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929"/>
  <workbookPr codeName="ThisWorkbook"/>
  <mc:AlternateContent xmlns:mc="http://schemas.openxmlformats.org/markup-compatibility/2006">
    <mc:Choice Requires="x15">
      <x15ac:absPath xmlns:x15ac="http://schemas.microsoft.com/office/spreadsheetml/2010/11/ac" url="G:\EBLEX\Website data\Prices\Archive\Current upload\"/>
    </mc:Choice>
  </mc:AlternateContent>
  <xr:revisionPtr revIDLastSave="0" documentId="8_{702C74DA-FF75-4B27-8455-A67BBB3DA1C5}" xr6:coauthVersionLast="46" xr6:coauthVersionMax="46" xr10:uidLastSave="{00000000-0000-0000-0000-000000000000}"/>
  <bookViews>
    <workbookView xWindow="28680" yWindow="-120" windowWidth="29040" windowHeight="15840" xr2:uid="{00000000-000D-0000-FFFF-FFFF00000000}"/>
  </bookViews>
  <sheets>
    <sheet name="EU wholesale meat prices" sheetId="1" r:id="rId1"/>
    <sheet name="Dates" sheetId="17" state="hidden" r:id="rId2"/>
    <sheet name="Euro Historic Prices" sheetId="16" r:id="rId3"/>
    <sheet name="Sterling Historic Prices" sheetId="18" r:id="rId4"/>
    <sheet name="Disclaimer and notes" sheetId="15" r:id="rId5"/>
    <sheet name="G Pigs" sheetId="12" state="hidden" r:id="rId6"/>
    <sheet name="Sheet3" sheetId="3" state="hidden" r:id="rId7"/>
    <sheet name="FR Cattle" sheetId="5" state="hidden" r:id="rId8"/>
    <sheet name="IT Cattle" sheetId="6" state="hidden" r:id="rId9"/>
    <sheet name="G Cattle" sheetId="7" state="hidden" r:id="rId10"/>
    <sheet name="FR Sheep" sheetId="8" state="hidden" r:id="rId11"/>
    <sheet name="SP Pigs" sheetId="9" state="hidden" r:id="rId12"/>
    <sheet name="FR Pigs" sheetId="10" state="hidden" r:id="rId13"/>
    <sheet name="IT Pigs" sheetId="11" state="hidden" r:id="rId14"/>
    <sheet name="For BPEX website" sheetId="13" state="hidden" r:id="rId15"/>
    <sheet name="Sheet1" sheetId="14" state="hidden" r:id="rId16"/>
  </sheets>
  <externalReferences>
    <externalReference r:id="rId17"/>
  </externalReferences>
  <definedNames>
    <definedName name="CR_Export_Quarterly_Prices" localSheetId="2">#REF!</definedName>
    <definedName name="CR_Export_Quarterly_Prices" localSheetId="3">#REF!</definedName>
    <definedName name="CR_Export_Quarterly_Prices">#REF!</definedName>
    <definedName name="CR_Export_Weekly_Prices" localSheetId="2">#REF!</definedName>
    <definedName name="CR_Export_Weekly_Prices" localSheetId="3">#REF!</definedName>
    <definedName name="CR_Export_Weekly_Prices">#REF!</definedName>
    <definedName name="CR_Export_Yearly_Prices" localSheetId="2">#REF!</definedName>
    <definedName name="CR_Export_Yearly_Prices" localSheetId="3">#REF!</definedName>
    <definedName name="CR_Export_Yearly_Prices">#REF!</definedName>
    <definedName name="Month">[1]Lookups!$A$1:$A$12</definedName>
    <definedName name="_xlnm.Print_Area" localSheetId="0">'EU wholesale meat prices'!$A$7:$J$39</definedName>
    <definedName name="_xlnm.Print_Area" localSheetId="2">'Euro Historic Prices'!$A$7:$JF$39</definedName>
    <definedName name="_xlnm.Print_Area" localSheetId="3">'Sterling Historic Prices'!$A$7:$JF$39</definedName>
    <definedName name="Year">[1]Lookups!$C$1:$C$12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6" i="1" l="1"/>
  <c r="A2" i="17" l="1"/>
  <c r="A3" i="17" l="1"/>
  <c r="A4" i="17" l="1"/>
  <c r="A5" i="17" l="1"/>
  <c r="A6" i="17" l="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C7" i="16" l="1"/>
  <c r="JE9" i="16" s="1"/>
  <c r="JD9" i="16" s="1"/>
  <c r="JC9" i="16" s="1"/>
  <c r="JB9" i="16" s="1"/>
  <c r="C7" i="18"/>
  <c r="JE9" i="18" s="1"/>
  <c r="JD9" i="18" s="1"/>
  <c r="JC9" i="18" s="1"/>
  <c r="JB9" i="18" s="1"/>
  <c r="JA9" i="18" s="1"/>
  <c r="IZ9" i="18" l="1"/>
  <c r="JA9" i="16"/>
  <c r="IY9" i="18" l="1"/>
  <c r="IZ9" i="16"/>
  <c r="F13" i="1" l="1"/>
  <c r="E28" i="1"/>
  <c r="IX9" i="18"/>
  <c r="IY9" i="16"/>
  <c r="IW9" i="18" l="1"/>
  <c r="IX9" i="16"/>
  <c r="IV9" i="18" l="1"/>
  <c r="IW9" i="16"/>
  <c r="IU9" i="18" l="1"/>
  <c r="IV9" i="16"/>
  <c r="IT9" i="18" l="1"/>
  <c r="IU9" i="16"/>
  <c r="IS9" i="18" l="1"/>
  <c r="IT9" i="16"/>
  <c r="IR9" i="18" l="1"/>
  <c r="IS9" i="16"/>
  <c r="IQ9" i="18" l="1"/>
  <c r="IR9" i="16"/>
  <c r="B134" i="9"/>
  <c r="B135" i="9" s="1"/>
  <c r="B136" i="9" s="1"/>
  <c r="B137" i="9" s="1"/>
  <c r="B138" i="9" s="1"/>
  <c r="B139" i="9" s="1"/>
  <c r="B140" i="9" s="1"/>
  <c r="B141" i="9" s="1"/>
  <c r="B142" i="9" s="1"/>
  <c r="B143" i="9" s="1"/>
  <c r="B144" i="9" s="1"/>
  <c r="B145" i="9" s="1"/>
  <c r="B146" i="9" s="1"/>
  <c r="B147" i="9" s="1"/>
  <c r="B148" i="9" s="1"/>
  <c r="B149" i="9" s="1"/>
  <c r="B150" i="9" s="1"/>
  <c r="B151" i="9" s="1"/>
  <c r="B152" i="9" s="1"/>
  <c r="B153" i="9" s="1"/>
  <c r="B154" i="9" s="1"/>
  <c r="B155" i="9" s="1"/>
  <c r="B156" i="9" s="1"/>
  <c r="B157" i="9" s="1"/>
  <c r="B158" i="9" s="1"/>
  <c r="B159" i="9" s="1"/>
  <c r="B160" i="9" s="1"/>
  <c r="B161" i="9" s="1"/>
  <c r="B162" i="9" s="1"/>
  <c r="B163" i="9" s="1"/>
  <c r="B164" i="9" s="1"/>
  <c r="B165" i="9" s="1"/>
  <c r="B166" i="9" s="1"/>
  <c r="B167" i="9" s="1"/>
  <c r="B168" i="9" s="1"/>
  <c r="B169" i="9" s="1"/>
  <c r="B170" i="9" s="1"/>
  <c r="B171" i="9" s="1"/>
  <c r="B172" i="9" s="1"/>
  <c r="B173" i="9" s="1"/>
  <c r="B174" i="9" s="1"/>
  <c r="B175" i="9" s="1"/>
  <c r="B176" i="9" s="1"/>
  <c r="B177" i="9" s="1"/>
  <c r="B178" i="9" s="1"/>
  <c r="B179" i="9" s="1"/>
  <c r="B180" i="9" s="1"/>
  <c r="B181" i="9" s="1"/>
  <c r="B182" i="9" s="1"/>
  <c r="B183" i="9" s="1"/>
  <c r="B184" i="9" s="1"/>
  <c r="B185" i="9" s="1"/>
  <c r="B186" i="9" s="1"/>
  <c r="B187" i="9" s="1"/>
  <c r="B188" i="9" s="1"/>
  <c r="B189" i="9" s="1"/>
  <c r="B190" i="9" s="1"/>
  <c r="B191" i="9" s="1"/>
  <c r="B192" i="9" s="1"/>
  <c r="B193" i="9" s="1"/>
  <c r="B194" i="9" s="1"/>
  <c r="B195" i="9" s="1"/>
  <c r="B196" i="9" s="1"/>
  <c r="B197" i="9" s="1"/>
  <c r="B198" i="9" s="1"/>
  <c r="B199" i="9" s="1"/>
  <c r="B200" i="9" s="1"/>
  <c r="B201" i="9" s="1"/>
  <c r="B202" i="9" s="1"/>
  <c r="B203" i="9" s="1"/>
  <c r="B204" i="9" s="1"/>
  <c r="B205" i="9" s="1"/>
  <c r="B206" i="9" s="1"/>
  <c r="B207" i="9" s="1"/>
  <c r="B208" i="9" s="1"/>
  <c r="B209" i="9" s="1"/>
  <c r="B210" i="9" s="1"/>
  <c r="B211" i="9" s="1"/>
  <c r="B212" i="9" s="1"/>
  <c r="B213" i="9" s="1"/>
  <c r="B214" i="9" s="1"/>
  <c r="B215" i="9" s="1"/>
  <c r="B216" i="9" s="1"/>
  <c r="B217" i="9" s="1"/>
  <c r="B218" i="9" s="1"/>
  <c r="B219" i="9" s="1"/>
  <c r="B220" i="9" s="1"/>
  <c r="B221" i="9" s="1"/>
  <c r="B222" i="9" s="1"/>
  <c r="B223" i="9" s="1"/>
  <c r="B224" i="9" s="1"/>
  <c r="B225" i="9" s="1"/>
  <c r="B226" i="9" s="1"/>
  <c r="B227" i="9" s="1"/>
  <c r="B228" i="9" s="1"/>
  <c r="B229" i="9" s="1"/>
  <c r="B230" i="9" s="1"/>
  <c r="B231" i="9" s="1"/>
  <c r="B232" i="9" s="1"/>
  <c r="B233" i="9" s="1"/>
  <c r="B234" i="9" s="1"/>
  <c r="B235" i="9" s="1"/>
  <c r="B236" i="9" s="1"/>
  <c r="B237" i="9" s="1"/>
  <c r="B238" i="9" s="1"/>
  <c r="B239" i="9" s="1"/>
  <c r="B240" i="9" s="1"/>
  <c r="B241" i="9" s="1"/>
  <c r="B242" i="9" s="1"/>
  <c r="B243" i="9" s="1"/>
  <c r="B244" i="9" s="1"/>
  <c r="B245" i="9" s="1"/>
  <c r="B246" i="9" s="1"/>
  <c r="B247" i="9" s="1"/>
  <c r="B248" i="9" s="1"/>
  <c r="B249" i="9" s="1"/>
  <c r="B250" i="9" s="1"/>
  <c r="B251" i="9" s="1"/>
  <c r="B252" i="9" s="1"/>
  <c r="B253" i="9" s="1"/>
  <c r="B254" i="9" s="1"/>
  <c r="B255" i="9" s="1"/>
  <c r="B256" i="9" s="1"/>
  <c r="B257" i="9" s="1"/>
  <c r="B258" i="9" s="1"/>
  <c r="B259" i="9" s="1"/>
  <c r="B260" i="9" s="1"/>
  <c r="B261" i="9" s="1"/>
  <c r="B262" i="9" s="1"/>
  <c r="B263" i="9" s="1"/>
  <c r="B264" i="9" s="1"/>
  <c r="B265" i="9" s="1"/>
  <c r="B266" i="9" s="1"/>
  <c r="B267" i="9" s="1"/>
  <c r="B268" i="9" s="1"/>
  <c r="B269" i="9" s="1"/>
  <c r="B270" i="9" s="1"/>
  <c r="B271" i="9" s="1"/>
  <c r="B272" i="9" s="1"/>
  <c r="B273" i="9" s="1"/>
  <c r="B274" i="9" s="1"/>
  <c r="B275" i="9" s="1"/>
  <c r="B276" i="9" s="1"/>
  <c r="B277" i="9" s="1"/>
  <c r="B278" i="9" s="1"/>
  <c r="B279" i="9" s="1"/>
  <c r="B280" i="9" s="1"/>
  <c r="B281" i="9" s="1"/>
  <c r="B282" i="9" s="1"/>
  <c r="B283" i="9" s="1"/>
  <c r="B284" i="9" s="1"/>
  <c r="B285" i="9" s="1"/>
  <c r="B286" i="9" s="1"/>
  <c r="B287" i="9" s="1"/>
  <c r="B288" i="9" s="1"/>
  <c r="B289" i="9" s="1"/>
  <c r="B290" i="9" s="1"/>
  <c r="B291" i="9" s="1"/>
  <c r="B292" i="9" s="1"/>
  <c r="B293" i="9" s="1"/>
  <c r="B294" i="9" s="1"/>
  <c r="B295" i="9" s="1"/>
  <c r="B296" i="9" s="1"/>
  <c r="B297" i="9" s="1"/>
  <c r="B298" i="9" s="1"/>
  <c r="B299" i="9" s="1"/>
  <c r="B300" i="9" s="1"/>
  <c r="B301" i="9" s="1"/>
  <c r="B302" i="9" s="1"/>
  <c r="B303" i="9" s="1"/>
  <c r="B304" i="9" s="1"/>
  <c r="B305" i="9" s="1"/>
  <c r="B306" i="9" s="1"/>
  <c r="B307" i="9" s="1"/>
  <c r="B308" i="9" s="1"/>
  <c r="B309" i="9" s="1"/>
  <c r="B310" i="9" s="1"/>
  <c r="B311" i="9" s="1"/>
  <c r="B312" i="9" s="1"/>
  <c r="B313" i="9" s="1"/>
  <c r="B314" i="9" s="1"/>
  <c r="B315" i="9" s="1"/>
  <c r="B316" i="9" s="1"/>
  <c r="B317" i="9" s="1"/>
  <c r="B318" i="9" s="1"/>
  <c r="B319" i="9" s="1"/>
  <c r="B320" i="9" s="1"/>
  <c r="B321" i="9" s="1"/>
  <c r="B322" i="9" s="1"/>
  <c r="B323" i="9" s="1"/>
  <c r="B324" i="9" s="1"/>
  <c r="B325" i="9" s="1"/>
  <c r="B326" i="9" s="1"/>
  <c r="B327" i="9" s="1"/>
  <c r="B328" i="9" s="1"/>
  <c r="B329" i="9" s="1"/>
  <c r="B330" i="9" s="1"/>
  <c r="B331" i="9" s="1"/>
  <c r="B332" i="9" s="1"/>
  <c r="B333" i="9" s="1"/>
  <c r="B334" i="9" s="1"/>
  <c r="B335" i="9" s="1"/>
  <c r="B336" i="9" s="1"/>
  <c r="B337" i="9" s="1"/>
  <c r="B338" i="9" s="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413" i="9" s="1"/>
  <c r="B414" i="9" s="1"/>
  <c r="B415" i="9" s="1"/>
  <c r="B416" i="9" s="1"/>
  <c r="B417" i="9" s="1"/>
  <c r="B418" i="9" s="1"/>
  <c r="B419" i="9" s="1"/>
  <c r="B420" i="9" s="1"/>
  <c r="B421" i="9" s="1"/>
  <c r="B422" i="9" s="1"/>
  <c r="B423" i="9" s="1"/>
  <c r="B424" i="9" s="1"/>
  <c r="B425" i="9" s="1"/>
  <c r="B426" i="9" s="1"/>
  <c r="B427" i="9" s="1"/>
  <c r="B428" i="9" s="1"/>
  <c r="B429" i="9" s="1"/>
  <c r="B430" i="9" s="1"/>
  <c r="B431" i="9" s="1"/>
  <c r="B432" i="9" s="1"/>
  <c r="B433" i="9" s="1"/>
  <c r="B434" i="9" s="1"/>
  <c r="B435" i="9" s="1"/>
  <c r="B436" i="9" s="1"/>
  <c r="B437" i="9" s="1"/>
  <c r="B438" i="9" s="1"/>
  <c r="B439" i="9" s="1"/>
  <c r="B440" i="9" s="1"/>
  <c r="B441" i="9" s="1"/>
  <c r="B442" i="9" s="1"/>
  <c r="B443" i="9" s="1"/>
  <c r="B444" i="9" s="1"/>
  <c r="B445" i="9" s="1"/>
  <c r="B446" i="9" s="1"/>
  <c r="B447" i="9" s="1"/>
  <c r="B448" i="9" s="1"/>
  <c r="B449" i="9" s="1"/>
  <c r="B450" i="9" s="1"/>
  <c r="B451" i="9" s="1"/>
  <c r="B452" i="9" s="1"/>
  <c r="B453" i="9" s="1"/>
  <c r="B454" i="9" s="1"/>
  <c r="B455" i="9" s="1"/>
  <c r="B456" i="9" s="1"/>
  <c r="B457" i="9" s="1"/>
  <c r="B458" i="9" s="1"/>
  <c r="B459" i="9" s="1"/>
  <c r="B460" i="9" s="1"/>
  <c r="B461" i="9" s="1"/>
  <c r="B462" i="9" s="1"/>
  <c r="B463" i="9" s="1"/>
  <c r="B464" i="9" s="1"/>
  <c r="B465" i="9" s="1"/>
  <c r="B466" i="9" s="1"/>
  <c r="B467" i="9" s="1"/>
  <c r="B468" i="9" s="1"/>
  <c r="B469" i="9" s="1"/>
  <c r="B470" i="9" s="1"/>
  <c r="B471" i="9" s="1"/>
  <c r="B472" i="9" s="1"/>
  <c r="B473" i="9" s="1"/>
  <c r="B474" i="9" s="1"/>
  <c r="B475" i="9" s="1"/>
  <c r="B476" i="9" s="1"/>
  <c r="B477" i="9" s="1"/>
  <c r="B478" i="9" s="1"/>
  <c r="B479" i="9" s="1"/>
  <c r="B480" i="9" s="1"/>
  <c r="B481" i="9" s="1"/>
  <c r="B482" i="9" s="1"/>
  <c r="B483" i="9" s="1"/>
  <c r="B484" i="9" s="1"/>
  <c r="B485" i="9" s="1"/>
  <c r="B486" i="9" s="1"/>
  <c r="B487" i="9" s="1"/>
  <c r="B488" i="9" s="1"/>
  <c r="B489" i="9" s="1"/>
  <c r="B490" i="9" s="1"/>
  <c r="B491" i="9" s="1"/>
  <c r="B492" i="9" s="1"/>
  <c r="B493" i="9" s="1"/>
  <c r="B494" i="9" s="1"/>
  <c r="B495" i="9" s="1"/>
  <c r="B496" i="9" s="1"/>
  <c r="B497" i="9" s="1"/>
  <c r="B498" i="9" s="1"/>
  <c r="B499" i="9" s="1"/>
  <c r="B500" i="9" s="1"/>
  <c r="B501" i="9" s="1"/>
  <c r="B502" i="9" s="1"/>
  <c r="B503" i="9" s="1"/>
  <c r="B504" i="9" s="1"/>
  <c r="B505" i="9" s="1"/>
  <c r="B506" i="9" s="1"/>
  <c r="B507" i="9" s="1"/>
  <c r="B508" i="9" s="1"/>
  <c r="B509" i="9" s="1"/>
  <c r="B510" i="9" s="1"/>
  <c r="B511" i="9" s="1"/>
  <c r="B512" i="9" s="1"/>
  <c r="B513" i="9" s="1"/>
  <c r="B514" i="9" s="1"/>
  <c r="B515" i="9" s="1"/>
  <c r="B516" i="9" s="1"/>
  <c r="B517" i="9" s="1"/>
  <c r="B518" i="9" s="1"/>
  <c r="B519" i="9" s="1"/>
  <c r="B520" i="9" s="1"/>
  <c r="B521" i="9" s="1"/>
  <c r="B522" i="9" s="1"/>
  <c r="B523" i="9" s="1"/>
  <c r="B524" i="9" s="1"/>
  <c r="B525" i="9" s="1"/>
  <c r="B526" i="9" s="1"/>
  <c r="B527" i="9" s="1"/>
  <c r="B528" i="9" s="1"/>
  <c r="B529" i="9" s="1"/>
  <c r="B530" i="9" s="1"/>
  <c r="B531" i="9" s="1"/>
  <c r="B532" i="9" s="1"/>
  <c r="B533" i="9" s="1"/>
  <c r="B534" i="9" s="1"/>
  <c r="B535" i="9" s="1"/>
  <c r="B536" i="9" s="1"/>
  <c r="B537" i="9" s="1"/>
  <c r="B538" i="9" s="1"/>
  <c r="B539" i="9" s="1"/>
  <c r="B540" i="9" s="1"/>
  <c r="B541" i="9" s="1"/>
  <c r="B542" i="9" s="1"/>
  <c r="B543" i="9" s="1"/>
  <c r="B544" i="9" s="1"/>
  <c r="B545" i="9" s="1"/>
  <c r="B546" i="9" s="1"/>
  <c r="B547" i="9" s="1"/>
  <c r="B548" i="9" s="1"/>
  <c r="B549" i="9" s="1"/>
  <c r="B550" i="9" s="1"/>
  <c r="B551" i="9" s="1"/>
  <c r="B552" i="9" s="1"/>
  <c r="B553" i="9" s="1"/>
  <c r="B554" i="9" s="1"/>
  <c r="B555" i="9" s="1"/>
  <c r="B556" i="9" s="1"/>
  <c r="B557" i="9" s="1"/>
  <c r="B558" i="9" s="1"/>
  <c r="B559" i="9" s="1"/>
  <c r="B560" i="9" s="1"/>
  <c r="B561" i="9" s="1"/>
  <c r="B562" i="9" s="1"/>
  <c r="B563" i="9" s="1"/>
  <c r="B564" i="9" s="1"/>
  <c r="B565" i="9" s="1"/>
  <c r="B566" i="9" s="1"/>
  <c r="B567" i="9" s="1"/>
  <c r="B568" i="9" s="1"/>
  <c r="B569" i="9" s="1"/>
  <c r="B570" i="9" s="1"/>
  <c r="B571" i="9" s="1"/>
  <c r="B572" i="9" s="1"/>
  <c r="B573" i="9" s="1"/>
  <c r="B574" i="9" s="1"/>
  <c r="B575" i="9" s="1"/>
  <c r="B576" i="9" s="1"/>
  <c r="B577" i="9" s="1"/>
  <c r="B578" i="9" s="1"/>
  <c r="B579" i="9" s="1"/>
  <c r="B580" i="9" s="1"/>
  <c r="B581" i="9" s="1"/>
  <c r="B582" i="9" s="1"/>
  <c r="B583" i="9" s="1"/>
  <c r="B584" i="9" s="1"/>
  <c r="B585" i="9" s="1"/>
  <c r="B586" i="9" s="1"/>
  <c r="B587" i="9" s="1"/>
  <c r="B588" i="9" s="1"/>
  <c r="B589" i="9" s="1"/>
  <c r="B590" i="9" s="1"/>
  <c r="B591" i="9" s="1"/>
  <c r="B592" i="9" s="1"/>
  <c r="B593" i="9" s="1"/>
  <c r="B594" i="9" s="1"/>
  <c r="B595" i="9" s="1"/>
  <c r="B596" i="9" s="1"/>
  <c r="B597" i="9" s="1"/>
  <c r="B598" i="9" s="1"/>
  <c r="B599" i="9" s="1"/>
  <c r="B600" i="9" s="1"/>
  <c r="B601" i="9" s="1"/>
  <c r="B602" i="9" s="1"/>
  <c r="B603" i="9" s="1"/>
  <c r="B604" i="9" s="1"/>
  <c r="B605" i="9" s="1"/>
  <c r="B606" i="9" s="1"/>
  <c r="B607" i="9" s="1"/>
  <c r="B608" i="9" s="1"/>
  <c r="B609" i="9" s="1"/>
  <c r="B610" i="9" s="1"/>
  <c r="B611" i="9" s="1"/>
  <c r="B612" i="9" s="1"/>
  <c r="B613" i="9" s="1"/>
  <c r="B614" i="9" s="1"/>
  <c r="B615" i="9" s="1"/>
  <c r="B616" i="9" s="1"/>
  <c r="B617" i="9" s="1"/>
  <c r="B618" i="9" s="1"/>
  <c r="B619" i="9" s="1"/>
  <c r="B620" i="9" s="1"/>
  <c r="B621" i="9" s="1"/>
  <c r="B622" i="9" s="1"/>
  <c r="B623" i="9" s="1"/>
  <c r="B624" i="9" s="1"/>
  <c r="B625" i="9" s="1"/>
  <c r="B626" i="9" s="1"/>
  <c r="B627" i="9" s="1"/>
  <c r="B628" i="9" s="1"/>
  <c r="B629" i="9" s="1"/>
  <c r="B630" i="9" s="1"/>
  <c r="B631" i="9" s="1"/>
  <c r="B632" i="9" s="1"/>
  <c r="B633" i="9" s="1"/>
  <c r="B634" i="9" s="1"/>
  <c r="B635" i="9" s="1"/>
  <c r="B636" i="9" s="1"/>
  <c r="B637" i="9" s="1"/>
  <c r="B638" i="9" s="1"/>
  <c r="B639" i="9" s="1"/>
  <c r="B640" i="9" s="1"/>
  <c r="B641" i="9" s="1"/>
  <c r="B642" i="9" s="1"/>
  <c r="B643" i="9" s="1"/>
  <c r="B644" i="9" s="1"/>
  <c r="B645" i="9" s="1"/>
  <c r="B646" i="9" s="1"/>
  <c r="B647" i="9" s="1"/>
  <c r="B648" i="9" s="1"/>
  <c r="B649" i="9" s="1"/>
  <c r="B650" i="9" s="1"/>
  <c r="B651" i="9" s="1"/>
  <c r="B652" i="9" s="1"/>
  <c r="B653" i="9" s="1"/>
  <c r="B654" i="9" s="1"/>
  <c r="B655" i="9" s="1"/>
  <c r="B656" i="9" s="1"/>
  <c r="B657" i="9" s="1"/>
  <c r="B658" i="9" s="1"/>
  <c r="B659" i="9" s="1"/>
  <c r="B660" i="9" s="1"/>
  <c r="B661" i="9" s="1"/>
  <c r="B662" i="9" s="1"/>
  <c r="B663" i="9" s="1"/>
  <c r="B664" i="9" s="1"/>
  <c r="B665" i="9" s="1"/>
  <c r="B666" i="9" s="1"/>
  <c r="B667" i="9" s="1"/>
  <c r="B668" i="9" s="1"/>
  <c r="B669" i="9" s="1"/>
  <c r="B670" i="9" s="1"/>
  <c r="B671" i="9" s="1"/>
  <c r="B672" i="9" s="1"/>
  <c r="B673" i="9" s="1"/>
  <c r="B674" i="9" s="1"/>
  <c r="B675" i="9" s="1"/>
  <c r="B676" i="9" s="1"/>
  <c r="B677" i="9" s="1"/>
  <c r="B678" i="9" s="1"/>
  <c r="B679" i="9" s="1"/>
  <c r="B680" i="9" s="1"/>
  <c r="B681" i="9" s="1"/>
  <c r="B682" i="9" s="1"/>
  <c r="B683" i="9" s="1"/>
  <c r="B684" i="9" s="1"/>
  <c r="B685" i="9" s="1"/>
  <c r="B686" i="9" s="1"/>
  <c r="B687" i="9" s="1"/>
  <c r="B688" i="9" s="1"/>
  <c r="B689" i="9" s="1"/>
  <c r="B690" i="9" s="1"/>
  <c r="B691" i="9" s="1"/>
  <c r="B692" i="9" s="1"/>
  <c r="B693" i="9" s="1"/>
  <c r="B694" i="9" s="1"/>
  <c r="B695" i="9" s="1"/>
  <c r="B696" i="9" s="1"/>
  <c r="B697" i="9" s="1"/>
  <c r="B698" i="9" s="1"/>
  <c r="B699" i="9" s="1"/>
  <c r="B700" i="9" s="1"/>
  <c r="B701" i="9" s="1"/>
  <c r="B702" i="9" s="1"/>
  <c r="B703" i="9" s="1"/>
  <c r="B704" i="9" s="1"/>
  <c r="B705" i="9" s="1"/>
  <c r="B706" i="9" s="1"/>
  <c r="B707" i="9" s="1"/>
  <c r="B708" i="9" s="1"/>
  <c r="B709" i="9" s="1"/>
  <c r="B710" i="9" s="1"/>
  <c r="B711" i="9" s="1"/>
  <c r="B712" i="9" s="1"/>
  <c r="B713" i="9" s="1"/>
  <c r="B714" i="9" s="1"/>
  <c r="B715" i="9" s="1"/>
  <c r="B716" i="9" s="1"/>
  <c r="B717" i="9" s="1"/>
  <c r="B718" i="9" s="1"/>
  <c r="B719" i="9" s="1"/>
  <c r="B720" i="9" s="1"/>
  <c r="B721" i="9" s="1"/>
  <c r="B722" i="9" s="1"/>
  <c r="B723" i="9" s="1"/>
  <c r="B724" i="9" s="1"/>
  <c r="B725" i="9" s="1"/>
  <c r="B726" i="9" s="1"/>
  <c r="B727" i="9" s="1"/>
  <c r="B728" i="9" s="1"/>
  <c r="B729" i="9" s="1"/>
  <c r="B730" i="9" s="1"/>
  <c r="B731" i="9" s="1"/>
  <c r="B732" i="9" s="1"/>
  <c r="B733" i="9" s="1"/>
  <c r="B734" i="9" s="1"/>
  <c r="B735" i="9" s="1"/>
  <c r="B736" i="9" s="1"/>
  <c r="B737" i="9" s="1"/>
  <c r="B738" i="9" s="1"/>
  <c r="B739" i="9" s="1"/>
  <c r="B740" i="9" s="1"/>
  <c r="B741" i="9" s="1"/>
  <c r="B742" i="9" s="1"/>
  <c r="B743" i="9" s="1"/>
  <c r="B744" i="9" s="1"/>
  <c r="B745" i="9" s="1"/>
  <c r="B746" i="9" s="1"/>
  <c r="B747" i="9" s="1"/>
  <c r="B748" i="9" s="1"/>
  <c r="B749" i="9" s="1"/>
  <c r="B750" i="9" s="1"/>
  <c r="B751" i="9" s="1"/>
  <c r="B752" i="9" s="1"/>
  <c r="B753" i="9" s="1"/>
  <c r="B754" i="9" s="1"/>
  <c r="B755" i="9" s="1"/>
  <c r="B756" i="9" s="1"/>
  <c r="B757" i="9" s="1"/>
  <c r="B758" i="9" s="1"/>
  <c r="B759" i="9" s="1"/>
  <c r="B760" i="9" s="1"/>
  <c r="B761" i="9" s="1"/>
  <c r="B762" i="9" s="1"/>
  <c r="B763" i="9" s="1"/>
  <c r="B764" i="9" s="1"/>
  <c r="B765" i="9" s="1"/>
  <c r="B766" i="9" s="1"/>
  <c r="B767" i="9" s="1"/>
  <c r="B768" i="9" s="1"/>
  <c r="B769" i="9" s="1"/>
  <c r="B770" i="9" s="1"/>
  <c r="B771" i="9" s="1"/>
  <c r="B772" i="9" s="1"/>
  <c r="B773" i="9" s="1"/>
  <c r="B774" i="9" s="1"/>
  <c r="B775" i="9" s="1"/>
  <c r="B776" i="9" s="1"/>
  <c r="B777" i="9" s="1"/>
  <c r="B778" i="9" s="1"/>
  <c r="B779" i="9" s="1"/>
  <c r="B780" i="9" s="1"/>
  <c r="B781" i="9" s="1"/>
  <c r="B782" i="9" s="1"/>
  <c r="B783" i="9" s="1"/>
  <c r="B784" i="9" s="1"/>
  <c r="B785" i="9" s="1"/>
  <c r="B786" i="9" s="1"/>
  <c r="B787" i="9" s="1"/>
  <c r="B788" i="9" s="1"/>
  <c r="B789" i="9" s="1"/>
  <c r="B790" i="9" s="1"/>
  <c r="B791" i="9" s="1"/>
  <c r="B792" i="9" s="1"/>
  <c r="B793" i="9" s="1"/>
  <c r="B794" i="9" s="1"/>
  <c r="B795" i="9" s="1"/>
  <c r="B796" i="9" s="1"/>
  <c r="B797" i="9" s="1"/>
  <c r="B798" i="9" s="1"/>
  <c r="B799" i="9" s="1"/>
  <c r="B800" i="9" s="1"/>
  <c r="B801" i="9" s="1"/>
  <c r="B802" i="9" s="1"/>
  <c r="B803" i="9" s="1"/>
  <c r="B804" i="9" s="1"/>
  <c r="B805" i="9" s="1"/>
  <c r="B806" i="9" s="1"/>
  <c r="B807" i="9" s="1"/>
  <c r="B808" i="9" s="1"/>
  <c r="B809" i="9" s="1"/>
  <c r="B810" i="9" s="1"/>
  <c r="B811" i="9" s="1"/>
  <c r="B812" i="9" s="1"/>
  <c r="B813" i="9" s="1"/>
  <c r="B814" i="9" s="1"/>
  <c r="B815" i="9" s="1"/>
  <c r="B816" i="9" s="1"/>
  <c r="B817" i="9" s="1"/>
  <c r="B818" i="9" s="1"/>
  <c r="B819" i="9" s="1"/>
  <c r="B820" i="9" s="1"/>
  <c r="B821" i="9" s="1"/>
  <c r="B822" i="9" s="1"/>
  <c r="B823" i="9" s="1"/>
  <c r="B824" i="9" s="1"/>
  <c r="B825" i="9" s="1"/>
  <c r="B826" i="9" s="1"/>
  <c r="B827" i="9" s="1"/>
  <c r="B828" i="9" s="1"/>
  <c r="B829" i="9" s="1"/>
  <c r="B830" i="9" s="1"/>
  <c r="B831" i="9" s="1"/>
  <c r="B832" i="9" s="1"/>
  <c r="B833" i="9" s="1"/>
  <c r="B834" i="9" s="1"/>
  <c r="B835" i="9" s="1"/>
  <c r="B836" i="9" s="1"/>
  <c r="B837" i="9" s="1"/>
  <c r="B838" i="9" s="1"/>
  <c r="B839" i="9" s="1"/>
  <c r="B840" i="9" s="1"/>
  <c r="B841" i="9" s="1"/>
  <c r="B842" i="9" s="1"/>
  <c r="B843" i="9" s="1"/>
  <c r="B844" i="9" s="1"/>
  <c r="IP9" i="18" l="1"/>
  <c r="IQ9" i="16"/>
  <c r="IO9" i="18" l="1"/>
  <c r="IP9" i="16"/>
  <c r="IN9" i="18" l="1"/>
  <c r="IO9" i="16"/>
  <c r="A240" i="12"/>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B323" i="11"/>
  <c r="B324" i="11" s="1"/>
  <c r="B325" i="11" s="1"/>
  <c r="B326" i="11" s="1"/>
  <c r="B327" i="11" s="1"/>
  <c r="B328" i="11" s="1"/>
  <c r="B329" i="11" s="1"/>
  <c r="B330" i="11" s="1"/>
  <c r="B331" i="11" s="1"/>
  <c r="B332" i="11" s="1"/>
  <c r="B333" i="11" s="1"/>
  <c r="B334" i="11" s="1"/>
  <c r="B335" i="11" s="1"/>
  <c r="B336" i="11" s="1"/>
  <c r="B337" i="11" s="1"/>
  <c r="B338" i="11" s="1"/>
  <c r="B339" i="11" s="1"/>
  <c r="B340" i="11" s="1"/>
  <c r="B341" i="11" s="1"/>
  <c r="B342" i="11" s="1"/>
  <c r="B343" i="11" s="1"/>
  <c r="B344" i="11" s="1"/>
  <c r="B345"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B381" i="11" s="1"/>
  <c r="B382" i="11" s="1"/>
  <c r="B383" i="11" s="1"/>
  <c r="B384" i="11" s="1"/>
  <c r="B385" i="11" s="1"/>
  <c r="B386" i="11" s="1"/>
  <c r="B387" i="11" s="1"/>
  <c r="B388" i="11" s="1"/>
  <c r="B389" i="11" s="1"/>
  <c r="B390" i="11" s="1"/>
  <c r="B391" i="11" s="1"/>
  <c r="B392" i="11" s="1"/>
  <c r="B393" i="11" s="1"/>
  <c r="B394" i="11" s="1"/>
  <c r="B395" i="11" s="1"/>
  <c r="B396" i="11" s="1"/>
  <c r="B397" i="11" s="1"/>
  <c r="B398" i="11" s="1"/>
  <c r="B399" i="11" s="1"/>
  <c r="B400" i="11" s="1"/>
  <c r="B401" i="11" s="1"/>
  <c r="B402" i="11" s="1"/>
  <c r="B403" i="11" s="1"/>
  <c r="B404" i="11" s="1"/>
  <c r="B405" i="11" s="1"/>
  <c r="B406" i="11" s="1"/>
  <c r="B407" i="11" s="1"/>
  <c r="B408" i="11" s="1"/>
  <c r="B409" i="11" s="1"/>
  <c r="B410" i="11" s="1"/>
  <c r="B411" i="11" s="1"/>
  <c r="B412" i="11" s="1"/>
  <c r="B413" i="11" s="1"/>
  <c r="B414" i="11" s="1"/>
  <c r="B415" i="11" s="1"/>
  <c r="B416" i="11" s="1"/>
  <c r="B417" i="11" s="1"/>
  <c r="B418" i="11" s="1"/>
  <c r="B419" i="11" s="1"/>
  <c r="B420" i="11" s="1"/>
  <c r="B421" i="11" s="1"/>
  <c r="B422" i="11" s="1"/>
  <c r="B423" i="11" s="1"/>
  <c r="B424" i="11" s="1"/>
  <c r="B425" i="11" s="1"/>
  <c r="B426" i="11" s="1"/>
  <c r="B427" i="11" s="1"/>
  <c r="B428" i="11" s="1"/>
  <c r="B429" i="11" s="1"/>
  <c r="B430" i="11" s="1"/>
  <c r="B431" i="11" s="1"/>
  <c r="B432" i="11" s="1"/>
  <c r="B433" i="11" s="1"/>
  <c r="B434" i="11" s="1"/>
  <c r="B435" i="11" s="1"/>
  <c r="B436" i="11" s="1"/>
  <c r="B437" i="11" s="1"/>
  <c r="B438" i="11" s="1"/>
  <c r="B439" i="11" s="1"/>
  <c r="B440" i="11" s="1"/>
  <c r="B441" i="11" s="1"/>
  <c r="B442" i="11" s="1"/>
  <c r="B443" i="11" s="1"/>
  <c r="B444" i="11" s="1"/>
  <c r="B445" i="11" s="1"/>
  <c r="B446" i="11" s="1"/>
  <c r="B447" i="11" s="1"/>
  <c r="B448" i="11" s="1"/>
  <c r="B449" i="11" s="1"/>
  <c r="B450" i="11" s="1"/>
  <c r="B451" i="11" s="1"/>
  <c r="B452" i="11" s="1"/>
  <c r="B453" i="11" s="1"/>
  <c r="B454" i="11" s="1"/>
  <c r="B455" i="11" s="1"/>
  <c r="B456" i="11" s="1"/>
  <c r="B457" i="11" s="1"/>
  <c r="B458" i="11" s="1"/>
  <c r="B459" i="11" s="1"/>
  <c r="B460" i="11" s="1"/>
  <c r="B461" i="11" s="1"/>
  <c r="B462" i="11" s="1"/>
  <c r="B463" i="11" s="1"/>
  <c r="B464" i="11" s="1"/>
  <c r="B465" i="11" s="1"/>
  <c r="B466" i="11" s="1"/>
  <c r="B467" i="11" s="1"/>
  <c r="B468" i="11" s="1"/>
  <c r="B469" i="11" s="1"/>
  <c r="B470" i="11" s="1"/>
  <c r="B471" i="11" s="1"/>
  <c r="B472" i="11" s="1"/>
  <c r="B473" i="11" s="1"/>
  <c r="B474" i="11" s="1"/>
  <c r="B475" i="11" s="1"/>
  <c r="B476" i="11" s="1"/>
  <c r="B477" i="11" s="1"/>
  <c r="B478" i="11" s="1"/>
  <c r="B479" i="11" s="1"/>
  <c r="B480" i="11" s="1"/>
  <c r="B481" i="11" s="1"/>
  <c r="B482" i="11" s="1"/>
  <c r="B483" i="11" s="1"/>
  <c r="B484" i="11" s="1"/>
  <c r="B485" i="11" s="1"/>
  <c r="B486" i="11" s="1"/>
  <c r="B487" i="11" s="1"/>
  <c r="B488" i="11" s="1"/>
  <c r="B489" i="11" s="1"/>
  <c r="B490" i="11" s="1"/>
  <c r="B491" i="11" s="1"/>
  <c r="B492" i="11" s="1"/>
  <c r="B493" i="11" s="1"/>
  <c r="B494" i="11" s="1"/>
  <c r="B495" i="11" s="1"/>
  <c r="B496" i="11" s="1"/>
  <c r="B497" i="11" s="1"/>
  <c r="B498" i="11" s="1"/>
  <c r="B499" i="11" s="1"/>
  <c r="B500" i="11" s="1"/>
  <c r="B501" i="11" s="1"/>
  <c r="B502" i="11" s="1"/>
  <c r="B503" i="11" s="1"/>
  <c r="B504" i="11" s="1"/>
  <c r="B505" i="11" s="1"/>
  <c r="B506" i="11" s="1"/>
  <c r="B507" i="11" s="1"/>
  <c r="B508" i="11" s="1"/>
  <c r="B509" i="11" s="1"/>
  <c r="B510" i="11" s="1"/>
  <c r="B511" i="11" s="1"/>
  <c r="B512" i="11" s="1"/>
  <c r="B513" i="11" s="1"/>
  <c r="B514" i="11" s="1"/>
  <c r="B515" i="11" s="1"/>
  <c r="B516" i="11" s="1"/>
  <c r="B517" i="11" s="1"/>
  <c r="B518" i="11" s="1"/>
  <c r="B519" i="11" s="1"/>
  <c r="B520" i="11" s="1"/>
  <c r="B521" i="11" s="1"/>
  <c r="B522" i="11" s="1"/>
  <c r="B523" i="11" s="1"/>
  <c r="B524" i="11" s="1"/>
  <c r="B525" i="11" s="1"/>
  <c r="B526" i="11" s="1"/>
  <c r="B527" i="11" s="1"/>
  <c r="B528" i="11" s="1"/>
  <c r="B529" i="11" s="1"/>
  <c r="B530" i="11" s="1"/>
  <c r="B531" i="11" s="1"/>
  <c r="B532" i="11" s="1"/>
  <c r="B533" i="11" s="1"/>
  <c r="B534" i="11" s="1"/>
  <c r="B535" i="11" s="1"/>
  <c r="B536" i="11" s="1"/>
  <c r="B537" i="11" s="1"/>
  <c r="B538" i="11" s="1"/>
  <c r="B539" i="11" s="1"/>
  <c r="B540" i="11" s="1"/>
  <c r="B541" i="11" s="1"/>
  <c r="B542" i="11" s="1"/>
  <c r="B543" i="11" s="1"/>
  <c r="B544" i="11" s="1"/>
  <c r="B545" i="11" s="1"/>
  <c r="B546" i="11" s="1"/>
  <c r="B547" i="11" s="1"/>
  <c r="B548" i="11" s="1"/>
  <c r="B549" i="11" s="1"/>
  <c r="B550" i="11" s="1"/>
  <c r="B551" i="11" s="1"/>
  <c r="B552" i="11" s="1"/>
  <c r="B553" i="11" s="1"/>
  <c r="B554" i="11" s="1"/>
  <c r="B555" i="11" s="1"/>
  <c r="B556" i="11" s="1"/>
  <c r="B557" i="11" s="1"/>
  <c r="B558" i="11" s="1"/>
  <c r="B559" i="11" s="1"/>
  <c r="B560" i="11" s="1"/>
  <c r="B561" i="11" s="1"/>
  <c r="B562" i="11" s="1"/>
  <c r="B563" i="11" s="1"/>
  <c r="B564" i="11" s="1"/>
  <c r="B565" i="11" s="1"/>
  <c r="B576" i="11" s="1"/>
  <c r="B577" i="11" s="1"/>
  <c r="B578" i="11" s="1"/>
  <c r="B579" i="11" s="1"/>
  <c r="B580" i="11" s="1"/>
  <c r="B581" i="11" s="1"/>
  <c r="B582" i="11" s="1"/>
  <c r="B583" i="11" s="1"/>
  <c r="B584" i="11" s="1"/>
  <c r="B585" i="11" s="1"/>
  <c r="B586" i="11" s="1"/>
  <c r="B587" i="11" s="1"/>
  <c r="B588" i="11" s="1"/>
  <c r="B589" i="11" s="1"/>
  <c r="B590" i="11" s="1"/>
  <c r="B591" i="11" s="1"/>
  <c r="B592" i="11" s="1"/>
  <c r="B593" i="11" s="1"/>
  <c r="B594" i="11" s="1"/>
  <c r="B595" i="11" s="1"/>
  <c r="B596" i="11" s="1"/>
  <c r="B597" i="11" s="1"/>
  <c r="B598" i="11" s="1"/>
  <c r="B599" i="11" s="1"/>
  <c r="B600" i="11" s="1"/>
  <c r="B601" i="11" s="1"/>
  <c r="B602" i="11" s="1"/>
  <c r="B603" i="11" s="1"/>
  <c r="B604" i="11" s="1"/>
  <c r="B605" i="11" s="1"/>
  <c r="B606" i="11" s="1"/>
  <c r="B607" i="11" s="1"/>
  <c r="B608" i="11" s="1"/>
  <c r="B609" i="11" s="1"/>
  <c r="B610" i="11" s="1"/>
  <c r="B611" i="11" s="1"/>
  <c r="B612" i="11" s="1"/>
  <c r="B613" i="11" s="1"/>
  <c r="B614" i="11" s="1"/>
  <c r="B615" i="11" s="1"/>
  <c r="B616" i="11" s="1"/>
  <c r="B617" i="11" s="1"/>
  <c r="B618" i="11" s="1"/>
  <c r="B619" i="11" s="1"/>
  <c r="B620" i="11" s="1"/>
  <c r="B621" i="11" s="1"/>
  <c r="B622" i="11" s="1"/>
  <c r="B623" i="11" s="1"/>
  <c r="B624" i="11" s="1"/>
  <c r="B625" i="11" s="1"/>
  <c r="B626" i="11" s="1"/>
  <c r="B627" i="11" s="1"/>
  <c r="B628" i="11" s="1"/>
  <c r="B629" i="11" s="1"/>
  <c r="B630" i="11" s="1"/>
  <c r="B631" i="11" s="1"/>
  <c r="B632" i="11" s="1"/>
  <c r="B633" i="11" s="1"/>
  <c r="B634" i="11" s="1"/>
  <c r="B635" i="11" s="1"/>
  <c r="B636" i="11" s="1"/>
  <c r="B637" i="11" s="1"/>
  <c r="B638" i="11" s="1"/>
  <c r="B639" i="11" s="1"/>
  <c r="B640" i="11" s="1"/>
  <c r="B641" i="11" s="1"/>
  <c r="B642" i="11" s="1"/>
  <c r="B643" i="11" s="1"/>
  <c r="B644" i="11" s="1"/>
  <c r="B645" i="11" s="1"/>
  <c r="B646" i="11" s="1"/>
  <c r="B647" i="11" s="1"/>
  <c r="B648" i="11" s="1"/>
  <c r="B649" i="11" s="1"/>
  <c r="B650" i="11" s="1"/>
  <c r="B651" i="11" s="1"/>
  <c r="B652" i="11" s="1"/>
  <c r="B653" i="11" s="1"/>
  <c r="B654" i="11" s="1"/>
  <c r="B655" i="11" s="1"/>
  <c r="B656" i="11" s="1"/>
  <c r="B657" i="11" s="1"/>
  <c r="B658" i="11" s="1"/>
  <c r="B659" i="11" s="1"/>
  <c r="B660" i="11" s="1"/>
  <c r="B661" i="11" s="1"/>
  <c r="B662" i="11" s="1"/>
  <c r="B663" i="11" s="1"/>
  <c r="B664" i="11" s="1"/>
  <c r="B665" i="11" s="1"/>
  <c r="B666" i="11" s="1"/>
  <c r="B667" i="11" s="1"/>
  <c r="B668" i="11" s="1"/>
  <c r="B669" i="11" s="1"/>
  <c r="B670" i="11" s="1"/>
  <c r="B671" i="11" s="1"/>
  <c r="B672" i="11" s="1"/>
  <c r="B673" i="11" s="1"/>
  <c r="B674" i="11" s="1"/>
  <c r="B675" i="11" s="1"/>
  <c r="B676" i="11" s="1"/>
  <c r="B677" i="11" s="1"/>
  <c r="B678" i="11" s="1"/>
  <c r="B679" i="11" s="1"/>
  <c r="B680" i="11" s="1"/>
  <c r="B681" i="11" s="1"/>
  <c r="B682" i="11" s="1"/>
  <c r="B683" i="11" s="1"/>
  <c r="B684" i="11" s="1"/>
  <c r="B685" i="11" s="1"/>
  <c r="B686" i="11" s="1"/>
  <c r="B687" i="11" s="1"/>
  <c r="B688" i="11" s="1"/>
  <c r="B689" i="11" s="1"/>
  <c r="B690" i="11" s="1"/>
  <c r="B691" i="11" s="1"/>
  <c r="B692" i="11" s="1"/>
  <c r="B693" i="11" s="1"/>
  <c r="B694" i="11" s="1"/>
  <c r="B695" i="11" s="1"/>
  <c r="B696" i="11" s="1"/>
  <c r="B697" i="11" s="1"/>
  <c r="B698" i="11" s="1"/>
  <c r="B699" i="11" s="1"/>
  <c r="B700" i="11" s="1"/>
  <c r="B701" i="11" s="1"/>
  <c r="B702" i="11" s="1"/>
  <c r="B703" i="11" s="1"/>
  <c r="B704" i="11" s="1"/>
  <c r="B705" i="11" s="1"/>
  <c r="B706" i="11" s="1"/>
  <c r="B707" i="11" s="1"/>
  <c r="B708" i="11" s="1"/>
  <c r="B709" i="11" s="1"/>
  <c r="B710" i="11" s="1"/>
  <c r="B711" i="11" s="1"/>
  <c r="B712" i="11" s="1"/>
  <c r="B713" i="11" s="1"/>
  <c r="B714" i="11" s="1"/>
  <c r="B715" i="11" s="1"/>
  <c r="B716" i="11" s="1"/>
  <c r="B717" i="11" s="1"/>
  <c r="B718" i="11" s="1"/>
  <c r="B719" i="11" s="1"/>
  <c r="B720" i="11" s="1"/>
  <c r="B721" i="11" s="1"/>
  <c r="B722" i="11" s="1"/>
  <c r="B723" i="11" s="1"/>
  <c r="B724" i="11" s="1"/>
  <c r="B725" i="11" s="1"/>
  <c r="B726" i="11" s="1"/>
  <c r="B727" i="11" s="1"/>
  <c r="B728" i="11" s="1"/>
  <c r="B729" i="11" s="1"/>
  <c r="B730" i="11" s="1"/>
  <c r="B731" i="11" s="1"/>
  <c r="B732" i="11" s="1"/>
  <c r="B733" i="11" s="1"/>
  <c r="B734" i="11" s="1"/>
  <c r="B735" i="11" s="1"/>
  <c r="B736" i="11" s="1"/>
  <c r="B737" i="11" s="1"/>
  <c r="B738" i="11" s="1"/>
  <c r="B739" i="11" s="1"/>
  <c r="B740" i="11" s="1"/>
  <c r="B741" i="11" s="1"/>
  <c r="B742" i="11" s="1"/>
  <c r="B743" i="11" s="1"/>
  <c r="B744" i="11" s="1"/>
  <c r="B745" i="11" s="1"/>
  <c r="B746" i="11" s="1"/>
  <c r="B747" i="11" s="1"/>
  <c r="B748" i="11" s="1"/>
  <c r="B749" i="11" s="1"/>
  <c r="B750" i="11" s="1"/>
  <c r="B751" i="11" s="1"/>
  <c r="B752" i="11" s="1"/>
  <c r="B753" i="11" s="1"/>
  <c r="B754" i="11" s="1"/>
  <c r="B755" i="11" s="1"/>
  <c r="B756" i="11" s="1"/>
  <c r="B757" i="11" s="1"/>
  <c r="B758" i="11" s="1"/>
  <c r="B759" i="11" s="1"/>
  <c r="B760" i="11" s="1"/>
  <c r="B761" i="11" s="1"/>
  <c r="B762" i="11" s="1"/>
  <c r="B763" i="11" s="1"/>
  <c r="B764" i="11" s="1"/>
  <c r="B765" i="11" s="1"/>
  <c r="B766" i="11" s="1"/>
  <c r="B767" i="11" s="1"/>
  <c r="B768" i="11" s="1"/>
  <c r="B769" i="11" s="1"/>
  <c r="B770" i="11" s="1"/>
  <c r="B771" i="11" s="1"/>
  <c r="B772" i="11" s="1"/>
  <c r="B773" i="11" s="1"/>
  <c r="B774" i="11" s="1"/>
  <c r="B775" i="11" s="1"/>
  <c r="B776" i="11" s="1"/>
  <c r="B777" i="11" s="1"/>
  <c r="B778" i="11" s="1"/>
  <c r="B779" i="11" s="1"/>
  <c r="B780" i="11" s="1"/>
  <c r="B781" i="11" s="1"/>
  <c r="B782" i="11" s="1"/>
  <c r="B783" i="11" s="1"/>
  <c r="B784" i="11" s="1"/>
  <c r="B785" i="11" s="1"/>
  <c r="B786" i="11" s="1"/>
  <c r="B787" i="11" s="1"/>
  <c r="B788" i="11" s="1"/>
  <c r="B789" i="11" s="1"/>
  <c r="B790" i="11" s="1"/>
  <c r="B791" i="11" s="1"/>
  <c r="B792" i="11" s="1"/>
  <c r="B793" i="11" s="1"/>
  <c r="B794" i="11" s="1"/>
  <c r="B795" i="11" s="1"/>
  <c r="B796" i="11" s="1"/>
  <c r="B797" i="11" s="1"/>
  <c r="B798" i="11" s="1"/>
  <c r="B799" i="11" s="1"/>
  <c r="B800" i="11" s="1"/>
  <c r="B801" i="11" s="1"/>
  <c r="B802" i="11" s="1"/>
  <c r="B803" i="11" s="1"/>
  <c r="B804" i="11" s="1"/>
  <c r="B805" i="11" s="1"/>
  <c r="B806" i="11" s="1"/>
  <c r="B807" i="11" s="1"/>
  <c r="B808" i="11" s="1"/>
  <c r="B809" i="11" s="1"/>
  <c r="B810" i="11" s="1"/>
  <c r="B811" i="11" s="1"/>
  <c r="B812" i="11" s="1"/>
  <c r="B813" i="11" s="1"/>
  <c r="B814" i="11" s="1"/>
  <c r="B815" i="11" s="1"/>
  <c r="B816" i="11" s="1"/>
  <c r="B817" i="11" s="1"/>
  <c r="B818" i="11" s="1"/>
  <c r="B819" i="11" s="1"/>
  <c r="B820" i="11" s="1"/>
  <c r="B821" i="11" s="1"/>
  <c r="B822" i="11" s="1"/>
  <c r="B823" i="11" s="1"/>
  <c r="B824" i="11" s="1"/>
  <c r="B825" i="11" s="1"/>
  <c r="B826" i="11" s="1"/>
  <c r="B827" i="11" s="1"/>
  <c r="B828" i="11" s="1"/>
  <c r="B829" i="11" s="1"/>
  <c r="B830" i="11" s="1"/>
  <c r="B831" i="11" s="1"/>
  <c r="B832" i="11" s="1"/>
  <c r="B833" i="11" s="1"/>
  <c r="B834" i="11" s="1"/>
  <c r="B835" i="11" s="1"/>
  <c r="B836" i="11" s="1"/>
  <c r="B837" i="11" s="1"/>
  <c r="B838" i="11" s="1"/>
  <c r="B839" i="11" s="1"/>
  <c r="B840" i="11" s="1"/>
  <c r="B841" i="11" s="1"/>
  <c r="B842" i="11" s="1"/>
  <c r="B843" i="11" s="1"/>
  <c r="B844" i="11" s="1"/>
  <c r="B845" i="11" s="1"/>
  <c r="B846" i="11" s="1"/>
  <c r="B847" i="11" s="1"/>
  <c r="B848" i="11" s="1"/>
  <c r="B849" i="11" s="1"/>
  <c r="B850" i="11" s="1"/>
  <c r="B851" i="11" s="1"/>
  <c r="B852" i="11" s="1"/>
  <c r="B853" i="11" s="1"/>
  <c r="B854" i="11" s="1"/>
  <c r="A323" i="1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322" i="10"/>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323" i="9"/>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218" i="7"/>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A369" i="7" s="1"/>
  <c r="A370" i="7" s="1"/>
  <c r="A371" i="7" s="1"/>
  <c r="A372" i="7" s="1"/>
  <c r="A373" i="7" s="1"/>
  <c r="A374" i="7" s="1"/>
  <c r="A375" i="7" s="1"/>
  <c r="A376" i="7" s="1"/>
  <c r="A377" i="7" s="1"/>
  <c r="A378" i="7" s="1"/>
  <c r="A379" i="7" s="1"/>
  <c r="A380" i="7" s="1"/>
  <c r="A381" i="7" s="1"/>
  <c r="A382" i="7" s="1"/>
  <c r="A383" i="7" s="1"/>
  <c r="A384" i="7" s="1"/>
  <c r="A385" i="7" s="1"/>
  <c r="A386" i="7" s="1"/>
  <c r="A387" i="7" s="1"/>
  <c r="A388" i="7" s="1"/>
  <c r="A389" i="7" s="1"/>
  <c r="A390" i="7" s="1"/>
  <c r="A391" i="7" s="1"/>
  <c r="A392" i="7" s="1"/>
  <c r="A393" i="7" s="1"/>
  <c r="A394" i="7" s="1"/>
  <c r="A395" i="7" s="1"/>
  <c r="A396" i="7" s="1"/>
  <c r="A397" i="7" s="1"/>
  <c r="A398" i="7" s="1"/>
  <c r="A399" i="7" s="1"/>
  <c r="A400" i="7" s="1"/>
  <c r="A401" i="7" s="1"/>
  <c r="A402" i="7" s="1"/>
  <c r="A403" i="7" s="1"/>
  <c r="A404" i="7" s="1"/>
  <c r="A405" i="7" s="1"/>
  <c r="A406" i="7" s="1"/>
  <c r="A407" i="7" s="1"/>
  <c r="A408" i="7" s="1"/>
  <c r="A409" i="7" s="1"/>
  <c r="A410" i="7" s="1"/>
  <c r="A411" i="7" s="1"/>
  <c r="A412" i="7" s="1"/>
  <c r="A413" i="7" s="1"/>
  <c r="A414" i="7" s="1"/>
  <c r="A415" i="7" s="1"/>
  <c r="A416" i="7" s="1"/>
  <c r="A417" i="7" s="1"/>
  <c r="A418" i="7" s="1"/>
  <c r="A419" i="7" s="1"/>
  <c r="A420" i="7" s="1"/>
  <c r="A421" i="7" s="1"/>
  <c r="A422" i="7" s="1"/>
  <c r="A423" i="7" s="1"/>
  <c r="A424" i="7" s="1"/>
  <c r="A425" i="7" s="1"/>
  <c r="A426" i="7" s="1"/>
  <c r="A427" i="7" s="1"/>
  <c r="A428" i="7" s="1"/>
  <c r="A429" i="7" s="1"/>
  <c r="A430" i="7" s="1"/>
  <c r="A431" i="7" s="1"/>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IP27" i="16" l="1"/>
  <c r="E27" i="1"/>
  <c r="IP30" i="16"/>
  <c r="A749" i="10"/>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JA28" i="16"/>
  <c r="JC26" i="16"/>
  <c r="JB27" i="16"/>
  <c r="IZ28" i="16"/>
  <c r="JA27" i="16"/>
  <c r="JB26" i="16"/>
  <c r="IZ27" i="16"/>
  <c r="JE28" i="16"/>
  <c r="JA26" i="16"/>
  <c r="IZ26" i="16"/>
  <c r="JD28" i="16"/>
  <c r="JE27" i="16"/>
  <c r="JC28" i="16"/>
  <c r="JD26" i="16"/>
  <c r="JE26" i="16"/>
  <c r="JC27" i="16"/>
  <c r="JB28" i="16"/>
  <c r="JD27" i="16"/>
  <c r="IY28" i="16"/>
  <c r="IY27" i="16"/>
  <c r="IY26" i="16"/>
  <c r="IX28" i="16"/>
  <c r="IX26" i="16"/>
  <c r="IX27" i="16"/>
  <c r="IW28" i="16"/>
  <c r="IW27" i="16"/>
  <c r="IW26" i="16"/>
  <c r="IV28" i="16"/>
  <c r="IV27" i="16"/>
  <c r="IV26" i="16"/>
  <c r="IU28" i="16"/>
  <c r="IU27" i="16"/>
  <c r="IU26" i="16"/>
  <c r="IT27" i="16"/>
  <c r="IT28" i="16"/>
  <c r="IT26" i="16"/>
  <c r="IS28" i="16"/>
  <c r="IS27" i="16"/>
  <c r="IS26" i="16"/>
  <c r="IR28" i="16"/>
  <c r="IR27" i="16"/>
  <c r="IR26" i="16"/>
  <c r="IQ27" i="16"/>
  <c r="IQ28" i="16"/>
  <c r="IQ26" i="16"/>
  <c r="A751" i="12"/>
  <c r="A752" i="12" s="1"/>
  <c r="A753" i="12" s="1"/>
  <c r="A754" i="12" s="1"/>
  <c r="A755" i="12" s="1"/>
  <c r="A756" i="12" s="1"/>
  <c r="A757" i="12" s="1"/>
  <c r="A758" i="12" s="1"/>
  <c r="A759" i="12" s="1"/>
  <c r="A760" i="12" s="1"/>
  <c r="A761" i="12" s="1"/>
  <c r="JD34" i="16"/>
  <c r="JD33" i="16"/>
  <c r="IZ34" i="16"/>
  <c r="JA34" i="16"/>
  <c r="JA32" i="16"/>
  <c r="JD32" i="16"/>
  <c r="JB33" i="16"/>
  <c r="JE32" i="16"/>
  <c r="JC34" i="16"/>
  <c r="JE34" i="16"/>
  <c r="JE33" i="16"/>
  <c r="JC32" i="16"/>
  <c r="JB34" i="16"/>
  <c r="IZ33" i="16"/>
  <c r="JC33" i="16"/>
  <c r="JA33" i="16"/>
  <c r="JB32" i="16"/>
  <c r="IZ32" i="16"/>
  <c r="IY32" i="16"/>
  <c r="IY34" i="16"/>
  <c r="IY33" i="16"/>
  <c r="IX34" i="16"/>
  <c r="IX33" i="16"/>
  <c r="IX32" i="16"/>
  <c r="IW32" i="16"/>
  <c r="IW34" i="16"/>
  <c r="IW33" i="16"/>
  <c r="IV34" i="16"/>
  <c r="IV33" i="16"/>
  <c r="IV32" i="16"/>
  <c r="IU34" i="16"/>
  <c r="IU33" i="16"/>
  <c r="IU32" i="16"/>
  <c r="IT34" i="16"/>
  <c r="IT33" i="16"/>
  <c r="IT32" i="16"/>
  <c r="IS32" i="16"/>
  <c r="IS34" i="16"/>
  <c r="IS33" i="16"/>
  <c r="IR34" i="16"/>
  <c r="IR33" i="16"/>
  <c r="IR32" i="16"/>
  <c r="IQ34" i="16"/>
  <c r="IQ33" i="16"/>
  <c r="IQ32" i="16"/>
  <c r="IP26" i="16"/>
  <c r="IP31" i="16"/>
  <c r="IP28" i="16"/>
  <c r="IP32" i="16"/>
  <c r="A744" i="7"/>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IZ18" i="16"/>
  <c r="IZ17" i="16"/>
  <c r="JC18" i="16"/>
  <c r="JC17" i="16"/>
  <c r="IS18" i="16"/>
  <c r="IS17" i="16"/>
  <c r="IP33" i="16"/>
  <c r="IP34" i="16"/>
  <c r="A751" i="9"/>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IZ25" i="16"/>
  <c r="JC25" i="16"/>
  <c r="IZ24" i="16"/>
  <c r="JC24" i="16"/>
  <c r="JC23" i="16"/>
  <c r="IZ23" i="16"/>
  <c r="IS25" i="16"/>
  <c r="IS24" i="16"/>
  <c r="IS23" i="16"/>
  <c r="A751" i="1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JC29" i="16"/>
  <c r="F30" i="1"/>
  <c r="E29" i="1"/>
  <c r="JA31" i="16"/>
  <c r="F29" i="1"/>
  <c r="JA30" i="16"/>
  <c r="JB31" i="16"/>
  <c r="IZ31" i="16"/>
  <c r="JE30" i="16"/>
  <c r="G31" i="1"/>
  <c r="JA29" i="16"/>
  <c r="JB30" i="16"/>
  <c r="JE31" i="16"/>
  <c r="IZ30" i="16"/>
  <c r="JD31" i="16"/>
  <c r="G30" i="1"/>
  <c r="JB29" i="16"/>
  <c r="E31" i="1"/>
  <c r="IZ29" i="16"/>
  <c r="G29" i="1"/>
  <c r="JC31" i="16"/>
  <c r="JD30" i="16"/>
  <c r="E30" i="1"/>
  <c r="JC30" i="16"/>
  <c r="F31" i="1"/>
  <c r="JD29" i="16"/>
  <c r="JE29" i="16"/>
  <c r="IY31" i="16"/>
  <c r="IY30" i="16"/>
  <c r="IY29" i="16"/>
  <c r="IX29" i="16"/>
  <c r="IX30" i="16"/>
  <c r="IX31" i="16"/>
  <c r="IW31" i="16"/>
  <c r="IW30" i="16"/>
  <c r="IW29" i="16"/>
  <c r="IV29" i="16"/>
  <c r="IV30" i="16"/>
  <c r="IV31" i="16"/>
  <c r="IU29" i="16"/>
  <c r="IU31" i="16"/>
  <c r="IU30" i="16"/>
  <c r="IT29" i="16"/>
  <c r="IT30" i="16"/>
  <c r="IT31" i="16"/>
  <c r="IS30" i="16"/>
  <c r="IS31" i="16"/>
  <c r="IS29" i="16"/>
  <c r="IR29" i="16"/>
  <c r="IR30" i="16"/>
  <c r="IR31" i="16"/>
  <c r="IQ29" i="16"/>
  <c r="IQ30" i="16"/>
  <c r="IQ31" i="16"/>
  <c r="IP29" i="16"/>
  <c r="IM9" i="18"/>
  <c r="IN9" i="16"/>
  <c r="IO29" i="16"/>
  <c r="IO31" i="16"/>
  <c r="IO30" i="16"/>
  <c r="IO33" i="16"/>
  <c r="IO32" i="16"/>
  <c r="IO28" i="16"/>
  <c r="IO34" i="16"/>
  <c r="IO27" i="16"/>
  <c r="IO26" i="16"/>
  <c r="E26" i="1"/>
  <c r="C87" i="9"/>
  <c r="Q85" i="12"/>
  <c r="Q84" i="12"/>
  <c r="IL9" i="18" l="1"/>
  <c r="IM9" i="16"/>
  <c r="IN31" i="16"/>
  <c r="IN30" i="16"/>
  <c r="IN29" i="16"/>
  <c r="IN34" i="16"/>
  <c r="IN33" i="16"/>
  <c r="IN32" i="16"/>
  <c r="IN28" i="16"/>
  <c r="IN27" i="16"/>
  <c r="IN26" i="16"/>
  <c r="V63" i="11"/>
  <c r="L63" i="11"/>
  <c r="G63" i="11"/>
  <c r="P63" i="10"/>
  <c r="K63" i="10"/>
  <c r="F63" i="10"/>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P62" i="10"/>
  <c r="P61" i="10"/>
  <c r="P60" i="10"/>
  <c r="P59" i="10"/>
  <c r="P58" i="10"/>
  <c r="P57" i="10"/>
  <c r="P56" i="10"/>
  <c r="P55" i="10"/>
  <c r="P54" i="10"/>
  <c r="P53" i="10"/>
  <c r="P52" i="10"/>
  <c r="P51" i="10"/>
  <c r="P50" i="10"/>
  <c r="P49" i="10"/>
  <c r="P48" i="10"/>
  <c r="P47" i="10"/>
  <c r="P46" i="10"/>
  <c r="P45" i="10"/>
  <c r="P44" i="10"/>
  <c r="P43" i="10"/>
  <c r="P42" i="10"/>
  <c r="P41" i="10"/>
  <c r="P40" i="10"/>
  <c r="P39" i="10"/>
  <c r="P38" i="10"/>
  <c r="P37" i="10"/>
  <c r="P36" i="10"/>
  <c r="P35" i="10"/>
  <c r="P34" i="10"/>
  <c r="P33" i="10"/>
  <c r="P32" i="10"/>
  <c r="P31" i="10"/>
  <c r="P30" i="10"/>
  <c r="P29" i="10"/>
  <c r="P28" i="10"/>
  <c r="P27" i="10"/>
  <c r="P26" i="10"/>
  <c r="P25" i="10"/>
  <c r="P24" i="10"/>
  <c r="P23" i="10"/>
  <c r="P22" i="10"/>
  <c r="P21" i="10"/>
  <c r="P20" i="10"/>
  <c r="P19" i="10"/>
  <c r="P18" i="10"/>
  <c r="P17" i="10"/>
  <c r="P16" i="10"/>
  <c r="P15" i="10"/>
  <c r="P14" i="10"/>
  <c r="P13" i="10"/>
  <c r="P12" i="10"/>
  <c r="P11" i="10"/>
  <c r="P10" i="10"/>
  <c r="IK9" i="18" l="1"/>
  <c r="IL9" i="16"/>
  <c r="IM31" i="16"/>
  <c r="IM30" i="16"/>
  <c r="IM29" i="16"/>
  <c r="IM34" i="16"/>
  <c r="IM33" i="16"/>
  <c r="IM32" i="16"/>
  <c r="IM28" i="16"/>
  <c r="IM27" i="16"/>
  <c r="IM26" i="16"/>
  <c r="F62" i="10"/>
  <c r="F60" i="10"/>
  <c r="F58" i="10"/>
  <c r="F56" i="10"/>
  <c r="F54" i="10"/>
  <c r="F52" i="10"/>
  <c r="F50" i="10"/>
  <c r="F48" i="10"/>
  <c r="F46" i="10"/>
  <c r="F44" i="10"/>
  <c r="F42" i="10"/>
  <c r="F40" i="10"/>
  <c r="F38" i="10"/>
  <c r="F36" i="10"/>
  <c r="F34" i="10"/>
  <c r="F32" i="10"/>
  <c r="F30" i="10"/>
  <c r="F28" i="10"/>
  <c r="F26" i="10"/>
  <c r="F24" i="10"/>
  <c r="F22" i="10"/>
  <c r="F20" i="10"/>
  <c r="F18" i="10"/>
  <c r="F16" i="10"/>
  <c r="F14" i="10"/>
  <c r="F12" i="10"/>
  <c r="F10" i="10"/>
  <c r="K10" i="10"/>
  <c r="K62" i="10"/>
  <c r="K60" i="10"/>
  <c r="K58" i="10"/>
  <c r="K56" i="10"/>
  <c r="K54" i="10"/>
  <c r="K52" i="10"/>
  <c r="K50" i="10"/>
  <c r="K48" i="10"/>
  <c r="K46" i="10"/>
  <c r="K44" i="10"/>
  <c r="K42" i="10"/>
  <c r="K40" i="10"/>
  <c r="K38" i="10"/>
  <c r="K36" i="10"/>
  <c r="K34" i="10"/>
  <c r="K32" i="10"/>
  <c r="K30" i="10"/>
  <c r="K28" i="10"/>
  <c r="K26" i="10"/>
  <c r="K24" i="10"/>
  <c r="K22" i="10"/>
  <c r="K20" i="10"/>
  <c r="K18" i="10"/>
  <c r="K16" i="10"/>
  <c r="K14" i="10"/>
  <c r="K12" i="10"/>
  <c r="G62" i="11"/>
  <c r="G61" i="11"/>
  <c r="G59" i="11"/>
  <c r="G57" i="11"/>
  <c r="G55" i="11"/>
  <c r="G53" i="11"/>
  <c r="G51" i="11"/>
  <c r="G49" i="11"/>
  <c r="G47" i="11"/>
  <c r="G45" i="11"/>
  <c r="G43" i="11"/>
  <c r="G41" i="11"/>
  <c r="G39" i="11"/>
  <c r="G37" i="11"/>
  <c r="G35" i="11"/>
  <c r="G33" i="11"/>
  <c r="G31" i="11"/>
  <c r="G29" i="11"/>
  <c r="G27" i="11"/>
  <c r="G25" i="11"/>
  <c r="G23" i="11"/>
  <c r="G21" i="11"/>
  <c r="G19" i="11"/>
  <c r="G17" i="11"/>
  <c r="G15" i="11"/>
  <c r="G13" i="11"/>
  <c r="L12" i="11"/>
  <c r="L61" i="11"/>
  <c r="L59" i="11"/>
  <c r="L57" i="11"/>
  <c r="L55" i="11"/>
  <c r="L53" i="11"/>
  <c r="L51" i="11"/>
  <c r="L49" i="11"/>
  <c r="L47" i="11"/>
  <c r="L45" i="11"/>
  <c r="L43" i="11"/>
  <c r="L41" i="11"/>
  <c r="L39" i="11"/>
  <c r="L37" i="11"/>
  <c r="L35" i="11"/>
  <c r="L33" i="11"/>
  <c r="L31" i="11"/>
  <c r="L29" i="11"/>
  <c r="L27" i="11"/>
  <c r="L25" i="11"/>
  <c r="L23" i="11"/>
  <c r="L21" i="11"/>
  <c r="L19" i="11"/>
  <c r="L17" i="11"/>
  <c r="L15" i="11"/>
  <c r="L13" i="11"/>
  <c r="Q12" i="11"/>
  <c r="Q61" i="11"/>
  <c r="Q59" i="11"/>
  <c r="Q57" i="11"/>
  <c r="Q55" i="11"/>
  <c r="Q53" i="11"/>
  <c r="Q51" i="11"/>
  <c r="Q49" i="11"/>
  <c r="Q47" i="11"/>
  <c r="Q45" i="11"/>
  <c r="Q43" i="11"/>
  <c r="Q41" i="11"/>
  <c r="Q39" i="11"/>
  <c r="Q37" i="11"/>
  <c r="Q35" i="11"/>
  <c r="Q33" i="11"/>
  <c r="Q31" i="11"/>
  <c r="Q29" i="11"/>
  <c r="Q27" i="11"/>
  <c r="Q25" i="11"/>
  <c r="Q23" i="11"/>
  <c r="Q21" i="11"/>
  <c r="Q19" i="11"/>
  <c r="Q17" i="11"/>
  <c r="Q15" i="11"/>
  <c r="Q13" i="11"/>
  <c r="F61" i="10"/>
  <c r="F59" i="10"/>
  <c r="F57" i="10"/>
  <c r="F55" i="10"/>
  <c r="F53" i="10"/>
  <c r="F51" i="10"/>
  <c r="F49" i="10"/>
  <c r="F47" i="10"/>
  <c r="F45" i="10"/>
  <c r="F43" i="10"/>
  <c r="F41" i="10"/>
  <c r="F39" i="10"/>
  <c r="F37" i="10"/>
  <c r="F35" i="10"/>
  <c r="F33" i="10"/>
  <c r="F31" i="10"/>
  <c r="F29" i="10"/>
  <c r="F27" i="10"/>
  <c r="F25" i="10"/>
  <c r="F23" i="10"/>
  <c r="F21" i="10"/>
  <c r="F19" i="10"/>
  <c r="F17" i="10"/>
  <c r="F15" i="10"/>
  <c r="F13" i="10"/>
  <c r="F11" i="10"/>
  <c r="K61" i="10"/>
  <c r="K59" i="10"/>
  <c r="K57" i="10"/>
  <c r="K55" i="10"/>
  <c r="K53" i="10"/>
  <c r="K51" i="10"/>
  <c r="K49" i="10"/>
  <c r="K47" i="10"/>
  <c r="K45" i="10"/>
  <c r="K43" i="10"/>
  <c r="K41" i="10"/>
  <c r="K39" i="10"/>
  <c r="K37" i="10"/>
  <c r="K35" i="10"/>
  <c r="K33" i="10"/>
  <c r="K31" i="10"/>
  <c r="K29" i="10"/>
  <c r="K27" i="10"/>
  <c r="K25" i="10"/>
  <c r="K23" i="10"/>
  <c r="K21" i="10"/>
  <c r="K19" i="10"/>
  <c r="K17" i="10"/>
  <c r="K15" i="10"/>
  <c r="K13" i="10"/>
  <c r="K11" i="10"/>
  <c r="G60" i="11"/>
  <c r="G58" i="11"/>
  <c r="G56" i="11"/>
  <c r="G54" i="11"/>
  <c r="G52" i="11"/>
  <c r="G50" i="11"/>
  <c r="G48" i="11"/>
  <c r="G46" i="11"/>
  <c r="G44" i="11"/>
  <c r="G42" i="11"/>
  <c r="G40" i="11"/>
  <c r="G38" i="11"/>
  <c r="G36" i="11"/>
  <c r="G34" i="11"/>
  <c r="G32" i="11"/>
  <c r="G30" i="11"/>
  <c r="G28" i="11"/>
  <c r="G26" i="11"/>
  <c r="G24" i="11"/>
  <c r="G22" i="11"/>
  <c r="G20" i="11"/>
  <c r="G18" i="11"/>
  <c r="G16" i="11"/>
  <c r="G14" i="11"/>
  <c r="G12" i="11"/>
  <c r="L62" i="11"/>
  <c r="L60" i="11"/>
  <c r="L58" i="11"/>
  <c r="L56" i="11"/>
  <c r="L54" i="11"/>
  <c r="L52" i="11"/>
  <c r="L50" i="11"/>
  <c r="L48" i="11"/>
  <c r="L46" i="11"/>
  <c r="L44" i="11"/>
  <c r="L42" i="11"/>
  <c r="L40" i="11"/>
  <c r="L38" i="11"/>
  <c r="L36" i="11"/>
  <c r="L34" i="11"/>
  <c r="L32" i="11"/>
  <c r="L30" i="11"/>
  <c r="L28" i="11"/>
  <c r="L26" i="11"/>
  <c r="L24" i="11"/>
  <c r="L22" i="11"/>
  <c r="L20" i="11"/>
  <c r="L18" i="11"/>
  <c r="L16" i="11"/>
  <c r="L14" i="11"/>
  <c r="Q62" i="11"/>
  <c r="Q60" i="11"/>
  <c r="Q58" i="11"/>
  <c r="Q56" i="11"/>
  <c r="Q54" i="11"/>
  <c r="Q52" i="11"/>
  <c r="Q50" i="11"/>
  <c r="Q48" i="11"/>
  <c r="Q46" i="11"/>
  <c r="Q44" i="11"/>
  <c r="Q42" i="11"/>
  <c r="Q40" i="11"/>
  <c r="Q38" i="11"/>
  <c r="Q36" i="11"/>
  <c r="Q34" i="11"/>
  <c r="Q32" i="11"/>
  <c r="Q30" i="11"/>
  <c r="Q28" i="11"/>
  <c r="Q26" i="11"/>
  <c r="Q24" i="11"/>
  <c r="Q22" i="11"/>
  <c r="Q20" i="11"/>
  <c r="Q18" i="11"/>
  <c r="Q16" i="11"/>
  <c r="Q14" i="11"/>
  <c r="IJ9" i="18" l="1"/>
  <c r="IK9" i="16"/>
  <c r="IL31" i="16"/>
  <c r="IL30" i="16"/>
  <c r="IL29" i="16"/>
  <c r="IL34" i="16"/>
  <c r="IL33" i="16"/>
  <c r="IL32" i="16"/>
  <c r="IL28" i="16"/>
  <c r="IL27" i="16"/>
  <c r="IL26" i="16"/>
  <c r="B114" i="5"/>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5" i="5"/>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8" i="5"/>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B752" i="5" s="1"/>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T61" i="9"/>
  <c r="M61" i="9"/>
  <c r="F61" i="9"/>
  <c r="T60" i="9"/>
  <c r="M60" i="9"/>
  <c r="F60" i="9"/>
  <c r="T59" i="9"/>
  <c r="M59" i="9"/>
  <c r="F59" i="9"/>
  <c r="T58" i="9"/>
  <c r="M58" i="9"/>
  <c r="F58" i="9"/>
  <c r="T57" i="9"/>
  <c r="M57" i="9"/>
  <c r="F57" i="9"/>
  <c r="T56" i="9"/>
  <c r="M56" i="9"/>
  <c r="F56" i="9"/>
  <c r="T55" i="9"/>
  <c r="M55" i="9"/>
  <c r="F55" i="9"/>
  <c r="T54" i="9"/>
  <c r="M54" i="9"/>
  <c r="F54" i="9"/>
  <c r="T53" i="9"/>
  <c r="M53" i="9"/>
  <c r="F53" i="9"/>
  <c r="T52" i="9"/>
  <c r="M52" i="9"/>
  <c r="F52" i="9"/>
  <c r="T51" i="9"/>
  <c r="M51" i="9"/>
  <c r="F51" i="9"/>
  <c r="T50" i="9"/>
  <c r="M50" i="9"/>
  <c r="F50" i="9"/>
  <c r="T49" i="9"/>
  <c r="M49" i="9"/>
  <c r="F49" i="9"/>
  <c r="T48" i="9"/>
  <c r="M48" i="9"/>
  <c r="F48" i="9"/>
  <c r="T47" i="9"/>
  <c r="M47" i="9"/>
  <c r="F47" i="9"/>
  <c r="T46" i="9"/>
  <c r="M46" i="9"/>
  <c r="F46" i="9"/>
  <c r="T45" i="9"/>
  <c r="M45" i="9"/>
  <c r="F45" i="9"/>
  <c r="T44" i="9"/>
  <c r="M44" i="9"/>
  <c r="F44" i="9"/>
  <c r="T43" i="9"/>
  <c r="M43" i="9"/>
  <c r="F43" i="9"/>
  <c r="T42" i="9"/>
  <c r="M42" i="9"/>
  <c r="F42" i="9"/>
  <c r="T41" i="9"/>
  <c r="M41" i="9"/>
  <c r="F41" i="9"/>
  <c r="T40" i="9"/>
  <c r="M40" i="9"/>
  <c r="F40" i="9"/>
  <c r="T39" i="9"/>
  <c r="M39" i="9"/>
  <c r="F39" i="9"/>
  <c r="T38" i="9"/>
  <c r="M38" i="9"/>
  <c r="F38" i="9"/>
  <c r="T37" i="9"/>
  <c r="M37" i="9"/>
  <c r="F37" i="9"/>
  <c r="T36" i="9"/>
  <c r="M36" i="9"/>
  <c r="F36" i="9"/>
  <c r="T35" i="9"/>
  <c r="M35" i="9"/>
  <c r="F35" i="9"/>
  <c r="T34" i="9"/>
  <c r="M34" i="9"/>
  <c r="F34" i="9"/>
  <c r="T33" i="9"/>
  <c r="M33" i="9"/>
  <c r="F33" i="9"/>
  <c r="T32" i="9"/>
  <c r="M32" i="9"/>
  <c r="F32" i="9"/>
  <c r="T31" i="9"/>
  <c r="M31" i="9"/>
  <c r="F31" i="9"/>
  <c r="T30" i="9"/>
  <c r="M30" i="9"/>
  <c r="F30" i="9"/>
  <c r="T29" i="9"/>
  <c r="M29" i="9"/>
  <c r="F29" i="9"/>
  <c r="T28" i="9"/>
  <c r="M28" i="9"/>
  <c r="F28" i="9"/>
  <c r="T27" i="9"/>
  <c r="M27" i="9"/>
  <c r="F27" i="9"/>
  <c r="T26" i="9"/>
  <c r="M26" i="9"/>
  <c r="F26" i="9"/>
  <c r="T25" i="9"/>
  <c r="M25" i="9"/>
  <c r="F25" i="9"/>
  <c r="T24" i="9"/>
  <c r="M24" i="9"/>
  <c r="F24" i="9"/>
  <c r="T23" i="9"/>
  <c r="M23" i="9"/>
  <c r="F23" i="9"/>
  <c r="T22" i="9"/>
  <c r="M22" i="9"/>
  <c r="F22" i="9"/>
  <c r="T21" i="9"/>
  <c r="M21" i="9"/>
  <c r="F21" i="9"/>
  <c r="T20" i="9"/>
  <c r="M20" i="9"/>
  <c r="F20" i="9"/>
  <c r="T19" i="9"/>
  <c r="M19" i="9"/>
  <c r="F19" i="9"/>
  <c r="T18" i="9"/>
  <c r="M18" i="9"/>
  <c r="F18" i="9"/>
  <c r="T17" i="9"/>
  <c r="M17" i="9"/>
  <c r="F17" i="9"/>
  <c r="T16" i="9"/>
  <c r="M16" i="9"/>
  <c r="F16" i="9"/>
  <c r="T15" i="9"/>
  <c r="M15" i="9"/>
  <c r="F15" i="9"/>
  <c r="T14" i="9"/>
  <c r="M14" i="9"/>
  <c r="F14" i="9"/>
  <c r="T13" i="9"/>
  <c r="M13" i="9"/>
  <c r="F13" i="9"/>
  <c r="T12" i="9"/>
  <c r="M12" i="9"/>
  <c r="F12" i="9"/>
  <c r="T11" i="9"/>
  <c r="M11" i="9"/>
  <c r="F11" i="9"/>
  <c r="T10" i="9"/>
  <c r="M10" i="9"/>
  <c r="F10" i="9"/>
  <c r="T9" i="9"/>
  <c r="M9" i="9"/>
  <c r="F9" i="9"/>
  <c r="C165" i="8"/>
  <c r="C166" i="8" s="1"/>
  <c r="C167" i="8" s="1"/>
  <c r="C168" i="8" s="1"/>
  <c r="C169" i="8" s="1"/>
  <c r="C170" i="8" s="1"/>
  <c r="C171" i="8" s="1"/>
  <c r="C172" i="8" s="1"/>
  <c r="C173" i="8" s="1"/>
  <c r="C174" i="8" s="1"/>
  <c r="C175" i="8" s="1"/>
  <c r="C176" i="8" s="1"/>
  <c r="C177" i="8" s="1"/>
  <c r="C178" i="8" s="1"/>
  <c r="C179" i="8" s="1"/>
  <c r="C180" i="8" s="1"/>
  <c r="C181" i="8" s="1"/>
  <c r="C182" i="8" s="1"/>
  <c r="C183" i="8" s="1"/>
  <c r="C184" i="8" s="1"/>
  <c r="C185" i="8" s="1"/>
  <c r="C186" i="8" s="1"/>
  <c r="C187" i="8" s="1"/>
  <c r="C188" i="8" s="1"/>
  <c r="C189" i="8" s="1"/>
  <c r="C190" i="8" s="1"/>
  <c r="C191" i="8" s="1"/>
  <c r="C192" i="8" s="1"/>
  <c r="C193" i="8" s="1"/>
  <c r="C194" i="8" s="1"/>
  <c r="C112" i="8"/>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60" i="8"/>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M58" i="8"/>
  <c r="K58" i="8"/>
  <c r="H58" i="8"/>
  <c r="F58" i="8"/>
  <c r="M57" i="8"/>
  <c r="K57" i="8"/>
  <c r="H57" i="8"/>
  <c r="F57" i="8"/>
  <c r="M56" i="8"/>
  <c r="K56" i="8"/>
  <c r="H56" i="8"/>
  <c r="F56" i="8"/>
  <c r="M55" i="8"/>
  <c r="K55" i="8"/>
  <c r="H55" i="8"/>
  <c r="F55" i="8"/>
  <c r="M54" i="8"/>
  <c r="K54" i="8"/>
  <c r="H54" i="8"/>
  <c r="F54" i="8"/>
  <c r="M53" i="8"/>
  <c r="K53" i="8"/>
  <c r="H53" i="8"/>
  <c r="F53" i="8"/>
  <c r="M52" i="8"/>
  <c r="K52" i="8"/>
  <c r="H52" i="8"/>
  <c r="F52" i="8"/>
  <c r="M51" i="8"/>
  <c r="K51" i="8"/>
  <c r="H51" i="8"/>
  <c r="F51" i="8"/>
  <c r="M50" i="8"/>
  <c r="K50" i="8"/>
  <c r="H50" i="8"/>
  <c r="F50" i="8"/>
  <c r="M49" i="8"/>
  <c r="K49" i="8"/>
  <c r="H49" i="8"/>
  <c r="F49" i="8"/>
  <c r="M48" i="8"/>
  <c r="K48" i="8"/>
  <c r="H48" i="8"/>
  <c r="F48" i="8"/>
  <c r="M47" i="8"/>
  <c r="K47" i="8"/>
  <c r="H47" i="8"/>
  <c r="F47" i="8"/>
  <c r="M46" i="8"/>
  <c r="K46" i="8"/>
  <c r="H46" i="8"/>
  <c r="F46" i="8"/>
  <c r="M45" i="8"/>
  <c r="K45" i="8"/>
  <c r="H45" i="8"/>
  <c r="F45" i="8"/>
  <c r="M44" i="8"/>
  <c r="K44" i="8"/>
  <c r="H44" i="8"/>
  <c r="F44" i="8"/>
  <c r="M43" i="8"/>
  <c r="K43" i="8"/>
  <c r="H43" i="8"/>
  <c r="F43" i="8"/>
  <c r="M42" i="8"/>
  <c r="K42" i="8"/>
  <c r="H42" i="8"/>
  <c r="F42" i="8"/>
  <c r="M41" i="8"/>
  <c r="K41" i="8"/>
  <c r="H41" i="8"/>
  <c r="F41" i="8"/>
  <c r="M40" i="8"/>
  <c r="K40" i="8"/>
  <c r="H40" i="8"/>
  <c r="F40" i="8"/>
  <c r="M39" i="8"/>
  <c r="K39" i="8"/>
  <c r="H39" i="8"/>
  <c r="F39" i="8"/>
  <c r="M38" i="8"/>
  <c r="K38" i="8"/>
  <c r="H38" i="8"/>
  <c r="F38" i="8"/>
  <c r="M37" i="8"/>
  <c r="K37" i="8"/>
  <c r="H37" i="8"/>
  <c r="F37" i="8"/>
  <c r="M36" i="8"/>
  <c r="K36" i="8"/>
  <c r="H36" i="8"/>
  <c r="F36" i="8"/>
  <c r="M35" i="8"/>
  <c r="K35" i="8"/>
  <c r="H35" i="8"/>
  <c r="F35" i="8"/>
  <c r="M34" i="8"/>
  <c r="K34" i="8"/>
  <c r="H34" i="8"/>
  <c r="F34" i="8"/>
  <c r="M33" i="8"/>
  <c r="K33" i="8"/>
  <c r="H33" i="8"/>
  <c r="F33" i="8"/>
  <c r="M32" i="8"/>
  <c r="K32" i="8"/>
  <c r="H32" i="8"/>
  <c r="F32" i="8"/>
  <c r="M31" i="8"/>
  <c r="K31" i="8"/>
  <c r="H31" i="8"/>
  <c r="F31" i="8"/>
  <c r="M30" i="8"/>
  <c r="K30" i="8"/>
  <c r="H30" i="8"/>
  <c r="F30" i="8"/>
  <c r="M29" i="8"/>
  <c r="K29" i="8"/>
  <c r="H29" i="8"/>
  <c r="F29" i="8"/>
  <c r="M28" i="8"/>
  <c r="K28" i="8"/>
  <c r="H28" i="8"/>
  <c r="F28" i="8"/>
  <c r="M27" i="8"/>
  <c r="K27" i="8"/>
  <c r="H27" i="8"/>
  <c r="F27" i="8"/>
  <c r="M26" i="8"/>
  <c r="K26" i="8"/>
  <c r="H26" i="8"/>
  <c r="F26" i="8"/>
  <c r="M25" i="8"/>
  <c r="K25" i="8"/>
  <c r="H25" i="8"/>
  <c r="F25" i="8"/>
  <c r="M24" i="8"/>
  <c r="K24" i="8"/>
  <c r="H24" i="8"/>
  <c r="F24" i="8"/>
  <c r="M23" i="8"/>
  <c r="K23" i="8"/>
  <c r="H23" i="8"/>
  <c r="F23" i="8"/>
  <c r="M22" i="8"/>
  <c r="K22" i="8"/>
  <c r="H22" i="8"/>
  <c r="F22" i="8"/>
  <c r="M21" i="8"/>
  <c r="K21" i="8"/>
  <c r="H21" i="8"/>
  <c r="F21" i="8"/>
  <c r="M20" i="8"/>
  <c r="K20" i="8"/>
  <c r="H20" i="8"/>
  <c r="F20" i="8"/>
  <c r="M19" i="8"/>
  <c r="K19" i="8"/>
  <c r="H19" i="8"/>
  <c r="F19" i="8"/>
  <c r="M18" i="8"/>
  <c r="K18" i="8"/>
  <c r="H18" i="8"/>
  <c r="F18" i="8"/>
  <c r="M17" i="8"/>
  <c r="K17" i="8"/>
  <c r="H17" i="8"/>
  <c r="F17" i="8"/>
  <c r="M16" i="8"/>
  <c r="K16" i="8"/>
  <c r="H16" i="8"/>
  <c r="F16" i="8"/>
  <c r="M15" i="8"/>
  <c r="K15" i="8"/>
  <c r="H15" i="8"/>
  <c r="F15" i="8"/>
  <c r="M14" i="8"/>
  <c r="K14" i="8"/>
  <c r="H14" i="8"/>
  <c r="F14" i="8"/>
  <c r="M13" i="8"/>
  <c r="K13" i="8"/>
  <c r="H13" i="8"/>
  <c r="F13" i="8"/>
  <c r="M12" i="8"/>
  <c r="K12" i="8"/>
  <c r="H12" i="8"/>
  <c r="F12" i="8"/>
  <c r="M11" i="8"/>
  <c r="K11" i="8"/>
  <c r="H11" i="8"/>
  <c r="F11" i="8"/>
  <c r="M10" i="8"/>
  <c r="K10" i="8"/>
  <c r="H10" i="8"/>
  <c r="F10" i="8"/>
  <c r="M9" i="8"/>
  <c r="K9" i="8"/>
  <c r="H9" i="8"/>
  <c r="F9" i="8"/>
  <c r="A269" i="6"/>
  <c r="A270" i="6" s="1"/>
  <c r="A271" i="6" s="1"/>
  <c r="A272" i="6" s="1"/>
  <c r="A273" i="6" s="1"/>
  <c r="A274" i="6" s="1"/>
  <c r="A275" i="6" s="1"/>
  <c r="A276" i="6" s="1"/>
  <c r="A277" i="6" s="1"/>
  <c r="A278" i="6" s="1"/>
  <c r="A279" i="6" s="1"/>
  <c r="A280" i="6" s="1"/>
  <c r="A281" i="6" s="1"/>
  <c r="Q11" i="6"/>
  <c r="Q12" i="6"/>
  <c r="Q13" i="6"/>
  <c r="Q14" i="6"/>
  <c r="Q15" i="6"/>
  <c r="Q16" i="6"/>
  <c r="Q17" i="6"/>
  <c r="Q18" i="6"/>
  <c r="Q19" i="6"/>
  <c r="Q20" i="6"/>
  <c r="Q21" i="6"/>
  <c r="Q22" i="6"/>
  <c r="Q23" i="6"/>
  <c r="Q24" i="6"/>
  <c r="Q25" i="6"/>
  <c r="Q26" i="6"/>
  <c r="Q27" i="6"/>
  <c r="Q28" i="6"/>
  <c r="Q29" i="6"/>
  <c r="Q30" i="6"/>
  <c r="Q31" i="6"/>
  <c r="Q32" i="6"/>
  <c r="Q33" i="6"/>
  <c r="Q34" i="6"/>
  <c r="Q35" i="6"/>
  <c r="Q36" i="6"/>
  <c r="Q37" i="6"/>
  <c r="Q38" i="6"/>
  <c r="Q39" i="6"/>
  <c r="Q40" i="6"/>
  <c r="Q41" i="6"/>
  <c r="Q42" i="6"/>
  <c r="Q43" i="6"/>
  <c r="Q44" i="6"/>
  <c r="Q45" i="6"/>
  <c r="Q46" i="6"/>
  <c r="Q47" i="6"/>
  <c r="Q48" i="6"/>
  <c r="Q49" i="6"/>
  <c r="Q50" i="6"/>
  <c r="I51" i="6"/>
  <c r="Q52" i="6"/>
  <c r="I53" i="6"/>
  <c r="Q54" i="6"/>
  <c r="I55" i="6"/>
  <c r="Q56" i="6"/>
  <c r="I57" i="6"/>
  <c r="Q58" i="6"/>
  <c r="Q59" i="6"/>
  <c r="Q60" i="6"/>
  <c r="Q10" i="6"/>
  <c r="Q9" i="6"/>
  <c r="W61" i="5"/>
  <c r="R61" i="5"/>
  <c r="H61" i="5"/>
  <c r="H62" i="5"/>
  <c r="W9" i="5"/>
  <c r="II9" i="18" l="1"/>
  <c r="IJ9" i="16"/>
  <c r="IK29" i="16"/>
  <c r="IK30" i="16"/>
  <c r="IK31" i="16"/>
  <c r="IK34" i="16"/>
  <c r="IK32" i="16"/>
  <c r="IK28" i="16"/>
  <c r="IK33" i="16"/>
  <c r="IK27" i="16"/>
  <c r="IK26" i="16"/>
  <c r="IK24" i="16"/>
  <c r="IK23" i="16"/>
  <c r="IK18" i="16"/>
  <c r="IK17" i="16"/>
  <c r="IK25" i="16"/>
  <c r="G58" i="9"/>
  <c r="G60" i="9"/>
  <c r="C195" i="8"/>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216" i="8" s="1"/>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C246" i="8" s="1"/>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C279" i="8" s="1"/>
  <c r="C280" i="8" s="1"/>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318" i="8" s="1"/>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C354" i="8" s="1"/>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C397" i="8" s="1"/>
  <c r="C398" i="8" s="1"/>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463" i="8" s="1"/>
  <c r="C464" i="8" s="1"/>
  <c r="C465" i="8" s="1"/>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C523" i="8" s="1"/>
  <c r="C524" i="8" s="1"/>
  <c r="C525" i="8" s="1"/>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C569" i="8" s="1"/>
  <c r="C570" i="8" s="1"/>
  <c r="C571" i="8" s="1"/>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C627" i="8" s="1"/>
  <c r="C628" i="8" s="1"/>
  <c r="C629" i="8" s="1"/>
  <c r="C630" i="8" s="1"/>
  <c r="C631" i="8" s="1"/>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C668" i="8" s="1"/>
  <c r="C669" i="8" s="1"/>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C704" i="8" s="1"/>
  <c r="C705" i="8" s="1"/>
  <c r="C706" i="8" s="1"/>
  <c r="C707" i="8" s="1"/>
  <c r="C708" i="8" s="1"/>
  <c r="C709" i="8" s="1"/>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C750" i="8" s="1"/>
  <c r="C751" i="8" s="1"/>
  <c r="C752" i="8" s="1"/>
  <c r="C753" i="8" s="1"/>
  <c r="C754" i="8" s="1"/>
  <c r="C755" i="8" s="1"/>
  <c r="C756" i="8" s="1"/>
  <c r="A282" i="6"/>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355" i="6" s="1"/>
  <c r="A356" i="6" s="1"/>
  <c r="A357" i="6" s="1"/>
  <c r="A358" i="6" s="1"/>
  <c r="A359" i="6" s="1"/>
  <c r="A360" i="6" s="1"/>
  <c r="A361" i="6" s="1"/>
  <c r="A362" i="6" s="1"/>
  <c r="A363" i="6" s="1"/>
  <c r="A364" i="6" s="1"/>
  <c r="A365" i="6" s="1"/>
  <c r="A366" i="6" s="1"/>
  <c r="A367" i="6" s="1"/>
  <c r="A368" i="6" s="1"/>
  <c r="A369" i="6" s="1"/>
  <c r="A370" i="6" s="1"/>
  <c r="A371" i="6" s="1"/>
  <c r="A372" i="6" s="1"/>
  <c r="A373" i="6" s="1"/>
  <c r="A374" i="6" s="1"/>
  <c r="A375" i="6" s="1"/>
  <c r="A376" i="6" s="1"/>
  <c r="A377" i="6" s="1"/>
  <c r="A378" i="6" s="1"/>
  <c r="A379" i="6" s="1"/>
  <c r="A380" i="6" s="1"/>
  <c r="A381" i="6" s="1"/>
  <c r="A382" i="6" s="1"/>
  <c r="A383" i="6" s="1"/>
  <c r="A384" i="6" s="1"/>
  <c r="A385" i="6" s="1"/>
  <c r="A386" i="6" s="1"/>
  <c r="A387" i="6" s="1"/>
  <c r="A388" i="6" s="1"/>
  <c r="A389" i="6" s="1"/>
  <c r="A390" i="6" s="1"/>
  <c r="A391" i="6" s="1"/>
  <c r="A392" i="6" s="1"/>
  <c r="A393" i="6" s="1"/>
  <c r="A394" i="6" s="1"/>
  <c r="A395" i="6" s="1"/>
  <c r="A396" i="6" s="1"/>
  <c r="A397" i="6" s="1"/>
  <c r="A398" i="6" s="1"/>
  <c r="A399" i="6" s="1"/>
  <c r="A400" i="6" s="1"/>
  <c r="A401" i="6" s="1"/>
  <c r="A402" i="6" s="1"/>
  <c r="A403" i="6" s="1"/>
  <c r="A404" i="6" s="1"/>
  <c r="A405" i="6" s="1"/>
  <c r="A406" i="6" s="1"/>
  <c r="A407" i="6" s="1"/>
  <c r="A408" i="6" s="1"/>
  <c r="A409" i="6" s="1"/>
  <c r="A410" i="6" s="1"/>
  <c r="A411" i="6" s="1"/>
  <c r="A412" i="6" s="1"/>
  <c r="A413" i="6" s="1"/>
  <c r="A414" i="6" s="1"/>
  <c r="A415" i="6" s="1"/>
  <c r="A416" i="6" s="1"/>
  <c r="A417" i="6" s="1"/>
  <c r="A418" i="6" s="1"/>
  <c r="A419" i="6" s="1"/>
  <c r="A420" i="6" s="1"/>
  <c r="A421" i="6" s="1"/>
  <c r="A422" i="6" s="1"/>
  <c r="A423" i="6" s="1"/>
  <c r="A424" i="6" s="1"/>
  <c r="A425" i="6" s="1"/>
  <c r="A426" i="6" s="1"/>
  <c r="A427" i="6" s="1"/>
  <c r="A428" i="6" s="1"/>
  <c r="A429" i="6" s="1"/>
  <c r="A430" i="6" s="1"/>
  <c r="A431" i="6" s="1"/>
  <c r="A432" i="6" s="1"/>
  <c r="A433" i="6" s="1"/>
  <c r="A434" i="6" s="1"/>
  <c r="A435" i="6" s="1"/>
  <c r="A436" i="6" s="1"/>
  <c r="A437" i="6" s="1"/>
  <c r="A438" i="6" s="1"/>
  <c r="A439" i="6" s="1"/>
  <c r="A440" i="6" s="1"/>
  <c r="A441" i="6" s="1"/>
  <c r="A442" i="6" s="1"/>
  <c r="A443" i="6" s="1"/>
  <c r="A444" i="6" s="1"/>
  <c r="A445" i="6" s="1"/>
  <c r="A446" i="6" s="1"/>
  <c r="A447" i="6" s="1"/>
  <c r="A448" i="6" s="1"/>
  <c r="A449" i="6" s="1"/>
  <c r="A450" i="6" s="1"/>
  <c r="A451" i="6" s="1"/>
  <c r="A452" i="6" s="1"/>
  <c r="A453" i="6" s="1"/>
  <c r="A454" i="6" s="1"/>
  <c r="A455" i="6" s="1"/>
  <c r="A456" i="6" s="1"/>
  <c r="A457" i="6" s="1"/>
  <c r="A458" i="6" s="1"/>
  <c r="A459" i="6" s="1"/>
  <c r="A460" i="6" s="1"/>
  <c r="A461" i="6" s="1"/>
  <c r="A462" i="6" s="1"/>
  <c r="A463" i="6" s="1"/>
  <c r="A464" i="6" s="1"/>
  <c r="A465" i="6" s="1"/>
  <c r="A466" i="6" s="1"/>
  <c r="A467" i="6" s="1"/>
  <c r="A468" i="6" s="1"/>
  <c r="A469" i="6" s="1"/>
  <c r="A470" i="6" s="1"/>
  <c r="A471" i="6" s="1"/>
  <c r="A472" i="6" s="1"/>
  <c r="A473" i="6" s="1"/>
  <c r="A474" i="6" s="1"/>
  <c r="A475" i="6" s="1"/>
  <c r="A476" i="6" s="1"/>
  <c r="A477" i="6" s="1"/>
  <c r="A478" i="6" s="1"/>
  <c r="A479" i="6" s="1"/>
  <c r="A480" i="6" s="1"/>
  <c r="A481" i="6" s="1"/>
  <c r="A482" i="6" s="1"/>
  <c r="A483" i="6" s="1"/>
  <c r="A484" i="6" s="1"/>
  <c r="A485" i="6" s="1"/>
  <c r="A486" i="6" s="1"/>
  <c r="A487" i="6" s="1"/>
  <c r="A488" i="6" s="1"/>
  <c r="A489" i="6" s="1"/>
  <c r="A490" i="6" s="1"/>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D13" i="13"/>
  <c r="D11" i="13"/>
  <c r="D8" i="13"/>
  <c r="D7" i="13"/>
  <c r="D12" i="13"/>
  <c r="D9" i="13"/>
  <c r="W58" i="5"/>
  <c r="W54" i="5"/>
  <c r="W42" i="5"/>
  <c r="W38" i="5"/>
  <c r="W26" i="5"/>
  <c r="W14" i="5"/>
  <c r="W59" i="5"/>
  <c r="W55" i="5"/>
  <c r="W51" i="5"/>
  <c r="W47" i="5"/>
  <c r="W43" i="5"/>
  <c r="W39" i="5"/>
  <c r="W35" i="5"/>
  <c r="W31" i="5"/>
  <c r="W27" i="5"/>
  <c r="W23" i="5"/>
  <c r="W19" i="5"/>
  <c r="W15" i="5"/>
  <c r="W11" i="5"/>
  <c r="W10" i="5"/>
  <c r="W46" i="5"/>
  <c r="W34" i="5"/>
  <c r="W22" i="5"/>
  <c r="W60" i="5"/>
  <c r="W56" i="5"/>
  <c r="W52" i="5"/>
  <c r="W48" i="5"/>
  <c r="W44" i="5"/>
  <c r="W40" i="5"/>
  <c r="W36" i="5"/>
  <c r="C35" i="9"/>
  <c r="P35" i="9" s="1"/>
  <c r="W32" i="5"/>
  <c r="W28" i="5"/>
  <c r="W24" i="5"/>
  <c r="W20" i="5"/>
  <c r="W16" i="5"/>
  <c r="W12" i="5"/>
  <c r="W50" i="5"/>
  <c r="W30" i="5"/>
  <c r="W18" i="5"/>
  <c r="W57" i="5"/>
  <c r="W53" i="5"/>
  <c r="W49" i="5"/>
  <c r="W45" i="5"/>
  <c r="W41" i="5"/>
  <c r="W37" i="5"/>
  <c r="W33" i="5"/>
  <c r="W29" i="5"/>
  <c r="W25" i="5"/>
  <c r="W21" i="5"/>
  <c r="W17" i="5"/>
  <c r="W13" i="5"/>
  <c r="U10" i="9"/>
  <c r="U11" i="9"/>
  <c r="U12" i="9"/>
  <c r="U13" i="9"/>
  <c r="U14" i="9"/>
  <c r="U15" i="9"/>
  <c r="U16" i="9"/>
  <c r="U17" i="9"/>
  <c r="U18" i="9"/>
  <c r="U19" i="9"/>
  <c r="U20" i="9"/>
  <c r="U21" i="9"/>
  <c r="U22" i="9"/>
  <c r="U23" i="9"/>
  <c r="U24" i="9"/>
  <c r="U25" i="9"/>
  <c r="U26" i="9"/>
  <c r="U27" i="9"/>
  <c r="U28" i="9"/>
  <c r="U29" i="9"/>
  <c r="U30" i="9"/>
  <c r="U31" i="9"/>
  <c r="U32" i="9"/>
  <c r="U33" i="9"/>
  <c r="U34" i="9"/>
  <c r="U35" i="9"/>
  <c r="U36" i="9"/>
  <c r="U37" i="9"/>
  <c r="U38" i="9"/>
  <c r="U39" i="9"/>
  <c r="U40" i="9"/>
  <c r="U41" i="9"/>
  <c r="U42" i="9"/>
  <c r="U43" i="9"/>
  <c r="U44" i="9"/>
  <c r="U45" i="9"/>
  <c r="U46" i="9"/>
  <c r="U47" i="9"/>
  <c r="U48" i="9"/>
  <c r="U49" i="9"/>
  <c r="U50" i="9"/>
  <c r="U51" i="9"/>
  <c r="U52" i="9"/>
  <c r="U53" i="9"/>
  <c r="U54" i="9"/>
  <c r="U55" i="9"/>
  <c r="U57" i="9"/>
  <c r="U59" i="9"/>
  <c r="U61" i="9"/>
  <c r="G57" i="9"/>
  <c r="G59" i="9"/>
  <c r="G61" i="9"/>
  <c r="U56" i="9"/>
  <c r="U58" i="9"/>
  <c r="U60" i="9"/>
  <c r="G10" i="9"/>
  <c r="N10" i="9"/>
  <c r="G11" i="9"/>
  <c r="N11" i="9"/>
  <c r="G12" i="9"/>
  <c r="N12" i="9"/>
  <c r="G13" i="9"/>
  <c r="N13" i="9"/>
  <c r="G14" i="9"/>
  <c r="N14" i="9"/>
  <c r="G15" i="9"/>
  <c r="N15" i="9"/>
  <c r="G16" i="9"/>
  <c r="N16" i="9"/>
  <c r="G17" i="9"/>
  <c r="N17" i="9"/>
  <c r="G18" i="9"/>
  <c r="N18" i="9"/>
  <c r="G19" i="9"/>
  <c r="N19" i="9"/>
  <c r="G20" i="9"/>
  <c r="N20" i="9"/>
  <c r="G21" i="9"/>
  <c r="N21" i="9"/>
  <c r="G22" i="9"/>
  <c r="N22" i="9"/>
  <c r="G23" i="9"/>
  <c r="N23" i="9"/>
  <c r="G24" i="9"/>
  <c r="N24" i="9"/>
  <c r="G25" i="9"/>
  <c r="N25" i="9"/>
  <c r="G26" i="9"/>
  <c r="N26" i="9"/>
  <c r="G27" i="9"/>
  <c r="N27" i="9"/>
  <c r="G28" i="9"/>
  <c r="N28" i="9"/>
  <c r="G29" i="9"/>
  <c r="N29" i="9"/>
  <c r="G30" i="9"/>
  <c r="N30" i="9"/>
  <c r="G31" i="9"/>
  <c r="N31" i="9"/>
  <c r="G32" i="9"/>
  <c r="N32" i="9"/>
  <c r="G33" i="9"/>
  <c r="N33" i="9"/>
  <c r="G34" i="9"/>
  <c r="N34" i="9"/>
  <c r="G35" i="9"/>
  <c r="N35" i="9"/>
  <c r="G36" i="9"/>
  <c r="N36" i="9"/>
  <c r="G37" i="9"/>
  <c r="N37" i="9"/>
  <c r="G38" i="9"/>
  <c r="N38" i="9"/>
  <c r="G39" i="9"/>
  <c r="N39" i="9"/>
  <c r="G40" i="9"/>
  <c r="N40" i="9"/>
  <c r="G41" i="9"/>
  <c r="N41" i="9"/>
  <c r="G42" i="9"/>
  <c r="N42" i="9"/>
  <c r="G43" i="9"/>
  <c r="N43" i="9"/>
  <c r="G44" i="9"/>
  <c r="N44" i="9"/>
  <c r="G45" i="9"/>
  <c r="N45" i="9"/>
  <c r="G46" i="9"/>
  <c r="N46" i="9"/>
  <c r="G47" i="9"/>
  <c r="N47" i="9"/>
  <c r="G48" i="9"/>
  <c r="N48" i="9"/>
  <c r="G49" i="9"/>
  <c r="N49" i="9"/>
  <c r="G50" i="9"/>
  <c r="N50" i="9"/>
  <c r="G51" i="9"/>
  <c r="N51" i="9"/>
  <c r="G52" i="9"/>
  <c r="N52" i="9"/>
  <c r="G53" i="9"/>
  <c r="N53" i="9"/>
  <c r="G54" i="9"/>
  <c r="N54" i="9"/>
  <c r="G55" i="9"/>
  <c r="N55" i="9"/>
  <c r="G56" i="9"/>
  <c r="I58" i="6"/>
  <c r="I56" i="6"/>
  <c r="I54" i="6"/>
  <c r="I49" i="6"/>
  <c r="I47" i="6"/>
  <c r="I45" i="6"/>
  <c r="I43" i="6"/>
  <c r="I41" i="6"/>
  <c r="I39" i="6"/>
  <c r="I37" i="6"/>
  <c r="I35" i="6"/>
  <c r="I33" i="6"/>
  <c r="I31" i="6"/>
  <c r="I29" i="6"/>
  <c r="I27" i="6"/>
  <c r="I25" i="6"/>
  <c r="I23" i="6"/>
  <c r="I21" i="6"/>
  <c r="I19" i="6"/>
  <c r="I17" i="6"/>
  <c r="I15" i="6"/>
  <c r="I13" i="6"/>
  <c r="I11" i="6"/>
  <c r="I9" i="6"/>
  <c r="I52" i="6"/>
  <c r="Q51" i="6"/>
  <c r="Q53" i="6"/>
  <c r="Q55" i="6"/>
  <c r="Q57" i="6"/>
  <c r="I50" i="6"/>
  <c r="I48" i="6"/>
  <c r="I46" i="6"/>
  <c r="I44" i="6"/>
  <c r="I42" i="6"/>
  <c r="I40" i="6"/>
  <c r="I38" i="6"/>
  <c r="I36" i="6"/>
  <c r="I34" i="6"/>
  <c r="I32" i="6"/>
  <c r="I30" i="6"/>
  <c r="I28" i="6"/>
  <c r="I26" i="6"/>
  <c r="I24" i="6"/>
  <c r="I22" i="6"/>
  <c r="I20" i="6"/>
  <c r="I18" i="6"/>
  <c r="I16" i="6"/>
  <c r="I14" i="6"/>
  <c r="I12" i="6"/>
  <c r="I10" i="6"/>
  <c r="N56" i="9"/>
  <c r="N57" i="9"/>
  <c r="N58" i="9"/>
  <c r="N59" i="9"/>
  <c r="N60" i="9"/>
  <c r="N61" i="9"/>
  <c r="H60" i="5"/>
  <c r="H58" i="5"/>
  <c r="H56" i="5"/>
  <c r="H54" i="5"/>
  <c r="H52" i="5"/>
  <c r="H50" i="5"/>
  <c r="H48" i="5"/>
  <c r="H46" i="5"/>
  <c r="H44" i="5"/>
  <c r="H42" i="5"/>
  <c r="H40" i="5"/>
  <c r="H38" i="5"/>
  <c r="H36" i="5"/>
  <c r="H34" i="5"/>
  <c r="H32" i="5"/>
  <c r="H30" i="5"/>
  <c r="H28" i="5"/>
  <c r="H26" i="5"/>
  <c r="H24" i="5"/>
  <c r="H22" i="5"/>
  <c r="H20" i="5"/>
  <c r="H18" i="5"/>
  <c r="H16" i="5"/>
  <c r="H14" i="5"/>
  <c r="H12" i="5"/>
  <c r="H10" i="5"/>
  <c r="M9" i="5"/>
  <c r="M60" i="5"/>
  <c r="M58" i="5"/>
  <c r="M56" i="5"/>
  <c r="M54" i="5"/>
  <c r="M52" i="5"/>
  <c r="M50" i="5"/>
  <c r="M48" i="5"/>
  <c r="M46" i="5"/>
  <c r="M44" i="5"/>
  <c r="M42" i="5"/>
  <c r="M40" i="5"/>
  <c r="M38" i="5"/>
  <c r="M36" i="5"/>
  <c r="M34" i="5"/>
  <c r="M32" i="5"/>
  <c r="M30" i="5"/>
  <c r="M28" i="5"/>
  <c r="M26" i="5"/>
  <c r="M24" i="5"/>
  <c r="M22" i="5"/>
  <c r="M20" i="5"/>
  <c r="M18" i="5"/>
  <c r="M16" i="5"/>
  <c r="M14" i="5"/>
  <c r="M12" i="5"/>
  <c r="M10" i="5"/>
  <c r="R60" i="5"/>
  <c r="R58" i="5"/>
  <c r="R56" i="5"/>
  <c r="R54" i="5"/>
  <c r="R52" i="5"/>
  <c r="R50" i="5"/>
  <c r="R48" i="5"/>
  <c r="R46" i="5"/>
  <c r="R44" i="5"/>
  <c r="R42" i="5"/>
  <c r="R40" i="5"/>
  <c r="R38" i="5"/>
  <c r="R36" i="5"/>
  <c r="R34" i="5"/>
  <c r="R32" i="5"/>
  <c r="R30" i="5"/>
  <c r="R28" i="5"/>
  <c r="R26" i="5"/>
  <c r="R24" i="5"/>
  <c r="R22" i="5"/>
  <c r="R20" i="5"/>
  <c r="R18" i="5"/>
  <c r="R16" i="5"/>
  <c r="R14" i="5"/>
  <c r="R12" i="5"/>
  <c r="R10" i="5"/>
  <c r="H59" i="5"/>
  <c r="H57" i="5"/>
  <c r="H55" i="5"/>
  <c r="H53" i="5"/>
  <c r="H51" i="5"/>
  <c r="H49" i="5"/>
  <c r="H47" i="5"/>
  <c r="H45" i="5"/>
  <c r="H43" i="5"/>
  <c r="H41" i="5"/>
  <c r="H39" i="5"/>
  <c r="H37" i="5"/>
  <c r="H35" i="5"/>
  <c r="H33" i="5"/>
  <c r="H31" i="5"/>
  <c r="H29" i="5"/>
  <c r="H27" i="5"/>
  <c r="H25" i="5"/>
  <c r="H23" i="5"/>
  <c r="H21" i="5"/>
  <c r="H19" i="5"/>
  <c r="H17" i="5"/>
  <c r="H15" i="5"/>
  <c r="H13" i="5"/>
  <c r="H11" i="5"/>
  <c r="H9" i="5"/>
  <c r="M59" i="5"/>
  <c r="M57" i="5"/>
  <c r="M55" i="5"/>
  <c r="M53" i="5"/>
  <c r="M51" i="5"/>
  <c r="M49" i="5"/>
  <c r="M47" i="5"/>
  <c r="M45" i="5"/>
  <c r="M43" i="5"/>
  <c r="M41" i="5"/>
  <c r="M39" i="5"/>
  <c r="M37" i="5"/>
  <c r="M35" i="5"/>
  <c r="M33" i="5"/>
  <c r="M31" i="5"/>
  <c r="M29" i="5"/>
  <c r="M27" i="5"/>
  <c r="M25" i="5"/>
  <c r="M23" i="5"/>
  <c r="M21" i="5"/>
  <c r="M19" i="5"/>
  <c r="M17" i="5"/>
  <c r="M15" i="5"/>
  <c r="M13" i="5"/>
  <c r="M11" i="5"/>
  <c r="R9" i="5"/>
  <c r="R59" i="5"/>
  <c r="R57" i="5"/>
  <c r="R55" i="5"/>
  <c r="R53" i="5"/>
  <c r="R51" i="5"/>
  <c r="R49" i="5"/>
  <c r="R47" i="5"/>
  <c r="R45" i="5"/>
  <c r="R43" i="5"/>
  <c r="R41" i="5"/>
  <c r="R39" i="5"/>
  <c r="R37" i="5"/>
  <c r="R35" i="5"/>
  <c r="R33" i="5"/>
  <c r="R31" i="5"/>
  <c r="R29" i="5"/>
  <c r="R27" i="5"/>
  <c r="R25" i="5"/>
  <c r="R23" i="5"/>
  <c r="R21" i="5"/>
  <c r="R19" i="5"/>
  <c r="R17" i="5"/>
  <c r="R15" i="5"/>
  <c r="R13" i="5"/>
  <c r="R11" i="5"/>
  <c r="A218" i="5"/>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G16" i="1" l="1"/>
  <c r="G15" i="1"/>
  <c r="F16" i="1"/>
  <c r="F15" i="1"/>
  <c r="E16" i="1"/>
  <c r="E15" i="1"/>
  <c r="C757" i="8"/>
  <c r="C758" i="8" s="1"/>
  <c r="C759" i="8" s="1"/>
  <c r="C760" i="8" s="1"/>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C788" i="8" s="1"/>
  <c r="C789" i="8" s="1"/>
  <c r="JA21" i="16"/>
  <c r="JA20" i="16"/>
  <c r="JB21" i="16"/>
  <c r="JD21" i="16"/>
  <c r="JB20" i="16"/>
  <c r="JD20" i="16"/>
  <c r="JC21" i="16"/>
  <c r="JC20" i="16"/>
  <c r="JE21" i="16"/>
  <c r="IZ21" i="16"/>
  <c r="JE20" i="16"/>
  <c r="IZ20" i="16"/>
  <c r="IY20" i="16"/>
  <c r="IY21" i="16"/>
  <c r="IX21" i="16"/>
  <c r="IX20" i="16"/>
  <c r="IW21" i="16"/>
  <c r="IW20" i="16"/>
  <c r="IV21" i="16"/>
  <c r="IV20" i="16"/>
  <c r="IU21" i="16"/>
  <c r="IU20" i="16"/>
  <c r="IT21" i="16"/>
  <c r="IT20" i="16"/>
  <c r="IS20" i="16"/>
  <c r="IS21" i="16"/>
  <c r="IR21" i="16"/>
  <c r="IR20" i="16"/>
  <c r="IQ21" i="16"/>
  <c r="IQ20" i="16"/>
  <c r="IP21" i="16"/>
  <c r="IP20" i="16"/>
  <c r="IO21" i="16"/>
  <c r="IO20" i="16"/>
  <c r="IN21" i="16"/>
  <c r="IN20" i="16"/>
  <c r="IM21" i="16"/>
  <c r="IM20" i="16"/>
  <c r="IL21" i="16"/>
  <c r="IL20" i="16"/>
  <c r="IK21" i="16"/>
  <c r="IK20" i="16"/>
  <c r="IH9" i="18"/>
  <c r="A751" i="6"/>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A818" i="6" s="1"/>
  <c r="A819" i="6" s="1"/>
  <c r="A820" i="6" s="1"/>
  <c r="A821" i="6" s="1"/>
  <c r="A822" i="6" s="1"/>
  <c r="A823" i="6" s="1"/>
  <c r="A824" i="6" s="1"/>
  <c r="A825" i="6" s="1"/>
  <c r="A826" i="6" s="1"/>
  <c r="A827" i="6" s="1"/>
  <c r="A828" i="6" s="1"/>
  <c r="A829" i="6" s="1"/>
  <c r="A830" i="6" s="1"/>
  <c r="A831" i="6" s="1"/>
  <c r="A832" i="6" s="1"/>
  <c r="A833" i="6" s="1"/>
  <c r="A834" i="6" s="1"/>
  <c r="A835" i="6" s="1"/>
  <c r="A836" i="6" s="1"/>
  <c r="A837" i="6" s="1"/>
  <c r="A838" i="6" s="1"/>
  <c r="A839" i="6" s="1"/>
  <c r="A840" i="6" s="1"/>
  <c r="A841" i="6" s="1"/>
  <c r="A842" i="6" s="1"/>
  <c r="JE16" i="16"/>
  <c r="JE15" i="16"/>
  <c r="JD16" i="16"/>
  <c r="JD15" i="16"/>
  <c r="JC16" i="16"/>
  <c r="JC15" i="16"/>
  <c r="JB16" i="16"/>
  <c r="JB15" i="16"/>
  <c r="JA16" i="16"/>
  <c r="JA15" i="16"/>
  <c r="IZ15" i="16"/>
  <c r="IZ16" i="16"/>
  <c r="IY15" i="16"/>
  <c r="IY16" i="16"/>
  <c r="IX16" i="16"/>
  <c r="IX15" i="16"/>
  <c r="IW16" i="16"/>
  <c r="IW15" i="16"/>
  <c r="IV15" i="16"/>
  <c r="IV16" i="16"/>
  <c r="IU16" i="16"/>
  <c r="IU15" i="16"/>
  <c r="IT15" i="16"/>
  <c r="IT16" i="16"/>
  <c r="IS16" i="16"/>
  <c r="IS15" i="16"/>
  <c r="IR16" i="16"/>
  <c r="IR15" i="16"/>
  <c r="IQ15" i="16"/>
  <c r="IQ16" i="16"/>
  <c r="IP16" i="16"/>
  <c r="IP15" i="16"/>
  <c r="IO16" i="16"/>
  <c r="IO15" i="16"/>
  <c r="IN16" i="16"/>
  <c r="IN15" i="16"/>
  <c r="IM16" i="16"/>
  <c r="IM15" i="16"/>
  <c r="IL16" i="16"/>
  <c r="IL15" i="16"/>
  <c r="IK15" i="16"/>
  <c r="IK16" i="16"/>
  <c r="II9" i="16"/>
  <c r="IJ31" i="16"/>
  <c r="IJ30" i="16"/>
  <c r="IJ29" i="16"/>
  <c r="IJ34" i="16"/>
  <c r="IJ33" i="16"/>
  <c r="IJ32" i="16"/>
  <c r="IJ28" i="16"/>
  <c r="IJ27" i="16"/>
  <c r="IJ26" i="16"/>
  <c r="IJ25" i="16"/>
  <c r="IJ24" i="16"/>
  <c r="IJ23" i="16"/>
  <c r="IJ21" i="16"/>
  <c r="IJ20" i="16"/>
  <c r="IJ18" i="16"/>
  <c r="IJ17" i="16"/>
  <c r="IJ15" i="16"/>
  <c r="IJ16" i="16"/>
  <c r="E21" i="1"/>
  <c r="E20" i="1"/>
  <c r="A255" i="5"/>
  <c r="A256" i="5" s="1"/>
  <c r="A257" i="5" s="1"/>
  <c r="A258" i="5" s="1"/>
  <c r="A259" i="5" s="1"/>
  <c r="A260" i="5" s="1"/>
  <c r="W35" i="9"/>
  <c r="I35" i="9"/>
  <c r="A165" i="5"/>
  <c r="A166" i="5" s="1"/>
  <c r="A113" i="5"/>
  <c r="IG9" i="18" l="1"/>
  <c r="IH9" i="16"/>
  <c r="II31" i="16"/>
  <c r="II30" i="16"/>
  <c r="II29" i="16"/>
  <c r="II34" i="16"/>
  <c r="II33" i="16"/>
  <c r="II32" i="16"/>
  <c r="II28" i="16"/>
  <c r="II27" i="16"/>
  <c r="II26" i="16"/>
  <c r="II25" i="16"/>
  <c r="II24" i="16"/>
  <c r="II18" i="16"/>
  <c r="II17" i="16"/>
  <c r="II16" i="16"/>
  <c r="II23" i="16"/>
  <c r="II20" i="16"/>
  <c r="II21" i="16"/>
  <c r="II15" i="16"/>
  <c r="A114" i="5"/>
  <c r="A115" i="5" s="1"/>
  <c r="A116" i="5" s="1"/>
  <c r="A117" i="5" s="1"/>
  <c r="A118" i="5" s="1"/>
  <c r="A119" i="5" s="1"/>
  <c r="A120" i="5" s="1"/>
  <c r="A121" i="5" s="1"/>
  <c r="A122" i="5" s="1"/>
  <c r="A123" i="5" s="1"/>
  <c r="A167" i="5"/>
  <c r="C89" i="9"/>
  <c r="C37" i="9"/>
  <c r="C88" i="9"/>
  <c r="C36" i="9"/>
  <c r="A261" i="5"/>
  <c r="IF9" i="18" l="1"/>
  <c r="IG9" i="16"/>
  <c r="IH31" i="16"/>
  <c r="IH30" i="16"/>
  <c r="IH29" i="16"/>
  <c r="IH34" i="16"/>
  <c r="IH33" i="16"/>
  <c r="IH28" i="16"/>
  <c r="IH32" i="16"/>
  <c r="IH27" i="16"/>
  <c r="IH25" i="16"/>
  <c r="IH24" i="16"/>
  <c r="IH23" i="16"/>
  <c r="IH21" i="16"/>
  <c r="IH20" i="16"/>
  <c r="IH18" i="16"/>
  <c r="IH17" i="16"/>
  <c r="IH16" i="16"/>
  <c r="IH26" i="16"/>
  <c r="IH15" i="16"/>
  <c r="W36" i="9"/>
  <c r="I36" i="9"/>
  <c r="P36" i="9"/>
  <c r="A168" i="5"/>
  <c r="C90" i="9"/>
  <c r="C38" i="9"/>
  <c r="W37" i="9"/>
  <c r="P37" i="9"/>
  <c r="I37" i="9"/>
  <c r="A262" i="5"/>
  <c r="A263" i="5" s="1"/>
  <c r="A264" i="5" s="1"/>
  <c r="A265" i="5" s="1"/>
  <c r="A266" i="5" s="1"/>
  <c r="A267" i="5" s="1"/>
  <c r="A268" i="5" s="1"/>
  <c r="A269" i="5" s="1"/>
  <c r="A270" i="5" s="1"/>
  <c r="A271" i="5" s="1"/>
  <c r="A272" i="5" s="1"/>
  <c r="A273" i="5" s="1"/>
  <c r="A274" i="5" s="1"/>
  <c r="A275" i="5" s="1"/>
  <c r="A276" i="5" s="1"/>
  <c r="A277" i="5" s="1"/>
  <c r="A278" i="5" s="1"/>
  <c r="A279" i="5" s="1"/>
  <c r="A280" i="5" s="1"/>
  <c r="A281" i="5" s="1"/>
  <c r="A124" i="5"/>
  <c r="IE9" i="18" l="1"/>
  <c r="IF9" i="16"/>
  <c r="IG30" i="16"/>
  <c r="IG29" i="16"/>
  <c r="IG31" i="16"/>
  <c r="IG32" i="16"/>
  <c r="IG28" i="16"/>
  <c r="IG34" i="16"/>
  <c r="IG33" i="16"/>
  <c r="IG27" i="16"/>
  <c r="IG26" i="16"/>
  <c r="IG25" i="16"/>
  <c r="IG21" i="16"/>
  <c r="IG24" i="16"/>
  <c r="IG23" i="16"/>
  <c r="IG20" i="16"/>
  <c r="IG18" i="16"/>
  <c r="IG17" i="16"/>
  <c r="IG16" i="16"/>
  <c r="IG15" i="16"/>
  <c r="W38" i="9"/>
  <c r="I38" i="9"/>
  <c r="P38" i="9"/>
  <c r="A169" i="5"/>
  <c r="C91" i="9"/>
  <c r="C39" i="9"/>
  <c r="A282" i="5"/>
  <c r="A283" i="5" s="1"/>
  <c r="A284" i="5" s="1"/>
  <c r="A285" i="5" s="1"/>
  <c r="A125" i="5"/>
  <c r="ID9" i="18" l="1"/>
  <c r="IE9" i="16"/>
  <c r="IF31" i="16"/>
  <c r="IF30" i="16"/>
  <c r="IF29" i="16"/>
  <c r="IF34" i="16"/>
  <c r="IF33" i="16"/>
  <c r="IF32" i="16"/>
  <c r="IF28" i="16"/>
  <c r="IF27" i="16"/>
  <c r="IF26" i="16"/>
  <c r="IF25" i="16"/>
  <c r="IF24" i="16"/>
  <c r="IF23" i="16"/>
  <c r="IF21" i="16"/>
  <c r="IF20" i="16"/>
  <c r="IF16" i="16"/>
  <c r="IF18" i="16"/>
  <c r="IF15" i="16"/>
  <c r="IF17" i="16"/>
  <c r="P39" i="9"/>
  <c r="I39" i="9"/>
  <c r="W39" i="9"/>
  <c r="A170" i="5"/>
  <c r="C92" i="9"/>
  <c r="C40" i="9"/>
  <c r="A286" i="5"/>
  <c r="A126" i="5"/>
  <c r="IC9" i="18" l="1"/>
  <c r="ID9" i="16"/>
  <c r="IE31" i="16"/>
  <c r="IE30" i="16"/>
  <c r="IE29" i="16"/>
  <c r="IE28" i="16"/>
  <c r="IE27" i="16"/>
  <c r="IE26" i="16"/>
  <c r="IE25" i="16"/>
  <c r="IE24" i="16"/>
  <c r="IE16" i="16"/>
  <c r="IE21" i="16"/>
  <c r="IE23" i="16"/>
  <c r="IE20" i="16"/>
  <c r="IE15" i="16"/>
  <c r="P40" i="9"/>
  <c r="W40" i="9"/>
  <c r="I40" i="9"/>
  <c r="A171" i="5"/>
  <c r="C93" i="9"/>
  <c r="C41" i="9"/>
  <c r="A287" i="5"/>
  <c r="A288" i="5" s="1"/>
  <c r="A289" i="5" s="1"/>
  <c r="A290" i="5" s="1"/>
  <c r="A291" i="5" s="1"/>
  <c r="A292" i="5" s="1"/>
  <c r="A293" i="5" s="1"/>
  <c r="A294" i="5" s="1"/>
  <c r="A295" i="5" s="1"/>
  <c r="A296" i="5" s="1"/>
  <c r="A297" i="5" s="1"/>
  <c r="A298" i="5" s="1"/>
  <c r="A299" i="5" s="1"/>
  <c r="A300" i="5" s="1"/>
  <c r="A301" i="5" s="1"/>
  <c r="A302" i="5" s="1"/>
  <c r="A303" i="5" s="1"/>
  <c r="A304" i="5" s="1"/>
  <c r="A127" i="5"/>
  <c r="IB9" i="18" l="1"/>
  <c r="IC9" i="16"/>
  <c r="ID31" i="16"/>
  <c r="ID30" i="16"/>
  <c r="ID29" i="16"/>
  <c r="ID28" i="16"/>
  <c r="ID26" i="16"/>
  <c r="ID25" i="16"/>
  <c r="ID24" i="16"/>
  <c r="ID23" i="16"/>
  <c r="ID21" i="16"/>
  <c r="ID20" i="16"/>
  <c r="ID16" i="16"/>
  <c r="ID27" i="16"/>
  <c r="ID15" i="16"/>
  <c r="W41" i="9"/>
  <c r="P41" i="9"/>
  <c r="I41" i="9"/>
  <c r="A172" i="5"/>
  <c r="C94" i="9"/>
  <c r="C42" i="9"/>
  <c r="A305" i="5"/>
  <c r="A306" i="5" s="1"/>
  <c r="A307" i="5" s="1"/>
  <c r="A308" i="5" s="1"/>
  <c r="A128" i="5"/>
  <c r="IA9" i="18" l="1"/>
  <c r="IB9" i="16"/>
  <c r="IC31" i="16"/>
  <c r="IC29" i="16"/>
  <c r="IC30" i="16"/>
  <c r="IC28" i="16"/>
  <c r="IC27" i="16"/>
  <c r="IC26" i="16"/>
  <c r="IC23" i="16"/>
  <c r="IC20" i="16"/>
  <c r="IC25" i="16"/>
  <c r="IC24" i="16"/>
  <c r="IC21" i="16"/>
  <c r="IC16" i="16"/>
  <c r="IC15" i="16"/>
  <c r="P42" i="9"/>
  <c r="W42" i="9"/>
  <c r="I42" i="9"/>
  <c r="A173" i="5"/>
  <c r="C95" i="9"/>
  <c r="C43" i="9"/>
  <c r="A309" i="5"/>
  <c r="A129" i="5"/>
  <c r="HZ9" i="18" l="1"/>
  <c r="IA9" i="16"/>
  <c r="IB31" i="16"/>
  <c r="IB30" i="16"/>
  <c r="IB29" i="16"/>
  <c r="IB28" i="16"/>
  <c r="IB27" i="16"/>
  <c r="IB26" i="16"/>
  <c r="IB25" i="16"/>
  <c r="IB24" i="16"/>
  <c r="IB23" i="16"/>
  <c r="IB21" i="16"/>
  <c r="IB20" i="16"/>
  <c r="IB16" i="16"/>
  <c r="IB15" i="16"/>
  <c r="I43" i="9"/>
  <c r="W43" i="9"/>
  <c r="P43" i="9"/>
  <c r="A174" i="5"/>
  <c r="C96" i="9"/>
  <c r="C44" i="9"/>
  <c r="A310" i="5"/>
  <c r="A311" i="5" s="1"/>
  <c r="A312" i="5" s="1"/>
  <c r="A313" i="5" s="1"/>
  <c r="A314" i="5" s="1"/>
  <c r="A315" i="5" s="1"/>
  <c r="A130" i="5"/>
  <c r="HY9" i="18" l="1"/>
  <c r="HZ9" i="16"/>
  <c r="IA31" i="16"/>
  <c r="IA30" i="16"/>
  <c r="IA29" i="16"/>
  <c r="IA28" i="16"/>
  <c r="IA27" i="16"/>
  <c r="IA26" i="16"/>
  <c r="IA25" i="16"/>
  <c r="IA24" i="16"/>
  <c r="IA16" i="16"/>
  <c r="IA23" i="16"/>
  <c r="IA20" i="16"/>
  <c r="IA21" i="16"/>
  <c r="IA15" i="16"/>
  <c r="W44" i="9"/>
  <c r="I44" i="9"/>
  <c r="P44" i="9"/>
  <c r="A175" i="5"/>
  <c r="C97" i="9"/>
  <c r="C45" i="9"/>
  <c r="A316" i="5"/>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131" i="5"/>
  <c r="HX9" i="18" l="1"/>
  <c r="HY9" i="16"/>
  <c r="HZ31" i="16"/>
  <c r="HZ30" i="16"/>
  <c r="HZ29" i="16"/>
  <c r="HZ28" i="16"/>
  <c r="HZ27" i="16"/>
  <c r="HZ26" i="16"/>
  <c r="HZ25" i="16"/>
  <c r="HZ24" i="16"/>
  <c r="HZ23" i="16"/>
  <c r="HZ21" i="16"/>
  <c r="HZ20" i="16"/>
  <c r="HZ16" i="16"/>
  <c r="HZ15" i="16"/>
  <c r="A372" i="5"/>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I45" i="9"/>
  <c r="P45" i="9"/>
  <c r="W45" i="9"/>
  <c r="C46" i="9"/>
  <c r="C98" i="9"/>
  <c r="A176" i="5"/>
  <c r="A132" i="5"/>
  <c r="A743" i="5" l="1"/>
  <c r="A744" i="5" s="1"/>
  <c r="A745" i="5" s="1"/>
  <c r="A746" i="5" s="1"/>
  <c r="JE14" i="16"/>
  <c r="JC14" i="16"/>
  <c r="JA14" i="16"/>
  <c r="JE13" i="16"/>
  <c r="JC13" i="16"/>
  <c r="JA13" i="16"/>
  <c r="JD13" i="16"/>
  <c r="IZ14" i="16"/>
  <c r="JB13" i="16"/>
  <c r="IZ13" i="16"/>
  <c r="JD14" i="16"/>
  <c r="JB14" i="16"/>
  <c r="IY14" i="16"/>
  <c r="IY13" i="16"/>
  <c r="IX14" i="16"/>
  <c r="IX13" i="16"/>
  <c r="IW14" i="16"/>
  <c r="IW13" i="16"/>
  <c r="IV14" i="16"/>
  <c r="IV13" i="16"/>
  <c r="IU14" i="16"/>
  <c r="IU13" i="16"/>
  <c r="IT13" i="16"/>
  <c r="IT14" i="16"/>
  <c r="IS13" i="16"/>
  <c r="IS14" i="16"/>
  <c r="IR14" i="16"/>
  <c r="IR13" i="16"/>
  <c r="IQ13" i="16"/>
  <c r="IQ14" i="16"/>
  <c r="IP14" i="16"/>
  <c r="IP13" i="16"/>
  <c r="IO13" i="16"/>
  <c r="IO14" i="16"/>
  <c r="IN14" i="16"/>
  <c r="IN13" i="16"/>
  <c r="IM13" i="16"/>
  <c r="IM14" i="16"/>
  <c r="IL14" i="16"/>
  <c r="IL13" i="16"/>
  <c r="IK13" i="16"/>
  <c r="IK14" i="16"/>
  <c r="IJ14" i="16"/>
  <c r="IJ13" i="16"/>
  <c r="II14" i="16"/>
  <c r="II13" i="16"/>
  <c r="IH13" i="16"/>
  <c r="IH14" i="16"/>
  <c r="IG13" i="16"/>
  <c r="IG14" i="16"/>
  <c r="IF14" i="16"/>
  <c r="IF13" i="16"/>
  <c r="IE13" i="16"/>
  <c r="IE14" i="16"/>
  <c r="ID14" i="16"/>
  <c r="ID13" i="16"/>
  <c r="IC13" i="16"/>
  <c r="IC14" i="16"/>
  <c r="IB14" i="16"/>
  <c r="IB13" i="16"/>
  <c r="IA14" i="16"/>
  <c r="IA13" i="16"/>
  <c r="HZ13" i="16"/>
  <c r="HZ14" i="16"/>
  <c r="HW9" i="18"/>
  <c r="HX9" i="16"/>
  <c r="HY29" i="16"/>
  <c r="HY30" i="16"/>
  <c r="HY31" i="16"/>
  <c r="HY28" i="16"/>
  <c r="HY27" i="16"/>
  <c r="HY26" i="16"/>
  <c r="HY21" i="16"/>
  <c r="HY25" i="16"/>
  <c r="HY23" i="16"/>
  <c r="HY20" i="16"/>
  <c r="HY16" i="16"/>
  <c r="HY24" i="16"/>
  <c r="HY15" i="16"/>
  <c r="HY13" i="16"/>
  <c r="HY14" i="16"/>
  <c r="HY12" i="16"/>
  <c r="E14" i="1"/>
  <c r="G13" i="1"/>
  <c r="F14" i="1"/>
  <c r="E13" i="1"/>
  <c r="G14" i="1"/>
  <c r="C47" i="9"/>
  <c r="A177" i="5"/>
  <c r="C99" i="9"/>
  <c r="P46" i="9"/>
  <c r="W46" i="9"/>
  <c r="I46" i="9"/>
  <c r="A133" i="5"/>
  <c r="A747" i="5" l="1"/>
  <c r="JE12" i="16"/>
  <c r="JC12" i="16"/>
  <c r="JA12" i="16"/>
  <c r="IZ12" i="16"/>
  <c r="JD12" i="16"/>
  <c r="JB12" i="16"/>
  <c r="IY12" i="16"/>
  <c r="G12" i="1"/>
  <c r="F12" i="1"/>
  <c r="IX12" i="16"/>
  <c r="IW12" i="16"/>
  <c r="IV12" i="16"/>
  <c r="IU12" i="16"/>
  <c r="IT12" i="16"/>
  <c r="IS12" i="16"/>
  <c r="IR12" i="16"/>
  <c r="IQ12" i="16"/>
  <c r="IP12" i="16"/>
  <c r="IO12" i="16"/>
  <c r="IN12" i="16"/>
  <c r="IM12" i="16"/>
  <c r="IL12" i="16"/>
  <c r="IK12" i="16"/>
  <c r="IJ12" i="16"/>
  <c r="II12" i="16"/>
  <c r="IH12" i="16"/>
  <c r="IG12" i="16"/>
  <c r="IF12" i="16"/>
  <c r="IE12" i="16"/>
  <c r="ID12" i="16"/>
  <c r="IC12" i="16"/>
  <c r="IB12" i="16"/>
  <c r="IA12" i="16"/>
  <c r="HZ12" i="16"/>
  <c r="HV9" i="18"/>
  <c r="HW9" i="16"/>
  <c r="HX31" i="16"/>
  <c r="HX30" i="16"/>
  <c r="HX29" i="16"/>
  <c r="HX28" i="16"/>
  <c r="HX27" i="16"/>
  <c r="HX26" i="16"/>
  <c r="HX25" i="16"/>
  <c r="HX24" i="16"/>
  <c r="HX23" i="16"/>
  <c r="HX21" i="16"/>
  <c r="HX20" i="16"/>
  <c r="HX16" i="16"/>
  <c r="HX15" i="16"/>
  <c r="HX14" i="16"/>
  <c r="HX13" i="16"/>
  <c r="HX12" i="16"/>
  <c r="HX11" i="16"/>
  <c r="W47" i="9"/>
  <c r="P47" i="9"/>
  <c r="I47" i="9"/>
  <c r="A178" i="5"/>
  <c r="C48" i="9"/>
  <c r="C100" i="9"/>
  <c r="A134" i="5"/>
  <c r="A748" i="5" l="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IZ11" i="16"/>
  <c r="JE11" i="16"/>
  <c r="JC11" i="16"/>
  <c r="JA11" i="16"/>
  <c r="JD11" i="16"/>
  <c r="JB11" i="16"/>
  <c r="G11" i="1"/>
  <c r="IY11" i="16"/>
  <c r="F11" i="1"/>
  <c r="IX11" i="16"/>
  <c r="IW11" i="16"/>
  <c r="IV11" i="16"/>
  <c r="IU11" i="16"/>
  <c r="IT11" i="16"/>
  <c r="IS11" i="16"/>
  <c r="IR11" i="16"/>
  <c r="IQ11" i="16"/>
  <c r="IP11" i="16"/>
  <c r="IO11" i="16"/>
  <c r="IN11" i="16"/>
  <c r="IM11" i="16"/>
  <c r="IL11" i="16"/>
  <c r="IK11" i="16"/>
  <c r="IJ11" i="16"/>
  <c r="II11" i="16"/>
  <c r="IH11" i="16"/>
  <c r="IG11" i="16"/>
  <c r="IF11" i="16"/>
  <c r="IE11" i="16"/>
  <c r="ID11" i="16"/>
  <c r="IC11" i="16"/>
  <c r="IB11" i="16"/>
  <c r="IA11" i="16"/>
  <c r="HZ11" i="16"/>
  <c r="HY11" i="16"/>
  <c r="E11" i="1"/>
  <c r="HU9" i="18"/>
  <c r="HV9" i="16"/>
  <c r="HW31" i="16"/>
  <c r="HW30" i="16"/>
  <c r="HW29" i="16"/>
  <c r="HW28" i="16"/>
  <c r="HW27" i="16"/>
  <c r="HW26" i="16"/>
  <c r="HW25" i="16"/>
  <c r="HW24" i="16"/>
  <c r="HW16" i="16"/>
  <c r="HW21" i="16"/>
  <c r="HW20" i="16"/>
  <c r="HW23" i="16"/>
  <c r="HW15" i="16"/>
  <c r="HW13" i="16"/>
  <c r="HW14" i="16"/>
  <c r="HW11" i="16"/>
  <c r="HW12" i="16"/>
  <c r="I48" i="9"/>
  <c r="W48" i="9"/>
  <c r="P48" i="9"/>
  <c r="A179" i="5"/>
  <c r="C49" i="9"/>
  <c r="C101" i="9"/>
  <c r="A135" i="5"/>
  <c r="HT9" i="18" l="1"/>
  <c r="HU9" i="16"/>
  <c r="HV31" i="16"/>
  <c r="HV30" i="16"/>
  <c r="HV29" i="16"/>
  <c r="HV27" i="16"/>
  <c r="HV28" i="16"/>
  <c r="HV26" i="16"/>
  <c r="HV25" i="16"/>
  <c r="HV24" i="16"/>
  <c r="HV23" i="16"/>
  <c r="HV21" i="16"/>
  <c r="HV20" i="16"/>
  <c r="HV16" i="16"/>
  <c r="HV15" i="16"/>
  <c r="HV14" i="16"/>
  <c r="HV13" i="16"/>
  <c r="HV12" i="16"/>
  <c r="HV11" i="16"/>
  <c r="W49" i="9"/>
  <c r="P49" i="9"/>
  <c r="I49" i="9"/>
  <c r="A180" i="5"/>
  <c r="C50" i="9"/>
  <c r="C102" i="9"/>
  <c r="A136" i="5"/>
  <c r="HS9" i="18" l="1"/>
  <c r="HT9" i="16"/>
  <c r="HU29" i="16"/>
  <c r="HU31" i="16"/>
  <c r="HU30" i="16"/>
  <c r="HU28" i="16"/>
  <c r="HU27" i="16"/>
  <c r="HU26" i="16"/>
  <c r="HU24" i="16"/>
  <c r="HU23" i="16"/>
  <c r="HU20" i="16"/>
  <c r="HU21" i="16"/>
  <c r="HU16" i="16"/>
  <c r="HU25" i="16"/>
  <c r="HU14" i="16"/>
  <c r="HU12" i="16"/>
  <c r="HU11" i="16"/>
  <c r="HU15" i="16"/>
  <c r="HU13" i="16"/>
  <c r="W50" i="9"/>
  <c r="P50" i="9"/>
  <c r="I50" i="9"/>
  <c r="A181" i="5"/>
  <c r="C51" i="9"/>
  <c r="C103" i="9"/>
  <c r="A137" i="5"/>
  <c r="HR9" i="18" l="1"/>
  <c r="HS9" i="16"/>
  <c r="HT31" i="16"/>
  <c r="HT30" i="16"/>
  <c r="HT29" i="16"/>
  <c r="HT28" i="16"/>
  <c r="HT27" i="16"/>
  <c r="HT26" i="16"/>
  <c r="HT25" i="16"/>
  <c r="HT24" i="16"/>
  <c r="HT23" i="16"/>
  <c r="HT21" i="16"/>
  <c r="HT20" i="16"/>
  <c r="HT15" i="16"/>
  <c r="HT14" i="16"/>
  <c r="HT13" i="16"/>
  <c r="HT12" i="16"/>
  <c r="HT16" i="16"/>
  <c r="HT11" i="16"/>
  <c r="I51" i="9"/>
  <c r="W51" i="9"/>
  <c r="P51" i="9"/>
  <c r="C104" i="9"/>
  <c r="A182" i="5"/>
  <c r="C52" i="9"/>
  <c r="A138" i="5"/>
  <c r="HQ9" i="18" l="1"/>
  <c r="HR9" i="16"/>
  <c r="HS31" i="16"/>
  <c r="HS30" i="16"/>
  <c r="HS29" i="16"/>
  <c r="HS28" i="16"/>
  <c r="HS27" i="16"/>
  <c r="HS26" i="16"/>
  <c r="HS25" i="16"/>
  <c r="HS24" i="16"/>
  <c r="HS16" i="16"/>
  <c r="HS23" i="16"/>
  <c r="HS20" i="16"/>
  <c r="HS21" i="16"/>
  <c r="HS14" i="16"/>
  <c r="HS12" i="16"/>
  <c r="HS15" i="16"/>
  <c r="HS13" i="16"/>
  <c r="HS11" i="16"/>
  <c r="C105" i="9"/>
  <c r="A183" i="5"/>
  <c r="C53" i="9"/>
  <c r="I52" i="9"/>
  <c r="W52" i="9"/>
  <c r="P52" i="9"/>
  <c r="C61" i="9"/>
  <c r="C9" i="9"/>
  <c r="A139" i="5"/>
  <c r="HP9" i="18" l="1"/>
  <c r="HQ9" i="16"/>
  <c r="HR31" i="16"/>
  <c r="HR30" i="16"/>
  <c r="HR29" i="16"/>
  <c r="HR28" i="16"/>
  <c r="HR27" i="16"/>
  <c r="HR25" i="16"/>
  <c r="HR24" i="16"/>
  <c r="HR23" i="16"/>
  <c r="HR21" i="16"/>
  <c r="HR20" i="16"/>
  <c r="HR16" i="16"/>
  <c r="HR26" i="16"/>
  <c r="HR15" i="16"/>
  <c r="HR14" i="16"/>
  <c r="HR13" i="16"/>
  <c r="HR12" i="16"/>
  <c r="HR11" i="16"/>
  <c r="C106" i="9"/>
  <c r="C54" i="9"/>
  <c r="A184" i="5"/>
  <c r="W53" i="9"/>
  <c r="P53" i="9"/>
  <c r="I53" i="9"/>
  <c r="P9" i="9"/>
  <c r="W9" i="9"/>
  <c r="I9" i="9"/>
  <c r="A140" i="5"/>
  <c r="C62" i="9"/>
  <c r="C10" i="9"/>
  <c r="W61" i="9"/>
  <c r="I61" i="9"/>
  <c r="P61" i="9"/>
  <c r="HO9" i="18" l="1"/>
  <c r="HP9" i="16"/>
  <c r="HQ30" i="16"/>
  <c r="HQ29" i="16"/>
  <c r="HQ31" i="16"/>
  <c r="HQ28" i="16"/>
  <c r="HQ27" i="16"/>
  <c r="HQ26" i="16"/>
  <c r="HQ25" i="16"/>
  <c r="HQ21" i="16"/>
  <c r="HQ24" i="16"/>
  <c r="HQ23" i="16"/>
  <c r="HQ20" i="16"/>
  <c r="HQ16" i="16"/>
  <c r="HQ15" i="16"/>
  <c r="HQ13" i="16"/>
  <c r="HQ11" i="16"/>
  <c r="HQ14" i="16"/>
  <c r="HQ12" i="16"/>
  <c r="W54" i="9"/>
  <c r="P54" i="9"/>
  <c r="I54" i="9"/>
  <c r="C107" i="9"/>
  <c r="C55" i="9"/>
  <c r="A185" i="5"/>
  <c r="W62" i="9"/>
  <c r="P62" i="9"/>
  <c r="P10" i="9"/>
  <c r="I10" i="9"/>
  <c r="W10" i="9"/>
  <c r="A141" i="5"/>
  <c r="C63" i="9"/>
  <c r="C11" i="9"/>
  <c r="HN9" i="18" l="1"/>
  <c r="HO9" i="16"/>
  <c r="HP31" i="16"/>
  <c r="HP30" i="16"/>
  <c r="HP29" i="16"/>
  <c r="HP28" i="16"/>
  <c r="HP27" i="16"/>
  <c r="HP26" i="16"/>
  <c r="HP25" i="16"/>
  <c r="HP24" i="16"/>
  <c r="HP23" i="16"/>
  <c r="HP21" i="16"/>
  <c r="HP16" i="16"/>
  <c r="HP20" i="16"/>
  <c r="HP15" i="16"/>
  <c r="HP14" i="16"/>
  <c r="HP13" i="16"/>
  <c r="HP12" i="16"/>
  <c r="HP11" i="16"/>
  <c r="I55" i="9"/>
  <c r="W55" i="9"/>
  <c r="P55" i="9"/>
  <c r="C108" i="9"/>
  <c r="A186" i="5"/>
  <c r="C56" i="9"/>
  <c r="P11" i="9"/>
  <c r="W11" i="9"/>
  <c r="I11" i="9"/>
  <c r="A142" i="5"/>
  <c r="C64" i="9"/>
  <c r="C12" i="9"/>
  <c r="HM9" i="18" l="1"/>
  <c r="HN9" i="16"/>
  <c r="HO31" i="16"/>
  <c r="HO30" i="16"/>
  <c r="HO29" i="16"/>
  <c r="HO28" i="16"/>
  <c r="HO27" i="16"/>
  <c r="HO26" i="16"/>
  <c r="HO25" i="16"/>
  <c r="HO24" i="16"/>
  <c r="HO20" i="16"/>
  <c r="HO16" i="16"/>
  <c r="HO21" i="16"/>
  <c r="HO23" i="16"/>
  <c r="HO15" i="16"/>
  <c r="HO13" i="16"/>
  <c r="HO12" i="16"/>
  <c r="HO11" i="16"/>
  <c r="HO14" i="16"/>
  <c r="I56" i="9"/>
  <c r="W56" i="9"/>
  <c r="P56" i="9"/>
  <c r="C57" i="9"/>
  <c r="C109" i="9"/>
  <c r="A187" i="5"/>
  <c r="I12" i="9"/>
  <c r="P12" i="9"/>
  <c r="W12" i="9"/>
  <c r="A143" i="5"/>
  <c r="C65" i="9"/>
  <c r="C13" i="9"/>
  <c r="HL9" i="18" l="1"/>
  <c r="HM9" i="16"/>
  <c r="HN31" i="16"/>
  <c r="HN30" i="16"/>
  <c r="HN29" i="16"/>
  <c r="HN28" i="16"/>
  <c r="HN26" i="16"/>
  <c r="HN25" i="16"/>
  <c r="HN24" i="16"/>
  <c r="HN23" i="16"/>
  <c r="HN21" i="16"/>
  <c r="HN20" i="16"/>
  <c r="HN16" i="16"/>
  <c r="HN27" i="16"/>
  <c r="HN15" i="16"/>
  <c r="HN14" i="16"/>
  <c r="HN13" i="16"/>
  <c r="HN12" i="16"/>
  <c r="HN11" i="16"/>
  <c r="A188" i="5"/>
  <c r="C58" i="9"/>
  <c r="C110" i="9"/>
  <c r="W57" i="9"/>
  <c r="I57" i="9"/>
  <c r="P57" i="9"/>
  <c r="I13" i="9"/>
  <c r="W13" i="9"/>
  <c r="P13" i="9"/>
  <c r="A144" i="5"/>
  <c r="C66" i="9"/>
  <c r="C14" i="9"/>
  <c r="HK9" i="18" l="1"/>
  <c r="HL9" i="16"/>
  <c r="HM31" i="16"/>
  <c r="HM29" i="16"/>
  <c r="HM30" i="16"/>
  <c r="HM28" i="16"/>
  <c r="HM27" i="16"/>
  <c r="HM26" i="16"/>
  <c r="HM23" i="16"/>
  <c r="HM25" i="16"/>
  <c r="HM24" i="16"/>
  <c r="HM21" i="16"/>
  <c r="HM20" i="16"/>
  <c r="HM16" i="16"/>
  <c r="HM14" i="16"/>
  <c r="HM12" i="16"/>
  <c r="HM11" i="16"/>
  <c r="HM15" i="16"/>
  <c r="HM13" i="16"/>
  <c r="C59" i="9"/>
  <c r="C111" i="9"/>
  <c r="A189" i="5"/>
  <c r="I58" i="9"/>
  <c r="W58" i="9"/>
  <c r="P58" i="9"/>
  <c r="W14" i="9"/>
  <c r="P14" i="9"/>
  <c r="I14" i="9"/>
  <c r="A145" i="5"/>
  <c r="C67" i="9"/>
  <c r="C15" i="9"/>
  <c r="HJ9" i="18" l="1"/>
  <c r="HK9" i="16"/>
  <c r="HL31" i="16"/>
  <c r="HL30" i="16"/>
  <c r="HL29" i="16"/>
  <c r="HL28" i="16"/>
  <c r="HL27" i="16"/>
  <c r="HL26" i="16"/>
  <c r="HL25" i="16"/>
  <c r="HL24" i="16"/>
  <c r="HL23" i="16"/>
  <c r="HL21" i="16"/>
  <c r="HL16" i="16"/>
  <c r="HL20" i="16"/>
  <c r="HL15" i="16"/>
  <c r="HL14" i="16"/>
  <c r="HL13" i="16"/>
  <c r="HL12" i="16"/>
  <c r="HL11" i="16"/>
  <c r="W59" i="9"/>
  <c r="P59" i="9"/>
  <c r="I59" i="9"/>
  <c r="C60" i="9"/>
  <c r="C112" i="9"/>
  <c r="A190" i="5"/>
  <c r="I15" i="9"/>
  <c r="P15" i="9"/>
  <c r="W15" i="9"/>
  <c r="A146" i="5"/>
  <c r="C68" i="9"/>
  <c r="C16" i="9"/>
  <c r="HI9" i="18" l="1"/>
  <c r="HJ9" i="16"/>
  <c r="HK31" i="16"/>
  <c r="HK30" i="16"/>
  <c r="HK29" i="16"/>
  <c r="HK28" i="16"/>
  <c r="HK27" i="16"/>
  <c r="HK26" i="16"/>
  <c r="HK25" i="16"/>
  <c r="HK24" i="16"/>
  <c r="HK20" i="16"/>
  <c r="HK16" i="16"/>
  <c r="HK23" i="16"/>
  <c r="HK21" i="16"/>
  <c r="HK14" i="16"/>
  <c r="HK12" i="16"/>
  <c r="HK13" i="16"/>
  <c r="HK15" i="16"/>
  <c r="HK11" i="16"/>
  <c r="C113" i="9"/>
  <c r="A191" i="5"/>
  <c r="P60" i="9"/>
  <c r="I60" i="9"/>
  <c r="W60" i="9"/>
  <c r="I16" i="9"/>
  <c r="W16" i="9"/>
  <c r="P16" i="9"/>
  <c r="A147" i="5"/>
  <c r="C69" i="9"/>
  <c r="C17" i="9"/>
  <c r="HH9" i="18" l="1"/>
  <c r="HI9" i="16"/>
  <c r="HJ31" i="16"/>
  <c r="HJ30" i="16"/>
  <c r="HJ29" i="16"/>
  <c r="HJ28" i="16"/>
  <c r="HJ27" i="16"/>
  <c r="HJ26" i="16"/>
  <c r="HJ25" i="16"/>
  <c r="HJ24" i="16"/>
  <c r="HJ23" i="16"/>
  <c r="HJ21" i="16"/>
  <c r="HJ20" i="16"/>
  <c r="HJ16" i="16"/>
  <c r="HJ15" i="16"/>
  <c r="HJ14" i="16"/>
  <c r="HJ13" i="16"/>
  <c r="HJ12" i="16"/>
  <c r="HJ11" i="16"/>
  <c r="C115" i="9"/>
  <c r="A192" i="5"/>
  <c r="P17" i="9"/>
  <c r="I17" i="9"/>
  <c r="W17" i="9"/>
  <c r="A148" i="5"/>
  <c r="C70" i="9"/>
  <c r="C18" i="9"/>
  <c r="HG9" i="18" l="1"/>
  <c r="HH9" i="16"/>
  <c r="HI29" i="16"/>
  <c r="HI31" i="16"/>
  <c r="HI30" i="16"/>
  <c r="HI28" i="16"/>
  <c r="HI27" i="16"/>
  <c r="HI26" i="16"/>
  <c r="HI21" i="16"/>
  <c r="HI25" i="16"/>
  <c r="HI23" i="16"/>
  <c r="HI20" i="16"/>
  <c r="HI16" i="16"/>
  <c r="HI24" i="16"/>
  <c r="HI15" i="16"/>
  <c r="HI13" i="16"/>
  <c r="HI11" i="16"/>
  <c r="HI14" i="16"/>
  <c r="HI12" i="16"/>
  <c r="E12" i="1"/>
  <c r="C116" i="9"/>
  <c r="A193" i="5"/>
  <c r="I18" i="9"/>
  <c r="P18" i="9"/>
  <c r="W18" i="9"/>
  <c r="A149" i="5"/>
  <c r="C71" i="9"/>
  <c r="C19" i="9"/>
  <c r="HF9" i="18" l="1"/>
  <c r="HG9" i="16"/>
  <c r="HH31" i="16"/>
  <c r="HH30" i="16"/>
  <c r="HH29" i="16"/>
  <c r="HH28" i="16"/>
  <c r="HH27" i="16"/>
  <c r="HH26" i="16"/>
  <c r="HH25" i="16"/>
  <c r="HH24" i="16"/>
  <c r="HH23" i="16"/>
  <c r="HH21" i="16"/>
  <c r="HH16" i="16"/>
  <c r="HH15" i="16"/>
  <c r="HH14" i="16"/>
  <c r="HH13" i="16"/>
  <c r="HH12" i="16"/>
  <c r="HH20" i="16"/>
  <c r="HH11" i="16"/>
  <c r="C117" i="9"/>
  <c r="A194" i="5"/>
  <c r="W19" i="9"/>
  <c r="I19" i="9"/>
  <c r="P19" i="9"/>
  <c r="A150" i="5"/>
  <c r="C72" i="9"/>
  <c r="C20" i="9"/>
  <c r="HE9" i="18" l="1"/>
  <c r="HF9" i="16"/>
  <c r="HG31" i="16"/>
  <c r="HG30" i="16"/>
  <c r="HG29" i="16"/>
  <c r="HG28" i="16"/>
  <c r="HG27" i="16"/>
  <c r="HG26" i="16"/>
  <c r="HG25" i="16"/>
  <c r="HG24" i="16"/>
  <c r="HG20" i="16"/>
  <c r="HG16" i="16"/>
  <c r="HG21" i="16"/>
  <c r="HG23" i="16"/>
  <c r="HG15" i="16"/>
  <c r="HG13" i="16"/>
  <c r="HG14" i="16"/>
  <c r="HG11" i="16"/>
  <c r="HG12" i="16"/>
  <c r="C118" i="9"/>
  <c r="A195" i="5"/>
  <c r="I20" i="9"/>
  <c r="W20" i="9"/>
  <c r="P20" i="9"/>
  <c r="A151" i="5"/>
  <c r="C73" i="9"/>
  <c r="C21" i="9"/>
  <c r="HD9" i="18" l="1"/>
  <c r="HE9" i="16"/>
  <c r="HF31" i="16"/>
  <c r="HF30" i="16"/>
  <c r="HF29" i="16"/>
  <c r="HF27" i="16"/>
  <c r="HF26" i="16"/>
  <c r="HF25" i="16"/>
  <c r="HF24" i="16"/>
  <c r="HF23" i="16"/>
  <c r="HF21" i="16"/>
  <c r="HF28" i="16"/>
  <c r="HF20" i="16"/>
  <c r="HF16" i="16"/>
  <c r="HF15" i="16"/>
  <c r="HF14" i="16"/>
  <c r="HF13" i="16"/>
  <c r="HF12" i="16"/>
  <c r="HF11" i="16"/>
  <c r="C119" i="9"/>
  <c r="A196" i="5"/>
  <c r="I21" i="9"/>
  <c r="P21" i="9"/>
  <c r="W21" i="9"/>
  <c r="A152" i="5"/>
  <c r="C74" i="9"/>
  <c r="C22" i="9"/>
  <c r="HC9" i="18" l="1"/>
  <c r="HD9" i="16"/>
  <c r="HE29" i="16"/>
  <c r="HE30" i="16"/>
  <c r="HE31" i="16"/>
  <c r="HE28" i="16"/>
  <c r="HE27" i="16"/>
  <c r="HE26" i="16"/>
  <c r="HE24" i="16"/>
  <c r="HE23" i="16"/>
  <c r="HE21" i="16"/>
  <c r="HE20" i="16"/>
  <c r="HE16" i="16"/>
  <c r="HE25" i="16"/>
  <c r="HE14" i="16"/>
  <c r="HE12" i="16"/>
  <c r="HE11" i="16"/>
  <c r="HE15" i="16"/>
  <c r="HE13" i="16"/>
  <c r="C120" i="9"/>
  <c r="A197" i="5"/>
  <c r="I22" i="9"/>
  <c r="W22" i="9"/>
  <c r="P22" i="9"/>
  <c r="A153" i="5"/>
  <c r="C75" i="9"/>
  <c r="C141" i="9"/>
  <c r="C23" i="9"/>
  <c r="HB9" i="18" l="1"/>
  <c r="HC9" i="16"/>
  <c r="HD31" i="16"/>
  <c r="HD30" i="16"/>
  <c r="HD29" i="16"/>
  <c r="HD34" i="16"/>
  <c r="HD33" i="16"/>
  <c r="HD32" i="16"/>
  <c r="HD28" i="16"/>
  <c r="HD27" i="16"/>
  <c r="HD26" i="16"/>
  <c r="HD25" i="16"/>
  <c r="HD24" i="16"/>
  <c r="HD23" i="16"/>
  <c r="HD21" i="16"/>
  <c r="HD20" i="16"/>
  <c r="HD18" i="16"/>
  <c r="HD17" i="16"/>
  <c r="HD15" i="16"/>
  <c r="HD14" i="16"/>
  <c r="HD13" i="16"/>
  <c r="HD12" i="16"/>
  <c r="HD16" i="16"/>
  <c r="HD11" i="16"/>
  <c r="C121" i="9"/>
  <c r="A198" i="5"/>
  <c r="I23" i="9"/>
  <c r="P23" i="9"/>
  <c r="W23" i="9"/>
  <c r="A154" i="5"/>
  <c r="C142" i="9"/>
  <c r="C76" i="9"/>
  <c r="C24" i="9"/>
  <c r="HA9" i="18" l="1"/>
  <c r="HB9" i="16"/>
  <c r="HC31" i="16"/>
  <c r="HC30" i="16"/>
  <c r="HC29" i="16"/>
  <c r="HC28" i="16"/>
  <c r="HC27" i="16"/>
  <c r="HC26" i="16"/>
  <c r="HC25" i="16"/>
  <c r="HC24" i="16"/>
  <c r="HC20" i="16"/>
  <c r="HC16" i="16"/>
  <c r="HC23" i="16"/>
  <c r="HC21" i="16"/>
  <c r="HC14" i="16"/>
  <c r="HC12" i="16"/>
  <c r="HC15" i="16"/>
  <c r="HC13" i="16"/>
  <c r="HC11" i="16"/>
  <c r="C122" i="9"/>
  <c r="A199" i="5"/>
  <c r="P24" i="9"/>
  <c r="I24" i="9"/>
  <c r="W24" i="9"/>
  <c r="A155" i="5"/>
  <c r="C143" i="9"/>
  <c r="C77" i="9"/>
  <c r="C25" i="9"/>
  <c r="GZ9" i="18" l="1"/>
  <c r="HA9" i="16"/>
  <c r="HB31" i="16"/>
  <c r="HB30" i="16"/>
  <c r="HB29" i="16"/>
  <c r="HB28" i="16"/>
  <c r="HB27" i="16"/>
  <c r="HB25" i="16"/>
  <c r="HB24" i="16"/>
  <c r="HB23" i="16"/>
  <c r="HB21" i="16"/>
  <c r="HB26" i="16"/>
  <c r="HB20" i="16"/>
  <c r="HB16" i="16"/>
  <c r="HB15" i="16"/>
  <c r="HB14" i="16"/>
  <c r="HB13" i="16"/>
  <c r="HB12" i="16"/>
  <c r="HB11" i="16"/>
  <c r="C123" i="9"/>
  <c r="A200" i="5"/>
  <c r="W25" i="9"/>
  <c r="P25" i="9"/>
  <c r="I25" i="9"/>
  <c r="A156" i="5"/>
  <c r="C78" i="9"/>
  <c r="C144" i="9"/>
  <c r="C26" i="9"/>
  <c r="C153" i="9"/>
  <c r="GY9" i="18" l="1"/>
  <c r="GZ9" i="16"/>
  <c r="HA30" i="16"/>
  <c r="HA29" i="16"/>
  <c r="HA31" i="16"/>
  <c r="HA28" i="16"/>
  <c r="HA27" i="16"/>
  <c r="HA26" i="16"/>
  <c r="HA25" i="16"/>
  <c r="HA21" i="16"/>
  <c r="HA24" i="16"/>
  <c r="HA23" i="16"/>
  <c r="HA20" i="16"/>
  <c r="HA16" i="16"/>
  <c r="HA15" i="16"/>
  <c r="HA13" i="16"/>
  <c r="HA11" i="16"/>
  <c r="HA14" i="16"/>
  <c r="HA12" i="16"/>
  <c r="C124" i="9"/>
  <c r="A201" i="5"/>
  <c r="P26" i="9"/>
  <c r="W26" i="9"/>
  <c r="I26" i="9"/>
  <c r="A157" i="5"/>
  <c r="C145" i="9"/>
  <c r="C79" i="9"/>
  <c r="C27" i="9"/>
  <c r="C154" i="9"/>
  <c r="GX9" i="18" l="1"/>
  <c r="GY9" i="16"/>
  <c r="GZ31" i="16"/>
  <c r="GZ30" i="16"/>
  <c r="GZ29" i="16"/>
  <c r="GZ28" i="16"/>
  <c r="GZ27" i="16"/>
  <c r="GZ26" i="16"/>
  <c r="GZ25" i="16"/>
  <c r="GZ24" i="16"/>
  <c r="GZ23" i="16"/>
  <c r="GZ21" i="16"/>
  <c r="GZ16" i="16"/>
  <c r="GZ20" i="16"/>
  <c r="GZ15" i="16"/>
  <c r="GZ14" i="16"/>
  <c r="GZ13" i="16"/>
  <c r="GZ12" i="16"/>
  <c r="GZ11" i="16"/>
  <c r="C125" i="9"/>
  <c r="A202" i="5"/>
  <c r="I27" i="9"/>
  <c r="P27" i="9"/>
  <c r="W27" i="9"/>
  <c r="A158" i="5"/>
  <c r="C80" i="9"/>
  <c r="C146" i="9"/>
  <c r="C28" i="9"/>
  <c r="C155" i="9"/>
  <c r="GW9" i="18" l="1"/>
  <c r="GX9" i="16"/>
  <c r="GY31" i="16"/>
  <c r="GY30" i="16"/>
  <c r="GY29" i="16"/>
  <c r="GY28" i="16"/>
  <c r="GY27" i="16"/>
  <c r="GY26" i="16"/>
  <c r="GY25" i="16"/>
  <c r="GY24" i="16"/>
  <c r="GY20" i="16"/>
  <c r="GY16" i="16"/>
  <c r="GY21" i="16"/>
  <c r="GY23" i="16"/>
  <c r="GY15" i="16"/>
  <c r="GY13" i="16"/>
  <c r="GY12" i="16"/>
  <c r="GY11" i="16"/>
  <c r="GY14" i="16"/>
  <c r="C126" i="9"/>
  <c r="A203" i="5"/>
  <c r="P28" i="9"/>
  <c r="I28" i="9"/>
  <c r="W28" i="9"/>
  <c r="A159" i="5"/>
  <c r="C147" i="9"/>
  <c r="C81" i="9"/>
  <c r="C29" i="9"/>
  <c r="C156" i="9"/>
  <c r="GV9" i="18" l="1"/>
  <c r="GW9" i="16"/>
  <c r="GX31" i="16"/>
  <c r="GX30" i="16"/>
  <c r="GX29" i="16"/>
  <c r="GX34" i="16"/>
  <c r="GX33" i="16"/>
  <c r="GX32" i="16"/>
  <c r="GX28" i="16"/>
  <c r="GX26" i="16"/>
  <c r="GX25" i="16"/>
  <c r="GX24" i="16"/>
  <c r="GX23" i="16"/>
  <c r="GX21" i="16"/>
  <c r="GX27" i="16"/>
  <c r="GX20" i="16"/>
  <c r="GX18" i="16"/>
  <c r="GX17" i="16"/>
  <c r="GX16" i="16"/>
  <c r="GX15" i="16"/>
  <c r="GX14" i="16"/>
  <c r="GX13" i="16"/>
  <c r="GX12" i="16"/>
  <c r="GX11" i="16"/>
  <c r="C127" i="9"/>
  <c r="A204" i="5"/>
  <c r="W29" i="9"/>
  <c r="P29" i="9"/>
  <c r="I29" i="9"/>
  <c r="A160" i="5"/>
  <c r="C82" i="9"/>
  <c r="C148" i="9"/>
  <c r="C30" i="9"/>
  <c r="C157" i="9"/>
  <c r="GU9" i="18" l="1"/>
  <c r="GV9" i="16"/>
  <c r="GW31" i="16"/>
  <c r="GW29" i="16"/>
  <c r="GW30" i="16"/>
  <c r="GW28" i="16"/>
  <c r="GW27" i="16"/>
  <c r="GW26" i="16"/>
  <c r="GW23" i="16"/>
  <c r="GW25" i="16"/>
  <c r="GW24" i="16"/>
  <c r="GW21" i="16"/>
  <c r="GW20" i="16"/>
  <c r="GW16" i="16"/>
  <c r="GW14" i="16"/>
  <c r="GW12" i="16"/>
  <c r="GW11" i="16"/>
  <c r="GW15" i="16"/>
  <c r="GW13" i="16"/>
  <c r="C128" i="9"/>
  <c r="A205" i="5"/>
  <c r="P30" i="9"/>
  <c r="I30" i="9"/>
  <c r="W30" i="9"/>
  <c r="A161" i="5"/>
  <c r="C162" i="9" s="1"/>
  <c r="C83" i="9"/>
  <c r="C149" i="9"/>
  <c r="C31" i="9"/>
  <c r="C166" i="9"/>
  <c r="C158" i="9"/>
  <c r="GT9" i="18" l="1"/>
  <c r="GU9" i="16"/>
  <c r="GV31" i="16"/>
  <c r="GV30" i="16"/>
  <c r="GV29" i="16"/>
  <c r="GV28" i="16"/>
  <c r="GV27" i="16"/>
  <c r="GV26" i="16"/>
  <c r="GV25" i="16"/>
  <c r="GV24" i="16"/>
  <c r="GV23" i="16"/>
  <c r="GV21" i="16"/>
  <c r="GV16" i="16"/>
  <c r="GV20" i="16"/>
  <c r="GV15" i="16"/>
  <c r="GV14" i="16"/>
  <c r="GV13" i="16"/>
  <c r="GV12" i="16"/>
  <c r="GV11" i="16"/>
  <c r="C129" i="9"/>
  <c r="A206" i="5"/>
  <c r="I31" i="9"/>
  <c r="P31" i="9"/>
  <c r="W31" i="9"/>
  <c r="A162" i="5"/>
  <c r="C163" i="9" s="1"/>
  <c r="C150" i="9"/>
  <c r="C84" i="9"/>
  <c r="C32" i="9"/>
  <c r="C159" i="9"/>
  <c r="GS9" i="18" l="1"/>
  <c r="GT9" i="16"/>
  <c r="GU31" i="16"/>
  <c r="GU30" i="16"/>
  <c r="GU29" i="16"/>
  <c r="GU34" i="16"/>
  <c r="GU33" i="16"/>
  <c r="GU32" i="16"/>
  <c r="GU28" i="16"/>
  <c r="GU27" i="16"/>
  <c r="GU26" i="16"/>
  <c r="GU25" i="16"/>
  <c r="GU24" i="16"/>
  <c r="GU20" i="16"/>
  <c r="GU18" i="16"/>
  <c r="GU17" i="16"/>
  <c r="GU16" i="16"/>
  <c r="GU23" i="16"/>
  <c r="GU14" i="16"/>
  <c r="GU12" i="16"/>
  <c r="GU13" i="16"/>
  <c r="GU21" i="16"/>
  <c r="GU15" i="16"/>
  <c r="GU11" i="16"/>
  <c r="C130" i="9"/>
  <c r="A207" i="5"/>
  <c r="P32" i="9"/>
  <c r="W32" i="9"/>
  <c r="I32" i="9"/>
  <c r="A163" i="5"/>
  <c r="C164" i="9" s="1"/>
  <c r="C151" i="9"/>
  <c r="C85" i="9"/>
  <c r="C33" i="9"/>
  <c r="C160" i="9"/>
  <c r="GR9" i="18" l="1"/>
  <c r="GS9" i="16"/>
  <c r="GT31" i="16"/>
  <c r="GT30" i="16"/>
  <c r="GT29" i="16"/>
  <c r="GT28" i="16"/>
  <c r="GT27" i="16"/>
  <c r="GT26" i="16"/>
  <c r="GT25" i="16"/>
  <c r="GT24" i="16"/>
  <c r="GT23" i="16"/>
  <c r="GT21" i="16"/>
  <c r="GT20" i="16"/>
  <c r="GT16" i="16"/>
  <c r="GT15" i="16"/>
  <c r="GT14" i="16"/>
  <c r="GT13" i="16"/>
  <c r="GT12" i="16"/>
  <c r="GT11" i="16"/>
  <c r="C131" i="9"/>
  <c r="A208" i="5"/>
  <c r="P33" i="9"/>
  <c r="I33" i="9"/>
  <c r="W33" i="9"/>
  <c r="C86" i="9"/>
  <c r="C152" i="9"/>
  <c r="C34" i="9"/>
  <c r="C161" i="9"/>
  <c r="C165" i="9"/>
  <c r="GQ9" i="18" l="1"/>
  <c r="GR9" i="16"/>
  <c r="GS29" i="16"/>
  <c r="GS30" i="16"/>
  <c r="GS31" i="16"/>
  <c r="GS28" i="16"/>
  <c r="GS27" i="16"/>
  <c r="GS26" i="16"/>
  <c r="GS21" i="16"/>
  <c r="GS25" i="16"/>
  <c r="GS23" i="16"/>
  <c r="GS20" i="16"/>
  <c r="GS16" i="16"/>
  <c r="GS24" i="16"/>
  <c r="GS15" i="16"/>
  <c r="GS13" i="16"/>
  <c r="GS11" i="16"/>
  <c r="GS14" i="16"/>
  <c r="GS12" i="16"/>
  <c r="C132" i="9"/>
  <c r="A209" i="5"/>
  <c r="I34" i="9"/>
  <c r="P34" i="9"/>
  <c r="W34" i="9"/>
  <c r="GP9" i="18" l="1"/>
  <c r="GQ9" i="16"/>
  <c r="GR31" i="16"/>
  <c r="GR30" i="16"/>
  <c r="GR29" i="16"/>
  <c r="GR34" i="16"/>
  <c r="GR33" i="16"/>
  <c r="GR32" i="16"/>
  <c r="GR28" i="16"/>
  <c r="GR27" i="16"/>
  <c r="GR26" i="16"/>
  <c r="GR25" i="16"/>
  <c r="GR24" i="16"/>
  <c r="GR23" i="16"/>
  <c r="GR21" i="16"/>
  <c r="GR18" i="16"/>
  <c r="GR17" i="16"/>
  <c r="GR16" i="16"/>
  <c r="GR15" i="16"/>
  <c r="GR14" i="16"/>
  <c r="GR13" i="16"/>
  <c r="GR12" i="16"/>
  <c r="GR11" i="16"/>
  <c r="GR20" i="16"/>
  <c r="C133" i="9"/>
  <c r="A210" i="5"/>
  <c r="GO9" i="18" l="1"/>
  <c r="GP9" i="16"/>
  <c r="GQ31" i="16"/>
  <c r="GQ30" i="16"/>
  <c r="GQ29" i="16"/>
  <c r="GQ34" i="16"/>
  <c r="GQ33" i="16"/>
  <c r="GQ32" i="16"/>
  <c r="GQ28" i="16"/>
  <c r="GQ27" i="16"/>
  <c r="GQ26" i="16"/>
  <c r="GQ25" i="16"/>
  <c r="GQ24" i="16"/>
  <c r="GQ20" i="16"/>
  <c r="GQ18" i="16"/>
  <c r="GQ17" i="16"/>
  <c r="GQ16" i="16"/>
  <c r="GQ21" i="16"/>
  <c r="GQ15" i="16"/>
  <c r="GQ13" i="16"/>
  <c r="GQ14" i="16"/>
  <c r="GQ11" i="16"/>
  <c r="GQ23" i="16"/>
  <c r="GQ12" i="16"/>
  <c r="C134" i="9"/>
  <c r="A211" i="5"/>
  <c r="GN9" i="18" l="1"/>
  <c r="GO9" i="16"/>
  <c r="GP31" i="16"/>
  <c r="GP30" i="16"/>
  <c r="GP29" i="16"/>
  <c r="GP28" i="16"/>
  <c r="GP27" i="16"/>
  <c r="GP26" i="16"/>
  <c r="GP25" i="16"/>
  <c r="GP24" i="16"/>
  <c r="GP23" i="16"/>
  <c r="GP21" i="16"/>
  <c r="GP20" i="16"/>
  <c r="GP16" i="16"/>
  <c r="GP15" i="16"/>
  <c r="GP14" i="16"/>
  <c r="GP13" i="16"/>
  <c r="GP12" i="16"/>
  <c r="GP11" i="16"/>
  <c r="C135" i="9"/>
  <c r="A212" i="5"/>
  <c r="GM9" i="18" l="1"/>
  <c r="GN9" i="16"/>
  <c r="GO29" i="16"/>
  <c r="GO31" i="16"/>
  <c r="GO30" i="16"/>
  <c r="GO28" i="16"/>
  <c r="GO27" i="16"/>
  <c r="GO26" i="16"/>
  <c r="GO24" i="16"/>
  <c r="GO23" i="16"/>
  <c r="GO21" i="16"/>
  <c r="GO20" i="16"/>
  <c r="GO16" i="16"/>
  <c r="GO25" i="16"/>
  <c r="GO14" i="16"/>
  <c r="GO12" i="16"/>
  <c r="GO11" i="16"/>
  <c r="GO15" i="16"/>
  <c r="GO13" i="16"/>
  <c r="C136" i="9"/>
  <c r="A213" i="5"/>
  <c r="GL9" i="18" l="1"/>
  <c r="GM9" i="16"/>
  <c r="GN31" i="16"/>
  <c r="GN30" i="16"/>
  <c r="GN29" i="16"/>
  <c r="GN34" i="16"/>
  <c r="GN33" i="16"/>
  <c r="GN32" i="16"/>
  <c r="GN28" i="16"/>
  <c r="GN27" i="16"/>
  <c r="GN26" i="16"/>
  <c r="GN25" i="16"/>
  <c r="GN24" i="16"/>
  <c r="GN23" i="16"/>
  <c r="GN21" i="16"/>
  <c r="GN20" i="16"/>
  <c r="GN18" i="16"/>
  <c r="GN17" i="16"/>
  <c r="GN15" i="16"/>
  <c r="GN14" i="16"/>
  <c r="GN13" i="16"/>
  <c r="GN12" i="16"/>
  <c r="GN16" i="16"/>
  <c r="GN11" i="16"/>
  <c r="C137" i="9"/>
  <c r="A214" i="5"/>
  <c r="GK9" i="18" l="1"/>
  <c r="GL9" i="16"/>
  <c r="GM31" i="16"/>
  <c r="GM30" i="16"/>
  <c r="GM29" i="16"/>
  <c r="GM34" i="16"/>
  <c r="GM33" i="16"/>
  <c r="GM32" i="16"/>
  <c r="GM28" i="16"/>
  <c r="GM27" i="16"/>
  <c r="GM26" i="16"/>
  <c r="GM25" i="16"/>
  <c r="GM24" i="16"/>
  <c r="GM20" i="16"/>
  <c r="GM18" i="16"/>
  <c r="GM17" i="16"/>
  <c r="GM16" i="16"/>
  <c r="GM23" i="16"/>
  <c r="GM21" i="16"/>
  <c r="GM14" i="16"/>
  <c r="GM12" i="16"/>
  <c r="GM15" i="16"/>
  <c r="GM13" i="16"/>
  <c r="GM11" i="16"/>
  <c r="C138" i="9"/>
  <c r="A215" i="5"/>
  <c r="GJ9" i="18" l="1"/>
  <c r="GK9" i="16"/>
  <c r="GL31" i="16"/>
  <c r="GL30" i="16"/>
  <c r="GL29" i="16"/>
  <c r="GL28" i="16"/>
  <c r="GL27" i="16"/>
  <c r="GL25" i="16"/>
  <c r="GL24" i="16"/>
  <c r="GL23" i="16"/>
  <c r="GL21" i="16"/>
  <c r="GL26" i="16"/>
  <c r="GL20" i="16"/>
  <c r="GL16" i="16"/>
  <c r="GL15" i="16"/>
  <c r="GL14" i="16"/>
  <c r="GL13" i="16"/>
  <c r="GL12" i="16"/>
  <c r="GL11" i="16"/>
  <c r="C139" i="9"/>
  <c r="A216" i="5"/>
  <c r="C140" i="9" s="1"/>
  <c r="GI9" i="18" l="1"/>
  <c r="GJ9" i="16"/>
  <c r="GK30" i="16"/>
  <c r="GK29" i="16"/>
  <c r="GK31" i="16"/>
  <c r="GK28" i="16"/>
  <c r="GK27" i="16"/>
  <c r="GK26" i="16"/>
  <c r="GK25" i="16"/>
  <c r="GK21" i="16"/>
  <c r="GK24" i="16"/>
  <c r="GK23" i="16"/>
  <c r="GK20" i="16"/>
  <c r="GK16" i="16"/>
  <c r="GK15" i="16"/>
  <c r="GK13" i="16"/>
  <c r="GK11" i="16"/>
  <c r="GK14" i="16"/>
  <c r="GK12" i="16"/>
  <c r="GH9" i="18" l="1"/>
  <c r="GI9" i="16"/>
  <c r="GJ31" i="16"/>
  <c r="GJ30" i="16"/>
  <c r="GJ29" i="16"/>
  <c r="GJ34" i="16"/>
  <c r="GJ33" i="16"/>
  <c r="GJ32" i="16"/>
  <c r="GJ28" i="16"/>
  <c r="GJ27" i="16"/>
  <c r="GJ26" i="16"/>
  <c r="GJ25" i="16"/>
  <c r="GJ24" i="16"/>
  <c r="GJ23" i="16"/>
  <c r="GJ21" i="16"/>
  <c r="GJ16" i="16"/>
  <c r="GJ20" i="16"/>
  <c r="GJ18" i="16"/>
  <c r="GJ15" i="16"/>
  <c r="GJ14" i="16"/>
  <c r="GJ13" i="16"/>
  <c r="GJ12" i="16"/>
  <c r="GJ17" i="16"/>
  <c r="GJ11" i="16"/>
  <c r="GG9" i="18" l="1"/>
  <c r="GH9" i="16"/>
  <c r="GI31" i="16"/>
  <c r="GI30" i="16"/>
  <c r="GI29" i="16"/>
  <c r="GI28" i="16"/>
  <c r="GI27" i="16"/>
  <c r="GI26" i="16"/>
  <c r="GI25" i="16"/>
  <c r="GI24" i="16"/>
  <c r="GI20" i="16"/>
  <c r="GI16" i="16"/>
  <c r="GI21" i="16"/>
  <c r="GI23" i="16"/>
  <c r="GI15" i="16"/>
  <c r="GI13" i="16"/>
  <c r="GI12" i="16"/>
  <c r="GI11" i="16"/>
  <c r="GI14" i="16"/>
  <c r="GF9" i="18" l="1"/>
  <c r="GG9" i="16"/>
  <c r="GH31" i="16"/>
  <c r="GH30" i="16"/>
  <c r="GH29" i="16"/>
  <c r="GH28" i="16"/>
  <c r="GH26" i="16"/>
  <c r="GH25" i="16"/>
  <c r="GH24" i="16"/>
  <c r="GH23" i="16"/>
  <c r="GH21" i="16"/>
  <c r="GH27" i="16"/>
  <c r="GH20" i="16"/>
  <c r="GH16" i="16"/>
  <c r="GH15" i="16"/>
  <c r="GH14" i="16"/>
  <c r="GH13" i="16"/>
  <c r="GH12" i="16"/>
  <c r="GH11" i="16"/>
  <c r="GE9" i="18" l="1"/>
  <c r="GF9" i="16"/>
  <c r="GG31" i="16"/>
  <c r="GG30" i="16"/>
  <c r="GG29" i="16"/>
  <c r="GG32" i="16"/>
  <c r="GG28" i="16"/>
  <c r="GG34" i="16"/>
  <c r="GG33" i="16"/>
  <c r="GG27" i="16"/>
  <c r="GG26" i="16"/>
  <c r="GG23" i="16"/>
  <c r="GG25" i="16"/>
  <c r="GG24" i="16"/>
  <c r="GG21" i="16"/>
  <c r="GG20" i="16"/>
  <c r="GG18" i="16"/>
  <c r="GG17" i="16"/>
  <c r="GG16" i="16"/>
  <c r="GG14" i="16"/>
  <c r="GG12" i="16"/>
  <c r="GG11" i="16"/>
  <c r="GG15" i="16"/>
  <c r="GG13" i="16"/>
  <c r="GD9" i="18" l="1"/>
  <c r="GE9" i="16"/>
  <c r="GF31" i="16"/>
  <c r="GF30" i="16"/>
  <c r="GF29" i="16"/>
  <c r="GF28" i="16"/>
  <c r="GF27" i="16"/>
  <c r="GF26" i="16"/>
  <c r="GF25" i="16"/>
  <c r="GF24" i="16"/>
  <c r="GF23" i="16"/>
  <c r="GF21" i="16"/>
  <c r="GF16" i="16"/>
  <c r="GF20" i="16"/>
  <c r="GF15" i="16"/>
  <c r="GF14" i="16"/>
  <c r="GF13" i="16"/>
  <c r="GF12" i="16"/>
  <c r="GF11" i="16"/>
  <c r="GC9" i="18" l="1"/>
  <c r="GD9" i="16"/>
  <c r="GE31" i="16"/>
  <c r="GE30" i="16"/>
  <c r="GE29" i="16"/>
  <c r="GE28" i="16"/>
  <c r="GE27" i="16"/>
  <c r="GE26" i="16"/>
  <c r="GE25" i="16"/>
  <c r="GE24" i="16"/>
  <c r="GE20" i="16"/>
  <c r="GE16" i="16"/>
  <c r="GE23" i="16"/>
  <c r="GE21" i="16"/>
  <c r="GE14" i="16"/>
  <c r="GE12" i="16"/>
  <c r="GE13" i="16"/>
  <c r="GE15" i="16"/>
  <c r="GE11" i="16"/>
  <c r="GB9" i="18" l="1"/>
  <c r="GC9" i="16"/>
  <c r="GD31" i="16"/>
  <c r="GD30" i="16"/>
  <c r="GD29" i="16"/>
  <c r="GD28" i="16"/>
  <c r="GD27" i="16"/>
  <c r="GD26" i="16"/>
  <c r="GD25" i="16"/>
  <c r="GD24" i="16"/>
  <c r="GD23" i="16"/>
  <c r="GD21" i="16"/>
  <c r="GD20" i="16"/>
  <c r="GD16" i="16"/>
  <c r="GD15" i="16"/>
  <c r="GD14" i="16"/>
  <c r="GD13" i="16"/>
  <c r="GD12" i="16"/>
  <c r="GD11" i="16"/>
  <c r="GA9" i="18" l="1"/>
  <c r="GB9" i="16"/>
  <c r="GC30" i="16"/>
  <c r="GC31" i="16"/>
  <c r="GC29" i="16"/>
  <c r="GC28" i="16"/>
  <c r="GC27" i="16"/>
  <c r="GC26" i="16"/>
  <c r="GC21" i="16"/>
  <c r="GC25" i="16"/>
  <c r="GC23" i="16"/>
  <c r="GC20" i="16"/>
  <c r="GC16" i="16"/>
  <c r="GC24" i="16"/>
  <c r="GC15" i="16"/>
  <c r="GC13" i="16"/>
  <c r="GC11" i="16"/>
  <c r="GC14" i="16"/>
  <c r="GC12" i="16"/>
  <c r="FZ9" i="18" l="1"/>
  <c r="GA9" i="16"/>
  <c r="GB31" i="16"/>
  <c r="GB29" i="16"/>
  <c r="GB30" i="16"/>
  <c r="GB28" i="16"/>
  <c r="GB27" i="16"/>
  <c r="GB26" i="16"/>
  <c r="GB25" i="16"/>
  <c r="GB24" i="16"/>
  <c r="GB23" i="16"/>
  <c r="GB21" i="16"/>
  <c r="GB16" i="16"/>
  <c r="GB15" i="16"/>
  <c r="GB14" i="16"/>
  <c r="GB13" i="16"/>
  <c r="GB12" i="16"/>
  <c r="GB20" i="16"/>
  <c r="GB11" i="16"/>
  <c r="FY9" i="18" l="1"/>
  <c r="FZ9" i="16"/>
  <c r="GA31" i="16"/>
  <c r="GA30" i="16"/>
  <c r="GA29" i="16"/>
  <c r="GA28" i="16"/>
  <c r="GA27" i="16"/>
  <c r="GA26" i="16"/>
  <c r="GA25" i="16"/>
  <c r="GA24" i="16"/>
  <c r="GA20" i="16"/>
  <c r="GA16" i="16"/>
  <c r="GA21" i="16"/>
  <c r="GA23" i="16"/>
  <c r="GA15" i="16"/>
  <c r="GA13" i="16"/>
  <c r="GA14" i="16"/>
  <c r="GA11" i="16"/>
  <c r="GA12" i="16"/>
  <c r="FX9" i="18" l="1"/>
  <c r="FY9" i="16"/>
  <c r="FZ31" i="16"/>
  <c r="FZ30" i="16"/>
  <c r="FZ29" i="16"/>
  <c r="FZ34" i="16"/>
  <c r="FZ33" i="16"/>
  <c r="FZ32" i="16"/>
  <c r="FZ28" i="16"/>
  <c r="FZ27" i="16"/>
  <c r="FZ26" i="16"/>
  <c r="FZ25" i="16"/>
  <c r="FZ24" i="16"/>
  <c r="FZ23" i="16"/>
  <c r="FZ21" i="16"/>
  <c r="FZ20" i="16"/>
  <c r="FZ18" i="16"/>
  <c r="FZ17" i="16"/>
  <c r="FZ16" i="16"/>
  <c r="FZ15" i="16"/>
  <c r="FZ14" i="16"/>
  <c r="FZ13" i="16"/>
  <c r="FZ12" i="16"/>
  <c r="FZ11" i="16"/>
  <c r="FW9" i="18" l="1"/>
  <c r="FX9" i="16"/>
  <c r="FY30" i="16"/>
  <c r="FY31" i="16"/>
  <c r="FY29" i="16"/>
  <c r="FY28" i="16"/>
  <c r="FY27" i="16"/>
  <c r="FY26" i="16"/>
  <c r="FY24" i="16"/>
  <c r="FY23" i="16"/>
  <c r="FY21" i="16"/>
  <c r="FY20" i="16"/>
  <c r="FY16" i="16"/>
  <c r="FY25" i="16"/>
  <c r="FY14" i="16"/>
  <c r="FY12" i="16"/>
  <c r="FY11" i="16"/>
  <c r="FY15" i="16"/>
  <c r="FY13" i="16"/>
  <c r="FV9" i="18" l="1"/>
  <c r="FW9" i="16"/>
  <c r="FX31" i="16"/>
  <c r="FX30" i="16"/>
  <c r="FX29" i="16"/>
  <c r="FX28" i="16"/>
  <c r="FX27" i="16"/>
  <c r="FX26" i="16"/>
  <c r="FX25" i="16"/>
  <c r="FX24" i="16"/>
  <c r="FX23" i="16"/>
  <c r="FX21" i="16"/>
  <c r="FX20" i="16"/>
  <c r="FX15" i="16"/>
  <c r="FX14" i="16"/>
  <c r="FX13" i="16"/>
  <c r="FX12" i="16"/>
  <c r="FX16" i="16"/>
  <c r="FX11" i="16"/>
  <c r="FU9" i="18" l="1"/>
  <c r="FV9" i="16"/>
  <c r="FW31" i="16"/>
  <c r="FW29" i="16"/>
  <c r="FW30" i="16"/>
  <c r="FW28" i="16"/>
  <c r="FW27" i="16"/>
  <c r="FW26" i="16"/>
  <c r="FW25" i="16"/>
  <c r="FW24" i="16"/>
  <c r="FW20" i="16"/>
  <c r="FW16" i="16"/>
  <c r="FW23" i="16"/>
  <c r="FW21" i="16"/>
  <c r="FW14" i="16"/>
  <c r="FW12" i="16"/>
  <c r="FW15" i="16"/>
  <c r="FW13" i="16"/>
  <c r="FW11" i="16"/>
  <c r="FT9" i="18" l="1"/>
  <c r="FU9" i="16"/>
  <c r="FV31" i="16"/>
  <c r="FV30" i="16"/>
  <c r="FV29" i="16"/>
  <c r="FV28" i="16"/>
  <c r="FV27" i="16"/>
  <c r="FV25" i="16"/>
  <c r="FV24" i="16"/>
  <c r="FV23" i="16"/>
  <c r="FV21" i="16"/>
  <c r="FV20" i="16"/>
  <c r="FV16" i="16"/>
  <c r="FV26" i="16"/>
  <c r="FV15" i="16"/>
  <c r="FV14" i="16"/>
  <c r="FV13" i="16"/>
  <c r="FV12" i="16"/>
  <c r="FV11" i="16"/>
  <c r="FS9" i="18" l="1"/>
  <c r="FT9" i="16"/>
  <c r="FU30" i="16"/>
  <c r="FU31" i="16"/>
  <c r="FU29" i="16"/>
  <c r="FU28" i="16"/>
  <c r="FU27" i="16"/>
  <c r="FU26" i="16"/>
  <c r="FU25" i="16"/>
  <c r="FU21" i="16"/>
  <c r="FU24" i="16"/>
  <c r="FU23" i="16"/>
  <c r="FU20" i="16"/>
  <c r="FU16" i="16"/>
  <c r="FU15" i="16"/>
  <c r="FU13" i="16"/>
  <c r="FU11" i="16"/>
  <c r="FU14" i="16"/>
  <c r="FU12" i="16"/>
  <c r="FR9" i="18" l="1"/>
  <c r="FS9" i="16"/>
  <c r="FT31" i="16"/>
  <c r="FT29" i="16"/>
  <c r="FT30" i="16"/>
  <c r="FT28" i="16"/>
  <c r="FT27" i="16"/>
  <c r="FT26" i="16"/>
  <c r="FT25" i="16"/>
  <c r="FT24" i="16"/>
  <c r="FT23" i="16"/>
  <c r="FT21" i="16"/>
  <c r="FT16" i="16"/>
  <c r="FT20" i="16"/>
  <c r="FT15" i="16"/>
  <c r="FT14" i="16"/>
  <c r="FT13" i="16"/>
  <c r="FT12" i="16"/>
  <c r="FT11" i="16"/>
  <c r="F13" i="13"/>
  <c r="F12" i="13"/>
  <c r="F11" i="13"/>
  <c r="G21" i="1"/>
  <c r="G20" i="1"/>
  <c r="FQ9" i="18" l="1"/>
  <c r="FR9" i="16"/>
  <c r="FS31" i="16"/>
  <c r="FS30" i="16"/>
  <c r="FS29" i="16"/>
  <c r="FS28" i="16"/>
  <c r="FS27" i="16"/>
  <c r="FS26" i="16"/>
  <c r="FS25" i="16"/>
  <c r="FS24" i="16"/>
  <c r="FS20" i="16"/>
  <c r="FS16" i="16"/>
  <c r="FS21" i="16"/>
  <c r="FS23" i="16"/>
  <c r="FS15" i="16"/>
  <c r="FS13" i="16"/>
  <c r="FS12" i="16"/>
  <c r="FS11" i="16"/>
  <c r="FS14" i="16"/>
  <c r="E11" i="13"/>
  <c r="F20" i="1"/>
  <c r="E12" i="13"/>
  <c r="F21" i="1"/>
  <c r="E13" i="13"/>
  <c r="FP9" i="18" l="1"/>
  <c r="FQ9" i="16"/>
  <c r="FR31" i="16"/>
  <c r="FR30" i="16"/>
  <c r="FR29" i="16"/>
  <c r="FR34" i="16"/>
  <c r="FR32" i="16"/>
  <c r="FR28" i="16"/>
  <c r="FR26" i="16"/>
  <c r="FR33" i="16"/>
  <c r="FR25" i="16"/>
  <c r="FR24" i="16"/>
  <c r="FR23" i="16"/>
  <c r="FR21" i="16"/>
  <c r="FR20" i="16"/>
  <c r="FR18" i="16"/>
  <c r="FR17" i="16"/>
  <c r="FR16" i="16"/>
  <c r="FR27" i="16"/>
  <c r="FR15" i="16"/>
  <c r="FR14" i="16"/>
  <c r="FR13" i="16"/>
  <c r="FR12" i="16"/>
  <c r="FR11" i="16"/>
  <c r="FO9" i="18" l="1"/>
  <c r="FP9" i="16"/>
  <c r="FQ31" i="16"/>
  <c r="FQ30" i="16"/>
  <c r="FQ29" i="16"/>
  <c r="FQ33" i="16"/>
  <c r="FQ32" i="16"/>
  <c r="FQ28" i="16"/>
  <c r="FQ34" i="16"/>
  <c r="FQ27" i="16"/>
  <c r="FQ26" i="16"/>
  <c r="FQ23" i="16"/>
  <c r="FQ25" i="16"/>
  <c r="FQ24" i="16"/>
  <c r="FQ21" i="16"/>
  <c r="FQ20" i="16"/>
  <c r="FQ18" i="16"/>
  <c r="FQ17" i="16"/>
  <c r="FQ16" i="16"/>
  <c r="FQ14" i="16"/>
  <c r="FQ12" i="16"/>
  <c r="FQ11" i="16"/>
  <c r="FQ15" i="16"/>
  <c r="FQ13" i="16"/>
  <c r="FN9" i="18" l="1"/>
  <c r="FO9" i="16"/>
  <c r="FP31" i="16"/>
  <c r="FP30" i="16"/>
  <c r="FP29" i="16"/>
  <c r="FP34" i="16"/>
  <c r="FP33" i="16"/>
  <c r="FP32" i="16"/>
  <c r="FP28" i="16"/>
  <c r="FP27" i="16"/>
  <c r="FP26" i="16"/>
  <c r="FP25" i="16"/>
  <c r="FP24" i="16"/>
  <c r="FP23" i="16"/>
  <c r="FP21" i="16"/>
  <c r="FP17" i="16"/>
  <c r="FP16" i="16"/>
  <c r="FP20" i="16"/>
  <c r="FP15" i="16"/>
  <c r="FP14" i="16"/>
  <c r="FP13" i="16"/>
  <c r="FP12" i="16"/>
  <c r="FP18" i="16"/>
  <c r="FP11" i="16"/>
  <c r="FM9" i="18" l="1"/>
  <c r="FN9" i="16"/>
  <c r="FO31" i="16"/>
  <c r="FO30" i="16"/>
  <c r="FO29" i="16"/>
  <c r="FO34" i="16"/>
  <c r="FO33" i="16"/>
  <c r="FO32" i="16"/>
  <c r="FO28" i="16"/>
  <c r="FO27" i="16"/>
  <c r="FO26" i="16"/>
  <c r="FO25" i="16"/>
  <c r="FO24" i="16"/>
  <c r="FO20" i="16"/>
  <c r="FO18" i="16"/>
  <c r="FO17" i="16"/>
  <c r="FO16" i="16"/>
  <c r="FO23" i="16"/>
  <c r="FO14" i="16"/>
  <c r="FO12" i="16"/>
  <c r="FO13" i="16"/>
  <c r="FO21" i="16"/>
  <c r="FO15" i="16"/>
  <c r="FO11" i="16"/>
  <c r="FL9" i="18" l="1"/>
  <c r="FM9" i="16"/>
  <c r="FN31" i="16"/>
  <c r="FN30" i="16"/>
  <c r="FN29" i="16"/>
  <c r="FN34" i="16"/>
  <c r="FN33" i="16"/>
  <c r="FN32" i="16"/>
  <c r="FN28" i="16"/>
  <c r="FN27" i="16"/>
  <c r="FN26" i="16"/>
  <c r="FN25" i="16"/>
  <c r="FN24" i="16"/>
  <c r="FN23" i="16"/>
  <c r="FN21" i="16"/>
  <c r="FN20" i="16"/>
  <c r="FN18" i="16"/>
  <c r="FN17" i="16"/>
  <c r="FN16" i="16"/>
  <c r="FN15" i="16"/>
  <c r="FN14" i="16"/>
  <c r="FN13" i="16"/>
  <c r="FN12" i="16"/>
  <c r="FN11" i="16"/>
  <c r="FK9" i="18" l="1"/>
  <c r="FL9" i="16"/>
  <c r="FM30" i="16"/>
  <c r="FM31" i="16"/>
  <c r="FM29" i="16"/>
  <c r="FM33" i="16"/>
  <c r="FM32" i="16"/>
  <c r="FM28" i="16"/>
  <c r="FM27" i="16"/>
  <c r="FM26" i="16"/>
  <c r="FM34" i="16"/>
  <c r="FM21" i="16"/>
  <c r="FM25" i="16"/>
  <c r="FM23" i="16"/>
  <c r="FM20" i="16"/>
  <c r="FM18" i="16"/>
  <c r="FM17" i="16"/>
  <c r="FM16" i="16"/>
  <c r="FM15" i="16"/>
  <c r="FM13" i="16"/>
  <c r="FM24" i="16"/>
  <c r="FM11" i="16"/>
  <c r="FM14" i="16"/>
  <c r="FM12" i="16"/>
  <c r="FJ9" i="18" l="1"/>
  <c r="FK9" i="16"/>
  <c r="FL31" i="16"/>
  <c r="FL29" i="16"/>
  <c r="FL30" i="16"/>
  <c r="FL34" i="16"/>
  <c r="FL33" i="16"/>
  <c r="FL32" i="16"/>
  <c r="FL28" i="16"/>
  <c r="FL27" i="16"/>
  <c r="FL26" i="16"/>
  <c r="FL25" i="16"/>
  <c r="FL24" i="16"/>
  <c r="FL23" i="16"/>
  <c r="FL21" i="16"/>
  <c r="FL18" i="16"/>
  <c r="FL17" i="16"/>
  <c r="FL16" i="16"/>
  <c r="FL15" i="16"/>
  <c r="FL14" i="16"/>
  <c r="FL13" i="16"/>
  <c r="FL12" i="16"/>
  <c r="FL20" i="16"/>
  <c r="FL11" i="16"/>
  <c r="FI9" i="18" l="1"/>
  <c r="FJ9" i="16"/>
  <c r="FK31" i="16"/>
  <c r="FK30" i="16"/>
  <c r="FK29" i="16"/>
  <c r="FK34" i="16"/>
  <c r="FK33" i="16"/>
  <c r="FK32" i="16"/>
  <c r="FK28" i="16"/>
  <c r="FK27" i="16"/>
  <c r="FK26" i="16"/>
  <c r="FK25" i="16"/>
  <c r="FK24" i="16"/>
  <c r="FK20" i="16"/>
  <c r="FK18" i="16"/>
  <c r="FK17" i="16"/>
  <c r="FK16" i="16"/>
  <c r="FK21" i="16"/>
  <c r="FK15" i="16"/>
  <c r="FK13" i="16"/>
  <c r="FK14" i="16"/>
  <c r="FK11" i="16"/>
  <c r="FK23" i="16"/>
  <c r="FK12" i="16"/>
  <c r="FH9" i="18" l="1"/>
  <c r="FI9" i="16"/>
  <c r="FJ31" i="16"/>
  <c r="FJ30" i="16"/>
  <c r="FJ29" i="16"/>
  <c r="FJ34" i="16"/>
  <c r="FJ33" i="16"/>
  <c r="FJ32" i="16"/>
  <c r="FJ27" i="16"/>
  <c r="FJ28" i="16"/>
  <c r="FJ26" i="16"/>
  <c r="FJ25" i="16"/>
  <c r="FJ24" i="16"/>
  <c r="FJ23" i="16"/>
  <c r="FJ21" i="16"/>
  <c r="FJ20" i="16"/>
  <c r="FJ18" i="16"/>
  <c r="FJ17" i="16"/>
  <c r="FJ16" i="16"/>
  <c r="FJ15" i="16"/>
  <c r="FJ14" i="16"/>
  <c r="FJ13" i="16"/>
  <c r="FJ12" i="16"/>
  <c r="FJ11" i="16"/>
  <c r="FG9" i="18" l="1"/>
  <c r="FH9" i="16"/>
  <c r="FI30" i="16"/>
  <c r="FI31" i="16"/>
  <c r="FI29" i="16"/>
  <c r="FI34" i="16"/>
  <c r="FI33" i="16"/>
  <c r="FI32" i="16"/>
  <c r="FI28" i="16"/>
  <c r="FI27" i="16"/>
  <c r="FI26" i="16"/>
  <c r="FI24" i="16"/>
  <c r="FI23" i="16"/>
  <c r="FI21" i="16"/>
  <c r="FI20" i="16"/>
  <c r="FI18" i="16"/>
  <c r="FI17" i="16"/>
  <c r="FI16" i="16"/>
  <c r="FI14" i="16"/>
  <c r="FI12" i="16"/>
  <c r="FI25" i="16"/>
  <c r="FI11" i="16"/>
  <c r="FI15" i="16"/>
  <c r="FI13" i="16"/>
  <c r="FF9" i="18" l="1"/>
  <c r="FG9" i="16"/>
  <c r="FH31" i="16"/>
  <c r="FH30" i="16"/>
  <c r="FH29" i="16"/>
  <c r="FH34" i="16"/>
  <c r="FH33" i="16"/>
  <c r="FH32" i="16"/>
  <c r="FH28" i="16"/>
  <c r="FH27" i="16"/>
  <c r="FH26" i="16"/>
  <c r="FH25" i="16"/>
  <c r="FH24" i="16"/>
  <c r="FH23" i="16"/>
  <c r="FH21" i="16"/>
  <c r="FH20" i="16"/>
  <c r="FH18" i="16"/>
  <c r="FH17" i="16"/>
  <c r="FH15" i="16"/>
  <c r="FH14" i="16"/>
  <c r="FH13" i="16"/>
  <c r="FH12" i="16"/>
  <c r="FH16" i="16"/>
  <c r="FH11" i="16"/>
  <c r="FE9" i="18" l="1"/>
  <c r="FF9" i="16"/>
  <c r="FG31" i="16"/>
  <c r="FG30" i="16"/>
  <c r="FG29" i="16"/>
  <c r="FG34" i="16"/>
  <c r="FG33" i="16"/>
  <c r="FG32" i="16"/>
  <c r="FG28" i="16"/>
  <c r="FG27" i="16"/>
  <c r="FG26" i="16"/>
  <c r="FG25" i="16"/>
  <c r="FG24" i="16"/>
  <c r="FG20" i="16"/>
  <c r="FG18" i="16"/>
  <c r="FG17" i="16"/>
  <c r="FG16" i="16"/>
  <c r="FG23" i="16"/>
  <c r="FG21" i="16"/>
  <c r="FG14" i="16"/>
  <c r="FG12" i="16"/>
  <c r="FG15" i="16"/>
  <c r="FG13" i="16"/>
  <c r="FG11" i="16"/>
  <c r="Y546" i="5"/>
  <c r="FD9" i="18" l="1"/>
  <c r="FE9" i="16"/>
  <c r="FF31" i="16"/>
  <c r="FF30" i="16"/>
  <c r="FF29" i="16"/>
  <c r="FF34" i="16"/>
  <c r="FF28" i="16"/>
  <c r="FF33" i="16"/>
  <c r="FF32" i="16"/>
  <c r="FF27" i="16"/>
  <c r="FF25" i="16"/>
  <c r="FF24" i="16"/>
  <c r="FF23" i="16"/>
  <c r="FF21" i="16"/>
  <c r="FF20" i="16"/>
  <c r="FF18" i="16"/>
  <c r="FF17" i="16"/>
  <c r="FF16" i="16"/>
  <c r="FF15" i="16"/>
  <c r="FF14" i="16"/>
  <c r="FF13" i="16"/>
  <c r="FF12" i="16"/>
  <c r="FF26" i="16"/>
  <c r="FF11" i="16"/>
  <c r="FS16" i="18" l="1"/>
  <c r="FF26" i="18"/>
  <c r="FS28" i="18"/>
  <c r="FG12" i="18"/>
  <c r="FG28" i="18"/>
  <c r="FS26" i="18"/>
  <c r="FM26" i="18"/>
  <c r="FG26" i="18"/>
  <c r="FM28" i="18"/>
  <c r="FJ28" i="18"/>
  <c r="FF28" i="18"/>
  <c r="FJ26" i="18"/>
  <c r="FJ12" i="18"/>
  <c r="FS12" i="18"/>
  <c r="FG16" i="18"/>
  <c r="FF25" i="18"/>
  <c r="FS21" i="18"/>
  <c r="FM16" i="18"/>
  <c r="FM12" i="18"/>
  <c r="FS25" i="18"/>
  <c r="FJ25" i="18"/>
  <c r="FF15" i="18"/>
  <c r="FF16" i="18"/>
  <c r="FM25" i="18"/>
  <c r="FF12" i="18"/>
  <c r="FJ16" i="18"/>
  <c r="FG25" i="18"/>
  <c r="FC9" i="18"/>
  <c r="FD9" i="16"/>
  <c r="FE30" i="16"/>
  <c r="FE31" i="16"/>
  <c r="FE29" i="16"/>
  <c r="FE33" i="16"/>
  <c r="FE32" i="16"/>
  <c r="FE28" i="16"/>
  <c r="FE34" i="16"/>
  <c r="FE27" i="16"/>
  <c r="FE26" i="16"/>
  <c r="FE25" i="16"/>
  <c r="FE21" i="16"/>
  <c r="FE24" i="16"/>
  <c r="FE23" i="16"/>
  <c r="FE20" i="16"/>
  <c r="FE18" i="16"/>
  <c r="FE17" i="16"/>
  <c r="FE16" i="16"/>
  <c r="FE15" i="16"/>
  <c r="FE13" i="16"/>
  <c r="FE11" i="16"/>
  <c r="FE14" i="16"/>
  <c r="FE12" i="16"/>
  <c r="FM30" i="18"/>
  <c r="FJ14" i="18"/>
  <c r="FD11" i="18"/>
  <c r="FF14" i="18" l="1"/>
  <c r="FG14" i="18"/>
  <c r="FM11" i="18"/>
  <c r="FF30" i="18"/>
  <c r="FF29" i="18"/>
  <c r="FG29" i="18"/>
  <c r="FG30" i="18"/>
  <c r="FM14" i="18"/>
  <c r="FJ29" i="18"/>
  <c r="FJ30" i="18"/>
  <c r="FM29" i="18"/>
  <c r="FS14" i="18"/>
  <c r="FY11" i="18"/>
  <c r="FO29" i="18"/>
  <c r="FE11" i="18"/>
  <c r="FU13" i="18"/>
  <c r="FF11" i="18"/>
  <c r="FG11" i="18"/>
  <c r="FZ11" i="18"/>
  <c r="FH11" i="18"/>
  <c r="FI11" i="18"/>
  <c r="GA11" i="18"/>
  <c r="FS29" i="18"/>
  <c r="FS30" i="18"/>
  <c r="GB11" i="18"/>
  <c r="FJ11" i="18"/>
  <c r="FF13" i="18"/>
  <c r="FK11" i="18"/>
  <c r="GC11" i="18"/>
  <c r="FG13" i="18"/>
  <c r="FL11" i="18"/>
  <c r="GD11" i="18"/>
  <c r="GF23" i="18"/>
  <c r="GE11" i="18"/>
  <c r="FN11" i="18"/>
  <c r="GF11" i="18"/>
  <c r="GG11" i="18"/>
  <c r="FJ13" i="18"/>
  <c r="FO11" i="18"/>
  <c r="GJ11" i="18"/>
  <c r="FP11" i="18"/>
  <c r="GH11" i="18"/>
  <c r="GJ23" i="18"/>
  <c r="FQ11" i="18"/>
  <c r="GG13" i="18"/>
  <c r="GI11" i="18"/>
  <c r="FM13" i="18"/>
  <c r="FR11" i="18"/>
  <c r="FC28" i="18"/>
  <c r="GK11" i="18"/>
  <c r="FS11" i="18"/>
  <c r="FT11" i="18"/>
  <c r="FU11" i="18"/>
  <c r="FV11" i="18"/>
  <c r="GF30" i="18"/>
  <c r="FC14" i="18"/>
  <c r="FW11" i="18"/>
  <c r="FC11" i="18"/>
  <c r="FX11" i="18"/>
  <c r="FS13" i="18"/>
  <c r="FC16" i="18"/>
  <c r="FC30" i="18"/>
  <c r="FC29" i="18"/>
  <c r="FC15" i="18"/>
  <c r="FC13" i="18"/>
  <c r="FC12" i="18"/>
  <c r="FB9" i="18"/>
  <c r="FC9" i="16"/>
  <c r="FD31" i="16"/>
  <c r="FD29" i="16"/>
  <c r="FD30" i="16"/>
  <c r="FD34" i="16"/>
  <c r="FD33" i="16"/>
  <c r="FD32" i="16"/>
  <c r="FD28" i="16"/>
  <c r="FD27" i="16"/>
  <c r="FD26" i="16"/>
  <c r="FD25" i="16"/>
  <c r="FD24" i="16"/>
  <c r="FD23" i="16"/>
  <c r="FD21" i="16"/>
  <c r="FD16" i="16"/>
  <c r="FD20" i="16"/>
  <c r="FD18" i="16"/>
  <c r="FD15" i="16"/>
  <c r="FD14" i="16"/>
  <c r="FD13" i="16"/>
  <c r="FD12" i="16"/>
  <c r="FD17" i="16"/>
  <c r="FD11" i="16"/>
  <c r="FG31" i="18"/>
  <c r="GI23" i="18"/>
  <c r="FY27" i="18"/>
  <c r="FH30" i="18"/>
  <c r="FE25" i="18"/>
  <c r="FD28" i="18"/>
  <c r="FT13" i="18"/>
  <c r="FC26" i="18"/>
  <c r="FC18" i="18"/>
  <c r="FD25" i="18"/>
  <c r="GJ31" i="18"/>
  <c r="FC27" i="18"/>
  <c r="FH26" i="18"/>
  <c r="FI15" i="18"/>
  <c r="FZ24" i="18"/>
  <c r="FH29" i="18"/>
  <c r="FC21" i="18"/>
  <c r="FD33" i="18" l="1"/>
  <c r="FD13" i="18"/>
  <c r="FE12" i="18"/>
  <c r="FD12" i="18"/>
  <c r="FD31" i="18"/>
  <c r="FD30" i="18"/>
  <c r="FD14" i="18"/>
  <c r="FD17" i="18"/>
  <c r="FE16" i="18"/>
  <c r="FD16" i="18"/>
  <c r="FD15" i="18"/>
  <c r="FD29" i="18"/>
  <c r="FE13" i="18"/>
  <c r="FE30" i="18"/>
  <c r="FE29" i="18"/>
  <c r="FH28" i="18"/>
  <c r="FE28" i="18"/>
  <c r="FE14" i="18"/>
  <c r="FI25" i="18"/>
  <c r="FH25" i="18"/>
  <c r="FI12" i="18"/>
  <c r="FH12" i="18"/>
  <c r="FH13" i="18"/>
  <c r="FI16" i="18"/>
  <c r="FH16" i="18"/>
  <c r="FH14" i="18"/>
  <c r="FK26" i="18"/>
  <c r="FI26" i="18"/>
  <c r="FK28" i="18"/>
  <c r="FI28" i="18"/>
  <c r="GJ30" i="18"/>
  <c r="FI30" i="18"/>
  <c r="FI13" i="18"/>
  <c r="FI14" i="18"/>
  <c r="FV29" i="18"/>
  <c r="FI29" i="18"/>
  <c r="FG15" i="18"/>
  <c r="FE15" i="18"/>
  <c r="FK13" i="18"/>
  <c r="FK14" i="18"/>
  <c r="FL16" i="18"/>
  <c r="FK16" i="18"/>
  <c r="FL12" i="18"/>
  <c r="FK12" i="18"/>
  <c r="FK30" i="18"/>
  <c r="FL25" i="18"/>
  <c r="FK25" i="18"/>
  <c r="FK29" i="18"/>
  <c r="FL13" i="18"/>
  <c r="FN26" i="18"/>
  <c r="FL26" i="18"/>
  <c r="FN28" i="18"/>
  <c r="FL28" i="18"/>
  <c r="FL30" i="18"/>
  <c r="FL29" i="18"/>
  <c r="FL20" i="18"/>
  <c r="FL14" i="18"/>
  <c r="FJ15" i="18"/>
  <c r="FH15" i="18"/>
  <c r="FO12" i="18"/>
  <c r="FN12" i="18"/>
  <c r="FN30" i="18"/>
  <c r="FO25" i="18"/>
  <c r="FN25" i="18"/>
  <c r="FN13" i="18"/>
  <c r="FN14" i="18"/>
  <c r="FO16" i="18"/>
  <c r="FN16" i="18"/>
  <c r="FN29" i="18"/>
  <c r="FD32" i="18"/>
  <c r="FO14" i="18"/>
  <c r="FO15" i="18"/>
  <c r="FO30" i="18"/>
  <c r="FL15" i="18"/>
  <c r="FK15" i="18"/>
  <c r="FO13" i="18"/>
  <c r="FP26" i="18"/>
  <c r="FO26" i="18"/>
  <c r="FP28" i="18"/>
  <c r="FO28" i="18"/>
  <c r="FC31" i="18"/>
  <c r="FQ21" i="18"/>
  <c r="FP21" i="18"/>
  <c r="FQ16" i="18"/>
  <c r="FP16" i="18"/>
  <c r="FP27" i="18"/>
  <c r="FP13" i="18"/>
  <c r="FP29" i="18"/>
  <c r="FP30" i="18"/>
  <c r="FQ12" i="18"/>
  <c r="FP12" i="18"/>
  <c r="FQ25" i="18"/>
  <c r="FP25" i="18"/>
  <c r="FP14" i="18"/>
  <c r="GE31" i="18"/>
  <c r="FE31" i="18"/>
  <c r="FQ13" i="18"/>
  <c r="FQ14" i="18"/>
  <c r="FN15" i="18"/>
  <c r="FM15" i="18"/>
  <c r="FQ29" i="18"/>
  <c r="FR26" i="18"/>
  <c r="FQ26" i="18"/>
  <c r="FR28" i="18"/>
  <c r="FQ28" i="18"/>
  <c r="FQ30" i="18"/>
  <c r="FR30" i="18"/>
  <c r="FR14" i="18"/>
  <c r="FT16" i="18"/>
  <c r="FR16" i="18"/>
  <c r="FR29" i="18"/>
  <c r="FF31" i="18"/>
  <c r="FT12" i="18"/>
  <c r="FR12" i="18"/>
  <c r="FR13" i="18"/>
  <c r="FT25" i="18"/>
  <c r="FR25" i="18"/>
  <c r="FT21" i="18"/>
  <c r="FR21" i="18"/>
  <c r="FD23" i="18"/>
  <c r="FU26" i="18"/>
  <c r="FT26" i="18"/>
  <c r="FU28" i="18"/>
  <c r="FT28" i="18"/>
  <c r="FT29" i="18"/>
  <c r="FT14" i="18"/>
  <c r="FQ15" i="18"/>
  <c r="FP15" i="18"/>
  <c r="FT30" i="18"/>
  <c r="FH31" i="18"/>
  <c r="FV16" i="18"/>
  <c r="FU16" i="18"/>
  <c r="FU30" i="18"/>
  <c r="FU14" i="18"/>
  <c r="FV12" i="18"/>
  <c r="FU12" i="18"/>
  <c r="FV25" i="18"/>
  <c r="FU25" i="18"/>
  <c r="FV21" i="18"/>
  <c r="FU21" i="18"/>
  <c r="FU29" i="18"/>
  <c r="FI31" i="18"/>
  <c r="FV30" i="18"/>
  <c r="FJ31" i="18"/>
  <c r="FW26" i="18"/>
  <c r="FV26" i="18"/>
  <c r="FW28" i="18"/>
  <c r="FV28" i="18"/>
  <c r="GB13" i="18"/>
  <c r="FV13" i="18"/>
  <c r="FS15" i="18"/>
  <c r="FR15" i="18"/>
  <c r="FV14" i="18"/>
  <c r="FX16" i="18"/>
  <c r="FW16" i="18"/>
  <c r="GJ29" i="18"/>
  <c r="FW29" i="18"/>
  <c r="FX12" i="18"/>
  <c r="FW12" i="18"/>
  <c r="FX25" i="18"/>
  <c r="FW25" i="18"/>
  <c r="FW24" i="18"/>
  <c r="FX21" i="18"/>
  <c r="FW21" i="18"/>
  <c r="FW13" i="18"/>
  <c r="FW30" i="18"/>
  <c r="FW14" i="18"/>
  <c r="FK31" i="18"/>
  <c r="FC20" i="18"/>
  <c r="FU15" i="18"/>
  <c r="FT15" i="18"/>
  <c r="FC32" i="18"/>
  <c r="FX29" i="18"/>
  <c r="FC33" i="18"/>
  <c r="FX14" i="18"/>
  <c r="FX13" i="18"/>
  <c r="FL31" i="18"/>
  <c r="FY26" i="18"/>
  <c r="FX26" i="18"/>
  <c r="FY28" i="18"/>
  <c r="FX28" i="18"/>
  <c r="FC17" i="18"/>
  <c r="FX30" i="18"/>
  <c r="FZ16" i="18"/>
  <c r="FY16" i="18"/>
  <c r="FY13" i="18"/>
  <c r="FM31" i="18"/>
  <c r="FZ21" i="18"/>
  <c r="FY21" i="18"/>
  <c r="FZ20" i="18"/>
  <c r="FY20" i="18"/>
  <c r="FY30" i="18"/>
  <c r="FY14" i="18"/>
  <c r="FZ12" i="18"/>
  <c r="FY12" i="18"/>
  <c r="FY23" i="18"/>
  <c r="FY29" i="18"/>
  <c r="FZ25" i="18"/>
  <c r="FY25" i="18"/>
  <c r="FZ30" i="18"/>
  <c r="FZ14" i="18"/>
  <c r="GA28" i="18"/>
  <c r="FZ28" i="18"/>
  <c r="FZ17" i="18"/>
  <c r="FN31" i="18"/>
  <c r="GA26" i="18"/>
  <c r="FZ26" i="18"/>
  <c r="FF32" i="18"/>
  <c r="FE32" i="18"/>
  <c r="FE18" i="18"/>
  <c r="FD18" i="18"/>
  <c r="FZ29" i="18"/>
  <c r="FZ13" i="18"/>
  <c r="GA27" i="18"/>
  <c r="FZ27" i="18"/>
  <c r="FF33" i="18"/>
  <c r="FE33" i="18"/>
  <c r="FW15" i="18"/>
  <c r="FV15" i="18"/>
  <c r="FF23" i="18"/>
  <c r="FE23" i="18"/>
  <c r="FF17" i="18"/>
  <c r="FE17" i="18"/>
  <c r="FZ18" i="18"/>
  <c r="GB12" i="18"/>
  <c r="GA12" i="18"/>
  <c r="GB20" i="18"/>
  <c r="GA20" i="18"/>
  <c r="GA29" i="18"/>
  <c r="GB25" i="18"/>
  <c r="GA25" i="18"/>
  <c r="GB24" i="18"/>
  <c r="GA24" i="18"/>
  <c r="GB21" i="18"/>
  <c r="GA21" i="18"/>
  <c r="GA30" i="18"/>
  <c r="FO31" i="18"/>
  <c r="GA13" i="18"/>
  <c r="GB16" i="18"/>
  <c r="GA16" i="18"/>
  <c r="GA14" i="18"/>
  <c r="GB30" i="18"/>
  <c r="GC26" i="18"/>
  <c r="GB26" i="18"/>
  <c r="GC28" i="18"/>
  <c r="GB28" i="18"/>
  <c r="GB29" i="18"/>
  <c r="GB14" i="18"/>
  <c r="FH32" i="18"/>
  <c r="FG32" i="18"/>
  <c r="FG18" i="18"/>
  <c r="FF18" i="18"/>
  <c r="FH23" i="18"/>
  <c r="FG23" i="18"/>
  <c r="GC27" i="18"/>
  <c r="GB27" i="18"/>
  <c r="FP31" i="18"/>
  <c r="FH33" i="18"/>
  <c r="FG33" i="18"/>
  <c r="FY15" i="18"/>
  <c r="FX15" i="18"/>
  <c r="FF24" i="18"/>
  <c r="FE24" i="18"/>
  <c r="FD27" i="18"/>
  <c r="FH17" i="18"/>
  <c r="FG17" i="18"/>
  <c r="FD34" i="18"/>
  <c r="GD21" i="18"/>
  <c r="GC21" i="18"/>
  <c r="GC30" i="18"/>
  <c r="GD16" i="18"/>
  <c r="GC16" i="18"/>
  <c r="GD20" i="18"/>
  <c r="GC20" i="18"/>
  <c r="FQ31" i="18"/>
  <c r="GD12" i="18"/>
  <c r="GC12" i="18"/>
  <c r="GD25" i="18"/>
  <c r="GC25" i="18"/>
  <c r="GD24" i="18"/>
  <c r="GC24" i="18"/>
  <c r="GC13" i="18"/>
  <c r="GC29" i="18"/>
  <c r="GC14" i="18"/>
  <c r="GD23" i="18"/>
  <c r="FO27" i="18"/>
  <c r="FJ32" i="18"/>
  <c r="FI32" i="18"/>
  <c r="FI18" i="18"/>
  <c r="FH18" i="18"/>
  <c r="GD13" i="18"/>
  <c r="FF27" i="18"/>
  <c r="FE27" i="18"/>
  <c r="FJ33" i="18"/>
  <c r="FI33" i="18"/>
  <c r="GA15" i="18"/>
  <c r="FZ15" i="18"/>
  <c r="GD30" i="18"/>
  <c r="FJ23" i="18"/>
  <c r="FI23" i="18"/>
  <c r="GE27" i="18"/>
  <c r="GD27" i="18"/>
  <c r="FJ17" i="18"/>
  <c r="FI17" i="18"/>
  <c r="FR31" i="18"/>
  <c r="GD14" i="18"/>
  <c r="GD29" i="18"/>
  <c r="FH24" i="18"/>
  <c r="FG24" i="18"/>
  <c r="GE26" i="18"/>
  <c r="GD26" i="18"/>
  <c r="GE28" i="18"/>
  <c r="GD28" i="18"/>
  <c r="GE13" i="18"/>
  <c r="GF25" i="18"/>
  <c r="GE25" i="18"/>
  <c r="GF12" i="18"/>
  <c r="GE12" i="18"/>
  <c r="GF24" i="18"/>
  <c r="GE24" i="18"/>
  <c r="GF21" i="18"/>
  <c r="GE21" i="18"/>
  <c r="GE29" i="18"/>
  <c r="FS31" i="18"/>
  <c r="GF16" i="18"/>
  <c r="GE16" i="18"/>
  <c r="GE30" i="18"/>
  <c r="GF20" i="18"/>
  <c r="GE20" i="18"/>
  <c r="GE14" i="18"/>
  <c r="GE23" i="18"/>
  <c r="FJ24" i="18"/>
  <c r="FI24" i="18"/>
  <c r="GG27" i="18"/>
  <c r="GF27" i="18"/>
  <c r="GF14" i="18"/>
  <c r="GF13" i="18"/>
  <c r="FH27" i="18"/>
  <c r="FG27" i="18"/>
  <c r="FL33" i="18"/>
  <c r="FK33" i="18"/>
  <c r="GC15" i="18"/>
  <c r="GB15" i="18"/>
  <c r="FK18" i="18"/>
  <c r="FJ18" i="18"/>
  <c r="GG18" i="18"/>
  <c r="FR27" i="18"/>
  <c r="FQ27" i="18"/>
  <c r="FL23" i="18"/>
  <c r="FK23" i="18"/>
  <c r="GG26" i="18"/>
  <c r="GF26" i="18"/>
  <c r="GG28" i="18"/>
  <c r="GF28" i="18"/>
  <c r="FL32" i="18"/>
  <c r="FK32" i="18"/>
  <c r="FL17" i="18"/>
  <c r="FK17" i="18"/>
  <c r="GG17" i="18"/>
  <c r="GF29" i="18"/>
  <c r="FT31" i="18"/>
  <c r="GH12" i="18"/>
  <c r="GG12" i="18"/>
  <c r="GH20" i="18"/>
  <c r="GG20" i="18"/>
  <c r="GH24" i="18"/>
  <c r="GG24" i="18"/>
  <c r="GG14" i="18"/>
  <c r="GG29" i="18"/>
  <c r="GG23" i="18"/>
  <c r="GH21" i="18"/>
  <c r="GG21" i="18"/>
  <c r="GH25" i="18"/>
  <c r="GG25" i="18"/>
  <c r="GH16" i="18"/>
  <c r="GG16" i="18"/>
  <c r="GG30" i="18"/>
  <c r="FU31" i="18"/>
  <c r="GH30" i="18"/>
  <c r="FN20" i="18"/>
  <c r="FM20" i="18"/>
  <c r="GI27" i="18"/>
  <c r="GH27" i="18"/>
  <c r="FL24" i="18"/>
  <c r="FK24" i="18"/>
  <c r="FJ27" i="18"/>
  <c r="FI27" i="18"/>
  <c r="FN33" i="18"/>
  <c r="FM33" i="18"/>
  <c r="GE15" i="18"/>
  <c r="GD15" i="18"/>
  <c r="FI34" i="18"/>
  <c r="GH14" i="18"/>
  <c r="FN32" i="18"/>
  <c r="FM32" i="18"/>
  <c r="FN23" i="18"/>
  <c r="FM23" i="18"/>
  <c r="FE21" i="18"/>
  <c r="FD21" i="18"/>
  <c r="FN17" i="18"/>
  <c r="FM17" i="18"/>
  <c r="FZ34" i="18"/>
  <c r="FT27" i="18"/>
  <c r="FS27" i="18"/>
  <c r="FV31" i="18"/>
  <c r="FM18" i="18"/>
  <c r="FL18" i="18"/>
  <c r="GH29" i="18"/>
  <c r="GH13" i="18"/>
  <c r="GH23" i="18"/>
  <c r="GI26" i="18"/>
  <c r="GH26" i="18"/>
  <c r="FZ33" i="18"/>
  <c r="GI28" i="18"/>
  <c r="GH28" i="18"/>
  <c r="GJ16" i="18"/>
  <c r="GI16" i="18"/>
  <c r="FN34" i="18"/>
  <c r="GJ20" i="18"/>
  <c r="GI20" i="18"/>
  <c r="GI13" i="18"/>
  <c r="GJ25" i="18"/>
  <c r="GI25" i="18"/>
  <c r="GI14" i="18"/>
  <c r="GJ12" i="18"/>
  <c r="GI12" i="18"/>
  <c r="GJ24" i="18"/>
  <c r="GI24" i="18"/>
  <c r="GJ21" i="18"/>
  <c r="GI21" i="18"/>
  <c r="GI29" i="18"/>
  <c r="FW31" i="18"/>
  <c r="GI30" i="18"/>
  <c r="GK26" i="18"/>
  <c r="GJ26" i="18"/>
  <c r="GK28" i="18"/>
  <c r="GJ28" i="18"/>
  <c r="GJ17" i="18"/>
  <c r="GJ14" i="18"/>
  <c r="FX31" i="18"/>
  <c r="FP32" i="18"/>
  <c r="FO32" i="18"/>
  <c r="FO18" i="18"/>
  <c r="FN18" i="18"/>
  <c r="FP23" i="18"/>
  <c r="FO23" i="18"/>
  <c r="FN24" i="18"/>
  <c r="FM24" i="18"/>
  <c r="FP20" i="18"/>
  <c r="FO20" i="18"/>
  <c r="GK27" i="18"/>
  <c r="GJ27" i="18"/>
  <c r="FZ32" i="18"/>
  <c r="FL27" i="18"/>
  <c r="FK27" i="18"/>
  <c r="FP33" i="18"/>
  <c r="FO33" i="18"/>
  <c r="GG15" i="18"/>
  <c r="GF15" i="18"/>
  <c r="FG21" i="18"/>
  <c r="FF21" i="18"/>
  <c r="FP17" i="18"/>
  <c r="FO17" i="18"/>
  <c r="GJ18" i="18"/>
  <c r="FV27" i="18"/>
  <c r="FU27" i="18"/>
  <c r="GJ13" i="18"/>
  <c r="GK25" i="18"/>
  <c r="GK24" i="18"/>
  <c r="GK21" i="18"/>
  <c r="GK30" i="18"/>
  <c r="GK13" i="18"/>
  <c r="GK14" i="18"/>
  <c r="FY31" i="18"/>
  <c r="GK16" i="18"/>
  <c r="GK29" i="18"/>
  <c r="GK31" i="18"/>
  <c r="GK20" i="18"/>
  <c r="GK12" i="18"/>
  <c r="GK23" i="18"/>
  <c r="FZ31" i="18"/>
  <c r="FR20" i="18"/>
  <c r="FQ20" i="18"/>
  <c r="FE20" i="18"/>
  <c r="FD20" i="18"/>
  <c r="FE26" i="18"/>
  <c r="FD26" i="18"/>
  <c r="FR33" i="18"/>
  <c r="FQ33" i="18"/>
  <c r="FR17" i="18"/>
  <c r="FQ17" i="18"/>
  <c r="FX27" i="18"/>
  <c r="FW27" i="18"/>
  <c r="FR32" i="18"/>
  <c r="FQ32" i="18"/>
  <c r="FQ18" i="18"/>
  <c r="FP18" i="18"/>
  <c r="FN27" i="18"/>
  <c r="FM27" i="18"/>
  <c r="GI15" i="18"/>
  <c r="GH15" i="18"/>
  <c r="FI21" i="18"/>
  <c r="FH21" i="18"/>
  <c r="FR23" i="18"/>
  <c r="FQ23" i="18"/>
  <c r="FP24" i="18"/>
  <c r="FO24" i="18"/>
  <c r="FB26" i="18"/>
  <c r="FB28" i="18"/>
  <c r="FB27" i="18"/>
  <c r="GA31" i="18"/>
  <c r="FT20" i="18"/>
  <c r="FS20" i="18"/>
  <c r="FC34" i="18"/>
  <c r="GK15" i="18"/>
  <c r="GJ15" i="18"/>
  <c r="GB31" i="18"/>
  <c r="FP34" i="18"/>
  <c r="FO34" i="18"/>
  <c r="FG20" i="18"/>
  <c r="FF20" i="18"/>
  <c r="FK21" i="18"/>
  <c r="FJ21" i="18"/>
  <c r="FR18" i="18"/>
  <c r="FT23" i="18"/>
  <c r="FS23" i="18"/>
  <c r="FR24" i="18"/>
  <c r="FQ24" i="18"/>
  <c r="GC31" i="18"/>
  <c r="GD31" i="18"/>
  <c r="FV23" i="18"/>
  <c r="FU23" i="18"/>
  <c r="FT24" i="18"/>
  <c r="FS24" i="18"/>
  <c r="FF34" i="18"/>
  <c r="FE34" i="18"/>
  <c r="FV20" i="18"/>
  <c r="FU20" i="18"/>
  <c r="FK34" i="18"/>
  <c r="FJ34" i="18"/>
  <c r="FI20" i="18"/>
  <c r="FH20" i="18"/>
  <c r="FM21" i="18"/>
  <c r="FL21" i="18"/>
  <c r="GG34" i="18"/>
  <c r="FR34" i="18"/>
  <c r="FQ34" i="18"/>
  <c r="GG33" i="18"/>
  <c r="GA23" i="18"/>
  <c r="FZ23" i="18"/>
  <c r="FY24" i="18"/>
  <c r="FX24" i="18"/>
  <c r="FO21" i="18"/>
  <c r="FN21" i="18"/>
  <c r="GJ34" i="18"/>
  <c r="GG31" i="18"/>
  <c r="GF31" i="18"/>
  <c r="FK20" i="18"/>
  <c r="FJ20" i="18"/>
  <c r="FV24" i="18"/>
  <c r="FU24" i="18"/>
  <c r="GG32" i="18"/>
  <c r="FD24" i="18"/>
  <c r="FC24" i="18"/>
  <c r="FX23" i="18"/>
  <c r="FW23" i="18"/>
  <c r="FH34" i="18"/>
  <c r="FG34" i="18"/>
  <c r="FX20" i="18"/>
  <c r="FW20" i="18"/>
  <c r="GJ33" i="18"/>
  <c r="GJ32" i="18"/>
  <c r="GC23" i="18"/>
  <c r="GB23" i="18"/>
  <c r="FC25" i="18"/>
  <c r="FM34" i="18"/>
  <c r="FL34" i="18"/>
  <c r="GI31" i="18"/>
  <c r="GH31" i="18"/>
  <c r="FC23" i="18"/>
  <c r="FB31" i="18"/>
  <c r="FB30" i="18"/>
  <c r="FB29" i="18"/>
  <c r="FB16" i="18"/>
  <c r="FB23" i="18"/>
  <c r="FB18" i="18"/>
  <c r="FB34" i="18"/>
  <c r="FB32" i="18"/>
  <c r="FB24" i="18"/>
  <c r="FB17" i="18"/>
  <c r="FB20" i="18"/>
  <c r="FB13" i="18"/>
  <c r="FB14" i="18"/>
  <c r="FB11" i="18"/>
  <c r="FB15" i="18"/>
  <c r="FB12" i="18"/>
  <c r="FB25" i="18"/>
  <c r="FB21" i="18"/>
  <c r="FB33" i="18"/>
  <c r="FA9" i="18"/>
  <c r="FB9" i="16"/>
  <c r="FC31" i="16"/>
  <c r="FC30" i="16"/>
  <c r="FC29" i="16"/>
  <c r="FC34" i="16"/>
  <c r="FC33" i="16"/>
  <c r="FC32" i="16"/>
  <c r="FC28" i="16"/>
  <c r="FC27" i="16"/>
  <c r="FC26" i="16"/>
  <c r="FC25" i="16"/>
  <c r="FC24" i="16"/>
  <c r="FC20" i="16"/>
  <c r="FC18" i="16"/>
  <c r="FC17" i="16"/>
  <c r="FC16" i="16"/>
  <c r="FC21" i="16"/>
  <c r="FC23" i="16"/>
  <c r="FC15" i="16"/>
  <c r="FC13" i="16"/>
  <c r="FC12" i="16"/>
  <c r="FC11" i="16"/>
  <c r="FC14" i="16"/>
  <c r="G32" i="1"/>
  <c r="F15" i="13" s="1"/>
  <c r="FY34" i="18"/>
  <c r="FY33" i="18"/>
  <c r="FS34" i="18" l="1"/>
  <c r="FT33" i="16"/>
  <c r="FS33" i="16"/>
  <c r="FT32" i="16"/>
  <c r="FS32" i="16"/>
  <c r="FT34" i="16"/>
  <c r="FS34" i="16"/>
  <c r="FT18" i="16"/>
  <c r="FS18" i="16"/>
  <c r="FT17" i="16"/>
  <c r="FS17" i="16"/>
  <c r="FS33" i="18"/>
  <c r="FT33" i="18"/>
  <c r="FT34" i="18"/>
  <c r="FV17" i="16"/>
  <c r="FU17" i="16"/>
  <c r="FV32" i="16"/>
  <c r="FU32" i="16"/>
  <c r="FU33" i="18"/>
  <c r="FV33" i="16"/>
  <c r="FU33" i="16"/>
  <c r="FV34" i="16"/>
  <c r="FU34" i="16"/>
  <c r="FU34" i="18"/>
  <c r="FV18" i="16"/>
  <c r="FU18" i="16"/>
  <c r="FV34" i="18"/>
  <c r="FV33" i="18"/>
  <c r="FX18" i="16"/>
  <c r="FW18" i="16"/>
  <c r="FX17" i="16"/>
  <c r="FW17" i="16"/>
  <c r="FW33" i="18"/>
  <c r="FW34" i="18"/>
  <c r="FX32" i="16"/>
  <c r="FW32" i="16"/>
  <c r="FX33" i="16"/>
  <c r="FW33" i="16"/>
  <c r="FX34" i="16"/>
  <c r="FW34" i="16"/>
  <c r="FX33" i="18"/>
  <c r="FX34" i="18"/>
  <c r="GA17" i="16"/>
  <c r="FY17" i="16"/>
  <c r="GA32" i="16"/>
  <c r="FY32" i="16"/>
  <c r="GA33" i="16"/>
  <c r="FY33" i="16"/>
  <c r="GA34" i="16"/>
  <c r="FY34" i="16"/>
  <c r="GA18" i="16"/>
  <c r="FY18" i="16"/>
  <c r="GA33" i="18"/>
  <c r="GA34" i="18"/>
  <c r="GC32" i="16"/>
  <c r="GB32" i="16"/>
  <c r="GC33" i="16"/>
  <c r="GB33" i="16"/>
  <c r="GB33" i="18"/>
  <c r="GB34" i="18"/>
  <c r="GC18" i="16"/>
  <c r="GB18" i="16"/>
  <c r="GC34" i="16"/>
  <c r="GB34" i="16"/>
  <c r="GC17" i="16"/>
  <c r="GB17" i="16"/>
  <c r="GC33" i="18"/>
  <c r="GC34" i="18"/>
  <c r="GE33" i="16"/>
  <c r="GD33" i="16"/>
  <c r="GD33" i="18"/>
  <c r="GE34" i="16"/>
  <c r="GD34" i="16"/>
  <c r="GD34" i="18"/>
  <c r="GE17" i="16"/>
  <c r="GD17" i="16"/>
  <c r="GE18" i="16"/>
  <c r="GD18" i="16"/>
  <c r="GE32" i="16"/>
  <c r="GD32" i="16"/>
  <c r="GE34" i="18"/>
  <c r="GE33" i="18"/>
  <c r="GH33" i="16"/>
  <c r="GF33" i="16"/>
  <c r="GH34" i="16"/>
  <c r="GF34" i="16"/>
  <c r="GF34" i="18"/>
  <c r="GH17" i="16"/>
  <c r="GF17" i="16"/>
  <c r="GF33" i="18"/>
  <c r="GH32" i="16"/>
  <c r="GF32" i="16"/>
  <c r="GH18" i="16"/>
  <c r="GF18" i="16"/>
  <c r="GH34" i="18"/>
  <c r="GH33" i="18"/>
  <c r="GI33" i="18"/>
  <c r="GK18" i="16"/>
  <c r="GI18" i="16"/>
  <c r="GK17" i="16"/>
  <c r="GI17" i="16"/>
  <c r="GK32" i="16"/>
  <c r="GI32" i="16"/>
  <c r="GK33" i="16"/>
  <c r="GI33" i="16"/>
  <c r="GI34" i="18"/>
  <c r="GK34" i="16"/>
  <c r="GI34" i="16"/>
  <c r="GK34" i="18"/>
  <c r="GK33" i="18"/>
  <c r="GO17" i="16"/>
  <c r="GL17" i="16"/>
  <c r="GO18" i="16"/>
  <c r="GL18" i="16"/>
  <c r="GO32" i="16"/>
  <c r="GL32" i="16"/>
  <c r="GO33" i="16"/>
  <c r="GL33" i="16"/>
  <c r="GO34" i="16"/>
  <c r="GL34" i="16"/>
  <c r="GS34" i="16"/>
  <c r="GP34" i="16"/>
  <c r="GS18" i="16"/>
  <c r="GP18" i="16"/>
  <c r="GS17" i="16"/>
  <c r="GP17" i="16"/>
  <c r="GS32" i="16"/>
  <c r="GP32" i="16"/>
  <c r="GS33" i="16"/>
  <c r="GP33" i="16"/>
  <c r="GV34" i="16"/>
  <c r="GT34" i="16"/>
  <c r="GV33" i="16"/>
  <c r="GT33" i="16"/>
  <c r="GV17" i="16"/>
  <c r="GT17" i="16"/>
  <c r="GV18" i="16"/>
  <c r="GT18" i="16"/>
  <c r="GV32" i="16"/>
  <c r="GT32" i="16"/>
  <c r="GY34" i="16"/>
  <c r="GW34" i="16"/>
  <c r="GY18" i="16"/>
  <c r="GW18" i="16"/>
  <c r="GY17" i="16"/>
  <c r="GW17" i="16"/>
  <c r="GY32" i="16"/>
  <c r="GW32" i="16"/>
  <c r="GY33" i="16"/>
  <c r="GW33" i="16"/>
  <c r="HA18" i="16"/>
  <c r="GZ18" i="16"/>
  <c r="HA33" i="16"/>
  <c r="GZ33" i="16"/>
  <c r="HA32" i="16"/>
  <c r="GZ32" i="16"/>
  <c r="HA34" i="16"/>
  <c r="GZ34" i="16"/>
  <c r="HA17" i="16"/>
  <c r="GZ17" i="16"/>
  <c r="HC18" i="16"/>
  <c r="HB18" i="16"/>
  <c r="HC17" i="16"/>
  <c r="HB17" i="16"/>
  <c r="HC33" i="16"/>
  <c r="HB33" i="16"/>
  <c r="HC32" i="16"/>
  <c r="HB32" i="16"/>
  <c r="HC34" i="16"/>
  <c r="HB34" i="16"/>
  <c r="G34" i="1"/>
  <c r="F17" i="13" s="1"/>
  <c r="HF34" i="16"/>
  <c r="HE34" i="16"/>
  <c r="HF18" i="16"/>
  <c r="HE18" i="16"/>
  <c r="HF17" i="16"/>
  <c r="HE17" i="16"/>
  <c r="HF32" i="16"/>
  <c r="HE32" i="16"/>
  <c r="HF33" i="16"/>
  <c r="HE33" i="16"/>
  <c r="HH34" i="16"/>
  <c r="HG34" i="16"/>
  <c r="HH17" i="16"/>
  <c r="HG17" i="16"/>
  <c r="HH18" i="16"/>
  <c r="HG18" i="16"/>
  <c r="HH32" i="16"/>
  <c r="HG32" i="16"/>
  <c r="HH33" i="16"/>
  <c r="HG33" i="16"/>
  <c r="HJ18" i="16"/>
  <c r="HI18" i="16"/>
  <c r="HJ33" i="16"/>
  <c r="HI33" i="16"/>
  <c r="HJ17" i="16"/>
  <c r="HI17" i="16"/>
  <c r="HJ32" i="16"/>
  <c r="HI32" i="16"/>
  <c r="HJ34" i="16"/>
  <c r="HI34" i="16"/>
  <c r="HL32" i="16"/>
  <c r="HK32" i="16"/>
  <c r="HL33" i="16"/>
  <c r="HK33" i="16"/>
  <c r="HL34" i="16"/>
  <c r="HK34" i="16"/>
  <c r="HL18" i="16"/>
  <c r="HK18" i="16"/>
  <c r="HL17" i="16"/>
  <c r="HK17" i="16"/>
  <c r="HN17" i="16"/>
  <c r="HM17" i="16"/>
  <c r="HN18" i="16"/>
  <c r="HM18" i="16"/>
  <c r="HN32" i="16"/>
  <c r="HM32" i="16"/>
  <c r="HN33" i="16"/>
  <c r="HM33" i="16"/>
  <c r="HN34" i="16"/>
  <c r="HM34" i="16"/>
  <c r="HP34" i="16"/>
  <c r="HO34" i="16"/>
  <c r="HP18" i="16"/>
  <c r="HO18" i="16"/>
  <c r="HP17" i="16"/>
  <c r="HO17" i="16"/>
  <c r="HP33" i="16"/>
  <c r="HO33" i="16"/>
  <c r="HP32" i="16"/>
  <c r="HO32" i="16"/>
  <c r="HR34" i="16"/>
  <c r="HQ34" i="16"/>
  <c r="HR18" i="16"/>
  <c r="HQ18" i="16"/>
  <c r="HR32" i="16"/>
  <c r="HQ32" i="16"/>
  <c r="HR17" i="16"/>
  <c r="HQ17" i="16"/>
  <c r="HR33" i="16"/>
  <c r="HQ33" i="16"/>
  <c r="HT17" i="16"/>
  <c r="HS17" i="16"/>
  <c r="HT32" i="16"/>
  <c r="HS32" i="16"/>
  <c r="HT33" i="16"/>
  <c r="HS33" i="16"/>
  <c r="HT34" i="16"/>
  <c r="HS34" i="16"/>
  <c r="HT18" i="16"/>
  <c r="HS18" i="16"/>
  <c r="HV17" i="16"/>
  <c r="HU17" i="16"/>
  <c r="HV32" i="16"/>
  <c r="HU32" i="16"/>
  <c r="HV33" i="16"/>
  <c r="HU33" i="16"/>
  <c r="HV18" i="16"/>
  <c r="HU18" i="16"/>
  <c r="HV34" i="16"/>
  <c r="HU34" i="16"/>
  <c r="HX18" i="16"/>
  <c r="HW18" i="16"/>
  <c r="HX32" i="16"/>
  <c r="HW32" i="16"/>
  <c r="HX33" i="16"/>
  <c r="HW33" i="16"/>
  <c r="HX17" i="16"/>
  <c r="HW17" i="16"/>
  <c r="HX34" i="16"/>
  <c r="HW34" i="16"/>
  <c r="FA26" i="18"/>
  <c r="FA28" i="18"/>
  <c r="FA27" i="18"/>
  <c r="HZ18" i="16"/>
  <c r="HY18" i="16"/>
  <c r="HZ17" i="16"/>
  <c r="HY17" i="16"/>
  <c r="HZ33" i="16"/>
  <c r="HY33" i="16"/>
  <c r="HZ32" i="16"/>
  <c r="HY32" i="16"/>
  <c r="HZ34" i="16"/>
  <c r="HY34" i="16"/>
  <c r="IB32" i="16"/>
  <c r="IA32" i="16"/>
  <c r="IB33" i="16"/>
  <c r="IA33" i="16"/>
  <c r="IB34" i="16"/>
  <c r="IA34" i="16"/>
  <c r="IB17" i="16"/>
  <c r="IA17" i="16"/>
  <c r="IB18" i="16"/>
  <c r="IA18" i="16"/>
  <c r="ID34" i="16"/>
  <c r="IC34" i="16"/>
  <c r="ID32" i="16"/>
  <c r="IC32" i="16"/>
  <c r="ID18" i="16"/>
  <c r="IC18" i="16"/>
  <c r="ID33" i="16"/>
  <c r="IC33" i="16"/>
  <c r="ID17" i="16"/>
  <c r="IC17" i="16"/>
  <c r="FA31" i="18"/>
  <c r="FA29" i="18"/>
  <c r="FA30" i="18"/>
  <c r="FA23" i="18"/>
  <c r="FA24" i="18"/>
  <c r="FA17" i="18"/>
  <c r="FA18" i="18"/>
  <c r="FA12" i="18"/>
  <c r="FA15" i="18"/>
  <c r="FA21" i="18"/>
  <c r="FA20" i="18"/>
  <c r="FA33" i="18"/>
  <c r="FA25" i="18"/>
  <c r="FA13" i="18"/>
  <c r="FA14" i="18"/>
  <c r="FA32" i="18"/>
  <c r="FA16" i="18"/>
  <c r="FA34" i="18"/>
  <c r="FA11" i="18"/>
  <c r="EZ9" i="18"/>
  <c r="E34" i="1"/>
  <c r="D17" i="13" s="1"/>
  <c r="IE34" i="16"/>
  <c r="IE18" i="16"/>
  <c r="E33" i="1"/>
  <c r="D16" i="13" s="1"/>
  <c r="IE33" i="16"/>
  <c r="E32" i="1"/>
  <c r="D15" i="13" s="1"/>
  <c r="IE32" i="16"/>
  <c r="IE17" i="16"/>
  <c r="FA9" i="16"/>
  <c r="FB31" i="16"/>
  <c r="FB30" i="16"/>
  <c r="FB29" i="16"/>
  <c r="FB34" i="16"/>
  <c r="FB32" i="16"/>
  <c r="FB28" i="16"/>
  <c r="FB26" i="16"/>
  <c r="FB33" i="16"/>
  <c r="FB25" i="16"/>
  <c r="FB24" i="16"/>
  <c r="FB23" i="16"/>
  <c r="FB21" i="16"/>
  <c r="FB20" i="16"/>
  <c r="FB18" i="16"/>
  <c r="FB17" i="16"/>
  <c r="FB16" i="16"/>
  <c r="FB15" i="16"/>
  <c r="FB14" i="16"/>
  <c r="FB13" i="16"/>
  <c r="FB12" i="16"/>
  <c r="FB27" i="16"/>
  <c r="FB11" i="16"/>
  <c r="FS32" i="18"/>
  <c r="FS18" i="18"/>
  <c r="FS17" i="18"/>
  <c r="FU17" i="18" l="1"/>
  <c r="FT17" i="18"/>
  <c r="FU18" i="18"/>
  <c r="FT18" i="18"/>
  <c r="FU32" i="18"/>
  <c r="FT32" i="18"/>
  <c r="FW17" i="18"/>
  <c r="FV17" i="18"/>
  <c r="FW32" i="18"/>
  <c r="FV32" i="18"/>
  <c r="FW18" i="18"/>
  <c r="FV18" i="18"/>
  <c r="FY18" i="18"/>
  <c r="FX18" i="18"/>
  <c r="FY17" i="18"/>
  <c r="FX17" i="18"/>
  <c r="FY32" i="18"/>
  <c r="FX32" i="18"/>
  <c r="GB17" i="18"/>
  <c r="GA17" i="18"/>
  <c r="GB32" i="18"/>
  <c r="GA32" i="18"/>
  <c r="GB18" i="18"/>
  <c r="GA18" i="18"/>
  <c r="GD18" i="18"/>
  <c r="GC18" i="18"/>
  <c r="GD32" i="18"/>
  <c r="GC32" i="18"/>
  <c r="GD17" i="18"/>
  <c r="GC17" i="18"/>
  <c r="GF17" i="18"/>
  <c r="GE17" i="18"/>
  <c r="GF18" i="18"/>
  <c r="GE18" i="18"/>
  <c r="GF32" i="18"/>
  <c r="GE32" i="18"/>
  <c r="GI17" i="18"/>
  <c r="GH17" i="18"/>
  <c r="GI18" i="18"/>
  <c r="GH18" i="18"/>
  <c r="GI32" i="18"/>
  <c r="GH32" i="18"/>
  <c r="GK32" i="18"/>
  <c r="GK18" i="18"/>
  <c r="GK17" i="18"/>
  <c r="EZ28" i="18"/>
  <c r="EZ26" i="18"/>
  <c r="EZ27" i="18"/>
  <c r="EZ30" i="18"/>
  <c r="EZ31" i="18"/>
  <c r="EZ29" i="18"/>
  <c r="EZ18" i="18"/>
  <c r="EZ16" i="18"/>
  <c r="EZ17" i="18"/>
  <c r="EZ13" i="18"/>
  <c r="EZ21" i="18"/>
  <c r="EZ25" i="18"/>
  <c r="EZ32" i="18"/>
  <c r="EZ23" i="18"/>
  <c r="EZ12" i="18"/>
  <c r="EZ34" i="18"/>
  <c r="EZ33" i="18"/>
  <c r="EZ20" i="18"/>
  <c r="EZ24" i="18"/>
  <c r="EZ15" i="18"/>
  <c r="EZ14" i="18"/>
  <c r="EZ11" i="18"/>
  <c r="EY9" i="18"/>
  <c r="EZ9" i="16"/>
  <c r="FA31" i="16"/>
  <c r="FA30" i="16"/>
  <c r="FA29" i="16"/>
  <c r="FA33" i="16"/>
  <c r="FA32" i="16"/>
  <c r="FA28" i="16"/>
  <c r="FA34" i="16"/>
  <c r="FA27" i="16"/>
  <c r="FA26" i="16"/>
  <c r="FA23" i="16"/>
  <c r="FA25" i="16"/>
  <c r="FA24" i="16"/>
  <c r="FA21" i="16"/>
  <c r="FA20" i="16"/>
  <c r="FA18" i="16"/>
  <c r="FA17" i="16"/>
  <c r="FA16" i="16"/>
  <c r="FA14" i="16"/>
  <c r="FA12" i="16"/>
  <c r="FA11" i="16"/>
  <c r="FA15" i="16"/>
  <c r="FA13" i="16"/>
  <c r="F34" i="1"/>
  <c r="E17" i="13" s="1"/>
  <c r="G33" i="1"/>
  <c r="F16" i="13" s="1"/>
  <c r="F32" i="1"/>
  <c r="E15" i="13" s="1"/>
  <c r="EY26" i="18" l="1"/>
  <c r="EY27" i="18"/>
  <c r="EY28" i="18"/>
  <c r="EY31" i="18"/>
  <c r="EY29" i="18"/>
  <c r="EY30" i="18"/>
  <c r="EY34" i="18"/>
  <c r="EY12" i="18"/>
  <c r="EY20" i="18"/>
  <c r="EY13" i="18"/>
  <c r="EY33" i="18"/>
  <c r="EY23" i="18"/>
  <c r="EY24" i="18"/>
  <c r="EY17" i="18"/>
  <c r="EY11" i="18"/>
  <c r="EY18" i="18"/>
  <c r="EY32" i="18"/>
  <c r="EY21" i="18"/>
  <c r="EY25" i="18"/>
  <c r="EY15" i="18"/>
  <c r="EY14" i="18"/>
  <c r="EY16" i="18"/>
  <c r="EX9" i="18"/>
  <c r="EY9" i="16"/>
  <c r="EZ31" i="16"/>
  <c r="EZ30" i="16"/>
  <c r="EZ29" i="16"/>
  <c r="EZ34" i="16"/>
  <c r="EZ33" i="16"/>
  <c r="EZ32" i="16"/>
  <c r="EZ28" i="16"/>
  <c r="EZ27" i="16"/>
  <c r="EZ26" i="16"/>
  <c r="EZ25" i="16"/>
  <c r="EZ24" i="16"/>
  <c r="EZ23" i="16"/>
  <c r="EZ21" i="16"/>
  <c r="EZ17" i="16"/>
  <c r="EZ16" i="16"/>
  <c r="EZ20" i="16"/>
  <c r="EZ15" i="16"/>
  <c r="EZ14" i="16"/>
  <c r="EZ13" i="16"/>
  <c r="EZ12" i="16"/>
  <c r="EZ18" i="16"/>
  <c r="EZ11" i="16"/>
  <c r="F33" i="1"/>
  <c r="E16" i="13" s="1"/>
  <c r="EX26" i="18" l="1"/>
  <c r="EX28" i="18"/>
  <c r="EX27" i="18"/>
  <c r="EX30" i="18"/>
  <c r="EX29" i="18"/>
  <c r="EX31" i="18"/>
  <c r="EX15" i="18"/>
  <c r="EX33" i="18"/>
  <c r="EX20" i="18"/>
  <c r="EX11" i="18"/>
  <c r="EX17" i="18"/>
  <c r="EX12" i="18"/>
  <c r="EX16" i="18"/>
  <c r="EX25" i="18"/>
  <c r="EX14" i="18"/>
  <c r="EX32" i="18"/>
  <c r="EX18" i="18"/>
  <c r="EX24" i="18"/>
  <c r="EX13" i="18"/>
  <c r="EX34" i="18"/>
  <c r="EX21" i="18"/>
  <c r="EX23" i="18"/>
  <c r="EW9" i="18"/>
  <c r="EX9" i="16"/>
  <c r="EY31" i="16"/>
  <c r="EY30" i="16"/>
  <c r="EY29" i="16"/>
  <c r="EY34" i="16"/>
  <c r="EY33" i="16"/>
  <c r="EY32" i="16"/>
  <c r="EY28" i="16"/>
  <c r="EY27" i="16"/>
  <c r="EY26" i="16"/>
  <c r="EY25" i="16"/>
  <c r="EY24" i="16"/>
  <c r="EY20" i="16"/>
  <c r="EY18" i="16"/>
  <c r="EY17" i="16"/>
  <c r="EY16" i="16"/>
  <c r="EY23" i="16"/>
  <c r="EY21" i="16"/>
  <c r="EY14" i="16"/>
  <c r="EY12" i="16"/>
  <c r="EY13" i="16"/>
  <c r="EY15" i="16"/>
  <c r="EY11" i="16"/>
  <c r="EW26" i="18" l="1"/>
  <c r="EW27" i="18"/>
  <c r="EW28" i="18"/>
  <c r="EW31" i="18"/>
  <c r="EW30" i="18"/>
  <c r="EW29" i="18"/>
  <c r="EW34" i="18"/>
  <c r="EW14" i="18"/>
  <c r="EW23" i="18"/>
  <c r="EW25" i="18"/>
  <c r="EW21" i="18"/>
  <c r="EW11" i="18"/>
  <c r="EW16" i="18"/>
  <c r="EW33" i="18"/>
  <c r="EW20" i="18"/>
  <c r="EW32" i="18"/>
  <c r="EW18" i="18"/>
  <c r="EW13" i="18"/>
  <c r="EW17" i="18"/>
  <c r="EW12" i="18"/>
  <c r="EW24" i="18"/>
  <c r="EW15" i="18"/>
  <c r="EV9" i="18"/>
  <c r="EW9" i="16"/>
  <c r="EX31" i="16"/>
  <c r="EX30" i="16"/>
  <c r="EX29" i="16"/>
  <c r="EX34" i="16"/>
  <c r="EX33" i="16"/>
  <c r="EX32" i="16"/>
  <c r="EX28" i="16"/>
  <c r="EX27" i="16"/>
  <c r="EX26" i="16"/>
  <c r="EX25" i="16"/>
  <c r="EX24" i="16"/>
  <c r="EX23" i="16"/>
  <c r="EX21" i="16"/>
  <c r="EX20" i="16"/>
  <c r="EX18" i="16"/>
  <c r="EX17" i="16"/>
  <c r="EX16" i="16"/>
  <c r="EX15" i="16"/>
  <c r="EX14" i="16"/>
  <c r="EX13" i="16"/>
  <c r="EX12" i="16"/>
  <c r="EX11" i="16"/>
  <c r="EV28" i="18" l="1"/>
  <c r="EV27" i="18"/>
  <c r="EV26" i="18"/>
  <c r="EV30" i="18"/>
  <c r="EV31" i="18"/>
  <c r="EV29" i="18"/>
  <c r="EV15" i="18"/>
  <c r="EV11" i="18"/>
  <c r="EV20" i="18"/>
  <c r="EV24" i="18"/>
  <c r="EV25" i="18"/>
  <c r="EV21" i="18"/>
  <c r="EV16" i="18"/>
  <c r="EV17" i="18"/>
  <c r="EV23" i="18"/>
  <c r="EV14" i="18"/>
  <c r="EV18" i="18"/>
  <c r="EV12" i="18"/>
  <c r="EV13" i="18"/>
  <c r="EV33" i="18"/>
  <c r="EV34" i="18"/>
  <c r="EV32" i="18"/>
  <c r="EU9" i="18"/>
  <c r="EV9" i="16"/>
  <c r="EW30" i="16"/>
  <c r="EW31" i="16"/>
  <c r="EW29" i="16"/>
  <c r="EW33" i="16"/>
  <c r="EW32" i="16"/>
  <c r="EW28" i="16"/>
  <c r="EW27" i="16"/>
  <c r="EW26" i="16"/>
  <c r="EW34" i="16"/>
  <c r="EW21" i="16"/>
  <c r="EW25" i="16"/>
  <c r="EW23" i="16"/>
  <c r="EW20" i="16"/>
  <c r="EW18" i="16"/>
  <c r="EW17" i="16"/>
  <c r="EW16" i="16"/>
  <c r="EW24" i="16"/>
  <c r="EW15" i="16"/>
  <c r="EW13" i="16"/>
  <c r="EW11" i="16"/>
  <c r="EW14" i="16"/>
  <c r="EW12" i="16"/>
  <c r="EU26" i="18" l="1"/>
  <c r="EU27" i="18"/>
  <c r="EU28" i="18"/>
  <c r="EU31" i="18"/>
  <c r="EU30" i="18"/>
  <c r="EU29" i="18"/>
  <c r="EU24" i="18"/>
  <c r="EU18" i="18"/>
  <c r="EU16" i="18"/>
  <c r="EU13" i="18"/>
  <c r="EU23" i="18"/>
  <c r="EU15" i="18"/>
  <c r="EU17" i="18"/>
  <c r="EU25" i="18"/>
  <c r="EU14" i="18"/>
  <c r="EU12" i="18"/>
  <c r="EU11" i="18"/>
  <c r="EU34" i="18"/>
  <c r="EU33" i="18"/>
  <c r="EU32" i="18"/>
  <c r="EU20" i="18"/>
  <c r="EU21" i="18"/>
  <c r="ET9" i="18"/>
  <c r="EU9" i="16"/>
  <c r="EV31" i="16"/>
  <c r="EV29" i="16"/>
  <c r="EV30" i="16"/>
  <c r="EV34" i="16"/>
  <c r="EV33" i="16"/>
  <c r="EV32" i="16"/>
  <c r="EV28" i="16"/>
  <c r="EV27" i="16"/>
  <c r="EV26" i="16"/>
  <c r="EV25" i="16"/>
  <c r="EV24" i="16"/>
  <c r="EV23" i="16"/>
  <c r="EV21" i="16"/>
  <c r="EV18" i="16"/>
  <c r="EV17" i="16"/>
  <c r="EV16" i="16"/>
  <c r="EV15" i="16"/>
  <c r="EV14" i="16"/>
  <c r="EV13" i="16"/>
  <c r="EV12" i="16"/>
  <c r="EV20" i="16"/>
  <c r="EV11" i="16"/>
  <c r="ET26" i="18" l="1"/>
  <c r="ET28" i="18"/>
  <c r="ET27" i="18"/>
  <c r="ET31" i="18"/>
  <c r="ET30" i="18"/>
  <c r="ET29" i="18"/>
  <c r="ET24" i="18"/>
  <c r="ET33" i="18"/>
  <c r="ET17" i="18"/>
  <c r="ET16" i="18"/>
  <c r="ET21" i="18"/>
  <c r="ET14" i="18"/>
  <c r="ET11" i="18"/>
  <c r="ET15" i="18"/>
  <c r="ET34" i="18"/>
  <c r="ET25" i="18"/>
  <c r="ET23" i="18"/>
  <c r="ET13" i="18"/>
  <c r="ET32" i="18"/>
  <c r="ET12" i="18"/>
  <c r="ET20" i="18"/>
  <c r="ET18" i="18"/>
  <c r="ES9" i="18"/>
  <c r="ET9" i="16"/>
  <c r="EU31" i="16"/>
  <c r="EU30" i="16"/>
  <c r="EU29" i="16"/>
  <c r="EU34" i="16"/>
  <c r="EU33" i="16"/>
  <c r="EU32" i="16"/>
  <c r="EU28" i="16"/>
  <c r="EU27" i="16"/>
  <c r="EU26" i="16"/>
  <c r="EU25" i="16"/>
  <c r="EU24" i="16"/>
  <c r="EU20" i="16"/>
  <c r="EU18" i="16"/>
  <c r="EU17" i="16"/>
  <c r="EU16" i="16"/>
  <c r="EU21" i="16"/>
  <c r="EU23" i="16"/>
  <c r="EU15" i="16"/>
  <c r="EU13" i="16"/>
  <c r="EU14" i="16"/>
  <c r="EU11" i="16"/>
  <c r="EU12" i="16"/>
  <c r="ES28" i="18" l="1"/>
  <c r="ES27" i="18"/>
  <c r="ES26" i="18"/>
  <c r="ES31" i="18"/>
  <c r="ES30" i="18"/>
  <c r="ES29" i="18"/>
  <c r="ES12" i="18"/>
  <c r="ES13" i="18"/>
  <c r="ES24" i="18"/>
  <c r="ES11" i="18"/>
  <c r="ES14" i="18"/>
  <c r="ES20" i="18"/>
  <c r="ES25" i="18"/>
  <c r="ES18" i="18"/>
  <c r="ES15" i="18"/>
  <c r="ES16" i="18"/>
  <c r="ES17" i="18"/>
  <c r="ES23" i="18"/>
  <c r="ES33" i="18"/>
  <c r="ES34" i="18"/>
  <c r="ES32" i="18"/>
  <c r="ES21" i="18"/>
  <c r="ER9" i="18"/>
  <c r="ES9" i="16"/>
  <c r="ET31" i="16"/>
  <c r="ET30" i="16"/>
  <c r="ET29" i="16"/>
  <c r="ET34" i="16"/>
  <c r="ET33" i="16"/>
  <c r="ET32" i="16"/>
  <c r="ET27" i="16"/>
  <c r="ET26" i="16"/>
  <c r="ET25" i="16"/>
  <c r="ET24" i="16"/>
  <c r="ET23" i="16"/>
  <c r="ET21" i="16"/>
  <c r="ET28" i="16"/>
  <c r="ET20" i="16"/>
  <c r="ET18" i="16"/>
  <c r="ET17" i="16"/>
  <c r="ET16" i="16"/>
  <c r="ET15" i="16"/>
  <c r="ET14" i="16"/>
  <c r="ET13" i="16"/>
  <c r="ET12" i="16"/>
  <c r="ET11" i="16"/>
  <c r="ER27" i="18" l="1"/>
  <c r="ER26" i="18"/>
  <c r="ER28" i="18"/>
  <c r="ER30" i="18"/>
  <c r="ER31" i="18"/>
  <c r="ER29" i="18"/>
  <c r="ER17" i="18"/>
  <c r="ER32" i="18"/>
  <c r="ER15" i="18"/>
  <c r="ER16" i="18"/>
  <c r="ER13" i="18"/>
  <c r="ER12" i="18"/>
  <c r="ER14" i="18"/>
  <c r="ER21" i="18"/>
  <c r="ER11" i="18"/>
  <c r="ER34" i="18"/>
  <c r="ER24" i="18"/>
  <c r="ER20" i="18"/>
  <c r="ER25" i="18"/>
  <c r="ER23" i="18"/>
  <c r="ER18" i="18"/>
  <c r="ER33" i="18"/>
  <c r="EQ9" i="18"/>
  <c r="ER9" i="16"/>
  <c r="ES30" i="16"/>
  <c r="ES31" i="16"/>
  <c r="ES29" i="16"/>
  <c r="ES34" i="16"/>
  <c r="ES33" i="16"/>
  <c r="ES32" i="16"/>
  <c r="ES28" i="16"/>
  <c r="ES27" i="16"/>
  <c r="ES26" i="16"/>
  <c r="ES24" i="16"/>
  <c r="ES23" i="16"/>
  <c r="ES21" i="16"/>
  <c r="ES20" i="16"/>
  <c r="ES18" i="16"/>
  <c r="ES17" i="16"/>
  <c r="ES16" i="16"/>
  <c r="ES25" i="16"/>
  <c r="ES14" i="16"/>
  <c r="ES12" i="16"/>
  <c r="ES11" i="16"/>
  <c r="ES15" i="16"/>
  <c r="ES13" i="16"/>
  <c r="EQ27" i="18" l="1"/>
  <c r="EQ28" i="18"/>
  <c r="EQ26" i="18"/>
  <c r="EQ31" i="18"/>
  <c r="EQ30" i="18"/>
  <c r="EQ29" i="18"/>
  <c r="EQ15" i="18"/>
  <c r="EQ20" i="18"/>
  <c r="EQ23" i="18"/>
  <c r="EQ12" i="18"/>
  <c r="EQ21" i="18"/>
  <c r="EQ14" i="18"/>
  <c r="EQ25" i="18"/>
  <c r="EQ17" i="18"/>
  <c r="EQ13" i="18"/>
  <c r="EQ24" i="18"/>
  <c r="EQ16" i="18"/>
  <c r="EQ32" i="18"/>
  <c r="EQ18" i="18"/>
  <c r="EQ11" i="18"/>
  <c r="EQ33" i="18"/>
  <c r="EQ34" i="18"/>
  <c r="EP9" i="18"/>
  <c r="EQ9" i="16"/>
  <c r="ER31" i="16"/>
  <c r="ER30" i="16"/>
  <c r="ER29" i="16"/>
  <c r="ER34" i="16"/>
  <c r="ER33" i="16"/>
  <c r="ER32" i="16"/>
  <c r="ER28" i="16"/>
  <c r="ER27" i="16"/>
  <c r="ER26" i="16"/>
  <c r="ER25" i="16"/>
  <c r="ER24" i="16"/>
  <c r="ER23" i="16"/>
  <c r="ER21" i="16"/>
  <c r="ER20" i="16"/>
  <c r="ER18" i="16"/>
  <c r="ER17" i="16"/>
  <c r="ER15" i="16"/>
  <c r="ER14" i="16"/>
  <c r="ER13" i="16"/>
  <c r="ER12" i="16"/>
  <c r="ER11" i="16"/>
  <c r="ER16" i="16"/>
  <c r="EP27" i="18" l="1"/>
  <c r="EP28" i="18"/>
  <c r="EP26" i="18"/>
  <c r="EP31" i="18"/>
  <c r="EP30" i="18"/>
  <c r="EP29" i="18"/>
  <c r="EP20" i="18"/>
  <c r="EP18" i="18"/>
  <c r="EP25" i="18"/>
  <c r="EP24" i="18"/>
  <c r="EP21" i="18"/>
  <c r="EP34" i="18"/>
  <c r="EP33" i="18"/>
  <c r="EP14" i="18"/>
  <c r="EP12" i="18"/>
  <c r="EP15" i="18"/>
  <c r="EP11" i="18"/>
  <c r="EP17" i="18"/>
  <c r="EP32" i="18"/>
  <c r="EP16" i="18"/>
  <c r="EP13" i="18"/>
  <c r="EP23" i="18"/>
  <c r="EO9" i="18"/>
  <c r="EP9" i="16"/>
  <c r="EQ31" i="16"/>
  <c r="EQ29" i="16"/>
  <c r="EQ30" i="16"/>
  <c r="EQ34" i="16"/>
  <c r="EQ33" i="16"/>
  <c r="EQ32" i="16"/>
  <c r="EQ28" i="16"/>
  <c r="EQ27" i="16"/>
  <c r="EQ26" i="16"/>
  <c r="EQ25" i="16"/>
  <c r="EQ24" i="16"/>
  <c r="EQ20" i="16"/>
  <c r="EQ18" i="16"/>
  <c r="EQ17" i="16"/>
  <c r="EQ16" i="16"/>
  <c r="EQ23" i="16"/>
  <c r="EQ21" i="16"/>
  <c r="EQ14" i="16"/>
  <c r="EQ15" i="16"/>
  <c r="EQ12" i="16"/>
  <c r="EQ13" i="16"/>
  <c r="EQ11" i="16"/>
  <c r="EO26" i="18" l="1"/>
  <c r="EO27" i="18"/>
  <c r="EO28" i="18"/>
  <c r="EO31" i="18"/>
  <c r="EO29" i="18"/>
  <c r="EO30" i="18"/>
  <c r="EO21" i="18"/>
  <c r="EO16" i="18"/>
  <c r="EO15" i="18"/>
  <c r="EO11" i="18"/>
  <c r="EO12" i="18"/>
  <c r="EO25" i="18"/>
  <c r="EO23" i="18"/>
  <c r="EO20" i="18"/>
  <c r="EO13" i="18"/>
  <c r="EO14" i="18"/>
  <c r="EO24" i="18"/>
  <c r="EO17" i="18"/>
  <c r="EO18" i="18"/>
  <c r="EO32" i="18"/>
  <c r="EO33" i="18"/>
  <c r="EO34" i="18"/>
  <c r="EN9" i="18"/>
  <c r="EO9" i="16"/>
  <c r="EP31" i="16"/>
  <c r="EP30" i="16"/>
  <c r="EP29" i="16"/>
  <c r="EP34" i="16"/>
  <c r="EP28" i="16"/>
  <c r="EP33" i="16"/>
  <c r="EP27" i="16"/>
  <c r="EP25" i="16"/>
  <c r="EP24" i="16"/>
  <c r="EP23" i="16"/>
  <c r="EP21" i="16"/>
  <c r="EP26" i="16"/>
  <c r="EP32" i="16"/>
  <c r="EP20" i="16"/>
  <c r="EP18" i="16"/>
  <c r="EP17" i="16"/>
  <c r="EP16" i="16"/>
  <c r="EP15" i="16"/>
  <c r="EP14" i="16"/>
  <c r="EP13" i="16"/>
  <c r="EP12" i="16"/>
  <c r="EP11" i="16"/>
  <c r="EN26" i="18" l="1"/>
  <c r="EN27" i="18"/>
  <c r="EN28" i="18"/>
  <c r="EN30" i="18"/>
  <c r="EN31" i="18"/>
  <c r="EN29" i="18"/>
  <c r="EN25" i="18"/>
  <c r="EN34" i="18"/>
  <c r="EN11" i="18"/>
  <c r="EN24" i="18"/>
  <c r="EN21" i="18"/>
  <c r="EN13" i="18"/>
  <c r="EN12" i="18"/>
  <c r="EN23" i="18"/>
  <c r="EN32" i="18"/>
  <c r="EN15" i="18"/>
  <c r="EN16" i="18"/>
  <c r="EN18" i="18"/>
  <c r="EN20" i="18"/>
  <c r="EN14" i="18"/>
  <c r="EN17" i="18"/>
  <c r="EN33" i="18"/>
  <c r="EM9" i="18"/>
  <c r="EN9" i="16"/>
  <c r="EO30" i="16"/>
  <c r="EO31" i="16"/>
  <c r="EO29" i="16"/>
  <c r="EO33" i="16"/>
  <c r="EO32" i="16"/>
  <c r="EO28" i="16"/>
  <c r="EO34" i="16"/>
  <c r="EO27" i="16"/>
  <c r="EO26" i="16"/>
  <c r="EO25" i="16"/>
  <c r="EO21" i="16"/>
  <c r="EO24" i="16"/>
  <c r="EO23" i="16"/>
  <c r="EO20" i="16"/>
  <c r="EO18" i="16"/>
  <c r="EO17" i="16"/>
  <c r="EO16" i="16"/>
  <c r="EO15" i="16"/>
  <c r="EO13" i="16"/>
  <c r="EO12" i="16"/>
  <c r="EO11" i="16"/>
  <c r="EO14" i="16"/>
  <c r="EM27" i="18" l="1"/>
  <c r="EM26" i="18"/>
  <c r="EM28" i="18"/>
  <c r="EM31" i="18"/>
  <c r="EM30" i="18"/>
  <c r="EM29" i="18"/>
  <c r="EM12" i="18"/>
  <c r="EM18" i="18"/>
  <c r="EM34" i="18"/>
  <c r="EM24" i="18"/>
  <c r="EM15" i="18"/>
  <c r="EM20" i="18"/>
  <c r="EM11" i="18"/>
  <c r="EM33" i="18"/>
  <c r="EM25" i="18"/>
  <c r="EM14" i="18"/>
  <c r="EM21" i="18"/>
  <c r="EM16" i="18"/>
  <c r="EM13" i="18"/>
  <c r="EM17" i="18"/>
  <c r="EM23" i="18"/>
  <c r="EM32" i="18"/>
  <c r="EL9" i="18"/>
  <c r="EM9" i="16"/>
  <c r="EN31" i="16"/>
  <c r="EN29" i="16"/>
  <c r="EN30" i="16"/>
  <c r="EN34" i="16"/>
  <c r="EN33" i="16"/>
  <c r="EN32" i="16"/>
  <c r="EN28" i="16"/>
  <c r="EN27" i="16"/>
  <c r="EN26" i="16"/>
  <c r="EN25" i="16"/>
  <c r="EN24" i="16"/>
  <c r="EN23" i="16"/>
  <c r="EN21" i="16"/>
  <c r="EN16" i="16"/>
  <c r="EN20" i="16"/>
  <c r="EN18" i="16"/>
  <c r="EN15" i="16"/>
  <c r="EN14" i="16"/>
  <c r="EN13" i="16"/>
  <c r="EN12" i="16"/>
  <c r="EN11" i="16"/>
  <c r="EN17" i="16"/>
  <c r="EL28" i="18" l="1"/>
  <c r="EL26" i="18"/>
  <c r="EL27" i="18"/>
  <c r="EL31" i="18"/>
  <c r="EL30" i="18"/>
  <c r="EL29" i="18"/>
  <c r="EL34" i="18"/>
  <c r="EL14" i="18"/>
  <c r="EL18" i="18"/>
  <c r="EL12" i="18"/>
  <c r="EL24" i="18"/>
  <c r="EL33" i="18"/>
  <c r="EL23" i="18"/>
  <c r="EL11" i="18"/>
  <c r="EL17" i="18"/>
  <c r="EL21" i="18"/>
  <c r="EL15" i="18"/>
  <c r="EL25" i="18"/>
  <c r="EL32" i="18"/>
  <c r="EL20" i="18"/>
  <c r="EL13" i="18"/>
  <c r="EL16" i="18"/>
  <c r="EK9" i="18"/>
  <c r="EL9" i="16"/>
  <c r="EM31" i="16"/>
  <c r="EM30" i="16"/>
  <c r="EM29" i="16"/>
  <c r="EM34" i="16"/>
  <c r="EM33" i="16"/>
  <c r="EM32" i="16"/>
  <c r="EM28" i="16"/>
  <c r="EM27" i="16"/>
  <c r="EM26" i="16"/>
  <c r="EM25" i="16"/>
  <c r="EM24" i="16"/>
  <c r="EM20" i="16"/>
  <c r="EM18" i="16"/>
  <c r="EM17" i="16"/>
  <c r="EM16" i="16"/>
  <c r="EM21" i="16"/>
  <c r="EM23" i="16"/>
  <c r="EM15" i="16"/>
  <c r="EM13" i="16"/>
  <c r="EM11" i="16"/>
  <c r="EM14" i="16"/>
  <c r="EM12" i="16"/>
  <c r="EK27" i="18" l="1"/>
  <c r="EK26" i="18"/>
  <c r="EK28" i="18"/>
  <c r="EK31" i="18"/>
  <c r="EK29" i="18"/>
  <c r="EK30" i="18"/>
  <c r="EK33" i="18"/>
  <c r="EK17" i="18"/>
  <c r="EK18" i="18"/>
  <c r="EK32" i="18"/>
  <c r="EK13" i="18"/>
  <c r="EK16" i="18"/>
  <c r="EK14" i="18"/>
  <c r="EK15" i="18"/>
  <c r="EK21" i="18"/>
  <c r="EK11" i="18"/>
  <c r="EK20" i="18"/>
  <c r="EK12" i="18"/>
  <c r="EK34" i="18"/>
  <c r="EK23" i="18"/>
  <c r="EK24" i="18"/>
  <c r="EK25" i="18"/>
  <c r="EJ9" i="18"/>
  <c r="EK9" i="16"/>
  <c r="EL31" i="16"/>
  <c r="EL30" i="16"/>
  <c r="EL29" i="16"/>
  <c r="EL34" i="16"/>
  <c r="EL32" i="16"/>
  <c r="EL28" i="16"/>
  <c r="EL26" i="16"/>
  <c r="EL25" i="16"/>
  <c r="EL24" i="16"/>
  <c r="EL23" i="16"/>
  <c r="EL21" i="16"/>
  <c r="EL27" i="16"/>
  <c r="EL33" i="16"/>
  <c r="EL20" i="16"/>
  <c r="EL18" i="16"/>
  <c r="EL17" i="16"/>
  <c r="EL16" i="16"/>
  <c r="EL15" i="16"/>
  <c r="EL14" i="16"/>
  <c r="EL13" i="16"/>
  <c r="EL12" i="16"/>
  <c r="EL11" i="16"/>
  <c r="EJ26" i="18" l="1"/>
  <c r="EJ28" i="18"/>
  <c r="EJ27" i="18"/>
  <c r="EJ30" i="18"/>
  <c r="EJ31" i="18"/>
  <c r="EJ29" i="18"/>
  <c r="EJ34" i="18"/>
  <c r="EJ24" i="18"/>
  <c r="EJ23" i="18"/>
  <c r="EJ25" i="18"/>
  <c r="EJ21" i="18"/>
  <c r="EJ33" i="18"/>
  <c r="EJ15" i="18"/>
  <c r="EJ12" i="18"/>
  <c r="EJ20" i="18"/>
  <c r="EJ16" i="18"/>
  <c r="EJ13" i="18"/>
  <c r="EJ32" i="18"/>
  <c r="EJ11" i="18"/>
  <c r="EJ14" i="18"/>
  <c r="EJ18" i="18"/>
  <c r="EJ17" i="18"/>
  <c r="EI9" i="18"/>
  <c r="EJ9" i="16"/>
  <c r="EK31" i="16"/>
  <c r="EK30" i="16"/>
  <c r="EK29" i="16"/>
  <c r="EK33" i="16"/>
  <c r="EK32" i="16"/>
  <c r="EK28" i="16"/>
  <c r="EK34" i="16"/>
  <c r="EK27" i="16"/>
  <c r="EK26" i="16"/>
  <c r="EK23" i="16"/>
  <c r="EK25" i="16"/>
  <c r="EK24" i="16"/>
  <c r="EK21" i="16"/>
  <c r="EK20" i="16"/>
  <c r="EK18" i="16"/>
  <c r="EK17" i="16"/>
  <c r="EK16" i="16"/>
  <c r="EK14" i="16"/>
  <c r="EK12" i="16"/>
  <c r="EK11" i="16"/>
  <c r="EK15" i="16"/>
  <c r="EK13" i="16"/>
  <c r="EI28" i="18" l="1"/>
  <c r="EI27" i="18"/>
  <c r="EI26" i="18"/>
  <c r="EI31" i="18"/>
  <c r="EI30" i="18"/>
  <c r="EI29" i="18"/>
  <c r="EI12" i="18"/>
  <c r="EI15" i="18"/>
  <c r="EI18" i="18"/>
  <c r="EI14" i="18"/>
  <c r="EI32" i="18"/>
  <c r="EI34" i="18"/>
  <c r="EI23" i="18"/>
  <c r="EI25" i="18"/>
  <c r="EI13" i="18"/>
  <c r="EI16" i="18"/>
  <c r="EI33" i="18"/>
  <c r="EI24" i="18"/>
  <c r="EI11" i="18"/>
  <c r="EI17" i="18"/>
  <c r="EI21" i="18"/>
  <c r="EI20" i="18"/>
  <c r="EH9" i="18"/>
  <c r="EI9" i="16"/>
  <c r="EJ31" i="16"/>
  <c r="EJ30" i="16"/>
  <c r="EJ29" i="16"/>
  <c r="EJ34" i="16"/>
  <c r="EJ33" i="16"/>
  <c r="EJ32" i="16"/>
  <c r="EJ28" i="16"/>
  <c r="EJ27" i="16"/>
  <c r="EJ26" i="16"/>
  <c r="EJ25" i="16"/>
  <c r="EJ24" i="16"/>
  <c r="EJ23" i="16"/>
  <c r="EJ21" i="16"/>
  <c r="EJ17" i="16"/>
  <c r="EJ16" i="16"/>
  <c r="EJ20" i="16"/>
  <c r="EJ15" i="16"/>
  <c r="EJ14" i="16"/>
  <c r="EJ13" i="16"/>
  <c r="EJ12" i="16"/>
  <c r="EJ11" i="16"/>
  <c r="EJ18" i="16"/>
  <c r="EH28" i="18" l="1"/>
  <c r="EH26" i="18"/>
  <c r="EH27" i="18"/>
  <c r="EH30" i="18"/>
  <c r="EH29" i="18"/>
  <c r="EH31" i="18"/>
  <c r="EH11" i="18"/>
  <c r="EH33" i="18"/>
  <c r="EH12" i="18"/>
  <c r="EH34" i="18"/>
  <c r="EH20" i="18"/>
  <c r="EH25" i="18"/>
  <c r="EH18" i="18"/>
  <c r="EH13" i="18"/>
  <c r="EH23" i="18"/>
  <c r="EH32" i="18"/>
  <c r="EH16" i="18"/>
  <c r="EH14" i="18"/>
  <c r="EH21" i="18"/>
  <c r="EH24" i="18"/>
  <c r="EH17" i="18"/>
  <c r="EH15" i="18"/>
  <c r="EG9" i="18"/>
  <c r="EH9" i="16"/>
  <c r="EI31" i="16"/>
  <c r="EI30" i="16"/>
  <c r="EI29" i="16"/>
  <c r="EI34" i="16"/>
  <c r="EI33" i="16"/>
  <c r="EI32" i="16"/>
  <c r="EI28" i="16"/>
  <c r="EI27" i="16"/>
  <c r="EI26" i="16"/>
  <c r="EI25" i="16"/>
  <c r="EI24" i="16"/>
  <c r="EI20" i="16"/>
  <c r="EI18" i="16"/>
  <c r="EI17" i="16"/>
  <c r="EI23" i="16"/>
  <c r="EI16" i="16"/>
  <c r="EI21" i="16"/>
  <c r="EI14" i="16"/>
  <c r="EI13" i="16"/>
  <c r="EI12" i="16"/>
  <c r="EI15" i="16"/>
  <c r="EI11" i="16"/>
  <c r="EG26" i="18" l="1"/>
  <c r="EG27" i="18"/>
  <c r="EG28" i="18"/>
  <c r="EG31" i="18"/>
  <c r="EG30" i="18"/>
  <c r="EG29" i="18"/>
  <c r="EG24" i="18"/>
  <c r="EG14" i="18"/>
  <c r="EG15" i="18"/>
  <c r="EG20" i="18"/>
  <c r="EG17" i="18"/>
  <c r="EG18" i="18"/>
  <c r="EG25" i="18"/>
  <c r="EG11" i="18"/>
  <c r="EG33" i="18"/>
  <c r="EG13" i="18"/>
  <c r="EG21" i="18"/>
  <c r="EG23" i="18"/>
  <c r="EG12" i="18"/>
  <c r="EG16" i="18"/>
  <c r="EG34" i="18"/>
  <c r="EG32" i="18"/>
  <c r="EF9" i="18"/>
  <c r="EG9" i="16"/>
  <c r="EH31" i="16"/>
  <c r="EH30" i="16"/>
  <c r="EH29" i="16"/>
  <c r="EH34" i="16"/>
  <c r="EH33" i="16"/>
  <c r="EH32" i="16"/>
  <c r="EH28" i="16"/>
  <c r="EH27" i="16"/>
  <c r="EH26" i="16"/>
  <c r="EH25" i="16"/>
  <c r="EH24" i="16"/>
  <c r="EH23" i="16"/>
  <c r="EH21" i="16"/>
  <c r="EH20" i="16"/>
  <c r="EH18" i="16"/>
  <c r="EH17" i="16"/>
  <c r="EH16" i="16"/>
  <c r="EH15" i="16"/>
  <c r="EH14" i="16"/>
  <c r="EH13" i="16"/>
  <c r="EH12" i="16"/>
  <c r="EH11" i="16"/>
  <c r="EF27" i="18" l="1"/>
  <c r="EF28" i="18"/>
  <c r="EF26" i="18"/>
  <c r="EF30" i="18"/>
  <c r="EF31" i="18"/>
  <c r="EF29" i="18"/>
  <c r="EF16" i="18"/>
  <c r="EF25" i="18"/>
  <c r="EF12" i="18"/>
  <c r="EF18" i="18"/>
  <c r="EF14" i="18"/>
  <c r="EF13" i="18"/>
  <c r="EF23" i="18"/>
  <c r="EF11" i="18"/>
  <c r="EF24" i="18"/>
  <c r="EF34" i="18"/>
  <c r="EF33" i="18"/>
  <c r="EF17" i="18"/>
  <c r="EF32" i="18"/>
  <c r="EF15" i="18"/>
  <c r="EF20" i="18"/>
  <c r="EF21" i="18"/>
  <c r="EE9" i="18"/>
  <c r="EF9" i="16"/>
  <c r="EG30" i="16"/>
  <c r="EG31" i="16"/>
  <c r="EG29" i="16"/>
  <c r="EG33" i="16"/>
  <c r="EG32" i="16"/>
  <c r="EG28" i="16"/>
  <c r="EG27" i="16"/>
  <c r="EG26" i="16"/>
  <c r="EG34" i="16"/>
  <c r="EG21" i="16"/>
  <c r="EG25" i="16"/>
  <c r="EG23" i="16"/>
  <c r="EG20" i="16"/>
  <c r="EG18" i="16"/>
  <c r="EG17" i="16"/>
  <c r="EG24" i="16"/>
  <c r="EG16" i="16"/>
  <c r="EG15" i="16"/>
  <c r="EG13" i="16"/>
  <c r="EG12" i="16"/>
  <c r="EG11" i="16"/>
  <c r="EG14" i="16"/>
  <c r="EE28" i="18" l="1"/>
  <c r="EE26" i="18"/>
  <c r="EE27" i="18"/>
  <c r="EE31" i="18"/>
  <c r="EE30" i="18"/>
  <c r="EE29" i="18"/>
  <c r="EE20" i="18"/>
  <c r="EE23" i="18"/>
  <c r="EE21" i="18"/>
  <c r="EE24" i="18"/>
  <c r="EE12" i="18"/>
  <c r="EE11" i="18"/>
  <c r="EE16" i="18"/>
  <c r="EE15" i="18"/>
  <c r="EE17" i="18"/>
  <c r="EE18" i="18"/>
  <c r="EE13" i="18"/>
  <c r="EE14" i="18"/>
  <c r="EE34" i="18"/>
  <c r="EE33" i="18"/>
  <c r="EE32" i="18"/>
  <c r="EE25" i="18"/>
  <c r="ED9" i="18"/>
  <c r="EE9" i="16"/>
  <c r="EF31" i="16"/>
  <c r="EF29" i="16"/>
  <c r="EF30" i="16"/>
  <c r="EF34" i="16"/>
  <c r="EF33" i="16"/>
  <c r="EF32" i="16"/>
  <c r="EF28" i="16"/>
  <c r="EF27" i="16"/>
  <c r="EF26" i="16"/>
  <c r="EF25" i="16"/>
  <c r="EF24" i="16"/>
  <c r="EF23" i="16"/>
  <c r="EF21" i="16"/>
  <c r="EF18" i="16"/>
  <c r="EF16" i="16"/>
  <c r="EF17" i="16"/>
  <c r="EF15" i="16"/>
  <c r="EF14" i="16"/>
  <c r="EF13" i="16"/>
  <c r="EF20" i="16"/>
  <c r="EF12" i="16"/>
  <c r="EF11" i="16"/>
  <c r="ED28" i="18" l="1"/>
  <c r="ED26" i="18"/>
  <c r="ED27" i="18"/>
  <c r="ED31" i="18"/>
  <c r="ED29" i="18"/>
  <c r="ED30" i="18"/>
  <c r="ED21" i="18"/>
  <c r="ED14" i="18"/>
  <c r="ED13" i="18"/>
  <c r="ED24" i="18"/>
  <c r="ED16" i="18"/>
  <c r="ED11" i="18"/>
  <c r="ED23" i="18"/>
  <c r="ED25" i="18"/>
  <c r="ED20" i="18"/>
  <c r="ED18" i="18"/>
  <c r="ED34" i="18"/>
  <c r="ED17" i="18"/>
  <c r="ED12" i="18"/>
  <c r="ED32" i="18"/>
  <c r="ED15" i="18"/>
  <c r="ED33" i="18"/>
  <c r="EC9" i="18"/>
  <c r="ED9" i="16"/>
  <c r="EE31" i="16"/>
  <c r="EE30" i="16"/>
  <c r="EE29" i="16"/>
  <c r="EE34" i="16"/>
  <c r="EE33" i="16"/>
  <c r="EE32" i="16"/>
  <c r="EE28" i="16"/>
  <c r="EE27" i="16"/>
  <c r="EE26" i="16"/>
  <c r="EE25" i="16"/>
  <c r="EE24" i="16"/>
  <c r="EE20" i="16"/>
  <c r="EE18" i="16"/>
  <c r="EE17" i="16"/>
  <c r="EE21" i="16"/>
  <c r="EE16" i="16"/>
  <c r="EE23" i="16"/>
  <c r="EE15" i="16"/>
  <c r="EE13" i="16"/>
  <c r="EE14" i="16"/>
  <c r="EE11" i="16"/>
  <c r="EE12" i="16"/>
  <c r="EC26" i="18" l="1"/>
  <c r="EC28" i="18"/>
  <c r="EC27" i="18"/>
  <c r="EC31" i="18"/>
  <c r="EC30" i="18"/>
  <c r="EC29" i="18"/>
  <c r="EC24" i="18"/>
  <c r="EC32" i="18"/>
  <c r="EC14" i="18"/>
  <c r="EC11" i="18"/>
  <c r="EC15" i="18"/>
  <c r="EC33" i="18"/>
  <c r="EC17" i="18"/>
  <c r="EC21" i="18"/>
  <c r="EC20" i="18"/>
  <c r="EC12" i="18"/>
  <c r="EC16" i="18"/>
  <c r="EC25" i="18"/>
  <c r="EC23" i="18"/>
  <c r="EC18" i="18"/>
  <c r="EC13" i="18"/>
  <c r="EC34" i="18"/>
  <c r="EB9" i="18"/>
  <c r="EC9" i="16"/>
  <c r="ED31" i="16"/>
  <c r="ED30" i="16"/>
  <c r="ED29" i="16"/>
  <c r="ED34" i="16"/>
  <c r="ED33" i="16"/>
  <c r="ED32" i="16"/>
  <c r="ED28" i="16"/>
  <c r="ED27" i="16"/>
  <c r="ED26" i="16"/>
  <c r="ED25" i="16"/>
  <c r="ED24" i="16"/>
  <c r="ED23" i="16"/>
  <c r="ED21" i="16"/>
  <c r="ED20" i="16"/>
  <c r="ED18" i="16"/>
  <c r="ED17" i="16"/>
  <c r="ED16" i="16"/>
  <c r="ED15" i="16"/>
  <c r="ED14" i="16"/>
  <c r="ED13" i="16"/>
  <c r="ED12" i="16"/>
  <c r="ED11" i="16"/>
  <c r="EB26" i="18" l="1"/>
  <c r="EB27" i="18"/>
  <c r="EB28" i="18"/>
  <c r="EB30" i="18"/>
  <c r="EB31" i="18"/>
  <c r="EB29" i="18"/>
  <c r="EB15" i="18"/>
  <c r="EB18" i="18"/>
  <c r="EB14" i="18"/>
  <c r="EB33" i="18"/>
  <c r="EB13" i="18"/>
  <c r="EB11" i="18"/>
  <c r="EB34" i="18"/>
  <c r="EB20" i="18"/>
  <c r="EB24" i="18"/>
  <c r="EB23" i="18"/>
  <c r="EB32" i="18"/>
  <c r="EB12" i="18"/>
  <c r="EB21" i="18"/>
  <c r="EB16" i="18"/>
  <c r="EB17" i="18"/>
  <c r="EB25" i="18"/>
  <c r="EA9" i="18"/>
  <c r="EB9" i="16"/>
  <c r="EC30" i="16"/>
  <c r="EC31" i="16"/>
  <c r="EC29" i="16"/>
  <c r="EC34" i="16"/>
  <c r="EC33" i="16"/>
  <c r="EC32" i="16"/>
  <c r="EC28" i="16"/>
  <c r="EC27" i="16"/>
  <c r="EC26" i="16"/>
  <c r="EC24" i="16"/>
  <c r="EC23" i="16"/>
  <c r="EC21" i="16"/>
  <c r="EC20" i="16"/>
  <c r="EC18" i="16"/>
  <c r="EC17" i="16"/>
  <c r="EC25" i="16"/>
  <c r="EC16" i="16"/>
  <c r="EC14" i="16"/>
  <c r="EC12" i="16"/>
  <c r="EC11" i="16"/>
  <c r="EC15" i="16"/>
  <c r="EC13" i="16"/>
  <c r="EA27" i="18" l="1"/>
  <c r="EA28" i="18"/>
  <c r="EA26" i="18"/>
  <c r="EA31" i="18"/>
  <c r="EA30" i="18"/>
  <c r="EA29" i="18"/>
  <c r="EA23" i="18"/>
  <c r="EA14" i="18"/>
  <c r="EA12" i="18"/>
  <c r="EA33" i="18"/>
  <c r="EA18" i="18"/>
  <c r="EA24" i="18"/>
  <c r="EA13" i="18"/>
  <c r="EA11" i="18"/>
  <c r="EA20" i="18"/>
  <c r="EA17" i="18"/>
  <c r="EA25" i="18"/>
  <c r="EA15" i="18"/>
  <c r="EA16" i="18"/>
  <c r="EA21" i="18"/>
  <c r="EA34" i="18"/>
  <c r="EA32" i="18"/>
  <c r="DZ9" i="18"/>
  <c r="EA9" i="16"/>
  <c r="EB31" i="16"/>
  <c r="EB30" i="16"/>
  <c r="EB29" i="16"/>
  <c r="EB34" i="16"/>
  <c r="EB33" i="16"/>
  <c r="EB32" i="16"/>
  <c r="EB28" i="16"/>
  <c r="EB27" i="16"/>
  <c r="EB26" i="16"/>
  <c r="EB25" i="16"/>
  <c r="EB24" i="16"/>
  <c r="EB23" i="16"/>
  <c r="EB21" i="16"/>
  <c r="EB20" i="16"/>
  <c r="EB18" i="16"/>
  <c r="EB17" i="16"/>
  <c r="EB15" i="16"/>
  <c r="EB14" i="16"/>
  <c r="EB13" i="16"/>
  <c r="EB16" i="16"/>
  <c r="EB12" i="16"/>
  <c r="EB11" i="16"/>
  <c r="DZ27" i="18" l="1"/>
  <c r="DZ26" i="18"/>
  <c r="DZ28" i="18"/>
  <c r="DZ31" i="18"/>
  <c r="DZ30" i="18"/>
  <c r="DZ29" i="18"/>
  <c r="DZ18" i="18"/>
  <c r="DZ25" i="18"/>
  <c r="DZ14" i="18"/>
  <c r="DZ13" i="18"/>
  <c r="DZ17" i="18"/>
  <c r="DZ21" i="18"/>
  <c r="DZ12" i="18"/>
  <c r="DZ34" i="18"/>
  <c r="DZ32" i="18"/>
  <c r="DZ16" i="18"/>
  <c r="DZ24" i="18"/>
  <c r="DZ33" i="18"/>
  <c r="DZ23" i="18"/>
  <c r="DZ11" i="18"/>
  <c r="DZ15" i="18"/>
  <c r="DZ20" i="18"/>
  <c r="DY9" i="18"/>
  <c r="DZ9" i="16"/>
  <c r="EA31" i="16"/>
  <c r="EA30" i="16"/>
  <c r="EA29" i="16"/>
  <c r="EA34" i="16"/>
  <c r="EA33" i="16"/>
  <c r="EA32" i="16"/>
  <c r="EA28" i="16"/>
  <c r="EA27" i="16"/>
  <c r="EA26" i="16"/>
  <c r="EA25" i="16"/>
  <c r="EA24" i="16"/>
  <c r="EA20" i="16"/>
  <c r="EA18" i="16"/>
  <c r="EA17" i="16"/>
  <c r="EA23" i="16"/>
  <c r="EA21" i="16"/>
  <c r="EA16" i="16"/>
  <c r="EA14" i="16"/>
  <c r="EA15" i="16"/>
  <c r="EA12" i="16"/>
  <c r="EA13" i="16"/>
  <c r="EA11" i="16"/>
  <c r="DY28" i="18" l="1"/>
  <c r="DY26" i="18"/>
  <c r="DY27" i="18"/>
  <c r="DY31" i="18"/>
  <c r="DY29" i="18"/>
  <c r="DY30" i="18"/>
  <c r="DY18" i="18"/>
  <c r="DY12" i="18"/>
  <c r="DY21" i="18"/>
  <c r="DY24" i="18"/>
  <c r="DY11" i="18"/>
  <c r="DY13" i="18"/>
  <c r="DY17" i="18"/>
  <c r="DY14" i="18"/>
  <c r="DY15" i="18"/>
  <c r="DY20" i="18"/>
  <c r="DY25" i="18"/>
  <c r="DY16" i="18"/>
  <c r="DY32" i="18"/>
  <c r="DY33" i="18"/>
  <c r="DY23" i="18"/>
  <c r="DY34" i="18"/>
  <c r="DX9" i="18"/>
  <c r="DY9" i="16"/>
  <c r="DZ31" i="16"/>
  <c r="DZ30" i="16"/>
  <c r="DZ29" i="16"/>
  <c r="DZ34" i="16"/>
  <c r="DZ28" i="16"/>
  <c r="DZ33" i="16"/>
  <c r="DZ32" i="16"/>
  <c r="DZ27" i="16"/>
  <c r="DZ25" i="16"/>
  <c r="DZ24" i="16"/>
  <c r="DZ23" i="16"/>
  <c r="DZ21" i="16"/>
  <c r="DZ26" i="16"/>
  <c r="DZ20" i="16"/>
  <c r="DZ18" i="16"/>
  <c r="DZ17" i="16"/>
  <c r="DZ16" i="16"/>
  <c r="DZ15" i="16"/>
  <c r="DZ14" i="16"/>
  <c r="DZ13" i="16"/>
  <c r="DZ12" i="16"/>
  <c r="DZ11" i="16"/>
  <c r="DX28" i="18" l="1"/>
  <c r="DX27" i="18"/>
  <c r="DX26" i="18"/>
  <c r="DX30" i="18"/>
  <c r="DX31" i="18"/>
  <c r="DX29" i="18"/>
  <c r="DX13" i="18"/>
  <c r="DX11" i="18"/>
  <c r="DX14" i="18"/>
  <c r="DX15" i="18"/>
  <c r="DX33" i="18"/>
  <c r="DX23" i="18"/>
  <c r="DX24" i="18"/>
  <c r="DX21" i="18"/>
  <c r="DX25" i="18"/>
  <c r="DX12" i="18"/>
  <c r="DX34" i="18"/>
  <c r="DX17" i="18"/>
  <c r="DX16" i="18"/>
  <c r="DX18" i="18"/>
  <c r="DX32" i="18"/>
  <c r="DX20" i="18"/>
  <c r="DW9" i="18"/>
  <c r="DX9" i="16"/>
  <c r="DY30" i="16"/>
  <c r="DY29" i="16"/>
  <c r="DY31" i="16"/>
  <c r="DY33" i="16"/>
  <c r="DY32" i="16"/>
  <c r="DY28" i="16"/>
  <c r="DY34" i="16"/>
  <c r="DY27" i="16"/>
  <c r="DY26" i="16"/>
  <c r="DY25" i="16"/>
  <c r="DY21" i="16"/>
  <c r="DY24" i="16"/>
  <c r="DY23" i="16"/>
  <c r="DY20" i="16"/>
  <c r="DY18" i="16"/>
  <c r="DY17" i="16"/>
  <c r="DY16" i="16"/>
  <c r="DY15" i="16"/>
  <c r="DY13" i="16"/>
  <c r="DY12" i="16"/>
  <c r="DY11" i="16"/>
  <c r="DY14" i="16"/>
  <c r="DW28" i="18" l="1"/>
  <c r="DW26" i="18"/>
  <c r="DW27" i="18"/>
  <c r="DW31" i="18"/>
  <c r="DW30" i="18"/>
  <c r="DW29" i="18"/>
  <c r="DW24" i="18"/>
  <c r="DW33" i="18"/>
  <c r="DW14" i="18"/>
  <c r="DW25" i="18"/>
  <c r="DW23" i="18"/>
  <c r="DW18" i="18"/>
  <c r="DW17" i="18"/>
  <c r="DW12" i="18"/>
  <c r="DW11" i="18"/>
  <c r="DW13" i="18"/>
  <c r="DW34" i="18"/>
  <c r="DW32" i="18"/>
  <c r="DW21" i="18"/>
  <c r="DW15" i="18"/>
  <c r="DW20" i="18"/>
  <c r="DW16" i="18"/>
  <c r="DV9" i="18"/>
  <c r="DW9" i="16"/>
  <c r="DX31" i="16"/>
  <c r="DX29" i="16"/>
  <c r="DX30" i="16"/>
  <c r="DX34" i="16"/>
  <c r="DX33" i="16"/>
  <c r="DX32" i="16"/>
  <c r="DX28" i="16"/>
  <c r="DX27" i="16"/>
  <c r="DX26" i="16"/>
  <c r="DX25" i="16"/>
  <c r="DX24" i="16"/>
  <c r="DX23" i="16"/>
  <c r="DX21" i="16"/>
  <c r="DX20" i="16"/>
  <c r="DX18" i="16"/>
  <c r="DX16" i="16"/>
  <c r="DX15" i="16"/>
  <c r="DX14" i="16"/>
  <c r="DX13" i="16"/>
  <c r="DX17" i="16"/>
  <c r="DX12" i="16"/>
  <c r="DX11" i="16"/>
  <c r="DV27" i="18" l="1"/>
  <c r="DV28" i="18"/>
  <c r="DV26" i="18"/>
  <c r="DV31" i="18"/>
  <c r="DV30" i="18"/>
  <c r="DV29" i="18"/>
  <c r="DV23" i="18"/>
  <c r="DV25" i="18"/>
  <c r="DV12" i="18"/>
  <c r="DV11" i="18"/>
  <c r="DV24" i="18"/>
  <c r="DV14" i="18"/>
  <c r="DV13" i="18"/>
  <c r="DV17" i="18"/>
  <c r="DV20" i="18"/>
  <c r="DV18" i="18"/>
  <c r="DV16" i="18"/>
  <c r="DV32" i="18"/>
  <c r="DV33" i="18"/>
  <c r="DV15" i="18"/>
  <c r="DV21" i="18"/>
  <c r="DV34" i="18"/>
  <c r="DU9" i="18"/>
  <c r="DV9" i="16"/>
  <c r="DW31" i="16"/>
  <c r="DW30" i="16"/>
  <c r="DW29" i="16"/>
  <c r="DW34" i="16"/>
  <c r="DW33" i="16"/>
  <c r="DW32" i="16"/>
  <c r="DW28" i="16"/>
  <c r="DW27" i="16"/>
  <c r="DW26" i="16"/>
  <c r="DW25" i="16"/>
  <c r="DW24" i="16"/>
  <c r="DW20" i="16"/>
  <c r="DW18" i="16"/>
  <c r="DW17" i="16"/>
  <c r="DW21" i="16"/>
  <c r="DW23" i="16"/>
  <c r="DW15" i="16"/>
  <c r="DW13" i="16"/>
  <c r="DW11" i="16"/>
  <c r="DW16" i="16"/>
  <c r="DW14" i="16"/>
  <c r="DW12" i="16"/>
  <c r="DU27" i="18" l="1"/>
  <c r="DU26" i="18"/>
  <c r="DU28" i="18"/>
  <c r="DU31" i="18"/>
  <c r="DU29" i="18"/>
  <c r="DU30" i="18"/>
  <c r="DU21" i="18"/>
  <c r="DU24" i="18"/>
  <c r="DU14" i="18"/>
  <c r="DU17" i="18"/>
  <c r="DU25" i="18"/>
  <c r="DU13" i="18"/>
  <c r="DU12" i="18"/>
  <c r="DU15" i="18"/>
  <c r="DU23" i="18"/>
  <c r="DU33" i="18"/>
  <c r="DU11" i="18"/>
  <c r="DU32" i="18"/>
  <c r="DU20" i="18"/>
  <c r="DU34" i="18"/>
  <c r="DU16" i="18"/>
  <c r="DU18" i="18"/>
  <c r="DT9" i="18"/>
  <c r="DU9" i="16"/>
  <c r="DV31" i="16"/>
  <c r="DV29" i="16"/>
  <c r="DV30" i="16"/>
  <c r="DV34" i="16"/>
  <c r="DV32" i="16"/>
  <c r="DV28" i="16"/>
  <c r="DV33" i="16"/>
  <c r="DV26" i="16"/>
  <c r="DV25" i="16"/>
  <c r="DV24" i="16"/>
  <c r="DV23" i="16"/>
  <c r="DV21" i="16"/>
  <c r="DV27" i="16"/>
  <c r="DV20" i="16"/>
  <c r="DV18" i="16"/>
  <c r="DV17" i="16"/>
  <c r="DV16" i="16"/>
  <c r="DV15" i="16"/>
  <c r="DV14" i="16"/>
  <c r="DV13" i="16"/>
  <c r="DV12" i="16"/>
  <c r="DV11" i="16"/>
  <c r="DT27" i="18" l="1"/>
  <c r="DT26" i="18"/>
  <c r="DT28" i="18"/>
  <c r="DT30" i="18"/>
  <c r="DT31" i="18"/>
  <c r="DT29" i="18"/>
  <c r="DT13" i="18"/>
  <c r="DT34" i="18"/>
  <c r="DT23" i="18"/>
  <c r="DT16" i="18"/>
  <c r="DT32" i="18"/>
  <c r="DT33" i="18"/>
  <c r="DT11" i="18"/>
  <c r="DT25" i="18"/>
  <c r="DT12" i="18"/>
  <c r="DT20" i="18"/>
  <c r="DT18" i="18"/>
  <c r="DT14" i="18"/>
  <c r="DT17" i="18"/>
  <c r="DT15" i="18"/>
  <c r="DT24" i="18"/>
  <c r="DT21" i="18"/>
  <c r="DS9" i="18"/>
  <c r="DT9" i="16"/>
  <c r="DU31" i="16"/>
  <c r="DU30" i="16"/>
  <c r="DU29" i="16"/>
  <c r="DU33" i="16"/>
  <c r="DU32" i="16"/>
  <c r="DU28" i="16"/>
  <c r="DU34" i="16"/>
  <c r="DU27" i="16"/>
  <c r="DU26" i="16"/>
  <c r="DU23" i="16"/>
  <c r="DU25" i="16"/>
  <c r="DU24" i="16"/>
  <c r="DU21" i="16"/>
  <c r="DU20" i="16"/>
  <c r="DU18" i="16"/>
  <c r="DU17" i="16"/>
  <c r="DU16" i="16"/>
  <c r="DU14" i="16"/>
  <c r="DU12" i="16"/>
  <c r="DU11" i="16"/>
  <c r="DU15" i="16"/>
  <c r="DU13" i="16"/>
  <c r="DS26" i="18" l="1"/>
  <c r="DS28" i="18"/>
  <c r="DS27" i="18"/>
  <c r="DS31" i="18"/>
  <c r="DS29" i="18"/>
  <c r="DS30" i="18"/>
  <c r="DS34" i="18"/>
  <c r="DS32" i="18"/>
  <c r="DS14" i="18"/>
  <c r="DS33" i="18"/>
  <c r="DS17" i="18"/>
  <c r="DS13" i="18"/>
  <c r="DS18" i="18"/>
  <c r="DS12" i="18"/>
  <c r="DS11" i="18"/>
  <c r="DS15" i="18"/>
  <c r="DS25" i="18"/>
  <c r="DS24" i="18"/>
  <c r="DS20" i="18"/>
  <c r="DS21" i="18"/>
  <c r="DS23" i="18"/>
  <c r="DS16" i="18"/>
  <c r="DR9" i="18"/>
  <c r="DS9" i="16"/>
  <c r="DT31" i="16"/>
  <c r="DT30" i="16"/>
  <c r="DT29" i="16"/>
  <c r="DT34" i="16"/>
  <c r="DT33" i="16"/>
  <c r="DT32" i="16"/>
  <c r="DT28" i="16"/>
  <c r="DT27" i="16"/>
  <c r="DT26" i="16"/>
  <c r="DT25" i="16"/>
  <c r="DT24" i="16"/>
  <c r="DT23" i="16"/>
  <c r="DT21" i="16"/>
  <c r="DT17" i="16"/>
  <c r="DT20" i="16"/>
  <c r="DT16" i="16"/>
  <c r="DT15" i="16"/>
  <c r="DT14" i="16"/>
  <c r="DT13" i="16"/>
  <c r="DT18" i="16"/>
  <c r="DT12" i="16"/>
  <c r="DT11" i="16"/>
  <c r="DR26" i="18" l="1"/>
  <c r="DR28" i="18"/>
  <c r="DR27" i="18"/>
  <c r="DR30" i="18"/>
  <c r="DR29" i="18"/>
  <c r="DR31" i="18"/>
  <c r="DR20" i="18"/>
  <c r="DR23" i="18"/>
  <c r="DR32" i="18"/>
  <c r="DR24" i="18"/>
  <c r="DR14" i="18"/>
  <c r="DR13" i="18"/>
  <c r="DR11" i="18"/>
  <c r="DR18" i="18"/>
  <c r="DR15" i="18"/>
  <c r="DR12" i="18"/>
  <c r="DR17" i="18"/>
  <c r="DR34" i="18"/>
  <c r="DR25" i="18"/>
  <c r="DR21" i="18"/>
  <c r="DR16" i="18"/>
  <c r="DR33" i="18"/>
  <c r="DQ9" i="18"/>
  <c r="DR9" i="16"/>
  <c r="DS31" i="16"/>
  <c r="DS30" i="16"/>
  <c r="DS29" i="16"/>
  <c r="DS34" i="16"/>
  <c r="DS33" i="16"/>
  <c r="DS32" i="16"/>
  <c r="DS28" i="16"/>
  <c r="DS27" i="16"/>
  <c r="DS26" i="16"/>
  <c r="DS25" i="16"/>
  <c r="DS24" i="16"/>
  <c r="DS20" i="16"/>
  <c r="DS18" i="16"/>
  <c r="DS17" i="16"/>
  <c r="DS23" i="16"/>
  <c r="DS21" i="16"/>
  <c r="DS14" i="16"/>
  <c r="DS13" i="16"/>
  <c r="DS12" i="16"/>
  <c r="DS16" i="16"/>
  <c r="DS15" i="16"/>
  <c r="DS11" i="16"/>
  <c r="DQ26" i="18" l="1"/>
  <c r="DQ28" i="18"/>
  <c r="DQ27" i="18"/>
  <c r="DQ31" i="18"/>
  <c r="DQ30" i="18"/>
  <c r="DQ29" i="18"/>
  <c r="DQ17" i="18"/>
  <c r="DQ34" i="18"/>
  <c r="DQ25" i="18"/>
  <c r="DQ24" i="18"/>
  <c r="DQ11" i="18"/>
  <c r="DQ18" i="18"/>
  <c r="DQ14" i="18"/>
  <c r="DQ23" i="18"/>
  <c r="DQ16" i="18"/>
  <c r="DQ12" i="18"/>
  <c r="DQ33" i="18"/>
  <c r="DQ21" i="18"/>
  <c r="DQ32" i="18"/>
  <c r="DQ13" i="18"/>
  <c r="DQ15" i="18"/>
  <c r="DQ20" i="18"/>
  <c r="DP9" i="18"/>
  <c r="DQ9" i="16"/>
  <c r="DR31" i="16"/>
  <c r="DR30" i="16"/>
  <c r="DR29" i="16"/>
  <c r="DR34" i="16"/>
  <c r="DR33" i="16"/>
  <c r="DR32" i="16"/>
  <c r="DR28" i="16"/>
  <c r="DR27" i="16"/>
  <c r="DR26" i="16"/>
  <c r="DR25" i="16"/>
  <c r="DR24" i="16"/>
  <c r="DR23" i="16"/>
  <c r="DR21" i="16"/>
  <c r="DR20" i="16"/>
  <c r="DR18" i="16"/>
  <c r="DR17" i="16"/>
  <c r="DR16" i="16"/>
  <c r="DR15" i="16"/>
  <c r="DR14" i="16"/>
  <c r="DR13" i="16"/>
  <c r="DR12" i="16"/>
  <c r="DR11" i="16"/>
  <c r="DP27" i="18" l="1"/>
  <c r="DP28" i="18"/>
  <c r="DP26" i="18"/>
  <c r="DP30" i="18"/>
  <c r="DP31" i="18"/>
  <c r="DP29" i="18"/>
  <c r="DP12" i="18"/>
  <c r="DP20" i="18"/>
  <c r="DP21" i="18"/>
  <c r="DP34" i="18"/>
  <c r="DP13" i="18"/>
  <c r="DP23" i="18"/>
  <c r="DP32" i="18"/>
  <c r="DP25" i="18"/>
  <c r="DP24" i="18"/>
  <c r="DP33" i="18"/>
  <c r="DP11" i="18"/>
  <c r="DP14" i="18"/>
  <c r="DP17" i="18"/>
  <c r="DP15" i="18"/>
  <c r="DP16" i="18"/>
  <c r="DP18" i="18"/>
  <c r="DO9" i="18"/>
  <c r="DP9" i="16"/>
  <c r="DQ30" i="16"/>
  <c r="DQ31" i="16"/>
  <c r="DQ29" i="16"/>
  <c r="DQ33" i="16"/>
  <c r="DQ32" i="16"/>
  <c r="DQ28" i="16"/>
  <c r="DQ34" i="16"/>
  <c r="DQ27" i="16"/>
  <c r="DQ26" i="16"/>
  <c r="DQ21" i="16"/>
  <c r="DQ25" i="16"/>
  <c r="DQ23" i="16"/>
  <c r="DQ20" i="16"/>
  <c r="DQ18" i="16"/>
  <c r="DQ17" i="16"/>
  <c r="DQ16" i="16"/>
  <c r="DQ24" i="16"/>
  <c r="DQ15" i="16"/>
  <c r="DQ13" i="16"/>
  <c r="DQ12" i="16"/>
  <c r="DQ11" i="16"/>
  <c r="DQ14" i="16"/>
  <c r="DO27" i="18" l="1"/>
  <c r="DO26" i="18"/>
  <c r="DO28" i="18"/>
  <c r="DO31" i="18"/>
  <c r="DO30" i="18"/>
  <c r="DO29" i="18"/>
  <c r="DO33" i="18"/>
  <c r="DO15" i="18"/>
  <c r="DO17" i="18"/>
  <c r="DO13" i="18"/>
  <c r="DO11" i="18"/>
  <c r="DO16" i="18"/>
  <c r="DO23" i="18"/>
  <c r="DO12" i="18"/>
  <c r="DO32" i="18"/>
  <c r="DO18" i="18"/>
  <c r="DO25" i="18"/>
  <c r="DO20" i="18"/>
  <c r="DO34" i="18"/>
  <c r="DO14" i="18"/>
  <c r="DO21" i="18"/>
  <c r="DO24" i="18"/>
  <c r="DN9" i="18"/>
  <c r="DO9" i="16"/>
  <c r="DP31" i="16"/>
  <c r="DP29" i="16"/>
  <c r="DP30" i="16"/>
  <c r="DP34" i="16"/>
  <c r="DP33" i="16"/>
  <c r="DP32" i="16"/>
  <c r="DP28" i="16"/>
  <c r="DP27" i="16"/>
  <c r="DP26" i="16"/>
  <c r="DP25" i="16"/>
  <c r="DP24" i="16"/>
  <c r="DP23" i="16"/>
  <c r="DP21" i="16"/>
  <c r="DP18" i="16"/>
  <c r="DP17" i="16"/>
  <c r="DP16" i="16"/>
  <c r="DP15" i="16"/>
  <c r="DP14" i="16"/>
  <c r="DP13" i="16"/>
  <c r="DP20" i="16"/>
  <c r="DP12" i="16"/>
  <c r="DP11" i="16"/>
  <c r="DN27" i="18" l="1"/>
  <c r="DN28" i="18"/>
  <c r="DN26" i="18"/>
  <c r="DN31" i="18"/>
  <c r="DN30" i="18"/>
  <c r="DN29" i="18"/>
  <c r="DN16" i="18"/>
  <c r="DN24" i="18"/>
  <c r="DN12" i="18"/>
  <c r="DN34" i="18"/>
  <c r="DN23" i="18"/>
  <c r="DN11" i="18"/>
  <c r="DN18" i="18"/>
  <c r="DN13" i="18"/>
  <c r="DN14" i="18"/>
  <c r="DN17" i="18"/>
  <c r="DN33" i="18"/>
  <c r="DN15" i="18"/>
  <c r="DN25" i="18"/>
  <c r="DN20" i="18"/>
  <c r="DN21" i="18"/>
  <c r="DN32" i="18"/>
  <c r="DM9" i="18"/>
  <c r="DN9" i="16"/>
  <c r="DO31" i="16"/>
  <c r="DO30" i="16"/>
  <c r="DO29" i="16"/>
  <c r="DO34" i="16"/>
  <c r="DO33" i="16"/>
  <c r="DO32" i="16"/>
  <c r="DO28" i="16"/>
  <c r="DO27" i="16"/>
  <c r="DO26" i="16"/>
  <c r="DO25" i="16"/>
  <c r="DO24" i="16"/>
  <c r="DO20" i="16"/>
  <c r="DO18" i="16"/>
  <c r="DO17" i="16"/>
  <c r="DO21" i="16"/>
  <c r="DO23" i="16"/>
  <c r="DO16" i="16"/>
  <c r="DO15" i="16"/>
  <c r="DO13" i="16"/>
  <c r="DO14" i="16"/>
  <c r="DO11" i="16"/>
  <c r="DO12" i="16"/>
  <c r="DM26" i="18" l="1"/>
  <c r="DM27" i="18"/>
  <c r="DM28" i="18"/>
  <c r="DM31" i="18"/>
  <c r="DM30" i="18"/>
  <c r="DM29" i="18"/>
  <c r="DM11" i="18"/>
  <c r="DM20" i="18"/>
  <c r="DM14" i="18"/>
  <c r="DM13" i="18"/>
  <c r="DM24" i="18"/>
  <c r="DM21" i="18"/>
  <c r="DM12" i="18"/>
  <c r="DM16" i="18"/>
  <c r="DM23" i="18"/>
  <c r="DM18" i="18"/>
  <c r="DM15" i="18"/>
  <c r="DM17" i="18"/>
  <c r="DM34" i="18"/>
  <c r="DM25" i="18"/>
  <c r="DM32" i="18"/>
  <c r="DM33" i="18"/>
  <c r="DL9" i="18"/>
  <c r="DM9" i="16"/>
  <c r="DN31" i="16"/>
  <c r="DN30" i="16"/>
  <c r="DN29" i="16"/>
  <c r="DN34" i="16"/>
  <c r="DN33" i="16"/>
  <c r="DN32" i="16"/>
  <c r="DN28" i="16"/>
  <c r="DN27" i="16"/>
  <c r="DN25" i="16"/>
  <c r="DN24" i="16"/>
  <c r="DN23" i="16"/>
  <c r="DN21" i="16"/>
  <c r="DN20" i="16"/>
  <c r="DN18" i="16"/>
  <c r="DN17" i="16"/>
  <c r="DN26" i="16"/>
  <c r="DN16" i="16"/>
  <c r="DN15" i="16"/>
  <c r="DN14" i="16"/>
  <c r="DN13" i="16"/>
  <c r="DN12" i="16"/>
  <c r="DN11" i="16"/>
  <c r="DL27" i="18" l="1"/>
  <c r="DL26" i="18"/>
  <c r="DL28" i="18"/>
  <c r="DL30" i="18"/>
  <c r="DL31" i="18"/>
  <c r="DL29" i="18"/>
  <c r="DL34" i="18"/>
  <c r="DL13" i="18"/>
  <c r="DL18" i="18"/>
  <c r="DL16" i="18"/>
  <c r="DL14" i="18"/>
  <c r="DL15" i="18"/>
  <c r="DL11" i="18"/>
  <c r="DL23" i="18"/>
  <c r="DL33" i="18"/>
  <c r="DL12" i="18"/>
  <c r="DL25" i="18"/>
  <c r="DL32" i="18"/>
  <c r="DL24" i="18"/>
  <c r="DL20" i="18"/>
  <c r="DL21" i="18"/>
  <c r="DL17" i="18"/>
  <c r="DK9" i="18"/>
  <c r="DL9" i="16"/>
  <c r="DM30" i="16"/>
  <c r="DM31" i="16"/>
  <c r="DM29" i="16"/>
  <c r="DM34" i="16"/>
  <c r="DM33" i="16"/>
  <c r="DM32" i="16"/>
  <c r="DM28" i="16"/>
  <c r="DM27" i="16"/>
  <c r="DM26" i="16"/>
  <c r="DM24" i="16"/>
  <c r="DM23" i="16"/>
  <c r="DM21" i="16"/>
  <c r="DM20" i="16"/>
  <c r="DM18" i="16"/>
  <c r="DM17" i="16"/>
  <c r="DM16" i="16"/>
  <c r="DM25" i="16"/>
  <c r="DM14" i="16"/>
  <c r="DM12" i="16"/>
  <c r="DM11" i="16"/>
  <c r="DM15" i="16"/>
  <c r="DM13" i="16"/>
  <c r="DK27" i="18" l="1"/>
  <c r="DK26" i="18"/>
  <c r="DK28" i="18"/>
  <c r="DK31" i="18"/>
  <c r="DK30" i="18"/>
  <c r="DK29" i="18"/>
  <c r="DK32" i="18"/>
  <c r="DK33" i="18"/>
  <c r="DK13" i="18"/>
  <c r="DK34" i="18"/>
  <c r="DK15" i="18"/>
  <c r="DK17" i="18"/>
  <c r="DK12" i="18"/>
  <c r="DK25" i="18"/>
  <c r="DK11" i="18"/>
  <c r="DK18" i="18"/>
  <c r="DK14" i="18"/>
  <c r="DK21" i="18"/>
  <c r="DK16" i="18"/>
  <c r="DK20" i="18"/>
  <c r="DK24" i="18"/>
  <c r="DK23" i="18"/>
  <c r="DJ9" i="18"/>
  <c r="DK9" i="16"/>
  <c r="DL31" i="16"/>
  <c r="DL30" i="16"/>
  <c r="DL29" i="16"/>
  <c r="DL34" i="16"/>
  <c r="DL33" i="16"/>
  <c r="DL32" i="16"/>
  <c r="DL28" i="16"/>
  <c r="DL27" i="16"/>
  <c r="DL26" i="16"/>
  <c r="DL25" i="16"/>
  <c r="DL24" i="16"/>
  <c r="DL23" i="16"/>
  <c r="DL21" i="16"/>
  <c r="DL20" i="16"/>
  <c r="DL18" i="16"/>
  <c r="DL17" i="16"/>
  <c r="DL16" i="16"/>
  <c r="DL15" i="16"/>
  <c r="DL14" i="16"/>
  <c r="DL13" i="16"/>
  <c r="DL12" i="16"/>
  <c r="DL11" i="16"/>
  <c r="DJ26" i="18" l="1"/>
  <c r="DJ27" i="18"/>
  <c r="DJ28" i="18"/>
  <c r="DJ31" i="18"/>
  <c r="DJ30" i="18"/>
  <c r="DJ29" i="18"/>
  <c r="DJ32" i="18"/>
  <c r="DJ24" i="18"/>
  <c r="DJ17" i="18"/>
  <c r="DJ14" i="18"/>
  <c r="DJ11" i="18"/>
  <c r="DJ18" i="18"/>
  <c r="DJ12" i="18"/>
  <c r="DJ21" i="18"/>
  <c r="DJ25" i="18"/>
  <c r="DJ33" i="18"/>
  <c r="DJ15" i="18"/>
  <c r="DJ16" i="18"/>
  <c r="DJ13" i="18"/>
  <c r="DJ34" i="18"/>
  <c r="DJ23" i="18"/>
  <c r="DJ20" i="18"/>
  <c r="DI9" i="18"/>
  <c r="DJ9" i="16"/>
  <c r="DK31" i="16"/>
  <c r="DK30" i="16"/>
  <c r="DK29" i="16"/>
  <c r="DK34" i="16"/>
  <c r="DK33" i="16"/>
  <c r="DK32" i="16"/>
  <c r="DK28" i="16"/>
  <c r="DK27" i="16"/>
  <c r="DK26" i="16"/>
  <c r="DK25" i="16"/>
  <c r="DK24" i="16"/>
  <c r="DK20" i="16"/>
  <c r="DK18" i="16"/>
  <c r="DK17" i="16"/>
  <c r="DK23" i="16"/>
  <c r="DK21" i="16"/>
  <c r="DK16" i="16"/>
  <c r="DK14" i="16"/>
  <c r="DK15" i="16"/>
  <c r="DK12" i="16"/>
  <c r="DK13" i="16"/>
  <c r="DK11" i="16"/>
  <c r="DI27" i="18" l="1"/>
  <c r="DI26" i="18"/>
  <c r="DI28" i="18"/>
  <c r="DI31" i="18"/>
  <c r="DI29" i="18"/>
  <c r="DI30" i="18"/>
  <c r="DI11" i="18"/>
  <c r="DI15" i="18"/>
  <c r="DI24" i="18"/>
  <c r="DI13" i="18"/>
  <c r="DI23" i="18"/>
  <c r="DI12" i="18"/>
  <c r="DI33" i="18"/>
  <c r="DI25" i="18"/>
  <c r="DI17" i="18"/>
  <c r="DI14" i="18"/>
  <c r="DI32" i="18"/>
  <c r="DI34" i="18"/>
  <c r="DI16" i="18"/>
  <c r="DI21" i="18"/>
  <c r="DI18" i="18"/>
  <c r="DI20" i="18"/>
  <c r="DH9" i="18"/>
  <c r="DI9" i="16"/>
  <c r="DJ31" i="16"/>
  <c r="DJ30" i="16"/>
  <c r="DJ29" i="16"/>
  <c r="DJ34" i="16"/>
  <c r="DJ28" i="16"/>
  <c r="DJ33" i="16"/>
  <c r="DJ32" i="16"/>
  <c r="DJ27" i="16"/>
  <c r="DJ26" i="16"/>
  <c r="DJ25" i="16"/>
  <c r="DJ24" i="16"/>
  <c r="DJ23" i="16"/>
  <c r="DJ21" i="16"/>
  <c r="DJ20" i="16"/>
  <c r="DJ18" i="16"/>
  <c r="DJ17" i="16"/>
  <c r="DJ16" i="16"/>
  <c r="DJ15" i="16"/>
  <c r="DJ14" i="16"/>
  <c r="DJ13" i="16"/>
  <c r="DJ12" i="16"/>
  <c r="DJ11" i="16"/>
  <c r="DH28" i="18" l="1"/>
  <c r="DH27" i="18"/>
  <c r="DH26" i="18"/>
  <c r="DH30" i="18"/>
  <c r="DH31" i="18"/>
  <c r="DH29" i="18"/>
  <c r="DH11" i="18"/>
  <c r="DH15" i="18"/>
  <c r="DH18" i="18"/>
  <c r="DH24" i="18"/>
  <c r="DH23" i="18"/>
  <c r="DH33" i="18"/>
  <c r="DH34" i="18"/>
  <c r="DH21" i="18"/>
  <c r="DH14" i="18"/>
  <c r="DH32" i="18"/>
  <c r="DH25" i="18"/>
  <c r="DH20" i="18"/>
  <c r="DH17" i="18"/>
  <c r="DH16" i="18"/>
  <c r="DH13" i="18"/>
  <c r="DH12" i="18"/>
  <c r="DG9" i="18"/>
  <c r="DH9" i="16"/>
  <c r="DI30" i="16"/>
  <c r="DI31" i="16"/>
  <c r="DI29" i="16"/>
  <c r="DI33" i="16"/>
  <c r="DI32" i="16"/>
  <c r="DI28" i="16"/>
  <c r="DI34" i="16"/>
  <c r="DI27" i="16"/>
  <c r="DI25" i="16"/>
  <c r="DI21" i="16"/>
  <c r="DI24" i="16"/>
  <c r="DI23" i="16"/>
  <c r="DI20" i="16"/>
  <c r="DI18" i="16"/>
  <c r="DI17" i="16"/>
  <c r="DI16" i="16"/>
  <c r="DI26" i="16"/>
  <c r="DI15" i="16"/>
  <c r="DI13" i="16"/>
  <c r="DI12" i="16"/>
  <c r="DI11" i="16"/>
  <c r="DI14" i="16"/>
  <c r="DG28" i="18" l="1"/>
  <c r="DG26" i="18"/>
  <c r="DG27" i="18"/>
  <c r="DG31" i="18"/>
  <c r="DG30" i="18"/>
  <c r="DG29" i="18"/>
  <c r="DG11" i="18"/>
  <c r="DG24" i="18"/>
  <c r="DG23" i="18"/>
  <c r="DG25" i="18"/>
  <c r="DG18" i="18"/>
  <c r="DG21" i="18"/>
  <c r="DG12" i="18"/>
  <c r="DG20" i="18"/>
  <c r="DG14" i="18"/>
  <c r="DG13" i="18"/>
  <c r="DG34" i="18"/>
  <c r="DG33" i="18"/>
  <c r="DG17" i="18"/>
  <c r="DG32" i="18"/>
  <c r="DG16" i="18"/>
  <c r="DG15" i="18"/>
  <c r="DF9" i="18"/>
  <c r="DG9" i="16"/>
  <c r="DH31" i="16"/>
  <c r="DH29" i="16"/>
  <c r="DH30" i="16"/>
  <c r="DH34" i="16"/>
  <c r="DH33" i="16"/>
  <c r="DH32" i="16"/>
  <c r="DH28" i="16"/>
  <c r="DH27" i="16"/>
  <c r="DH26" i="16"/>
  <c r="DH25" i="16"/>
  <c r="DH24" i="16"/>
  <c r="DH23" i="16"/>
  <c r="DH21" i="16"/>
  <c r="DH20" i="16"/>
  <c r="DH18" i="16"/>
  <c r="DH16" i="16"/>
  <c r="DH15" i="16"/>
  <c r="DH14" i="16"/>
  <c r="DH13" i="16"/>
  <c r="DH17" i="16"/>
  <c r="DH12" i="16"/>
  <c r="DH11" i="16"/>
  <c r="DF26" i="18" l="1"/>
  <c r="DF27" i="18"/>
  <c r="DF28" i="18"/>
  <c r="DF31" i="18"/>
  <c r="DF30" i="18"/>
  <c r="DF29" i="18"/>
  <c r="DF23" i="18"/>
  <c r="DF11" i="18"/>
  <c r="DF20" i="18"/>
  <c r="DF17" i="18"/>
  <c r="DF14" i="18"/>
  <c r="DF32" i="18"/>
  <c r="DF13" i="18"/>
  <c r="DF34" i="18"/>
  <c r="DF18" i="18"/>
  <c r="DF25" i="18"/>
  <c r="DF15" i="18"/>
  <c r="DF16" i="18"/>
  <c r="DF24" i="18"/>
  <c r="DF33" i="18"/>
  <c r="DF21" i="18"/>
  <c r="DF12" i="18"/>
  <c r="DE9" i="18"/>
  <c r="DF9" i="16"/>
  <c r="DG31" i="16"/>
  <c r="DG30" i="16"/>
  <c r="DG29" i="16"/>
  <c r="DG34" i="16"/>
  <c r="DG33" i="16"/>
  <c r="DG32" i="16"/>
  <c r="DG28" i="16"/>
  <c r="DG27" i="16"/>
  <c r="DG26" i="16"/>
  <c r="DG25" i="16"/>
  <c r="DG24" i="16"/>
  <c r="DG20" i="16"/>
  <c r="DG18" i="16"/>
  <c r="DG17" i="16"/>
  <c r="DG21" i="16"/>
  <c r="DG23" i="16"/>
  <c r="DG15" i="16"/>
  <c r="DG13" i="16"/>
  <c r="DG11" i="16"/>
  <c r="DG16" i="16"/>
  <c r="DG14" i="16"/>
  <c r="DG12" i="16"/>
  <c r="DE27" i="18" l="1"/>
  <c r="DE28" i="18"/>
  <c r="DE26" i="18"/>
  <c r="DE31" i="18"/>
  <c r="DE29" i="18"/>
  <c r="DE30" i="18"/>
  <c r="DE14" i="18"/>
  <c r="DE18" i="18"/>
  <c r="DE20" i="18"/>
  <c r="DE15" i="18"/>
  <c r="DE11" i="18"/>
  <c r="DE12" i="18"/>
  <c r="DE33" i="18"/>
  <c r="DE24" i="18"/>
  <c r="DE34" i="18"/>
  <c r="DE17" i="18"/>
  <c r="DE23" i="18"/>
  <c r="DE13" i="18"/>
  <c r="DE16" i="18"/>
  <c r="DE32" i="18"/>
  <c r="DE21" i="18"/>
  <c r="DE25" i="18"/>
  <c r="DD9" i="18"/>
  <c r="DE9" i="16"/>
  <c r="DF31" i="16"/>
  <c r="DF29" i="16"/>
  <c r="DF30" i="16"/>
  <c r="DF34" i="16"/>
  <c r="DF32" i="16"/>
  <c r="DF33" i="16"/>
  <c r="DF28" i="16"/>
  <c r="DF26" i="16"/>
  <c r="DF25" i="16"/>
  <c r="DF24" i="16"/>
  <c r="DF23" i="16"/>
  <c r="DF21" i="16"/>
  <c r="DF20" i="16"/>
  <c r="DF18" i="16"/>
  <c r="DF17" i="16"/>
  <c r="DF27" i="16"/>
  <c r="DF16" i="16"/>
  <c r="DF15" i="16"/>
  <c r="DF14" i="16"/>
  <c r="DF13" i="16"/>
  <c r="DF12" i="16"/>
  <c r="DF11" i="16"/>
  <c r="DD26" i="18" l="1"/>
  <c r="DD28" i="18"/>
  <c r="DD27" i="18"/>
  <c r="DD30" i="18"/>
  <c r="DD31" i="18"/>
  <c r="DD29" i="18"/>
  <c r="DD12" i="18"/>
  <c r="DD17" i="18"/>
  <c r="DD23" i="18"/>
  <c r="DD33" i="18"/>
  <c r="DD21" i="18"/>
  <c r="DD32" i="18"/>
  <c r="DD13" i="18"/>
  <c r="DD14" i="18"/>
  <c r="DD24" i="18"/>
  <c r="DD34" i="18"/>
  <c r="DD11" i="18"/>
  <c r="DD18" i="18"/>
  <c r="DD16" i="18"/>
  <c r="DD20" i="18"/>
  <c r="DD25" i="18"/>
  <c r="DD15" i="18"/>
  <c r="DC9" i="18"/>
  <c r="DD9" i="16"/>
  <c r="DE31" i="16"/>
  <c r="DE30" i="16"/>
  <c r="DE29" i="16"/>
  <c r="DE33" i="16"/>
  <c r="DE32" i="16"/>
  <c r="DE34" i="16"/>
  <c r="DE28" i="16"/>
  <c r="DE27" i="16"/>
  <c r="DE26" i="16"/>
  <c r="DE23" i="16"/>
  <c r="DE25" i="16"/>
  <c r="DE24" i="16"/>
  <c r="DE21" i="16"/>
  <c r="DE20" i="16"/>
  <c r="DE18" i="16"/>
  <c r="DE17" i="16"/>
  <c r="DE16" i="16"/>
  <c r="DE14" i="16"/>
  <c r="DE12" i="16"/>
  <c r="DE11" i="16"/>
  <c r="DE15" i="16"/>
  <c r="DE13" i="16"/>
  <c r="DC28" i="18" l="1"/>
  <c r="DC27" i="18"/>
  <c r="DC26" i="18"/>
  <c r="DC31" i="18"/>
  <c r="DC30" i="18"/>
  <c r="DC29" i="18"/>
  <c r="DC33" i="18"/>
  <c r="DC14" i="18"/>
  <c r="DC21" i="18"/>
  <c r="DC13" i="18"/>
  <c r="DC17" i="18"/>
  <c r="DC12" i="18"/>
  <c r="DC11" i="18"/>
  <c r="DC23" i="18"/>
  <c r="DC16" i="18"/>
  <c r="DC24" i="18"/>
  <c r="DC18" i="18"/>
  <c r="DC34" i="18"/>
  <c r="DC15" i="18"/>
  <c r="DC25" i="18"/>
  <c r="DC20" i="18"/>
  <c r="DC32" i="18"/>
  <c r="DB9" i="18"/>
  <c r="DC9" i="16"/>
  <c r="DD31" i="16"/>
  <c r="DD30" i="16"/>
  <c r="DD29" i="16"/>
  <c r="DD34" i="16"/>
  <c r="DD33" i="16"/>
  <c r="DD32" i="16"/>
  <c r="DD28" i="16"/>
  <c r="DD27" i="16"/>
  <c r="DD26" i="16"/>
  <c r="DD25" i="16"/>
  <c r="DD24" i="16"/>
  <c r="DD23" i="16"/>
  <c r="DD21" i="16"/>
  <c r="DD17" i="16"/>
  <c r="DD20" i="16"/>
  <c r="DD16" i="16"/>
  <c r="DD15" i="16"/>
  <c r="DD14" i="16"/>
  <c r="DD13" i="16"/>
  <c r="DD18" i="16"/>
  <c r="DD12" i="16"/>
  <c r="DD11" i="16"/>
  <c r="DB28" i="18" l="1"/>
  <c r="DB26" i="18"/>
  <c r="DB27" i="18"/>
  <c r="DB30" i="18"/>
  <c r="DB29" i="18"/>
  <c r="DB31" i="18"/>
  <c r="DB12" i="18"/>
  <c r="DB13" i="18"/>
  <c r="DB23" i="18"/>
  <c r="DB16" i="18"/>
  <c r="DB14" i="18"/>
  <c r="DB15" i="18"/>
  <c r="DB34" i="18"/>
  <c r="DB32" i="18"/>
  <c r="DB25" i="18"/>
  <c r="DB24" i="18"/>
  <c r="DB33" i="18"/>
  <c r="DB11" i="18"/>
  <c r="DB21" i="18"/>
  <c r="DB17" i="18"/>
  <c r="DB20" i="18"/>
  <c r="DB18" i="18"/>
  <c r="DA9" i="18"/>
  <c r="DB9" i="16"/>
  <c r="DC31" i="16"/>
  <c r="DC30" i="16"/>
  <c r="DC29" i="16"/>
  <c r="DC34" i="16"/>
  <c r="DC33" i="16"/>
  <c r="DC32" i="16"/>
  <c r="DC28" i="16"/>
  <c r="DC27" i="16"/>
  <c r="DC26" i="16"/>
  <c r="DC25" i="16"/>
  <c r="DC24" i="16"/>
  <c r="DC20" i="16"/>
  <c r="DC18" i="16"/>
  <c r="DC17" i="16"/>
  <c r="DC23" i="16"/>
  <c r="DC21" i="16"/>
  <c r="DC14" i="16"/>
  <c r="DC16" i="16"/>
  <c r="DC13" i="16"/>
  <c r="DC12" i="16"/>
  <c r="DC15" i="16"/>
  <c r="DC11" i="16"/>
  <c r="DA28" i="18" l="1"/>
  <c r="DA26" i="18"/>
  <c r="DA27" i="18"/>
  <c r="DA31" i="18"/>
  <c r="DA30" i="18"/>
  <c r="DA29" i="18"/>
  <c r="DA16" i="18"/>
  <c r="DA20" i="18"/>
  <c r="DA23" i="18"/>
  <c r="DA12" i="18"/>
  <c r="DA34" i="18"/>
  <c r="DA25" i="18"/>
  <c r="DA17" i="18"/>
  <c r="DA13" i="18"/>
  <c r="DA24" i="18"/>
  <c r="DA18" i="18"/>
  <c r="DA33" i="18"/>
  <c r="DA11" i="18"/>
  <c r="DA15" i="18"/>
  <c r="DA14" i="18"/>
  <c r="DA32" i="18"/>
  <c r="DA21" i="18"/>
  <c r="CZ9" i="18"/>
  <c r="DA9" i="16"/>
  <c r="DB31" i="16"/>
  <c r="DB30" i="16"/>
  <c r="DB29" i="16"/>
  <c r="DB34" i="16"/>
  <c r="DB33" i="16"/>
  <c r="DB32" i="16"/>
  <c r="DB27" i="16"/>
  <c r="DB26" i="16"/>
  <c r="DB25" i="16"/>
  <c r="DB24" i="16"/>
  <c r="DB23" i="16"/>
  <c r="DB21" i="16"/>
  <c r="DB20" i="16"/>
  <c r="DB18" i="16"/>
  <c r="DB17" i="16"/>
  <c r="DB28" i="16"/>
  <c r="DB16" i="16"/>
  <c r="DB15" i="16"/>
  <c r="DB14" i="16"/>
  <c r="DB13" i="16"/>
  <c r="DB12" i="16"/>
  <c r="DB11" i="16"/>
  <c r="CZ27" i="18" l="1"/>
  <c r="CZ26" i="18"/>
  <c r="CZ28" i="18"/>
  <c r="CZ30" i="18"/>
  <c r="CZ31" i="18"/>
  <c r="CZ29" i="18"/>
  <c r="CZ24" i="18"/>
  <c r="CZ14" i="18"/>
  <c r="CZ11" i="18"/>
  <c r="CZ18" i="18"/>
  <c r="CZ17" i="18"/>
  <c r="CZ23" i="18"/>
  <c r="CZ13" i="18"/>
  <c r="CZ12" i="18"/>
  <c r="CZ34" i="18"/>
  <c r="CZ25" i="18"/>
  <c r="CZ15" i="18"/>
  <c r="CZ33" i="18"/>
  <c r="CZ32" i="18"/>
  <c r="CZ20" i="18"/>
  <c r="CZ21" i="18"/>
  <c r="CZ16" i="18"/>
  <c r="CY9" i="18"/>
  <c r="CZ9" i="16"/>
  <c r="DA30" i="16"/>
  <c r="DA31" i="16"/>
  <c r="DA29" i="16"/>
  <c r="DA33" i="16"/>
  <c r="DA32" i="16"/>
  <c r="DA28" i="16"/>
  <c r="DA27" i="16"/>
  <c r="DA34" i="16"/>
  <c r="DA21" i="16"/>
  <c r="DA26" i="16"/>
  <c r="DA25" i="16"/>
  <c r="DA23" i="16"/>
  <c r="DA20" i="16"/>
  <c r="DA18" i="16"/>
  <c r="DA17" i="16"/>
  <c r="DA16" i="16"/>
  <c r="DA15" i="16"/>
  <c r="DA13" i="16"/>
  <c r="DA12" i="16"/>
  <c r="DA11" i="16"/>
  <c r="DA24" i="16"/>
  <c r="DA14" i="16"/>
  <c r="CY27" i="18" l="1"/>
  <c r="CY28" i="18"/>
  <c r="CY26" i="18"/>
  <c r="CY31" i="18"/>
  <c r="CY30" i="18"/>
  <c r="CY29" i="18"/>
  <c r="CY12" i="18"/>
  <c r="CY14" i="18"/>
  <c r="CY11" i="18"/>
  <c r="CY21" i="18"/>
  <c r="CY25" i="18"/>
  <c r="CY18" i="18"/>
  <c r="CY20" i="18"/>
  <c r="CY17" i="18"/>
  <c r="CY13" i="18"/>
  <c r="CY24" i="18"/>
  <c r="CY23" i="18"/>
  <c r="CY16" i="18"/>
  <c r="CY33" i="18"/>
  <c r="CY15" i="18"/>
  <c r="CY32" i="18"/>
  <c r="CY34" i="18"/>
  <c r="CX9" i="18"/>
  <c r="CY9" i="16"/>
  <c r="CZ31" i="16"/>
  <c r="CZ29" i="16"/>
  <c r="CZ30" i="16"/>
  <c r="CZ34" i="16"/>
  <c r="CZ33" i="16"/>
  <c r="CZ32" i="16"/>
  <c r="CZ28" i="16"/>
  <c r="CZ27" i="16"/>
  <c r="CZ26" i="16"/>
  <c r="CZ25" i="16"/>
  <c r="CZ24" i="16"/>
  <c r="CZ23" i="16"/>
  <c r="CZ21" i="16"/>
  <c r="CZ18" i="16"/>
  <c r="CZ17" i="16"/>
  <c r="CZ16" i="16"/>
  <c r="CZ15" i="16"/>
  <c r="CZ14" i="16"/>
  <c r="CZ13" i="16"/>
  <c r="CZ20" i="16"/>
  <c r="CZ12" i="16"/>
  <c r="CZ11" i="16"/>
  <c r="CX26" i="18" l="1"/>
  <c r="CX28" i="18"/>
  <c r="CX27" i="18"/>
  <c r="CX31" i="18"/>
  <c r="CX29" i="18"/>
  <c r="CX30" i="18"/>
  <c r="CX23" i="18"/>
  <c r="CX25" i="18"/>
  <c r="CX34" i="18"/>
  <c r="CX33" i="18"/>
  <c r="CX20" i="18"/>
  <c r="CX21" i="18"/>
  <c r="CX24" i="18"/>
  <c r="CX12" i="18"/>
  <c r="CX11" i="18"/>
  <c r="CX32" i="18"/>
  <c r="CX13" i="18"/>
  <c r="CX14" i="18"/>
  <c r="CX16" i="18"/>
  <c r="CX15" i="18"/>
  <c r="CX18" i="18"/>
  <c r="CX17" i="18"/>
  <c r="CW9" i="18"/>
  <c r="CX9" i="16"/>
  <c r="CY31" i="16"/>
  <c r="CY30" i="16"/>
  <c r="CY29" i="16"/>
  <c r="CY34" i="16"/>
  <c r="CY33" i="16"/>
  <c r="CY32" i="16"/>
  <c r="CY28" i="16"/>
  <c r="CY27" i="16"/>
  <c r="CY26" i="16"/>
  <c r="CY25" i="16"/>
  <c r="CY24" i="16"/>
  <c r="CY20" i="16"/>
  <c r="CY18" i="16"/>
  <c r="CY17" i="16"/>
  <c r="CY21" i="16"/>
  <c r="CY16" i="16"/>
  <c r="CY23" i="16"/>
  <c r="CY15" i="16"/>
  <c r="CY13" i="16"/>
  <c r="CY14" i="16"/>
  <c r="CY11" i="16"/>
  <c r="CY12" i="16"/>
  <c r="CW27" i="18" l="1"/>
  <c r="CW26" i="18"/>
  <c r="CW28" i="18"/>
  <c r="CW31" i="18"/>
  <c r="CW30" i="18"/>
  <c r="CW29" i="18"/>
  <c r="CW32" i="18"/>
  <c r="CW11" i="18"/>
  <c r="CW12" i="18"/>
  <c r="CW13" i="18"/>
  <c r="CW16" i="18"/>
  <c r="CW34" i="18"/>
  <c r="CW15" i="18"/>
  <c r="CW14" i="18"/>
  <c r="CW33" i="18"/>
  <c r="CW18" i="18"/>
  <c r="CW17" i="18"/>
  <c r="CW25" i="18"/>
  <c r="CW23" i="18"/>
  <c r="CW24" i="18"/>
  <c r="CW21" i="18"/>
  <c r="CW20" i="18"/>
  <c r="CV9" i="18"/>
  <c r="CW9" i="16"/>
  <c r="CX31" i="16"/>
  <c r="CX30" i="16"/>
  <c r="CX29" i="16"/>
  <c r="CX34" i="16"/>
  <c r="CX33" i="16"/>
  <c r="CX32" i="16"/>
  <c r="CX28" i="16"/>
  <c r="CX27" i="16"/>
  <c r="CX26" i="16"/>
  <c r="CX25" i="16"/>
  <c r="CX24" i="16"/>
  <c r="CX23" i="16"/>
  <c r="CX21" i="16"/>
  <c r="CX20" i="16"/>
  <c r="CX18" i="16"/>
  <c r="CX17" i="16"/>
  <c r="CX16" i="16"/>
  <c r="CX15" i="16"/>
  <c r="CX14" i="16"/>
  <c r="CX13" i="16"/>
  <c r="CX12" i="16"/>
  <c r="CX11" i="16"/>
  <c r="CV28" i="18" l="1"/>
  <c r="CV26" i="18"/>
  <c r="CV27" i="18"/>
  <c r="CV30" i="18"/>
  <c r="CV31" i="18"/>
  <c r="CV29" i="18"/>
  <c r="CV23" i="18"/>
  <c r="CV33" i="18"/>
  <c r="CV21" i="18"/>
  <c r="CV32" i="18"/>
  <c r="CV17" i="18"/>
  <c r="CV13" i="18"/>
  <c r="CV34" i="18"/>
  <c r="CV20" i="18"/>
  <c r="CV24" i="18"/>
  <c r="CV18" i="18"/>
  <c r="CV12" i="18"/>
  <c r="CV25" i="18"/>
  <c r="CV14" i="18"/>
  <c r="CV16" i="18"/>
  <c r="CV11" i="18"/>
  <c r="CV15" i="18"/>
  <c r="CU9" i="18"/>
  <c r="CV9" i="16"/>
  <c r="CW30" i="16"/>
  <c r="CW31" i="16"/>
  <c r="CW29" i="16"/>
  <c r="CW34" i="16"/>
  <c r="CW33" i="16"/>
  <c r="CW32" i="16"/>
  <c r="CW28" i="16"/>
  <c r="CW27" i="16"/>
  <c r="CW24" i="16"/>
  <c r="CW23" i="16"/>
  <c r="CW26" i="16"/>
  <c r="CW21" i="16"/>
  <c r="CW20" i="16"/>
  <c r="CW18" i="16"/>
  <c r="CW17" i="16"/>
  <c r="CW16" i="16"/>
  <c r="CW14" i="16"/>
  <c r="CW12" i="16"/>
  <c r="CW11" i="16"/>
  <c r="CW25" i="16"/>
  <c r="CW15" i="16"/>
  <c r="CW13" i="16"/>
  <c r="CU27" i="18" l="1"/>
  <c r="CU26" i="18"/>
  <c r="CU28" i="18"/>
  <c r="CU31" i="18"/>
  <c r="CU30" i="18"/>
  <c r="CU29" i="18"/>
  <c r="CU34" i="18"/>
  <c r="CU24" i="18"/>
  <c r="CU13" i="18"/>
  <c r="CU14" i="18"/>
  <c r="CU23" i="18"/>
  <c r="CU17" i="18"/>
  <c r="CU21" i="18"/>
  <c r="CU16" i="18"/>
  <c r="CU25" i="18"/>
  <c r="CU12" i="18"/>
  <c r="CU18" i="18"/>
  <c r="CU11" i="18"/>
  <c r="CU33" i="18"/>
  <c r="CU20" i="18"/>
  <c r="CU32" i="18"/>
  <c r="CU15" i="18"/>
  <c r="CT9" i="18"/>
  <c r="CU9" i="16"/>
  <c r="CV31" i="16"/>
  <c r="CV30" i="16"/>
  <c r="CV29" i="16"/>
  <c r="CV34" i="16"/>
  <c r="CV33" i="16"/>
  <c r="CV32" i="16"/>
  <c r="CV28" i="16"/>
  <c r="CV27" i="16"/>
  <c r="CV26" i="16"/>
  <c r="CV25" i="16"/>
  <c r="CV24" i="16"/>
  <c r="CV23" i="16"/>
  <c r="CV21" i="16"/>
  <c r="CV20" i="16"/>
  <c r="CV18" i="16"/>
  <c r="CV17" i="16"/>
  <c r="CV16" i="16"/>
  <c r="CV15" i="16"/>
  <c r="CV14" i="16"/>
  <c r="CV13" i="16"/>
  <c r="CV12" i="16"/>
  <c r="CV11" i="16"/>
  <c r="CT26" i="18" l="1"/>
  <c r="CT28" i="18"/>
  <c r="CT27" i="18"/>
  <c r="CT31" i="18"/>
  <c r="CT30" i="18"/>
  <c r="CT29" i="18"/>
  <c r="CT23" i="18"/>
  <c r="CT17" i="18"/>
  <c r="CT25" i="18"/>
  <c r="CT11" i="18"/>
  <c r="CT21" i="18"/>
  <c r="CT15" i="18"/>
  <c r="CT14" i="18"/>
  <c r="CT24" i="18"/>
  <c r="CT13" i="18"/>
  <c r="CT34" i="18"/>
  <c r="CT12" i="18"/>
  <c r="CT32" i="18"/>
  <c r="CT20" i="18"/>
  <c r="CT16" i="18"/>
  <c r="CT33" i="18"/>
  <c r="CT18" i="18"/>
  <c r="CS9" i="18"/>
  <c r="CT9" i="16"/>
  <c r="CU31" i="16"/>
  <c r="CU29" i="16"/>
  <c r="CU30" i="16"/>
  <c r="CU34" i="16"/>
  <c r="CU33" i="16"/>
  <c r="CU32" i="16"/>
  <c r="CU28" i="16"/>
  <c r="CU27" i="16"/>
  <c r="CU26" i="16"/>
  <c r="CU25" i="16"/>
  <c r="CU24" i="16"/>
  <c r="CU20" i="16"/>
  <c r="CU18" i="16"/>
  <c r="CU17" i="16"/>
  <c r="CU23" i="16"/>
  <c r="CU21" i="16"/>
  <c r="CU16" i="16"/>
  <c r="CU14" i="16"/>
  <c r="CU15" i="16"/>
  <c r="CU12" i="16"/>
  <c r="CU13" i="16"/>
  <c r="CU11" i="16"/>
  <c r="CS28" i="18" l="1"/>
  <c r="CS27" i="18"/>
  <c r="CS26" i="18"/>
  <c r="CS31" i="18"/>
  <c r="CS29" i="18"/>
  <c r="CS30" i="18"/>
  <c r="CS13" i="18"/>
  <c r="CS24" i="18"/>
  <c r="CS20" i="18"/>
  <c r="CS18" i="18"/>
  <c r="CS14" i="18"/>
  <c r="CS12" i="18"/>
  <c r="CS32" i="18"/>
  <c r="CS16" i="18"/>
  <c r="CS11" i="18"/>
  <c r="CS33" i="18"/>
  <c r="CS23" i="18"/>
  <c r="CS21" i="18"/>
  <c r="CS25" i="18"/>
  <c r="CS34" i="18"/>
  <c r="CS15" i="18"/>
  <c r="CS17" i="18"/>
  <c r="CR9" i="18"/>
  <c r="CS9" i="16"/>
  <c r="CT31" i="16"/>
  <c r="CT30" i="16"/>
  <c r="CT29" i="16"/>
  <c r="CT34" i="16"/>
  <c r="CT33" i="16"/>
  <c r="CT28" i="16"/>
  <c r="CT32" i="16"/>
  <c r="CT27" i="16"/>
  <c r="CT26" i="16"/>
  <c r="CT25" i="16"/>
  <c r="CT24" i="16"/>
  <c r="CT23" i="16"/>
  <c r="CT21" i="16"/>
  <c r="CT20" i="16"/>
  <c r="CT18" i="16"/>
  <c r="CT17" i="16"/>
  <c r="CT16" i="16"/>
  <c r="CT15" i="16"/>
  <c r="CT14" i="16"/>
  <c r="CT13" i="16"/>
  <c r="CT12" i="16"/>
  <c r="CT11" i="16"/>
  <c r="CR26" i="18" l="1"/>
  <c r="CR28" i="18"/>
  <c r="CR27" i="18"/>
  <c r="CR30" i="18"/>
  <c r="CR31" i="18"/>
  <c r="CR29" i="18"/>
  <c r="CR18" i="18"/>
  <c r="CR32" i="18"/>
  <c r="CR14" i="18"/>
  <c r="CR15" i="18"/>
  <c r="CR11" i="18"/>
  <c r="CR21" i="18"/>
  <c r="CR17" i="18"/>
  <c r="CR34" i="18"/>
  <c r="CR12" i="18"/>
  <c r="CR16" i="18"/>
  <c r="CR20" i="18"/>
  <c r="CR25" i="18"/>
  <c r="CR13" i="18"/>
  <c r="CR33" i="18"/>
  <c r="CR23" i="18"/>
  <c r="CR24" i="18"/>
  <c r="CQ9" i="18"/>
  <c r="CR9" i="16"/>
  <c r="CS30" i="16"/>
  <c r="CS31" i="16"/>
  <c r="CS29" i="16"/>
  <c r="CS33" i="16"/>
  <c r="CS32" i="16"/>
  <c r="CS34" i="16"/>
  <c r="CS28" i="16"/>
  <c r="CS27" i="16"/>
  <c r="CS25" i="16"/>
  <c r="CS21" i="16"/>
  <c r="CS24" i="16"/>
  <c r="CS23" i="16"/>
  <c r="CS20" i="16"/>
  <c r="CS18" i="16"/>
  <c r="CS17" i="16"/>
  <c r="CS16" i="16"/>
  <c r="CS15" i="16"/>
  <c r="CS13" i="16"/>
  <c r="CS12" i="16"/>
  <c r="CS11" i="16"/>
  <c r="CS26" i="16"/>
  <c r="CS14" i="16"/>
  <c r="CQ26" i="18" l="1"/>
  <c r="CQ28" i="18"/>
  <c r="CQ27" i="18"/>
  <c r="CQ31" i="18"/>
  <c r="CQ30" i="18"/>
  <c r="CQ29" i="18"/>
  <c r="CQ25" i="18"/>
  <c r="CQ13" i="18"/>
  <c r="CQ23" i="18"/>
  <c r="CQ11" i="18"/>
  <c r="CQ24" i="18"/>
  <c r="CQ16" i="18"/>
  <c r="CQ20" i="18"/>
  <c r="CQ21" i="18"/>
  <c r="CQ17" i="18"/>
  <c r="CQ14" i="18"/>
  <c r="CQ12" i="18"/>
  <c r="CQ15" i="18"/>
  <c r="CQ33" i="18"/>
  <c r="CQ18" i="18"/>
  <c r="CQ34" i="18"/>
  <c r="CQ32" i="18"/>
  <c r="CP9" i="18"/>
  <c r="CQ9" i="16"/>
  <c r="CR31" i="16"/>
  <c r="CR29" i="16"/>
  <c r="CR30" i="16"/>
  <c r="CR34" i="16"/>
  <c r="CR33" i="16"/>
  <c r="CR32" i="16"/>
  <c r="CR28" i="16"/>
  <c r="CR27" i="16"/>
  <c r="CR26" i="16"/>
  <c r="CR25" i="16"/>
  <c r="CR24" i="16"/>
  <c r="CR23" i="16"/>
  <c r="CR21" i="16"/>
  <c r="CR20" i="16"/>
  <c r="CR18" i="16"/>
  <c r="CR16" i="16"/>
  <c r="CR15" i="16"/>
  <c r="CR14" i="16"/>
  <c r="CR13" i="16"/>
  <c r="CR17" i="16"/>
  <c r="CR12" i="16"/>
  <c r="CR11" i="16"/>
  <c r="CP28" i="18" l="1"/>
  <c r="CP26" i="18"/>
  <c r="CP27" i="18"/>
  <c r="CP31" i="18"/>
  <c r="CP30" i="18"/>
  <c r="CP29" i="18"/>
  <c r="CP14" i="18"/>
  <c r="CP11" i="18"/>
  <c r="CP33" i="18"/>
  <c r="CP12" i="18"/>
  <c r="CP25" i="18"/>
  <c r="CP23" i="18"/>
  <c r="CP15" i="18"/>
  <c r="CP24" i="18"/>
  <c r="CP32" i="18"/>
  <c r="CP17" i="18"/>
  <c r="CP16" i="18"/>
  <c r="CP20" i="18"/>
  <c r="CP13" i="18"/>
  <c r="CP18" i="18"/>
  <c r="CP34" i="18"/>
  <c r="CP21" i="18"/>
  <c r="CO9" i="18"/>
  <c r="CP9" i="16"/>
  <c r="CQ31" i="16"/>
  <c r="CQ30" i="16"/>
  <c r="CQ29" i="16"/>
  <c r="CQ34" i="16"/>
  <c r="CQ33" i="16"/>
  <c r="CQ32" i="16"/>
  <c r="CQ28" i="16"/>
  <c r="CQ27" i="16"/>
  <c r="CQ26" i="16"/>
  <c r="CQ25" i="16"/>
  <c r="CQ24" i="16"/>
  <c r="CQ20" i="16"/>
  <c r="CQ18" i="16"/>
  <c r="CQ17" i="16"/>
  <c r="CQ21" i="16"/>
  <c r="CQ23" i="16"/>
  <c r="CQ15" i="16"/>
  <c r="CQ13" i="16"/>
  <c r="CQ11" i="16"/>
  <c r="CQ16" i="16"/>
  <c r="CQ14" i="16"/>
  <c r="CQ12" i="16"/>
  <c r="CO26" i="18" l="1"/>
  <c r="CO27" i="18"/>
  <c r="CO28" i="18"/>
  <c r="CO31" i="18"/>
  <c r="CO29" i="18"/>
  <c r="CO30" i="18"/>
  <c r="CO13" i="18"/>
  <c r="CO20" i="18"/>
  <c r="CO17" i="18"/>
  <c r="CO11" i="18"/>
  <c r="CO12" i="18"/>
  <c r="CO24" i="18"/>
  <c r="CO18" i="18"/>
  <c r="CO14" i="18"/>
  <c r="CO16" i="18"/>
  <c r="CO25" i="18"/>
  <c r="CO33" i="18"/>
  <c r="CO21" i="18"/>
  <c r="CO23" i="18"/>
  <c r="CO32" i="18"/>
  <c r="CO15" i="18"/>
  <c r="CO34" i="18"/>
  <c r="CN9" i="18"/>
  <c r="CO9" i="16"/>
  <c r="CP31" i="16"/>
  <c r="CP30" i="16"/>
  <c r="CP29" i="16"/>
  <c r="CP34" i="16"/>
  <c r="CP32" i="16"/>
  <c r="CP33" i="16"/>
  <c r="CP28" i="16"/>
  <c r="CP26" i="16"/>
  <c r="CP25" i="16"/>
  <c r="CP24" i="16"/>
  <c r="CP23" i="16"/>
  <c r="CP21" i="16"/>
  <c r="CP20" i="16"/>
  <c r="CP18" i="16"/>
  <c r="CP17" i="16"/>
  <c r="CP16" i="16"/>
  <c r="CP15" i="16"/>
  <c r="CP14" i="16"/>
  <c r="CP13" i="16"/>
  <c r="CP27" i="16"/>
  <c r="CP12" i="16"/>
  <c r="CP11" i="16"/>
  <c r="CN26" i="18" l="1"/>
  <c r="CN27" i="18"/>
  <c r="CN28" i="18"/>
  <c r="CN30" i="18"/>
  <c r="CN31" i="18"/>
  <c r="CN29" i="18"/>
  <c r="CN11" i="18"/>
  <c r="CN13" i="18"/>
  <c r="CN25" i="18"/>
  <c r="CN12" i="18"/>
  <c r="CN14" i="18"/>
  <c r="CN16" i="18"/>
  <c r="CN21" i="18"/>
  <c r="CN18" i="18"/>
  <c r="CN32" i="18"/>
  <c r="CN33" i="18"/>
  <c r="CN17" i="18"/>
  <c r="CN24" i="18"/>
  <c r="CN15" i="18"/>
  <c r="CN34" i="18"/>
  <c r="CN23" i="18"/>
  <c r="CN20" i="18"/>
  <c r="CM9" i="18"/>
  <c r="CN9" i="16"/>
  <c r="CO31" i="16"/>
  <c r="CO30" i="16"/>
  <c r="CO29" i="16"/>
  <c r="CO33" i="16"/>
  <c r="CO32" i="16"/>
  <c r="CO34" i="16"/>
  <c r="CO28" i="16"/>
  <c r="CO27" i="16"/>
  <c r="CO26" i="16"/>
  <c r="CO23" i="16"/>
  <c r="CO25" i="16"/>
  <c r="CO24" i="16"/>
  <c r="CO21" i="16"/>
  <c r="CO20" i="16"/>
  <c r="CO18" i="16"/>
  <c r="CO17" i="16"/>
  <c r="CO16" i="16"/>
  <c r="CO14" i="16"/>
  <c r="CO12" i="16"/>
  <c r="CO11" i="16"/>
  <c r="CO15" i="16"/>
  <c r="CO13" i="16"/>
  <c r="CM27" i="18" l="1"/>
  <c r="CM28" i="18"/>
  <c r="CM26" i="18"/>
  <c r="CM31" i="18"/>
  <c r="CM29" i="18"/>
  <c r="CM30" i="18"/>
  <c r="CM13" i="18"/>
  <c r="CM21" i="18"/>
  <c r="CM11" i="18"/>
  <c r="CM16" i="18"/>
  <c r="CM15" i="18"/>
  <c r="CM12" i="18"/>
  <c r="CM34" i="18"/>
  <c r="CM33" i="18"/>
  <c r="CM20" i="18"/>
  <c r="CM17" i="18"/>
  <c r="CM23" i="18"/>
  <c r="CM14" i="18"/>
  <c r="CM18" i="18"/>
  <c r="CM24" i="18"/>
  <c r="CM32" i="18"/>
  <c r="CM25" i="18"/>
  <c r="CL9" i="18"/>
  <c r="CM9" i="16"/>
  <c r="CN31" i="16"/>
  <c r="CN30" i="16"/>
  <c r="CN29" i="16"/>
  <c r="CN34" i="16"/>
  <c r="CN33" i="16"/>
  <c r="CN32" i="16"/>
  <c r="CN28" i="16"/>
  <c r="CN27" i="16"/>
  <c r="CN26" i="16"/>
  <c r="CN25" i="16"/>
  <c r="CN24" i="16"/>
  <c r="CN23" i="16"/>
  <c r="CN21" i="16"/>
  <c r="CN17" i="16"/>
  <c r="CN20" i="16"/>
  <c r="CN16" i="16"/>
  <c r="CN15" i="16"/>
  <c r="CN14" i="16"/>
  <c r="CN13" i="16"/>
  <c r="CN18" i="16"/>
  <c r="CN12" i="16"/>
  <c r="CN11" i="16"/>
  <c r="CL27" i="18" l="1"/>
  <c r="CL28" i="18"/>
  <c r="CL26" i="18"/>
  <c r="CL30" i="18"/>
  <c r="CL29" i="18"/>
  <c r="CL31" i="18"/>
  <c r="CL24" i="18"/>
  <c r="CL11" i="18"/>
  <c r="CL13" i="18"/>
  <c r="CL25" i="18"/>
  <c r="CL33" i="18"/>
  <c r="CL34" i="18"/>
  <c r="CL18" i="18"/>
  <c r="CL20" i="18"/>
  <c r="CL14" i="18"/>
  <c r="CL16" i="18"/>
  <c r="CL23" i="18"/>
  <c r="CL12" i="18"/>
  <c r="CL15" i="18"/>
  <c r="CL32" i="18"/>
  <c r="CL17" i="18"/>
  <c r="CL21" i="18"/>
  <c r="CK9" i="18"/>
  <c r="CL9" i="16"/>
  <c r="CM31" i="16"/>
  <c r="CM30" i="16"/>
  <c r="CM29" i="16"/>
  <c r="CM34" i="16"/>
  <c r="CM33" i="16"/>
  <c r="CM32" i="16"/>
  <c r="CM28" i="16"/>
  <c r="CM27" i="16"/>
  <c r="CM26" i="16"/>
  <c r="CM25" i="16"/>
  <c r="CM24" i="16"/>
  <c r="CM20" i="16"/>
  <c r="CM18" i="16"/>
  <c r="CM17" i="16"/>
  <c r="CM23" i="16"/>
  <c r="CM21" i="16"/>
  <c r="CM14" i="16"/>
  <c r="CM13" i="16"/>
  <c r="CM12" i="16"/>
  <c r="CM16" i="16"/>
  <c r="CM15" i="16"/>
  <c r="CM11" i="16"/>
  <c r="CK26" i="18" l="1"/>
  <c r="CK28" i="18"/>
  <c r="CK27" i="18"/>
  <c r="CK31" i="18"/>
  <c r="CK30" i="18"/>
  <c r="CK29" i="18"/>
  <c r="CK17" i="18"/>
  <c r="CK13" i="18"/>
  <c r="CK18" i="18"/>
  <c r="CK12" i="18"/>
  <c r="CK24" i="18"/>
  <c r="CK21" i="18"/>
  <c r="CK34" i="18"/>
  <c r="CK15" i="18"/>
  <c r="CK16" i="18"/>
  <c r="CK33" i="18"/>
  <c r="CK14" i="18"/>
  <c r="CK32" i="18"/>
  <c r="CK23" i="18"/>
  <c r="CK11" i="18"/>
  <c r="CK20" i="18"/>
  <c r="CK25" i="18"/>
  <c r="CJ9" i="18"/>
  <c r="CK9" i="16"/>
  <c r="CL31" i="16"/>
  <c r="CL30" i="16"/>
  <c r="CL29" i="16"/>
  <c r="CL34" i="16"/>
  <c r="CL33" i="16"/>
  <c r="CL32" i="16"/>
  <c r="CL27" i="16"/>
  <c r="CL26" i="16"/>
  <c r="CL25" i="16"/>
  <c r="CL24" i="16"/>
  <c r="CL23" i="16"/>
  <c r="CL21" i="16"/>
  <c r="CL20" i="16"/>
  <c r="CL18" i="16"/>
  <c r="CL17" i="16"/>
  <c r="CL16" i="16"/>
  <c r="CL15" i="16"/>
  <c r="CL14" i="16"/>
  <c r="CL13" i="16"/>
  <c r="CL28" i="16"/>
  <c r="CL12" i="16"/>
  <c r="CL11" i="16"/>
  <c r="CJ26" i="18" l="1"/>
  <c r="CJ27" i="18"/>
  <c r="CJ28" i="18"/>
  <c r="CJ30" i="18"/>
  <c r="CJ31" i="18"/>
  <c r="CJ29" i="18"/>
  <c r="CJ12" i="18"/>
  <c r="CJ23" i="18"/>
  <c r="CJ15" i="18"/>
  <c r="CJ14" i="18"/>
  <c r="CJ18" i="18"/>
  <c r="CJ11" i="18"/>
  <c r="CJ16" i="18"/>
  <c r="CJ33" i="18"/>
  <c r="CJ13" i="18"/>
  <c r="CJ32" i="18"/>
  <c r="CJ21" i="18"/>
  <c r="CJ20" i="18"/>
  <c r="CJ25" i="18"/>
  <c r="CJ24" i="18"/>
  <c r="CJ17" i="18"/>
  <c r="CJ34" i="18"/>
  <c r="CI9" i="18"/>
  <c r="CJ9" i="16"/>
  <c r="CK30" i="16"/>
  <c r="CK31" i="16"/>
  <c r="CK29" i="16"/>
  <c r="CK33" i="16"/>
  <c r="CK32" i="16"/>
  <c r="CK28" i="16"/>
  <c r="CK27" i="16"/>
  <c r="CK34" i="16"/>
  <c r="CK21" i="16"/>
  <c r="CK26" i="16"/>
  <c r="CK25" i="16"/>
  <c r="CK23" i="16"/>
  <c r="CK20" i="16"/>
  <c r="CK18" i="16"/>
  <c r="CK17" i="16"/>
  <c r="CK24" i="16"/>
  <c r="CK16" i="16"/>
  <c r="CK15" i="16"/>
  <c r="CK13" i="16"/>
  <c r="CK12" i="16"/>
  <c r="CK11" i="16"/>
  <c r="CK14" i="16"/>
  <c r="CI27" i="18" l="1"/>
  <c r="CI28" i="18"/>
  <c r="CI26" i="18"/>
  <c r="CI31" i="18"/>
  <c r="CI30" i="18"/>
  <c r="CI29" i="18"/>
  <c r="CI20" i="18"/>
  <c r="CI25" i="18"/>
  <c r="CI13" i="18"/>
  <c r="CI12" i="18"/>
  <c r="CI15" i="18"/>
  <c r="CI16" i="18"/>
  <c r="CI23" i="18"/>
  <c r="CI11" i="18"/>
  <c r="CI34" i="18"/>
  <c r="CI18" i="18"/>
  <c r="CI17" i="18"/>
  <c r="CI33" i="18"/>
  <c r="CI24" i="18"/>
  <c r="CI14" i="18"/>
  <c r="CI32" i="18"/>
  <c r="CI21" i="18"/>
  <c r="CH9" i="18"/>
  <c r="CI9" i="16"/>
  <c r="CJ31" i="16"/>
  <c r="CJ29" i="16"/>
  <c r="CJ30" i="16"/>
  <c r="CJ34" i="16"/>
  <c r="CJ33" i="16"/>
  <c r="CJ32" i="16"/>
  <c r="CJ28" i="16"/>
  <c r="CJ27" i="16"/>
  <c r="CJ26" i="16"/>
  <c r="CJ25" i="16"/>
  <c r="CJ24" i="16"/>
  <c r="CJ23" i="16"/>
  <c r="CJ21" i="16"/>
  <c r="CJ18" i="16"/>
  <c r="CJ17" i="16"/>
  <c r="CJ16" i="16"/>
  <c r="CJ15" i="16"/>
  <c r="CJ14" i="16"/>
  <c r="CJ13" i="16"/>
  <c r="CJ20" i="16"/>
  <c r="CJ12" i="16"/>
  <c r="CJ11" i="16"/>
  <c r="CH27" i="18" l="1"/>
  <c r="CH26" i="18"/>
  <c r="CH28" i="18"/>
  <c r="CH31" i="18"/>
  <c r="CH30" i="18"/>
  <c r="CH29" i="18"/>
  <c r="CH15" i="18"/>
  <c r="CH11" i="18"/>
  <c r="CH16" i="18"/>
  <c r="CH32" i="18"/>
  <c r="CH20" i="18"/>
  <c r="CH18" i="18"/>
  <c r="CH12" i="18"/>
  <c r="CH17" i="18"/>
  <c r="CH33" i="18"/>
  <c r="CH13" i="18"/>
  <c r="CH34" i="18"/>
  <c r="CH23" i="18"/>
  <c r="CH24" i="18"/>
  <c r="CH14" i="18"/>
  <c r="CH25" i="18"/>
  <c r="CH21" i="18"/>
  <c r="CG9" i="18"/>
  <c r="CH9" i="16"/>
  <c r="CI31" i="16"/>
  <c r="CI30" i="16"/>
  <c r="CI29" i="16"/>
  <c r="CI34" i="16"/>
  <c r="CI33" i="16"/>
  <c r="CI32" i="16"/>
  <c r="CI28" i="16"/>
  <c r="CI27" i="16"/>
  <c r="CI26" i="16"/>
  <c r="CI25" i="16"/>
  <c r="CI24" i="16"/>
  <c r="CI20" i="16"/>
  <c r="CI18" i="16"/>
  <c r="CI17" i="16"/>
  <c r="CI21" i="16"/>
  <c r="CI23" i="16"/>
  <c r="CI16" i="16"/>
  <c r="CI15" i="16"/>
  <c r="CI13" i="16"/>
  <c r="CI14" i="16"/>
  <c r="CI11" i="16"/>
  <c r="CI12" i="16"/>
  <c r="CG26" i="18" l="1"/>
  <c r="CG27" i="18"/>
  <c r="CG28" i="18"/>
  <c r="CG31" i="18"/>
  <c r="CG30" i="18"/>
  <c r="CG29" i="18"/>
  <c r="CG32" i="18"/>
  <c r="CG34" i="18"/>
  <c r="CG16" i="18"/>
  <c r="CG11" i="18"/>
  <c r="CG33" i="18"/>
  <c r="CG24" i="18"/>
  <c r="CG12" i="18"/>
  <c r="CG13" i="18"/>
  <c r="CG23" i="18"/>
  <c r="CG25" i="18"/>
  <c r="CG15" i="18"/>
  <c r="CG14" i="18"/>
  <c r="CG17" i="18"/>
  <c r="CG18" i="18"/>
  <c r="CG20" i="18"/>
  <c r="CG21" i="18"/>
  <c r="CF9" i="18"/>
  <c r="CG9" i="16"/>
  <c r="CH31" i="16"/>
  <c r="CH30" i="16"/>
  <c r="CH29" i="16"/>
  <c r="CH34" i="16"/>
  <c r="CH33" i="16"/>
  <c r="CH32" i="16"/>
  <c r="CH28" i="16"/>
  <c r="CH27" i="16"/>
  <c r="CH26" i="16"/>
  <c r="CH25" i="16"/>
  <c r="CH24" i="16"/>
  <c r="CH23" i="16"/>
  <c r="CH21" i="16"/>
  <c r="CH20" i="16"/>
  <c r="CH18" i="16"/>
  <c r="CH17" i="16"/>
  <c r="CH16" i="16"/>
  <c r="CH15" i="16"/>
  <c r="CH14" i="16"/>
  <c r="CH13" i="16"/>
  <c r="CH12" i="16"/>
  <c r="CH11" i="16"/>
  <c r="CF26" i="18" l="1"/>
  <c r="CF28" i="18"/>
  <c r="CF27" i="18"/>
  <c r="CF30" i="18"/>
  <c r="CF31" i="18"/>
  <c r="CF29" i="18"/>
  <c r="CF24" i="18"/>
  <c r="CF12" i="18"/>
  <c r="CF18" i="18"/>
  <c r="CF25" i="18"/>
  <c r="CF13" i="18"/>
  <c r="CF20" i="18"/>
  <c r="CF32" i="18"/>
  <c r="CF14" i="18"/>
  <c r="CF11" i="18"/>
  <c r="CF23" i="18"/>
  <c r="CF15" i="18"/>
  <c r="CF16" i="18"/>
  <c r="CF21" i="18"/>
  <c r="CF17" i="18"/>
  <c r="CF33" i="18"/>
  <c r="CF34" i="18"/>
  <c r="CE9" i="18"/>
  <c r="CF9" i="16"/>
  <c r="CG30" i="16"/>
  <c r="CG31" i="16"/>
  <c r="CG29" i="16"/>
  <c r="CG34" i="16"/>
  <c r="CG33" i="16"/>
  <c r="CG32" i="16"/>
  <c r="CG28" i="16"/>
  <c r="CG27" i="16"/>
  <c r="CG24" i="16"/>
  <c r="CG23" i="16"/>
  <c r="CG26" i="16"/>
  <c r="CG21" i="16"/>
  <c r="CG20" i="16"/>
  <c r="CG18" i="16"/>
  <c r="CG17" i="16"/>
  <c r="CG25" i="16"/>
  <c r="CG16" i="16"/>
  <c r="CG14" i="16"/>
  <c r="CG12" i="16"/>
  <c r="CG11" i="16"/>
  <c r="CG15" i="16"/>
  <c r="CG13" i="16"/>
  <c r="CE27" i="18" l="1"/>
  <c r="CE28" i="18"/>
  <c r="CE26" i="18"/>
  <c r="CE31" i="18"/>
  <c r="CE30" i="18"/>
  <c r="CE29" i="18"/>
  <c r="CE23" i="18"/>
  <c r="CE24" i="18"/>
  <c r="CE14" i="18"/>
  <c r="CE15" i="18"/>
  <c r="CE11" i="18"/>
  <c r="CE12" i="18"/>
  <c r="CE32" i="18"/>
  <c r="CE13" i="18"/>
  <c r="CE20" i="18"/>
  <c r="CE16" i="18"/>
  <c r="CE33" i="18"/>
  <c r="CE25" i="18"/>
  <c r="CE17" i="18"/>
  <c r="CE18" i="18"/>
  <c r="CE21" i="18"/>
  <c r="CE34" i="18"/>
  <c r="CD9" i="18"/>
  <c r="CE9" i="16"/>
  <c r="CF31" i="16"/>
  <c r="CF30" i="16"/>
  <c r="CF29" i="16"/>
  <c r="CF34" i="16"/>
  <c r="CF33" i="16"/>
  <c r="CF32" i="16"/>
  <c r="CF28" i="16"/>
  <c r="CF27" i="16"/>
  <c r="CF26" i="16"/>
  <c r="CF25" i="16"/>
  <c r="CF24" i="16"/>
  <c r="CF23" i="16"/>
  <c r="CF21" i="16"/>
  <c r="CF20" i="16"/>
  <c r="CF18" i="16"/>
  <c r="CF17" i="16"/>
  <c r="CF16" i="16"/>
  <c r="CF15" i="16"/>
  <c r="CF14" i="16"/>
  <c r="CF13" i="16"/>
  <c r="CF12" i="16"/>
  <c r="CF11" i="16"/>
  <c r="CD26" i="18" l="1"/>
  <c r="CD27" i="18"/>
  <c r="CD28" i="18"/>
  <c r="CD31" i="18"/>
  <c r="CD30" i="18"/>
  <c r="CD29" i="18"/>
  <c r="CD12" i="18"/>
  <c r="CD25" i="18"/>
  <c r="CD13" i="18"/>
  <c r="CD23" i="18"/>
  <c r="CD14" i="18"/>
  <c r="CD11" i="18"/>
  <c r="CD32" i="18"/>
  <c r="CD18" i="18"/>
  <c r="CD17" i="18"/>
  <c r="CD15" i="18"/>
  <c r="CD34" i="18"/>
  <c r="CD16" i="18"/>
  <c r="CD24" i="18"/>
  <c r="CD21" i="18"/>
  <c r="CD20" i="18"/>
  <c r="CD33" i="18"/>
  <c r="CC9" i="18"/>
  <c r="CD9" i="16"/>
  <c r="CE31" i="16"/>
  <c r="CE29" i="16"/>
  <c r="CE30" i="16"/>
  <c r="CE34" i="16"/>
  <c r="CE33" i="16"/>
  <c r="CE32" i="16"/>
  <c r="CE28" i="16"/>
  <c r="CE27" i="16"/>
  <c r="CE26" i="16"/>
  <c r="CE25" i="16"/>
  <c r="CE24" i="16"/>
  <c r="CE20" i="16"/>
  <c r="CE18" i="16"/>
  <c r="CE17" i="16"/>
  <c r="CE23" i="16"/>
  <c r="CE21" i="16"/>
  <c r="CE16" i="16"/>
  <c r="CE14" i="16"/>
  <c r="CE15" i="16"/>
  <c r="CE12" i="16"/>
  <c r="CE13" i="16"/>
  <c r="CE11" i="16"/>
  <c r="CC26" i="18" l="1"/>
  <c r="CC28" i="18"/>
  <c r="CC27" i="18"/>
  <c r="CC31" i="18"/>
  <c r="CC29" i="18"/>
  <c r="CC30" i="18"/>
  <c r="CC23" i="18"/>
  <c r="CC12" i="18"/>
  <c r="CC15" i="18"/>
  <c r="CC14" i="18"/>
  <c r="CC13" i="18"/>
  <c r="CC33" i="18"/>
  <c r="CC17" i="18"/>
  <c r="CC20" i="18"/>
  <c r="CC21" i="18"/>
  <c r="CC16" i="18"/>
  <c r="CC18" i="18"/>
  <c r="CC25" i="18"/>
  <c r="CC32" i="18"/>
  <c r="CC11" i="18"/>
  <c r="CC34" i="18"/>
  <c r="CC24" i="18"/>
  <c r="CB9" i="18"/>
  <c r="CC9" i="16"/>
  <c r="CD31" i="16"/>
  <c r="CD30" i="16"/>
  <c r="CD29" i="16"/>
  <c r="CD34" i="16"/>
  <c r="CD33" i="16"/>
  <c r="CD28" i="16"/>
  <c r="CD27" i="16"/>
  <c r="CD26" i="16"/>
  <c r="CD25" i="16"/>
  <c r="CD24" i="16"/>
  <c r="CD23" i="16"/>
  <c r="CD21" i="16"/>
  <c r="CD20" i="16"/>
  <c r="CD18" i="16"/>
  <c r="CD17" i="16"/>
  <c r="CD32" i="16"/>
  <c r="CD16" i="16"/>
  <c r="CD15" i="16"/>
  <c r="CD14" i="16"/>
  <c r="CD13" i="16"/>
  <c r="CD12" i="16"/>
  <c r="CD11" i="16"/>
  <c r="CB27" i="18" l="1"/>
  <c r="CB28" i="18"/>
  <c r="CB26" i="18"/>
  <c r="CB30" i="18"/>
  <c r="CB31" i="18"/>
  <c r="CB29" i="18"/>
  <c r="CB18" i="18"/>
  <c r="CB15" i="18"/>
  <c r="CB23" i="18"/>
  <c r="CB13" i="18"/>
  <c r="CB11" i="18"/>
  <c r="CB14" i="18"/>
  <c r="CB33" i="18"/>
  <c r="CB12" i="18"/>
  <c r="CB34" i="18"/>
  <c r="CB16" i="18"/>
  <c r="CB32" i="18"/>
  <c r="CB25" i="18"/>
  <c r="CB17" i="18"/>
  <c r="CB21" i="18"/>
  <c r="CB24" i="18"/>
  <c r="CB20" i="18"/>
  <c r="CA9" i="18"/>
  <c r="CB9" i="16"/>
  <c r="CC30" i="16"/>
  <c r="CC31" i="16"/>
  <c r="CC29" i="16"/>
  <c r="CC33" i="16"/>
  <c r="CC32" i="16"/>
  <c r="CC34" i="16"/>
  <c r="CC28" i="16"/>
  <c r="CC27" i="16"/>
  <c r="CC25" i="16"/>
  <c r="CC21" i="16"/>
  <c r="CC24" i="16"/>
  <c r="CC23" i="16"/>
  <c r="CC20" i="16"/>
  <c r="CC18" i="16"/>
  <c r="CC17" i="16"/>
  <c r="CC26" i="16"/>
  <c r="CC16" i="16"/>
  <c r="CC15" i="16"/>
  <c r="CC13" i="16"/>
  <c r="CC12" i="16"/>
  <c r="CC11" i="16"/>
  <c r="CC14" i="16"/>
  <c r="CA26" i="18" l="1"/>
  <c r="CA27" i="18"/>
  <c r="CA28" i="18"/>
  <c r="CA31" i="18"/>
  <c r="CA30" i="18"/>
  <c r="CA29" i="18"/>
  <c r="CA23" i="18"/>
  <c r="CA17" i="18"/>
  <c r="CA14" i="18"/>
  <c r="CA11" i="18"/>
  <c r="CA34" i="18"/>
  <c r="CA13" i="18"/>
  <c r="CA24" i="18"/>
  <c r="CA18" i="18"/>
  <c r="CA20" i="18"/>
  <c r="CA25" i="18"/>
  <c r="CA21" i="18"/>
  <c r="CA32" i="18"/>
  <c r="CA33" i="18"/>
  <c r="CA12" i="18"/>
  <c r="CA15" i="18"/>
  <c r="CA16" i="18"/>
  <c r="BZ9" i="18"/>
  <c r="CA9" i="16"/>
  <c r="CB31" i="16"/>
  <c r="CB29" i="16"/>
  <c r="CB30" i="16"/>
  <c r="CB34" i="16"/>
  <c r="CB33" i="16"/>
  <c r="CB32" i="16"/>
  <c r="CB28" i="16"/>
  <c r="CB27" i="16"/>
  <c r="CB26" i="16"/>
  <c r="CB25" i="16"/>
  <c r="CB24" i="16"/>
  <c r="CB23" i="16"/>
  <c r="CB21" i="16"/>
  <c r="CB20" i="16"/>
  <c r="CB18" i="16"/>
  <c r="CB16" i="16"/>
  <c r="CB15" i="16"/>
  <c r="CB14" i="16"/>
  <c r="CB13" i="16"/>
  <c r="CB17" i="16"/>
  <c r="CB12" i="16"/>
  <c r="CB11" i="16"/>
  <c r="BZ28" i="18" l="1"/>
  <c r="BZ26" i="18"/>
  <c r="BZ27" i="18"/>
  <c r="BZ31" i="18"/>
  <c r="BZ30" i="18"/>
  <c r="BZ29" i="18"/>
  <c r="BZ15" i="18"/>
  <c r="BZ16" i="18"/>
  <c r="BZ13" i="18"/>
  <c r="BZ32" i="18"/>
  <c r="BZ33" i="18"/>
  <c r="BZ17" i="18"/>
  <c r="BZ34" i="18"/>
  <c r="BZ11" i="18"/>
  <c r="BZ25" i="18"/>
  <c r="BZ18" i="18"/>
  <c r="BZ23" i="18"/>
  <c r="BZ14" i="18"/>
  <c r="BZ24" i="18"/>
  <c r="BZ12" i="18"/>
  <c r="BZ21" i="18"/>
  <c r="BZ20" i="18"/>
  <c r="BY9" i="18"/>
  <c r="BZ9" i="16"/>
  <c r="CA31" i="16"/>
  <c r="CA30" i="16"/>
  <c r="CA29" i="16"/>
  <c r="CA34" i="16"/>
  <c r="CA33" i="16"/>
  <c r="CA32" i="16"/>
  <c r="CA28" i="16"/>
  <c r="CA27" i="16"/>
  <c r="CA26" i="16"/>
  <c r="CA25" i="16"/>
  <c r="CA24" i="16"/>
  <c r="CA20" i="16"/>
  <c r="CA18" i="16"/>
  <c r="CA17" i="16"/>
  <c r="CA21" i="16"/>
  <c r="CA23" i="16"/>
  <c r="CA15" i="16"/>
  <c r="CA13" i="16"/>
  <c r="CA11" i="16"/>
  <c r="CA16" i="16"/>
  <c r="CA14" i="16"/>
  <c r="CA12" i="16"/>
  <c r="BY27" i="18" l="1"/>
  <c r="BY26" i="18"/>
  <c r="BY28" i="18"/>
  <c r="BY31" i="18"/>
  <c r="BY30" i="18"/>
  <c r="BY29" i="18"/>
  <c r="BY14" i="18"/>
  <c r="BY11" i="18"/>
  <c r="BY20" i="18"/>
  <c r="BY34" i="18"/>
  <c r="BY24" i="18"/>
  <c r="BY25" i="18"/>
  <c r="BY23" i="18"/>
  <c r="BY12" i="18"/>
  <c r="BY13" i="18"/>
  <c r="BY15" i="18"/>
  <c r="BY32" i="18"/>
  <c r="BY21" i="18"/>
  <c r="BY17" i="18"/>
  <c r="BY16" i="18"/>
  <c r="BY18" i="18"/>
  <c r="BY33" i="18"/>
  <c r="BX9" i="18"/>
  <c r="BY9" i="16"/>
  <c r="BZ31" i="16"/>
  <c r="BZ30" i="16"/>
  <c r="BZ29" i="16"/>
  <c r="BZ34" i="16"/>
  <c r="BZ32" i="16"/>
  <c r="BZ28" i="16"/>
  <c r="BZ26" i="16"/>
  <c r="BZ25" i="16"/>
  <c r="BZ24" i="16"/>
  <c r="BZ23" i="16"/>
  <c r="BZ21" i="16"/>
  <c r="BZ27" i="16"/>
  <c r="BZ20" i="16"/>
  <c r="BZ18" i="16"/>
  <c r="BZ17" i="16"/>
  <c r="BZ33" i="16"/>
  <c r="BZ16" i="16"/>
  <c r="BZ15" i="16"/>
  <c r="BZ14" i="16"/>
  <c r="BZ13" i="16"/>
  <c r="BZ12" i="16"/>
  <c r="BZ11" i="16"/>
  <c r="BX26" i="18" l="1"/>
  <c r="BX27" i="18"/>
  <c r="BX28" i="18"/>
  <c r="BX30" i="18"/>
  <c r="BX29" i="18"/>
  <c r="BX31" i="18"/>
  <c r="BX11" i="18"/>
  <c r="BX32" i="18"/>
  <c r="BX15" i="18"/>
  <c r="BX20" i="18"/>
  <c r="BX21" i="18"/>
  <c r="BX24" i="18"/>
  <c r="BX13" i="18"/>
  <c r="BX14" i="18"/>
  <c r="BX18" i="18"/>
  <c r="BX25" i="18"/>
  <c r="BX16" i="18"/>
  <c r="BX34" i="18"/>
  <c r="BX12" i="18"/>
  <c r="BX33" i="18"/>
  <c r="BX23" i="18"/>
  <c r="BX17" i="18"/>
  <c r="BW9" i="18"/>
  <c r="BX9" i="16"/>
  <c r="BY31" i="16"/>
  <c r="BY30" i="16"/>
  <c r="BY29" i="16"/>
  <c r="BY33" i="16"/>
  <c r="BY32" i="16"/>
  <c r="BY34" i="16"/>
  <c r="BY28" i="16"/>
  <c r="BY27" i="16"/>
  <c r="BY26" i="16"/>
  <c r="BY23" i="16"/>
  <c r="BY25" i="16"/>
  <c r="BY24" i="16"/>
  <c r="BY21" i="16"/>
  <c r="BY20" i="16"/>
  <c r="BY18" i="16"/>
  <c r="BY17" i="16"/>
  <c r="BY16" i="16"/>
  <c r="BY14" i="16"/>
  <c r="BY12" i="16"/>
  <c r="BY11" i="16"/>
  <c r="BY15" i="16"/>
  <c r="BY13" i="16"/>
  <c r="BW27" i="18" l="1"/>
  <c r="BW28" i="18"/>
  <c r="BW26" i="18"/>
  <c r="BW31" i="18"/>
  <c r="BW30" i="18"/>
  <c r="BW29" i="18"/>
  <c r="BW11" i="18"/>
  <c r="BW23" i="18"/>
  <c r="BW21" i="18"/>
  <c r="BW14" i="18"/>
  <c r="BW20" i="18"/>
  <c r="BW32" i="18"/>
  <c r="BW12" i="18"/>
  <c r="BW34" i="18"/>
  <c r="BW13" i="18"/>
  <c r="BW33" i="18"/>
  <c r="BW16" i="18"/>
  <c r="BW24" i="18"/>
  <c r="BW18" i="18"/>
  <c r="BW25" i="18"/>
  <c r="BW15" i="18"/>
  <c r="BW17" i="18"/>
  <c r="BV9" i="18"/>
  <c r="BW9" i="16"/>
  <c r="BX31" i="16"/>
  <c r="BX30" i="16"/>
  <c r="BX29" i="16"/>
  <c r="BX34" i="16"/>
  <c r="BX33" i="16"/>
  <c r="BX32" i="16"/>
  <c r="BX28" i="16"/>
  <c r="BX27" i="16"/>
  <c r="BX26" i="16"/>
  <c r="BX25" i="16"/>
  <c r="BX24" i="16"/>
  <c r="BX23" i="16"/>
  <c r="BX21" i="16"/>
  <c r="BX17" i="16"/>
  <c r="BX20" i="16"/>
  <c r="BX16" i="16"/>
  <c r="BX15" i="16"/>
  <c r="BX14" i="16"/>
  <c r="BX13" i="16"/>
  <c r="BX18" i="16"/>
  <c r="BX12" i="16"/>
  <c r="BX11" i="16"/>
  <c r="BV28" i="18" l="1"/>
  <c r="BV27" i="18"/>
  <c r="BV26" i="18"/>
  <c r="BV30" i="18"/>
  <c r="BV31" i="18"/>
  <c r="BV29" i="18"/>
  <c r="BV32" i="18"/>
  <c r="BV23" i="18"/>
  <c r="BV13" i="18"/>
  <c r="BV15" i="18"/>
  <c r="BV11" i="18"/>
  <c r="BV18" i="18"/>
  <c r="BV17" i="18"/>
  <c r="BV33" i="18"/>
  <c r="BV21" i="18"/>
  <c r="BV16" i="18"/>
  <c r="BV20" i="18"/>
  <c r="BV34" i="18"/>
  <c r="BV25" i="18"/>
  <c r="BV24" i="18"/>
  <c r="BV12" i="18"/>
  <c r="BV14" i="18"/>
  <c r="BU9" i="18"/>
  <c r="BV9" i="16"/>
  <c r="BW31" i="16"/>
  <c r="BW30" i="16"/>
  <c r="BW29" i="16"/>
  <c r="BW34" i="16"/>
  <c r="BW33" i="16"/>
  <c r="BW32" i="16"/>
  <c r="BW28" i="16"/>
  <c r="BW27" i="16"/>
  <c r="BW26" i="16"/>
  <c r="BW25" i="16"/>
  <c r="BW24" i="16"/>
  <c r="BW20" i="16"/>
  <c r="BW18" i="16"/>
  <c r="BW17" i="16"/>
  <c r="BW23" i="16"/>
  <c r="BW14" i="16"/>
  <c r="BW16" i="16"/>
  <c r="BW13" i="16"/>
  <c r="BW12" i="16"/>
  <c r="BW21" i="16"/>
  <c r="BW15" i="16"/>
  <c r="BW11" i="16"/>
  <c r="BU26" i="18" l="1"/>
  <c r="BU28" i="18"/>
  <c r="BU27" i="18"/>
  <c r="BU31" i="18"/>
  <c r="BU30" i="18"/>
  <c r="BU29" i="18"/>
  <c r="BU23" i="18"/>
  <c r="BU18" i="18"/>
  <c r="BU13" i="18"/>
  <c r="BU14" i="18"/>
  <c r="BU16" i="18"/>
  <c r="BU20" i="18"/>
  <c r="BU17" i="18"/>
  <c r="BU24" i="18"/>
  <c r="BU34" i="18"/>
  <c r="BU33" i="18"/>
  <c r="BU15" i="18"/>
  <c r="BU12" i="18"/>
  <c r="BU11" i="18"/>
  <c r="BU32" i="18"/>
  <c r="BU21" i="18"/>
  <c r="BU25" i="18"/>
  <c r="BT9" i="18"/>
  <c r="BU9" i="16"/>
  <c r="BV31" i="16"/>
  <c r="BV30" i="16"/>
  <c r="BV29" i="16"/>
  <c r="BV34" i="16"/>
  <c r="BV33" i="16"/>
  <c r="BV32" i="16"/>
  <c r="BV27" i="16"/>
  <c r="BV26" i="16"/>
  <c r="BV25" i="16"/>
  <c r="BV24" i="16"/>
  <c r="BV23" i="16"/>
  <c r="BV21" i="16"/>
  <c r="BV28" i="16"/>
  <c r="BV20" i="16"/>
  <c r="BV18" i="16"/>
  <c r="BV17" i="16"/>
  <c r="BV16" i="16"/>
  <c r="BV15" i="16"/>
  <c r="BV14" i="16"/>
  <c r="BV13" i="16"/>
  <c r="BV12" i="16"/>
  <c r="BV11" i="16"/>
  <c r="BT27" i="18" l="1"/>
  <c r="BT26" i="18"/>
  <c r="BT28" i="18"/>
  <c r="BT30" i="18"/>
  <c r="BT31" i="18"/>
  <c r="BT29" i="18"/>
  <c r="BT23" i="18"/>
  <c r="BT14" i="18"/>
  <c r="BT24" i="18"/>
  <c r="BT16" i="18"/>
  <c r="BT17" i="18"/>
  <c r="BT32" i="18"/>
  <c r="BT34" i="18"/>
  <c r="BT33" i="18"/>
  <c r="BT25" i="18"/>
  <c r="BT12" i="18"/>
  <c r="BT15" i="18"/>
  <c r="BT18" i="18"/>
  <c r="BT11" i="18"/>
  <c r="BT13" i="18"/>
  <c r="BT21" i="18"/>
  <c r="BT20" i="18"/>
  <c r="BS9" i="18"/>
  <c r="BT9" i="16"/>
  <c r="BU30" i="16"/>
  <c r="BU31" i="16"/>
  <c r="BU29" i="16"/>
  <c r="BU33" i="16"/>
  <c r="BU32" i="16"/>
  <c r="BU28" i="16"/>
  <c r="BU27" i="16"/>
  <c r="BU34" i="16"/>
  <c r="BU21" i="16"/>
  <c r="BU26" i="16"/>
  <c r="BU25" i="16"/>
  <c r="BU23" i="16"/>
  <c r="BU20" i="16"/>
  <c r="BU18" i="16"/>
  <c r="BU17" i="16"/>
  <c r="BU24" i="16"/>
  <c r="BU16" i="16"/>
  <c r="BU15" i="16"/>
  <c r="BU13" i="16"/>
  <c r="BU12" i="16"/>
  <c r="BU11" i="16"/>
  <c r="BU14" i="16"/>
  <c r="BS28" i="18" l="1"/>
  <c r="BS27" i="18"/>
  <c r="BS26" i="18"/>
  <c r="BS31" i="18"/>
  <c r="BS30" i="18"/>
  <c r="BS29" i="18"/>
  <c r="BS24" i="18"/>
  <c r="BS15" i="18"/>
  <c r="BS14" i="18"/>
  <c r="BS32" i="18"/>
  <c r="BS13" i="18"/>
  <c r="BS12" i="18"/>
  <c r="BS16" i="18"/>
  <c r="BS21" i="18"/>
  <c r="BS34" i="18"/>
  <c r="BS11" i="18"/>
  <c r="BS17" i="18"/>
  <c r="BS33" i="18"/>
  <c r="BS23" i="18"/>
  <c r="BS20" i="18"/>
  <c r="BS18" i="18"/>
  <c r="BS25" i="18"/>
  <c r="BR9" i="18"/>
  <c r="BS9" i="16"/>
  <c r="BT31" i="16"/>
  <c r="BT29" i="16"/>
  <c r="BT30" i="16"/>
  <c r="BT34" i="16"/>
  <c r="BT33" i="16"/>
  <c r="BT32" i="16"/>
  <c r="BT28" i="16"/>
  <c r="BT27" i="16"/>
  <c r="BT26" i="16"/>
  <c r="BT25" i="16"/>
  <c r="BT24" i="16"/>
  <c r="BT23" i="16"/>
  <c r="BT21" i="16"/>
  <c r="BT18" i="16"/>
  <c r="BT17" i="16"/>
  <c r="BT16" i="16"/>
  <c r="BT15" i="16"/>
  <c r="BT14" i="16"/>
  <c r="BT13" i="16"/>
  <c r="BT12" i="16"/>
  <c r="BT11" i="16"/>
  <c r="BT20" i="16"/>
  <c r="BR26" i="18" l="1"/>
  <c r="BR27" i="18"/>
  <c r="BR28" i="18"/>
  <c r="BR31" i="18"/>
  <c r="BR30" i="18"/>
  <c r="BR29" i="18"/>
  <c r="BR34" i="18"/>
  <c r="BR17" i="18"/>
  <c r="BR21" i="18"/>
  <c r="BR18" i="18"/>
  <c r="BR13" i="18"/>
  <c r="BR15" i="18"/>
  <c r="BR24" i="18"/>
  <c r="BR16" i="18"/>
  <c r="BR11" i="18"/>
  <c r="BR33" i="18"/>
  <c r="BR12" i="18"/>
  <c r="BR23" i="18"/>
  <c r="BR14" i="18"/>
  <c r="BR20" i="18"/>
  <c r="BR32" i="18"/>
  <c r="BR25" i="18"/>
  <c r="BQ9" i="18"/>
  <c r="BR9" i="16"/>
  <c r="BS31" i="16"/>
  <c r="BS30" i="16"/>
  <c r="BS29" i="16"/>
  <c r="BS34" i="16"/>
  <c r="BS33" i="16"/>
  <c r="BS32" i="16"/>
  <c r="BS28" i="16"/>
  <c r="BS27" i="16"/>
  <c r="BS26" i="16"/>
  <c r="BS25" i="16"/>
  <c r="BS24" i="16"/>
  <c r="BS20" i="16"/>
  <c r="BS18" i="16"/>
  <c r="BS17" i="16"/>
  <c r="BS21" i="16"/>
  <c r="BS16" i="16"/>
  <c r="BS15" i="16"/>
  <c r="BS13" i="16"/>
  <c r="BS14" i="16"/>
  <c r="BS11" i="16"/>
  <c r="BS23" i="16"/>
  <c r="BS12" i="16"/>
  <c r="BQ28" i="18" l="1"/>
  <c r="BQ27" i="18"/>
  <c r="BQ26" i="18"/>
  <c r="BQ31" i="18"/>
  <c r="BQ30" i="18"/>
  <c r="BQ29" i="18"/>
  <c r="BQ12" i="18"/>
  <c r="BQ34" i="18"/>
  <c r="BQ16" i="18"/>
  <c r="BQ15" i="18"/>
  <c r="BQ23" i="18"/>
  <c r="BQ14" i="18"/>
  <c r="BQ13" i="18"/>
  <c r="BQ11" i="18"/>
  <c r="BQ32" i="18"/>
  <c r="BQ18" i="18"/>
  <c r="BQ17" i="18"/>
  <c r="BQ33" i="18"/>
  <c r="BQ25" i="18"/>
  <c r="BQ21" i="18"/>
  <c r="BQ24" i="18"/>
  <c r="BQ20" i="18"/>
  <c r="BP9" i="18"/>
  <c r="BQ9" i="16"/>
  <c r="BR31" i="16"/>
  <c r="BR30" i="16"/>
  <c r="BR29" i="16"/>
  <c r="BR34" i="16"/>
  <c r="BR33" i="16"/>
  <c r="BR32" i="16"/>
  <c r="BR28" i="16"/>
  <c r="BR27" i="16"/>
  <c r="BR26" i="16"/>
  <c r="BR25" i="16"/>
  <c r="BR24" i="16"/>
  <c r="BR23" i="16"/>
  <c r="BR21" i="16"/>
  <c r="BR20" i="16"/>
  <c r="BR18" i="16"/>
  <c r="BR17" i="16"/>
  <c r="BR16" i="16"/>
  <c r="BR15" i="16"/>
  <c r="BR14" i="16"/>
  <c r="BR13" i="16"/>
  <c r="BR12" i="16"/>
  <c r="BR11" i="16"/>
  <c r="BP27" i="18" l="1"/>
  <c r="BP26" i="18"/>
  <c r="BP28" i="18"/>
  <c r="BP30" i="18"/>
  <c r="BP31" i="18"/>
  <c r="BP29" i="18"/>
  <c r="BP34" i="18"/>
  <c r="BP25" i="18"/>
  <c r="BP24" i="18"/>
  <c r="BP21" i="18"/>
  <c r="BP12" i="18"/>
  <c r="BP18" i="18"/>
  <c r="BP23" i="18"/>
  <c r="BP16" i="18"/>
  <c r="BP13" i="18"/>
  <c r="BP11" i="18"/>
  <c r="BP32" i="18"/>
  <c r="BP20" i="18"/>
  <c r="BP15" i="18"/>
  <c r="BP17" i="18"/>
  <c r="BP14" i="18"/>
  <c r="BP33" i="18"/>
  <c r="BO9" i="18"/>
  <c r="BP9" i="16"/>
  <c r="BQ30" i="16"/>
  <c r="BQ31" i="16"/>
  <c r="BQ29" i="16"/>
  <c r="BQ34" i="16"/>
  <c r="BQ33" i="16"/>
  <c r="BQ32" i="16"/>
  <c r="BQ28" i="16"/>
  <c r="BQ27" i="16"/>
  <c r="BQ24" i="16"/>
  <c r="BQ23" i="16"/>
  <c r="BQ26" i="16"/>
  <c r="BQ21" i="16"/>
  <c r="BQ20" i="16"/>
  <c r="BQ18" i="16"/>
  <c r="BQ17" i="16"/>
  <c r="BQ25" i="16"/>
  <c r="BQ16" i="16"/>
  <c r="BQ14" i="16"/>
  <c r="BQ12" i="16"/>
  <c r="BQ11" i="16"/>
  <c r="BQ15" i="16"/>
  <c r="BQ13" i="16"/>
  <c r="BO28" i="18" l="1"/>
  <c r="BO27" i="18"/>
  <c r="BO26" i="18"/>
  <c r="BO31" i="18"/>
  <c r="BO30" i="18"/>
  <c r="BO29" i="18"/>
  <c r="BO11" i="18"/>
  <c r="BO15" i="18"/>
  <c r="BO21" i="18"/>
  <c r="BO32" i="18"/>
  <c r="BO25" i="18"/>
  <c r="BO34" i="18"/>
  <c r="BO33" i="18"/>
  <c r="BO12" i="18"/>
  <c r="BO24" i="18"/>
  <c r="BO13" i="18"/>
  <c r="BO14" i="18"/>
  <c r="BO23" i="18"/>
  <c r="BO18" i="18"/>
  <c r="BO20" i="18"/>
  <c r="BO16" i="18"/>
  <c r="BO17" i="18"/>
  <c r="BN9" i="18"/>
  <c r="BO9" i="16"/>
  <c r="BP31" i="16"/>
  <c r="BP30" i="16"/>
  <c r="BP29" i="16"/>
  <c r="BP34" i="16"/>
  <c r="BP33" i="16"/>
  <c r="BP32" i="16"/>
  <c r="BP28" i="16"/>
  <c r="BP27" i="16"/>
  <c r="BP26" i="16"/>
  <c r="BP25" i="16"/>
  <c r="BP24" i="16"/>
  <c r="BP23" i="16"/>
  <c r="BP21" i="16"/>
  <c r="BP20" i="16"/>
  <c r="BP18" i="16"/>
  <c r="BP17" i="16"/>
  <c r="BP16" i="16"/>
  <c r="BP15" i="16"/>
  <c r="BP14" i="16"/>
  <c r="BP13" i="16"/>
  <c r="BP12" i="16"/>
  <c r="BP11" i="16"/>
  <c r="BN28" i="18" l="1"/>
  <c r="BN26" i="18"/>
  <c r="BN27" i="18"/>
  <c r="BN31" i="18"/>
  <c r="BN29" i="18"/>
  <c r="BN30" i="18"/>
  <c r="BN32" i="18"/>
  <c r="BN14" i="18"/>
  <c r="BN25" i="18"/>
  <c r="BN34" i="18"/>
  <c r="BN11" i="18"/>
  <c r="BN12" i="18"/>
  <c r="BN13" i="18"/>
  <c r="BN33" i="18"/>
  <c r="BN20" i="18"/>
  <c r="BN17" i="18"/>
  <c r="BN21" i="18"/>
  <c r="BN24" i="18"/>
  <c r="BN15" i="18"/>
  <c r="BN23" i="18"/>
  <c r="BN16" i="18"/>
  <c r="BN18" i="18"/>
  <c r="BM9" i="18"/>
  <c r="BN9" i="16"/>
  <c r="BO31" i="16"/>
  <c r="BO29" i="16"/>
  <c r="BO30" i="16"/>
  <c r="BO34" i="16"/>
  <c r="BO33" i="16"/>
  <c r="BO32" i="16"/>
  <c r="BO28" i="16"/>
  <c r="BO27" i="16"/>
  <c r="BO26" i="16"/>
  <c r="BO25" i="16"/>
  <c r="BO24" i="16"/>
  <c r="BO20" i="16"/>
  <c r="BO18" i="16"/>
  <c r="BO17" i="16"/>
  <c r="BO23" i="16"/>
  <c r="BO21" i="16"/>
  <c r="BO16" i="16"/>
  <c r="BO14" i="16"/>
  <c r="BO15" i="16"/>
  <c r="BO12" i="16"/>
  <c r="BO13" i="16"/>
  <c r="BO11" i="16"/>
  <c r="BM27" i="18" l="1"/>
  <c r="BM28" i="18"/>
  <c r="BM26" i="18"/>
  <c r="BM31" i="18"/>
  <c r="BM30" i="18"/>
  <c r="BM29" i="18"/>
  <c r="BM20" i="18"/>
  <c r="BM34" i="18"/>
  <c r="BM12" i="18"/>
  <c r="BM33" i="18"/>
  <c r="BM11" i="18"/>
  <c r="BM25" i="18"/>
  <c r="BM18" i="18"/>
  <c r="BM13" i="18"/>
  <c r="BM24" i="18"/>
  <c r="BM15" i="18"/>
  <c r="BM14" i="18"/>
  <c r="BM32" i="18"/>
  <c r="BM21" i="18"/>
  <c r="BM17" i="18"/>
  <c r="BM23" i="18"/>
  <c r="BM16" i="18"/>
  <c r="BL9" i="18"/>
  <c r="BM9" i="16"/>
  <c r="BN31" i="16"/>
  <c r="BN30" i="16"/>
  <c r="BN29" i="16"/>
  <c r="BN34" i="16"/>
  <c r="BN33" i="16"/>
  <c r="BN32" i="16"/>
  <c r="BN28" i="16"/>
  <c r="BN27" i="16"/>
  <c r="BN26" i="16"/>
  <c r="BN25" i="16"/>
  <c r="BN24" i="16"/>
  <c r="BN23" i="16"/>
  <c r="BN21" i="16"/>
  <c r="BN20" i="16"/>
  <c r="BN18" i="16"/>
  <c r="BN17" i="16"/>
  <c r="BN16" i="16"/>
  <c r="BN15" i="16"/>
  <c r="BN14" i="16"/>
  <c r="BN13" i="16"/>
  <c r="BN12" i="16"/>
  <c r="BN11" i="16"/>
  <c r="BL26" i="18" l="1"/>
  <c r="BL28" i="18"/>
  <c r="BL27" i="18"/>
  <c r="BL30" i="18"/>
  <c r="BL31" i="18"/>
  <c r="BL29" i="18"/>
  <c r="BL20" i="18"/>
  <c r="BL25" i="18"/>
  <c r="BL14" i="18"/>
  <c r="BL15" i="18"/>
  <c r="BL34" i="18"/>
  <c r="BL21" i="18"/>
  <c r="BL32" i="18"/>
  <c r="BL16" i="18"/>
  <c r="BL33" i="18"/>
  <c r="BL12" i="18"/>
  <c r="BL11" i="18"/>
  <c r="BL18" i="18"/>
  <c r="BL13" i="18"/>
  <c r="BL23" i="18"/>
  <c r="BL17" i="18"/>
  <c r="BL24" i="18"/>
  <c r="BK9" i="18"/>
  <c r="BL9" i="16"/>
  <c r="BM30" i="16"/>
  <c r="BM31" i="16"/>
  <c r="BM29" i="16"/>
  <c r="BM33" i="16"/>
  <c r="BM32" i="16"/>
  <c r="BM34" i="16"/>
  <c r="BM28" i="16"/>
  <c r="BM27" i="16"/>
  <c r="BM25" i="16"/>
  <c r="BM21" i="16"/>
  <c r="BM24" i="16"/>
  <c r="BM23" i="16"/>
  <c r="BM20" i="16"/>
  <c r="BM18" i="16"/>
  <c r="BM17" i="16"/>
  <c r="BM26" i="16"/>
  <c r="BM15" i="16"/>
  <c r="BM13" i="16"/>
  <c r="BM12" i="16"/>
  <c r="BM11" i="16"/>
  <c r="BM16" i="16"/>
  <c r="BM14" i="16"/>
  <c r="BK27" i="18" l="1"/>
  <c r="BK28" i="18"/>
  <c r="BK26" i="18"/>
  <c r="BK31" i="18"/>
  <c r="BK30" i="18"/>
  <c r="BK29" i="18"/>
  <c r="BK11" i="18"/>
  <c r="BK23" i="18"/>
  <c r="BK33" i="18"/>
  <c r="BK20" i="18"/>
  <c r="BK12" i="18"/>
  <c r="BK34" i="18"/>
  <c r="BK21" i="18"/>
  <c r="BK24" i="18"/>
  <c r="BK13" i="18"/>
  <c r="BK16" i="18"/>
  <c r="BK25" i="18"/>
  <c r="BK14" i="18"/>
  <c r="BK15" i="18"/>
  <c r="BK18" i="18"/>
  <c r="BK17" i="18"/>
  <c r="BK32" i="18"/>
  <c r="BJ9" i="18"/>
  <c r="BK9" i="16"/>
  <c r="BL31" i="16"/>
  <c r="BL29" i="16"/>
  <c r="BL30" i="16"/>
  <c r="BL34" i="16"/>
  <c r="BL33" i="16"/>
  <c r="BL32" i="16"/>
  <c r="BL28" i="16"/>
  <c r="BL27" i="16"/>
  <c r="BL26" i="16"/>
  <c r="BL25" i="16"/>
  <c r="BL24" i="16"/>
  <c r="BL23" i="16"/>
  <c r="BL21" i="16"/>
  <c r="BL20" i="16"/>
  <c r="BL18" i="16"/>
  <c r="BL16" i="16"/>
  <c r="BL15" i="16"/>
  <c r="BL14" i="16"/>
  <c r="BL13" i="16"/>
  <c r="BL17" i="16"/>
  <c r="BL12" i="16"/>
  <c r="BL11" i="16"/>
  <c r="BJ26" i="18" l="1"/>
  <c r="BJ28" i="18"/>
  <c r="BJ27" i="18"/>
  <c r="BJ31" i="18"/>
  <c r="BJ30" i="18"/>
  <c r="BJ29" i="18"/>
  <c r="BJ34" i="18"/>
  <c r="BJ23" i="18"/>
  <c r="BJ13" i="18"/>
  <c r="BJ18" i="18"/>
  <c r="BJ33" i="18"/>
  <c r="BJ20" i="18"/>
  <c r="BJ25" i="18"/>
  <c r="BJ24" i="18"/>
  <c r="BJ11" i="18"/>
  <c r="BJ12" i="18"/>
  <c r="BJ21" i="18"/>
  <c r="BJ17" i="18"/>
  <c r="BJ32" i="18"/>
  <c r="BJ14" i="18"/>
  <c r="BJ16" i="18"/>
  <c r="BJ15" i="18"/>
  <c r="BI9" i="18"/>
  <c r="BJ9" i="16"/>
  <c r="BK31" i="16"/>
  <c r="BK30" i="16"/>
  <c r="BK29" i="16"/>
  <c r="BK34" i="16"/>
  <c r="BK33" i="16"/>
  <c r="BK32" i="16"/>
  <c r="BK28" i="16"/>
  <c r="BK27" i="16"/>
  <c r="BK26" i="16"/>
  <c r="BK25" i="16"/>
  <c r="BK24" i="16"/>
  <c r="BK20" i="16"/>
  <c r="BK18" i="16"/>
  <c r="BK17" i="16"/>
  <c r="BK21" i="16"/>
  <c r="BK23" i="16"/>
  <c r="BK15" i="16"/>
  <c r="BK13" i="16"/>
  <c r="BK11" i="16"/>
  <c r="BK16" i="16"/>
  <c r="BK14" i="16"/>
  <c r="BK12" i="16"/>
  <c r="BI27" i="18" l="1"/>
  <c r="BI28" i="18"/>
  <c r="BI26" i="18"/>
  <c r="BI31" i="18"/>
  <c r="BI30" i="18"/>
  <c r="BI29" i="18"/>
  <c r="BI15" i="18"/>
  <c r="BI13" i="18"/>
  <c r="BI14" i="18"/>
  <c r="BI12" i="18"/>
  <c r="BI16" i="18"/>
  <c r="BI23" i="18"/>
  <c r="BI33" i="18"/>
  <c r="BI11" i="18"/>
  <c r="BI32" i="18"/>
  <c r="BI20" i="18"/>
  <c r="BI24" i="18"/>
  <c r="BI18" i="18"/>
  <c r="BI21" i="18"/>
  <c r="BI34" i="18"/>
  <c r="BI17" i="18"/>
  <c r="BI25" i="18"/>
  <c r="BH9" i="18"/>
  <c r="BI9" i="16"/>
  <c r="BJ31" i="16"/>
  <c r="BJ30" i="16"/>
  <c r="BJ29" i="16"/>
  <c r="BJ34" i="16"/>
  <c r="BJ32" i="16"/>
  <c r="BJ33" i="16"/>
  <c r="BJ28" i="16"/>
  <c r="BJ26" i="16"/>
  <c r="BJ25" i="16"/>
  <c r="BJ24" i="16"/>
  <c r="BJ23" i="16"/>
  <c r="BJ21" i="16"/>
  <c r="BJ27" i="16"/>
  <c r="BJ20" i="16"/>
  <c r="BJ18" i="16"/>
  <c r="BJ17" i="16"/>
  <c r="BJ16" i="16"/>
  <c r="BJ15" i="16"/>
  <c r="BJ14" i="16"/>
  <c r="BJ13" i="16"/>
  <c r="BJ12" i="16"/>
  <c r="BJ11" i="16"/>
  <c r="BH26" i="18" l="1"/>
  <c r="BH28" i="18"/>
  <c r="BH27" i="18"/>
  <c r="BH30" i="18"/>
  <c r="BH29" i="18"/>
  <c r="BH31" i="18"/>
  <c r="BH16" i="18"/>
  <c r="BH33" i="18"/>
  <c r="BH11" i="18"/>
  <c r="BH20" i="18"/>
  <c r="BH25" i="18"/>
  <c r="BH13" i="18"/>
  <c r="BH23" i="18"/>
  <c r="BH12" i="18"/>
  <c r="BH21" i="18"/>
  <c r="BH14" i="18"/>
  <c r="BH32" i="18"/>
  <c r="BH15" i="18"/>
  <c r="BH24" i="18"/>
  <c r="BH18" i="18"/>
  <c r="BH34" i="18"/>
  <c r="BH17" i="18"/>
  <c r="BG9" i="18"/>
  <c r="BH9" i="16"/>
  <c r="BI31" i="16"/>
  <c r="BI30" i="16"/>
  <c r="BI29" i="16"/>
  <c r="BI33" i="16"/>
  <c r="BI32" i="16"/>
  <c r="BI34" i="16"/>
  <c r="BI28" i="16"/>
  <c r="BI27" i="16"/>
  <c r="BI26" i="16"/>
  <c r="BI23" i="16"/>
  <c r="BI25" i="16"/>
  <c r="BI24" i="16"/>
  <c r="BI21" i="16"/>
  <c r="BI20" i="16"/>
  <c r="BI18" i="16"/>
  <c r="BI17" i="16"/>
  <c r="BI16" i="16"/>
  <c r="BI14" i="16"/>
  <c r="BI12" i="16"/>
  <c r="BI11" i="16"/>
  <c r="BI15" i="16"/>
  <c r="BI13" i="16"/>
  <c r="BG28" i="18" l="1"/>
  <c r="BG26" i="18"/>
  <c r="BG27" i="18"/>
  <c r="BG31" i="18"/>
  <c r="BG29" i="18"/>
  <c r="BG30" i="18"/>
  <c r="BG15" i="18"/>
  <c r="BG17" i="18"/>
  <c r="BG16" i="18"/>
  <c r="BG13" i="18"/>
  <c r="BG11" i="18"/>
  <c r="BG32" i="18"/>
  <c r="BG12" i="18"/>
  <c r="BG23" i="18"/>
  <c r="BG14" i="18"/>
  <c r="BG25" i="18"/>
  <c r="BG20" i="18"/>
  <c r="BG21" i="18"/>
  <c r="BG34" i="18"/>
  <c r="BG33" i="18"/>
  <c r="BG18" i="18"/>
  <c r="BG24" i="18"/>
  <c r="BF9" i="18"/>
  <c r="BG9" i="16"/>
  <c r="BH31" i="16"/>
  <c r="BH30" i="16"/>
  <c r="BH29" i="16"/>
  <c r="BH34" i="16"/>
  <c r="BH33" i="16"/>
  <c r="BH32" i="16"/>
  <c r="BH28" i="16"/>
  <c r="BH27" i="16"/>
  <c r="BH26" i="16"/>
  <c r="BH25" i="16"/>
  <c r="BH24" i="16"/>
  <c r="BH23" i="16"/>
  <c r="BH21" i="16"/>
  <c r="BH17" i="16"/>
  <c r="BH20" i="16"/>
  <c r="BH16" i="16"/>
  <c r="BH15" i="16"/>
  <c r="BH14" i="16"/>
  <c r="BH13" i="16"/>
  <c r="BH18" i="16"/>
  <c r="BH12" i="16"/>
  <c r="BH11" i="16"/>
  <c r="BF28" i="18" l="1"/>
  <c r="BF27" i="18"/>
  <c r="BF26" i="18"/>
  <c r="BF31" i="18"/>
  <c r="BF30" i="18"/>
  <c r="BF29" i="18"/>
  <c r="BF11" i="18"/>
  <c r="BF25" i="18"/>
  <c r="BF14" i="18"/>
  <c r="BF34" i="18"/>
  <c r="BF13" i="18"/>
  <c r="BF24" i="18"/>
  <c r="BF20" i="18"/>
  <c r="BF23" i="18"/>
  <c r="BF12" i="18"/>
  <c r="BF15" i="18"/>
  <c r="BF16" i="18"/>
  <c r="BF17" i="18"/>
  <c r="BF33" i="18"/>
  <c r="BF18" i="18"/>
  <c r="BF32" i="18"/>
  <c r="BF21" i="18"/>
  <c r="BE9" i="18"/>
  <c r="BF9" i="16"/>
  <c r="BG31" i="16"/>
  <c r="BG30" i="16"/>
  <c r="BG29" i="16"/>
  <c r="BG34" i="16"/>
  <c r="BG33" i="16"/>
  <c r="BG32" i="16"/>
  <c r="BG28" i="16"/>
  <c r="BG27" i="16"/>
  <c r="BG26" i="16"/>
  <c r="BG25" i="16"/>
  <c r="BG24" i="16"/>
  <c r="BG20" i="16"/>
  <c r="BG18" i="16"/>
  <c r="BG17" i="16"/>
  <c r="BG23" i="16"/>
  <c r="BG21" i="16"/>
  <c r="BG16" i="16"/>
  <c r="BG14" i="16"/>
  <c r="BG13" i="16"/>
  <c r="BG12" i="16"/>
  <c r="BG15" i="16"/>
  <c r="BG11" i="16"/>
  <c r="BE28" i="18" l="1"/>
  <c r="BE27" i="18"/>
  <c r="BE26" i="18"/>
  <c r="BE31" i="18"/>
  <c r="BE30" i="18"/>
  <c r="BE29" i="18"/>
  <c r="BE13" i="18"/>
  <c r="BE14" i="18"/>
  <c r="BE32" i="18"/>
  <c r="BE33" i="18"/>
  <c r="BE23" i="18"/>
  <c r="BE17" i="18"/>
  <c r="BE34" i="18"/>
  <c r="BE11" i="18"/>
  <c r="BE18" i="18"/>
  <c r="BE25" i="18"/>
  <c r="BE16" i="18"/>
  <c r="BE24" i="18"/>
  <c r="BE21" i="18"/>
  <c r="BE15" i="18"/>
  <c r="BE20" i="18"/>
  <c r="BE12" i="18"/>
  <c r="BD9" i="18"/>
  <c r="BE9" i="16"/>
  <c r="BF31" i="16"/>
  <c r="BF30" i="16"/>
  <c r="BF29" i="16"/>
  <c r="BF34" i="16"/>
  <c r="BF33" i="16"/>
  <c r="BF32" i="16"/>
  <c r="BF27" i="16"/>
  <c r="BF26" i="16"/>
  <c r="BF25" i="16"/>
  <c r="BF24" i="16"/>
  <c r="BF23" i="16"/>
  <c r="BF21" i="16"/>
  <c r="BF28" i="16"/>
  <c r="BF20" i="16"/>
  <c r="BF18" i="16"/>
  <c r="BF17" i="16"/>
  <c r="BF16" i="16"/>
  <c r="BF15" i="16"/>
  <c r="BF14" i="16"/>
  <c r="BF13" i="16"/>
  <c r="BF12" i="16"/>
  <c r="BF11" i="16"/>
  <c r="BD27" i="18" l="1"/>
  <c r="BD26" i="18"/>
  <c r="BD28" i="18"/>
  <c r="BD30" i="18"/>
  <c r="BD31" i="18"/>
  <c r="BD29" i="18"/>
  <c r="BD20" i="18"/>
  <c r="BD21" i="18"/>
  <c r="BD13" i="18"/>
  <c r="BD18" i="18"/>
  <c r="BD24" i="18"/>
  <c r="BD14" i="18"/>
  <c r="BD15" i="18"/>
  <c r="BD17" i="18"/>
  <c r="BD16" i="18"/>
  <c r="BD12" i="18"/>
  <c r="BD11" i="18"/>
  <c r="BD23" i="18"/>
  <c r="BD32" i="18"/>
  <c r="BD33" i="18"/>
  <c r="BD25" i="18"/>
  <c r="BD34" i="18"/>
  <c r="BC9" i="18"/>
  <c r="BD9" i="16"/>
  <c r="BE30" i="16"/>
  <c r="BE31" i="16"/>
  <c r="BE29" i="16"/>
  <c r="BE33" i="16"/>
  <c r="BE32" i="16"/>
  <c r="BE34" i="16"/>
  <c r="BE28" i="16"/>
  <c r="BE27" i="16"/>
  <c r="BE21" i="16"/>
  <c r="BE26" i="16"/>
  <c r="BE25" i="16"/>
  <c r="BE23" i="16"/>
  <c r="BE20" i="16"/>
  <c r="BE18" i="16"/>
  <c r="BE17" i="16"/>
  <c r="BE24" i="16"/>
  <c r="BE15" i="16"/>
  <c r="BE13" i="16"/>
  <c r="BE12" i="16"/>
  <c r="BE11" i="16"/>
  <c r="BE16" i="16"/>
  <c r="BE14" i="16"/>
  <c r="BC27" i="18" l="1"/>
  <c r="BC28" i="18"/>
  <c r="BC26" i="18"/>
  <c r="BC31" i="18"/>
  <c r="BC30" i="18"/>
  <c r="BC29" i="18"/>
  <c r="BC13" i="18"/>
  <c r="BC15" i="18"/>
  <c r="BC24" i="18"/>
  <c r="BC17" i="18"/>
  <c r="BC32" i="18"/>
  <c r="BC12" i="18"/>
  <c r="BC20" i="18"/>
  <c r="BC21" i="18"/>
  <c r="BC16" i="18"/>
  <c r="BC18" i="18"/>
  <c r="BC11" i="18"/>
  <c r="BC25" i="18"/>
  <c r="BC34" i="18"/>
  <c r="BC14" i="18"/>
  <c r="BC33" i="18"/>
  <c r="BC23" i="18"/>
  <c r="BB9" i="18"/>
  <c r="BC9" i="16"/>
  <c r="BD31" i="16"/>
  <c r="BD29" i="16"/>
  <c r="BD30" i="16"/>
  <c r="BD34" i="16"/>
  <c r="BD33" i="16"/>
  <c r="BD32" i="16"/>
  <c r="BD28" i="16"/>
  <c r="BD27" i="16"/>
  <c r="BD26" i="16"/>
  <c r="BD25" i="16"/>
  <c r="BD24" i="16"/>
  <c r="BD23" i="16"/>
  <c r="BD21" i="16"/>
  <c r="BD18" i="16"/>
  <c r="BD17" i="16"/>
  <c r="BD16" i="16"/>
  <c r="BD15" i="16"/>
  <c r="BD14" i="16"/>
  <c r="BD13" i="16"/>
  <c r="BD20" i="16"/>
  <c r="BD12" i="16"/>
  <c r="BD11" i="16"/>
  <c r="BB26" i="18" l="1"/>
  <c r="BB28" i="18"/>
  <c r="BB27" i="18"/>
  <c r="BB31" i="18"/>
  <c r="BB30" i="18"/>
  <c r="BB29" i="18"/>
  <c r="BB13" i="18"/>
  <c r="BB14" i="18"/>
  <c r="BB12" i="18"/>
  <c r="BB20" i="18"/>
  <c r="BB15" i="18"/>
  <c r="BB21" i="18"/>
  <c r="BB18" i="18"/>
  <c r="BB23" i="18"/>
  <c r="BB11" i="18"/>
  <c r="BB34" i="18"/>
  <c r="BB17" i="18"/>
  <c r="BB25" i="18"/>
  <c r="BB16" i="18"/>
  <c r="BB32" i="18"/>
  <c r="BB33" i="18"/>
  <c r="BB24" i="18"/>
  <c r="BA9" i="18"/>
  <c r="BB9" i="16"/>
  <c r="BC31" i="16"/>
  <c r="BC30" i="16"/>
  <c r="BC29" i="16"/>
  <c r="BC34" i="16"/>
  <c r="BC33" i="16"/>
  <c r="BC32" i="16"/>
  <c r="BC28" i="16"/>
  <c r="BC27" i="16"/>
  <c r="BC26" i="16"/>
  <c r="BC25" i="16"/>
  <c r="BC24" i="16"/>
  <c r="BC20" i="16"/>
  <c r="BC18" i="16"/>
  <c r="BC17" i="16"/>
  <c r="BC21" i="16"/>
  <c r="BC23" i="16"/>
  <c r="BC15" i="16"/>
  <c r="BC13" i="16"/>
  <c r="BC16" i="16"/>
  <c r="BC14" i="16"/>
  <c r="BC11" i="16"/>
  <c r="BC12" i="16"/>
  <c r="BA27" i="18" l="1"/>
  <c r="BA28" i="18"/>
  <c r="BA26" i="18"/>
  <c r="BA31" i="18"/>
  <c r="BA30" i="18"/>
  <c r="BA29" i="18"/>
  <c r="BA34" i="18"/>
  <c r="BA14" i="18"/>
  <c r="BA17" i="18"/>
  <c r="BA12" i="18"/>
  <c r="BA23" i="18"/>
  <c r="BA16" i="18"/>
  <c r="BA24" i="18"/>
  <c r="BA18" i="18"/>
  <c r="BA11" i="18"/>
  <c r="BA13" i="18"/>
  <c r="BA25" i="18"/>
  <c r="BA33" i="18"/>
  <c r="BA20" i="18"/>
  <c r="BA15" i="18"/>
  <c r="BA32" i="18"/>
  <c r="BA21" i="18"/>
  <c r="AZ9" i="18"/>
  <c r="BA9" i="16"/>
  <c r="BB31" i="16"/>
  <c r="BB30" i="16"/>
  <c r="BB29" i="16"/>
  <c r="BB34" i="16"/>
  <c r="BB33" i="16"/>
  <c r="BB32" i="16"/>
  <c r="BB28" i="16"/>
  <c r="BB27" i="16"/>
  <c r="BB26" i="16"/>
  <c r="BB25" i="16"/>
  <c r="BB24" i="16"/>
  <c r="BB23" i="16"/>
  <c r="BB21" i="16"/>
  <c r="BB20" i="16"/>
  <c r="BB18" i="16"/>
  <c r="BB17" i="16"/>
  <c r="BB16" i="16"/>
  <c r="BB15" i="16"/>
  <c r="BB14" i="16"/>
  <c r="BB13" i="16"/>
  <c r="BB12" i="16"/>
  <c r="BB11" i="16"/>
  <c r="AZ27" i="18" l="1"/>
  <c r="AZ28" i="18"/>
  <c r="AZ26" i="18"/>
  <c r="AZ30" i="18"/>
  <c r="AZ31" i="18"/>
  <c r="AZ29" i="18"/>
  <c r="AZ15" i="18"/>
  <c r="AZ17" i="18"/>
  <c r="AZ12" i="18"/>
  <c r="AZ13" i="18"/>
  <c r="AZ18" i="18"/>
  <c r="AZ14" i="18"/>
  <c r="AZ25" i="18"/>
  <c r="AZ34" i="18"/>
  <c r="AZ32" i="18"/>
  <c r="AZ11" i="18"/>
  <c r="AZ23" i="18"/>
  <c r="AZ33" i="18"/>
  <c r="AZ20" i="18"/>
  <c r="AZ21" i="18"/>
  <c r="AZ16" i="18"/>
  <c r="AZ24" i="18"/>
  <c r="AY9" i="18"/>
  <c r="AZ9" i="16"/>
  <c r="BA30" i="16"/>
  <c r="BA31" i="16"/>
  <c r="BA29" i="16"/>
  <c r="BA34" i="16"/>
  <c r="BA33" i="16"/>
  <c r="BA32" i="16"/>
  <c r="BA28" i="16"/>
  <c r="BA27" i="16"/>
  <c r="BA24" i="16"/>
  <c r="BA23" i="16"/>
  <c r="BA26" i="16"/>
  <c r="BA21" i="16"/>
  <c r="BA20" i="16"/>
  <c r="BA18" i="16"/>
  <c r="BA17" i="16"/>
  <c r="BA25" i="16"/>
  <c r="BA16" i="16"/>
  <c r="BA14" i="16"/>
  <c r="BA12" i="16"/>
  <c r="BA11" i="16"/>
  <c r="BA15" i="16"/>
  <c r="BA13" i="16"/>
  <c r="AY27" i="18" l="1"/>
  <c r="AY26" i="18"/>
  <c r="AY28" i="18"/>
  <c r="AY31" i="18"/>
  <c r="AY30" i="18"/>
  <c r="AY29" i="18"/>
  <c r="AY20" i="18"/>
  <c r="AY15" i="18"/>
  <c r="AY32" i="18"/>
  <c r="AY34" i="18"/>
  <c r="AY21" i="18"/>
  <c r="AY24" i="18"/>
  <c r="AY25" i="18"/>
  <c r="AY16" i="18"/>
  <c r="AY13" i="18"/>
  <c r="AY12" i="18"/>
  <c r="AY14" i="18"/>
  <c r="AY33" i="18"/>
  <c r="AY23" i="18"/>
  <c r="AY11" i="18"/>
  <c r="AY17" i="18"/>
  <c r="AY18" i="18"/>
  <c r="AX9" i="18"/>
  <c r="AY9" i="16"/>
  <c r="AZ31" i="16"/>
  <c r="AZ30" i="16"/>
  <c r="AZ29" i="16"/>
  <c r="AZ34" i="16"/>
  <c r="AZ33" i="16"/>
  <c r="AZ32" i="16"/>
  <c r="AZ28" i="16"/>
  <c r="AZ27" i="16"/>
  <c r="AZ26" i="16"/>
  <c r="AZ25" i="16"/>
  <c r="AZ24" i="16"/>
  <c r="AZ23" i="16"/>
  <c r="AZ21" i="16"/>
  <c r="AZ20" i="16"/>
  <c r="AZ18" i="16"/>
  <c r="AZ17" i="16"/>
  <c r="AZ16" i="16"/>
  <c r="AZ15" i="16"/>
  <c r="AZ14" i="16"/>
  <c r="AZ13" i="16"/>
  <c r="AZ12" i="16"/>
  <c r="AZ11" i="16"/>
  <c r="AX27" i="18" l="1"/>
  <c r="AX28" i="18"/>
  <c r="AX26" i="18"/>
  <c r="AX31" i="18"/>
  <c r="AX29" i="18"/>
  <c r="AX30" i="18"/>
  <c r="AX21" i="18"/>
  <c r="AX15" i="18"/>
  <c r="AX20" i="18"/>
  <c r="AX14" i="18"/>
  <c r="AX33" i="18"/>
  <c r="AX11" i="18"/>
  <c r="AX13" i="18"/>
  <c r="AX32" i="18"/>
  <c r="AX34" i="18"/>
  <c r="AX12" i="18"/>
  <c r="AX23" i="18"/>
  <c r="AX16" i="18"/>
  <c r="AX18" i="18"/>
  <c r="AX17" i="18"/>
  <c r="AX25" i="18"/>
  <c r="AX24" i="18"/>
  <c r="AW9" i="18"/>
  <c r="AX9" i="16"/>
  <c r="AY31" i="16"/>
  <c r="AY30" i="16"/>
  <c r="AY29" i="16"/>
  <c r="AY34" i="16"/>
  <c r="AY33" i="16"/>
  <c r="AY32" i="16"/>
  <c r="AY28" i="16"/>
  <c r="AY27" i="16"/>
  <c r="AY26" i="16"/>
  <c r="AY25" i="16"/>
  <c r="AY24" i="16"/>
  <c r="AY20" i="16"/>
  <c r="AY18" i="16"/>
  <c r="AY17" i="16"/>
  <c r="AY23" i="16"/>
  <c r="AY21" i="16"/>
  <c r="AY16" i="16"/>
  <c r="AY14" i="16"/>
  <c r="AY15" i="16"/>
  <c r="AY12" i="16"/>
  <c r="AY13" i="16"/>
  <c r="AY11" i="16"/>
  <c r="AW28" i="18" l="1"/>
  <c r="AW27" i="18"/>
  <c r="AW26" i="18"/>
  <c r="AW31" i="18"/>
  <c r="AW30" i="18"/>
  <c r="AW29" i="18"/>
  <c r="AW14" i="18"/>
  <c r="AW12" i="18"/>
  <c r="AW11" i="18"/>
  <c r="AW13" i="18"/>
  <c r="AW15" i="18"/>
  <c r="AW25" i="18"/>
  <c r="AW32" i="18"/>
  <c r="AW21" i="18"/>
  <c r="AW24" i="18"/>
  <c r="AW34" i="18"/>
  <c r="AW23" i="18"/>
  <c r="AW16" i="18"/>
  <c r="AW20" i="18"/>
  <c r="AW33" i="18"/>
  <c r="AW18" i="18"/>
  <c r="AW17" i="18"/>
  <c r="AV9" i="18"/>
  <c r="AW9" i="16"/>
  <c r="AX31" i="16"/>
  <c r="AX30" i="16"/>
  <c r="AX29" i="16"/>
  <c r="AX34" i="16"/>
  <c r="AX33" i="16"/>
  <c r="AX32" i="16"/>
  <c r="AX28" i="16"/>
  <c r="AX27" i="16"/>
  <c r="AX26" i="16"/>
  <c r="AX25" i="16"/>
  <c r="AX24" i="16"/>
  <c r="AX23" i="16"/>
  <c r="AX21" i="16"/>
  <c r="AX20" i="16"/>
  <c r="AX18" i="16"/>
  <c r="AX17" i="16"/>
  <c r="AX16" i="16"/>
  <c r="AX15" i="16"/>
  <c r="AX14" i="16"/>
  <c r="AX13" i="16"/>
  <c r="AX12" i="16"/>
  <c r="AX11" i="16"/>
  <c r="AV28" i="18" l="1"/>
  <c r="AV26" i="18"/>
  <c r="AV27" i="18"/>
  <c r="AV30" i="18"/>
  <c r="AV31" i="18"/>
  <c r="AV29" i="18"/>
  <c r="AV33" i="18"/>
  <c r="AV14" i="18"/>
  <c r="AV20" i="18"/>
  <c r="AV24" i="18"/>
  <c r="AV32" i="18"/>
  <c r="AV16" i="18"/>
  <c r="AV13" i="18"/>
  <c r="AV17" i="18"/>
  <c r="AV25" i="18"/>
  <c r="AV34" i="18"/>
  <c r="AV11" i="18"/>
  <c r="AV15" i="18"/>
  <c r="AV18" i="18"/>
  <c r="AV12" i="18"/>
  <c r="AV23" i="18"/>
  <c r="AV21" i="18"/>
  <c r="AU9" i="18"/>
  <c r="AV9" i="16"/>
  <c r="AW30" i="16"/>
  <c r="AW31" i="16"/>
  <c r="AW29" i="16"/>
  <c r="AW33" i="16"/>
  <c r="AW32" i="16"/>
  <c r="AW34" i="16"/>
  <c r="AW28" i="16"/>
  <c r="AW27" i="16"/>
  <c r="AW25" i="16"/>
  <c r="AW21" i="16"/>
  <c r="AW24" i="16"/>
  <c r="AW23" i="16"/>
  <c r="AW20" i="16"/>
  <c r="AW18" i="16"/>
  <c r="AW17" i="16"/>
  <c r="AW26" i="16"/>
  <c r="AW15" i="16"/>
  <c r="AW13" i="16"/>
  <c r="AW12" i="16"/>
  <c r="AW11" i="16"/>
  <c r="AW16" i="16"/>
  <c r="AW14" i="16"/>
  <c r="AU28" i="18" l="1"/>
  <c r="AU26" i="18"/>
  <c r="AU27" i="18"/>
  <c r="AU31" i="18"/>
  <c r="AU30" i="18"/>
  <c r="AU29" i="18"/>
  <c r="AU16" i="18"/>
  <c r="AU24" i="18"/>
  <c r="AU15" i="18"/>
  <c r="AU14" i="18"/>
  <c r="AU21" i="18"/>
  <c r="AU12" i="18"/>
  <c r="AU11" i="18"/>
  <c r="AU17" i="18"/>
  <c r="AU13" i="18"/>
  <c r="AU23" i="18"/>
  <c r="AU25" i="18"/>
  <c r="AU32" i="18"/>
  <c r="AU33" i="18"/>
  <c r="AU34" i="18"/>
  <c r="AU20" i="18"/>
  <c r="AU18" i="18"/>
  <c r="AT9" i="18"/>
  <c r="AU9" i="16"/>
  <c r="AV31" i="16"/>
  <c r="AV29" i="16"/>
  <c r="AV30" i="16"/>
  <c r="AV34" i="16"/>
  <c r="AV33" i="16"/>
  <c r="AV32" i="16"/>
  <c r="AV28" i="16"/>
  <c r="AV27" i="16"/>
  <c r="AV26" i="16"/>
  <c r="AV25" i="16"/>
  <c r="AV24" i="16"/>
  <c r="AV23" i="16"/>
  <c r="AV21" i="16"/>
  <c r="AV20" i="16"/>
  <c r="AV18" i="16"/>
  <c r="AV16" i="16"/>
  <c r="AV15" i="16"/>
  <c r="AV14" i="16"/>
  <c r="AV13" i="16"/>
  <c r="AV17" i="16"/>
  <c r="AV12" i="16"/>
  <c r="AV11" i="16"/>
  <c r="AT27" i="18" l="1"/>
  <c r="AT28" i="18"/>
  <c r="AT26" i="18"/>
  <c r="AT31" i="18"/>
  <c r="AT30" i="18"/>
  <c r="AT29" i="18"/>
  <c r="AT16" i="18"/>
  <c r="AT13" i="18"/>
  <c r="AT33" i="18"/>
  <c r="AT20" i="18"/>
  <c r="AT11" i="18"/>
  <c r="AT23" i="18"/>
  <c r="AT12" i="18"/>
  <c r="AT15" i="18"/>
  <c r="AT24" i="18"/>
  <c r="AT17" i="18"/>
  <c r="AT18" i="18"/>
  <c r="AT14" i="18"/>
  <c r="AT32" i="18"/>
  <c r="AT34" i="18"/>
  <c r="AT21" i="18"/>
  <c r="AT25" i="18"/>
  <c r="AS9" i="18"/>
  <c r="AT9" i="16"/>
  <c r="AU31" i="16"/>
  <c r="AU30" i="16"/>
  <c r="AU29" i="16"/>
  <c r="AU34" i="16"/>
  <c r="AU33" i="16"/>
  <c r="AU32" i="16"/>
  <c r="AU28" i="16"/>
  <c r="AU27" i="16"/>
  <c r="AU26" i="16"/>
  <c r="AU25" i="16"/>
  <c r="AU24" i="16"/>
  <c r="AU20" i="16"/>
  <c r="AU18" i="16"/>
  <c r="AU17" i="16"/>
  <c r="AU21" i="16"/>
  <c r="AU23" i="16"/>
  <c r="AU15" i="16"/>
  <c r="AU13" i="16"/>
  <c r="AU11" i="16"/>
  <c r="AU16" i="16"/>
  <c r="AU14" i="16"/>
  <c r="AU12" i="16"/>
  <c r="AS26" i="18" l="1"/>
  <c r="AS28" i="18"/>
  <c r="AS27" i="18"/>
  <c r="AS31" i="18"/>
  <c r="AS30" i="18"/>
  <c r="AS29" i="18"/>
  <c r="AS11" i="18"/>
  <c r="AS13" i="18"/>
  <c r="AS24" i="18"/>
  <c r="AS23" i="18"/>
  <c r="AS15" i="18"/>
  <c r="AS33" i="18"/>
  <c r="AS12" i="18"/>
  <c r="AS32" i="18"/>
  <c r="AS17" i="18"/>
  <c r="AS18" i="18"/>
  <c r="AS34" i="18"/>
  <c r="AS16" i="18"/>
  <c r="AS25" i="18"/>
  <c r="AS14" i="18"/>
  <c r="AS20" i="18"/>
  <c r="AS21" i="18"/>
  <c r="AR9" i="18"/>
  <c r="AS9" i="16"/>
  <c r="AT31" i="16"/>
  <c r="AT29" i="16"/>
  <c r="AT30" i="16"/>
  <c r="AT34" i="16"/>
  <c r="AT32" i="16"/>
  <c r="AT33" i="16"/>
  <c r="AT28" i="16"/>
  <c r="AT26" i="16"/>
  <c r="AT25" i="16"/>
  <c r="AT24" i="16"/>
  <c r="AT23" i="16"/>
  <c r="AT21" i="16"/>
  <c r="AT20" i="16"/>
  <c r="AT18" i="16"/>
  <c r="AT17" i="16"/>
  <c r="AT27" i="16"/>
  <c r="AT16" i="16"/>
  <c r="AT15" i="16"/>
  <c r="AT14" i="16"/>
  <c r="AT13" i="16"/>
  <c r="AT12" i="16"/>
  <c r="AT11" i="16"/>
  <c r="AR28" i="18" l="1"/>
  <c r="AR26" i="18"/>
  <c r="AR27" i="18"/>
  <c r="AR30" i="18"/>
  <c r="AR29" i="18"/>
  <c r="AR31" i="18"/>
  <c r="AR21" i="18"/>
  <c r="AR13" i="18"/>
  <c r="AR32" i="18"/>
  <c r="AR11" i="18"/>
  <c r="AR18" i="18"/>
  <c r="AR34" i="18"/>
  <c r="AR23" i="18"/>
  <c r="AR16" i="18"/>
  <c r="AR25" i="18"/>
  <c r="AR20" i="18"/>
  <c r="AR17" i="18"/>
  <c r="AR33" i="18"/>
  <c r="AR15" i="18"/>
  <c r="AR24" i="18"/>
  <c r="AR14" i="18"/>
  <c r="AR12" i="18"/>
  <c r="AQ9" i="18"/>
  <c r="AR9" i="16"/>
  <c r="AS31" i="16"/>
  <c r="AS30" i="16"/>
  <c r="AS29" i="16"/>
  <c r="AS33" i="16"/>
  <c r="AS32" i="16"/>
  <c r="AS34" i="16"/>
  <c r="AS28" i="16"/>
  <c r="AS27" i="16"/>
  <c r="AS26" i="16"/>
  <c r="AS23" i="16"/>
  <c r="AS25" i="16"/>
  <c r="AS24" i="16"/>
  <c r="AS21" i="16"/>
  <c r="AS20" i="16"/>
  <c r="AS18" i="16"/>
  <c r="AS17" i="16"/>
  <c r="AS16" i="16"/>
  <c r="AS14" i="16"/>
  <c r="AS12" i="16"/>
  <c r="AS11" i="16"/>
  <c r="AS15" i="16"/>
  <c r="AS13" i="16"/>
  <c r="AQ28" i="18" l="1"/>
  <c r="AQ26" i="18"/>
  <c r="AQ27" i="18"/>
  <c r="AQ31" i="18"/>
  <c r="AQ29" i="18"/>
  <c r="AQ30" i="18"/>
  <c r="AQ33" i="18"/>
  <c r="AQ14" i="18"/>
  <c r="AQ17" i="18"/>
  <c r="AQ25" i="18"/>
  <c r="AQ16" i="18"/>
  <c r="AQ32" i="18"/>
  <c r="AQ24" i="18"/>
  <c r="AQ13" i="18"/>
  <c r="AQ34" i="18"/>
  <c r="AQ18" i="18"/>
  <c r="AQ12" i="18"/>
  <c r="AQ15" i="18"/>
  <c r="AQ20" i="18"/>
  <c r="AQ23" i="18"/>
  <c r="AQ11" i="18"/>
  <c r="AQ21" i="18"/>
  <c r="AP9" i="18"/>
  <c r="AQ9" i="16"/>
  <c r="AR31" i="16"/>
  <c r="AR30" i="16"/>
  <c r="AR29" i="16"/>
  <c r="AR34" i="16"/>
  <c r="AR33" i="16"/>
  <c r="AR32" i="16"/>
  <c r="AR28" i="16"/>
  <c r="AR27" i="16"/>
  <c r="AR26" i="16"/>
  <c r="AR25" i="16"/>
  <c r="AR24" i="16"/>
  <c r="AR23" i="16"/>
  <c r="AR21" i="16"/>
  <c r="AR17" i="16"/>
  <c r="AR20" i="16"/>
  <c r="AR16" i="16"/>
  <c r="AR15" i="16"/>
  <c r="AR14" i="16"/>
  <c r="AR13" i="16"/>
  <c r="AR18" i="16"/>
  <c r="AR12" i="16"/>
  <c r="AR11" i="16"/>
  <c r="AP26" i="18" l="1"/>
  <c r="AP28" i="18"/>
  <c r="AP27" i="18"/>
  <c r="AP30" i="18"/>
  <c r="AP31" i="18"/>
  <c r="AP29" i="18"/>
  <c r="AP34" i="18"/>
  <c r="AP12" i="18"/>
  <c r="AP16" i="18"/>
  <c r="AP32" i="18"/>
  <c r="AP15" i="18"/>
  <c r="AP33" i="18"/>
  <c r="AP23" i="18"/>
  <c r="AP13" i="18"/>
  <c r="AP11" i="18"/>
  <c r="AP18" i="18"/>
  <c r="AP17" i="18"/>
  <c r="AP24" i="18"/>
  <c r="AP14" i="18"/>
  <c r="AP21" i="18"/>
  <c r="AP25" i="18"/>
  <c r="AP20" i="18"/>
  <c r="AO9" i="18"/>
  <c r="AP9" i="16"/>
  <c r="AQ31" i="16"/>
  <c r="AQ30" i="16"/>
  <c r="AQ29" i="16"/>
  <c r="AQ34" i="16"/>
  <c r="AQ33" i="16"/>
  <c r="AQ32" i="16"/>
  <c r="AQ28" i="16"/>
  <c r="AQ27" i="16"/>
  <c r="AQ26" i="16"/>
  <c r="AQ25" i="16"/>
  <c r="AQ24" i="16"/>
  <c r="AQ20" i="16"/>
  <c r="AQ18" i="16"/>
  <c r="AQ17" i="16"/>
  <c r="AQ23" i="16"/>
  <c r="AQ16" i="16"/>
  <c r="AQ14" i="16"/>
  <c r="AQ21" i="16"/>
  <c r="AQ13" i="16"/>
  <c r="AQ12" i="16"/>
  <c r="AQ15" i="16"/>
  <c r="AQ11" i="16"/>
  <c r="AO28" i="18" l="1"/>
  <c r="AO27" i="18"/>
  <c r="AO26" i="18"/>
  <c r="AO31" i="18"/>
  <c r="AO30" i="18"/>
  <c r="AO29" i="18"/>
  <c r="AO33" i="18"/>
  <c r="AO14" i="18"/>
  <c r="AO18" i="18"/>
  <c r="AO15" i="18"/>
  <c r="AO17" i="18"/>
  <c r="AO13" i="18"/>
  <c r="AO12" i="18"/>
  <c r="AO32" i="18"/>
  <c r="AO25" i="18"/>
  <c r="AO34" i="18"/>
  <c r="AO24" i="18"/>
  <c r="AO21" i="18"/>
  <c r="AO11" i="18"/>
  <c r="AO20" i="18"/>
  <c r="AO16" i="18"/>
  <c r="AO23" i="18"/>
  <c r="AN9" i="18"/>
  <c r="AO9" i="16"/>
  <c r="AP31" i="16"/>
  <c r="AP30" i="16"/>
  <c r="AP29" i="16"/>
  <c r="AP34" i="16"/>
  <c r="AP33" i="16"/>
  <c r="AP32" i="16"/>
  <c r="AP27" i="16"/>
  <c r="AP26" i="16"/>
  <c r="AP25" i="16"/>
  <c r="AP24" i="16"/>
  <c r="AP23" i="16"/>
  <c r="AP21" i="16"/>
  <c r="AP20" i="16"/>
  <c r="AP18" i="16"/>
  <c r="AP17" i="16"/>
  <c r="AP28" i="16"/>
  <c r="AP16" i="16"/>
  <c r="AP15" i="16"/>
  <c r="AP14" i="16"/>
  <c r="AP13" i="16"/>
  <c r="AP12" i="16"/>
  <c r="AP11" i="16"/>
  <c r="AN27" i="18" l="1"/>
  <c r="AN26" i="18"/>
  <c r="AN28" i="18"/>
  <c r="AN30" i="18"/>
  <c r="AN31" i="18"/>
  <c r="AN29" i="18"/>
  <c r="AN18" i="18"/>
  <c r="AN17" i="18"/>
  <c r="AN25" i="18"/>
  <c r="AN11" i="18"/>
  <c r="AN12" i="18"/>
  <c r="AN34" i="18"/>
  <c r="AN20" i="18"/>
  <c r="AN14" i="18"/>
  <c r="AN16" i="18"/>
  <c r="AN33" i="18"/>
  <c r="AN23" i="18"/>
  <c r="AN13" i="18"/>
  <c r="AN32" i="18"/>
  <c r="AN24" i="18"/>
  <c r="AN21" i="18"/>
  <c r="AN15" i="18"/>
  <c r="AM9" i="18"/>
  <c r="AN9" i="16"/>
  <c r="AO30" i="16"/>
  <c r="AO31" i="16"/>
  <c r="AO29" i="16"/>
  <c r="AO33" i="16"/>
  <c r="AO32" i="16"/>
  <c r="AO28" i="16"/>
  <c r="AO27" i="16"/>
  <c r="AO34" i="16"/>
  <c r="AO21" i="16"/>
  <c r="AO26" i="16"/>
  <c r="AO25" i="16"/>
  <c r="AO23" i="16"/>
  <c r="AO20" i="16"/>
  <c r="AO18" i="16"/>
  <c r="AO17" i="16"/>
  <c r="AO15" i="16"/>
  <c r="AO13" i="16"/>
  <c r="AO12" i="16"/>
  <c r="AO11" i="16"/>
  <c r="AO16" i="16"/>
  <c r="AO14" i="16"/>
  <c r="AO24" i="16"/>
  <c r="AM27" i="18" l="1"/>
  <c r="AM28" i="18"/>
  <c r="AM26" i="18"/>
  <c r="AM31" i="18"/>
  <c r="AM30" i="18"/>
  <c r="AM29" i="18"/>
  <c r="AM14" i="18"/>
  <c r="AM12" i="18"/>
  <c r="AM17" i="18"/>
  <c r="AM11" i="18"/>
  <c r="AM21" i="18"/>
  <c r="AM23" i="18"/>
  <c r="AM25" i="18"/>
  <c r="AM24" i="18"/>
  <c r="AM15" i="18"/>
  <c r="AM18" i="18"/>
  <c r="AM16" i="18"/>
  <c r="AM33" i="18"/>
  <c r="AM32" i="18"/>
  <c r="AM34" i="18"/>
  <c r="AM13" i="18"/>
  <c r="AM20" i="18"/>
  <c r="AL9" i="18"/>
  <c r="AM9" i="16"/>
  <c r="AN31" i="16"/>
  <c r="AN29" i="16"/>
  <c r="AN30" i="16"/>
  <c r="AN34" i="16"/>
  <c r="AN33" i="16"/>
  <c r="AN32" i="16"/>
  <c r="AN28" i="16"/>
  <c r="AN27" i="16"/>
  <c r="AN26" i="16"/>
  <c r="AN25" i="16"/>
  <c r="AN24" i="16"/>
  <c r="AN23" i="16"/>
  <c r="AN21" i="16"/>
  <c r="AN18" i="16"/>
  <c r="AN17" i="16"/>
  <c r="AN16" i="16"/>
  <c r="AN15" i="16"/>
  <c r="AN14" i="16"/>
  <c r="AN13" i="16"/>
  <c r="AN20" i="16"/>
  <c r="AN12" i="16"/>
  <c r="AN11" i="16"/>
  <c r="AL27" i="18" l="1"/>
  <c r="AL28" i="18"/>
  <c r="AL26" i="18"/>
  <c r="AL31" i="18"/>
  <c r="AL30" i="18"/>
  <c r="AL29" i="18"/>
  <c r="AL24" i="18"/>
  <c r="AL12" i="18"/>
  <c r="AL23" i="18"/>
  <c r="AL33" i="18"/>
  <c r="AL11" i="18"/>
  <c r="AL34" i="18"/>
  <c r="AL32" i="18"/>
  <c r="AL25" i="18"/>
  <c r="AL14" i="18"/>
  <c r="AL13" i="18"/>
  <c r="AL20" i="18"/>
  <c r="AL17" i="18"/>
  <c r="AL15" i="18"/>
  <c r="AL18" i="18"/>
  <c r="AL16" i="18"/>
  <c r="AL21" i="18"/>
  <c r="AK9" i="18"/>
  <c r="AL9" i="16"/>
  <c r="AM31" i="16"/>
  <c r="AM30" i="16"/>
  <c r="AM29" i="16"/>
  <c r="AM34" i="16"/>
  <c r="AM33" i="16"/>
  <c r="AM32" i="16"/>
  <c r="AM28" i="16"/>
  <c r="AM27" i="16"/>
  <c r="AM26" i="16"/>
  <c r="AM25" i="16"/>
  <c r="AM24" i="16"/>
  <c r="AM20" i="16"/>
  <c r="AM18" i="16"/>
  <c r="AM17" i="16"/>
  <c r="AM21" i="16"/>
  <c r="AM15" i="16"/>
  <c r="AM13" i="16"/>
  <c r="AM23" i="16"/>
  <c r="AM16" i="16"/>
  <c r="AM14" i="16"/>
  <c r="AM11" i="16"/>
  <c r="AM12" i="16"/>
  <c r="AK26" i="18" l="1"/>
  <c r="AK28" i="18"/>
  <c r="AK27" i="18"/>
  <c r="AK31" i="18"/>
  <c r="AK30" i="18"/>
  <c r="AK29" i="18"/>
  <c r="AK12" i="18"/>
  <c r="AK23" i="18"/>
  <c r="AK34" i="18"/>
  <c r="AK14" i="18"/>
  <c r="AK15" i="18"/>
  <c r="AK11" i="18"/>
  <c r="AK32" i="18"/>
  <c r="AK16" i="18"/>
  <c r="AK20" i="18"/>
  <c r="AK13" i="18"/>
  <c r="AK21" i="18"/>
  <c r="AK25" i="18"/>
  <c r="AK33" i="18"/>
  <c r="AK18" i="18"/>
  <c r="AK24" i="18"/>
  <c r="AK17" i="18"/>
  <c r="AJ9" i="18"/>
  <c r="AK9" i="16"/>
  <c r="AL31" i="16"/>
  <c r="AL30" i="16"/>
  <c r="AL29" i="16"/>
  <c r="AL34" i="16"/>
  <c r="AL33" i="16"/>
  <c r="AL32" i="16"/>
  <c r="AL28" i="16"/>
  <c r="AL27" i="16"/>
  <c r="AL26" i="16"/>
  <c r="AL25" i="16"/>
  <c r="AL24" i="16"/>
  <c r="AL23" i="16"/>
  <c r="AL21" i="16"/>
  <c r="AL20" i="16"/>
  <c r="AL18" i="16"/>
  <c r="AL17" i="16"/>
  <c r="AL16" i="16"/>
  <c r="AL15" i="16"/>
  <c r="AL14" i="16"/>
  <c r="AL13" i="16"/>
  <c r="AL12" i="16"/>
  <c r="AL11" i="16"/>
  <c r="AJ26" i="18" l="1"/>
  <c r="AJ28" i="18"/>
  <c r="AJ27" i="18"/>
  <c r="AJ30" i="18"/>
  <c r="AJ31" i="18"/>
  <c r="AJ29" i="18"/>
  <c r="AJ15" i="18"/>
  <c r="AJ34" i="18"/>
  <c r="AJ14" i="18"/>
  <c r="AJ17" i="18"/>
  <c r="AJ32" i="18"/>
  <c r="AJ12" i="18"/>
  <c r="AJ23" i="18"/>
  <c r="AJ11" i="18"/>
  <c r="AJ33" i="18"/>
  <c r="AJ13" i="18"/>
  <c r="AJ18" i="18"/>
  <c r="AJ24" i="18"/>
  <c r="AJ20" i="18"/>
  <c r="AJ25" i="18"/>
  <c r="AJ21" i="18"/>
  <c r="AJ16" i="18"/>
  <c r="AI9" i="18"/>
  <c r="AJ9" i="16"/>
  <c r="AK30" i="16"/>
  <c r="AK31" i="16"/>
  <c r="AK29" i="16"/>
  <c r="AK34" i="16"/>
  <c r="AK33" i="16"/>
  <c r="AK32" i="16"/>
  <c r="AK28" i="16"/>
  <c r="AK27" i="16"/>
  <c r="AK24" i="16"/>
  <c r="AK23" i="16"/>
  <c r="AK26" i="16"/>
  <c r="AK21" i="16"/>
  <c r="AK20" i="16"/>
  <c r="AK18" i="16"/>
  <c r="AK17" i="16"/>
  <c r="AK16" i="16"/>
  <c r="AK14" i="16"/>
  <c r="AK12" i="16"/>
  <c r="AK11" i="16"/>
  <c r="AK15" i="16"/>
  <c r="AK13" i="16"/>
  <c r="AK25" i="16"/>
  <c r="AI26" i="18" l="1"/>
  <c r="AI27" i="18"/>
  <c r="AI28" i="18"/>
  <c r="AI31" i="18"/>
  <c r="AI30" i="18"/>
  <c r="AI29" i="18"/>
  <c r="AI33" i="18"/>
  <c r="AI18" i="18"/>
  <c r="AI13" i="18"/>
  <c r="AI11" i="18"/>
  <c r="AI16" i="18"/>
  <c r="AI32" i="18"/>
  <c r="AI20" i="18"/>
  <c r="AI25" i="18"/>
  <c r="AI12" i="18"/>
  <c r="AI14" i="18"/>
  <c r="AI34" i="18"/>
  <c r="AI15" i="18"/>
  <c r="AI21" i="18"/>
  <c r="AI17" i="18"/>
  <c r="AI23" i="18"/>
  <c r="AI24" i="18"/>
  <c r="AH9" i="18"/>
  <c r="AI9" i="16"/>
  <c r="AJ31" i="16"/>
  <c r="AJ30" i="16"/>
  <c r="AJ29" i="16"/>
  <c r="AJ34" i="16"/>
  <c r="AJ33" i="16"/>
  <c r="AJ32" i="16"/>
  <c r="AJ28" i="16"/>
  <c r="AJ27" i="16"/>
  <c r="AJ26" i="16"/>
  <c r="AJ25" i="16"/>
  <c r="AJ24" i="16"/>
  <c r="AJ23" i="16"/>
  <c r="AJ21" i="16"/>
  <c r="AJ20" i="16"/>
  <c r="AJ18" i="16"/>
  <c r="AJ17" i="16"/>
  <c r="AJ16" i="16"/>
  <c r="AJ15" i="16"/>
  <c r="AJ14" i="16"/>
  <c r="AJ13" i="16"/>
  <c r="AJ12" i="16"/>
  <c r="AJ11" i="16"/>
  <c r="AH26" i="18" l="1"/>
  <c r="AH27" i="18"/>
  <c r="AH28" i="18"/>
  <c r="AH31" i="18"/>
  <c r="AH30" i="18"/>
  <c r="AH29" i="18"/>
  <c r="AH12" i="18"/>
  <c r="AH18" i="18"/>
  <c r="AH17" i="18"/>
  <c r="AH11" i="18"/>
  <c r="AH13" i="18"/>
  <c r="AH15" i="18"/>
  <c r="AH21" i="18"/>
  <c r="AH33" i="18"/>
  <c r="AH14" i="18"/>
  <c r="AH25" i="18"/>
  <c r="AH23" i="18"/>
  <c r="AH16" i="18"/>
  <c r="AH32" i="18"/>
  <c r="AH34" i="18"/>
  <c r="AH24" i="18"/>
  <c r="AH20" i="18"/>
  <c r="AG9" i="18"/>
  <c r="AH9" i="16"/>
  <c r="AI31" i="16"/>
  <c r="AI29" i="16"/>
  <c r="AI30" i="16"/>
  <c r="AI34" i="16"/>
  <c r="AI33" i="16"/>
  <c r="AI32" i="16"/>
  <c r="AI28" i="16"/>
  <c r="AI27" i="16"/>
  <c r="AI26" i="16"/>
  <c r="AI25" i="16"/>
  <c r="AI24" i="16"/>
  <c r="AI20" i="16"/>
  <c r="AI18" i="16"/>
  <c r="AI17" i="16"/>
  <c r="AI23" i="16"/>
  <c r="AI21" i="16"/>
  <c r="AI16" i="16"/>
  <c r="AI14" i="16"/>
  <c r="AI15" i="16"/>
  <c r="AI12" i="16"/>
  <c r="AI13" i="16"/>
  <c r="AI11" i="16"/>
  <c r="AG28" i="18" l="1"/>
  <c r="AG27" i="18"/>
  <c r="AG26" i="18"/>
  <c r="AG31" i="18"/>
  <c r="AG30" i="18"/>
  <c r="AG29" i="18"/>
  <c r="AG32" i="18"/>
  <c r="AG15" i="18"/>
  <c r="AG23" i="18"/>
  <c r="AG12" i="18"/>
  <c r="AG33" i="18"/>
  <c r="AG21" i="18"/>
  <c r="AG14" i="18"/>
  <c r="AG20" i="18"/>
  <c r="AG34" i="18"/>
  <c r="AG16" i="18"/>
  <c r="AG11" i="18"/>
  <c r="AG18" i="18"/>
  <c r="AG17" i="18"/>
  <c r="AG24" i="18"/>
  <c r="AG13" i="18"/>
  <c r="AG25" i="18"/>
  <c r="AF9" i="18"/>
  <c r="AG9" i="16"/>
  <c r="AH31" i="16"/>
  <c r="AH30" i="16"/>
  <c r="AH29" i="16"/>
  <c r="AH34" i="16"/>
  <c r="AH33" i="16"/>
  <c r="AH28" i="16"/>
  <c r="AH32" i="16"/>
  <c r="AH27" i="16"/>
  <c r="AH26" i="16"/>
  <c r="AH25" i="16"/>
  <c r="AH24" i="16"/>
  <c r="AH23" i="16"/>
  <c r="AH21" i="16"/>
  <c r="AH20" i="16"/>
  <c r="AH18" i="16"/>
  <c r="AH17" i="16"/>
  <c r="AH16" i="16"/>
  <c r="AH15" i="16"/>
  <c r="AH14" i="16"/>
  <c r="AH13" i="16"/>
  <c r="AH12" i="16"/>
  <c r="AH11" i="16"/>
  <c r="AF28" i="18" l="1"/>
  <c r="AF27" i="18"/>
  <c r="AF26" i="18"/>
  <c r="AF30" i="18"/>
  <c r="AF29" i="18"/>
  <c r="AF31" i="18"/>
  <c r="AF11" i="18"/>
  <c r="AF12" i="18"/>
  <c r="AF20" i="18"/>
  <c r="AF34" i="18"/>
  <c r="AF15" i="18"/>
  <c r="AF17" i="18"/>
  <c r="AF24" i="18"/>
  <c r="AF23" i="18"/>
  <c r="AF21" i="18"/>
  <c r="AF16" i="18"/>
  <c r="AF33" i="18"/>
  <c r="AF32" i="18"/>
  <c r="AF14" i="18"/>
  <c r="AF18" i="18"/>
  <c r="AF13" i="18"/>
  <c r="AF25" i="18"/>
  <c r="AE9" i="18"/>
  <c r="AF9" i="16"/>
  <c r="AG30" i="16"/>
  <c r="AG31" i="16"/>
  <c r="AG29" i="16"/>
  <c r="AG33" i="16"/>
  <c r="AG32" i="16"/>
  <c r="AG34" i="16"/>
  <c r="AG28" i="16"/>
  <c r="AG27" i="16"/>
  <c r="AG25" i="16"/>
  <c r="AG21" i="16"/>
  <c r="AG24" i="16"/>
  <c r="AG23" i="16"/>
  <c r="AG20" i="16"/>
  <c r="AG18" i="16"/>
  <c r="AG17" i="16"/>
  <c r="AG15" i="16"/>
  <c r="AG13" i="16"/>
  <c r="AG12" i="16"/>
  <c r="AG11" i="16"/>
  <c r="AG26" i="16"/>
  <c r="AG16" i="16"/>
  <c r="AG14" i="16"/>
  <c r="AE26" i="18" l="1"/>
  <c r="AE28" i="18"/>
  <c r="AE27" i="18"/>
  <c r="AE31" i="18"/>
  <c r="AE29" i="18"/>
  <c r="AE30" i="18"/>
  <c r="AE23" i="18"/>
  <c r="AE14" i="18"/>
  <c r="AE25" i="18"/>
  <c r="AE18" i="18"/>
  <c r="AE33" i="18"/>
  <c r="AE24" i="18"/>
  <c r="AE21" i="18"/>
  <c r="AE12" i="18"/>
  <c r="AE20" i="18"/>
  <c r="AE17" i="18"/>
  <c r="AE32" i="18"/>
  <c r="AE34" i="18"/>
  <c r="AE11" i="18"/>
  <c r="AE13" i="18"/>
  <c r="AE16" i="18"/>
  <c r="AE15" i="18"/>
  <c r="AD9" i="18"/>
  <c r="AE9" i="16"/>
  <c r="AF31" i="16"/>
  <c r="AF29" i="16"/>
  <c r="AF30" i="16"/>
  <c r="AF34" i="16"/>
  <c r="AF33" i="16"/>
  <c r="AF32" i="16"/>
  <c r="AF28" i="16"/>
  <c r="AF27" i="16"/>
  <c r="AF26" i="16"/>
  <c r="AF25" i="16"/>
  <c r="AF24" i="16"/>
  <c r="AF23" i="16"/>
  <c r="AF21" i="16"/>
  <c r="AF20" i="16"/>
  <c r="AF18" i="16"/>
  <c r="AF16" i="16"/>
  <c r="AF15" i="16"/>
  <c r="AF14" i="16"/>
  <c r="AF13" i="16"/>
  <c r="AF17" i="16"/>
  <c r="AF12" i="16"/>
  <c r="AF11" i="16"/>
  <c r="AD28" i="18" l="1"/>
  <c r="AD26" i="18"/>
  <c r="AD27" i="18"/>
  <c r="AD31" i="18"/>
  <c r="AD30" i="18"/>
  <c r="AD29" i="18"/>
  <c r="AD13" i="18"/>
  <c r="AD21" i="18"/>
  <c r="AD32" i="18"/>
  <c r="AD18" i="18"/>
  <c r="AD12" i="18"/>
  <c r="AD14" i="18"/>
  <c r="AD34" i="18"/>
  <c r="AD16" i="18"/>
  <c r="AD11" i="18"/>
  <c r="AD23" i="18"/>
  <c r="AD17" i="18"/>
  <c r="AD25" i="18"/>
  <c r="AD15" i="18"/>
  <c r="AD20" i="18"/>
  <c r="AD33" i="18"/>
  <c r="AD24" i="18"/>
  <c r="AC9" i="18"/>
  <c r="AD9" i="16"/>
  <c r="AE31" i="16"/>
  <c r="AE30" i="16"/>
  <c r="AE29" i="16"/>
  <c r="AE34" i="16"/>
  <c r="AE33" i="16"/>
  <c r="AE32" i="16"/>
  <c r="AE28" i="16"/>
  <c r="AE27" i="16"/>
  <c r="AE26" i="16"/>
  <c r="AE25" i="16"/>
  <c r="AE24" i="16"/>
  <c r="AE20" i="16"/>
  <c r="AE18" i="16"/>
  <c r="AE17" i="16"/>
  <c r="AE21" i="16"/>
  <c r="AE23" i="16"/>
  <c r="AE15" i="16"/>
  <c r="AE13" i="16"/>
  <c r="AE16" i="16"/>
  <c r="AE11" i="16"/>
  <c r="AE14" i="16"/>
  <c r="AE12" i="16"/>
  <c r="AC27" i="18" l="1"/>
  <c r="AC28" i="18"/>
  <c r="AC26" i="18"/>
  <c r="AC31" i="18"/>
  <c r="AC30" i="18"/>
  <c r="AC29" i="18"/>
  <c r="AC11" i="18"/>
  <c r="AC13" i="18"/>
  <c r="AC32" i="18"/>
  <c r="AC33" i="18"/>
  <c r="AC34" i="18"/>
  <c r="AC21" i="18"/>
  <c r="AC18" i="18"/>
  <c r="AC12" i="18"/>
  <c r="AC16" i="18"/>
  <c r="AC23" i="18"/>
  <c r="AC17" i="18"/>
  <c r="AC14" i="18"/>
  <c r="AC25" i="18"/>
  <c r="AC24" i="18"/>
  <c r="AC15" i="18"/>
  <c r="AC20" i="18"/>
  <c r="AB9" i="18"/>
  <c r="AC9" i="16"/>
  <c r="AD31" i="16"/>
  <c r="AD30" i="16"/>
  <c r="AD29" i="16"/>
  <c r="AD34" i="16"/>
  <c r="AD32" i="16"/>
  <c r="AD33" i="16"/>
  <c r="AD28" i="16"/>
  <c r="AD26" i="16"/>
  <c r="AD25" i="16"/>
  <c r="AD24" i="16"/>
  <c r="AD23" i="16"/>
  <c r="AD21" i="16"/>
  <c r="AD20" i="16"/>
  <c r="AD18" i="16"/>
  <c r="AD17" i="16"/>
  <c r="AD16" i="16"/>
  <c r="AD15" i="16"/>
  <c r="AD14" i="16"/>
  <c r="AD13" i="16"/>
  <c r="AD12" i="16"/>
  <c r="AD11" i="16"/>
  <c r="AD27" i="16"/>
  <c r="AB28" i="18" l="1"/>
  <c r="AB26" i="18"/>
  <c r="AB27" i="18"/>
  <c r="AB30" i="18"/>
  <c r="AB31" i="18"/>
  <c r="AB29" i="18"/>
  <c r="AB24" i="18"/>
  <c r="AB14" i="18"/>
  <c r="AB16" i="18"/>
  <c r="AB13" i="18"/>
  <c r="AB12" i="18"/>
  <c r="AB15" i="18"/>
  <c r="AB11" i="18"/>
  <c r="AB33" i="18"/>
  <c r="AB32" i="18"/>
  <c r="AB25" i="18"/>
  <c r="AB23" i="18"/>
  <c r="AB21" i="18"/>
  <c r="AB20" i="18"/>
  <c r="AB17" i="18"/>
  <c r="AB18" i="18"/>
  <c r="AB34" i="18"/>
  <c r="AA9" i="18"/>
  <c r="AB9" i="16"/>
  <c r="AC31" i="16"/>
  <c r="AC30" i="16"/>
  <c r="AC29" i="16"/>
  <c r="AC33" i="16"/>
  <c r="AC32" i="16"/>
  <c r="AC34" i="16"/>
  <c r="AC28" i="16"/>
  <c r="AC27" i="16"/>
  <c r="AC26" i="16"/>
  <c r="AC23" i="16"/>
  <c r="AC25" i="16"/>
  <c r="AC24" i="16"/>
  <c r="AC21" i="16"/>
  <c r="AC20" i="16"/>
  <c r="AC18" i="16"/>
  <c r="AC17" i="16"/>
  <c r="AC16" i="16"/>
  <c r="AC14" i="16"/>
  <c r="AC12" i="16"/>
  <c r="AC11" i="16"/>
  <c r="AC15" i="16"/>
  <c r="AC13" i="16"/>
  <c r="AA28" i="18" l="1"/>
  <c r="AA27" i="18"/>
  <c r="AA26" i="18"/>
  <c r="AA31" i="18"/>
  <c r="AA30" i="18"/>
  <c r="AA29" i="18"/>
  <c r="AA15" i="18"/>
  <c r="AA25" i="18"/>
  <c r="AA20" i="18"/>
  <c r="AA24" i="18"/>
  <c r="AA14" i="18"/>
  <c r="AA33" i="18"/>
  <c r="AA23" i="18"/>
  <c r="AA21" i="18"/>
  <c r="AA12" i="18"/>
  <c r="AA11" i="18"/>
  <c r="AA16" i="18"/>
  <c r="AA32" i="18"/>
  <c r="AA34" i="18"/>
  <c r="AA13" i="18"/>
  <c r="AA17" i="18"/>
  <c r="AA18" i="18"/>
  <c r="Z9" i="18"/>
  <c r="AA9" i="16"/>
  <c r="AB31" i="16"/>
  <c r="AB30" i="16"/>
  <c r="AB29" i="16"/>
  <c r="AB34" i="16"/>
  <c r="AB33" i="16"/>
  <c r="AB32" i="16"/>
  <c r="AB28" i="16"/>
  <c r="AB27" i="16"/>
  <c r="AB26" i="16"/>
  <c r="AB25" i="16"/>
  <c r="AB24" i="16"/>
  <c r="AB23" i="16"/>
  <c r="AB21" i="16"/>
  <c r="AB17" i="16"/>
  <c r="AB20" i="16"/>
  <c r="AB16" i="16"/>
  <c r="AB15" i="16"/>
  <c r="AB14" i="16"/>
  <c r="AB13" i="16"/>
  <c r="AB18" i="16"/>
  <c r="AB12" i="16"/>
  <c r="AB11" i="16"/>
  <c r="Z26" i="18" l="1"/>
  <c r="Z27" i="18"/>
  <c r="Z28" i="18"/>
  <c r="Z31" i="18"/>
  <c r="Z30" i="18"/>
  <c r="Z29" i="18"/>
  <c r="Z16" i="18"/>
  <c r="Z17" i="18"/>
  <c r="Z14" i="18"/>
  <c r="Z34" i="18"/>
  <c r="Z15" i="18"/>
  <c r="Z11" i="18"/>
  <c r="Z12" i="18"/>
  <c r="Z13" i="18"/>
  <c r="Z18" i="18"/>
  <c r="Z32" i="18"/>
  <c r="Z33" i="18"/>
  <c r="Z20" i="18"/>
  <c r="Z25" i="18"/>
  <c r="Z21" i="18"/>
  <c r="Z24" i="18"/>
  <c r="Z23" i="18"/>
  <c r="Y9" i="18"/>
  <c r="Z9" i="16"/>
  <c r="AA31" i="16"/>
  <c r="AA30" i="16"/>
  <c r="AA29" i="16"/>
  <c r="AA34" i="16"/>
  <c r="AA33" i="16"/>
  <c r="AA32" i="16"/>
  <c r="AA28" i="16"/>
  <c r="AA27" i="16"/>
  <c r="AA26" i="16"/>
  <c r="AA25" i="16"/>
  <c r="AA20" i="16"/>
  <c r="AA18" i="16"/>
  <c r="AA17" i="16"/>
  <c r="AA23" i="16"/>
  <c r="AA24" i="16"/>
  <c r="AA21" i="16"/>
  <c r="AA16" i="16"/>
  <c r="AA14" i="16"/>
  <c r="AA13" i="16"/>
  <c r="AA12" i="16"/>
  <c r="AA11" i="16"/>
  <c r="AA15" i="16"/>
  <c r="Y26" i="18" l="1"/>
  <c r="Y28" i="18"/>
  <c r="Y27" i="18"/>
  <c r="Y31" i="18"/>
  <c r="Y30" i="18"/>
  <c r="Y29" i="18"/>
  <c r="Y18" i="18"/>
  <c r="Y23" i="18"/>
  <c r="Y13" i="18"/>
  <c r="Y11" i="18"/>
  <c r="Y20" i="18"/>
  <c r="Y32" i="18"/>
  <c r="Y24" i="18"/>
  <c r="Y25" i="18"/>
  <c r="Y14" i="18"/>
  <c r="Y21" i="18"/>
  <c r="Y12" i="18"/>
  <c r="Y34" i="18"/>
  <c r="Y15" i="18"/>
  <c r="Y16" i="18"/>
  <c r="Y33" i="18"/>
  <c r="Y17" i="18"/>
  <c r="X9" i="18"/>
  <c r="Y9" i="16"/>
  <c r="Z31" i="16"/>
  <c r="Z30" i="16"/>
  <c r="Z29" i="16"/>
  <c r="Z34" i="16"/>
  <c r="Z33" i="16"/>
  <c r="Z32" i="16"/>
  <c r="Z27" i="16"/>
  <c r="Z26" i="16"/>
  <c r="Z25" i="16"/>
  <c r="Z24" i="16"/>
  <c r="Z23" i="16"/>
  <c r="Z21" i="16"/>
  <c r="Z20" i="16"/>
  <c r="Z18" i="16"/>
  <c r="Z17" i="16"/>
  <c r="Z16" i="16"/>
  <c r="Z15" i="16"/>
  <c r="Z14" i="16"/>
  <c r="Z13" i="16"/>
  <c r="Z28" i="16"/>
  <c r="Z12" i="16"/>
  <c r="Z11" i="16"/>
  <c r="X27" i="18" l="1"/>
  <c r="X26" i="18"/>
  <c r="X28" i="18"/>
  <c r="X30" i="18"/>
  <c r="X31" i="18"/>
  <c r="X29" i="18"/>
  <c r="X16" i="18"/>
  <c r="X11" i="18"/>
  <c r="X20" i="18"/>
  <c r="X32" i="18"/>
  <c r="X13" i="18"/>
  <c r="X34" i="18"/>
  <c r="X33" i="18"/>
  <c r="X14" i="18"/>
  <c r="X12" i="18"/>
  <c r="X17" i="18"/>
  <c r="X18" i="18"/>
  <c r="X15" i="18"/>
  <c r="X24" i="18"/>
  <c r="X21" i="18"/>
  <c r="X25" i="18"/>
  <c r="X23" i="18"/>
  <c r="W9" i="18"/>
  <c r="X9" i="16"/>
  <c r="Y30" i="16"/>
  <c r="Y31" i="16"/>
  <c r="Y29" i="16"/>
  <c r="Y33" i="16"/>
  <c r="Y32" i="16"/>
  <c r="Y28" i="16"/>
  <c r="Y27" i="16"/>
  <c r="Y34" i="16"/>
  <c r="Y24" i="16"/>
  <c r="Y21" i="16"/>
  <c r="Y26" i="16"/>
  <c r="Y25" i="16"/>
  <c r="Y23" i="16"/>
  <c r="Y20" i="16"/>
  <c r="Y18" i="16"/>
  <c r="Y17" i="16"/>
  <c r="Y15" i="16"/>
  <c r="Y13" i="16"/>
  <c r="Y12" i="16"/>
  <c r="Y11" i="16"/>
  <c r="Y16" i="16"/>
  <c r="Y14" i="16"/>
  <c r="W27" i="18" l="1"/>
  <c r="W28" i="18"/>
  <c r="W26" i="18"/>
  <c r="W31" i="18"/>
  <c r="W29" i="18"/>
  <c r="W30" i="18"/>
  <c r="W13" i="18"/>
  <c r="W11" i="18"/>
  <c r="W14" i="18"/>
  <c r="W17" i="18"/>
  <c r="W15" i="18"/>
  <c r="W33" i="18"/>
  <c r="W12" i="18"/>
  <c r="W23" i="18"/>
  <c r="W24" i="18"/>
  <c r="W16" i="18"/>
  <c r="W21" i="18"/>
  <c r="W18" i="18"/>
  <c r="W32" i="18"/>
  <c r="W25" i="18"/>
  <c r="W20" i="18"/>
  <c r="W34" i="18"/>
  <c r="V9" i="18"/>
  <c r="W9" i="16"/>
  <c r="X31" i="16"/>
  <c r="X29" i="16"/>
  <c r="X30" i="16"/>
  <c r="X34" i="16"/>
  <c r="X33" i="16"/>
  <c r="X32" i="16"/>
  <c r="X28" i="16"/>
  <c r="X27" i="16"/>
  <c r="X26" i="16"/>
  <c r="X25" i="16"/>
  <c r="X24" i="16"/>
  <c r="X23" i="16"/>
  <c r="X21" i="16"/>
  <c r="X18" i="16"/>
  <c r="X17" i="16"/>
  <c r="X16" i="16"/>
  <c r="X15" i="16"/>
  <c r="X14" i="16"/>
  <c r="X13" i="16"/>
  <c r="X20" i="16"/>
  <c r="X12" i="16"/>
  <c r="X11" i="16"/>
  <c r="V28" i="18" l="1"/>
  <c r="V27" i="18"/>
  <c r="V26" i="18"/>
  <c r="V31" i="18"/>
  <c r="V30" i="18"/>
  <c r="V29" i="18"/>
  <c r="V25" i="18"/>
  <c r="V21" i="18"/>
  <c r="V20" i="18"/>
  <c r="V33" i="18"/>
  <c r="V23" i="18"/>
  <c r="V24" i="18"/>
  <c r="V18" i="18"/>
  <c r="V14" i="18"/>
  <c r="V17" i="18"/>
  <c r="V16" i="18"/>
  <c r="V32" i="18"/>
  <c r="V11" i="18"/>
  <c r="V34" i="18"/>
  <c r="V12" i="18"/>
  <c r="V13" i="18"/>
  <c r="V15" i="18"/>
  <c r="U9" i="18"/>
  <c r="V9" i="16"/>
  <c r="W31" i="16"/>
  <c r="W30" i="16"/>
  <c r="W29" i="16"/>
  <c r="W34" i="16"/>
  <c r="W33" i="16"/>
  <c r="W32" i="16"/>
  <c r="W28" i="16"/>
  <c r="W27" i="16"/>
  <c r="W26" i="16"/>
  <c r="W25" i="16"/>
  <c r="W20" i="16"/>
  <c r="W18" i="16"/>
  <c r="W17" i="16"/>
  <c r="W24" i="16"/>
  <c r="W21" i="16"/>
  <c r="W23" i="16"/>
  <c r="W15" i="16"/>
  <c r="W13" i="16"/>
  <c r="W14" i="16"/>
  <c r="W16" i="16"/>
  <c r="W12" i="16"/>
  <c r="W11" i="16"/>
  <c r="U27" i="18" l="1"/>
  <c r="U26" i="18"/>
  <c r="U28" i="18"/>
  <c r="U30" i="18"/>
  <c r="U31" i="18"/>
  <c r="U29" i="18"/>
  <c r="U16" i="18"/>
  <c r="U34" i="18"/>
  <c r="U12" i="18"/>
  <c r="U25" i="18"/>
  <c r="U13" i="18"/>
  <c r="U15" i="18"/>
  <c r="U14" i="18"/>
  <c r="U11" i="18"/>
  <c r="U18" i="18"/>
  <c r="U32" i="18"/>
  <c r="U24" i="18"/>
  <c r="U33" i="18"/>
  <c r="U17" i="18"/>
  <c r="U21" i="18"/>
  <c r="U20" i="18"/>
  <c r="U23" i="18"/>
  <c r="T9" i="18"/>
  <c r="U9" i="16"/>
  <c r="V31" i="16"/>
  <c r="V30" i="16"/>
  <c r="V29" i="16"/>
  <c r="V34" i="16"/>
  <c r="V33" i="16"/>
  <c r="V32" i="16"/>
  <c r="V28" i="16"/>
  <c r="V27" i="16"/>
  <c r="V26" i="16"/>
  <c r="V25" i="16"/>
  <c r="V24" i="16"/>
  <c r="V23" i="16"/>
  <c r="V21" i="16"/>
  <c r="V20" i="16"/>
  <c r="V18" i="16"/>
  <c r="V17" i="16"/>
  <c r="V16" i="16"/>
  <c r="V15" i="16"/>
  <c r="V14" i="16"/>
  <c r="V13" i="16"/>
  <c r="V12" i="16"/>
  <c r="V11" i="16"/>
  <c r="T26" i="18" l="1"/>
  <c r="T27" i="18"/>
  <c r="T28" i="18"/>
  <c r="T31" i="18"/>
  <c r="T30" i="18"/>
  <c r="T29" i="18"/>
  <c r="T32" i="18"/>
  <c r="T14" i="18"/>
  <c r="T17" i="18"/>
  <c r="T16" i="18"/>
  <c r="T33" i="18"/>
  <c r="T15" i="18"/>
  <c r="T18" i="18"/>
  <c r="T23" i="18"/>
  <c r="T34" i="18"/>
  <c r="T21" i="18"/>
  <c r="T13" i="18"/>
  <c r="T12" i="18"/>
  <c r="T11" i="18"/>
  <c r="T25" i="18"/>
  <c r="T24" i="18"/>
  <c r="T20" i="18"/>
  <c r="S9" i="18"/>
  <c r="T9" i="16"/>
  <c r="U30" i="16"/>
  <c r="U29" i="16"/>
  <c r="U31" i="16"/>
  <c r="U34" i="16"/>
  <c r="U33" i="16"/>
  <c r="U32" i="16"/>
  <c r="U28" i="16"/>
  <c r="U27" i="16"/>
  <c r="U23" i="16"/>
  <c r="U26" i="16"/>
  <c r="U24" i="16"/>
  <c r="U21" i="16"/>
  <c r="U20" i="16"/>
  <c r="U18" i="16"/>
  <c r="U17" i="16"/>
  <c r="U25" i="16"/>
  <c r="U16" i="16"/>
  <c r="U14" i="16"/>
  <c r="U12" i="16"/>
  <c r="U11" i="16"/>
  <c r="U15" i="16"/>
  <c r="U13" i="16"/>
  <c r="S28" i="18" l="1"/>
  <c r="S26" i="18"/>
  <c r="S27" i="18"/>
  <c r="S31" i="18"/>
  <c r="S30" i="18"/>
  <c r="S29" i="18"/>
  <c r="S17" i="18"/>
  <c r="S34" i="18"/>
  <c r="S20" i="18"/>
  <c r="S24" i="18"/>
  <c r="S15" i="18"/>
  <c r="S33" i="18"/>
  <c r="S11" i="18"/>
  <c r="S13" i="18"/>
  <c r="S32" i="18"/>
  <c r="S23" i="18"/>
  <c r="S12" i="18"/>
  <c r="S14" i="18"/>
  <c r="S21" i="18"/>
  <c r="S25" i="18"/>
  <c r="S16" i="18"/>
  <c r="S18" i="18"/>
  <c r="R9" i="18"/>
  <c r="S9" i="16"/>
  <c r="T31" i="16"/>
  <c r="T30" i="16"/>
  <c r="T29" i="16"/>
  <c r="T34" i="16"/>
  <c r="T33" i="16"/>
  <c r="T32" i="16"/>
  <c r="T28" i="16"/>
  <c r="T27" i="16"/>
  <c r="T26" i="16"/>
  <c r="T25" i="16"/>
  <c r="T24" i="16"/>
  <c r="T23" i="16"/>
  <c r="T21" i="16"/>
  <c r="T20" i="16"/>
  <c r="T18" i="16"/>
  <c r="T17" i="16"/>
  <c r="T16" i="16"/>
  <c r="T15" i="16"/>
  <c r="T14" i="16"/>
  <c r="T13" i="16"/>
  <c r="T12" i="16"/>
  <c r="T11" i="16"/>
  <c r="R26" i="18" l="1"/>
  <c r="R27" i="18"/>
  <c r="R28" i="18"/>
  <c r="R31" i="18"/>
  <c r="R29" i="18"/>
  <c r="R30" i="18"/>
  <c r="R16" i="18"/>
  <c r="R18" i="18"/>
  <c r="R20" i="18"/>
  <c r="R21" i="18"/>
  <c r="R32" i="18"/>
  <c r="R24" i="18"/>
  <c r="R13" i="18"/>
  <c r="R34" i="18"/>
  <c r="R25" i="18"/>
  <c r="R17" i="18"/>
  <c r="R14" i="18"/>
  <c r="R23" i="18"/>
  <c r="R11" i="18"/>
  <c r="R12" i="18"/>
  <c r="R15" i="18"/>
  <c r="R33" i="18"/>
  <c r="Q9" i="18"/>
  <c r="R9" i="16"/>
  <c r="S31" i="16"/>
  <c r="S30" i="16"/>
  <c r="S29" i="16"/>
  <c r="S34" i="16"/>
  <c r="S33" i="16"/>
  <c r="S32" i="16"/>
  <c r="S28" i="16"/>
  <c r="S27" i="16"/>
  <c r="S26" i="16"/>
  <c r="S25" i="16"/>
  <c r="S20" i="16"/>
  <c r="S18" i="16"/>
  <c r="S17" i="16"/>
  <c r="S23" i="16"/>
  <c r="S24" i="16"/>
  <c r="S21" i="16"/>
  <c r="S16" i="16"/>
  <c r="S14" i="16"/>
  <c r="S15" i="16"/>
  <c r="S12" i="16"/>
  <c r="S11" i="16"/>
  <c r="S13" i="16"/>
  <c r="Q28" i="18" l="1"/>
  <c r="Q26" i="18"/>
  <c r="Q27" i="18"/>
  <c r="Q31" i="18"/>
  <c r="Q29" i="18"/>
  <c r="Q30" i="18"/>
  <c r="Q11" i="18"/>
  <c r="Q23" i="18"/>
  <c r="Q14" i="18"/>
  <c r="Q12" i="18"/>
  <c r="Q24" i="18"/>
  <c r="Q17" i="18"/>
  <c r="Q34" i="18"/>
  <c r="Q18" i="18"/>
  <c r="Q32" i="18"/>
  <c r="Q25" i="18"/>
  <c r="Q33" i="18"/>
  <c r="Q16" i="18"/>
  <c r="Q21" i="18"/>
  <c r="Q13" i="18"/>
  <c r="Q20" i="18"/>
  <c r="Q15" i="18"/>
  <c r="P9" i="18"/>
  <c r="Q9" i="16"/>
  <c r="R31" i="16"/>
  <c r="R30" i="16"/>
  <c r="R29" i="16"/>
  <c r="R34" i="16"/>
  <c r="R33" i="16"/>
  <c r="R28" i="16"/>
  <c r="R27" i="16"/>
  <c r="R26" i="16"/>
  <c r="R25" i="16"/>
  <c r="R24" i="16"/>
  <c r="R23" i="16"/>
  <c r="R21" i="16"/>
  <c r="R20" i="16"/>
  <c r="R18" i="16"/>
  <c r="R17" i="16"/>
  <c r="R16" i="16"/>
  <c r="R15" i="16"/>
  <c r="R14" i="16"/>
  <c r="R13" i="16"/>
  <c r="R32" i="16"/>
  <c r="R12" i="16"/>
  <c r="R11" i="16"/>
  <c r="P28" i="18" l="1"/>
  <c r="P26" i="18"/>
  <c r="P27" i="18"/>
  <c r="P30" i="18"/>
  <c r="P31" i="18"/>
  <c r="P29" i="18"/>
  <c r="P14" i="18"/>
  <c r="P17" i="18"/>
  <c r="P20" i="18"/>
  <c r="P15" i="18"/>
  <c r="P23" i="18"/>
  <c r="P13" i="18"/>
  <c r="P33" i="18"/>
  <c r="P24" i="18"/>
  <c r="P11" i="18"/>
  <c r="P32" i="18"/>
  <c r="P25" i="18"/>
  <c r="P21" i="18"/>
  <c r="P12" i="18"/>
  <c r="P16" i="18"/>
  <c r="P34" i="18"/>
  <c r="P18" i="18"/>
  <c r="O9" i="18"/>
  <c r="P9" i="16"/>
  <c r="Q30" i="16"/>
  <c r="Q31" i="16"/>
  <c r="Q29" i="16"/>
  <c r="Q33" i="16"/>
  <c r="Q32" i="16"/>
  <c r="Q34" i="16"/>
  <c r="Q28" i="16"/>
  <c r="Q27" i="16"/>
  <c r="Q25" i="16"/>
  <c r="Q24" i="16"/>
  <c r="Q21" i="16"/>
  <c r="Q23" i="16"/>
  <c r="Q20" i="16"/>
  <c r="Q18" i="16"/>
  <c r="Q17" i="16"/>
  <c r="Q26" i="16"/>
  <c r="Q15" i="16"/>
  <c r="Q13" i="16"/>
  <c r="Q12" i="16"/>
  <c r="Q11" i="16"/>
  <c r="Q16" i="16"/>
  <c r="Q14" i="16"/>
  <c r="O28" i="18" l="1"/>
  <c r="O26" i="18"/>
  <c r="O27" i="18"/>
  <c r="O31" i="18"/>
  <c r="O30" i="18"/>
  <c r="O29" i="18"/>
  <c r="O18" i="18"/>
  <c r="O25" i="18"/>
  <c r="O16" i="18"/>
  <c r="O24" i="18"/>
  <c r="O32" i="18"/>
  <c r="O12" i="18"/>
  <c r="O13" i="18"/>
  <c r="O33" i="18"/>
  <c r="O15" i="18"/>
  <c r="O11" i="18"/>
  <c r="O17" i="18"/>
  <c r="O34" i="18"/>
  <c r="O14" i="18"/>
  <c r="O23" i="18"/>
  <c r="O21" i="18"/>
  <c r="O20" i="18"/>
  <c r="N9" i="18"/>
  <c r="O9" i="16"/>
  <c r="P31" i="16"/>
  <c r="P29" i="16"/>
  <c r="P30" i="16"/>
  <c r="P34" i="16"/>
  <c r="P33" i="16"/>
  <c r="P32" i="16"/>
  <c r="P28" i="16"/>
  <c r="P27" i="16"/>
  <c r="P26" i="16"/>
  <c r="P25" i="16"/>
  <c r="P24" i="16"/>
  <c r="P23" i="16"/>
  <c r="P21" i="16"/>
  <c r="P20" i="16"/>
  <c r="P18" i="16"/>
  <c r="P16" i="16"/>
  <c r="P15" i="16"/>
  <c r="P14" i="16"/>
  <c r="P13" i="16"/>
  <c r="P12" i="16"/>
  <c r="P11" i="16"/>
  <c r="P17" i="16"/>
  <c r="N28" i="18" l="1"/>
  <c r="N26" i="18"/>
  <c r="N27" i="18"/>
  <c r="N31" i="18"/>
  <c r="N30" i="18"/>
  <c r="N29" i="18"/>
  <c r="N32" i="18"/>
  <c r="N11" i="18"/>
  <c r="N12" i="18"/>
  <c r="N17" i="18"/>
  <c r="N16" i="18"/>
  <c r="N14" i="18"/>
  <c r="N15" i="18"/>
  <c r="N13" i="18"/>
  <c r="N25" i="18"/>
  <c r="N18" i="18"/>
  <c r="N21" i="18"/>
  <c r="N33" i="18"/>
  <c r="N34" i="18"/>
  <c r="N20" i="18"/>
  <c r="N24" i="18"/>
  <c r="N23" i="18"/>
  <c r="M9" i="18"/>
  <c r="N9" i="16"/>
  <c r="O31" i="16"/>
  <c r="O30" i="16"/>
  <c r="O29" i="16"/>
  <c r="O34" i="16"/>
  <c r="O33" i="16"/>
  <c r="O32" i="16"/>
  <c r="O28" i="16"/>
  <c r="O27" i="16"/>
  <c r="O26" i="16"/>
  <c r="O25" i="16"/>
  <c r="O20" i="16"/>
  <c r="O18" i="16"/>
  <c r="O17" i="16"/>
  <c r="O24" i="16"/>
  <c r="O21" i="16"/>
  <c r="O23" i="16"/>
  <c r="O15" i="16"/>
  <c r="O13" i="16"/>
  <c r="O16" i="16"/>
  <c r="O14" i="16"/>
  <c r="O12" i="16"/>
  <c r="O11" i="16"/>
  <c r="M26" i="18" l="1"/>
  <c r="M27" i="18"/>
  <c r="M28" i="18"/>
  <c r="M31" i="18"/>
  <c r="M30" i="18"/>
  <c r="M29" i="18"/>
  <c r="M12" i="18"/>
  <c r="M32" i="18"/>
  <c r="M18" i="18"/>
  <c r="M11" i="18"/>
  <c r="M24" i="18"/>
  <c r="M23" i="18"/>
  <c r="M34" i="18"/>
  <c r="M20" i="18"/>
  <c r="M14" i="18"/>
  <c r="M17" i="18"/>
  <c r="M25" i="18"/>
  <c r="M21" i="18"/>
  <c r="M13" i="18"/>
  <c r="M33" i="18"/>
  <c r="M15" i="18"/>
  <c r="M16" i="18"/>
  <c r="L9" i="18"/>
  <c r="M9" i="16"/>
  <c r="N31" i="16"/>
  <c r="N30" i="16"/>
  <c r="N29" i="16"/>
  <c r="N34" i="16"/>
  <c r="N32" i="16"/>
  <c r="N28" i="16"/>
  <c r="N26" i="16"/>
  <c r="N25" i="16"/>
  <c r="N24" i="16"/>
  <c r="N23" i="16"/>
  <c r="N21" i="16"/>
  <c r="N27" i="16"/>
  <c r="N20" i="16"/>
  <c r="N18" i="16"/>
  <c r="N17" i="16"/>
  <c r="N33" i="16"/>
  <c r="N16" i="16"/>
  <c r="N15" i="16"/>
  <c r="N14" i="16"/>
  <c r="N13" i="16"/>
  <c r="N12" i="16"/>
  <c r="N11" i="16"/>
  <c r="L28" i="18" l="1"/>
  <c r="L26" i="18"/>
  <c r="L27" i="18"/>
  <c r="L30" i="18"/>
  <c r="L29" i="18"/>
  <c r="L31" i="18"/>
  <c r="L34" i="18"/>
  <c r="L16" i="18"/>
  <c r="L24" i="18"/>
  <c r="L33" i="18"/>
  <c r="L11" i="18"/>
  <c r="L23" i="18"/>
  <c r="L14" i="18"/>
  <c r="L25" i="18"/>
  <c r="L12" i="18"/>
  <c r="L17" i="18"/>
  <c r="L15" i="18"/>
  <c r="L18" i="18"/>
  <c r="L13" i="18"/>
  <c r="L20" i="18"/>
  <c r="L32" i="18"/>
  <c r="L21" i="18"/>
  <c r="K9" i="18"/>
  <c r="L9" i="16"/>
  <c r="M31" i="16"/>
  <c r="M30" i="16"/>
  <c r="M29" i="16"/>
  <c r="M33" i="16"/>
  <c r="M32" i="16"/>
  <c r="M34" i="16"/>
  <c r="M28" i="16"/>
  <c r="M27" i="16"/>
  <c r="M26" i="16"/>
  <c r="M23" i="16"/>
  <c r="M25" i="16"/>
  <c r="M24" i="16"/>
  <c r="M21" i="16"/>
  <c r="M20" i="16"/>
  <c r="M18" i="16"/>
  <c r="M17" i="16"/>
  <c r="M16" i="16"/>
  <c r="M14" i="16"/>
  <c r="M12" i="16"/>
  <c r="M11" i="16"/>
  <c r="M15" i="16"/>
  <c r="M13" i="16"/>
  <c r="K27" i="18" l="1"/>
  <c r="K26" i="18"/>
  <c r="K28" i="18"/>
  <c r="K31" i="18"/>
  <c r="K29" i="18"/>
  <c r="K30" i="18"/>
  <c r="K16" i="18"/>
  <c r="K13" i="18"/>
  <c r="K33" i="18"/>
  <c r="K14" i="18"/>
  <c r="K17" i="18"/>
  <c r="K21" i="18"/>
  <c r="K32" i="18"/>
  <c r="K15" i="18"/>
  <c r="K20" i="18"/>
  <c r="K12" i="18"/>
  <c r="K34" i="18"/>
  <c r="K11" i="18"/>
  <c r="K18" i="18"/>
  <c r="K23" i="18"/>
  <c r="K24" i="18"/>
  <c r="K25" i="18"/>
  <c r="J9" i="18"/>
  <c r="K9" i="16"/>
  <c r="L31" i="16"/>
  <c r="L30" i="16"/>
  <c r="L29" i="16"/>
  <c r="L34" i="16"/>
  <c r="L33" i="16"/>
  <c r="L32" i="16"/>
  <c r="L28" i="16"/>
  <c r="L27" i="16"/>
  <c r="L26" i="16"/>
  <c r="L25" i="16"/>
  <c r="L24" i="16"/>
  <c r="L23" i="16"/>
  <c r="L21" i="16"/>
  <c r="L17" i="16"/>
  <c r="L20" i="16"/>
  <c r="L16" i="16"/>
  <c r="L15" i="16"/>
  <c r="L14" i="16"/>
  <c r="L13" i="16"/>
  <c r="L12" i="16"/>
  <c r="L11" i="16"/>
  <c r="L18" i="16"/>
  <c r="J28" i="18" l="1"/>
  <c r="J26" i="18"/>
  <c r="J27" i="18"/>
  <c r="J30" i="18"/>
  <c r="J31" i="18"/>
  <c r="J29" i="18"/>
  <c r="J12" i="18"/>
  <c r="J16" i="18"/>
  <c r="J18" i="18"/>
  <c r="J15" i="18"/>
  <c r="J17" i="18"/>
  <c r="J21" i="18"/>
  <c r="J14" i="18"/>
  <c r="J24" i="18"/>
  <c r="J33" i="18"/>
  <c r="J11" i="18"/>
  <c r="J13" i="18"/>
  <c r="J34" i="18"/>
  <c r="J25" i="18"/>
  <c r="J23" i="18"/>
  <c r="J32" i="18"/>
  <c r="J20" i="18"/>
  <c r="I9" i="18"/>
  <c r="J9" i="16"/>
  <c r="K31" i="16"/>
  <c r="K30" i="16"/>
  <c r="K29" i="16"/>
  <c r="K34" i="16"/>
  <c r="K33" i="16"/>
  <c r="K32" i="16"/>
  <c r="K28" i="16"/>
  <c r="K27" i="16"/>
  <c r="K26" i="16"/>
  <c r="K25" i="16"/>
  <c r="K20" i="16"/>
  <c r="K18" i="16"/>
  <c r="K17" i="16"/>
  <c r="K23" i="16"/>
  <c r="K24" i="16"/>
  <c r="K21" i="16"/>
  <c r="K16" i="16"/>
  <c r="K14" i="16"/>
  <c r="K13" i="16"/>
  <c r="K12" i="16"/>
  <c r="K11" i="16"/>
  <c r="K15" i="16"/>
  <c r="I28" i="18" l="1"/>
  <c r="I26" i="18"/>
  <c r="I27" i="18"/>
  <c r="I31" i="18"/>
  <c r="I30" i="18"/>
  <c r="I29" i="18"/>
  <c r="I34" i="18"/>
  <c r="I12" i="18"/>
  <c r="I13" i="18"/>
  <c r="I21" i="18"/>
  <c r="I32" i="18"/>
  <c r="I16" i="18"/>
  <c r="I14" i="18"/>
  <c r="I20" i="18"/>
  <c r="I11" i="18"/>
  <c r="I33" i="18"/>
  <c r="I17" i="18"/>
  <c r="I15" i="18"/>
  <c r="I18" i="18"/>
  <c r="I25" i="18"/>
  <c r="I24" i="18"/>
  <c r="I23" i="18"/>
  <c r="H9" i="18"/>
  <c r="I9" i="16"/>
  <c r="J31" i="16"/>
  <c r="J30" i="16"/>
  <c r="J29" i="16"/>
  <c r="J34" i="16"/>
  <c r="J33" i="16"/>
  <c r="J32" i="16"/>
  <c r="J27" i="16"/>
  <c r="J26" i="16"/>
  <c r="J25" i="16"/>
  <c r="J24" i="16"/>
  <c r="J23" i="16"/>
  <c r="J21" i="16"/>
  <c r="J28" i="16"/>
  <c r="J20" i="16"/>
  <c r="J18" i="16"/>
  <c r="J17" i="16"/>
  <c r="J16" i="16"/>
  <c r="J15" i="16"/>
  <c r="J14" i="16"/>
  <c r="J13" i="16"/>
  <c r="J12" i="16"/>
  <c r="J11" i="16"/>
  <c r="H26" i="18" l="1"/>
  <c r="H27" i="18"/>
  <c r="H28" i="18"/>
  <c r="H31" i="18"/>
  <c r="H30" i="18"/>
  <c r="H29" i="18"/>
  <c r="H25" i="18"/>
  <c r="H11" i="18"/>
  <c r="H34" i="18"/>
  <c r="H33" i="18"/>
  <c r="H32" i="18"/>
  <c r="H13" i="18"/>
  <c r="H14" i="18"/>
  <c r="H18" i="18"/>
  <c r="H12" i="18"/>
  <c r="H17" i="18"/>
  <c r="H24" i="18"/>
  <c r="H23" i="18"/>
  <c r="H21" i="18"/>
  <c r="H20" i="18"/>
  <c r="H15" i="18"/>
  <c r="H16" i="18"/>
  <c r="G9" i="18"/>
  <c r="H9" i="16"/>
  <c r="I30" i="16"/>
  <c r="I31" i="16"/>
  <c r="I29" i="16"/>
  <c r="I33" i="16"/>
  <c r="I32" i="16"/>
  <c r="I28" i="16"/>
  <c r="I27" i="16"/>
  <c r="I34" i="16"/>
  <c r="I24" i="16"/>
  <c r="I21" i="16"/>
  <c r="I26" i="16"/>
  <c r="I25" i="16"/>
  <c r="I23" i="16"/>
  <c r="I20" i="16"/>
  <c r="I18" i="16"/>
  <c r="I17" i="16"/>
  <c r="I15" i="16"/>
  <c r="I13" i="16"/>
  <c r="I12" i="16"/>
  <c r="I11" i="16"/>
  <c r="I16" i="16"/>
  <c r="I14" i="16"/>
  <c r="G27" i="18" l="1"/>
  <c r="G28" i="18"/>
  <c r="G26" i="18"/>
  <c r="G31" i="18"/>
  <c r="G29" i="18"/>
  <c r="G30" i="18"/>
  <c r="G11" i="18"/>
  <c r="G17" i="18"/>
  <c r="G20" i="18"/>
  <c r="G14" i="18"/>
  <c r="G24" i="18"/>
  <c r="G16" i="18"/>
  <c r="G12" i="18"/>
  <c r="G13" i="18"/>
  <c r="G18" i="18"/>
  <c r="G15" i="18"/>
  <c r="G25" i="18"/>
  <c r="G23" i="18"/>
  <c r="G33" i="18"/>
  <c r="G34" i="18"/>
  <c r="G21" i="18"/>
  <c r="G32" i="18"/>
  <c r="F9" i="18"/>
  <c r="G9" i="16"/>
  <c r="H31" i="16"/>
  <c r="H29" i="16"/>
  <c r="H30" i="16"/>
  <c r="H34" i="16"/>
  <c r="H33" i="16"/>
  <c r="H32" i="16"/>
  <c r="H28" i="16"/>
  <c r="H27" i="16"/>
  <c r="H26" i="16"/>
  <c r="H25" i="16"/>
  <c r="H24" i="16"/>
  <c r="H23" i="16"/>
  <c r="H21" i="16"/>
  <c r="H18" i="16"/>
  <c r="H17" i="16"/>
  <c r="H16" i="16"/>
  <c r="H15" i="16"/>
  <c r="H14" i="16"/>
  <c r="H13" i="16"/>
  <c r="H20" i="16"/>
  <c r="H12" i="16"/>
  <c r="H11" i="16"/>
  <c r="F26" i="18" l="1"/>
  <c r="F28" i="18"/>
  <c r="F27" i="18"/>
  <c r="F30" i="18"/>
  <c r="F31" i="18"/>
  <c r="F29" i="18"/>
  <c r="F25" i="18"/>
  <c r="F13" i="18"/>
  <c r="F11" i="18"/>
  <c r="F12" i="18"/>
  <c r="F24" i="18"/>
  <c r="F32" i="18"/>
  <c r="F34" i="18"/>
  <c r="F23" i="18"/>
  <c r="F33" i="18"/>
  <c r="F14" i="18"/>
  <c r="F20" i="18"/>
  <c r="F17" i="18"/>
  <c r="F18" i="18"/>
  <c r="F21" i="18"/>
  <c r="F16" i="18"/>
  <c r="F15" i="18"/>
  <c r="E9" i="18"/>
  <c r="F9" i="16"/>
  <c r="G31" i="16"/>
  <c r="G30" i="16"/>
  <c r="G29" i="16"/>
  <c r="G34" i="16"/>
  <c r="G33" i="16"/>
  <c r="G32" i="16"/>
  <c r="G28" i="16"/>
  <c r="G27" i="16"/>
  <c r="G26" i="16"/>
  <c r="G25" i="16"/>
  <c r="G20" i="16"/>
  <c r="G18" i="16"/>
  <c r="G17" i="16"/>
  <c r="G24" i="16"/>
  <c r="G21" i="16"/>
  <c r="G23" i="16"/>
  <c r="G15" i="16"/>
  <c r="G13" i="16"/>
  <c r="G14" i="16"/>
  <c r="G16" i="16"/>
  <c r="G12" i="16"/>
  <c r="G11" i="16"/>
  <c r="E26" i="18" l="1"/>
  <c r="E28" i="18"/>
  <c r="E27" i="18"/>
  <c r="E29" i="18"/>
  <c r="E30" i="18"/>
  <c r="E31" i="18"/>
  <c r="E25" i="18"/>
  <c r="E11" i="18"/>
  <c r="E12" i="18"/>
  <c r="E32" i="18"/>
  <c r="E16" i="18"/>
  <c r="E13" i="18"/>
  <c r="E34" i="18"/>
  <c r="E14" i="18"/>
  <c r="E23" i="18"/>
  <c r="E24" i="18"/>
  <c r="E33" i="18"/>
  <c r="E18" i="18"/>
  <c r="E15" i="18"/>
  <c r="E21" i="18"/>
  <c r="E20" i="18"/>
  <c r="E17" i="18"/>
  <c r="E9" i="16"/>
  <c r="F31" i="16"/>
  <c r="F30" i="16"/>
  <c r="F29" i="16"/>
  <c r="F34" i="16"/>
  <c r="F33" i="16"/>
  <c r="F32" i="16"/>
  <c r="F28" i="16"/>
  <c r="F27" i="16"/>
  <c r="F26" i="16"/>
  <c r="F25" i="16"/>
  <c r="F24" i="16"/>
  <c r="F23" i="16"/>
  <c r="F21" i="16"/>
  <c r="F20" i="16"/>
  <c r="F18" i="16"/>
  <c r="F17" i="16"/>
  <c r="F16" i="16"/>
  <c r="F15" i="16"/>
  <c r="F14" i="16"/>
  <c r="F13" i="16"/>
  <c r="F12" i="16"/>
  <c r="F11" i="16"/>
  <c r="E30" i="16" l="1"/>
  <c r="E31" i="16"/>
  <c r="E29" i="16"/>
  <c r="E34" i="16"/>
  <c r="E33" i="16"/>
  <c r="E32" i="16"/>
  <c r="E28" i="16"/>
  <c r="E27" i="16"/>
  <c r="E23" i="16"/>
  <c r="E26" i="16"/>
  <c r="E24" i="16"/>
  <c r="E21" i="16"/>
  <c r="E20" i="16"/>
  <c r="E18" i="16"/>
  <c r="E17" i="16"/>
  <c r="E25" i="16"/>
  <c r="E16" i="16"/>
  <c r="E14" i="16"/>
  <c r="E12" i="16"/>
  <c r="E11" i="16"/>
  <c r="E15" i="16"/>
  <c r="E13" i="16"/>
  <c r="GL12" i="18" l="1"/>
  <c r="GL32" i="18"/>
  <c r="GL33" i="18"/>
  <c r="GL24" i="18"/>
  <c r="GL31" i="18"/>
  <c r="GL30" i="18"/>
  <c r="GM12" i="18" l="1"/>
  <c r="GM24" i="18"/>
  <c r="GL29" i="18"/>
  <c r="GL26" i="18"/>
  <c r="GL34" i="18"/>
  <c r="GL28" i="18"/>
  <c r="GL14" i="18"/>
  <c r="GL11" i="18"/>
  <c r="GL17" i="18"/>
  <c r="GL20" i="18"/>
  <c r="GR24" i="18"/>
  <c r="GL13" i="18"/>
  <c r="GL27" i="18"/>
  <c r="GL18" i="18"/>
  <c r="HM12" i="18"/>
  <c r="IF12" i="18"/>
  <c r="GV12" i="18"/>
  <c r="IF14" i="18"/>
  <c r="IK11" i="18"/>
  <c r="IH11" i="18"/>
  <c r="IU12" i="18" l="1"/>
  <c r="GN24" i="18"/>
  <c r="GN12" i="18"/>
  <c r="GS13" i="18"/>
  <c r="GS14" i="18"/>
  <c r="GN13" i="18"/>
  <c r="GM13" i="18"/>
  <c r="GN26" i="18"/>
  <c r="GM26" i="18"/>
  <c r="GN20" i="18"/>
  <c r="GM20" i="18"/>
  <c r="GO24" i="18"/>
  <c r="GN18" i="18"/>
  <c r="GM18" i="18"/>
  <c r="GN14" i="18"/>
  <c r="GM14" i="18"/>
  <c r="GN28" i="18"/>
  <c r="GM28" i="18"/>
  <c r="GO12" i="18"/>
  <c r="GN11" i="18"/>
  <c r="GM11" i="18"/>
  <c r="GN17" i="18"/>
  <c r="GM17" i="18"/>
  <c r="GN27" i="18"/>
  <c r="GM27" i="18"/>
  <c r="GP24" i="18"/>
  <c r="GP12" i="18"/>
  <c r="GU12" i="18"/>
  <c r="GO20" i="18"/>
  <c r="GP18" i="18"/>
  <c r="GO18" i="18"/>
  <c r="GP14" i="18"/>
  <c r="GO14" i="18"/>
  <c r="GQ24" i="18"/>
  <c r="GO11" i="18"/>
  <c r="GQ12" i="18"/>
  <c r="GP17" i="18"/>
  <c r="GO17" i="18"/>
  <c r="GS18" i="18"/>
  <c r="GP13" i="18"/>
  <c r="GO13" i="18"/>
  <c r="GR12" i="18"/>
  <c r="GR13" i="18"/>
  <c r="GQ13" i="18"/>
  <c r="GR18" i="18"/>
  <c r="GQ18" i="18"/>
  <c r="GR14" i="18"/>
  <c r="GQ14" i="18"/>
  <c r="GR17" i="18"/>
  <c r="GQ17" i="18"/>
  <c r="GS12" i="18"/>
  <c r="GS24" i="18"/>
  <c r="GS17" i="18"/>
  <c r="GT12" i="18"/>
  <c r="GY12" i="18"/>
  <c r="GU18" i="18"/>
  <c r="GT18" i="18"/>
  <c r="GU14" i="18"/>
  <c r="GT14" i="18"/>
  <c r="GU17" i="18"/>
  <c r="GT17" i="18"/>
  <c r="HF12" i="18"/>
  <c r="GU13" i="18"/>
  <c r="GT13" i="18"/>
  <c r="GZ14" i="18"/>
  <c r="GW12" i="18"/>
  <c r="HB12" i="18"/>
  <c r="GW18" i="18"/>
  <c r="GV18" i="18"/>
  <c r="GW14" i="18"/>
  <c r="GV14" i="18"/>
  <c r="GV28" i="18"/>
  <c r="GW11" i="18"/>
  <c r="GX12" i="18"/>
  <c r="GW17" i="18"/>
  <c r="GV17" i="18"/>
  <c r="GZ18" i="18"/>
  <c r="GW13" i="18"/>
  <c r="GV13" i="18"/>
  <c r="GV26" i="18"/>
  <c r="GZ12" i="18"/>
  <c r="II14" i="18"/>
  <c r="GY13" i="18"/>
  <c r="GX13" i="18"/>
  <c r="HE12" i="18"/>
  <c r="GY18" i="18"/>
  <c r="GX18" i="18"/>
  <c r="GY14" i="18"/>
  <c r="GX14" i="18"/>
  <c r="HC18" i="18"/>
  <c r="HA12" i="18"/>
  <c r="HC13" i="18"/>
  <c r="GZ13" i="18"/>
  <c r="HF14" i="18"/>
  <c r="HJ11" i="18"/>
  <c r="HB13" i="18"/>
  <c r="HA13" i="18"/>
  <c r="HH12" i="18"/>
  <c r="HC12" i="18"/>
  <c r="HB18" i="18"/>
  <c r="HA18" i="18"/>
  <c r="HB14" i="18"/>
  <c r="HA14" i="18"/>
  <c r="HG13" i="18"/>
  <c r="HG11" i="18"/>
  <c r="HC14" i="18"/>
  <c r="HI12" i="18"/>
  <c r="HD12" i="18"/>
  <c r="HE14" i="18"/>
  <c r="HD14" i="18"/>
  <c r="HD11" i="18"/>
  <c r="HD18" i="18"/>
  <c r="HE13" i="18"/>
  <c r="HD13" i="18"/>
  <c r="HN11" i="18"/>
  <c r="HJ14" i="18"/>
  <c r="HG14" i="18"/>
  <c r="HJ12" i="18"/>
  <c r="HG12" i="18"/>
  <c r="HL12" i="18"/>
  <c r="HK11" i="18"/>
  <c r="HJ13" i="18"/>
  <c r="HF13" i="18"/>
  <c r="JB14" i="18"/>
  <c r="HI14" i="18"/>
  <c r="HH14" i="18"/>
  <c r="HI13" i="18"/>
  <c r="HH13" i="18"/>
  <c r="IL11" i="18"/>
  <c r="HP12" i="18"/>
  <c r="HV12" i="18"/>
  <c r="HK12" i="18"/>
  <c r="IJ13" i="18"/>
  <c r="HN12" i="18"/>
  <c r="HS12" i="18"/>
  <c r="HO12" i="18"/>
  <c r="IJ11" i="18"/>
  <c r="HQ12" i="18"/>
  <c r="HO11" i="18"/>
  <c r="IS11" i="18"/>
  <c r="HR12" i="18"/>
  <c r="IH12" i="18"/>
  <c r="HW12" i="18"/>
  <c r="IM11" i="18"/>
  <c r="HT12" i="18"/>
  <c r="HR13" i="18"/>
  <c r="HR11" i="18"/>
  <c r="HR14" i="18"/>
  <c r="HY12" i="18"/>
  <c r="HU12" i="18"/>
  <c r="IK12" i="18"/>
  <c r="ID12" i="18"/>
  <c r="IE11" i="18"/>
  <c r="JE12" i="18"/>
  <c r="HU11" i="18"/>
  <c r="IB12" i="18"/>
  <c r="IF11" i="18"/>
  <c r="IM12" i="18"/>
  <c r="IA11" i="18"/>
  <c r="IM14" i="18"/>
  <c r="H12" i="1"/>
  <c r="IB14" i="18"/>
  <c r="IJ14" i="18"/>
  <c r="IC12" i="18"/>
  <c r="IB13" i="18"/>
  <c r="HX12" i="18"/>
  <c r="II11" i="18"/>
  <c r="HZ12" i="18"/>
  <c r="II12" i="18"/>
  <c r="JB11" i="18"/>
  <c r="JB12" i="18"/>
  <c r="IG11" i="18"/>
  <c r="IE12" i="18"/>
  <c r="IA12" i="18"/>
  <c r="HY14" i="18"/>
  <c r="JC18" i="18"/>
  <c r="GP27" i="18"/>
  <c r="JD33" i="18"/>
  <c r="JB33" i="18"/>
  <c r="HP14" i="18"/>
  <c r="IN11" i="18"/>
  <c r="JA33" i="18"/>
  <c r="JB31" i="18"/>
  <c r="GQ20" i="18"/>
  <c r="IM13" i="18"/>
  <c r="HR24" i="18"/>
  <c r="IV32" i="18"/>
  <c r="GM30" i="18"/>
  <c r="GR28" i="18"/>
  <c r="GM31" i="18"/>
  <c r="ID18" i="18"/>
  <c r="HB17" i="18"/>
  <c r="JE34" i="18"/>
  <c r="JB32" i="18"/>
  <c r="H33" i="1"/>
  <c r="G16" i="13" s="1"/>
  <c r="JE33" i="18"/>
  <c r="GR26" i="18"/>
  <c r="GO29" i="18"/>
  <c r="IP32" i="18"/>
  <c r="IJ12" i="18"/>
  <c r="IG12" i="18"/>
  <c r="HD29" i="18"/>
  <c r="IL12" i="18"/>
  <c r="JC33" i="18"/>
  <c r="IF13" i="18"/>
  <c r="IV34" i="18"/>
  <c r="IX14" i="18"/>
  <c r="IU14" i="18"/>
  <c r="GL21" i="18"/>
  <c r="IT30" i="18"/>
  <c r="GT24" i="18"/>
  <c r="IZ25" i="18"/>
  <c r="GM34" i="18"/>
  <c r="JD13" i="18"/>
  <c r="JD20" i="18"/>
  <c r="IM20" i="18"/>
  <c r="IC18" i="18"/>
  <c r="GL15" i="18"/>
  <c r="IK18" i="18"/>
  <c r="GL25" i="18"/>
  <c r="IH14" i="18"/>
  <c r="IE14" i="18"/>
  <c r="JE30" i="18"/>
  <c r="GL23" i="18"/>
  <c r="IM15" i="18"/>
  <c r="GM33" i="18"/>
  <c r="IG13" i="18"/>
  <c r="GL16" i="18"/>
  <c r="JD30" i="18"/>
  <c r="JE14" i="18"/>
  <c r="GR11" i="18"/>
  <c r="JD12" i="18"/>
  <c r="GV27" i="18"/>
  <c r="JC16" i="18"/>
  <c r="IZ16" i="18"/>
  <c r="HR30" i="18"/>
  <c r="GM32" i="18"/>
  <c r="HN27" i="18"/>
  <c r="IH31" i="18"/>
  <c r="II27" i="18"/>
  <c r="IX11" i="18"/>
  <c r="IU11" i="18"/>
  <c r="GW20" i="18" l="1"/>
  <c r="HK31" i="18"/>
  <c r="GP11" i="18"/>
  <c r="GP20" i="18"/>
  <c r="HE17" i="18"/>
  <c r="GM29" i="18"/>
  <c r="IN12" i="18"/>
  <c r="GO27" i="18"/>
  <c r="GO28" i="18"/>
  <c r="HK14" i="18"/>
  <c r="GN34" i="18"/>
  <c r="HE18" i="18"/>
  <c r="GX17" i="18"/>
  <c r="GO26" i="18"/>
  <c r="HK13" i="18"/>
  <c r="GT34" i="18"/>
  <c r="GO33" i="18"/>
  <c r="GN33" i="18"/>
  <c r="GN15" i="18"/>
  <c r="GM15" i="18"/>
  <c r="HT13" i="18"/>
  <c r="GO30" i="18"/>
  <c r="GN30" i="18"/>
  <c r="GN23" i="18"/>
  <c r="GM23" i="18"/>
  <c r="GO31" i="18"/>
  <c r="GN31" i="18"/>
  <c r="HD30" i="18"/>
  <c r="GY17" i="18"/>
  <c r="GN25" i="18"/>
  <c r="GM25" i="18"/>
  <c r="JD11" i="18"/>
  <c r="HL14" i="18"/>
  <c r="GP28" i="18"/>
  <c r="GO32" i="18"/>
  <c r="GN32" i="18"/>
  <c r="GN16" i="18"/>
  <c r="GM16" i="18"/>
  <c r="HL13" i="18"/>
  <c r="HD31" i="18"/>
  <c r="GQ11" i="18"/>
  <c r="GU24" i="18"/>
  <c r="IO12" i="18"/>
  <c r="JD14" i="18"/>
  <c r="HF18" i="18"/>
  <c r="GN29" i="18"/>
  <c r="GO34" i="18"/>
  <c r="GN21" i="18"/>
  <c r="GM21" i="18"/>
  <c r="IO11" i="18"/>
  <c r="GP26" i="18"/>
  <c r="GU27" i="18"/>
  <c r="IP12" i="18"/>
  <c r="IP14" i="18"/>
  <c r="GR20" i="18"/>
  <c r="HM14" i="18"/>
  <c r="GQ26" i="18"/>
  <c r="H14" i="1"/>
  <c r="GZ17" i="18"/>
  <c r="GV24" i="18"/>
  <c r="GQ28" i="18"/>
  <c r="HM13" i="18"/>
  <c r="GQ27" i="18"/>
  <c r="HO17" i="18"/>
  <c r="HG18" i="18"/>
  <c r="H11" i="1"/>
  <c r="JE11" i="18"/>
  <c r="IP11" i="18"/>
  <c r="GR27" i="18"/>
  <c r="HN13" i="18"/>
  <c r="HA17" i="18"/>
  <c r="GQ32" i="18"/>
  <c r="GP32" i="18"/>
  <c r="GQ34" i="18"/>
  <c r="GP21" i="18"/>
  <c r="GO21" i="18"/>
  <c r="HH18" i="18"/>
  <c r="GO16" i="18"/>
  <c r="IF29" i="18"/>
  <c r="IQ11" i="18"/>
  <c r="GQ33" i="18"/>
  <c r="GP33" i="18"/>
  <c r="IQ12" i="18"/>
  <c r="GP34" i="18"/>
  <c r="GP23" i="18"/>
  <c r="GO23" i="18"/>
  <c r="HN14" i="18"/>
  <c r="GS20" i="18"/>
  <c r="GY11" i="18"/>
  <c r="GS11" i="18"/>
  <c r="GO15" i="18"/>
  <c r="GP25" i="18"/>
  <c r="GO25" i="18"/>
  <c r="GW24" i="18"/>
  <c r="GS21" i="18"/>
  <c r="IR11" i="18"/>
  <c r="HI18" i="18"/>
  <c r="HG29" i="18"/>
  <c r="GT11" i="18"/>
  <c r="HO13" i="18"/>
  <c r="HI17" i="18"/>
  <c r="GY28" i="18"/>
  <c r="GS28" i="18"/>
  <c r="IR12" i="18"/>
  <c r="HG30" i="18"/>
  <c r="GS25" i="18"/>
  <c r="HG31" i="18"/>
  <c r="GY26" i="18"/>
  <c r="GS26" i="18"/>
  <c r="GT33" i="18"/>
  <c r="HO14" i="18"/>
  <c r="GT20" i="18"/>
  <c r="GS27" i="18"/>
  <c r="GS33" i="18"/>
  <c r="GR33" i="18"/>
  <c r="HF26" i="18"/>
  <c r="GS34" i="18"/>
  <c r="GR21" i="18"/>
  <c r="GQ21" i="18"/>
  <c r="GT27" i="18"/>
  <c r="GU11" i="18"/>
  <c r="GU20" i="18"/>
  <c r="GR34" i="18"/>
  <c r="GT26" i="18"/>
  <c r="GR23" i="18"/>
  <c r="GQ23" i="18"/>
  <c r="HP13" i="18"/>
  <c r="GT28" i="18"/>
  <c r="GS23" i="18"/>
  <c r="GR25" i="18"/>
  <c r="GQ25" i="18"/>
  <c r="IS12" i="18"/>
  <c r="GS32" i="18"/>
  <c r="GR32" i="18"/>
  <c r="HC28" i="18"/>
  <c r="HJ18" i="18"/>
  <c r="HC17" i="18"/>
  <c r="IE31" i="18"/>
  <c r="IT11" i="18"/>
  <c r="GT32" i="18"/>
  <c r="IT12" i="18"/>
  <c r="HL18" i="18"/>
  <c r="HK18" i="18"/>
  <c r="HD17" i="18"/>
  <c r="IT14" i="18"/>
  <c r="GV20" i="18"/>
  <c r="GU26" i="18"/>
  <c r="HQ13" i="18"/>
  <c r="GV11" i="18"/>
  <c r="GU28" i="18"/>
  <c r="HY13" i="18"/>
  <c r="HQ14" i="18"/>
  <c r="HC26" i="18"/>
  <c r="GU25" i="18"/>
  <c r="GT25" i="18"/>
  <c r="IV12" i="18"/>
  <c r="HM18" i="18"/>
  <c r="GV32" i="18"/>
  <c r="GU32" i="18"/>
  <c r="HF28" i="18"/>
  <c r="HQ28" i="18"/>
  <c r="HF17" i="18"/>
  <c r="GW26" i="18"/>
  <c r="HS14" i="18"/>
  <c r="IV14" i="18"/>
  <c r="GV33" i="18"/>
  <c r="GU33" i="18"/>
  <c r="GV34" i="18"/>
  <c r="GU21" i="18"/>
  <c r="GT21" i="18"/>
  <c r="HA27" i="18"/>
  <c r="IV11" i="18"/>
  <c r="GX11" i="18"/>
  <c r="GU34" i="18"/>
  <c r="HF27" i="18"/>
  <c r="GU23" i="18"/>
  <c r="GT23" i="18"/>
  <c r="HL17" i="18"/>
  <c r="GW27" i="18"/>
  <c r="GW28" i="18"/>
  <c r="HS13" i="18"/>
  <c r="HK29" i="18"/>
  <c r="HG17" i="18"/>
  <c r="GX28" i="18"/>
  <c r="GX27" i="18"/>
  <c r="HT14" i="18"/>
  <c r="IC17" i="18"/>
  <c r="HN18" i="18"/>
  <c r="GX26" i="18"/>
  <c r="IW11" i="18"/>
  <c r="GW34" i="18"/>
  <c r="IW12" i="18"/>
  <c r="GW31" i="18"/>
  <c r="GW32" i="18"/>
  <c r="GW16" i="18"/>
  <c r="HO18" i="18"/>
  <c r="HU13" i="18"/>
  <c r="HH17" i="18"/>
  <c r="HB11" i="18"/>
  <c r="GZ11" i="18"/>
  <c r="GW33" i="18"/>
  <c r="GW15" i="18"/>
  <c r="GW21" i="18"/>
  <c r="GV21" i="18"/>
  <c r="HU14" i="18"/>
  <c r="IX12" i="18"/>
  <c r="GY27" i="18"/>
  <c r="GW23" i="18"/>
  <c r="GV23" i="18"/>
  <c r="GW30" i="18"/>
  <c r="HC27" i="18"/>
  <c r="GW25" i="18"/>
  <c r="GV25" i="18"/>
  <c r="IM31" i="18"/>
  <c r="GW29" i="18"/>
  <c r="HE26" i="18"/>
  <c r="GZ26" i="18"/>
  <c r="HI28" i="18"/>
  <c r="GZ27" i="18"/>
  <c r="HV14" i="18"/>
  <c r="IY12" i="18"/>
  <c r="HA11" i="18"/>
  <c r="HE28" i="18"/>
  <c r="GZ28" i="18"/>
  <c r="HV13" i="18"/>
  <c r="HP18" i="18"/>
  <c r="HE24" i="18"/>
  <c r="IY11" i="18"/>
  <c r="HZ18" i="18"/>
  <c r="HM26" i="18"/>
  <c r="HJ27" i="18"/>
  <c r="IZ12" i="18"/>
  <c r="IZ14" i="18"/>
  <c r="HA28" i="18"/>
  <c r="IE13" i="18"/>
  <c r="HP17" i="18"/>
  <c r="HE27" i="18"/>
  <c r="HO31" i="18"/>
  <c r="HI26" i="18"/>
  <c r="HO29" i="18"/>
  <c r="HQ18" i="18"/>
  <c r="HO30" i="18"/>
  <c r="HW13" i="18"/>
  <c r="HJ17" i="18"/>
  <c r="HA26" i="18"/>
  <c r="HR17" i="18"/>
  <c r="IX16" i="18"/>
  <c r="HJ28" i="18"/>
  <c r="IZ11" i="18"/>
  <c r="HW14" i="18"/>
  <c r="HK17" i="18"/>
  <c r="HX14" i="18"/>
  <c r="HJ26" i="18"/>
  <c r="HE20" i="18"/>
  <c r="JA14" i="18"/>
  <c r="HB27" i="18"/>
  <c r="HZ17" i="18"/>
  <c r="IE29" i="18"/>
  <c r="HX13" i="18"/>
  <c r="HR18" i="18"/>
  <c r="JA12" i="18"/>
  <c r="HS18" i="18"/>
  <c r="HB26" i="18"/>
  <c r="HE11" i="18"/>
  <c r="HC11" i="18"/>
  <c r="HB28" i="18"/>
  <c r="JA11" i="18"/>
  <c r="HI27" i="18"/>
  <c r="HZ14" i="18"/>
  <c r="HT18" i="18"/>
  <c r="HS17" i="18"/>
  <c r="JA27" i="18"/>
  <c r="HM28" i="18"/>
  <c r="JC13" i="18"/>
  <c r="HZ13" i="18"/>
  <c r="HR31" i="18"/>
  <c r="HM17" i="18"/>
  <c r="HD26" i="18"/>
  <c r="JC14" i="18"/>
  <c r="JC11" i="18"/>
  <c r="HD27" i="18"/>
  <c r="JC12" i="18"/>
  <c r="HR29" i="18"/>
  <c r="HD28" i="18"/>
  <c r="HN17" i="18"/>
  <c r="HQ26" i="18"/>
  <c r="IA13" i="18"/>
  <c r="HE34" i="18"/>
  <c r="HV18" i="18"/>
  <c r="HU18" i="18"/>
  <c r="IA14" i="18"/>
  <c r="HN28" i="18"/>
  <c r="HN26" i="18"/>
  <c r="HP11" i="18"/>
  <c r="HF11" i="18"/>
  <c r="II13" i="18"/>
  <c r="IX21" i="18"/>
  <c r="HV17" i="18"/>
  <c r="IC13" i="18"/>
  <c r="HE25" i="18"/>
  <c r="HW18" i="18"/>
  <c r="HK30" i="18"/>
  <c r="HE32" i="18"/>
  <c r="HH26" i="18"/>
  <c r="HG26" i="18"/>
  <c r="HE33" i="18"/>
  <c r="HE21" i="18"/>
  <c r="IC14" i="18"/>
  <c r="HH11" i="18"/>
  <c r="HE23" i="18"/>
  <c r="HH28" i="18"/>
  <c r="HG28" i="18"/>
  <c r="HH27" i="18"/>
  <c r="HG27" i="18"/>
  <c r="ID26" i="18"/>
  <c r="IH29" i="18"/>
  <c r="HQ27" i="18"/>
  <c r="HY18" i="18"/>
  <c r="HM27" i="18"/>
  <c r="IQ15" i="18"/>
  <c r="HX17" i="18"/>
  <c r="ID13" i="18"/>
  <c r="IV31" i="18"/>
  <c r="JE16" i="18"/>
  <c r="HW17" i="18"/>
  <c r="HI11" i="18"/>
  <c r="ID14" i="18"/>
  <c r="HQ17" i="18"/>
  <c r="HT26" i="18"/>
  <c r="HX18" i="18"/>
  <c r="HL20" i="18"/>
  <c r="HL11" i="18"/>
  <c r="HT28" i="18"/>
  <c r="HV28" i="18"/>
  <c r="HK28" i="18"/>
  <c r="HJ30" i="18"/>
  <c r="HO27" i="18"/>
  <c r="HK27" i="18"/>
  <c r="HV26" i="18"/>
  <c r="HK26" i="18"/>
  <c r="HJ31" i="18"/>
  <c r="HT27" i="18"/>
  <c r="HT17" i="18"/>
  <c r="IA18" i="18"/>
  <c r="IG14" i="18"/>
  <c r="IB18" i="18"/>
  <c r="HL28" i="18"/>
  <c r="IK13" i="18"/>
  <c r="IH13" i="18"/>
  <c r="IZ29" i="18"/>
  <c r="HU17" i="18"/>
  <c r="HL26" i="18"/>
  <c r="HR34" i="18"/>
  <c r="IU16" i="18"/>
  <c r="HL27" i="18"/>
  <c r="HJ29" i="18"/>
  <c r="IP13" i="18"/>
  <c r="IH30" i="18"/>
  <c r="IW29" i="18"/>
  <c r="HO20" i="18"/>
  <c r="HM11" i="18"/>
  <c r="IN20" i="18"/>
  <c r="JB15" i="18"/>
  <c r="HZ26" i="18"/>
  <c r="IZ32" i="18"/>
  <c r="IZ30" i="18"/>
  <c r="HO26" i="18"/>
  <c r="HR20" i="18"/>
  <c r="IK14" i="18"/>
  <c r="II28" i="18"/>
  <c r="ID17" i="18"/>
  <c r="HN30" i="18"/>
  <c r="IE18" i="18"/>
  <c r="HN31" i="18"/>
  <c r="HS27" i="18"/>
  <c r="HO28" i="18"/>
  <c r="HL21" i="18"/>
  <c r="IE30" i="18"/>
  <c r="JC15" i="18"/>
  <c r="HP27" i="18"/>
  <c r="IN13" i="18"/>
  <c r="IL13" i="18"/>
  <c r="HV11" i="18"/>
  <c r="HQ11" i="18"/>
  <c r="IL31" i="18"/>
  <c r="HP28" i="18"/>
  <c r="IG18" i="18"/>
  <c r="IR20" i="18"/>
  <c r="IF18" i="18"/>
  <c r="HN29" i="18"/>
  <c r="HR33" i="18"/>
  <c r="HY17" i="18"/>
  <c r="IL14" i="18"/>
  <c r="HX28" i="18"/>
  <c r="HP26" i="18"/>
  <c r="IL28" i="18"/>
  <c r="IN29" i="18"/>
  <c r="HZ28" i="18"/>
  <c r="IH18" i="18"/>
  <c r="HR26" i="18"/>
  <c r="IV13" i="18"/>
  <c r="IF31" i="18"/>
  <c r="IN14" i="18"/>
  <c r="JA26" i="18"/>
  <c r="JA15" i="18"/>
  <c r="HO21" i="18"/>
  <c r="HS11" i="18"/>
  <c r="HR27" i="18"/>
  <c r="HZ27" i="18"/>
  <c r="IT27" i="18"/>
  <c r="IF26" i="18"/>
  <c r="H30" i="1"/>
  <c r="G12" i="13" s="1"/>
  <c r="HO16" i="18"/>
  <c r="IZ24" i="18"/>
  <c r="HR28" i="18"/>
  <c r="HO15" i="18"/>
  <c r="JA16" i="18"/>
  <c r="IA17" i="18"/>
  <c r="JE32" i="18"/>
  <c r="IO30" i="18"/>
  <c r="IN15" i="18"/>
  <c r="IU20" i="18"/>
  <c r="JA34" i="18"/>
  <c r="II29" i="18"/>
  <c r="IG29" i="18"/>
  <c r="IZ23" i="18"/>
  <c r="IB17" i="18"/>
  <c r="IU13" i="18"/>
  <c r="IO13" i="18"/>
  <c r="IV29" i="18"/>
  <c r="HS28" i="18"/>
  <c r="IO14" i="18"/>
  <c r="II17" i="18"/>
  <c r="IG31" i="18"/>
  <c r="IY16" i="18"/>
  <c r="HU29" i="18"/>
  <c r="HR32" i="18"/>
  <c r="HW27" i="18"/>
  <c r="IJ18" i="18"/>
  <c r="HT11" i="18"/>
  <c r="IE26" i="18"/>
  <c r="HS26" i="18"/>
  <c r="II18" i="18"/>
  <c r="JA32" i="18"/>
  <c r="IP34" i="18"/>
  <c r="JC32" i="18"/>
  <c r="JD26" i="18"/>
  <c r="HR23" i="18"/>
  <c r="HR16" i="18"/>
  <c r="HU27" i="18"/>
  <c r="IQ13" i="18"/>
  <c r="JC25" i="18"/>
  <c r="II30" i="18"/>
  <c r="JC34" i="18"/>
  <c r="JA28" i="18"/>
  <c r="IQ14" i="18"/>
  <c r="HU28" i="18"/>
  <c r="HU26" i="18"/>
  <c r="HR25" i="18"/>
  <c r="HR21" i="18"/>
  <c r="HR15" i="18"/>
  <c r="II31" i="18"/>
  <c r="HS32" i="18"/>
  <c r="JE15" i="18"/>
  <c r="JD15" i="18"/>
  <c r="H16" i="1"/>
  <c r="JA30" i="18"/>
  <c r="IV30" i="18"/>
  <c r="IJ31" i="18"/>
  <c r="H15" i="1"/>
  <c r="IR13" i="18"/>
  <c r="IR14" i="18"/>
  <c r="IK29" i="18"/>
  <c r="IJ29" i="18"/>
  <c r="IR31" i="18"/>
  <c r="JC23" i="18"/>
  <c r="IZ13" i="18"/>
  <c r="II25" i="18"/>
  <c r="IJ30" i="18"/>
  <c r="ID28" i="18"/>
  <c r="HV27" i="18"/>
  <c r="IJ17" i="18"/>
  <c r="IE17" i="18"/>
  <c r="II16" i="18"/>
  <c r="JD32" i="18"/>
  <c r="IB11" i="18"/>
  <c r="HW11" i="18"/>
  <c r="JD34" i="18"/>
  <c r="JC24" i="18"/>
  <c r="JB16" i="18"/>
  <c r="IN30" i="18"/>
  <c r="IS14" i="18"/>
  <c r="IA26" i="18"/>
  <c r="HW26" i="18"/>
  <c r="IA28" i="18"/>
  <c r="HW28" i="18"/>
  <c r="IH26" i="18"/>
  <c r="HU30" i="18"/>
  <c r="IT28" i="18"/>
  <c r="IK30" i="18"/>
  <c r="HU31" i="18"/>
  <c r="H32" i="1"/>
  <c r="G15" i="13" s="1"/>
  <c r="JA13" i="18"/>
  <c r="IE28" i="18"/>
  <c r="IU15" i="18"/>
  <c r="IT26" i="18"/>
  <c r="IB27" i="18"/>
  <c r="HX11" i="18"/>
  <c r="II23" i="18"/>
  <c r="HZ20" i="18"/>
  <c r="II24" i="18"/>
  <c r="IU21" i="18"/>
  <c r="IF17" i="18"/>
  <c r="IK31" i="18"/>
  <c r="IS13" i="18"/>
  <c r="IN31" i="18"/>
  <c r="IT13" i="18"/>
  <c r="JD31" i="18"/>
  <c r="IZ31" i="18"/>
  <c r="IS16" i="18"/>
  <c r="IR16" i="18"/>
  <c r="IT29" i="18"/>
  <c r="HX26" i="18"/>
  <c r="HY11" i="18"/>
  <c r="IM29" i="18"/>
  <c r="IL29" i="18"/>
  <c r="JA29" i="18"/>
  <c r="IM21" i="18"/>
  <c r="IL30" i="18"/>
  <c r="HX27" i="18"/>
  <c r="JD28" i="18"/>
  <c r="IF28" i="18"/>
  <c r="JD16" i="18"/>
  <c r="IG17" i="18"/>
  <c r="IR15" i="18"/>
  <c r="IM33" i="18"/>
  <c r="HZ11" i="18"/>
  <c r="IW31" i="18"/>
  <c r="IU31" i="18"/>
  <c r="II15" i="18"/>
  <c r="IG28" i="18"/>
  <c r="JA31" i="18"/>
  <c r="IH28" i="18"/>
  <c r="IN21" i="18"/>
  <c r="IA29" i="18"/>
  <c r="IH17" i="18"/>
  <c r="IU29" i="18"/>
  <c r="IH27" i="18"/>
  <c r="ID27" i="18"/>
  <c r="II26" i="18"/>
  <c r="IG26" i="18"/>
  <c r="IM16" i="18"/>
  <c r="IG20" i="18"/>
  <c r="HY27" i="18"/>
  <c r="IM30" i="18"/>
  <c r="IW30" i="18"/>
  <c r="IU30" i="18"/>
  <c r="JD27" i="18"/>
  <c r="IZ33" i="18"/>
  <c r="IV33" i="18"/>
  <c r="IX15" i="18"/>
  <c r="IT15" i="18"/>
  <c r="HY26" i="18"/>
  <c r="HY28" i="18"/>
  <c r="JE13" i="18"/>
  <c r="H13" i="1"/>
  <c r="IQ31" i="18"/>
  <c r="IO31" i="18"/>
  <c r="IP16" i="18"/>
  <c r="IN16" i="18"/>
  <c r="IX13" i="18"/>
  <c r="IW13" i="18"/>
  <c r="JC31" i="18"/>
  <c r="IX20" i="18"/>
  <c r="IQ29" i="18"/>
  <c r="IO29" i="18"/>
  <c r="IY14" i="18"/>
  <c r="IW14" i="18"/>
  <c r="IG27" i="18"/>
  <c r="IE27" i="18"/>
  <c r="H29" i="1"/>
  <c r="G11" i="13" s="1"/>
  <c r="JD29" i="18"/>
  <c r="IM34" i="18"/>
  <c r="IQ20" i="18"/>
  <c r="IY15" i="18"/>
  <c r="IA27" i="18"/>
  <c r="IR29" i="18"/>
  <c r="ID11" i="18"/>
  <c r="IC11" i="18"/>
  <c r="IK26" i="18"/>
  <c r="IJ26" i="18"/>
  <c r="IR21" i="18"/>
  <c r="IQ21" i="18"/>
  <c r="IC21" i="18"/>
  <c r="JC30" i="18"/>
  <c r="JB30" i="18"/>
  <c r="IW16" i="18"/>
  <c r="IV16" i="18"/>
  <c r="JC29" i="18"/>
  <c r="JB29" i="18"/>
  <c r="IK28" i="18"/>
  <c r="IJ28" i="18"/>
  <c r="IC26" i="18"/>
  <c r="IB26" i="18"/>
  <c r="IQ30" i="18"/>
  <c r="IP30" i="18"/>
  <c r="IS18" i="18"/>
  <c r="IM32" i="18"/>
  <c r="IY30" i="18"/>
  <c r="IX30" i="18"/>
  <c r="IY29" i="18"/>
  <c r="IX29" i="18"/>
  <c r="IG30" i="18"/>
  <c r="IF30" i="18"/>
  <c r="IZ15" i="18"/>
  <c r="HZ21" i="18"/>
  <c r="IW15" i="18"/>
  <c r="IV15" i="18"/>
  <c r="II32" i="18"/>
  <c r="II33" i="18"/>
  <c r="IY31" i="18"/>
  <c r="IX31" i="18"/>
  <c r="IS30" i="18"/>
  <c r="IR30" i="18"/>
  <c r="IP29" i="18"/>
  <c r="JE29" i="18"/>
  <c r="II34" i="18"/>
  <c r="IK17" i="18"/>
  <c r="IK27" i="18"/>
  <c r="IJ27" i="18"/>
  <c r="IC28" i="18"/>
  <c r="IB28" i="18"/>
  <c r="IP31" i="18"/>
  <c r="IS29" i="18"/>
  <c r="IA31" i="18"/>
  <c r="IA30" i="18"/>
  <c r="IT31" i="18"/>
  <c r="IS31" i="18"/>
  <c r="IZ34" i="18"/>
  <c r="IS17" i="18"/>
  <c r="JE31" i="18"/>
  <c r="H31" i="1"/>
  <c r="G13" i="13" s="1"/>
  <c r="IJ33" i="18"/>
  <c r="IF16" i="18"/>
  <c r="IE23" i="18"/>
  <c r="IZ21" i="18"/>
  <c r="IL27" i="18"/>
  <c r="JC17" i="18"/>
  <c r="IZ17" i="18"/>
  <c r="IT16" i="18"/>
  <c r="IQ16" i="18"/>
  <c r="IH15" i="18"/>
  <c r="JB13" i="18"/>
  <c r="IY13" i="18"/>
  <c r="ID15" i="18"/>
  <c r="IS25" i="18"/>
  <c r="GS29" i="18"/>
  <c r="IW21" i="18"/>
  <c r="IV21" i="18"/>
  <c r="IS15" i="18"/>
  <c r="IP15" i="18"/>
  <c r="HF20" i="18"/>
  <c r="HL23" i="18"/>
  <c r="GS31" i="18"/>
  <c r="IP33" i="18"/>
  <c r="H34" i="1"/>
  <c r="G17" i="13" s="1"/>
  <c r="JB34" i="18"/>
  <c r="IL21" i="18"/>
  <c r="IE33" i="18"/>
  <c r="IS24" i="18"/>
  <c r="IN32" i="18"/>
  <c r="IT34" i="18"/>
  <c r="GS30" i="18"/>
  <c r="GR16" i="18"/>
  <c r="IK32" i="18"/>
  <c r="IH25" i="18"/>
  <c r="IT33" i="18"/>
  <c r="IH16" i="18"/>
  <c r="IG16" i="18"/>
  <c r="IJ34" i="18"/>
  <c r="GZ24" i="18"/>
  <c r="JA20" i="18"/>
  <c r="JD21" i="18"/>
  <c r="JA21" i="18"/>
  <c r="IZ18" i="18"/>
  <c r="IL26" i="18"/>
  <c r="IF27" i="18"/>
  <c r="IC27" i="18"/>
  <c r="GX25" i="18" l="1"/>
  <c r="GX33" i="18"/>
  <c r="GX32" i="18"/>
  <c r="GP15" i="18"/>
  <c r="GP16" i="18"/>
  <c r="GX20" i="18"/>
  <c r="GP29" i="18"/>
  <c r="HS20" i="18"/>
  <c r="GP30" i="18"/>
  <c r="GX34" i="18"/>
  <c r="GX24" i="18"/>
  <c r="HS21" i="18"/>
  <c r="GX23" i="18"/>
  <c r="GX21" i="18"/>
  <c r="GP31" i="18"/>
  <c r="GQ15" i="18"/>
  <c r="GY32" i="18"/>
  <c r="HL33" i="18"/>
  <c r="GY34" i="18"/>
  <c r="GY25" i="18"/>
  <c r="HL34" i="18"/>
  <c r="GQ29" i="18"/>
  <c r="HL24" i="18"/>
  <c r="GY33" i="18"/>
  <c r="GY23" i="18"/>
  <c r="GQ31" i="18"/>
  <c r="GY20" i="18"/>
  <c r="HL25" i="18"/>
  <c r="GY21" i="18"/>
  <c r="GY24" i="18"/>
  <c r="GQ16" i="18"/>
  <c r="GQ30" i="18"/>
  <c r="HL32" i="18"/>
  <c r="GR30" i="18"/>
  <c r="GZ32" i="18"/>
  <c r="GZ25" i="18"/>
  <c r="GZ23" i="18"/>
  <c r="GR29" i="18"/>
  <c r="GZ34" i="18"/>
  <c r="GR15" i="18"/>
  <c r="GR31" i="18"/>
  <c r="GZ33" i="18"/>
  <c r="GZ20" i="18"/>
  <c r="GZ21" i="18"/>
  <c r="HA20" i="18"/>
  <c r="GS15" i="18"/>
  <c r="HV20" i="18"/>
  <c r="HA23" i="18"/>
  <c r="HA25" i="18"/>
  <c r="HA32" i="18"/>
  <c r="GY16" i="18"/>
  <c r="GS16" i="18"/>
  <c r="HG24" i="18"/>
  <c r="HA24" i="18"/>
  <c r="HV21" i="18"/>
  <c r="HA34" i="18"/>
  <c r="HA33" i="18"/>
  <c r="HA21" i="18"/>
  <c r="GZ30" i="18"/>
  <c r="GT30" i="18"/>
  <c r="GZ29" i="18"/>
  <c r="GT29" i="18"/>
  <c r="HO33" i="18"/>
  <c r="HB21" i="18"/>
  <c r="HB33" i="18"/>
  <c r="HB23" i="18"/>
  <c r="HB32" i="18"/>
  <c r="GZ31" i="18"/>
  <c r="GT31" i="18"/>
  <c r="HO25" i="18"/>
  <c r="HW21" i="18"/>
  <c r="HO32" i="18"/>
  <c r="HB24" i="18"/>
  <c r="HW20" i="18"/>
  <c r="HO34" i="18"/>
  <c r="HB34" i="18"/>
  <c r="GT15" i="18"/>
  <c r="HO23" i="18"/>
  <c r="HO24" i="18"/>
  <c r="HB25" i="18"/>
  <c r="HB20" i="18"/>
  <c r="GT16" i="18"/>
  <c r="GU31" i="18"/>
  <c r="GU15" i="18"/>
  <c r="HC23" i="18"/>
  <c r="HC24" i="18"/>
  <c r="GU29" i="18"/>
  <c r="HC21" i="18"/>
  <c r="GU16" i="18"/>
  <c r="HC34" i="18"/>
  <c r="HC20" i="18"/>
  <c r="GU30" i="18"/>
  <c r="HC33" i="18"/>
  <c r="HC25" i="18"/>
  <c r="HC32" i="18"/>
  <c r="HD24" i="18"/>
  <c r="HD32" i="18"/>
  <c r="GV30" i="18"/>
  <c r="HD23" i="18"/>
  <c r="HD25" i="18"/>
  <c r="HD34" i="18"/>
  <c r="GV31" i="18"/>
  <c r="GV15" i="18"/>
  <c r="GV29" i="18"/>
  <c r="HD21" i="18"/>
  <c r="HD16" i="18"/>
  <c r="HD33" i="18"/>
  <c r="HD20" i="18"/>
  <c r="HD15" i="18"/>
  <c r="GV16" i="18"/>
  <c r="HF25" i="18"/>
  <c r="HF23" i="18"/>
  <c r="IA20" i="18"/>
  <c r="HS23" i="18"/>
  <c r="GX16" i="18"/>
  <c r="GX30" i="18"/>
  <c r="HF24" i="18"/>
  <c r="HF21" i="18"/>
  <c r="HS34" i="18"/>
  <c r="GX31" i="18"/>
  <c r="HF34" i="18"/>
  <c r="HF32" i="18"/>
  <c r="HS25" i="18"/>
  <c r="HF33" i="18"/>
  <c r="HS24" i="18"/>
  <c r="GX15" i="18"/>
  <c r="HS33" i="18"/>
  <c r="GX29" i="18"/>
  <c r="GY15" i="18"/>
  <c r="HG20" i="18"/>
  <c r="HG25" i="18"/>
  <c r="HG15" i="18"/>
  <c r="GY30" i="18"/>
  <c r="HG23" i="18"/>
  <c r="HG32" i="18"/>
  <c r="GY29" i="18"/>
  <c r="GY31" i="18"/>
  <c r="HG21" i="18"/>
  <c r="HG34" i="18"/>
  <c r="HG33" i="18"/>
  <c r="HG16" i="18"/>
  <c r="HH20" i="18"/>
  <c r="GZ15" i="18"/>
  <c r="HH25" i="18"/>
  <c r="HH33" i="18"/>
  <c r="HH32" i="18"/>
  <c r="HH23" i="18"/>
  <c r="HH21" i="18"/>
  <c r="HB16" i="18"/>
  <c r="GZ16" i="18"/>
  <c r="HJ24" i="18"/>
  <c r="HH24" i="18"/>
  <c r="IC20" i="18"/>
  <c r="HH34" i="18"/>
  <c r="HF31" i="18"/>
  <c r="HA31" i="18"/>
  <c r="HI21" i="18"/>
  <c r="HI20" i="18"/>
  <c r="HA16" i="18"/>
  <c r="HV23" i="18"/>
  <c r="HV33" i="18"/>
  <c r="HA15" i="18"/>
  <c r="HI32" i="18"/>
  <c r="HI34" i="18"/>
  <c r="HV34" i="18"/>
  <c r="HV32" i="18"/>
  <c r="HI25" i="18"/>
  <c r="HF30" i="18"/>
  <c r="HA30" i="18"/>
  <c r="HV25" i="18"/>
  <c r="HI23" i="18"/>
  <c r="HI33" i="18"/>
  <c r="HV24" i="18"/>
  <c r="HI24" i="18"/>
  <c r="HF29" i="18"/>
  <c r="HA29" i="18"/>
  <c r="HJ32" i="18"/>
  <c r="HJ16" i="18"/>
  <c r="HB15" i="18"/>
  <c r="HJ23" i="18"/>
  <c r="HJ25" i="18"/>
  <c r="HW34" i="18"/>
  <c r="HJ34" i="18"/>
  <c r="HJ21" i="18"/>
  <c r="HB29" i="18"/>
  <c r="HW24" i="18"/>
  <c r="HJ33" i="18"/>
  <c r="HJ15" i="18"/>
  <c r="HB30" i="18"/>
  <c r="HW33" i="18"/>
  <c r="HW32" i="18"/>
  <c r="HW25" i="18"/>
  <c r="HW23" i="18"/>
  <c r="HJ20" i="18"/>
  <c r="HB31" i="18"/>
  <c r="HE16" i="18"/>
  <c r="HC16" i="18"/>
  <c r="HK23" i="18"/>
  <c r="HK32" i="18"/>
  <c r="HK21" i="18"/>
  <c r="HM24" i="18"/>
  <c r="HK24" i="18"/>
  <c r="HK34" i="18"/>
  <c r="HK20" i="18"/>
  <c r="HC29" i="18"/>
  <c r="HK25" i="18"/>
  <c r="HK33" i="18"/>
  <c r="HK15" i="18"/>
  <c r="HK16" i="18"/>
  <c r="HC31" i="18"/>
  <c r="HC30" i="18"/>
  <c r="HC15" i="18"/>
  <c r="HZ33" i="18"/>
  <c r="HZ24" i="18"/>
  <c r="HM21" i="18"/>
  <c r="HM23" i="18"/>
  <c r="HZ25" i="18"/>
  <c r="HM32" i="18"/>
  <c r="HZ32" i="18"/>
  <c r="HM25" i="18"/>
  <c r="HZ34" i="18"/>
  <c r="HM34" i="18"/>
  <c r="HE29" i="18"/>
  <c r="HZ23" i="18"/>
  <c r="HM33" i="18"/>
  <c r="HE30" i="18"/>
  <c r="HE15" i="18"/>
  <c r="HE31" i="18"/>
  <c r="HM20" i="18"/>
  <c r="HN33" i="18"/>
  <c r="II21" i="18"/>
  <c r="HN34" i="18"/>
  <c r="HN25" i="18"/>
  <c r="HN16" i="18"/>
  <c r="HF15" i="18"/>
  <c r="II20" i="18"/>
  <c r="HN15" i="18"/>
  <c r="HN32" i="18"/>
  <c r="HP16" i="18"/>
  <c r="HF16" i="18"/>
  <c r="HX24" i="18"/>
  <c r="HN24" i="18"/>
  <c r="HN23" i="18"/>
  <c r="HN21" i="18"/>
  <c r="HN20" i="18"/>
  <c r="IC33" i="18"/>
  <c r="IC25" i="18"/>
  <c r="HP25" i="18"/>
  <c r="HI30" i="18"/>
  <c r="HH30" i="18"/>
  <c r="HP21" i="18"/>
  <c r="HP20" i="18"/>
  <c r="HP24" i="18"/>
  <c r="HH15" i="18"/>
  <c r="HH16" i="18"/>
  <c r="HI29" i="18"/>
  <c r="HH29" i="18"/>
  <c r="IC34" i="18"/>
  <c r="HP23" i="18"/>
  <c r="IC23" i="18"/>
  <c r="HI31" i="18"/>
  <c r="HH31" i="18"/>
  <c r="IC32" i="18"/>
  <c r="HP32" i="18"/>
  <c r="HP33" i="18"/>
  <c r="HP34" i="18"/>
  <c r="IC24" i="18"/>
  <c r="HQ32" i="18"/>
  <c r="HQ21" i="18"/>
  <c r="HQ25" i="18"/>
  <c r="HQ33" i="18"/>
  <c r="HI15" i="18"/>
  <c r="HQ34" i="18"/>
  <c r="HI16" i="18"/>
  <c r="HQ23" i="18"/>
  <c r="HQ24" i="18"/>
  <c r="HQ20" i="18"/>
  <c r="IG25" i="18"/>
  <c r="HT23" i="18"/>
  <c r="HL15" i="18"/>
  <c r="HT29" i="18"/>
  <c r="HL29" i="18"/>
  <c r="IO21" i="18"/>
  <c r="HT21" i="18"/>
  <c r="HT33" i="18"/>
  <c r="HW31" i="18"/>
  <c r="HL31" i="18"/>
  <c r="IG24" i="18"/>
  <c r="HT24" i="18"/>
  <c r="HT32" i="18"/>
  <c r="HT25" i="18"/>
  <c r="HT34" i="18"/>
  <c r="HL16" i="18"/>
  <c r="HT20" i="18"/>
  <c r="HW30" i="18"/>
  <c r="HL30" i="18"/>
  <c r="IP20" i="18"/>
  <c r="HU24" i="18"/>
  <c r="HU23" i="18"/>
  <c r="HU21" i="18"/>
  <c r="HM16" i="18"/>
  <c r="HU32" i="18"/>
  <c r="HU16" i="18"/>
  <c r="HM31" i="18"/>
  <c r="HU20" i="18"/>
  <c r="HU34" i="18"/>
  <c r="IP21" i="18"/>
  <c r="HU25" i="18"/>
  <c r="HU15" i="18"/>
  <c r="HM15" i="18"/>
  <c r="HM30" i="18"/>
  <c r="HM29" i="18"/>
  <c r="HU33" i="18"/>
  <c r="IS20" i="18"/>
  <c r="HX32" i="18"/>
  <c r="HP15" i="18"/>
  <c r="HP29" i="18"/>
  <c r="HX20" i="18"/>
  <c r="HP30" i="18"/>
  <c r="HX34" i="18"/>
  <c r="HX25" i="18"/>
  <c r="HX33" i="18"/>
  <c r="HP31" i="18"/>
  <c r="HX21" i="18"/>
  <c r="HX23" i="18"/>
  <c r="IS21" i="18"/>
  <c r="HY23" i="18"/>
  <c r="HY25" i="18"/>
  <c r="IT21" i="18"/>
  <c r="HY21" i="18"/>
  <c r="HY15" i="18"/>
  <c r="HY33" i="18"/>
  <c r="HQ29" i="18"/>
  <c r="HQ30" i="18"/>
  <c r="HV16" i="18"/>
  <c r="HQ16" i="18"/>
  <c r="ID24" i="18"/>
  <c r="HY24" i="18"/>
  <c r="IT20" i="18"/>
  <c r="HY34" i="18"/>
  <c r="HY32" i="18"/>
  <c r="HQ15" i="18"/>
  <c r="HY20" i="18"/>
  <c r="HQ31" i="18"/>
  <c r="IA34" i="18"/>
  <c r="IA33" i="18"/>
  <c r="HS15" i="18"/>
  <c r="IV20" i="18"/>
  <c r="HS31" i="18"/>
  <c r="IA16" i="18"/>
  <c r="IA23" i="18"/>
  <c r="IA15" i="18"/>
  <c r="IA21" i="18"/>
  <c r="IA25" i="18"/>
  <c r="HS30" i="18"/>
  <c r="HS16" i="18"/>
  <c r="IA32" i="18"/>
  <c r="IA24" i="18"/>
  <c r="IN33" i="18"/>
  <c r="IN34" i="18"/>
  <c r="HS29" i="18"/>
  <c r="IB33" i="18"/>
  <c r="ID20" i="18"/>
  <c r="IB20" i="18"/>
  <c r="IW20" i="18"/>
  <c r="IO33" i="18"/>
  <c r="IB25" i="18"/>
  <c r="IO34" i="18"/>
  <c r="IB23" i="18"/>
  <c r="IB24" i="18"/>
  <c r="HT31" i="18"/>
  <c r="HT16" i="18"/>
  <c r="HT30" i="18"/>
  <c r="HT15" i="18"/>
  <c r="IB21" i="18"/>
  <c r="IB32" i="18"/>
  <c r="IB34" i="18"/>
  <c r="IY21" i="18"/>
  <c r="ID25" i="18"/>
  <c r="IR32" i="18"/>
  <c r="IQ32" i="18"/>
  <c r="IQ34" i="18"/>
  <c r="HW29" i="18"/>
  <c r="HV29" i="18"/>
  <c r="ID33" i="18"/>
  <c r="HV30" i="18"/>
  <c r="ID23" i="18"/>
  <c r="ID32" i="18"/>
  <c r="HV31" i="18"/>
  <c r="ID34" i="18"/>
  <c r="IY20" i="18"/>
  <c r="ID21" i="18"/>
  <c r="HV15" i="18"/>
  <c r="IQ33" i="18"/>
  <c r="IJ24" i="18"/>
  <c r="IE24" i="18"/>
  <c r="IE34" i="18"/>
  <c r="IE25" i="18"/>
  <c r="IZ20" i="18"/>
  <c r="IE15" i="18"/>
  <c r="IE32" i="18"/>
  <c r="IE16" i="18"/>
  <c r="IE21" i="18"/>
  <c r="IB16" i="18"/>
  <c r="HW16" i="18"/>
  <c r="IH20" i="18"/>
  <c r="IE20" i="18"/>
  <c r="IR34" i="18"/>
  <c r="HW15" i="18"/>
  <c r="IR33" i="18"/>
  <c r="IS33" i="18"/>
  <c r="IF21" i="18"/>
  <c r="IB30" i="18"/>
  <c r="HX30" i="18"/>
  <c r="IF33" i="18"/>
  <c r="IF34" i="18"/>
  <c r="IF25" i="18"/>
  <c r="IF20" i="18"/>
  <c r="HX16" i="18"/>
  <c r="HX15" i="18"/>
  <c r="IT32" i="18"/>
  <c r="IS32" i="18"/>
  <c r="HY29" i="18"/>
  <c r="HX29" i="18"/>
  <c r="IS34" i="18"/>
  <c r="IB31" i="18"/>
  <c r="HX31" i="18"/>
  <c r="IJ23" i="18"/>
  <c r="IF23" i="18"/>
  <c r="IF32" i="18"/>
  <c r="IF15" i="18"/>
  <c r="IF24" i="18"/>
  <c r="IS23" i="18"/>
  <c r="HY31" i="18"/>
  <c r="HY30" i="18"/>
  <c r="JC21" i="18"/>
  <c r="JB21" i="18"/>
  <c r="IG23" i="18"/>
  <c r="IG32" i="18"/>
  <c r="JE20" i="18"/>
  <c r="JB20" i="18"/>
  <c r="IG34" i="18"/>
  <c r="IG21" i="18"/>
  <c r="IG15" i="18"/>
  <c r="HY16" i="18"/>
  <c r="IG33" i="18"/>
  <c r="IB29" i="18"/>
  <c r="HZ29" i="18"/>
  <c r="IY34" i="18"/>
  <c r="IU34" i="18"/>
  <c r="JC20" i="18"/>
  <c r="IH33" i="18"/>
  <c r="IW32" i="18"/>
  <c r="IU32" i="18"/>
  <c r="HZ30" i="18"/>
  <c r="IH32" i="18"/>
  <c r="IH24" i="18"/>
  <c r="IW33" i="18"/>
  <c r="IU33" i="18"/>
  <c r="HZ31" i="18"/>
  <c r="IU24" i="18"/>
  <c r="HZ16" i="18"/>
  <c r="IH23" i="18"/>
  <c r="HZ15" i="18"/>
  <c r="IH34" i="18"/>
  <c r="IH21" i="18"/>
  <c r="JE21" i="18"/>
  <c r="H21" i="1"/>
  <c r="H20" i="1"/>
  <c r="IB15" i="18"/>
  <c r="IJ21" i="18"/>
  <c r="IW34" i="18"/>
  <c r="IK20" i="18"/>
  <c r="IJ20" i="18"/>
  <c r="IJ32" i="18"/>
  <c r="IK25" i="18"/>
  <c r="IJ25" i="18"/>
  <c r="IK15" i="18"/>
  <c r="IJ15" i="18"/>
  <c r="IK16" i="18"/>
  <c r="IJ16" i="18"/>
  <c r="IC15" i="18"/>
  <c r="IY32" i="18"/>
  <c r="IX32" i="18"/>
  <c r="IY33" i="18"/>
  <c r="IX33" i="18"/>
  <c r="IX34" i="18"/>
  <c r="IY24" i="18"/>
  <c r="IK24" i="18"/>
  <c r="IK23" i="18"/>
  <c r="IL34" i="18"/>
  <c r="IK34" i="18"/>
  <c r="ID16" i="18"/>
  <c r="IC16" i="18"/>
  <c r="IK21" i="18"/>
  <c r="ID30" i="18"/>
  <c r="IC30" i="18"/>
  <c r="ID29" i="18"/>
  <c r="IC29" i="18"/>
  <c r="IL33" i="18"/>
  <c r="IK33" i="18"/>
  <c r="ID31" i="18"/>
  <c r="IC31" i="18"/>
  <c r="IO16" i="18"/>
  <c r="IL16" i="18"/>
  <c r="IO15" i="18"/>
  <c r="IL15" i="18"/>
  <c r="IO20" i="18"/>
  <c r="IL20" i="18"/>
  <c r="IO32" i="18"/>
  <c r="IL32" i="18"/>
  <c r="F26" i="1"/>
  <c r="E7" i="13" s="1"/>
  <c r="G26" i="1"/>
  <c r="F7" i="13" s="1"/>
  <c r="F27" i="1"/>
  <c r="E8" i="13" s="1"/>
  <c r="G27" i="1"/>
  <c r="F8" i="13" s="1"/>
  <c r="F28" i="1"/>
  <c r="E9" i="13" s="1"/>
  <c r="G28" i="1"/>
  <c r="F9" i="13" s="1"/>
  <c r="G25" i="1"/>
  <c r="F5" i="13" s="1"/>
  <c r="G23" i="1"/>
  <c r="F3" i="13" s="1"/>
  <c r="G17" i="1"/>
  <c r="G18" i="1"/>
  <c r="IL24" i="18"/>
  <c r="IM28" i="18"/>
  <c r="IM23" i="16" l="1"/>
  <c r="IL23" i="16"/>
  <c r="IM25" i="16"/>
  <c r="IL25" i="16"/>
  <c r="IM18" i="16"/>
  <c r="IL18" i="16"/>
  <c r="IM24" i="16"/>
  <c r="IL24" i="16"/>
  <c r="IM17" i="16"/>
  <c r="IL17" i="16"/>
  <c r="IO28" i="18"/>
  <c r="IN28" i="18"/>
  <c r="IO24" i="18"/>
  <c r="IM24" i="18"/>
  <c r="IN24" i="18"/>
  <c r="IO18" i="16"/>
  <c r="IN18" i="16"/>
  <c r="IO17" i="16"/>
  <c r="IN17" i="16"/>
  <c r="IO23" i="16"/>
  <c r="IN23" i="16"/>
  <c r="IO24" i="16"/>
  <c r="IN24" i="16"/>
  <c r="IO25" i="16"/>
  <c r="IN25" i="16"/>
  <c r="IQ28" i="18"/>
  <c r="IP28" i="18"/>
  <c r="IQ17" i="16"/>
  <c r="IP17" i="16"/>
  <c r="IT24" i="18"/>
  <c r="IP24" i="18"/>
  <c r="IQ23" i="16"/>
  <c r="IP23" i="16"/>
  <c r="IQ24" i="16"/>
  <c r="IP24" i="16"/>
  <c r="IQ25" i="16"/>
  <c r="IP25" i="16"/>
  <c r="IQ18" i="16"/>
  <c r="IP18" i="16"/>
  <c r="IS28" i="18"/>
  <c r="IR28" i="18"/>
  <c r="IQ24" i="18"/>
  <c r="IR24" i="18"/>
  <c r="IT18" i="16"/>
  <c r="IR18" i="16"/>
  <c r="IT25" i="16"/>
  <c r="IR25" i="16"/>
  <c r="IT17" i="16"/>
  <c r="IR17" i="16"/>
  <c r="IT23" i="16"/>
  <c r="IR23" i="16"/>
  <c r="IT24" i="16"/>
  <c r="IR24" i="16"/>
  <c r="IV28" i="18"/>
  <c r="IU28" i="18"/>
  <c r="IV24" i="16"/>
  <c r="IU24" i="16"/>
  <c r="IV25" i="16"/>
  <c r="IU25" i="16"/>
  <c r="IV18" i="16"/>
  <c r="IU18" i="16"/>
  <c r="IV17" i="16"/>
  <c r="IU17" i="16"/>
  <c r="IV23" i="16"/>
  <c r="IU23" i="16"/>
  <c r="JA24" i="18"/>
  <c r="IV24" i="18"/>
  <c r="IX28" i="18"/>
  <c r="IW28" i="18"/>
  <c r="IX18" i="16"/>
  <c r="IW18" i="16"/>
  <c r="IX25" i="16"/>
  <c r="IW25" i="16"/>
  <c r="IW24" i="18"/>
  <c r="IX17" i="16"/>
  <c r="IW17" i="16"/>
  <c r="IX23" i="16"/>
  <c r="IW23" i="16"/>
  <c r="IX24" i="16"/>
  <c r="IW24" i="16"/>
  <c r="IX24" i="18"/>
  <c r="IZ28" i="18"/>
  <c r="IY28" i="18"/>
  <c r="JA23" i="16"/>
  <c r="IY23" i="16"/>
  <c r="JA24" i="16"/>
  <c r="IY24" i="16"/>
  <c r="JA25" i="16"/>
  <c r="IY25" i="16"/>
  <c r="JA18" i="16"/>
  <c r="IY18" i="16"/>
  <c r="JA17" i="16"/>
  <c r="IY17" i="16"/>
  <c r="JC28" i="18"/>
  <c r="JB28" i="18"/>
  <c r="JD23" i="16"/>
  <c r="JB23" i="16"/>
  <c r="JD25" i="16"/>
  <c r="JB25" i="16"/>
  <c r="JD18" i="16"/>
  <c r="JB18" i="16"/>
  <c r="JD17" i="16"/>
  <c r="JB17" i="16"/>
  <c r="JD24" i="18"/>
  <c r="JB24" i="18"/>
  <c r="JD24" i="16"/>
  <c r="JB24" i="16"/>
  <c r="F17" i="1"/>
  <c r="F24" i="1"/>
  <c r="E4" i="13" s="1"/>
  <c r="H28" i="1"/>
  <c r="G9" i="13" s="1"/>
  <c r="JE28" i="18"/>
  <c r="F25" i="1"/>
  <c r="E5" i="13" s="1"/>
  <c r="JE25" i="16"/>
  <c r="E25" i="1"/>
  <c r="D5" i="13" s="1"/>
  <c r="JE24" i="16"/>
  <c r="E24" i="1"/>
  <c r="D4" i="13" s="1"/>
  <c r="H24" i="1"/>
  <c r="G4" i="13" s="1"/>
  <c r="JE24" i="18"/>
  <c r="JE23" i="16"/>
  <c r="E23" i="1"/>
  <c r="D3" i="13" s="1"/>
  <c r="JE18" i="16"/>
  <c r="E18" i="1"/>
  <c r="JE17" i="16"/>
  <c r="E17" i="1"/>
  <c r="IM27" i="18"/>
  <c r="IM26" i="18"/>
  <c r="IM23" i="18" l="1"/>
  <c r="IL23" i="18"/>
  <c r="IM17" i="18"/>
  <c r="IL17" i="18"/>
  <c r="IM18" i="18"/>
  <c r="IL18" i="18"/>
  <c r="IM25" i="18"/>
  <c r="IL25" i="18"/>
  <c r="IO26" i="18"/>
  <c r="IN26" i="18"/>
  <c r="IO27" i="18"/>
  <c r="IN27" i="18"/>
  <c r="IO17" i="18"/>
  <c r="IN17" i="18"/>
  <c r="IO18" i="18"/>
  <c r="IN18" i="18"/>
  <c r="IO23" i="18"/>
  <c r="IN23" i="18"/>
  <c r="IO25" i="18"/>
  <c r="IN25" i="18"/>
  <c r="IQ27" i="18"/>
  <c r="IP27" i="18"/>
  <c r="IQ26" i="18"/>
  <c r="IP26" i="18"/>
  <c r="IQ23" i="18"/>
  <c r="IP23" i="18"/>
  <c r="IQ25" i="18"/>
  <c r="IP25" i="18"/>
  <c r="IQ17" i="18"/>
  <c r="IP17" i="18"/>
  <c r="IQ18" i="18"/>
  <c r="IP18" i="18"/>
  <c r="IS26" i="18"/>
  <c r="IR26" i="18"/>
  <c r="IS27" i="18"/>
  <c r="IR27" i="18"/>
  <c r="IT23" i="18"/>
  <c r="IR23" i="18"/>
  <c r="IT25" i="18"/>
  <c r="IR25" i="18"/>
  <c r="IT17" i="18"/>
  <c r="IR17" i="18"/>
  <c r="IT18" i="18"/>
  <c r="IR18" i="18"/>
  <c r="IV27" i="18"/>
  <c r="IU27" i="18"/>
  <c r="IV26" i="18"/>
  <c r="IU26" i="18"/>
  <c r="IV17" i="18"/>
  <c r="IU17" i="18"/>
  <c r="IV18" i="18"/>
  <c r="IU18" i="18"/>
  <c r="IV23" i="18"/>
  <c r="IU23" i="18"/>
  <c r="IV25" i="18"/>
  <c r="IU25" i="18"/>
  <c r="IX27" i="18"/>
  <c r="IW27" i="18"/>
  <c r="IX26" i="18"/>
  <c r="IW26" i="18"/>
  <c r="IX18" i="18"/>
  <c r="IW18" i="18"/>
  <c r="IX23" i="18"/>
  <c r="IW23" i="18"/>
  <c r="IX25" i="18"/>
  <c r="IW25" i="18"/>
  <c r="IX17" i="18"/>
  <c r="IW17" i="18"/>
  <c r="IZ27" i="18"/>
  <c r="IY27" i="18"/>
  <c r="IZ26" i="18"/>
  <c r="IY26" i="18"/>
  <c r="JA23" i="18"/>
  <c r="IY23" i="18"/>
  <c r="JA25" i="18"/>
  <c r="IY25" i="18"/>
  <c r="JA17" i="18"/>
  <c r="IY17" i="18"/>
  <c r="JA18" i="18"/>
  <c r="IY18" i="18"/>
  <c r="JC26" i="18"/>
  <c r="JB26" i="18"/>
  <c r="JC27" i="18"/>
  <c r="JB27" i="18"/>
  <c r="JD17" i="18"/>
  <c r="JB17" i="18"/>
  <c r="JD18" i="18"/>
  <c r="JB18" i="18"/>
  <c r="JD23" i="18"/>
  <c r="JB23" i="18"/>
  <c r="JD25" i="18"/>
  <c r="JB25" i="18"/>
  <c r="H27" i="1"/>
  <c r="G8" i="13" s="1"/>
  <c r="JE27" i="18"/>
  <c r="H26" i="1"/>
  <c r="G7" i="13" s="1"/>
  <c r="JE26" i="18"/>
  <c r="H25" i="1"/>
  <c r="G5" i="13" s="1"/>
  <c r="JE25" i="18"/>
  <c r="G24" i="1"/>
  <c r="F4" i="13" s="1"/>
  <c r="JE23" i="18"/>
  <c r="H23" i="1"/>
  <c r="G3" i="13" s="1"/>
  <c r="F23" i="1"/>
  <c r="E3" i="13" s="1"/>
  <c r="H18" i="1"/>
  <c r="JE18" i="18"/>
  <c r="F18" i="1"/>
  <c r="JE17" i="18"/>
  <c r="H17" i="1"/>
</calcChain>
</file>

<file path=xl/sharedStrings.xml><?xml version="1.0" encoding="utf-8"?>
<sst xmlns="http://schemas.openxmlformats.org/spreadsheetml/2006/main" count="1246" uniqueCount="142">
  <si>
    <t xml:space="preserve">% change </t>
  </si>
  <si>
    <t>% change</t>
  </si>
  <si>
    <t xml:space="preserve">Beef </t>
  </si>
  <si>
    <t>Heifers:</t>
  </si>
  <si>
    <t>Cows:</t>
  </si>
  <si>
    <t>Young bulls:</t>
  </si>
  <si>
    <t>Couvert R</t>
  </si>
  <si>
    <t>Pig meat</t>
  </si>
  <si>
    <t>Round cut ham</t>
  </si>
  <si>
    <t>Shoulder (hand)</t>
  </si>
  <si>
    <t>Belly (boneless)</t>
  </si>
  <si>
    <t>Spain (Barcelona)</t>
  </si>
  <si>
    <t>Round cut leg</t>
  </si>
  <si>
    <t>Rindless picnic shoulder</t>
  </si>
  <si>
    <t>Belly</t>
  </si>
  <si>
    <t>Italy (Modena)</t>
  </si>
  <si>
    <t>Boneless picnic shoulder</t>
  </si>
  <si>
    <t>Belly &gt;3kg</t>
  </si>
  <si>
    <t>Pork loin (bone-in)</t>
  </si>
  <si>
    <t>Germany (Hamburg)</t>
  </si>
  <si>
    <t>Forequarter O,R,U</t>
  </si>
  <si>
    <t>Hindquarter O,R,U</t>
  </si>
  <si>
    <t>Boneless ham</t>
  </si>
  <si>
    <t>Fillet</t>
  </si>
  <si>
    <t>Forequarter R</t>
  </si>
  <si>
    <t>Hindquarter R</t>
  </si>
  <si>
    <t>France (Rungis)*</t>
  </si>
  <si>
    <t>Forequarter U</t>
  </si>
  <si>
    <t>Hindquarter U</t>
  </si>
  <si>
    <t xml:space="preserve">Domestic </t>
  </si>
  <si>
    <t xml:space="preserve">Imported </t>
  </si>
  <si>
    <t>Source:</t>
  </si>
  <si>
    <t>HEIFERS</t>
  </si>
  <si>
    <t>COWS</t>
  </si>
  <si>
    <t>FORE/Q</t>
  </si>
  <si>
    <t>HIND/Q</t>
  </si>
  <si>
    <t xml:space="preserve">% </t>
  </si>
  <si>
    <t xml:space="preserve">change </t>
  </si>
  <si>
    <t>euro/kg</t>
  </si>
  <si>
    <t>week</t>
  </si>
  <si>
    <t>year</t>
  </si>
  <si>
    <t>Les Marches</t>
  </si>
  <si>
    <t>W/E: Sunday</t>
  </si>
  <si>
    <t>Wednesday</t>
  </si>
  <si>
    <t>quotation</t>
  </si>
  <si>
    <t>p/kg</t>
  </si>
  <si>
    <t>na</t>
  </si>
  <si>
    <t>n/a</t>
  </si>
  <si>
    <t>FOREQUARTERS</t>
  </si>
  <si>
    <t>HINDQUARTERS</t>
  </si>
  <si>
    <t>change</t>
  </si>
  <si>
    <t>ave</t>
  </si>
  <si>
    <t>Young Bulls</t>
  </si>
  <si>
    <t>ITALIAN WHOLESALE PRICES</t>
  </si>
  <si>
    <t>ISMEA website</t>
  </si>
  <si>
    <t>w/e Sunday</t>
  </si>
  <si>
    <t>AMI</t>
  </si>
  <si>
    <t>FOREQUARTERS O,R,U</t>
  </si>
  <si>
    <t>HINDQUARTERS O,R,U</t>
  </si>
  <si>
    <t>Domestic</t>
  </si>
  <si>
    <t>Imported</t>
  </si>
  <si>
    <t>Export Marketing</t>
  </si>
  <si>
    <t>RINDLESS</t>
  </si>
  <si>
    <t>ROUND</t>
  </si>
  <si>
    <t>PICNIC</t>
  </si>
  <si>
    <t>CUT  LEG</t>
  </si>
  <si>
    <t>%</t>
  </si>
  <si>
    <t>SHOULDER</t>
  </si>
  <si>
    <t>BELLY</t>
  </si>
  <si>
    <t>CUT</t>
  </si>
  <si>
    <t>BONELESS</t>
  </si>
  <si>
    <t>HAM</t>
  </si>
  <si>
    <t xml:space="preserve">Change </t>
  </si>
  <si>
    <t>Change</t>
  </si>
  <si>
    <t>(HAND)</t>
  </si>
  <si>
    <t>on</t>
  </si>
  <si>
    <t xml:space="preserve">on </t>
  </si>
  <si>
    <t>HAM FOR</t>
  </si>
  <si>
    <t>WHOLE</t>
  </si>
  <si>
    <t>AIR</t>
  </si>
  <si>
    <t>PORK LOINS</t>
  </si>
  <si>
    <t>BELLY&gt;3kg</t>
  </si>
  <si>
    <t>CURING</t>
  </si>
  <si>
    <t>BONE-IN</t>
  </si>
  <si>
    <t>quotation day Monday</t>
  </si>
  <si>
    <t>German wholesale prices</t>
  </si>
  <si>
    <t>SPANISH WHOLESALE PRICES</t>
  </si>
  <si>
    <t>FRENCH WHOLESALE PRICES</t>
  </si>
  <si>
    <t>ITALIAN  WHOLESALE  PRICES  PIGMEAT</t>
  </si>
  <si>
    <t>Schinken, blau o. Knochen</t>
  </si>
  <si>
    <t>Filets o. Kette</t>
  </si>
  <si>
    <t xml:space="preserve"> BONELESS HAM</t>
  </si>
  <si>
    <t>FILLET</t>
  </si>
  <si>
    <t>Source: Les Marches</t>
  </si>
  <si>
    <t>GERMAN WHOLESALE PRICES</t>
  </si>
  <si>
    <t>&lt;---- click here to select week</t>
  </si>
  <si>
    <r>
      <t>B</t>
    </r>
    <r>
      <rPr>
        <sz val="10"/>
        <rFont val="Arial"/>
        <family val="2"/>
      </rPr>
      <t>ä</t>
    </r>
    <r>
      <rPr>
        <sz val="10"/>
        <rFont val="Arial"/>
        <family val="2"/>
      </rPr>
      <t>uche, cutterfertig</t>
    </r>
  </si>
  <si>
    <t xml:space="preserve">Fresh shoulder deboned </t>
  </si>
  <si>
    <t xml:space="preserve">Fresh squared bacon </t>
  </si>
  <si>
    <t>Fresh neck, spare rib roast with bone</t>
  </si>
  <si>
    <t>France (Rungis)</t>
  </si>
  <si>
    <r>
      <rPr>
        <b/>
        <sz val="12"/>
        <color theme="1"/>
        <rFont val="Arial"/>
        <family val="2"/>
      </rPr>
      <t>Units:</t>
    </r>
    <r>
      <rPr>
        <sz val="12"/>
        <color theme="1"/>
        <rFont val="Arial"/>
        <family val="2"/>
      </rPr>
      <t xml:space="preserve"> €/kg dw and p/kg dw</t>
    </r>
  </si>
  <si>
    <t>Disclaimer</t>
  </si>
  <si>
    <t>Contact us</t>
  </si>
  <si>
    <t>Head office address</t>
  </si>
  <si>
    <t>Agriculture and Horticulture Development Board 
Stoneleigh Park 
Kenilworth 
Warwickshire 
CV8 2TL</t>
  </si>
  <si>
    <t>Telephone</t>
  </si>
  <si>
    <t>024 7669 2051</t>
  </si>
  <si>
    <t>Email</t>
  </si>
  <si>
    <t>mi@ahdb.org.uk</t>
  </si>
  <si>
    <t>Website</t>
  </si>
  <si>
    <t>ahdb.org.uk</t>
  </si>
  <si>
    <t>Select week</t>
  </si>
  <si>
    <t>% change on week</t>
  </si>
  <si>
    <t>% change on year</t>
  </si>
  <si>
    <t>p/kg dw *</t>
  </si>
  <si>
    <t>€/kg dw</t>
  </si>
  <si>
    <t xml:space="preserve">*Converted at weekly rate of 1 € = </t>
  </si>
  <si>
    <t>Lamb</t>
  </si>
  <si>
    <t>Pork and hams</t>
  </si>
  <si>
    <t xml:space="preserve">EU wholesale meat prices
</t>
  </si>
  <si>
    <t>Date</t>
  </si>
  <si>
    <r>
      <rPr>
        <b/>
        <sz val="12"/>
        <color theme="1"/>
        <rFont val="Arial"/>
        <family val="2"/>
      </rPr>
      <t>Units:</t>
    </r>
    <r>
      <rPr>
        <sz val="12"/>
        <color theme="1"/>
        <rFont val="Arial"/>
        <family val="2"/>
      </rPr>
      <t xml:space="preserve"> p/kg dw</t>
    </r>
  </si>
  <si>
    <r>
      <rPr>
        <b/>
        <sz val="12"/>
        <color theme="1"/>
        <rFont val="Arial"/>
        <family val="2"/>
      </rPr>
      <t>Units:</t>
    </r>
    <r>
      <rPr>
        <sz val="12"/>
        <color theme="1"/>
        <rFont val="Arial"/>
        <family val="2"/>
      </rPr>
      <t xml:space="preserve"> €/kg dw</t>
    </r>
  </si>
  <si>
    <t>&lt; update this cell only</t>
  </si>
  <si>
    <t>Italy (CUN)</t>
  </si>
  <si>
    <r>
      <rPr>
        <b/>
        <sz val="12"/>
        <color theme="1"/>
        <rFont val="Arial"/>
        <family val="2"/>
      </rPr>
      <t>Source:</t>
    </r>
    <r>
      <rPr>
        <sz val="12"/>
        <color theme="1"/>
        <rFont val="Arial"/>
        <family val="2"/>
      </rPr>
      <t xml:space="preserve"> FranceAgriMer, Borsa Merci di Modena, Mipaaf, FECIC, AMI, BMTI scpa</t>
    </r>
  </si>
  <si>
    <r>
      <t>Source:</t>
    </r>
    <r>
      <rPr>
        <sz val="12"/>
        <color theme="1"/>
        <rFont val="Arial"/>
        <family val="2"/>
      </rPr>
      <t xml:space="preserve"> FranceAgriMer, Borsa Merci di Modena, Mipaaf, FECIC, AMI, BMTI scpa</t>
    </r>
  </si>
  <si>
    <t xml:space="preserve">Italy (Milan) </t>
  </si>
  <si>
    <t>Italy (Milan)</t>
  </si>
  <si>
    <t>While AHDB seeks to ensure that the information contained within this document is accurate at the time of printing, no warranty is given in respect of the information and data provided. You are responsible for how you use the information. To the maximum extent permitted by law, AHDB accepts no liability for loss, damage or injury howsoever caused or suffered (including that caused by negligence) directly or indirectly in relation to the information or data provided in this publication.</t>
  </si>
  <si>
    <t>© Agriculture and Horticulture Development Board 2021. All rights reserved.</t>
  </si>
  <si>
    <t xml:space="preserve">All intellectual property rights in the information and data in this document belong to or are licensed by AHDB. You are authorised to use such information for your internal business purposes only and you must not provide this information to any other third parties, including further publication of the information, or for commercial gain in any way whatsoever without the prior written permission of AHDB for each third party disclosure, publication or commercial arrangement. For more information, please see our Terms of Use and Privacy Notice or contact the Director of Corporate Affairs at info@ahdb.org.uk   </t>
  </si>
  <si>
    <r>
      <t>Last updated:</t>
    </r>
    <r>
      <rPr>
        <sz val="12"/>
        <color theme="1"/>
        <rFont val="Arial"/>
        <family val="2"/>
      </rPr>
      <t xml:space="preserve"> 20/05/2021</t>
    </r>
  </si>
  <si>
    <r>
      <rPr>
        <b/>
        <sz val="12"/>
        <color theme="1"/>
        <rFont val="Arial"/>
        <family val="2"/>
      </rPr>
      <t>Last updated:</t>
    </r>
    <r>
      <rPr>
        <sz val="12"/>
        <color theme="1"/>
        <rFont val="Arial"/>
        <family val="2"/>
      </rPr>
      <t xml:space="preserve"> 20/05/2021</t>
    </r>
  </si>
  <si>
    <t>n.a</t>
  </si>
  <si>
    <t>coppa fresca con osso</t>
  </si>
  <si>
    <t>spalla fresca disossata e sgrassata da 5,5 Kg e oltre</t>
  </si>
  <si>
    <t>pancetta fresca squadrata 4/5 kg</t>
  </si>
  <si>
    <t>Fresh Neck, Spare rib roast with bone</t>
  </si>
  <si>
    <t>fresh shoulder deboned and degreased from 5.5 kg and above</t>
  </si>
  <si>
    <t>fresh squared bacon 4/5 kg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</si>
</sst>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0.0;\-#,##0.0"/>
    <numFmt numFmtId="165" formatCode="0.00000"/>
    <numFmt numFmtId="166" formatCode="0.0000"/>
    <numFmt numFmtId="167" formatCode="&quot;£&quot;#,##0.00"/>
    <numFmt numFmtId="168" formatCode="0.0"/>
    <numFmt numFmtId="169" formatCode="0.000000"/>
    <numFmt numFmtId="170" formatCode="_-* #,##0.0_-;\-* #,##0.0_-;_-* &quot;-&quot;??_-;_-@_-"/>
    <numFmt numFmtId="171" formatCode="_-* #,##0.0_-;\-* #,##0.0_-;_-* &quot;-&quot;?_-;_-@_-"/>
    <numFmt numFmtId="172" formatCode="#,##0.0_ ;\-#,##0.0\ "/>
    <numFmt numFmtId="173" formatCode="\+#,##0;\-#,##0"/>
    <numFmt numFmtId="174" formatCode="dd/mm/yyyy;@"/>
    <numFmt numFmtId="175" formatCode="#,##0.00_ ;\-#,##0.00\ "/>
    <numFmt numFmtId="176" formatCode="&quot;£&quot;#,##0.0000"/>
    <numFmt numFmtId="177" formatCode="0.000"/>
    <numFmt numFmtId="178" formatCode="\+#,##0.00;\-#,##0.00"/>
  </numFmts>
  <fonts count="43">
    <font>
      <sz val="10"/>
      <name val="Arial"/>
    </font>
    <font>
      <sz val="12"/>
      <color theme="1"/>
      <name val="Arial"/>
      <family val="2"/>
    </font>
    <font>
      <sz val="11"/>
      <color theme="1"/>
      <name val="Arial"/>
      <family val="2"/>
      <scheme val="minor"/>
    </font>
    <font>
      <sz val="10"/>
      <name val="Arial"/>
      <family val="2"/>
    </font>
    <font>
      <sz val="8"/>
      <name val="Arial"/>
      <family val="2"/>
    </font>
    <font>
      <sz val="12"/>
      <color indexed="8"/>
      <name val="Arial"/>
      <family val="2"/>
    </font>
    <font>
      <sz val="10"/>
      <name val="Arial"/>
      <family val="2"/>
    </font>
    <font>
      <b/>
      <sz val="10"/>
      <name val="Arial"/>
      <family val="2"/>
    </font>
    <font>
      <i/>
      <sz val="10"/>
      <name val="Arial"/>
      <family val="2"/>
    </font>
    <font>
      <b/>
      <sz val="10"/>
      <color indexed="63"/>
      <name val="Arial"/>
      <family val="2"/>
    </font>
    <font>
      <sz val="10"/>
      <color indexed="8"/>
      <name val="Arial"/>
      <family val="2"/>
    </font>
    <font>
      <sz val="10"/>
      <color indexed="63"/>
      <name val="Arial"/>
      <family val="2"/>
    </font>
    <font>
      <b/>
      <sz val="10"/>
      <color indexed="8"/>
      <name val="Arial"/>
      <family val="2"/>
    </font>
    <font>
      <sz val="10"/>
      <color theme="1"/>
      <name val="Arial"/>
      <family val="2"/>
    </font>
    <font>
      <sz val="10"/>
      <color indexed="10"/>
      <name val="Arial"/>
      <family val="2"/>
    </font>
    <font>
      <b/>
      <sz val="12"/>
      <name val="Arial"/>
      <family val="2"/>
    </font>
    <font>
      <sz val="12"/>
      <color rgb="FF000000"/>
      <name val="Arial"/>
      <family val="2"/>
    </font>
    <font>
      <sz val="10"/>
      <color rgb="FF000000"/>
      <name val="Arial"/>
      <family val="2"/>
    </font>
    <font>
      <b/>
      <sz val="10"/>
      <color rgb="FF000000"/>
      <name val="Arial"/>
      <family val="2"/>
    </font>
    <font>
      <sz val="10"/>
      <color rgb="FFFF0000"/>
      <name val="Arial"/>
      <family val="2"/>
    </font>
    <font>
      <b/>
      <sz val="10"/>
      <color rgb="FFFF0000"/>
      <name val="Arial"/>
      <family val="2"/>
    </font>
    <font>
      <sz val="10"/>
      <color theme="6" tint="-0.249977111117893"/>
      <name val="Arial"/>
      <family val="2"/>
    </font>
    <font>
      <sz val="10"/>
      <color theme="3" tint="0.39997558519241921"/>
      <name val="Arial"/>
      <family val="2"/>
    </font>
    <font>
      <b/>
      <sz val="10"/>
      <color theme="3" tint="0.39997558519241921"/>
      <name val="Arial"/>
      <family val="2"/>
    </font>
    <font>
      <sz val="11"/>
      <color theme="0"/>
      <name val="Arial"/>
      <family val="2"/>
      <scheme val="minor"/>
    </font>
    <font>
      <b/>
      <sz val="16"/>
      <color theme="4"/>
      <name val="Arial (Body)_x0000_"/>
    </font>
    <font>
      <sz val="12"/>
      <color theme="1"/>
      <name val="Arial"/>
      <family val="2"/>
    </font>
    <font>
      <b/>
      <sz val="12"/>
      <color theme="1"/>
      <name val="Arial"/>
      <family val="2"/>
    </font>
    <font>
      <b/>
      <sz val="12"/>
      <color theme="0"/>
      <name val="Arial"/>
      <family val="2"/>
      <scheme val="minor"/>
    </font>
    <font>
      <i/>
      <sz val="12"/>
      <color theme="1"/>
      <name val="Arial"/>
      <family val="2"/>
    </font>
    <font>
      <sz val="10"/>
      <color theme="1"/>
      <name val="Arial"/>
      <family val="2"/>
      <scheme val="minor"/>
    </font>
    <font>
      <b/>
      <sz val="12"/>
      <color rgb="FF95C11F"/>
      <name val="Arial"/>
      <family val="2"/>
    </font>
    <font>
      <sz val="12"/>
      <color rgb="FF575756"/>
      <name val="Arial"/>
      <family val="2"/>
    </font>
    <font>
      <u/>
      <sz val="10"/>
      <color theme="10"/>
      <name val="Arial"/>
      <family val="2"/>
      <scheme val="minor"/>
    </font>
    <font>
      <u/>
      <sz val="12"/>
      <color theme="10"/>
      <name val="Arial"/>
      <family val="2"/>
    </font>
    <font>
      <b/>
      <sz val="12"/>
      <color rgb="FF575756"/>
      <name val="Arial"/>
      <family val="2"/>
    </font>
    <font>
      <u/>
      <sz val="12"/>
      <color theme="4"/>
      <name val="Arial"/>
      <family val="2"/>
    </font>
    <font>
      <sz val="12"/>
      <color rgb="FF575756"/>
      <name val="Arial"/>
      <family val="2"/>
      <scheme val="minor"/>
    </font>
    <font>
      <sz val="12"/>
      <color theme="1"/>
      <name val="Arial"/>
      <family val="2"/>
      <scheme val="minor"/>
    </font>
    <font>
      <sz val="12"/>
      <color theme="0"/>
      <name val="Arial"/>
      <family val="2"/>
      <scheme val="minor"/>
    </font>
    <font>
      <b/>
      <sz val="12"/>
      <color rgb="FF66CCFF"/>
      <name val="Arial"/>
      <family val="2"/>
      <scheme val="minor"/>
    </font>
    <font>
      <sz val="10"/>
      <color rgb="FF95C11F"/>
      <name val="Arial"/>
      <family val="2"/>
      <scheme val="major"/>
    </font>
    <font>
      <b/>
      <sz val="12"/>
      <color rgb="FF95C11F"/>
      <name val="Arial"/>
      <family val="2"/>
      <scheme val="major"/>
    </font>
  </fonts>
  <fills count="14">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rgb="FF0090D3"/>
        <bgColor indexed="64"/>
      </patternFill>
    </fill>
    <fill>
      <patternFill patternType="solid">
        <fgColor rgb="FF61BAE8"/>
        <bgColor indexed="64"/>
      </patternFill>
    </fill>
    <fill>
      <patternFill patternType="solid">
        <fgColor rgb="FFE9EFFB"/>
        <bgColor indexed="64"/>
      </patternFill>
    </fill>
    <fill>
      <patternFill patternType="solid">
        <fgColor rgb="FFBBDDF5"/>
        <bgColor indexed="64"/>
      </patternFill>
    </fill>
    <fill>
      <patternFill patternType="solid">
        <fgColor rgb="FF92D050"/>
        <bgColor indexed="64"/>
      </patternFill>
    </fill>
  </fills>
  <borders count="28">
    <border>
      <left/>
      <right/>
      <top/>
      <bottom/>
      <diagonal/>
    </border>
    <border>
      <left/>
      <right/>
      <top/>
      <bottom style="thin">
        <color indexed="64"/>
      </bottom>
      <diagonal/>
    </border>
    <border>
      <left/>
      <right style="thin">
        <color indexed="64"/>
      </right>
      <top/>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medium">
        <color rgb="FF0082CA"/>
      </top>
      <bottom/>
      <diagonal/>
    </border>
    <border>
      <left/>
      <right/>
      <top/>
      <bottom style="medium">
        <color rgb="FF0082CA"/>
      </bottom>
      <diagonal/>
    </border>
    <border>
      <left/>
      <right/>
      <top style="thin">
        <color theme="4"/>
      </top>
      <bottom/>
      <diagonal/>
    </border>
    <border>
      <left style="thin">
        <color theme="0"/>
      </left>
      <right style="thin">
        <color theme="0"/>
      </right>
      <top style="thin">
        <color theme="0"/>
      </top>
      <bottom style="thin">
        <color rgb="FFDFEFFB"/>
      </bottom>
      <diagonal/>
    </border>
    <border>
      <left style="thin">
        <color theme="0"/>
      </left>
      <right/>
      <top style="thin">
        <color theme="0"/>
      </top>
      <bottom style="thin">
        <color rgb="FFBBDDF5"/>
      </bottom>
      <diagonal/>
    </border>
    <border>
      <left/>
      <right style="thin">
        <color theme="0"/>
      </right>
      <top style="thin">
        <color theme="0"/>
      </top>
      <bottom style="thin">
        <color rgb="FFDFEFFB"/>
      </bottom>
      <diagonal/>
    </border>
    <border>
      <left/>
      <right style="thin">
        <color theme="0"/>
      </right>
      <top style="thin">
        <color rgb="FFDFEFFB"/>
      </top>
      <bottom style="thin">
        <color rgb="FFDFEFFB"/>
      </bottom>
      <diagonal/>
    </border>
    <border>
      <left/>
      <right style="thin">
        <color theme="0"/>
      </right>
      <top style="thin">
        <color theme="0"/>
      </top>
      <bottom style="thin">
        <color rgb="FFBBDDF5"/>
      </bottom>
      <diagonal/>
    </border>
    <border>
      <left/>
      <right style="thin">
        <color theme="0"/>
      </right>
      <top style="thin">
        <color rgb="FFBBDDF5"/>
      </top>
      <bottom style="thin">
        <color rgb="FFBBDDF5"/>
      </bottom>
      <diagonal/>
    </border>
    <border>
      <left style="thin">
        <color theme="0"/>
      </left>
      <right style="thin">
        <color theme="0"/>
      </right>
      <top style="thin">
        <color theme="0"/>
      </top>
      <bottom/>
      <diagonal/>
    </border>
    <border>
      <left style="thin">
        <color theme="0"/>
      </left>
      <right style="thin">
        <color theme="0"/>
      </right>
      <top/>
      <bottom style="thin">
        <color rgb="FFDFEFFB"/>
      </bottom>
      <diagonal/>
    </border>
    <border>
      <left style="thin">
        <color theme="0"/>
      </left>
      <right style="thin">
        <color theme="0"/>
      </right>
      <top style="thin">
        <color rgb="FFDFEFFB"/>
      </top>
      <bottom/>
      <diagonal/>
    </border>
    <border>
      <left style="thin">
        <color theme="0"/>
      </left>
      <right style="thin">
        <color theme="0"/>
      </right>
      <top/>
      <bottom style="thin">
        <color rgb="FFBBDDF5"/>
      </bottom>
      <diagonal/>
    </border>
    <border>
      <left style="thin">
        <color theme="0"/>
      </left>
      <right style="thin">
        <color theme="0"/>
      </right>
      <top style="thin">
        <color rgb="FFBBDDF5"/>
      </top>
      <bottom/>
      <diagonal/>
    </border>
    <border>
      <left style="thin">
        <color theme="0"/>
      </left>
      <right style="thin">
        <color theme="0"/>
      </right>
      <top/>
      <bottom/>
      <diagonal/>
    </border>
    <border>
      <left style="thin">
        <color theme="0"/>
      </left>
      <right/>
      <top style="thin">
        <color theme="0"/>
      </top>
      <bottom/>
      <diagonal/>
    </border>
    <border>
      <left style="thin">
        <color theme="0"/>
      </left>
      <right/>
      <top/>
      <bottom/>
      <diagonal/>
    </border>
    <border>
      <left style="thin">
        <color theme="0"/>
      </left>
      <right/>
      <top/>
      <bottom style="thin">
        <color rgb="FFDFEFFB"/>
      </bottom>
      <diagonal/>
    </border>
    <border>
      <left style="thin">
        <color theme="0"/>
      </left>
      <right/>
      <top style="thin">
        <color rgb="FFDFEFFB"/>
      </top>
      <bottom/>
      <diagonal/>
    </border>
    <border>
      <left style="thin">
        <color theme="0"/>
      </left>
      <right/>
      <top/>
      <bottom style="thin">
        <color rgb="FFBBDDF5"/>
      </bottom>
      <diagonal/>
    </border>
    <border>
      <left style="thin">
        <color theme="0"/>
      </left>
      <right/>
      <top style="thin">
        <color rgb="FFBBDDF5"/>
      </top>
      <bottom/>
      <diagonal/>
    </border>
  </borders>
  <cellStyleXfs count="15">
    <xf numFmtId="0" fontId="0" fillId="0" borderId="0"/>
    <xf numFmtId="43" fontId="3" fillId="0" borderId="0" applyFont="0" applyFill="0" applyBorder="0" applyAlignment="0" applyProtection="0"/>
    <xf numFmtId="0" fontId="5" fillId="0" borderId="0"/>
    <xf numFmtId="0" fontId="5" fillId="0" borderId="0"/>
    <xf numFmtId="0" fontId="5" fillId="0" borderId="0"/>
    <xf numFmtId="0" fontId="5" fillId="0" borderId="0"/>
    <xf numFmtId="0" fontId="24"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4" fillId="8" borderId="0" applyNumberFormat="0" applyBorder="0" applyAlignment="0" applyProtection="0"/>
    <xf numFmtId="4" fontId="30" fillId="0" borderId="0">
      <alignment horizontal="left" vertical="top"/>
    </xf>
    <xf numFmtId="0" fontId="17" fillId="0" borderId="0"/>
    <xf numFmtId="39" fontId="33" fillId="0" borderId="0" applyFill="0" applyBorder="0" applyAlignment="0" applyProtection="0"/>
    <xf numFmtId="0" fontId="41" fillId="0" borderId="0" applyNumberFormat="0" applyFill="0" applyProtection="0">
      <alignment horizontal="left"/>
    </xf>
    <xf numFmtId="4" fontId="30" fillId="0" borderId="0">
      <alignment horizontal="left" vertical="top"/>
    </xf>
  </cellStyleXfs>
  <cellXfs count="300">
    <xf numFmtId="0" fontId="0" fillId="0" borderId="0" xfId="0"/>
    <xf numFmtId="0" fontId="7" fillId="0" borderId="0" xfId="0" applyFont="1"/>
    <xf numFmtId="0" fontId="8" fillId="0" borderId="0" xfId="0" applyFont="1"/>
    <xf numFmtId="0" fontId="7" fillId="0" borderId="0" xfId="0" applyFont="1" applyProtection="1"/>
    <xf numFmtId="164" fontId="10" fillId="0" borderId="0" xfId="2" applyNumberFormat="1" applyFont="1" applyAlignment="1">
      <alignment horizontal="right"/>
    </xf>
    <xf numFmtId="2" fontId="10" fillId="0" borderId="0" xfId="4" applyNumberFormat="1" applyFont="1" applyAlignment="1">
      <alignment horizontal="right"/>
    </xf>
    <xf numFmtId="0" fontId="10" fillId="0" borderId="0" xfId="0" applyFont="1" applyProtection="1"/>
    <xf numFmtId="0" fontId="12" fillId="0" borderId="0" xfId="0" applyFont="1" applyProtection="1"/>
    <xf numFmtId="164" fontId="13" fillId="0" borderId="0" xfId="1" applyNumberFormat="1" applyFont="1" applyAlignment="1">
      <alignment horizontal="right"/>
    </xf>
    <xf numFmtId="164" fontId="3" fillId="0" borderId="0" xfId="1" applyNumberFormat="1" applyFont="1" applyAlignment="1">
      <alignment horizontal="right"/>
    </xf>
    <xf numFmtId="164" fontId="3" fillId="0" borderId="0" xfId="0" applyNumberFormat="1" applyFont="1" applyAlignment="1">
      <alignment horizontal="right"/>
    </xf>
    <xf numFmtId="14" fontId="0" fillId="0" borderId="0" xfId="0" applyNumberFormat="1"/>
    <xf numFmtId="168" fontId="0" fillId="0" borderId="0" xfId="0" applyNumberFormat="1"/>
    <xf numFmtId="43" fontId="3" fillId="0" borderId="0" xfId="1" applyFont="1"/>
    <xf numFmtId="43" fontId="3" fillId="0" borderId="0" xfId="1" applyFont="1" applyAlignment="1">
      <alignment horizontal="right"/>
    </xf>
    <xf numFmtId="0" fontId="3" fillId="0" borderId="0" xfId="0" applyFont="1" applyBorder="1"/>
    <xf numFmtId="0" fontId="7" fillId="0" borderId="0" xfId="0" applyFont="1" applyBorder="1"/>
    <xf numFmtId="0" fontId="7" fillId="0" borderId="1" xfId="0" applyFont="1" applyBorder="1"/>
    <xf numFmtId="0" fontId="3" fillId="0" borderId="1" xfId="0" applyFont="1" applyBorder="1"/>
    <xf numFmtId="0" fontId="3" fillId="0" borderId="0" xfId="0" applyFont="1" applyBorder="1" applyAlignment="1">
      <alignment horizontal="right"/>
    </xf>
    <xf numFmtId="169" fontId="10" fillId="0" borderId="0" xfId="0" applyNumberFormat="1" applyFont="1"/>
    <xf numFmtId="0" fontId="3" fillId="0" borderId="0" xfId="0" applyFont="1"/>
    <xf numFmtId="164" fontId="3" fillId="0" borderId="0" xfId="1" applyNumberFormat="1" applyFont="1"/>
    <xf numFmtId="164" fontId="3" fillId="0" borderId="0" xfId="0" applyNumberFormat="1" applyFont="1"/>
    <xf numFmtId="2" fontId="3" fillId="0" borderId="0" xfId="0" applyNumberFormat="1" applyFont="1"/>
    <xf numFmtId="39" fontId="3" fillId="0" borderId="0" xfId="1" applyNumberFormat="1" applyFont="1"/>
    <xf numFmtId="43" fontId="3" fillId="0" borderId="0" xfId="0" applyNumberFormat="1" applyFont="1"/>
    <xf numFmtId="43" fontId="0" fillId="0" borderId="0" xfId="1" applyFont="1"/>
    <xf numFmtId="0" fontId="3" fillId="0" borderId="0" xfId="0" applyFont="1" applyAlignment="1">
      <alignment horizontal="right"/>
    </xf>
    <xf numFmtId="43" fontId="3" fillId="0" borderId="0" xfId="1" applyFont="1" applyAlignment="1"/>
    <xf numFmtId="43" fontId="14" fillId="0" borderId="0" xfId="1" applyFont="1" applyAlignment="1">
      <alignment horizontal="right"/>
    </xf>
    <xf numFmtId="169" fontId="3" fillId="0" borderId="0" xfId="0" applyNumberFormat="1" applyFont="1"/>
    <xf numFmtId="168" fontId="3" fillId="0" borderId="0" xfId="1" applyNumberFormat="1" applyFont="1"/>
    <xf numFmtId="2" fontId="3" fillId="0" borderId="0" xfId="1" applyNumberFormat="1" applyFont="1"/>
    <xf numFmtId="0" fontId="3" fillId="0" borderId="0" xfId="1" applyNumberFormat="1" applyFont="1"/>
    <xf numFmtId="2" fontId="0" fillId="0" borderId="0" xfId="0" applyNumberFormat="1"/>
    <xf numFmtId="168" fontId="3" fillId="0" borderId="0" xfId="0" applyNumberFormat="1" applyFont="1"/>
    <xf numFmtId="168" fontId="3" fillId="0" borderId="0" xfId="0" applyNumberFormat="1" applyFont="1" applyAlignment="1">
      <alignment horizontal="right"/>
    </xf>
    <xf numFmtId="2" fontId="3" fillId="0" borderId="0" xfId="0" applyNumberFormat="1" applyFont="1" applyBorder="1"/>
    <xf numFmtId="2" fontId="3" fillId="0" borderId="1" xfId="0" applyNumberFormat="1" applyFont="1" applyBorder="1"/>
    <xf numFmtId="2" fontId="3" fillId="0" borderId="0" xfId="0" applyNumberFormat="1" applyFont="1" applyBorder="1" applyAlignment="1">
      <alignment horizontal="right"/>
    </xf>
    <xf numFmtId="43" fontId="0" fillId="0" borderId="0" xfId="0" applyNumberFormat="1"/>
    <xf numFmtId="169" fontId="3" fillId="0" borderId="0" xfId="0" applyNumberFormat="1" applyFont="1" applyBorder="1"/>
    <xf numFmtId="169" fontId="7" fillId="0" borderId="0" xfId="0" applyNumberFormat="1" applyFont="1" applyBorder="1"/>
    <xf numFmtId="169" fontId="0" fillId="0" borderId="0" xfId="0" applyNumberFormat="1"/>
    <xf numFmtId="0" fontId="7" fillId="0" borderId="0" xfId="4" applyFont="1"/>
    <xf numFmtId="0" fontId="10" fillId="0" borderId="0" xfId="4" applyFont="1"/>
    <xf numFmtId="0" fontId="10" fillId="0" borderId="0" xfId="4" applyFont="1" applyAlignment="1">
      <alignment horizontal="center"/>
    </xf>
    <xf numFmtId="0" fontId="10" fillId="0" borderId="0" xfId="4" applyFont="1" applyAlignment="1">
      <alignment horizontal="right"/>
    </xf>
    <xf numFmtId="2" fontId="10" fillId="0" borderId="0" xfId="4" applyNumberFormat="1" applyFont="1"/>
    <xf numFmtId="168" fontId="10" fillId="0" borderId="0" xfId="4" applyNumberFormat="1" applyFont="1"/>
    <xf numFmtId="164" fontId="0" fillId="0" borderId="0" xfId="0" applyNumberFormat="1"/>
    <xf numFmtId="1" fontId="0" fillId="0" borderId="0" xfId="0" applyNumberFormat="1"/>
    <xf numFmtId="0" fontId="7" fillId="0" borderId="1" xfId="4" applyFont="1" applyBorder="1" applyAlignment="1">
      <alignment horizontal="center"/>
    </xf>
    <xf numFmtId="0" fontId="7" fillId="0" borderId="1" xfId="4" applyFont="1" applyBorder="1"/>
    <xf numFmtId="0" fontId="10" fillId="0" borderId="1" xfId="4" applyFont="1" applyBorder="1"/>
    <xf numFmtId="0" fontId="5" fillId="0" borderId="1" xfId="4" applyBorder="1"/>
    <xf numFmtId="0" fontId="5" fillId="0" borderId="0" xfId="4"/>
    <xf numFmtId="2" fontId="7" fillId="0" borderId="0" xfId="4" applyNumberFormat="1" applyFont="1" applyAlignment="1">
      <alignment horizontal="center"/>
    </xf>
    <xf numFmtId="2" fontId="10" fillId="0" borderId="0" xfId="4" applyNumberFormat="1" applyFont="1" applyAlignment="1">
      <alignment horizontal="center"/>
    </xf>
    <xf numFmtId="0" fontId="7" fillId="0" borderId="1" xfId="4" applyFont="1" applyBorder="1" applyAlignment="1">
      <alignment horizontal="left"/>
    </xf>
    <xf numFmtId="43" fontId="10" fillId="0" borderId="1" xfId="1" applyFont="1" applyBorder="1" applyAlignment="1">
      <alignment horizontal="right"/>
    </xf>
    <xf numFmtId="43" fontId="10" fillId="0" borderId="1" xfId="1" applyFont="1" applyBorder="1" applyAlignment="1">
      <alignment horizontal="center"/>
    </xf>
    <xf numFmtId="2" fontId="10" fillId="0" borderId="1" xfId="4" applyNumberFormat="1" applyFont="1" applyBorder="1"/>
    <xf numFmtId="0" fontId="10" fillId="0" borderId="0" xfId="4" applyFont="1" applyBorder="1"/>
    <xf numFmtId="2" fontId="10" fillId="0" borderId="0" xfId="4" applyNumberFormat="1" applyFont="1" applyBorder="1"/>
    <xf numFmtId="169" fontId="10" fillId="0" borderId="0" xfId="4" applyNumberFormat="1" applyFont="1"/>
    <xf numFmtId="169" fontId="10" fillId="0" borderId="0" xfId="4" applyNumberFormat="1" applyFont="1" applyAlignment="1">
      <alignment horizontal="left"/>
    </xf>
    <xf numFmtId="169" fontId="10" fillId="0" borderId="1" xfId="4" applyNumberFormat="1" applyFont="1" applyBorder="1"/>
    <xf numFmtId="0" fontId="7" fillId="0" borderId="0" xfId="4" quotePrefix="1" applyFont="1" applyAlignment="1">
      <alignment horizontal="left"/>
    </xf>
    <xf numFmtId="0" fontId="15" fillId="0" borderId="0" xfId="4" applyFont="1" applyAlignment="1">
      <alignment horizontal="left"/>
    </xf>
    <xf numFmtId="165" fontId="0" fillId="0" borderId="0" xfId="0" applyNumberFormat="1"/>
    <xf numFmtId="0" fontId="7" fillId="0" borderId="0" xfId="0" applyFont="1" applyBorder="1" applyAlignment="1">
      <alignment horizontal="center"/>
    </xf>
    <xf numFmtId="0" fontId="7" fillId="0" borderId="1" xfId="4" applyFont="1" applyBorder="1" applyAlignment="1">
      <alignment horizontal="center"/>
    </xf>
    <xf numFmtId="1" fontId="3" fillId="0" borderId="0" xfId="0" applyNumberFormat="1" applyFont="1" applyAlignment="1">
      <alignment horizontal="center"/>
    </xf>
    <xf numFmtId="0" fontId="3" fillId="0" borderId="1" xfId="0" applyFont="1" applyBorder="1" applyAlignment="1">
      <alignment horizontal="right"/>
    </xf>
    <xf numFmtId="0" fontId="3" fillId="0" borderId="0" xfId="0" applyFont="1" applyFill="1" applyBorder="1" applyAlignment="1">
      <alignment horizontal="right"/>
    </xf>
    <xf numFmtId="0" fontId="7" fillId="0" borderId="0" xfId="0" applyFont="1" applyAlignment="1">
      <alignment horizontal="left"/>
    </xf>
    <xf numFmtId="0" fontId="7" fillId="0" borderId="0" xfId="0" applyFont="1" applyBorder="1" applyAlignment="1">
      <alignment horizontal="left"/>
    </xf>
    <xf numFmtId="164" fontId="3" fillId="0" borderId="0" xfId="0" applyNumberFormat="1" applyFont="1" applyBorder="1" applyAlignment="1">
      <alignment horizontal="right"/>
    </xf>
    <xf numFmtId="2" fontId="3" fillId="0" borderId="0" xfId="0" applyNumberFormat="1" applyFont="1" applyAlignment="1">
      <alignment horizontal="right"/>
    </xf>
    <xf numFmtId="164" fontId="3" fillId="0" borderId="2" xfId="0" applyNumberFormat="1" applyFont="1" applyBorder="1" applyAlignment="1">
      <alignment horizontal="right"/>
    </xf>
    <xf numFmtId="2" fontId="3" fillId="0" borderId="1" xfId="0" applyNumberFormat="1" applyFont="1" applyBorder="1" applyAlignment="1">
      <alignment horizontal="right"/>
    </xf>
    <xf numFmtId="164" fontId="3" fillId="0" borderId="1" xfId="0" applyNumberFormat="1" applyFont="1" applyBorder="1" applyAlignment="1">
      <alignment horizontal="right"/>
    </xf>
    <xf numFmtId="2" fontId="3" fillId="0" borderId="0" xfId="0" applyNumberFormat="1" applyFont="1" applyFill="1" applyBorder="1" applyAlignment="1">
      <alignment horizontal="right"/>
    </xf>
    <xf numFmtId="0" fontId="7" fillId="0" borderId="0" xfId="5" quotePrefix="1" applyFont="1" applyAlignment="1">
      <alignment horizontal="left"/>
    </xf>
    <xf numFmtId="0" fontId="10" fillId="0" borderId="0" xfId="5" applyFont="1"/>
    <xf numFmtId="0" fontId="10" fillId="0" borderId="0" xfId="5" applyFont="1" applyAlignment="1">
      <alignment horizontal="right"/>
    </xf>
    <xf numFmtId="0" fontId="7" fillId="0" borderId="0" xfId="5" applyFont="1" applyAlignment="1">
      <alignment horizontal="center"/>
    </xf>
    <xf numFmtId="0" fontId="10" fillId="0" borderId="0" xfId="5" quotePrefix="1" applyFont="1" applyAlignment="1">
      <alignment horizontal="left"/>
    </xf>
    <xf numFmtId="0" fontId="7" fillId="0" borderId="0" xfId="5" applyFont="1" applyAlignment="1">
      <alignment horizontal="right"/>
    </xf>
    <xf numFmtId="0" fontId="7" fillId="0" borderId="0" xfId="5" applyFont="1" applyAlignment="1">
      <alignment horizontal="left"/>
    </xf>
    <xf numFmtId="0" fontId="12" fillId="0" borderId="0" xfId="5" applyFont="1" applyAlignment="1">
      <alignment horizontal="center"/>
    </xf>
    <xf numFmtId="0" fontId="12" fillId="0" borderId="0" xfId="5" applyFont="1"/>
    <xf numFmtId="43" fontId="10" fillId="0" borderId="0" xfId="1" applyFont="1" applyAlignment="1">
      <alignment horizontal="center"/>
    </xf>
    <xf numFmtId="170" fontId="10" fillId="0" borderId="0" xfId="1" applyNumberFormat="1" applyFont="1" applyAlignment="1">
      <alignment horizontal="center"/>
    </xf>
    <xf numFmtId="43" fontId="10" fillId="0" borderId="0" xfId="1" applyFont="1"/>
    <xf numFmtId="0" fontId="3" fillId="0" borderId="0" xfId="5" applyFont="1"/>
    <xf numFmtId="43" fontId="10" fillId="0" borderId="0" xfId="1" applyFont="1" applyAlignment="1">
      <alignment horizontal="right"/>
    </xf>
    <xf numFmtId="171" fontId="10" fillId="0" borderId="0" xfId="1" applyNumberFormat="1" applyFont="1" applyAlignment="1">
      <alignment horizontal="center"/>
    </xf>
    <xf numFmtId="43" fontId="10" fillId="0" borderId="0" xfId="5" applyNumberFormat="1" applyFont="1"/>
    <xf numFmtId="164" fontId="10" fillId="0" borderId="0" xfId="5" applyNumberFormat="1" applyFont="1"/>
    <xf numFmtId="165" fontId="10" fillId="0" borderId="0" xfId="5" applyNumberFormat="1" applyFont="1"/>
    <xf numFmtId="2" fontId="10" fillId="0" borderId="0" xfId="5" applyNumberFormat="1" applyFont="1"/>
    <xf numFmtId="0" fontId="17" fillId="0" borderId="0" xfId="5" applyFont="1" applyBorder="1"/>
    <xf numFmtId="0" fontId="17" fillId="0" borderId="0" xfId="5" applyFont="1" applyBorder="1" applyAlignment="1">
      <alignment horizontal="right"/>
    </xf>
    <xf numFmtId="0" fontId="7" fillId="0" borderId="0" xfId="5" applyFont="1" applyBorder="1" applyAlignment="1">
      <alignment horizontal="center"/>
    </xf>
    <xf numFmtId="0" fontId="7" fillId="0" borderId="0" xfId="5" applyFont="1" applyBorder="1" applyAlignment="1">
      <alignment horizontal="right"/>
    </xf>
    <xf numFmtId="0" fontId="18" fillId="0" borderId="0" xfId="5" applyFont="1" applyBorder="1" applyAlignment="1">
      <alignment horizontal="center"/>
    </xf>
    <xf numFmtId="0" fontId="18" fillId="0" borderId="0" xfId="5" applyFont="1" applyBorder="1"/>
    <xf numFmtId="0" fontId="17" fillId="0" borderId="0" xfId="2" applyFont="1" applyBorder="1" applyAlignment="1">
      <alignment horizontal="left"/>
    </xf>
    <xf numFmtId="0" fontId="17" fillId="0" borderId="0" xfId="2" applyFont="1" applyBorder="1"/>
    <xf numFmtId="169" fontId="17" fillId="0" borderId="0" xfId="2" applyNumberFormat="1" applyFont="1" applyBorder="1"/>
    <xf numFmtId="0" fontId="18" fillId="0" borderId="0" xfId="2" applyFont="1" applyBorder="1" applyAlignment="1">
      <alignment horizontal="center"/>
    </xf>
    <xf numFmtId="0" fontId="17" fillId="0" borderId="0" xfId="2" applyFont="1" applyBorder="1" applyAlignment="1">
      <alignment horizontal="center"/>
    </xf>
    <xf numFmtId="0" fontId="18" fillId="0" borderId="0" xfId="2" applyFont="1" applyBorder="1" applyAlignment="1">
      <alignment horizontal="right"/>
    </xf>
    <xf numFmtId="0" fontId="10" fillId="0" borderId="0" xfId="3" applyFont="1" applyAlignment="1">
      <alignment horizontal="left"/>
    </xf>
    <xf numFmtId="0" fontId="14" fillId="0" borderId="0" xfId="3" applyFont="1" applyAlignment="1">
      <alignment horizontal="left"/>
    </xf>
    <xf numFmtId="0" fontId="12" fillId="0" borderId="0" xfId="3" applyFont="1"/>
    <xf numFmtId="169" fontId="12" fillId="0" borderId="0" xfId="3" applyNumberFormat="1" applyFont="1"/>
    <xf numFmtId="0" fontId="10" fillId="0" borderId="0" xfId="3" applyFont="1"/>
    <xf numFmtId="0" fontId="12" fillId="0" borderId="0" xfId="3" applyFont="1" applyAlignment="1">
      <alignment horizontal="left"/>
    </xf>
    <xf numFmtId="0" fontId="12" fillId="0" borderId="0" xfId="3" applyFont="1" applyAlignment="1">
      <alignment horizontal="right"/>
    </xf>
    <xf numFmtId="0" fontId="10" fillId="0" borderId="0" xfId="3" applyFont="1" applyAlignment="1">
      <alignment horizontal="right"/>
    </xf>
    <xf numFmtId="0" fontId="10" fillId="0" borderId="0" xfId="2" applyFont="1" applyAlignment="1">
      <alignment horizontal="left"/>
    </xf>
    <xf numFmtId="172" fontId="0" fillId="0" borderId="0" xfId="0" applyNumberFormat="1"/>
    <xf numFmtId="0" fontId="15" fillId="0" borderId="0" xfId="4" applyFont="1" applyBorder="1" applyAlignment="1">
      <alignment horizontal="left"/>
    </xf>
    <xf numFmtId="169" fontId="17" fillId="0" borderId="0" xfId="4" applyNumberFormat="1" applyFont="1" applyBorder="1"/>
    <xf numFmtId="0" fontId="17" fillId="0" borderId="0" xfId="4" applyFont="1" applyBorder="1"/>
    <xf numFmtId="0" fontId="0" fillId="0" borderId="0" xfId="0" applyFont="1" applyBorder="1"/>
    <xf numFmtId="169" fontId="17" fillId="0" borderId="0" xfId="4" applyNumberFormat="1" applyFont="1" applyBorder="1" applyAlignment="1">
      <alignment horizontal="left"/>
    </xf>
    <xf numFmtId="0" fontId="7" fillId="0" borderId="0" xfId="4" applyFont="1" applyBorder="1"/>
    <xf numFmtId="0" fontId="17" fillId="0" borderId="1" xfId="4" applyFont="1" applyBorder="1"/>
    <xf numFmtId="0" fontId="16" fillId="0" borderId="1" xfId="4" applyFont="1" applyBorder="1"/>
    <xf numFmtId="173" fontId="0" fillId="0" borderId="0" xfId="0" applyNumberFormat="1"/>
    <xf numFmtId="1" fontId="17" fillId="0" borderId="0" xfId="4" applyNumberFormat="1" applyFont="1" applyBorder="1"/>
    <xf numFmtId="1" fontId="0" fillId="0" borderId="0" xfId="0" applyNumberFormat="1" applyFont="1" applyBorder="1"/>
    <xf numFmtId="164" fontId="13" fillId="0" borderId="0" xfId="4" applyNumberFormat="1" applyFont="1" applyFill="1" applyAlignment="1">
      <alignment horizontal="right"/>
    </xf>
    <xf numFmtId="0" fontId="0" fillId="0" borderId="0" xfId="0" applyBorder="1"/>
    <xf numFmtId="0" fontId="7" fillId="0" borderId="1" xfId="0" applyFont="1" applyBorder="1" applyAlignment="1">
      <alignment horizontal="left"/>
    </xf>
    <xf numFmtId="169" fontId="7" fillId="0" borderId="1" xfId="0" applyNumberFormat="1" applyFont="1" applyBorder="1" applyAlignment="1">
      <alignment horizontal="left"/>
    </xf>
    <xf numFmtId="0" fontId="0" fillId="0" borderId="1" xfId="0" applyBorder="1"/>
    <xf numFmtId="169" fontId="17" fillId="0" borderId="1" xfId="2" applyNumberFormat="1" applyFont="1" applyBorder="1"/>
    <xf numFmtId="0" fontId="18" fillId="0" borderId="1" xfId="2" applyFont="1" applyBorder="1" applyAlignment="1">
      <alignment horizontal="right"/>
    </xf>
    <xf numFmtId="169" fontId="0" fillId="0" borderId="0" xfId="0" applyNumberFormat="1" applyBorder="1"/>
    <xf numFmtId="0" fontId="20" fillId="0" borderId="1" xfId="4" applyFont="1" applyBorder="1"/>
    <xf numFmtId="169" fontId="0" fillId="0" borderId="1" xfId="0" applyNumberFormat="1" applyBorder="1"/>
    <xf numFmtId="43" fontId="0" fillId="0" borderId="1" xfId="0" applyNumberFormat="1" applyBorder="1"/>
    <xf numFmtId="14" fontId="19" fillId="0" borderId="0" xfId="0" applyNumberFormat="1" applyFont="1"/>
    <xf numFmtId="14" fontId="19" fillId="0" borderId="0" xfId="5" applyNumberFormat="1" applyFont="1"/>
    <xf numFmtId="1" fontId="7" fillId="0" borderId="0" xfId="0" applyNumberFormat="1" applyFont="1" applyBorder="1" applyAlignment="1">
      <alignment horizontal="left"/>
    </xf>
    <xf numFmtId="1" fontId="3" fillId="0" borderId="0" xfId="0" applyNumberFormat="1" applyFont="1" applyBorder="1" applyAlignment="1">
      <alignment horizontal="center"/>
    </xf>
    <xf numFmtId="169" fontId="3" fillId="0" borderId="0" xfId="0" applyNumberFormat="1" applyFont="1" applyBorder="1" applyAlignment="1">
      <alignment horizontal="center"/>
    </xf>
    <xf numFmtId="1" fontId="3" fillId="0" borderId="0" xfId="0" applyNumberFormat="1" applyFont="1" applyBorder="1" applyAlignment="1">
      <alignment horizontal="left"/>
    </xf>
    <xf numFmtId="0" fontId="7" fillId="0" borderId="0" xfId="0" applyFont="1" applyBorder="1" applyAlignment="1">
      <alignment horizontal="right"/>
    </xf>
    <xf numFmtId="164" fontId="3" fillId="0" borderId="0" xfId="0" applyNumberFormat="1" applyFont="1" applyBorder="1" applyAlignment="1">
      <alignment horizontal="center"/>
    </xf>
    <xf numFmtId="1" fontId="7" fillId="0" borderId="0" xfId="0" applyNumberFormat="1" applyFont="1" applyBorder="1" applyAlignment="1">
      <alignment horizontal="center"/>
    </xf>
    <xf numFmtId="169" fontId="7" fillId="0" borderId="0" xfId="0" applyNumberFormat="1" applyFont="1" applyBorder="1" applyAlignment="1">
      <alignment horizontal="center"/>
    </xf>
    <xf numFmtId="0" fontId="3" fillId="0" borderId="0" xfId="0" applyFont="1" applyBorder="1" applyAlignment="1">
      <alignment horizontal="left"/>
    </xf>
    <xf numFmtId="164" fontId="3" fillId="0" borderId="0" xfId="0" applyNumberFormat="1" applyFont="1" applyBorder="1" applyAlignment="1">
      <alignment horizontal="left"/>
    </xf>
    <xf numFmtId="1" fontId="3" fillId="0" borderId="1" xfId="0" applyNumberFormat="1" applyFont="1" applyBorder="1" applyAlignment="1">
      <alignment horizontal="center"/>
    </xf>
    <xf numFmtId="0" fontId="20" fillId="0" borderId="1" xfId="0" applyFont="1" applyBorder="1"/>
    <xf numFmtId="169" fontId="3" fillId="0" borderId="1" xfId="0" applyNumberFormat="1" applyFont="1" applyBorder="1" applyAlignment="1">
      <alignment horizontal="center"/>
    </xf>
    <xf numFmtId="0" fontId="20" fillId="0" borderId="0" xfId="4" applyFont="1"/>
    <xf numFmtId="0" fontId="7" fillId="0" borderId="0" xfId="4" applyFont="1" applyAlignment="1">
      <alignment horizontal="left"/>
    </xf>
    <xf numFmtId="14" fontId="21" fillId="0" borderId="0" xfId="4" applyNumberFormat="1" applyFont="1"/>
    <xf numFmtId="14" fontId="22" fillId="0" borderId="0" xfId="4" applyNumberFormat="1" applyFont="1"/>
    <xf numFmtId="14" fontId="21" fillId="0" borderId="0" xfId="0" applyNumberFormat="1" applyFont="1"/>
    <xf numFmtId="14" fontId="22" fillId="0" borderId="0" xfId="0" applyNumberFormat="1" applyFont="1"/>
    <xf numFmtId="0" fontId="12" fillId="0" borderId="0" xfId="5" applyFont="1" applyAlignment="1">
      <alignment horizontal="right"/>
    </xf>
    <xf numFmtId="175" fontId="10" fillId="0" borderId="0" xfId="1" applyNumberFormat="1" applyFont="1" applyAlignment="1">
      <alignment horizontal="right"/>
    </xf>
    <xf numFmtId="43" fontId="10" fillId="0" borderId="0" xfId="5" applyNumberFormat="1" applyFont="1" applyAlignment="1">
      <alignment horizontal="right"/>
    </xf>
    <xf numFmtId="0" fontId="22" fillId="0" borderId="0" xfId="5" applyFont="1"/>
    <xf numFmtId="14" fontId="22" fillId="0" borderId="0" xfId="5" applyNumberFormat="1" applyFont="1"/>
    <xf numFmtId="0" fontId="22" fillId="0" borderId="0" xfId="2" applyFont="1" applyBorder="1" applyAlignment="1">
      <alignment horizontal="left"/>
    </xf>
    <xf numFmtId="0" fontId="22" fillId="0" borderId="0" xfId="0" applyFont="1" applyBorder="1"/>
    <xf numFmtId="0" fontId="23" fillId="0" borderId="0" xfId="0" applyFont="1" applyBorder="1" applyAlignment="1">
      <alignment horizontal="left"/>
    </xf>
    <xf numFmtId="0" fontId="22" fillId="0" borderId="1" xfId="2" applyFont="1" applyBorder="1" applyAlignment="1">
      <alignment horizontal="left"/>
    </xf>
    <xf numFmtId="0" fontId="22" fillId="0" borderId="0" xfId="0" applyFont="1"/>
    <xf numFmtId="0" fontId="3" fillId="0" borderId="0" xfId="0" applyFont="1" applyProtection="1"/>
    <xf numFmtId="0" fontId="3" fillId="0" borderId="0" xfId="0" applyFont="1" applyAlignment="1" applyProtection="1">
      <alignment horizontal="left"/>
    </xf>
    <xf numFmtId="177" fontId="0" fillId="0" borderId="0" xfId="0" applyNumberFormat="1"/>
    <xf numFmtId="168" fontId="10" fillId="0" borderId="0" xfId="5" applyNumberFormat="1" applyFont="1"/>
    <xf numFmtId="170" fontId="10" fillId="0" borderId="0" xfId="5" applyNumberFormat="1" applyFont="1"/>
    <xf numFmtId="178" fontId="0" fillId="0" borderId="0" xfId="0" applyNumberFormat="1"/>
    <xf numFmtId="169" fontId="10" fillId="3" borderId="0" xfId="0" applyNumberFormat="1" applyFont="1" applyFill="1"/>
    <xf numFmtId="169" fontId="10" fillId="0" borderId="0" xfId="0" applyNumberFormat="1" applyFont="1" applyFill="1"/>
    <xf numFmtId="165" fontId="10" fillId="0" borderId="0" xfId="4" applyNumberFormat="1" applyFont="1"/>
    <xf numFmtId="165" fontId="10" fillId="0" borderId="0" xfId="4" applyNumberFormat="1" applyFont="1" applyAlignment="1">
      <alignment horizontal="left"/>
    </xf>
    <xf numFmtId="165" fontId="10" fillId="0" borderId="1" xfId="4" applyNumberFormat="1" applyFont="1" applyBorder="1"/>
    <xf numFmtId="14" fontId="22" fillId="4" borderId="0" xfId="0" applyNumberFormat="1" applyFont="1" applyFill="1"/>
    <xf numFmtId="14" fontId="0" fillId="4" borderId="0" xfId="0" applyNumberFormat="1" applyFill="1"/>
    <xf numFmtId="169" fontId="0" fillId="4" borderId="0" xfId="0" applyNumberFormat="1" applyFill="1"/>
    <xf numFmtId="2" fontId="0" fillId="4" borderId="0" xfId="0" applyNumberFormat="1" applyFill="1"/>
    <xf numFmtId="168" fontId="0" fillId="4" borderId="0" xfId="0" applyNumberFormat="1" applyFill="1"/>
    <xf numFmtId="0" fontId="0" fillId="4" borderId="0" xfId="0" applyFill="1"/>
    <xf numFmtId="0" fontId="26" fillId="2" borderId="0" xfId="0" applyFont="1" applyFill="1" applyBorder="1" applyAlignment="1">
      <alignment vertical="center"/>
    </xf>
    <xf numFmtId="0" fontId="26" fillId="2" borderId="0" xfId="0" applyFont="1" applyFill="1" applyBorder="1" applyAlignment="1">
      <alignment horizontal="left" vertical="center"/>
    </xf>
    <xf numFmtId="0" fontId="28" fillId="9" borderId="3" xfId="6" applyFont="1" applyFill="1" applyBorder="1" applyAlignment="1">
      <alignment horizontal="center" vertical="center" wrapText="1"/>
    </xf>
    <xf numFmtId="0" fontId="28" fillId="9" borderId="4" xfId="6" applyFont="1" applyFill="1" applyBorder="1" applyAlignment="1">
      <alignment horizontal="center" vertical="center" wrapText="1"/>
    </xf>
    <xf numFmtId="0" fontId="28" fillId="10" borderId="3" xfId="9" applyFont="1" applyFill="1" applyBorder="1" applyAlignment="1">
      <alignment horizontal="center" vertical="center"/>
    </xf>
    <xf numFmtId="0" fontId="28" fillId="10" borderId="6" xfId="9" applyFont="1" applyFill="1" applyBorder="1" applyAlignment="1">
      <alignment horizontal="center" vertical="center"/>
    </xf>
    <xf numFmtId="4" fontId="26" fillId="2" borderId="0" xfId="10" applyFont="1" applyFill="1">
      <alignment horizontal="left" vertical="top"/>
    </xf>
    <xf numFmtId="0" fontId="31" fillId="2" borderId="7" xfId="11" applyFont="1" applyFill="1" applyBorder="1" applyAlignment="1" applyProtection="1">
      <alignment vertical="center"/>
    </xf>
    <xf numFmtId="4" fontId="26" fillId="0" borderId="0" xfId="10" applyFont="1">
      <alignment horizontal="left" vertical="top"/>
    </xf>
    <xf numFmtId="0" fontId="31" fillId="2" borderId="0" xfId="11" applyFont="1" applyFill="1" applyBorder="1" applyAlignment="1" applyProtection="1">
      <alignment vertical="center"/>
    </xf>
    <xf numFmtId="4" fontId="26" fillId="2" borderId="0" xfId="10" applyFont="1" applyFill="1" applyAlignment="1">
      <alignment vertical="top" wrapText="1"/>
    </xf>
    <xf numFmtId="4" fontId="27" fillId="2" borderId="0" xfId="10" applyFont="1" applyFill="1" applyAlignment="1">
      <alignment vertical="top"/>
    </xf>
    <xf numFmtId="4" fontId="26" fillId="2" borderId="0" xfId="10" applyFont="1" applyFill="1" applyAlignment="1">
      <alignment horizontal="left" vertical="top"/>
    </xf>
    <xf numFmtId="4" fontId="27" fillId="2" borderId="0" xfId="10" applyFont="1" applyFill="1">
      <alignment horizontal="left" vertical="top"/>
    </xf>
    <xf numFmtId="39" fontId="34" fillId="2" borderId="0" xfId="12" applyFont="1" applyFill="1" applyAlignment="1">
      <alignment horizontal="left" vertical="top"/>
    </xf>
    <xf numFmtId="0" fontId="35" fillId="2" borderId="8" xfId="11" applyFont="1" applyFill="1" applyBorder="1" applyAlignment="1" applyProtection="1">
      <alignment vertical="center"/>
      <protection locked="0"/>
    </xf>
    <xf numFmtId="0" fontId="36" fillId="2" borderId="8" xfId="11" applyFont="1" applyFill="1" applyBorder="1" applyAlignment="1" applyProtection="1">
      <alignment vertical="center"/>
      <protection locked="0"/>
    </xf>
    <xf numFmtId="4" fontId="26" fillId="2" borderId="9" xfId="10" applyFont="1" applyFill="1" applyBorder="1">
      <alignment horizontal="left" vertical="top"/>
    </xf>
    <xf numFmtId="17" fontId="37" fillId="11" borderId="10" xfId="7" applyNumberFormat="1" applyFont="1" applyFill="1" applyBorder="1" applyAlignment="1">
      <alignment horizontal="left" vertical="center"/>
    </xf>
    <xf numFmtId="0" fontId="26" fillId="12" borderId="11" xfId="8" applyFont="1" applyFill="1" applyBorder="1" applyAlignment="1">
      <alignment horizontal="left" vertical="center"/>
    </xf>
    <xf numFmtId="2" fontId="37" fillId="11" borderId="10" xfId="7" applyNumberFormat="1" applyFont="1" applyFill="1" applyBorder="1" applyAlignment="1">
      <alignment horizontal="right" vertical="center"/>
    </xf>
    <xf numFmtId="2" fontId="26" fillId="12" borderId="11" xfId="8" applyNumberFormat="1" applyFont="1" applyFill="1" applyBorder="1" applyAlignment="1">
      <alignment horizontal="right" vertical="center"/>
    </xf>
    <xf numFmtId="164" fontId="26" fillId="12" borderId="11" xfId="8" applyNumberFormat="1" applyFont="1" applyFill="1" applyBorder="1" applyAlignment="1">
      <alignment horizontal="right" vertical="center"/>
    </xf>
    <xf numFmtId="164" fontId="37" fillId="11" borderId="10" xfId="7" applyNumberFormat="1" applyFont="1" applyFill="1" applyBorder="1" applyAlignment="1">
      <alignment horizontal="right" vertical="center"/>
    </xf>
    <xf numFmtId="17" fontId="37" fillId="11" borderId="12" xfId="7" applyNumberFormat="1" applyFont="1" applyFill="1" applyBorder="1" applyAlignment="1">
      <alignment horizontal="left" vertical="center"/>
    </xf>
    <xf numFmtId="17" fontId="37" fillId="11" borderId="13" xfId="7" applyNumberFormat="1" applyFont="1" applyFill="1" applyBorder="1" applyAlignment="1">
      <alignment horizontal="left" vertical="center"/>
    </xf>
    <xf numFmtId="0" fontId="26" fillId="12" borderId="14" xfId="8" applyFont="1" applyFill="1" applyBorder="1" applyAlignment="1">
      <alignment horizontal="left" vertical="center"/>
    </xf>
    <xf numFmtId="0" fontId="38" fillId="12" borderId="15" xfId="8" applyFont="1" applyFill="1" applyBorder="1" applyAlignment="1">
      <alignment horizontal="left" vertical="center"/>
    </xf>
    <xf numFmtId="0" fontId="39" fillId="13" borderId="4" xfId="6" applyFont="1" applyFill="1" applyBorder="1" applyAlignment="1">
      <alignment horizontal="center" vertical="center" wrapText="1"/>
    </xf>
    <xf numFmtId="0" fontId="40" fillId="10" borderId="6" xfId="9" applyFont="1" applyFill="1" applyBorder="1" applyAlignment="1">
      <alignment horizontal="center" vertical="center"/>
    </xf>
    <xf numFmtId="0" fontId="6" fillId="0" borderId="0" xfId="0" applyFont="1" applyAlignment="1">
      <alignment vertical="center"/>
    </xf>
    <xf numFmtId="2" fontId="6" fillId="0" borderId="0" xfId="0" applyNumberFormat="1" applyFont="1" applyAlignment="1">
      <alignment vertical="center"/>
    </xf>
    <xf numFmtId="164" fontId="6" fillId="0" borderId="0" xfId="0" applyNumberFormat="1" applyFont="1" applyAlignment="1">
      <alignment vertical="center"/>
    </xf>
    <xf numFmtId="0" fontId="3" fillId="0" borderId="0" xfId="0" applyFont="1" applyFill="1" applyAlignment="1">
      <alignment vertical="center"/>
    </xf>
    <xf numFmtId="0" fontId="25" fillId="0" borderId="0" xfId="0" applyFont="1" applyBorder="1" applyAlignment="1">
      <alignment horizontal="left" vertical="center"/>
    </xf>
    <xf numFmtId="174" fontId="3" fillId="0" borderId="0" xfId="4" applyNumberFormat="1" applyFont="1" applyFill="1" applyAlignment="1">
      <alignment vertical="center"/>
    </xf>
    <xf numFmtId="0" fontId="3" fillId="0" borderId="0" xfId="0" applyFont="1" applyAlignment="1">
      <alignment vertical="center"/>
    </xf>
    <xf numFmtId="0" fontId="26" fillId="0" borderId="0" xfId="0" applyFont="1" applyAlignment="1">
      <alignment vertical="center"/>
    </xf>
    <xf numFmtId="2" fontId="3" fillId="0" borderId="0" xfId="0" applyNumberFormat="1" applyFont="1" applyAlignment="1">
      <alignment vertical="center"/>
    </xf>
    <xf numFmtId="0" fontId="7" fillId="0" borderId="0" xfId="0" applyFont="1" applyFill="1" applyAlignment="1">
      <alignment vertical="center"/>
    </xf>
    <xf numFmtId="0" fontId="6" fillId="0" borderId="0" xfId="0" applyFont="1" applyFill="1" applyAlignment="1">
      <alignment vertical="center"/>
    </xf>
    <xf numFmtId="0" fontId="7" fillId="0" borderId="0" xfId="0" applyFont="1" applyAlignment="1">
      <alignment vertical="center"/>
    </xf>
    <xf numFmtId="2" fontId="8" fillId="0" borderId="0" xfId="0" applyNumberFormat="1" applyFont="1" applyAlignment="1">
      <alignment vertical="center"/>
    </xf>
    <xf numFmtId="176" fontId="6" fillId="0" borderId="0" xfId="0" applyNumberFormat="1" applyFont="1" applyAlignment="1">
      <alignment vertical="center"/>
    </xf>
    <xf numFmtId="0" fontId="11" fillId="0" borderId="0" xfId="0" applyFont="1" applyAlignment="1">
      <alignment horizontal="left" vertical="center" wrapText="1"/>
    </xf>
    <xf numFmtId="167" fontId="6" fillId="0" borderId="0" xfId="0" applyNumberFormat="1" applyFont="1" applyAlignment="1">
      <alignment vertical="center"/>
    </xf>
    <xf numFmtId="0" fontId="9" fillId="0" borderId="0" xfId="0" applyFont="1" applyAlignment="1">
      <alignment horizontal="left" vertical="center" wrapText="1"/>
    </xf>
    <xf numFmtId="166" fontId="11" fillId="0" borderId="0" xfId="0" applyNumberFormat="1" applyFont="1" applyAlignment="1">
      <alignment horizontal="left" vertical="center" wrapText="1"/>
    </xf>
    <xf numFmtId="0" fontId="29" fillId="0" borderId="0" xfId="0" applyFont="1" applyAlignment="1">
      <alignment vertical="center"/>
    </xf>
    <xf numFmtId="2" fontId="26" fillId="0" borderId="0" xfId="0" applyNumberFormat="1" applyFont="1" applyAlignment="1">
      <alignment vertical="center"/>
    </xf>
    <xf numFmtId="164" fontId="26" fillId="0" borderId="0" xfId="0" applyNumberFormat="1" applyFont="1" applyAlignment="1">
      <alignment vertical="center"/>
    </xf>
    <xf numFmtId="0" fontId="26" fillId="0" borderId="0" xfId="0" applyFont="1" applyAlignment="1" applyProtection="1">
      <alignment vertical="center"/>
    </xf>
    <xf numFmtId="165" fontId="26" fillId="0" borderId="0" xfId="0" applyNumberFormat="1" applyFont="1" applyAlignment="1">
      <alignment vertical="center"/>
    </xf>
    <xf numFmtId="166" fontId="6" fillId="0" borderId="0" xfId="0" applyNumberFormat="1" applyFont="1" applyAlignment="1">
      <alignment vertical="center"/>
    </xf>
    <xf numFmtId="49" fontId="7" fillId="0" borderId="0" xfId="0" applyNumberFormat="1" applyFont="1" applyAlignment="1">
      <alignment vertical="center"/>
    </xf>
    <xf numFmtId="0" fontId="12" fillId="0" borderId="0" xfId="0" applyFont="1" applyAlignment="1" applyProtection="1">
      <alignment vertical="center"/>
    </xf>
    <xf numFmtId="0" fontId="10" fillId="0" borderId="0" xfId="0" applyFont="1" applyAlignment="1" applyProtection="1">
      <alignment vertical="center"/>
    </xf>
    <xf numFmtId="165" fontId="26" fillId="0" borderId="0" xfId="0" applyNumberFormat="1" applyFont="1" applyAlignment="1">
      <alignment horizontal="left" vertical="center"/>
    </xf>
    <xf numFmtId="0" fontId="8" fillId="0" borderId="0" xfId="0" applyFont="1" applyAlignment="1">
      <alignment horizontal="left" vertical="center"/>
    </xf>
    <xf numFmtId="14" fontId="39" fillId="13" borderId="4" xfId="6" applyNumberFormat="1" applyFont="1" applyFill="1" applyBorder="1" applyAlignment="1">
      <alignment horizontal="left" vertical="center" wrapText="1"/>
    </xf>
    <xf numFmtId="0" fontId="7" fillId="0" borderId="0" xfId="0" applyFont="1" applyAlignment="1">
      <alignment horizontal="left" vertical="center"/>
    </xf>
    <xf numFmtId="0" fontId="28" fillId="9" borderId="3" xfId="6" applyFont="1" applyFill="1" applyBorder="1" applyAlignment="1">
      <alignment horizontal="left" vertical="center" wrapText="1"/>
    </xf>
    <xf numFmtId="0" fontId="28" fillId="10" borderId="3" xfId="9" applyFont="1" applyFill="1" applyBorder="1" applyAlignment="1">
      <alignment horizontal="left" vertical="center"/>
    </xf>
    <xf numFmtId="0" fontId="26" fillId="0" borderId="0" xfId="0" applyFont="1" applyAlignment="1">
      <alignment horizontal="left" vertical="center"/>
    </xf>
    <xf numFmtId="166" fontId="6" fillId="0" borderId="0" xfId="0" applyNumberFormat="1" applyFont="1" applyAlignment="1">
      <alignment horizontal="left" vertical="center"/>
    </xf>
    <xf numFmtId="2" fontId="6" fillId="0" borderId="0" xfId="0" applyNumberFormat="1" applyFont="1" applyAlignment="1">
      <alignment horizontal="left" vertical="center"/>
    </xf>
    <xf numFmtId="165" fontId="6" fillId="0" borderId="0" xfId="0" applyNumberFormat="1" applyFont="1" applyAlignment="1">
      <alignment horizontal="left" vertical="center"/>
    </xf>
    <xf numFmtId="0" fontId="28" fillId="10" borderId="5" xfId="9" applyFont="1" applyFill="1" applyBorder="1" applyAlignment="1">
      <alignment horizontal="left" vertical="center"/>
    </xf>
    <xf numFmtId="0" fontId="9" fillId="0" borderId="0" xfId="0" applyFont="1" applyAlignment="1">
      <alignment horizontal="left" vertical="center" wrapText="1"/>
    </xf>
    <xf numFmtId="14" fontId="28" fillId="9" borderId="4" xfId="6" applyNumberFormat="1" applyFont="1" applyFill="1" applyBorder="1" applyAlignment="1">
      <alignment horizontal="center" vertical="center" wrapText="1"/>
    </xf>
    <xf numFmtId="0" fontId="9" fillId="0" borderId="0" xfId="0" applyFont="1" applyAlignment="1">
      <alignment horizontal="left" vertical="center" wrapText="1"/>
    </xf>
    <xf numFmtId="0" fontId="0" fillId="0" borderId="0" xfId="0" applyFill="1"/>
    <xf numFmtId="0" fontId="27" fillId="2" borderId="0" xfId="0" applyFont="1" applyFill="1" applyBorder="1" applyAlignment="1">
      <alignment horizontal="left" vertical="center"/>
    </xf>
    <xf numFmtId="0" fontId="27" fillId="2" borderId="0" xfId="0" applyFont="1" applyFill="1" applyBorder="1" applyAlignment="1">
      <alignment vertical="center"/>
    </xf>
    <xf numFmtId="0" fontId="1" fillId="2" borderId="0" xfId="0" applyFont="1" applyFill="1" applyBorder="1" applyAlignment="1">
      <alignment horizontal="left" vertical="center"/>
    </xf>
    <xf numFmtId="4" fontId="32" fillId="2" borderId="0" xfId="14" applyFont="1" applyFill="1" applyAlignment="1">
      <alignment horizontal="left" vertical="top" wrapText="1"/>
    </xf>
    <xf numFmtId="0" fontId="42" fillId="2" borderId="0" xfId="13" applyFont="1" applyFill="1">
      <alignment horizontal="left"/>
    </xf>
    <xf numFmtId="17" fontId="37" fillId="11" borderId="16" xfId="7" applyNumberFormat="1" applyFont="1" applyFill="1" applyBorder="1" applyAlignment="1">
      <alignment horizontal="left" vertical="center"/>
    </xf>
    <xf numFmtId="17" fontId="37" fillId="11" borderId="17" xfId="7" applyNumberFormat="1" applyFont="1" applyFill="1" applyBorder="1" applyAlignment="1">
      <alignment horizontal="left" vertical="center"/>
    </xf>
    <xf numFmtId="0" fontId="9" fillId="0" borderId="0" xfId="0" applyFont="1" applyAlignment="1">
      <alignment horizontal="left" vertical="center" wrapText="1"/>
    </xf>
    <xf numFmtId="0" fontId="26" fillId="12" borderId="18" xfId="8" applyFont="1" applyFill="1" applyBorder="1" applyAlignment="1">
      <alignment horizontal="left" vertical="center"/>
    </xf>
    <xf numFmtId="0" fontId="26" fillId="12" borderId="19" xfId="8" applyFont="1" applyFill="1" applyBorder="1" applyAlignment="1">
      <alignment horizontal="left" vertical="center"/>
    </xf>
    <xf numFmtId="17" fontId="37" fillId="11" borderId="20" xfId="7" applyNumberFormat="1" applyFont="1" applyFill="1" applyBorder="1" applyAlignment="1">
      <alignment horizontal="left" vertical="center"/>
    </xf>
    <xf numFmtId="17" fontId="37" fillId="11" borderId="22" xfId="7" applyNumberFormat="1" applyFont="1" applyFill="1" applyBorder="1" applyAlignment="1">
      <alignment horizontal="left" vertical="center"/>
    </xf>
    <xf numFmtId="17" fontId="37" fillId="11" borderId="23" xfId="7" applyNumberFormat="1" applyFont="1" applyFill="1" applyBorder="1" applyAlignment="1">
      <alignment horizontal="left" vertical="center"/>
    </xf>
    <xf numFmtId="17" fontId="37" fillId="11" borderId="24" xfId="7" applyNumberFormat="1" applyFont="1" applyFill="1" applyBorder="1" applyAlignment="1">
      <alignment horizontal="left" vertical="center"/>
    </xf>
    <xf numFmtId="0" fontId="26" fillId="12" borderId="25" xfId="8" applyFont="1" applyFill="1" applyBorder="1" applyAlignment="1">
      <alignment horizontal="left" vertical="center"/>
    </xf>
    <xf numFmtId="0" fontId="26" fillId="12" borderId="23" xfId="8" applyFont="1" applyFill="1" applyBorder="1" applyAlignment="1">
      <alignment horizontal="left" vertical="center"/>
    </xf>
    <xf numFmtId="0" fontId="26" fillId="12" borderId="26" xfId="8" applyFont="1" applyFill="1" applyBorder="1" applyAlignment="1">
      <alignment horizontal="left" vertical="center"/>
    </xf>
    <xf numFmtId="17" fontId="37" fillId="11" borderId="27" xfId="7" applyNumberFormat="1" applyFont="1" applyFill="1" applyBorder="1" applyAlignment="1">
      <alignment horizontal="left" vertical="center"/>
    </xf>
    <xf numFmtId="17" fontId="37" fillId="11" borderId="21" xfId="7" applyNumberFormat="1" applyFont="1" applyFill="1" applyBorder="1" applyAlignment="1">
      <alignment horizontal="left" vertical="center"/>
    </xf>
    <xf numFmtId="0" fontId="32" fillId="0" borderId="0" xfId="0" applyFont="1" applyAlignment="1">
      <alignment horizontal="justify" vertical="center" wrapText="1"/>
    </xf>
    <xf numFmtId="4" fontId="32" fillId="0" borderId="0" xfId="14" applyFont="1" applyAlignment="1">
      <alignment horizontal="justify" vertical="top" wrapText="1"/>
    </xf>
    <xf numFmtId="4" fontId="32" fillId="0" borderId="0" xfId="14" applyFont="1" applyAlignment="1">
      <alignment horizontal="left" vertical="top" wrapText="1"/>
    </xf>
    <xf numFmtId="39" fontId="34" fillId="2" borderId="0" xfId="12" applyFont="1" applyFill="1" applyAlignment="1">
      <alignment horizontal="left" vertical="top"/>
    </xf>
    <xf numFmtId="4" fontId="27" fillId="2" borderId="0" xfId="10" applyFont="1" applyFill="1" applyAlignment="1">
      <alignment horizontal="left" vertical="top" wrapText="1"/>
    </xf>
    <xf numFmtId="4" fontId="26" fillId="2" borderId="0" xfId="10" applyFont="1" applyFill="1" applyAlignment="1">
      <alignment horizontal="left" vertical="top" wrapText="1"/>
    </xf>
    <xf numFmtId="4" fontId="27" fillId="2" borderId="0" xfId="10" applyFont="1" applyFill="1" applyAlignment="1">
      <alignment horizontal="left" vertical="top"/>
    </xf>
    <xf numFmtId="0" fontId="7" fillId="0" borderId="1" xfId="4" applyFont="1" applyBorder="1" applyAlignment="1">
      <alignment horizontal="left"/>
    </xf>
    <xf numFmtId="0" fontId="7" fillId="0" borderId="0" xfId="0" applyFont="1" applyBorder="1" applyAlignment="1">
      <alignment horizontal="center"/>
    </xf>
    <xf numFmtId="0" fontId="7" fillId="0" borderId="1" xfId="4" applyFont="1" applyBorder="1" applyAlignment="1">
      <alignment horizontal="center"/>
    </xf>
    <xf numFmtId="0" fontId="7" fillId="0" borderId="0" xfId="0" applyFont="1" applyBorder="1" applyAlignment="1">
      <alignment horizontal="left"/>
    </xf>
    <xf numFmtId="0" fontId="7" fillId="0" borderId="0" xfId="5" applyFont="1" applyAlignment="1">
      <alignment horizontal="center"/>
    </xf>
    <xf numFmtId="0" fontId="7" fillId="0" borderId="0" xfId="5" applyFont="1" applyBorder="1" applyAlignment="1">
      <alignment horizontal="center"/>
    </xf>
  </cellXfs>
  <cellStyles count="15">
    <cellStyle name="20% - Accent1" xfId="7" builtinId="30"/>
    <cellStyle name="40% - Accent1" xfId="8" builtinId="31"/>
    <cellStyle name="60% - Accent1" xfId="9" builtinId="32"/>
    <cellStyle name="Accent1" xfId="6" builtinId="29"/>
    <cellStyle name="Comma" xfId="1" builtinId="3"/>
    <cellStyle name="Heading 2 2" xfId="13" xr:uid="{1DD0D023-736C-4A6C-8F32-179FC2BBFB3D}"/>
    <cellStyle name="Hyperlink 2" xfId="12" xr:uid="{00000000-0005-0000-0000-000005000000}"/>
    <cellStyle name="Normal" xfId="0" builtinId="0"/>
    <cellStyle name="Normal 3" xfId="10" xr:uid="{00000000-0005-0000-0000-000007000000}"/>
    <cellStyle name="Normal 3 2" xfId="14" xr:uid="{CAD0D5C2-3AF5-4E09-8775-FC5F42F23BC2}"/>
    <cellStyle name="Normal 4" xfId="11" xr:uid="{00000000-0005-0000-0000-000008000000}"/>
    <cellStyle name="Normal_France" xfId="2" xr:uid="{00000000-0005-0000-0000-000009000000}"/>
    <cellStyle name="Normal_Italy" xfId="3" xr:uid="{00000000-0005-0000-0000-00000A000000}"/>
    <cellStyle name="Normal_Italy cattle" xfId="4" xr:uid="{00000000-0005-0000-0000-00000B000000}"/>
    <cellStyle name="Normal_Spain" xfId="5" xr:uid="{00000000-0005-0000-0000-00000C000000}"/>
  </cellStyles>
  <dxfs count="0"/>
  <tableStyles count="0" defaultTableStyle="TableStyleMedium9" defaultPivotStyle="PivotStyleLight16"/>
  <colors>
    <mruColors>
      <color rgb="FF66CCFF"/>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Arial"/>
                <a:ea typeface="Arial"/>
                <a:cs typeface="Arial"/>
              </a:defRPr>
            </a:pPr>
            <a:r>
              <a:rPr lang="en-GB" sz="300" b="1" i="0" u="none" strike="noStrike" baseline="0">
                <a:solidFill>
                  <a:srgbClr val="000000"/>
                </a:solidFill>
                <a:latin typeface="Arial"/>
                <a:cs typeface="Arial"/>
              </a:rPr>
              <a:t>Couvert R lambs,</a:t>
            </a:r>
            <a:endParaRPr lang="en-GB" sz="225" b="1" i="0" u="none" strike="noStrike" baseline="0">
              <a:solidFill>
                <a:srgbClr val="000000"/>
              </a:solidFill>
              <a:latin typeface="Arial"/>
              <a:cs typeface="Arial"/>
            </a:endParaRPr>
          </a:p>
          <a:p>
            <a:pPr>
              <a:defRPr sz="100" b="0" i="0" u="none" strike="noStrike" baseline="0">
                <a:solidFill>
                  <a:srgbClr val="000000"/>
                </a:solidFill>
                <a:latin typeface="Arial"/>
                <a:ea typeface="Arial"/>
                <a:cs typeface="Arial"/>
              </a:defRPr>
            </a:pPr>
            <a:r>
              <a:rPr lang="en-GB" sz="200" b="0" i="0" u="none" strike="noStrike" baseline="0">
                <a:solidFill>
                  <a:srgbClr val="000000"/>
                </a:solidFill>
                <a:latin typeface="Arial"/>
                <a:cs typeface="Arial"/>
              </a:rPr>
              <a:t>Rungis domestic price,</a:t>
            </a:r>
          </a:p>
          <a:p>
            <a:pPr>
              <a:defRPr sz="100" b="0" i="0" u="none" strike="noStrike" baseline="0">
                <a:solidFill>
                  <a:srgbClr val="000000"/>
                </a:solidFill>
                <a:latin typeface="Arial"/>
                <a:ea typeface="Arial"/>
                <a:cs typeface="Arial"/>
              </a:defRPr>
            </a:pPr>
            <a:r>
              <a:rPr lang="en-GB" sz="200" b="0" i="0" u="none" strike="noStrike" baseline="0">
                <a:solidFill>
                  <a:srgbClr val="000000"/>
                </a:solidFill>
                <a:latin typeface="Arial"/>
                <a:cs typeface="Arial"/>
              </a:rPr>
              <a:t>19-22 kg</a:t>
            </a:r>
            <a:r>
              <a:rPr lang="en-GB" sz="225" b="1" i="0" u="none" strike="noStrike" baseline="0">
                <a:solidFill>
                  <a:srgbClr val="000000"/>
                </a:solidFill>
                <a:latin typeface="Arial"/>
                <a:cs typeface="Arial"/>
              </a:rPr>
              <a:t> </a:t>
            </a:r>
          </a:p>
        </c:rich>
      </c:tx>
      <c:overlay val="0"/>
      <c:spPr>
        <a:noFill/>
        <a:ln w="25400">
          <a:noFill/>
        </a:ln>
      </c:spPr>
    </c:title>
    <c:autoTitleDeleted val="0"/>
    <c:plotArea>
      <c:layout/>
      <c:lineChart>
        <c:grouping val="standard"/>
        <c:varyColors val="0"/>
        <c:ser>
          <c:idx val="0"/>
          <c:order val="0"/>
          <c:spPr>
            <a:ln w="12700">
              <a:solidFill>
                <a:srgbClr val="000000"/>
              </a:solidFill>
              <a:prstDash val="sysDash"/>
            </a:ln>
          </c:spPr>
          <c:marker>
            <c:symbol val="none"/>
          </c:marker>
          <c:val>
            <c:numRef>
              <c:f>'FR sheep 2009'!#REF!</c:f>
              <c:numCache>
                <c:formatCode>General</c:formatCode>
                <c:ptCount val="1"/>
                <c:pt idx="0">
                  <c:v>1</c:v>
                </c:pt>
              </c:numCache>
            </c:numRef>
          </c: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'FR sheep 2009'!#REF!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'FR sheep 2009'!#REF!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7BA-442B-B1EB-74177087D99E}"/>
            </c:ext>
          </c:extLst>
        </c:ser>
        <c:ser>
          <c:idx val="1"/>
          <c:order val="1"/>
          <c:spPr>
            <a:ln w="25400">
              <a:solidFill>
                <a:srgbClr val="000000"/>
              </a:solidFill>
              <a:prstDash val="solid"/>
            </a:ln>
          </c:spPr>
          <c:marker>
            <c:symbol val="none"/>
          </c:marker>
          <c:val>
            <c:numRef>
              <c:f>'FR sheep 2009'!#REF!</c:f>
              <c:numCache>
                <c:formatCode>General</c:formatCode>
                <c:ptCount val="1"/>
                <c:pt idx="0">
                  <c:v>1</c:v>
                </c:pt>
              </c:numCache>
            </c:numRef>
          </c:val>
          <c:smooth val="1"/>
          <c:extLst>
            <c:ext xmlns:c15="http://schemas.microsoft.com/office/drawing/2012/chart" uri="{02D57815-91ED-43cb-92C2-25804820EDAC}">
              <c15:filteredSeriesTitle>
                <c15:tx>
                  <c:strRef>
                    <c:extLst xmlns:c16="http://schemas.microsoft.com/office/drawing/2014/chart">
                      <c:ext uri="{02D57815-91ED-43cb-92C2-25804820EDAC}">
                        <c15:formulaRef>
                          <c15:sqref>'FR sheep 2009'!#REF!</c15:sqref>
                        </c15:formulaRef>
                      </c:ext>
                    </c:extLst>
                    <c:strCache>
                      <c:ptCount val="1"/>
                      <c:pt idx="0">
                        <c:v>#REF!</c:v>
                      </c:pt>
                    </c:strCache>
                  </c:strRef>
                </c15:tx>
              </c15:filteredSeriesTitle>
            </c:ext>
            <c:ext xmlns:c15="http://schemas.microsoft.com/office/drawing/2012/chart" uri="{02D57815-91ED-43cb-92C2-25804820EDAC}">
              <c15:filteredCategoryTitle>
                <c15:cat>
                  <c:numRef>
                    <c:extLst>
                      <c:ext uri="{02D57815-91ED-43cb-92C2-25804820EDAC}">
                        <c15:formulaRef>
                          <c15:sqref>'FR sheep 2009'!#REF!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7BA-442B-B1EB-74177087D99E}"/>
            </c:ext>
          </c:extLst>
        </c:ser>
        <c:dLbls>
          <c:showLegendKey val="0"/>
          <c:showVal val="0"/>
          <c:showCatName val="0"/>
          <c:showSerName val="0"/>
          <c:showPercent val="0"/>
          <c:showBubbleSize val="0"/>
        </c:dLbls>
        <c:smooth val="0"/>
        <c:axId val="532328000"/>
        <c:axId val="532483512"/>
      </c:lineChart>
      <c:catAx>
        <c:axId val="532328000"/>
        <c:scaling>
          <c:orientation val="minMax"/>
        </c:scaling>
        <c:delete val="0"/>
        <c:axPos val="b"/>
        <c:numFmt formatCode="General" sourceLinked="1"/>
        <c:majorTickMark val="out"/>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532483512"/>
        <c:crossesAt val="5"/>
        <c:auto val="1"/>
        <c:lblAlgn val="ctr"/>
        <c:lblOffset val="100"/>
        <c:tickLblSkip val="1"/>
        <c:tickMarkSkip val="1"/>
        <c:noMultiLvlLbl val="0"/>
      </c:catAx>
      <c:valAx>
        <c:axId val="532483512"/>
        <c:scaling>
          <c:orientation val="minMax"/>
          <c:max val="7"/>
          <c:min val="5"/>
        </c:scaling>
        <c:delete val="0"/>
        <c:axPos val="l"/>
        <c:numFmt formatCode="0.0" sourceLinked="0"/>
        <c:majorTickMark val="out"/>
        <c:minorTickMark val="none"/>
        <c:tickLblPos val="nextTo"/>
        <c:spPr>
          <a:ln w="12700">
            <a:solidFill>
              <a:srgbClr val="000000"/>
            </a:solidFill>
            <a:prstDash val="solid"/>
          </a:ln>
        </c:spPr>
        <c:txPr>
          <a:bodyPr rot="0" vert="horz"/>
          <a:lstStyle/>
          <a:p>
            <a:pPr>
              <a:defRPr sz="175" b="0" i="0" u="none" strike="noStrike" baseline="0">
                <a:solidFill>
                  <a:srgbClr val="000000"/>
                </a:solidFill>
                <a:latin typeface="Arial"/>
                <a:ea typeface="Arial"/>
                <a:cs typeface="Arial"/>
              </a:defRPr>
            </a:pPr>
            <a:endParaRPr lang="en-US"/>
          </a:p>
        </c:txPr>
        <c:crossAx val="532328000"/>
        <c:crosses val="autoZero"/>
        <c:crossBetween val="midCat"/>
        <c:majorUnit val="0.5"/>
        <c:minorUnit val="0.1"/>
      </c:valAx>
      <c:spPr>
        <a:noFill/>
        <a:ln w="25400">
          <a:noFill/>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204" verticalDpi="196"/>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4.sv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506095</xdr:colOff>
      <xdr:row>1</xdr:row>
      <xdr:rowOff>2124</xdr:rowOff>
    </xdr:to>
    <xdr:pic>
      <xdr:nvPicPr>
        <xdr:cNvPr id="10" name="Logo">
          <a:extLst>
            <a:ext uri="{FF2B5EF4-FFF2-40B4-BE49-F238E27FC236}">
              <a16:creationId xmlns:a16="http://schemas.microsoft.com/office/drawing/2014/main" id="{1F4A60E5-1FC8-4DE5-92C0-2DD46E9AC2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508000" cy="345024"/>
        </a:xfrm>
        <a:prstGeom prst="rect">
          <a:avLst/>
        </a:prstGeom>
      </xdr:spPr>
    </xdr:pic>
    <xdr:clientData/>
  </xdr:twoCellAnchor>
  <xdr:twoCellAnchor editAs="oneCell">
    <xdr:from>
      <xdr:col>0</xdr:col>
      <xdr:colOff>469900</xdr:colOff>
      <xdr:row>0</xdr:row>
      <xdr:rowOff>0</xdr:rowOff>
    </xdr:from>
    <xdr:to>
      <xdr:col>8</xdr:col>
      <xdr:colOff>10795</xdr:colOff>
      <xdr:row>0</xdr:row>
      <xdr:rowOff>330200</xdr:rowOff>
    </xdr:to>
    <xdr:pic>
      <xdr:nvPicPr>
        <xdr:cNvPr id="11" name="Gradientbar">
          <a:extLst>
            <a:ext uri="{FF2B5EF4-FFF2-40B4-BE49-F238E27FC236}">
              <a16:creationId xmlns:a16="http://schemas.microsoft.com/office/drawing/2014/main" id="{E359CC06-0AAA-4073-854A-4A25BA44C22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9900" y="0"/>
          <a:ext cx="10229850" cy="33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501650</xdr:colOff>
      <xdr:row>1</xdr:row>
      <xdr:rowOff>2124</xdr:rowOff>
    </xdr:to>
    <xdr:pic>
      <xdr:nvPicPr>
        <xdr:cNvPr id="6" name="Logo">
          <a:extLst>
            <a:ext uri="{FF2B5EF4-FFF2-40B4-BE49-F238E27FC236}">
              <a16:creationId xmlns:a16="http://schemas.microsoft.com/office/drawing/2014/main" id="{DD852CEF-A665-4489-9552-1ECE44729C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508000" cy="345024"/>
        </a:xfrm>
        <a:prstGeom prst="rect">
          <a:avLst/>
        </a:prstGeom>
      </xdr:spPr>
    </xdr:pic>
    <xdr:clientData/>
  </xdr:twoCellAnchor>
  <xdr:twoCellAnchor editAs="oneCell">
    <xdr:from>
      <xdr:col>0</xdr:col>
      <xdr:colOff>469900</xdr:colOff>
      <xdr:row>0</xdr:row>
      <xdr:rowOff>0</xdr:rowOff>
    </xdr:from>
    <xdr:to>
      <xdr:col>265</xdr:col>
      <xdr:colOff>6350</xdr:colOff>
      <xdr:row>0</xdr:row>
      <xdr:rowOff>334645</xdr:rowOff>
    </xdr:to>
    <xdr:pic>
      <xdr:nvPicPr>
        <xdr:cNvPr id="7" name="Gradientbar">
          <a:extLst>
            <a:ext uri="{FF2B5EF4-FFF2-40B4-BE49-F238E27FC236}">
              <a16:creationId xmlns:a16="http://schemas.microsoft.com/office/drawing/2014/main" id="{13E6523B-9245-4950-BA36-6D145130B7B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9900" y="0"/>
          <a:ext cx="238702850" cy="334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504825</xdr:colOff>
      <xdr:row>1</xdr:row>
      <xdr:rowOff>2124</xdr:rowOff>
    </xdr:to>
    <xdr:pic>
      <xdr:nvPicPr>
        <xdr:cNvPr id="6" name="Logo">
          <a:extLst>
            <a:ext uri="{FF2B5EF4-FFF2-40B4-BE49-F238E27FC236}">
              <a16:creationId xmlns:a16="http://schemas.microsoft.com/office/drawing/2014/main" id="{D105716E-B04A-429D-BB5A-D27FB9A141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0" y="0"/>
          <a:ext cx="508000" cy="345024"/>
        </a:xfrm>
        <a:prstGeom prst="rect">
          <a:avLst/>
        </a:prstGeom>
      </xdr:spPr>
    </xdr:pic>
    <xdr:clientData/>
  </xdr:twoCellAnchor>
  <xdr:twoCellAnchor editAs="oneCell">
    <xdr:from>
      <xdr:col>0</xdr:col>
      <xdr:colOff>469900</xdr:colOff>
      <xdr:row>0</xdr:row>
      <xdr:rowOff>0</xdr:rowOff>
    </xdr:from>
    <xdr:to>
      <xdr:col>265</xdr:col>
      <xdr:colOff>9525</xdr:colOff>
      <xdr:row>0</xdr:row>
      <xdr:rowOff>331470</xdr:rowOff>
    </xdr:to>
    <xdr:pic>
      <xdr:nvPicPr>
        <xdr:cNvPr id="7" name="Gradientbar">
          <a:extLst>
            <a:ext uri="{FF2B5EF4-FFF2-40B4-BE49-F238E27FC236}">
              <a16:creationId xmlns:a16="http://schemas.microsoft.com/office/drawing/2014/main" id="{2E8E9E60-CA2D-4986-9ABD-E835A83D916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9900" y="0"/>
          <a:ext cx="238702850" cy="3346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15</xdr:row>
      <xdr:rowOff>180975</xdr:rowOff>
    </xdr:from>
    <xdr:to>
      <xdr:col>7</xdr:col>
      <xdr:colOff>0</xdr:colOff>
      <xdr:row>31</xdr:row>
      <xdr:rowOff>76200</xdr:rowOff>
    </xdr:to>
    <xdr:graphicFrame macro="">
      <xdr:nvGraphicFramePr>
        <xdr:cNvPr id="2" name="Chart 9">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20</xdr:row>
      <xdr:rowOff>19050</xdr:rowOff>
    </xdr:from>
    <xdr:to>
      <xdr:col>7</xdr:col>
      <xdr:colOff>0</xdr:colOff>
      <xdr:row>21</xdr:row>
      <xdr:rowOff>0</xdr:rowOff>
    </xdr:to>
    <xdr:sp macro="" textlink="">
      <xdr:nvSpPr>
        <xdr:cNvPr id="3" name="Text Box 10">
          <a:extLst>
            <a:ext uri="{FF2B5EF4-FFF2-40B4-BE49-F238E27FC236}">
              <a16:creationId xmlns:a16="http://schemas.microsoft.com/office/drawing/2014/main" id="{00000000-0008-0000-0900-000003000000}"/>
            </a:ext>
          </a:extLst>
        </xdr:cNvPr>
        <xdr:cNvSpPr txBox="1">
          <a:spLocks noChangeArrowheads="1"/>
        </xdr:cNvSpPr>
      </xdr:nvSpPr>
      <xdr:spPr bwMode="auto">
        <a:xfrm>
          <a:off x="4933950" y="3581400"/>
          <a:ext cx="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800" b="0" i="0" u="none" strike="noStrike" baseline="0">
              <a:solidFill>
                <a:srgbClr val="000000"/>
              </a:solidFill>
              <a:latin typeface="Arial"/>
              <a:cs typeface="Arial"/>
            </a:rPr>
            <a:t>2009</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0.76147</cdr:x>
      <cdr:y>0.77829</cdr:y>
    </cdr:from>
    <cdr:to>
      <cdr:x>0.86676</cdr:x>
      <cdr:y>0.84949</cdr:y>
    </cdr:to>
    <cdr:sp macro="" textlink="">
      <cdr:nvSpPr>
        <cdr:cNvPr id="8193" name="Text Box 1"/>
        <cdr:cNvSpPr txBox="1">
          <a:spLocks xmlns:a="http://schemas.openxmlformats.org/drawingml/2006/main" noChangeArrowheads="1"/>
        </cdr:cNvSpPr>
      </cdr:nvSpPr>
      <cdr:spPr bwMode="auto">
        <a:xfrm xmlns:a="http://schemas.openxmlformats.org/drawingml/2006/main">
          <a:off x="561659" y="1960272"/>
          <a:ext cx="77219" cy="17903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2008</a:t>
          </a:r>
        </a:p>
      </cdr:txBody>
    </cdr:sp>
  </cdr:relSizeAnchor>
  <cdr:relSizeAnchor xmlns:cdr="http://schemas.openxmlformats.org/drawingml/2006/chartDrawing">
    <cdr:from>
      <cdr:x>0.1811</cdr:x>
      <cdr:y>0.07667</cdr:y>
    </cdr:from>
    <cdr:to>
      <cdr:x>0.40146</cdr:x>
      <cdr:y>0.1469</cdr:y>
    </cdr:to>
    <cdr:sp macro="" textlink="">
      <cdr:nvSpPr>
        <cdr:cNvPr id="8194" name="Text Box 2"/>
        <cdr:cNvSpPr txBox="1">
          <a:spLocks xmlns:a="http://schemas.openxmlformats.org/drawingml/2006/main" noChangeArrowheads="1"/>
        </cdr:cNvSpPr>
      </cdr:nvSpPr>
      <cdr:spPr bwMode="auto">
        <a:xfrm xmlns:a="http://schemas.openxmlformats.org/drawingml/2006/main">
          <a:off x="135996" y="195961"/>
          <a:ext cx="161618" cy="17661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en-US" sz="800" b="0" i="0" u="none" strike="noStrike" baseline="0">
              <a:solidFill>
                <a:srgbClr val="000000"/>
              </a:solidFill>
              <a:latin typeface="Arial"/>
              <a:cs typeface="Arial"/>
            </a:rPr>
            <a:t>euro per kg dw</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hdb-wpfs01\Market%20Intelligence\Users\yaos\Downloads\UK-Beef-Trade-February-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s>
    <sheetDataSet>
      <sheetData sheetId="0" refreshError="1"/>
    </sheetDataSet>
  </externalBook>
</externalLink>
</file>

<file path=xl/theme/theme1.xml><?xml version="1.0" encoding="utf-8"?>
<a:theme xmlns:a="http://schemas.openxmlformats.org/drawingml/2006/main" name="AHDB graphs">
  <a:themeElements>
    <a:clrScheme name="AHDB graphs">
      <a:dk1>
        <a:srgbClr val="575756"/>
      </a:dk1>
      <a:lt1>
        <a:srgbClr val="FFFFFF"/>
      </a:lt1>
      <a:dk2>
        <a:srgbClr val="974008"/>
      </a:dk2>
      <a:lt2>
        <a:srgbClr val="AA977D"/>
      </a:lt2>
      <a:accent1>
        <a:srgbClr val="0090D3"/>
      </a:accent1>
      <a:accent2>
        <a:srgbClr val="C8D300"/>
      </a:accent2>
      <a:accent3>
        <a:srgbClr val="DA5914"/>
      </a:accent3>
      <a:accent4>
        <a:srgbClr val="B3C6CE"/>
      </a:accent4>
      <a:accent5>
        <a:srgbClr val="1E4451"/>
      </a:accent5>
      <a:accent6>
        <a:srgbClr val="DFD5B3"/>
      </a:accent6>
      <a:hlink>
        <a:srgbClr val="0090D3"/>
      </a:hlink>
      <a:folHlink>
        <a:srgbClr val="8B9C2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AHDB graphs" id="{1529553C-77AA-764C-905C-4490102FD0A5}" vid="{5A95833A-36D2-0745-9D94-86AA2FAA49D3}"/>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hdb.org.uk/" TargetMode="External"/><Relationship Id="rId1" Type="http://schemas.openxmlformats.org/officeDocument/2006/relationships/hyperlink" Target="mailto:mi@ahdb.org.uk"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934"/>
  <sheetViews>
    <sheetView showGridLines="0" tabSelected="1" zoomScaleNormal="100" workbookViewId="0">
      <selection activeCell="A6" sqref="A6"/>
    </sheetView>
  </sheetViews>
  <sheetFormatPr defaultColWidth="9.1796875" defaultRowHeight="13"/>
  <cols>
    <col min="1" max="1" width="8.81640625" style="226" customWidth="1"/>
    <col min="2" max="2" width="35" style="226" customWidth="1"/>
    <col min="3" max="3" width="20.81640625" style="254" customWidth="1"/>
    <col min="4" max="4" width="37.54296875" style="226" customWidth="1"/>
    <col min="5" max="5" width="12.7265625" style="227" customWidth="1"/>
    <col min="6" max="7" width="12.7265625" style="228" customWidth="1"/>
    <col min="8" max="8" width="12.7265625" style="227" customWidth="1"/>
    <col min="9" max="9" width="8.7265625" style="226" customWidth="1"/>
    <col min="10" max="10" width="11.54296875" style="226" bestFit="1" customWidth="1"/>
    <col min="11" max="11" width="9.26953125" style="226" bestFit="1" customWidth="1"/>
    <col min="12" max="26" width="9.1796875" style="226"/>
    <col min="27" max="28" width="13.26953125" style="229" customWidth="1"/>
    <col min="29" max="16384" width="9.1796875" style="226"/>
  </cols>
  <sheetData>
    <row r="1" spans="1:28" ht="27" customHeight="1"/>
    <row r="2" spans="1:28" ht="21" customHeight="1">
      <c r="A2" s="230" t="s">
        <v>120</v>
      </c>
      <c r="AB2" s="231"/>
    </row>
    <row r="3" spans="1:28" ht="16.899999999999999" customHeight="1">
      <c r="A3" s="269" t="s">
        <v>127</v>
      </c>
      <c r="AB3" s="231"/>
    </row>
    <row r="4" spans="1:28" ht="16.899999999999999" customHeight="1">
      <c r="A4" s="197" t="s">
        <v>101</v>
      </c>
      <c r="AB4" s="231"/>
    </row>
    <row r="5" spans="1:28" ht="16.899999999999999" customHeight="1">
      <c r="A5" s="270" t="s">
        <v>134</v>
      </c>
      <c r="B5" s="232"/>
      <c r="AB5" s="231"/>
    </row>
    <row r="6" spans="1:28" ht="15" customHeight="1">
      <c r="AB6" s="231"/>
    </row>
    <row r="7" spans="1:28" ht="15" customHeight="1">
      <c r="B7" s="224" t="s">
        <v>112</v>
      </c>
      <c r="C7" s="255">
        <v>44332</v>
      </c>
      <c r="D7" s="233" t="s">
        <v>95</v>
      </c>
      <c r="E7" s="234"/>
      <c r="K7" s="235"/>
      <c r="L7" s="235"/>
      <c r="M7" s="235"/>
      <c r="N7" s="235"/>
      <c r="O7" s="235"/>
      <c r="P7" s="236"/>
      <c r="Q7" s="236"/>
      <c r="AA7" s="231"/>
      <c r="AB7" s="231"/>
    </row>
    <row r="8" spans="1:28" ht="15" customHeight="1">
      <c r="B8" s="237"/>
      <c r="C8" s="256"/>
      <c r="D8" s="237"/>
      <c r="K8" s="235"/>
      <c r="L8" s="235"/>
      <c r="M8" s="235"/>
      <c r="N8" s="235"/>
      <c r="O8" s="235"/>
      <c r="P8" s="236"/>
      <c r="Q8" s="236"/>
      <c r="AA8" s="231"/>
      <c r="AB8" s="231"/>
    </row>
    <row r="9" spans="1:28" ht="36.65" customHeight="1">
      <c r="B9" s="198"/>
      <c r="C9" s="257"/>
      <c r="D9" s="198"/>
      <c r="E9" s="199" t="s">
        <v>116</v>
      </c>
      <c r="F9" s="199" t="s">
        <v>113</v>
      </c>
      <c r="G9" s="199" t="s">
        <v>114</v>
      </c>
      <c r="H9" s="199" t="s">
        <v>115</v>
      </c>
      <c r="I9" s="237"/>
      <c r="K9" s="236"/>
      <c r="L9" s="236"/>
      <c r="M9" s="236"/>
      <c r="N9" s="236"/>
      <c r="O9" s="236"/>
      <c r="P9" s="236"/>
      <c r="Q9" s="236"/>
      <c r="AA9" s="231"/>
      <c r="AB9" s="231"/>
    </row>
    <row r="10" spans="1:28" ht="15" customHeight="1">
      <c r="B10" s="263" t="s">
        <v>2</v>
      </c>
      <c r="C10" s="258"/>
      <c r="D10" s="200"/>
      <c r="E10" s="200"/>
      <c r="F10" s="200"/>
      <c r="G10" s="200"/>
      <c r="H10" s="201"/>
      <c r="K10" s="238"/>
      <c r="L10" s="238"/>
      <c r="AA10" s="231"/>
      <c r="AB10" s="231"/>
    </row>
    <row r="11" spans="1:28" ht="15" customHeight="1">
      <c r="B11" s="273" t="s">
        <v>100</v>
      </c>
      <c r="C11" s="273" t="s">
        <v>3</v>
      </c>
      <c r="D11" s="214" t="s">
        <v>24</v>
      </c>
      <c r="E11" s="216">
        <f>VLOOKUP(C7,'FR Cattle'!A7:H5938,5)</f>
        <v>3.5</v>
      </c>
      <c r="F11" s="219">
        <f>IF(ISERROR(VLOOKUP(C7,'FR Cattle'!A7:H5938,6)), "-",VLOOKUP(C7,'FR Cattle'!A7:H5938,6))</f>
        <v>0</v>
      </c>
      <c r="G11" s="219">
        <f>IF(ISERROR(VLOOKUP(C7,'FR Cattle'!A7:H5938,7)), "-",VLOOKUP(C7,'FR Cattle'!A7:H5938,7))</f>
        <v>9.375</v>
      </c>
      <c r="H11" s="216">
        <f>IF(ISERROR(VLOOKUP(C7,'FR Cattle'!A7:H5938,8)), "-", VLOOKUP(C7,'FR Cattle'!A7:H5938,8))</f>
        <v>301.52249999999998</v>
      </c>
      <c r="I11" s="239"/>
      <c r="J11" s="240"/>
      <c r="K11" s="240"/>
      <c r="L11" s="240"/>
      <c r="AA11" s="231"/>
      <c r="AB11" s="231"/>
    </row>
    <row r="12" spans="1:28" ht="15" customHeight="1">
      <c r="B12" s="286"/>
      <c r="C12" s="274"/>
      <c r="D12" s="215" t="s">
        <v>25</v>
      </c>
      <c r="E12" s="217">
        <f>VLOOKUP(C7,'FR Cattle'!A6:M5938,10)</f>
        <v>6.5</v>
      </c>
      <c r="F12" s="218">
        <f>IF(ISERROR(VLOOKUP(C7,'FR Cattle'!A6:N5938,11)), "-",VLOOKUP(C7,'FR Cattle'!A6:N5938,11))</f>
        <v>0</v>
      </c>
      <c r="G12" s="218">
        <f>IF(ISERROR(VLOOKUP(C7,'FR Cattle'!A6:O5938,12)), "-",VLOOKUP(C7,'FR Cattle'!A6:O5938,12))</f>
        <v>4.8387096774193452</v>
      </c>
      <c r="H12" s="217">
        <f>IF(ISERROR(VLOOKUP(C7,'FR Cattle'!A6:O5938,13)), "-", VLOOKUP(C7,'FR Cattle'!A6:O5938,13))</f>
        <v>559.97035714285721</v>
      </c>
      <c r="I12" s="241"/>
      <c r="J12" s="240"/>
      <c r="K12" s="240"/>
      <c r="L12" s="240"/>
      <c r="AA12" s="231"/>
      <c r="AB12" s="231"/>
    </row>
    <row r="13" spans="1:28" ht="15" customHeight="1">
      <c r="B13" s="286"/>
      <c r="C13" s="276" t="s">
        <v>4</v>
      </c>
      <c r="D13" s="214" t="s">
        <v>24</v>
      </c>
      <c r="E13" s="216">
        <f>VLOOKUP(C7,'FR Cattle'!$1:$5938,15)</f>
        <v>2.6</v>
      </c>
      <c r="F13" s="219">
        <f>IF(ISERROR(VLOOKUP(C7,'FR Cattle'!1:5938,16)), "-",VLOOKUP(C7,'FR Cattle'!1:5938,16))</f>
        <v>0</v>
      </c>
      <c r="G13" s="219">
        <f>IF(ISERROR(VLOOKUP(C7,'FR Cattle'!1:5938,17)), "-",VLOOKUP(C7,'FR Cattle'!1:5938,17))</f>
        <v>0</v>
      </c>
      <c r="H13" s="216">
        <f>IF(ISERROR(VLOOKUP(C7,'FR Cattle'!1:5938,18)), "-",VLOOKUP(C7,'FR Cattle'!1:5938,18))</f>
        <v>223.98814285714286</v>
      </c>
      <c r="I13" s="241"/>
      <c r="J13" s="240"/>
      <c r="K13" s="240"/>
      <c r="L13" s="240"/>
      <c r="AA13" s="231"/>
      <c r="AB13" s="231"/>
    </row>
    <row r="14" spans="1:28" ht="15" customHeight="1">
      <c r="B14" s="274"/>
      <c r="C14" s="277"/>
      <c r="D14" s="215" t="s">
        <v>25</v>
      </c>
      <c r="E14" s="217">
        <f>VLOOKUP(C7,'FR Cattle'!$1:$5938,20)</f>
        <v>5.6</v>
      </c>
      <c r="F14" s="218">
        <f>IF(ISERROR(VLOOKUP(C7,'FR Cattle'!1:5938,21)), "-",VLOOKUP(C7,'FR Cattle'!1:5938,21))</f>
        <v>0</v>
      </c>
      <c r="G14" s="218">
        <f>IF(ISERROR(VLOOKUP(C7,'FR Cattle'!1:5938,22)), "-",VLOOKUP(C7,'FR Cattle'!1:5938,22))</f>
        <v>7.6923076923076934</v>
      </c>
      <c r="H14" s="217">
        <f>IF(ISERROR(VLOOKUP(C7,'FR Cattle'!1:5938,23)), "-", VLOOKUP(C7,'FR Cattle'!1:5938,23))</f>
        <v>482.43599999999998</v>
      </c>
      <c r="I14" s="241"/>
      <c r="J14" s="240"/>
      <c r="K14" s="240"/>
      <c r="L14" s="240"/>
      <c r="AA14" s="231"/>
      <c r="AB14" s="231"/>
    </row>
    <row r="15" spans="1:28" ht="15" customHeight="1">
      <c r="B15" s="276" t="s">
        <v>129</v>
      </c>
      <c r="C15" s="278" t="s">
        <v>5</v>
      </c>
      <c r="D15" s="214" t="s">
        <v>27</v>
      </c>
      <c r="E15" s="216">
        <f>IF(ISERROR(VLOOKUP(C7,'IT Cattle'!1:5999,6)),"na",VLOOKUP(C7,'IT Cattle'!1:5999,6))</f>
        <v>3.6500000000000004</v>
      </c>
      <c r="F15" s="219">
        <f>IF(ISERROR(VLOOKUP(C7,'IT Cattle'!1:5999,7)), "na",VLOOKUP(C7,'IT Cattle'!1:5999,7))</f>
        <v>0</v>
      </c>
      <c r="G15" s="219">
        <f>IF(ISERROR(VLOOKUP(C7,'IT Cattle'!1:5999,8)), "na",VLOOKUP(C7,'IT Cattle'!1:5999,8))</f>
        <v>2.8169014084507182</v>
      </c>
      <c r="H15" s="216">
        <f>IF(ISERROR(VLOOKUP(C7,'IT Cattle'!1:5999,9)), "na",VLOOKUP(C7,'IT Cattle'!1:5999,9))</f>
        <v>314.44489285714286</v>
      </c>
      <c r="I15" s="241"/>
      <c r="J15" s="240"/>
      <c r="K15" s="240"/>
      <c r="L15" s="240"/>
      <c r="AA15" s="231"/>
      <c r="AB15" s="231"/>
    </row>
    <row r="16" spans="1:28" ht="15" customHeight="1">
      <c r="B16" s="277"/>
      <c r="C16" s="274"/>
      <c r="D16" s="215" t="s">
        <v>28</v>
      </c>
      <c r="E16" s="217">
        <f>IF(ISERROR(VLOOKUP(C7,'IT Cattle'!1:5999,14)), "na",VLOOKUP(C7,'IT Cattle'!1:5999,14))</f>
        <v>5.85</v>
      </c>
      <c r="F16" s="218">
        <f>IF(ISERROR(VLOOKUP(C7,'IT Cattle'!1:5999,15)), "na",VLOOKUP(C7,'IT Cattle'!1:5999,15))</f>
        <v>0</v>
      </c>
      <c r="G16" s="218">
        <f>IF(ISERROR(VLOOKUP(C7,'IT Cattle'!1:5999,16)), "na",VLOOKUP(C7,'IT Cattle'!1:5999,16))</f>
        <v>0</v>
      </c>
      <c r="H16" s="217">
        <f>IF(ISERROR(VLOOKUP(C7,'IT Cattle'!1:5999,17)), "na",VLOOKUP(C7,'IT Cattle'!1:5999,17))</f>
        <v>503.97332142857147</v>
      </c>
      <c r="I16" s="241"/>
      <c r="J16" s="240"/>
      <c r="K16" s="240"/>
      <c r="L16" s="240"/>
      <c r="AA16" s="231"/>
      <c r="AB16" s="231"/>
    </row>
    <row r="17" spans="2:28" ht="15" customHeight="1">
      <c r="B17" s="278" t="s">
        <v>19</v>
      </c>
      <c r="C17" s="276" t="s">
        <v>5</v>
      </c>
      <c r="D17" s="214" t="s">
        <v>20</v>
      </c>
      <c r="E17" s="216">
        <f>IF(ISERROR(VLOOKUP(C7,'G Cattle'!1:5948,6)), "-",VLOOKUP(C7,'G Cattle'!1:5948,6))</f>
        <v>4.125</v>
      </c>
      <c r="F17" s="219">
        <f>IF(ISERROR(VLOOKUP(C7,'G Cattle'!1:5948,7)), "-",VLOOKUP(C7,'G Cattle'!1:5948,7))</f>
        <v>0</v>
      </c>
      <c r="G17" s="219">
        <f>IF(ISERROR(VLOOKUP(C7,'G Cattle'!1:5948,8)), "-",VLOOKUP(C7,'G Cattle'!1:5948,8))</f>
        <v>3.125</v>
      </c>
      <c r="H17" s="216">
        <f>IF(ISERROR(VLOOKUP(C7,'G Cattle'!1:5948,9)), "-",VLOOKUP(C7,'G Cattle'!1:5948,9))</f>
        <v>355.36580357142856</v>
      </c>
      <c r="I17" s="241"/>
      <c r="J17" s="240"/>
      <c r="K17" s="240"/>
      <c r="L17" s="240"/>
      <c r="AA17" s="231"/>
      <c r="AB17" s="231"/>
    </row>
    <row r="18" spans="2:28" ht="15" customHeight="1">
      <c r="B18" s="274"/>
      <c r="C18" s="277"/>
      <c r="D18" s="215" t="s">
        <v>21</v>
      </c>
      <c r="E18" s="217">
        <f>IF(ISERROR(VLOOKUP(C7,'G Cattle'!1:5948,14)), "-",VLOOKUP(C7,'G Cattle'!1:5948,14))</f>
        <v>5.7750000000000004</v>
      </c>
      <c r="F18" s="218">
        <f>IF(ISERROR(VLOOKUP(C7,'G Cattle'!1:5948,15)), "-",VLOOKUP(C7,'G Cattle'!1:5948,15))</f>
        <v>0</v>
      </c>
      <c r="G18" s="218">
        <f>IF(ISERROR(VLOOKUP(C7,'G Cattle'!1:5948,16)), "-",VLOOKUP(C7,'G Cattle'!1:5948,16))</f>
        <v>6.451612903225822</v>
      </c>
      <c r="H18" s="217">
        <f>IF(ISERROR(VLOOKUP(C7,'G Cattle'!1:5948,17)), "-",VLOOKUP(C7,'G Cattle'!1:5948,17))</f>
        <v>497.51212500000008</v>
      </c>
      <c r="I18" s="241"/>
      <c r="J18" s="240"/>
      <c r="K18" s="240"/>
      <c r="L18" s="240"/>
      <c r="AA18" s="231"/>
      <c r="AB18" s="231"/>
    </row>
    <row r="19" spans="2:28" ht="15" customHeight="1">
      <c r="B19" s="263" t="s">
        <v>118</v>
      </c>
      <c r="C19" s="258"/>
      <c r="D19" s="200"/>
      <c r="E19" s="200"/>
      <c r="F19" s="200"/>
      <c r="G19" s="200"/>
      <c r="H19" s="225"/>
      <c r="I19" s="241"/>
      <c r="J19" s="242"/>
      <c r="K19" s="242"/>
      <c r="L19" s="240"/>
      <c r="AA19" s="231"/>
      <c r="AB19" s="231"/>
    </row>
    <row r="20" spans="2:28" ht="15" customHeight="1">
      <c r="B20" s="273" t="s">
        <v>100</v>
      </c>
      <c r="C20" s="273" t="s">
        <v>6</v>
      </c>
      <c r="D20" s="214" t="s">
        <v>29</v>
      </c>
      <c r="E20" s="216">
        <f>IF(ISERROR(VLOOKUP(C7,'FR Sheep'!C8:M6000,3)), "-", VLOOKUP(C7,'FR Sheep'!C8:M6000,3))</f>
        <v>8.9</v>
      </c>
      <c r="F20" s="219">
        <f>IF(ISERROR(VLOOKUP(C7,'FR Sheep'!C8:N6000,4)), "-", VLOOKUP(C7,'FR Sheep'!C8:N6000,4))</f>
        <v>0</v>
      </c>
      <c r="G20" s="219">
        <f>IF(ISERROR(VLOOKUP(C7,'FR Sheep'!C8:O6000,5)), "-", VLOOKUP(C7,'FR Sheep'!C8:O6000,5))</f>
        <v>11.25</v>
      </c>
      <c r="H20" s="216">
        <f>IF(ISERROR(VLOOKUP(C7,'FR Sheep'!C8:P6000,6)), "-", VLOOKUP(C7,'FR Sheep'!C8:P6000,6))</f>
        <v>766.72864285714286</v>
      </c>
      <c r="I20" s="241"/>
      <c r="J20" s="240"/>
      <c r="K20" s="240"/>
      <c r="L20" s="240"/>
      <c r="AA20" s="231"/>
      <c r="AB20" s="231"/>
    </row>
    <row r="21" spans="2:28" ht="15" customHeight="1">
      <c r="B21" s="274"/>
      <c r="C21" s="274"/>
      <c r="D21" s="215" t="s">
        <v>30</v>
      </c>
      <c r="E21" s="217">
        <f>IF(ISERROR(VLOOKUP(C7,'FR Sheep'!C8:M6000,8)), "-", VLOOKUP(C7,'FR Sheep'!C8:M6000,8))</f>
        <v>8.6999999999999993</v>
      </c>
      <c r="F21" s="218">
        <f>IF(ISERROR(VLOOKUP(C7,'FR Sheep'!C8:N6000,9)),"-",VLOOKUP(C7,'FR Sheep'!C8:N6000,9))</f>
        <v>4.8192771084337238</v>
      </c>
      <c r="G21" s="218">
        <f>IF(ISERROR(VLOOKUP(C7,'FR Sheep'!C8:O6000,10)),"-",VLOOKUP(C7,'FR Sheep'!C8:O6000,10))</f>
        <v>38.095238095238102</v>
      </c>
      <c r="H21" s="217">
        <f>IF(ISERROR(VLOOKUP(C7,'FR Sheep'!C8:P6000,11)),"-",VLOOKUP(C7,'FR Sheep'!C8:P6000,11))</f>
        <v>749.49878571428576</v>
      </c>
      <c r="I21" s="241"/>
      <c r="J21" s="240"/>
      <c r="K21" s="240"/>
      <c r="L21" s="240"/>
      <c r="AA21" s="231"/>
      <c r="AB21" s="231"/>
    </row>
    <row r="22" spans="2:28" ht="15" customHeight="1">
      <c r="B22" s="263" t="s">
        <v>119</v>
      </c>
      <c r="C22" s="258"/>
      <c r="D22" s="200"/>
      <c r="E22" s="200"/>
      <c r="F22" s="200"/>
      <c r="G22" s="200"/>
      <c r="H22" s="201"/>
      <c r="I22" s="241"/>
      <c r="J22" s="240"/>
      <c r="K22" s="240"/>
      <c r="L22" s="240"/>
      <c r="AA22" s="231"/>
      <c r="AB22" s="231"/>
    </row>
    <row r="23" spans="2:28" ht="15" customHeight="1">
      <c r="B23" s="279" t="s">
        <v>11</v>
      </c>
      <c r="C23" s="220"/>
      <c r="D23" s="214" t="s">
        <v>12</v>
      </c>
      <c r="E23" s="216">
        <f>IF(ISERROR(VLOOKUP(C7,'SP Pigs'!1:6000,6)), "-",VLOOKUP(C7,'SP Pigs'!1:6000,6))</f>
        <v>2.8250000000000002</v>
      </c>
      <c r="F23" s="219">
        <f>IF(ISERROR(VLOOKUP(C7,'SP Pigs'!1:6000,7)), "-",VLOOKUP(C7,'SP Pigs'!1:6000,7))</f>
        <v>0</v>
      </c>
      <c r="G23" s="219">
        <f>IF(ISERROR(VLOOKUP(C7,'SP Pigs'!1:6000,8)), "-",VLOOKUP(C7,'SP Pigs'!1:6000,8))</f>
        <v>11.439842209072964</v>
      </c>
      <c r="H23" s="216">
        <f>IF(ISERROR(VLOOKUP(C7,'SP Pigs'!1:6000,9)), "-",VLOOKUP(C7,'SP Pigs'!1:6000,9))</f>
        <v>243.37173214285716</v>
      </c>
      <c r="I23" s="241"/>
      <c r="J23" s="240"/>
      <c r="K23" s="240"/>
      <c r="L23" s="240"/>
      <c r="AA23" s="231"/>
      <c r="AB23" s="231"/>
    </row>
    <row r="24" spans="2:28" ht="15" customHeight="1">
      <c r="B24" s="280"/>
      <c r="C24" s="221"/>
      <c r="D24" s="215" t="s">
        <v>13</v>
      </c>
      <c r="E24" s="217">
        <f>IF(ISERROR(VLOOKUP(C7,'SP Pigs'!1:6000,13)), "-",VLOOKUP(C7,'SP Pigs'!1:6000,13))</f>
        <v>1.895</v>
      </c>
      <c r="F24" s="218">
        <f>IF(ISERROR(VLOOKUP(C7,'SP Pigs'!1:6000,14)), "-",VLOOKUP(C7,'SP Pigs'!1:6000,14))</f>
        <v>0</v>
      </c>
      <c r="G24" s="218">
        <f>IF(ISERROR(VLOOKUP(C7,'SP Pigs'!1:6000,15)), "-",VLOOKUP(C7,'SP Pigs'!1:6000,15))</f>
        <v>7.977207977207982</v>
      </c>
      <c r="H24" s="217">
        <f>IF(ISERROR(VLOOKUP(C7,'SP Pigs'!1:6000,16)), "-",VLOOKUP(C7,'SP Pigs'!1:6000,16))</f>
        <v>163.25289642857143</v>
      </c>
      <c r="I24" s="241"/>
      <c r="J24" s="240"/>
      <c r="K24" s="240"/>
      <c r="L24" s="240"/>
      <c r="AA24" s="231"/>
      <c r="AB24" s="231"/>
    </row>
    <row r="25" spans="2:28" ht="15" customHeight="1">
      <c r="B25" s="281"/>
      <c r="C25" s="220"/>
      <c r="D25" s="214" t="s">
        <v>14</v>
      </c>
      <c r="E25" s="216">
        <f>IF(ISERROR(VLOOKUP(C7,'SP Pigs'!1:6000,20)), "-",VLOOKUP(C7,'SP Pigs'!1:6000,20))</f>
        <v>3.2549999999999999</v>
      </c>
      <c r="F25" s="219">
        <f>IF(ISERROR(VLOOKUP(C7,'SP Pigs'!1:6000,21)), "-",VLOOKUP(C7,'SP Pigs'!1:6000,21))</f>
        <v>0</v>
      </c>
      <c r="G25" s="219">
        <f>IF(ISERROR(VLOOKUP(C7,'SP Pigs'!1:6000,22)), "-",VLOOKUP(C7,'SP Pigs'!1:6000,22))</f>
        <v>4.8309178743961354</v>
      </c>
      <c r="H25" s="216">
        <f>IF(ISERROR(VLOOKUP(C7,'SP Pigs'!1:6000,23)), "-",VLOOKUP(C7,'SP Pigs'!1:6000,23))</f>
        <v>280.41592500000002</v>
      </c>
      <c r="I25" s="241"/>
      <c r="J25" s="240"/>
      <c r="K25" s="242"/>
      <c r="L25" s="242"/>
      <c r="AA25" s="231"/>
      <c r="AB25" s="231"/>
    </row>
    <row r="26" spans="2:28" ht="15" customHeight="1">
      <c r="B26" s="282" t="s">
        <v>100</v>
      </c>
      <c r="C26" s="222"/>
      <c r="D26" s="215" t="s">
        <v>8</v>
      </c>
      <c r="E26" s="217" t="str">
        <f>IF(ISERROR(VLOOKUP(C7,'FR Pigs'!1:5990,3)), "-",VLOOKUP(C7,'FR Pigs'!1:5990,3))</f>
        <v>na</v>
      </c>
      <c r="F26" s="218" t="str">
        <f>IF(ISERROR(VLOOKUP(C7,'FR Pigs'!1:5990,4)), "na",VLOOKUP(C7,'FR Pigs'!1:5990,4))</f>
        <v>na</v>
      </c>
      <c r="G26" s="218" t="str">
        <f>IF(ISERROR(VLOOKUP(C7,'FR Pigs'!1:5990,5)),"na", VLOOKUP(C7,'FR Pigs'!1:5990,5))</f>
        <v>na</v>
      </c>
      <c r="H26" s="217" t="str">
        <f>IF(ISERROR(VLOOKUP(C7,'FR Pigs'!1:5990,6)),"na", VLOOKUP(C7,'FR Pigs'!1:5990,6))</f>
        <v>na</v>
      </c>
      <c r="I26" s="241"/>
      <c r="J26" s="240"/>
      <c r="K26" s="240"/>
      <c r="L26" s="240"/>
      <c r="AA26" s="231"/>
      <c r="AB26" s="231"/>
    </row>
    <row r="27" spans="2:28" ht="15" customHeight="1">
      <c r="B27" s="283"/>
      <c r="C27" s="223"/>
      <c r="D27" s="214" t="s">
        <v>9</v>
      </c>
      <c r="E27" s="216" t="str">
        <f>IF(ISERROR(VLOOKUP(C7,'FR Pigs'!1:5990,8)), "na",VLOOKUP(C7,'FR Pigs'!1:5990,8))</f>
        <v>na</v>
      </c>
      <c r="F27" s="219" t="str">
        <f>IF(ISERROR(VLOOKUP(C7,'FR Pigs'!1:5990,9)), "na",VLOOKUP(C7,'FR Pigs'!1:5990,9))</f>
        <v>na</v>
      </c>
      <c r="G27" s="219" t="str">
        <f>IF(ISERROR(VLOOKUP(C7,'FR Pigs'!1:5990,10)),"na",VLOOKUP(C7,'FR Pigs'!1:5990,10))</f>
        <v>na</v>
      </c>
      <c r="H27" s="216" t="str">
        <f>IF(ISERROR(VLOOKUP(C7,'FR Pigs'!1:5990,11)),"na", VLOOKUP(C7,'FR Pigs'!1:5990,11))</f>
        <v>na</v>
      </c>
      <c r="I27" s="239"/>
      <c r="J27" s="240"/>
      <c r="K27" s="240"/>
      <c r="L27" s="240"/>
      <c r="AA27" s="231"/>
      <c r="AB27" s="231"/>
    </row>
    <row r="28" spans="2:28" ht="15" customHeight="1">
      <c r="B28" s="284"/>
      <c r="C28" s="222"/>
      <c r="D28" s="215" t="s">
        <v>10</v>
      </c>
      <c r="E28" s="217" t="str">
        <f>IF(ISERROR(VLOOKUP(C7,'FR Pigs'!1:5990,13)), "na",VLOOKUP(C7,'FR Pigs'!1:5990,13))</f>
        <v>na</v>
      </c>
      <c r="F28" s="218" t="str">
        <f>IF(ISERROR(VLOOKUP(C7,'FR Pigs'!1:5990,14)), "na",VLOOKUP(C7,'FR Pigs'!1:5990,14))</f>
        <v>na</v>
      </c>
      <c r="G28" s="218" t="str">
        <f>IF(ISERROR(VLOOKUP(C7,'FR Pigs'!1:5990,15)),"na",VLOOKUP(C7,'FR Pigs'!1:5990,15))</f>
        <v>na</v>
      </c>
      <c r="H28" s="217" t="str">
        <f>IF(ISERROR(VLOOKUP(C7,'FR Pigs'!1:5990,16)),"na",VLOOKUP(C7,'FR Pigs'!1:5990,16))</f>
        <v>na</v>
      </c>
      <c r="I28" s="241"/>
      <c r="J28" s="240"/>
      <c r="K28" s="275"/>
      <c r="L28" s="275"/>
      <c r="AA28" s="231"/>
      <c r="AB28" s="231"/>
    </row>
    <row r="29" spans="2:28" ht="15" customHeight="1">
      <c r="B29" s="285" t="s">
        <v>125</v>
      </c>
      <c r="C29" s="220"/>
      <c r="D29" s="214" t="s">
        <v>99</v>
      </c>
      <c r="E29" s="216">
        <f>IF(C7&lt;=43331,"na",IF(ISERROR(VLOOKUP(C7,'IT Pigs'!1:6000,4)),"-",VLOOKUP(C7,'IT Pigs'!1:6000,4)))</f>
        <v>3.3</v>
      </c>
      <c r="F29" s="219">
        <f>IF(C7&lt;=43331,"na",IFERROR(VLOOKUP(C7,'IT Pigs'!1:6000,5),"na"))</f>
        <v>0</v>
      </c>
      <c r="G29" s="219">
        <f>IF(C7&lt;=43331,"na",VLOOKUP(C7,'IT Pigs'!1:6000,6))</f>
        <v>-5.7142857142857224</v>
      </c>
      <c r="H29" s="216">
        <f>IF(C7&lt;=43331,"na",VLOOKUP(C7,'IT Pigs'!1:6000,7))</f>
        <v>284.29264285714282</v>
      </c>
      <c r="I29" s="241"/>
      <c r="J29" s="240"/>
      <c r="K29" s="240"/>
      <c r="L29" s="240"/>
      <c r="AA29" s="231"/>
      <c r="AB29" s="231"/>
    </row>
    <row r="30" spans="2:28" ht="15" customHeight="1">
      <c r="B30" s="280"/>
      <c r="C30" s="221"/>
      <c r="D30" s="215" t="s">
        <v>97</v>
      </c>
      <c r="E30" s="217">
        <f>IF(C7&lt;=43331,"na",VLOOKUP(C7,'IT Pigs'!1:6000,9))</f>
        <v>3.04</v>
      </c>
      <c r="F30" s="218">
        <f>IF(C7&lt;=43331,"na",IFERROR(VLOOKUP(C7,'IT Pigs'!1:6000,10),"na"))</f>
        <v>0</v>
      </c>
      <c r="G30" s="218">
        <f>IF(C7&lt;=43331,"na",VLOOKUP(C7,'IT Pigs'!1:6000,11))</f>
        <v>4.8275862068965552</v>
      </c>
      <c r="H30" s="217">
        <f>IF(C7&lt;=43331,"na",VLOOKUP(C7,'IT Pigs'!1:6000,12))</f>
        <v>261.89382857142857</v>
      </c>
      <c r="I30" s="239"/>
      <c r="J30" s="240"/>
      <c r="K30" s="242"/>
      <c r="L30" s="240"/>
      <c r="AA30" s="231"/>
      <c r="AB30" s="231"/>
    </row>
    <row r="31" spans="2:28" ht="15" customHeight="1">
      <c r="B31" s="281"/>
      <c r="C31" s="220"/>
      <c r="D31" s="214" t="s">
        <v>98</v>
      </c>
      <c r="E31" s="216">
        <f>IF(C7&lt;=43331,"na",VLOOKUP(C7,'IT Pigs'!1:6000,19))</f>
        <v>3.91</v>
      </c>
      <c r="F31" s="219">
        <f>IF(C7&lt;=43331,"na",IFERROR(VLOOKUP(C7,'IT Pigs'!1:6000,20),"na"))</f>
        <v>0</v>
      </c>
      <c r="G31" s="219">
        <f>IF(C7&lt;=43331,"na",VLOOKUP(C7,'IT Pigs'!1:6000,21))</f>
        <v>15.000000000000014</v>
      </c>
      <c r="H31" s="216">
        <f>IF(C7&lt;=43331,"na",VLOOKUP(C7,'IT Pigs'!1:6000,22))</f>
        <v>336.84370714285717</v>
      </c>
      <c r="I31" s="239"/>
      <c r="J31" s="243"/>
      <c r="K31" s="240"/>
      <c r="L31" s="240"/>
      <c r="AA31" s="231"/>
      <c r="AB31" s="231"/>
    </row>
    <row r="32" spans="2:28" ht="15" customHeight="1">
      <c r="B32" s="282" t="s">
        <v>19</v>
      </c>
      <c r="C32" s="222"/>
      <c r="D32" s="215" t="s">
        <v>22</v>
      </c>
      <c r="E32" s="217">
        <f>IF(ISERROR(VLOOKUP(C7,'G Pigs'!1:6000,6)), "-",VLOOKUP(C7,'G Pigs'!1:6000,6))</f>
        <v>3.15</v>
      </c>
      <c r="F32" s="218">
        <f>IF(ISERROR(VLOOKUP(C7,'G Pigs'!1:6000,7)), "-",VLOOKUP(C7,'G Pigs'!1:6000,7))</f>
        <v>0</v>
      </c>
      <c r="G32" s="218">
        <f>IF(ISERROR(VLOOKUP(C7,'G Pigs'!1:6000,8)), "-",VLOOKUP(C7,'G Pigs'!1:6000,8))</f>
        <v>-9.352517985611513</v>
      </c>
      <c r="H32" s="217">
        <f>IF(ISERROR(VLOOKUP(C7,'G Pigs'!1:6000,9)), "-",VLOOKUP(C7,'G Pigs'!1:6000,9))</f>
        <v>271.37025</v>
      </c>
      <c r="I32" s="241"/>
      <c r="J32" s="241"/>
      <c r="AA32" s="231"/>
      <c r="AB32" s="231"/>
    </row>
    <row r="33" spans="1:28" ht="15" customHeight="1">
      <c r="B33" s="283"/>
      <c r="C33" s="223"/>
      <c r="D33" s="214" t="s">
        <v>23</v>
      </c>
      <c r="E33" s="216">
        <f>IF(ISERROR(VLOOKUP(C7,'G Pigs'!1:6000,14)), "-",VLOOKUP(C7,'G Pigs'!1:6000,14))</f>
        <v>7.2750000000000004</v>
      </c>
      <c r="F33" s="219">
        <f>IF(ISERROR(VLOOKUP(C7,'G Pigs'!1:6000,15)), "-",VLOOKUP(C7,'G Pigs'!1:6000,15))</f>
        <v>3.9285714285714306</v>
      </c>
      <c r="G33" s="219">
        <f>IF(ISERROR(VLOOKUP(C7,'G Pigs'!1:6000,16)), "-",VLOOKUP(C7,'G Pigs'!1:6000,16))</f>
        <v>10.227272727272734</v>
      </c>
      <c r="H33" s="216">
        <f>IF(ISERROR(VLOOKUP(C7,'G Pigs'!1:6000,17)), "-",VLOOKUP(C7,'G Pigs'!1:6000,17))</f>
        <v>626.73605357142867</v>
      </c>
      <c r="I33" s="241"/>
      <c r="AA33" s="231"/>
      <c r="AB33" s="231"/>
    </row>
    <row r="34" spans="1:28" ht="15" customHeight="1">
      <c r="B34" s="284"/>
      <c r="C34" s="222"/>
      <c r="D34" s="215" t="s">
        <v>14</v>
      </c>
      <c r="E34" s="217">
        <f>IF(ISERROR(VLOOKUP(C7,'G Pigs'!1:6000,22)), "-",VLOOKUP(C7,'G Pigs'!1:6000,22))</f>
        <v>2.65</v>
      </c>
      <c r="F34" s="218">
        <f>IF(ISERROR(VLOOKUP(C7,'G Pigs'!1:6000,23)), "-",VLOOKUP(C7,'G Pigs'!1:6000,23))</f>
        <v>0</v>
      </c>
      <c r="G34" s="218">
        <f>IF(ISERROR(VLOOKUP(C7,'G Pigs'!1:6000,24)), "-",VLOOKUP(C7,'G Pigs'!1:6000,24))</f>
        <v>-21.481481481481481</v>
      </c>
      <c r="H34" s="217">
        <f>IF(ISERROR(VLOOKUP(C7,'G Pigs'!1:6000,25)), "-",VLOOKUP(C7,'G Pigs'!1:6000,25))</f>
        <v>228.29560714285714</v>
      </c>
      <c r="I34" s="241"/>
      <c r="AA34" s="231"/>
      <c r="AB34" s="231"/>
    </row>
    <row r="35" spans="1:28" ht="15" customHeight="1">
      <c r="B35" s="233"/>
      <c r="C35" s="259"/>
      <c r="D35" s="244"/>
      <c r="E35" s="245"/>
      <c r="F35" s="246"/>
      <c r="G35" s="246"/>
      <c r="H35" s="245"/>
      <c r="AA35" s="231"/>
      <c r="AB35" s="231"/>
    </row>
    <row r="36" spans="1:28" ht="15" customHeight="1">
      <c r="B36" s="247" t="s">
        <v>117</v>
      </c>
      <c r="C36" s="253">
        <f>VLOOKUP(C7,'FR Cattle'!A8:C5000,3,FALSE)</f>
        <v>0.86149285714285717</v>
      </c>
      <c r="D36" s="248"/>
      <c r="E36" s="245"/>
      <c r="F36" s="246"/>
      <c r="G36" s="246"/>
      <c r="H36" s="245"/>
      <c r="K36" s="249"/>
      <c r="L36" s="249"/>
      <c r="AA36" s="231"/>
      <c r="AB36" s="231"/>
    </row>
    <row r="37" spans="1:28" ht="15" customHeight="1">
      <c r="B37" s="250"/>
      <c r="C37" s="256"/>
      <c r="K37" s="249"/>
      <c r="L37" s="249"/>
      <c r="AA37" s="231"/>
      <c r="AB37" s="231"/>
    </row>
    <row r="38" spans="1:28">
      <c r="AA38" s="231"/>
      <c r="AB38" s="231"/>
    </row>
    <row r="39" spans="1:28">
      <c r="A39" s="251"/>
      <c r="B39" s="252"/>
      <c r="AA39" s="231"/>
      <c r="AB39" s="231"/>
    </row>
    <row r="40" spans="1:28">
      <c r="A40" s="237"/>
      <c r="B40" s="237"/>
      <c r="AA40" s="231"/>
      <c r="AB40" s="231"/>
    </row>
    <row r="41" spans="1:28">
      <c r="AA41" s="231"/>
      <c r="AB41" s="231"/>
    </row>
    <row r="42" spans="1:28" ht="12.5">
      <c r="C42" s="260"/>
      <c r="AA42" s="231"/>
      <c r="AB42" s="231"/>
    </row>
    <row r="43" spans="1:28" ht="12.5">
      <c r="C43" s="261"/>
      <c r="AA43" s="231"/>
      <c r="AB43" s="231"/>
    </row>
    <row r="44" spans="1:28" ht="12.5">
      <c r="C44" s="262"/>
      <c r="AA44" s="231"/>
      <c r="AB44" s="231"/>
    </row>
    <row r="45" spans="1:28" ht="12.5">
      <c r="C45" s="260"/>
      <c r="AA45" s="231"/>
      <c r="AB45" s="231"/>
    </row>
    <row r="46" spans="1:28" ht="12.5">
      <c r="C46" s="260"/>
      <c r="AA46" s="231"/>
      <c r="AB46" s="231"/>
    </row>
    <row r="47" spans="1:28" ht="12.5">
      <c r="C47" s="260"/>
      <c r="AA47" s="231"/>
      <c r="AB47" s="231"/>
    </row>
    <row r="48" spans="1:28">
      <c r="AA48" s="231"/>
      <c r="AB48" s="231"/>
    </row>
    <row r="49" spans="1:28">
      <c r="A49" s="237"/>
      <c r="AA49" s="231"/>
      <c r="AB49" s="231"/>
    </row>
    <row r="50" spans="1:28">
      <c r="AA50" s="231"/>
      <c r="AB50" s="231"/>
    </row>
    <row r="51" spans="1:28">
      <c r="AA51" s="231"/>
      <c r="AB51" s="231"/>
    </row>
    <row r="52" spans="1:28">
      <c r="AA52" s="231"/>
      <c r="AB52" s="231"/>
    </row>
    <row r="53" spans="1:28">
      <c r="AA53" s="231"/>
      <c r="AB53" s="231"/>
    </row>
    <row r="54" spans="1:28">
      <c r="AA54" s="231"/>
      <c r="AB54" s="231"/>
    </row>
    <row r="55" spans="1:28">
      <c r="AA55" s="231"/>
      <c r="AB55" s="231"/>
    </row>
    <row r="56" spans="1:28">
      <c r="AA56" s="231"/>
      <c r="AB56" s="231"/>
    </row>
    <row r="57" spans="1:28">
      <c r="AA57" s="231"/>
      <c r="AB57" s="231"/>
    </row>
    <row r="58" spans="1:28">
      <c r="AA58" s="231"/>
      <c r="AB58" s="231"/>
    </row>
    <row r="59" spans="1:28">
      <c r="AA59" s="231"/>
      <c r="AB59" s="231"/>
    </row>
    <row r="60" spans="1:28">
      <c r="AA60" s="231"/>
      <c r="AB60" s="231"/>
    </row>
    <row r="61" spans="1:28">
      <c r="AA61" s="231"/>
      <c r="AB61" s="231"/>
    </row>
    <row r="62" spans="1:28">
      <c r="AA62" s="231"/>
      <c r="AB62" s="231"/>
    </row>
    <row r="63" spans="1:28">
      <c r="AA63" s="231"/>
      <c r="AB63" s="231"/>
    </row>
    <row r="64" spans="1:28">
      <c r="AA64" s="231"/>
      <c r="AB64" s="231"/>
    </row>
    <row r="65" spans="27:28">
      <c r="AA65" s="231"/>
      <c r="AB65" s="231"/>
    </row>
    <row r="66" spans="27:28">
      <c r="AA66" s="231"/>
      <c r="AB66" s="231"/>
    </row>
    <row r="67" spans="27:28">
      <c r="AA67" s="231"/>
      <c r="AB67" s="231"/>
    </row>
    <row r="68" spans="27:28">
      <c r="AA68" s="231"/>
      <c r="AB68" s="231"/>
    </row>
    <row r="69" spans="27:28">
      <c r="AA69" s="231"/>
      <c r="AB69" s="231"/>
    </row>
    <row r="70" spans="27:28">
      <c r="AA70" s="231"/>
      <c r="AB70" s="231"/>
    </row>
    <row r="71" spans="27:28">
      <c r="AA71" s="231"/>
      <c r="AB71" s="231"/>
    </row>
    <row r="72" spans="27:28">
      <c r="AA72" s="231"/>
      <c r="AB72" s="231"/>
    </row>
    <row r="73" spans="27:28">
      <c r="AA73" s="231"/>
      <c r="AB73" s="231"/>
    </row>
    <row r="74" spans="27:28">
      <c r="AA74" s="231"/>
      <c r="AB74" s="231"/>
    </row>
    <row r="75" spans="27:28">
      <c r="AA75" s="231"/>
      <c r="AB75" s="231"/>
    </row>
    <row r="76" spans="27:28">
      <c r="AA76" s="231"/>
      <c r="AB76" s="231"/>
    </row>
    <row r="77" spans="27:28">
      <c r="AA77" s="231"/>
      <c r="AB77" s="231"/>
    </row>
    <row r="78" spans="27:28">
      <c r="AA78" s="231"/>
      <c r="AB78" s="231"/>
    </row>
    <row r="79" spans="27:28">
      <c r="AA79" s="231"/>
      <c r="AB79" s="231"/>
    </row>
    <row r="80" spans="27:28">
      <c r="AA80" s="231"/>
      <c r="AB80" s="231"/>
    </row>
    <row r="81" spans="27:28">
      <c r="AA81" s="231"/>
      <c r="AB81" s="231"/>
    </row>
    <row r="82" spans="27:28">
      <c r="AA82" s="231"/>
      <c r="AB82" s="231"/>
    </row>
    <row r="83" spans="27:28">
      <c r="AA83" s="231"/>
      <c r="AB83" s="231"/>
    </row>
    <row r="84" spans="27:28">
      <c r="AA84" s="231"/>
      <c r="AB84" s="231"/>
    </row>
    <row r="85" spans="27:28">
      <c r="AA85" s="231"/>
      <c r="AB85" s="231"/>
    </row>
    <row r="86" spans="27:28">
      <c r="AA86" s="231"/>
      <c r="AB86" s="231"/>
    </row>
    <row r="87" spans="27:28">
      <c r="AA87" s="231"/>
      <c r="AB87" s="231"/>
    </row>
    <row r="88" spans="27:28">
      <c r="AA88" s="231"/>
      <c r="AB88" s="231"/>
    </row>
    <row r="89" spans="27:28">
      <c r="AA89" s="231"/>
      <c r="AB89" s="231"/>
    </row>
    <row r="90" spans="27:28">
      <c r="AA90" s="231"/>
      <c r="AB90" s="231"/>
    </row>
    <row r="91" spans="27:28">
      <c r="AA91" s="231"/>
      <c r="AB91" s="231"/>
    </row>
    <row r="92" spans="27:28">
      <c r="AA92" s="231"/>
      <c r="AB92" s="231"/>
    </row>
    <row r="93" spans="27:28">
      <c r="AA93" s="231"/>
      <c r="AB93" s="231"/>
    </row>
    <row r="94" spans="27:28">
      <c r="AA94" s="231"/>
      <c r="AB94" s="231"/>
    </row>
    <row r="95" spans="27:28">
      <c r="AA95" s="231"/>
      <c r="AB95" s="231"/>
    </row>
    <row r="96" spans="27:28">
      <c r="AA96" s="231"/>
      <c r="AB96" s="231"/>
    </row>
    <row r="97" spans="27:28">
      <c r="AA97" s="231"/>
      <c r="AB97" s="231"/>
    </row>
    <row r="98" spans="27:28">
      <c r="AA98" s="231"/>
      <c r="AB98" s="231"/>
    </row>
    <row r="99" spans="27:28">
      <c r="AA99" s="231"/>
      <c r="AB99" s="231"/>
    </row>
    <row r="100" spans="27:28">
      <c r="AA100" s="231"/>
      <c r="AB100" s="231"/>
    </row>
    <row r="101" spans="27:28">
      <c r="AA101" s="231"/>
      <c r="AB101" s="231"/>
    </row>
    <row r="102" spans="27:28">
      <c r="AA102" s="231"/>
      <c r="AB102" s="231"/>
    </row>
    <row r="103" spans="27:28">
      <c r="AA103" s="231"/>
      <c r="AB103" s="231"/>
    </row>
    <row r="104" spans="27:28">
      <c r="AA104" s="231"/>
      <c r="AB104" s="231"/>
    </row>
    <row r="105" spans="27:28">
      <c r="AA105" s="231"/>
      <c r="AB105" s="231"/>
    </row>
    <row r="106" spans="27:28">
      <c r="AA106" s="231"/>
      <c r="AB106" s="231"/>
    </row>
    <row r="107" spans="27:28">
      <c r="AA107" s="231"/>
      <c r="AB107" s="231"/>
    </row>
    <row r="108" spans="27:28">
      <c r="AA108" s="231"/>
      <c r="AB108" s="231"/>
    </row>
    <row r="109" spans="27:28">
      <c r="AA109" s="231"/>
      <c r="AB109" s="231"/>
    </row>
    <row r="110" spans="27:28">
      <c r="AA110" s="231"/>
      <c r="AB110" s="231"/>
    </row>
    <row r="111" spans="27:28">
      <c r="AA111" s="231"/>
      <c r="AB111" s="231"/>
    </row>
    <row r="112" spans="27:28">
      <c r="AA112" s="231"/>
      <c r="AB112" s="231"/>
    </row>
    <row r="113" spans="27:28">
      <c r="AA113" s="231"/>
      <c r="AB113" s="231"/>
    </row>
    <row r="114" spans="27:28">
      <c r="AA114" s="231"/>
      <c r="AB114" s="231"/>
    </row>
    <row r="115" spans="27:28">
      <c r="AA115" s="231"/>
      <c r="AB115" s="231"/>
    </row>
    <row r="116" spans="27:28">
      <c r="AA116" s="231"/>
      <c r="AB116" s="231"/>
    </row>
    <row r="117" spans="27:28">
      <c r="AA117" s="231"/>
      <c r="AB117" s="231"/>
    </row>
    <row r="118" spans="27:28">
      <c r="AA118" s="231"/>
      <c r="AB118" s="231"/>
    </row>
    <row r="119" spans="27:28">
      <c r="AA119" s="231"/>
      <c r="AB119" s="231"/>
    </row>
    <row r="120" spans="27:28">
      <c r="AA120" s="231"/>
      <c r="AB120" s="231"/>
    </row>
    <row r="121" spans="27:28">
      <c r="AA121" s="231"/>
      <c r="AB121" s="231"/>
    </row>
    <row r="122" spans="27:28">
      <c r="AA122" s="231"/>
      <c r="AB122" s="231"/>
    </row>
    <row r="123" spans="27:28">
      <c r="AA123" s="231"/>
      <c r="AB123" s="231"/>
    </row>
    <row r="124" spans="27:28">
      <c r="AA124" s="231"/>
      <c r="AB124" s="231"/>
    </row>
    <row r="125" spans="27:28">
      <c r="AA125" s="231"/>
      <c r="AB125" s="231"/>
    </row>
    <row r="126" spans="27:28">
      <c r="AA126" s="231"/>
      <c r="AB126" s="231"/>
    </row>
    <row r="127" spans="27:28">
      <c r="AA127" s="231"/>
      <c r="AB127" s="231"/>
    </row>
    <row r="128" spans="27:28">
      <c r="AA128" s="231"/>
      <c r="AB128" s="231"/>
    </row>
    <row r="129" spans="27:28">
      <c r="AA129" s="231"/>
      <c r="AB129" s="231"/>
    </row>
    <row r="130" spans="27:28">
      <c r="AA130" s="231"/>
      <c r="AB130" s="231"/>
    </row>
    <row r="131" spans="27:28">
      <c r="AA131" s="231"/>
      <c r="AB131" s="231"/>
    </row>
    <row r="132" spans="27:28">
      <c r="AA132" s="231"/>
      <c r="AB132" s="231"/>
    </row>
    <row r="133" spans="27:28">
      <c r="AA133" s="231"/>
      <c r="AB133" s="231"/>
    </row>
    <row r="134" spans="27:28">
      <c r="AA134" s="231"/>
      <c r="AB134" s="231"/>
    </row>
    <row r="135" spans="27:28">
      <c r="AA135" s="231"/>
      <c r="AB135" s="231"/>
    </row>
    <row r="136" spans="27:28">
      <c r="AA136" s="231"/>
      <c r="AB136" s="231"/>
    </row>
    <row r="137" spans="27:28">
      <c r="AA137" s="231"/>
      <c r="AB137" s="231"/>
    </row>
    <row r="138" spans="27:28">
      <c r="AA138" s="231"/>
      <c r="AB138" s="231"/>
    </row>
    <row r="139" spans="27:28">
      <c r="AA139" s="231"/>
      <c r="AB139" s="231"/>
    </row>
    <row r="140" spans="27:28">
      <c r="AA140" s="231"/>
      <c r="AB140" s="231"/>
    </row>
    <row r="141" spans="27:28">
      <c r="AA141" s="231"/>
      <c r="AB141" s="231"/>
    </row>
    <row r="142" spans="27:28">
      <c r="AA142" s="231"/>
      <c r="AB142" s="231"/>
    </row>
    <row r="143" spans="27:28">
      <c r="AA143" s="231"/>
      <c r="AB143" s="231"/>
    </row>
    <row r="144" spans="27:28">
      <c r="AA144" s="231"/>
      <c r="AB144" s="231"/>
    </row>
    <row r="145" spans="27:28">
      <c r="AA145" s="231"/>
      <c r="AB145" s="231"/>
    </row>
    <row r="146" spans="27:28">
      <c r="AA146" s="231"/>
      <c r="AB146" s="231"/>
    </row>
    <row r="147" spans="27:28">
      <c r="AA147" s="231"/>
      <c r="AB147" s="231"/>
    </row>
    <row r="148" spans="27:28">
      <c r="AA148" s="231"/>
      <c r="AB148" s="231"/>
    </row>
    <row r="149" spans="27:28">
      <c r="AA149" s="231"/>
      <c r="AB149" s="231"/>
    </row>
    <row r="150" spans="27:28">
      <c r="AA150" s="231"/>
      <c r="AB150" s="231"/>
    </row>
    <row r="151" spans="27:28">
      <c r="AA151" s="231"/>
      <c r="AB151" s="231"/>
    </row>
    <row r="152" spans="27:28">
      <c r="AA152" s="231"/>
      <c r="AB152" s="231"/>
    </row>
    <row r="153" spans="27:28">
      <c r="AA153" s="231"/>
      <c r="AB153" s="231"/>
    </row>
    <row r="154" spans="27:28">
      <c r="AA154" s="231"/>
      <c r="AB154" s="231"/>
    </row>
    <row r="155" spans="27:28">
      <c r="AA155" s="231"/>
      <c r="AB155" s="231"/>
    </row>
    <row r="156" spans="27:28">
      <c r="AA156" s="231"/>
      <c r="AB156" s="231"/>
    </row>
    <row r="157" spans="27:28">
      <c r="AA157" s="231"/>
      <c r="AB157" s="231"/>
    </row>
    <row r="158" spans="27:28">
      <c r="AA158" s="231"/>
      <c r="AB158" s="231"/>
    </row>
    <row r="159" spans="27:28">
      <c r="AA159" s="231"/>
      <c r="AB159" s="231"/>
    </row>
    <row r="160" spans="27:28">
      <c r="AA160" s="231"/>
      <c r="AB160" s="231"/>
    </row>
    <row r="161" spans="27:28">
      <c r="AA161" s="231"/>
      <c r="AB161" s="231"/>
    </row>
    <row r="162" spans="27:28">
      <c r="AA162" s="231"/>
      <c r="AB162" s="231"/>
    </row>
    <row r="163" spans="27:28">
      <c r="AA163" s="231"/>
      <c r="AB163" s="231"/>
    </row>
    <row r="164" spans="27:28">
      <c r="AA164" s="231"/>
      <c r="AB164" s="231"/>
    </row>
    <row r="165" spans="27:28">
      <c r="AA165" s="231"/>
      <c r="AB165" s="231"/>
    </row>
    <row r="166" spans="27:28">
      <c r="AA166" s="231"/>
      <c r="AB166" s="231"/>
    </row>
    <row r="167" spans="27:28">
      <c r="AA167" s="231"/>
      <c r="AB167" s="231"/>
    </row>
    <row r="168" spans="27:28">
      <c r="AA168" s="231"/>
      <c r="AB168" s="231"/>
    </row>
    <row r="169" spans="27:28">
      <c r="AA169" s="231"/>
      <c r="AB169" s="231"/>
    </row>
    <row r="170" spans="27:28">
      <c r="AA170" s="231"/>
      <c r="AB170" s="231"/>
    </row>
    <row r="171" spans="27:28">
      <c r="AA171" s="231"/>
      <c r="AB171" s="231"/>
    </row>
    <row r="172" spans="27:28">
      <c r="AA172" s="231"/>
      <c r="AB172" s="231"/>
    </row>
    <row r="173" spans="27:28">
      <c r="AA173" s="231"/>
      <c r="AB173" s="231"/>
    </row>
    <row r="174" spans="27:28">
      <c r="AA174" s="231"/>
      <c r="AB174" s="231"/>
    </row>
    <row r="175" spans="27:28">
      <c r="AA175" s="231"/>
      <c r="AB175" s="231"/>
    </row>
    <row r="176" spans="27:28">
      <c r="AA176" s="231"/>
      <c r="AB176" s="231"/>
    </row>
    <row r="177" spans="27:28">
      <c r="AA177" s="231"/>
      <c r="AB177" s="231"/>
    </row>
    <row r="178" spans="27:28">
      <c r="AA178" s="231"/>
      <c r="AB178" s="231"/>
    </row>
    <row r="179" spans="27:28">
      <c r="AA179" s="231"/>
      <c r="AB179" s="231"/>
    </row>
    <row r="180" spans="27:28">
      <c r="AA180" s="231"/>
      <c r="AB180" s="231"/>
    </row>
    <row r="181" spans="27:28">
      <c r="AA181" s="231"/>
      <c r="AB181" s="231"/>
    </row>
    <row r="182" spans="27:28">
      <c r="AA182" s="231"/>
      <c r="AB182" s="231"/>
    </row>
    <row r="183" spans="27:28">
      <c r="AA183" s="231"/>
      <c r="AB183" s="231"/>
    </row>
    <row r="184" spans="27:28">
      <c r="AA184" s="231"/>
      <c r="AB184" s="231"/>
    </row>
    <row r="185" spans="27:28">
      <c r="AA185" s="231"/>
      <c r="AB185" s="231"/>
    </row>
    <row r="186" spans="27:28">
      <c r="AA186" s="231"/>
      <c r="AB186" s="231"/>
    </row>
    <row r="187" spans="27:28">
      <c r="AA187" s="231"/>
      <c r="AB187" s="231"/>
    </row>
    <row r="188" spans="27:28">
      <c r="AA188" s="231"/>
      <c r="AB188" s="231"/>
    </row>
    <row r="189" spans="27:28">
      <c r="AA189" s="231"/>
      <c r="AB189" s="231"/>
    </row>
    <row r="190" spans="27:28">
      <c r="AA190" s="231"/>
      <c r="AB190" s="231"/>
    </row>
    <row r="191" spans="27:28">
      <c r="AA191" s="231"/>
      <c r="AB191" s="231"/>
    </row>
    <row r="192" spans="27:28">
      <c r="AA192" s="231"/>
      <c r="AB192" s="231"/>
    </row>
    <row r="193" spans="27:28">
      <c r="AA193" s="231"/>
      <c r="AB193" s="231"/>
    </row>
    <row r="194" spans="27:28">
      <c r="AA194" s="231"/>
      <c r="AB194" s="231"/>
    </row>
    <row r="195" spans="27:28">
      <c r="AA195" s="231"/>
      <c r="AB195" s="231"/>
    </row>
    <row r="196" spans="27:28">
      <c r="AA196" s="231"/>
      <c r="AB196" s="231"/>
    </row>
    <row r="197" spans="27:28">
      <c r="AA197" s="231"/>
      <c r="AB197" s="231"/>
    </row>
    <row r="198" spans="27:28">
      <c r="AA198" s="231"/>
      <c r="AB198" s="231"/>
    </row>
    <row r="199" spans="27:28">
      <c r="AA199" s="231"/>
      <c r="AB199" s="231"/>
    </row>
    <row r="200" spans="27:28">
      <c r="AA200" s="231"/>
      <c r="AB200" s="231"/>
    </row>
    <row r="201" spans="27:28">
      <c r="AA201" s="231"/>
      <c r="AB201" s="231"/>
    </row>
    <row r="202" spans="27:28">
      <c r="AA202" s="231"/>
      <c r="AB202" s="231"/>
    </row>
    <row r="203" spans="27:28">
      <c r="AA203" s="231"/>
      <c r="AB203" s="231"/>
    </row>
    <row r="204" spans="27:28">
      <c r="AA204" s="231"/>
      <c r="AB204" s="231"/>
    </row>
    <row r="205" spans="27:28">
      <c r="AA205" s="231"/>
      <c r="AB205" s="231"/>
    </row>
    <row r="206" spans="27:28">
      <c r="AA206" s="231"/>
      <c r="AB206" s="231"/>
    </row>
    <row r="207" spans="27:28">
      <c r="AA207" s="231"/>
      <c r="AB207" s="231"/>
    </row>
    <row r="208" spans="27:28">
      <c r="AA208" s="231"/>
      <c r="AB208" s="231"/>
    </row>
    <row r="209" spans="27:28">
      <c r="AA209" s="231"/>
      <c r="AB209" s="231"/>
    </row>
    <row r="210" spans="27:28">
      <c r="AA210" s="231"/>
      <c r="AB210" s="231"/>
    </row>
    <row r="211" spans="27:28">
      <c r="AA211" s="231"/>
      <c r="AB211" s="231"/>
    </row>
    <row r="212" spans="27:28">
      <c r="AA212" s="231"/>
      <c r="AB212" s="231"/>
    </row>
    <row r="213" spans="27:28">
      <c r="AA213" s="231"/>
      <c r="AB213" s="231"/>
    </row>
    <row r="214" spans="27:28">
      <c r="AA214" s="231"/>
      <c r="AB214" s="231"/>
    </row>
    <row r="215" spans="27:28">
      <c r="AA215" s="231"/>
      <c r="AB215" s="231"/>
    </row>
    <row r="216" spans="27:28">
      <c r="AA216" s="231"/>
      <c r="AB216" s="231"/>
    </row>
    <row r="217" spans="27:28">
      <c r="AA217" s="231"/>
      <c r="AB217" s="231"/>
    </row>
    <row r="218" spans="27:28">
      <c r="AA218" s="231"/>
      <c r="AB218" s="231"/>
    </row>
    <row r="219" spans="27:28">
      <c r="AA219" s="231"/>
      <c r="AB219" s="231"/>
    </row>
    <row r="220" spans="27:28">
      <c r="AA220" s="231"/>
      <c r="AB220" s="231"/>
    </row>
    <row r="221" spans="27:28">
      <c r="AA221" s="231"/>
      <c r="AB221" s="231"/>
    </row>
    <row r="222" spans="27:28">
      <c r="AA222" s="231"/>
      <c r="AB222" s="231"/>
    </row>
    <row r="223" spans="27:28">
      <c r="AA223" s="231"/>
      <c r="AB223" s="231"/>
    </row>
    <row r="224" spans="27:28">
      <c r="AA224" s="231"/>
      <c r="AB224" s="231"/>
    </row>
    <row r="225" spans="27:28">
      <c r="AA225" s="231"/>
      <c r="AB225" s="231"/>
    </row>
    <row r="226" spans="27:28">
      <c r="AA226" s="231"/>
      <c r="AB226" s="231"/>
    </row>
    <row r="227" spans="27:28">
      <c r="AA227" s="231"/>
      <c r="AB227" s="231"/>
    </row>
    <row r="228" spans="27:28">
      <c r="AA228" s="231"/>
      <c r="AB228" s="231"/>
    </row>
    <row r="229" spans="27:28">
      <c r="AA229" s="231"/>
      <c r="AB229" s="231"/>
    </row>
    <row r="230" spans="27:28">
      <c r="AA230" s="231"/>
      <c r="AB230" s="231"/>
    </row>
    <row r="231" spans="27:28">
      <c r="AA231" s="231"/>
      <c r="AB231" s="231"/>
    </row>
    <row r="232" spans="27:28">
      <c r="AA232" s="231"/>
      <c r="AB232" s="231"/>
    </row>
    <row r="233" spans="27:28">
      <c r="AA233" s="231"/>
      <c r="AB233" s="231"/>
    </row>
    <row r="234" spans="27:28">
      <c r="AA234" s="231"/>
      <c r="AB234" s="231"/>
    </row>
    <row r="235" spans="27:28">
      <c r="AA235" s="231"/>
      <c r="AB235" s="231"/>
    </row>
    <row r="236" spans="27:28">
      <c r="AA236" s="231"/>
      <c r="AB236" s="231"/>
    </row>
    <row r="237" spans="27:28">
      <c r="AA237" s="231"/>
      <c r="AB237" s="231"/>
    </row>
    <row r="238" spans="27:28">
      <c r="AA238" s="231"/>
      <c r="AB238" s="231"/>
    </row>
    <row r="239" spans="27:28">
      <c r="AA239" s="231"/>
      <c r="AB239" s="231"/>
    </row>
    <row r="240" spans="27:28">
      <c r="AA240" s="231"/>
      <c r="AB240" s="231"/>
    </row>
    <row r="241" spans="27:28">
      <c r="AA241" s="231"/>
      <c r="AB241" s="231"/>
    </row>
    <row r="242" spans="27:28">
      <c r="AA242" s="231"/>
      <c r="AB242" s="231"/>
    </row>
    <row r="243" spans="27:28">
      <c r="AA243" s="231"/>
      <c r="AB243" s="231"/>
    </row>
    <row r="244" spans="27:28">
      <c r="AA244" s="231"/>
      <c r="AB244" s="231"/>
    </row>
    <row r="245" spans="27:28">
      <c r="AA245" s="231"/>
      <c r="AB245" s="231"/>
    </row>
    <row r="246" spans="27:28">
      <c r="AA246" s="231"/>
      <c r="AB246" s="231"/>
    </row>
    <row r="247" spans="27:28">
      <c r="AA247" s="231"/>
      <c r="AB247" s="231"/>
    </row>
    <row r="248" spans="27:28">
      <c r="AA248" s="231"/>
      <c r="AB248" s="231"/>
    </row>
    <row r="249" spans="27:28">
      <c r="AA249" s="231"/>
      <c r="AB249" s="231"/>
    </row>
    <row r="250" spans="27:28">
      <c r="AA250" s="231"/>
      <c r="AB250" s="231"/>
    </row>
    <row r="251" spans="27:28">
      <c r="AA251" s="231"/>
      <c r="AB251" s="231"/>
    </row>
    <row r="252" spans="27:28">
      <c r="AA252" s="231"/>
      <c r="AB252" s="231"/>
    </row>
    <row r="253" spans="27:28">
      <c r="AA253" s="231"/>
      <c r="AB253" s="231"/>
    </row>
    <row r="254" spans="27:28">
      <c r="AA254" s="231"/>
      <c r="AB254" s="231"/>
    </row>
    <row r="255" spans="27:28">
      <c r="AA255" s="231"/>
      <c r="AB255" s="231"/>
    </row>
    <row r="256" spans="27:28">
      <c r="AA256" s="231"/>
      <c r="AB256" s="231"/>
    </row>
    <row r="257" spans="27:28">
      <c r="AA257" s="231"/>
      <c r="AB257" s="231"/>
    </row>
    <row r="258" spans="27:28">
      <c r="AA258" s="231"/>
      <c r="AB258" s="231"/>
    </row>
    <row r="259" spans="27:28">
      <c r="AA259" s="231"/>
      <c r="AB259" s="231"/>
    </row>
    <row r="260" spans="27:28">
      <c r="AA260" s="231"/>
      <c r="AB260" s="231"/>
    </row>
    <row r="261" spans="27:28">
      <c r="AA261" s="231"/>
      <c r="AB261" s="231"/>
    </row>
    <row r="262" spans="27:28">
      <c r="AA262" s="231"/>
      <c r="AB262" s="231"/>
    </row>
    <row r="263" spans="27:28">
      <c r="AA263" s="231"/>
      <c r="AB263" s="231"/>
    </row>
    <row r="264" spans="27:28">
      <c r="AA264" s="231"/>
      <c r="AB264" s="231"/>
    </row>
    <row r="265" spans="27:28">
      <c r="AA265" s="231"/>
      <c r="AB265" s="231"/>
    </row>
    <row r="266" spans="27:28">
      <c r="AA266" s="231"/>
      <c r="AB266" s="231"/>
    </row>
    <row r="267" spans="27:28">
      <c r="AA267" s="231"/>
      <c r="AB267" s="231"/>
    </row>
    <row r="268" spans="27:28">
      <c r="AA268" s="231"/>
      <c r="AB268" s="231"/>
    </row>
    <row r="269" spans="27:28">
      <c r="AA269" s="231"/>
      <c r="AB269" s="231"/>
    </row>
    <row r="270" spans="27:28">
      <c r="AA270" s="231"/>
      <c r="AB270" s="231"/>
    </row>
    <row r="271" spans="27:28">
      <c r="AA271" s="231"/>
      <c r="AB271" s="231"/>
    </row>
    <row r="272" spans="27:28">
      <c r="AA272" s="231"/>
      <c r="AB272" s="231"/>
    </row>
    <row r="273" spans="27:28">
      <c r="AA273" s="231"/>
      <c r="AB273" s="231"/>
    </row>
    <row r="274" spans="27:28">
      <c r="AA274" s="231"/>
      <c r="AB274" s="231"/>
    </row>
    <row r="275" spans="27:28">
      <c r="AA275" s="231"/>
      <c r="AB275" s="231"/>
    </row>
    <row r="276" spans="27:28">
      <c r="AA276" s="231"/>
      <c r="AB276" s="231"/>
    </row>
    <row r="277" spans="27:28">
      <c r="AA277" s="231"/>
      <c r="AB277" s="231"/>
    </row>
    <row r="278" spans="27:28">
      <c r="AA278" s="231"/>
      <c r="AB278" s="231"/>
    </row>
    <row r="279" spans="27:28">
      <c r="AA279" s="231"/>
      <c r="AB279" s="231"/>
    </row>
    <row r="280" spans="27:28">
      <c r="AA280" s="231"/>
      <c r="AB280" s="231"/>
    </row>
    <row r="281" spans="27:28">
      <c r="AA281" s="231"/>
      <c r="AB281" s="231"/>
    </row>
    <row r="282" spans="27:28">
      <c r="AA282" s="231"/>
      <c r="AB282" s="231"/>
    </row>
    <row r="283" spans="27:28">
      <c r="AA283" s="231"/>
      <c r="AB283" s="231"/>
    </row>
    <row r="284" spans="27:28">
      <c r="AA284" s="231"/>
      <c r="AB284" s="231"/>
    </row>
    <row r="285" spans="27:28">
      <c r="AA285" s="231"/>
      <c r="AB285" s="231"/>
    </row>
    <row r="286" spans="27:28">
      <c r="AA286" s="231"/>
      <c r="AB286" s="231"/>
    </row>
    <row r="287" spans="27:28">
      <c r="AA287" s="231"/>
      <c r="AB287" s="231"/>
    </row>
    <row r="288" spans="27:28">
      <c r="AA288" s="231"/>
      <c r="AB288" s="231"/>
    </row>
    <row r="289" spans="27:28">
      <c r="AA289" s="231"/>
      <c r="AB289" s="231"/>
    </row>
    <row r="290" spans="27:28">
      <c r="AA290" s="231"/>
      <c r="AB290" s="231"/>
    </row>
    <row r="291" spans="27:28">
      <c r="AA291" s="231"/>
      <c r="AB291" s="231"/>
    </row>
    <row r="292" spans="27:28">
      <c r="AA292" s="231"/>
      <c r="AB292" s="231"/>
    </row>
    <row r="293" spans="27:28">
      <c r="AA293" s="231"/>
      <c r="AB293" s="231"/>
    </row>
    <row r="294" spans="27:28">
      <c r="AA294" s="231"/>
      <c r="AB294" s="231"/>
    </row>
    <row r="295" spans="27:28">
      <c r="AA295" s="231"/>
      <c r="AB295" s="231"/>
    </row>
    <row r="296" spans="27:28">
      <c r="AA296" s="231"/>
      <c r="AB296" s="231"/>
    </row>
    <row r="297" spans="27:28">
      <c r="AA297" s="231"/>
      <c r="AB297" s="231"/>
    </row>
    <row r="298" spans="27:28">
      <c r="AA298" s="231"/>
      <c r="AB298" s="231"/>
    </row>
    <row r="299" spans="27:28">
      <c r="AA299" s="231"/>
      <c r="AB299" s="231"/>
    </row>
    <row r="300" spans="27:28">
      <c r="AA300" s="231"/>
      <c r="AB300" s="231"/>
    </row>
    <row r="301" spans="27:28">
      <c r="AA301" s="231"/>
      <c r="AB301" s="231"/>
    </row>
    <row r="302" spans="27:28">
      <c r="AA302" s="231"/>
      <c r="AB302" s="231"/>
    </row>
    <row r="303" spans="27:28">
      <c r="AA303" s="231"/>
      <c r="AB303" s="231"/>
    </row>
    <row r="304" spans="27:28">
      <c r="AA304" s="231"/>
      <c r="AB304" s="231"/>
    </row>
    <row r="305" spans="27:28">
      <c r="AA305" s="231"/>
      <c r="AB305" s="231"/>
    </row>
    <row r="306" spans="27:28">
      <c r="AA306" s="231"/>
      <c r="AB306" s="231"/>
    </row>
    <row r="307" spans="27:28">
      <c r="AA307" s="231"/>
      <c r="AB307" s="231"/>
    </row>
    <row r="308" spans="27:28">
      <c r="AA308" s="231"/>
      <c r="AB308" s="231"/>
    </row>
    <row r="309" spans="27:28">
      <c r="AA309" s="231"/>
      <c r="AB309" s="231"/>
    </row>
    <row r="310" spans="27:28">
      <c r="AA310" s="231"/>
      <c r="AB310" s="231"/>
    </row>
    <row r="311" spans="27:28">
      <c r="AA311" s="231"/>
      <c r="AB311" s="231"/>
    </row>
    <row r="312" spans="27:28">
      <c r="AA312" s="231"/>
      <c r="AB312" s="231"/>
    </row>
    <row r="313" spans="27:28">
      <c r="AA313" s="231"/>
      <c r="AB313" s="231"/>
    </row>
    <row r="314" spans="27:28">
      <c r="AA314" s="231"/>
      <c r="AB314" s="231"/>
    </row>
    <row r="315" spans="27:28">
      <c r="AA315" s="231"/>
      <c r="AB315" s="231"/>
    </row>
    <row r="316" spans="27:28">
      <c r="AA316" s="231"/>
      <c r="AB316" s="231"/>
    </row>
    <row r="317" spans="27:28">
      <c r="AA317" s="231"/>
      <c r="AB317" s="231"/>
    </row>
    <row r="318" spans="27:28">
      <c r="AA318" s="231"/>
      <c r="AB318" s="231"/>
    </row>
    <row r="319" spans="27:28">
      <c r="AA319" s="231"/>
      <c r="AB319" s="231"/>
    </row>
    <row r="320" spans="27:28">
      <c r="AA320" s="231"/>
      <c r="AB320" s="231"/>
    </row>
    <row r="321" spans="27:28">
      <c r="AA321" s="231"/>
      <c r="AB321" s="231"/>
    </row>
    <row r="322" spans="27:28">
      <c r="AA322" s="231"/>
      <c r="AB322" s="231"/>
    </row>
    <row r="323" spans="27:28">
      <c r="AA323" s="231"/>
      <c r="AB323" s="231"/>
    </row>
    <row r="324" spans="27:28">
      <c r="AA324" s="231"/>
      <c r="AB324" s="231"/>
    </row>
    <row r="325" spans="27:28">
      <c r="AA325" s="231"/>
      <c r="AB325" s="231"/>
    </row>
    <row r="326" spans="27:28">
      <c r="AA326" s="231"/>
      <c r="AB326" s="231"/>
    </row>
    <row r="327" spans="27:28">
      <c r="AA327" s="231"/>
      <c r="AB327" s="231"/>
    </row>
    <row r="328" spans="27:28">
      <c r="AA328" s="231"/>
      <c r="AB328" s="231"/>
    </row>
    <row r="329" spans="27:28">
      <c r="AA329" s="231"/>
      <c r="AB329" s="231"/>
    </row>
    <row r="330" spans="27:28">
      <c r="AA330" s="231"/>
      <c r="AB330" s="231"/>
    </row>
    <row r="331" spans="27:28">
      <c r="AA331" s="231"/>
      <c r="AB331" s="231"/>
    </row>
    <row r="332" spans="27:28">
      <c r="AA332" s="231"/>
      <c r="AB332" s="231"/>
    </row>
    <row r="333" spans="27:28">
      <c r="AA333" s="231"/>
      <c r="AB333" s="231"/>
    </row>
    <row r="334" spans="27:28">
      <c r="AA334" s="231"/>
      <c r="AB334" s="231"/>
    </row>
    <row r="335" spans="27:28">
      <c r="AA335" s="231"/>
      <c r="AB335" s="231"/>
    </row>
    <row r="336" spans="27:28">
      <c r="AA336" s="231"/>
      <c r="AB336" s="231"/>
    </row>
    <row r="337" spans="27:28">
      <c r="AA337" s="231"/>
      <c r="AB337" s="231"/>
    </row>
    <row r="338" spans="27:28">
      <c r="AA338" s="231"/>
      <c r="AB338" s="231"/>
    </row>
    <row r="339" spans="27:28">
      <c r="AA339" s="231"/>
      <c r="AB339" s="231"/>
    </row>
    <row r="340" spans="27:28">
      <c r="AA340" s="231"/>
      <c r="AB340" s="231"/>
    </row>
    <row r="341" spans="27:28">
      <c r="AA341" s="231"/>
      <c r="AB341" s="231"/>
    </row>
    <row r="342" spans="27:28">
      <c r="AA342" s="231"/>
      <c r="AB342" s="231"/>
    </row>
    <row r="343" spans="27:28">
      <c r="AA343" s="231"/>
      <c r="AB343" s="231"/>
    </row>
    <row r="344" spans="27:28">
      <c r="AA344" s="231"/>
      <c r="AB344" s="231"/>
    </row>
    <row r="345" spans="27:28">
      <c r="AA345" s="231"/>
      <c r="AB345" s="231"/>
    </row>
    <row r="346" spans="27:28">
      <c r="AA346" s="231"/>
      <c r="AB346" s="231"/>
    </row>
    <row r="347" spans="27:28">
      <c r="AA347" s="231"/>
      <c r="AB347" s="231"/>
    </row>
    <row r="348" spans="27:28">
      <c r="AA348" s="231"/>
      <c r="AB348" s="231"/>
    </row>
    <row r="349" spans="27:28">
      <c r="AA349" s="231"/>
      <c r="AB349" s="231"/>
    </row>
    <row r="350" spans="27:28">
      <c r="AA350" s="231"/>
      <c r="AB350" s="231"/>
    </row>
    <row r="351" spans="27:28">
      <c r="AA351" s="231"/>
      <c r="AB351" s="231"/>
    </row>
    <row r="352" spans="27:28">
      <c r="AA352" s="231"/>
      <c r="AB352" s="231"/>
    </row>
    <row r="353" spans="27:28">
      <c r="AA353" s="231"/>
      <c r="AB353" s="231"/>
    </row>
    <row r="354" spans="27:28">
      <c r="AA354" s="231"/>
      <c r="AB354" s="231"/>
    </row>
    <row r="355" spans="27:28">
      <c r="AA355" s="231"/>
      <c r="AB355" s="231"/>
    </row>
    <row r="356" spans="27:28">
      <c r="AA356" s="231"/>
      <c r="AB356" s="231"/>
    </row>
    <row r="357" spans="27:28">
      <c r="AA357" s="231"/>
      <c r="AB357" s="231"/>
    </row>
    <row r="358" spans="27:28">
      <c r="AA358" s="231"/>
      <c r="AB358" s="231"/>
    </row>
    <row r="359" spans="27:28">
      <c r="AA359" s="231"/>
      <c r="AB359" s="231"/>
    </row>
    <row r="360" spans="27:28">
      <c r="AA360" s="231"/>
      <c r="AB360" s="231"/>
    </row>
    <row r="361" spans="27:28">
      <c r="AA361" s="231"/>
      <c r="AB361" s="231"/>
    </row>
    <row r="362" spans="27:28">
      <c r="AA362" s="231"/>
      <c r="AB362" s="231"/>
    </row>
    <row r="363" spans="27:28">
      <c r="AA363" s="231"/>
      <c r="AB363" s="231"/>
    </row>
    <row r="364" spans="27:28">
      <c r="AA364" s="231"/>
      <c r="AB364" s="231"/>
    </row>
    <row r="365" spans="27:28">
      <c r="AA365" s="231"/>
      <c r="AB365" s="231"/>
    </row>
    <row r="366" spans="27:28">
      <c r="AA366" s="231"/>
      <c r="AB366" s="231"/>
    </row>
    <row r="367" spans="27:28">
      <c r="AA367" s="231"/>
      <c r="AB367" s="231"/>
    </row>
    <row r="368" spans="27:28">
      <c r="AA368" s="231"/>
      <c r="AB368" s="231"/>
    </row>
    <row r="369" spans="27:28">
      <c r="AA369" s="231"/>
      <c r="AB369" s="231"/>
    </row>
    <row r="370" spans="27:28">
      <c r="AA370" s="231"/>
      <c r="AB370" s="231"/>
    </row>
    <row r="371" spans="27:28">
      <c r="AA371" s="231"/>
      <c r="AB371" s="231"/>
    </row>
    <row r="372" spans="27:28">
      <c r="AA372" s="231"/>
      <c r="AB372" s="231"/>
    </row>
    <row r="373" spans="27:28">
      <c r="AA373" s="231"/>
      <c r="AB373" s="231"/>
    </row>
    <row r="374" spans="27:28">
      <c r="AA374" s="231"/>
      <c r="AB374" s="231"/>
    </row>
    <row r="375" spans="27:28">
      <c r="AA375" s="231"/>
      <c r="AB375" s="231"/>
    </row>
    <row r="376" spans="27:28">
      <c r="AA376" s="231"/>
      <c r="AB376" s="231"/>
    </row>
    <row r="377" spans="27:28">
      <c r="AA377" s="231"/>
      <c r="AB377" s="231"/>
    </row>
    <row r="378" spans="27:28">
      <c r="AA378" s="231"/>
      <c r="AB378" s="231"/>
    </row>
    <row r="379" spans="27:28">
      <c r="AA379" s="231"/>
      <c r="AB379" s="231"/>
    </row>
    <row r="380" spans="27:28">
      <c r="AA380" s="231"/>
      <c r="AB380" s="231"/>
    </row>
    <row r="381" spans="27:28">
      <c r="AA381" s="231"/>
      <c r="AB381" s="231"/>
    </row>
    <row r="382" spans="27:28">
      <c r="AA382" s="231"/>
      <c r="AB382" s="231"/>
    </row>
    <row r="383" spans="27:28">
      <c r="AA383" s="231"/>
      <c r="AB383" s="231"/>
    </row>
    <row r="384" spans="27:28">
      <c r="AA384" s="231"/>
      <c r="AB384" s="231"/>
    </row>
    <row r="385" spans="27:28">
      <c r="AA385" s="231"/>
      <c r="AB385" s="231"/>
    </row>
    <row r="386" spans="27:28">
      <c r="AA386" s="231"/>
      <c r="AB386" s="231"/>
    </row>
    <row r="387" spans="27:28">
      <c r="AA387" s="231"/>
      <c r="AB387" s="231"/>
    </row>
    <row r="388" spans="27:28">
      <c r="AA388" s="231"/>
      <c r="AB388" s="231"/>
    </row>
    <row r="389" spans="27:28">
      <c r="AA389" s="231"/>
      <c r="AB389" s="231"/>
    </row>
    <row r="390" spans="27:28">
      <c r="AA390" s="231"/>
      <c r="AB390" s="231"/>
    </row>
    <row r="391" spans="27:28">
      <c r="AA391" s="231"/>
      <c r="AB391" s="231"/>
    </row>
    <row r="392" spans="27:28">
      <c r="AA392" s="231"/>
      <c r="AB392" s="231"/>
    </row>
    <row r="393" spans="27:28">
      <c r="AA393" s="231"/>
      <c r="AB393" s="231"/>
    </row>
    <row r="394" spans="27:28">
      <c r="AA394" s="231"/>
      <c r="AB394" s="231"/>
    </row>
    <row r="395" spans="27:28">
      <c r="AA395" s="231"/>
      <c r="AB395" s="231"/>
    </row>
    <row r="396" spans="27:28">
      <c r="AA396" s="231"/>
      <c r="AB396" s="231"/>
    </row>
    <row r="397" spans="27:28">
      <c r="AA397" s="231"/>
      <c r="AB397" s="231"/>
    </row>
    <row r="398" spans="27:28">
      <c r="AA398" s="231"/>
      <c r="AB398" s="231"/>
    </row>
    <row r="399" spans="27:28">
      <c r="AA399" s="231"/>
      <c r="AB399" s="231"/>
    </row>
    <row r="400" spans="27:28">
      <c r="AA400" s="231"/>
      <c r="AB400" s="231"/>
    </row>
    <row r="401" spans="27:28">
      <c r="AA401" s="231"/>
      <c r="AB401" s="231"/>
    </row>
    <row r="402" spans="27:28">
      <c r="AA402" s="231"/>
      <c r="AB402" s="231"/>
    </row>
    <row r="403" spans="27:28">
      <c r="AA403" s="231"/>
      <c r="AB403" s="231"/>
    </row>
    <row r="404" spans="27:28">
      <c r="AA404" s="231"/>
      <c r="AB404" s="231"/>
    </row>
    <row r="405" spans="27:28">
      <c r="AA405" s="231"/>
      <c r="AB405" s="231"/>
    </row>
    <row r="406" spans="27:28">
      <c r="AA406" s="231"/>
      <c r="AB406" s="231"/>
    </row>
    <row r="407" spans="27:28">
      <c r="AA407" s="231"/>
      <c r="AB407" s="231"/>
    </row>
    <row r="408" spans="27:28">
      <c r="AA408" s="231"/>
      <c r="AB408" s="231"/>
    </row>
    <row r="409" spans="27:28">
      <c r="AA409" s="231"/>
      <c r="AB409" s="231"/>
    </row>
    <row r="410" spans="27:28">
      <c r="AA410" s="231"/>
      <c r="AB410" s="231"/>
    </row>
    <row r="411" spans="27:28">
      <c r="AA411" s="231"/>
      <c r="AB411" s="231"/>
    </row>
    <row r="412" spans="27:28">
      <c r="AA412" s="231"/>
      <c r="AB412" s="231"/>
    </row>
    <row r="413" spans="27:28">
      <c r="AA413" s="231"/>
      <c r="AB413" s="231"/>
    </row>
    <row r="414" spans="27:28">
      <c r="AA414" s="231"/>
      <c r="AB414" s="231"/>
    </row>
    <row r="415" spans="27:28">
      <c r="AA415" s="231"/>
      <c r="AB415" s="231"/>
    </row>
    <row r="416" spans="27:28">
      <c r="AA416" s="231"/>
      <c r="AB416" s="231"/>
    </row>
    <row r="417" spans="27:28">
      <c r="AA417" s="231"/>
      <c r="AB417" s="231"/>
    </row>
    <row r="418" spans="27:28">
      <c r="AA418" s="231"/>
      <c r="AB418" s="231"/>
    </row>
    <row r="419" spans="27:28">
      <c r="AA419" s="231"/>
      <c r="AB419" s="231"/>
    </row>
    <row r="420" spans="27:28">
      <c r="AA420" s="231"/>
      <c r="AB420" s="231"/>
    </row>
    <row r="421" spans="27:28">
      <c r="AA421" s="231"/>
      <c r="AB421" s="231"/>
    </row>
    <row r="422" spans="27:28">
      <c r="AA422" s="231"/>
      <c r="AB422" s="231"/>
    </row>
    <row r="423" spans="27:28">
      <c r="AA423" s="231"/>
      <c r="AB423" s="231"/>
    </row>
    <row r="424" spans="27:28">
      <c r="AA424" s="231"/>
      <c r="AB424" s="231"/>
    </row>
    <row r="425" spans="27:28">
      <c r="AA425" s="231"/>
      <c r="AB425" s="231"/>
    </row>
    <row r="426" spans="27:28">
      <c r="AA426" s="231"/>
      <c r="AB426" s="231"/>
    </row>
    <row r="427" spans="27:28">
      <c r="AA427" s="231"/>
      <c r="AB427" s="231"/>
    </row>
    <row r="428" spans="27:28">
      <c r="AA428" s="231"/>
      <c r="AB428" s="231"/>
    </row>
    <row r="429" spans="27:28">
      <c r="AA429" s="231"/>
      <c r="AB429" s="231"/>
    </row>
    <row r="430" spans="27:28">
      <c r="AA430" s="231"/>
      <c r="AB430" s="231"/>
    </row>
    <row r="431" spans="27:28">
      <c r="AA431" s="231"/>
      <c r="AB431" s="231"/>
    </row>
    <row r="432" spans="27:28">
      <c r="AA432" s="231"/>
      <c r="AB432" s="231"/>
    </row>
    <row r="433" spans="27:28">
      <c r="AA433" s="231"/>
      <c r="AB433" s="231"/>
    </row>
    <row r="434" spans="27:28">
      <c r="AA434" s="231"/>
      <c r="AB434" s="231"/>
    </row>
    <row r="435" spans="27:28">
      <c r="AA435" s="231"/>
      <c r="AB435" s="231"/>
    </row>
    <row r="436" spans="27:28">
      <c r="AA436" s="231"/>
      <c r="AB436" s="231"/>
    </row>
    <row r="437" spans="27:28">
      <c r="AA437" s="231"/>
      <c r="AB437" s="231"/>
    </row>
    <row r="438" spans="27:28">
      <c r="AA438" s="231"/>
      <c r="AB438" s="231"/>
    </row>
    <row r="439" spans="27:28">
      <c r="AB439" s="231"/>
    </row>
    <row r="440" spans="27:28">
      <c r="AB440" s="231"/>
    </row>
    <row r="441" spans="27:28">
      <c r="AB441" s="231"/>
    </row>
    <row r="442" spans="27:28">
      <c r="AB442" s="231"/>
    </row>
    <row r="443" spans="27:28">
      <c r="AB443" s="231"/>
    </row>
    <row r="444" spans="27:28">
      <c r="AB444" s="231"/>
    </row>
    <row r="445" spans="27:28">
      <c r="AB445" s="231"/>
    </row>
    <row r="446" spans="27:28">
      <c r="AB446" s="231"/>
    </row>
    <row r="447" spans="27:28">
      <c r="AB447" s="231"/>
    </row>
    <row r="448" spans="27:28">
      <c r="AB448" s="231"/>
    </row>
    <row r="449" spans="28:28">
      <c r="AB449" s="231"/>
    </row>
    <row r="450" spans="28:28">
      <c r="AB450" s="231"/>
    </row>
    <row r="451" spans="28:28">
      <c r="AB451" s="231"/>
    </row>
    <row r="452" spans="28:28">
      <c r="AB452" s="231"/>
    </row>
    <row r="453" spans="28:28">
      <c r="AB453" s="231"/>
    </row>
    <row r="454" spans="28:28">
      <c r="AB454" s="231"/>
    </row>
    <row r="455" spans="28:28">
      <c r="AB455" s="231"/>
    </row>
    <row r="456" spans="28:28">
      <c r="AB456" s="231"/>
    </row>
    <row r="457" spans="28:28">
      <c r="AB457" s="231"/>
    </row>
    <row r="458" spans="28:28">
      <c r="AB458" s="231"/>
    </row>
    <row r="459" spans="28:28">
      <c r="AB459" s="231"/>
    </row>
    <row r="460" spans="28:28">
      <c r="AB460" s="231"/>
    </row>
    <row r="461" spans="28:28">
      <c r="AB461" s="231"/>
    </row>
    <row r="462" spans="28:28">
      <c r="AB462" s="231"/>
    </row>
    <row r="463" spans="28:28">
      <c r="AB463" s="231"/>
    </row>
    <row r="464" spans="28:28">
      <c r="AB464" s="231"/>
    </row>
    <row r="465" spans="27:28">
      <c r="AB465" s="231"/>
    </row>
    <row r="466" spans="27:28">
      <c r="AA466" s="231"/>
      <c r="AB466" s="231"/>
    </row>
    <row r="467" spans="27:28">
      <c r="AA467" s="231"/>
      <c r="AB467" s="231"/>
    </row>
    <row r="468" spans="27:28">
      <c r="AA468" s="231"/>
      <c r="AB468" s="231"/>
    </row>
    <row r="469" spans="27:28">
      <c r="AA469" s="231"/>
      <c r="AB469" s="231"/>
    </row>
    <row r="470" spans="27:28">
      <c r="AA470" s="231"/>
      <c r="AB470" s="231"/>
    </row>
    <row r="471" spans="27:28">
      <c r="AA471" s="231"/>
      <c r="AB471" s="231"/>
    </row>
    <row r="472" spans="27:28">
      <c r="AA472" s="231"/>
      <c r="AB472" s="231"/>
    </row>
    <row r="473" spans="27:28">
      <c r="AA473" s="231"/>
      <c r="AB473" s="231"/>
    </row>
    <row r="474" spans="27:28">
      <c r="AA474" s="231"/>
      <c r="AB474" s="231"/>
    </row>
    <row r="475" spans="27:28">
      <c r="AA475" s="231"/>
      <c r="AB475" s="231"/>
    </row>
    <row r="476" spans="27:28">
      <c r="AA476" s="231"/>
      <c r="AB476" s="231"/>
    </row>
    <row r="477" spans="27:28">
      <c r="AA477" s="231"/>
      <c r="AB477" s="231"/>
    </row>
    <row r="478" spans="27:28">
      <c r="AA478" s="231"/>
      <c r="AB478" s="231"/>
    </row>
    <row r="479" spans="27:28">
      <c r="AA479" s="231"/>
      <c r="AB479" s="231"/>
    </row>
    <row r="480" spans="27:28">
      <c r="AA480" s="231"/>
      <c r="AB480" s="231"/>
    </row>
    <row r="481" spans="27:28">
      <c r="AA481" s="231"/>
      <c r="AB481" s="231"/>
    </row>
    <row r="482" spans="27:28">
      <c r="AA482" s="231"/>
      <c r="AB482" s="231"/>
    </row>
    <row r="483" spans="27:28">
      <c r="AA483" s="231"/>
    </row>
    <row r="484" spans="27:28">
      <c r="AA484" s="231"/>
    </row>
    <row r="485" spans="27:28">
      <c r="AA485" s="231"/>
    </row>
    <row r="486" spans="27:28">
      <c r="AA486" s="231"/>
    </row>
    <row r="487" spans="27:28">
      <c r="AA487" s="231"/>
    </row>
    <row r="488" spans="27:28">
      <c r="AA488" s="231"/>
    </row>
    <row r="489" spans="27:28">
      <c r="AA489" s="231"/>
    </row>
    <row r="490" spans="27:28">
      <c r="AA490" s="231"/>
    </row>
    <row r="491" spans="27:28">
      <c r="AA491" s="231"/>
    </row>
    <row r="492" spans="27:28">
      <c r="AA492" s="231"/>
    </row>
    <row r="493" spans="27:28">
      <c r="AA493" s="231"/>
    </row>
    <row r="494" spans="27:28">
      <c r="AA494" s="231"/>
    </row>
    <row r="495" spans="27:28">
      <c r="AA495" s="231"/>
    </row>
    <row r="496" spans="27:28">
      <c r="AA496" s="231"/>
    </row>
    <row r="497" spans="27:27">
      <c r="AA497" s="231"/>
    </row>
    <row r="498" spans="27:27">
      <c r="AA498" s="231"/>
    </row>
    <row r="499" spans="27:27">
      <c r="AA499" s="231"/>
    </row>
    <row r="500" spans="27:27">
      <c r="AA500" s="231"/>
    </row>
    <row r="501" spans="27:27">
      <c r="AA501" s="231"/>
    </row>
    <row r="502" spans="27:27">
      <c r="AA502" s="231"/>
    </row>
    <row r="503" spans="27:27">
      <c r="AA503" s="231"/>
    </row>
    <row r="504" spans="27:27">
      <c r="AA504" s="231"/>
    </row>
    <row r="505" spans="27:27">
      <c r="AA505" s="231"/>
    </row>
    <row r="506" spans="27:27">
      <c r="AA506" s="231"/>
    </row>
    <row r="507" spans="27:27">
      <c r="AA507" s="231"/>
    </row>
    <row r="508" spans="27:27">
      <c r="AA508" s="231"/>
    </row>
    <row r="509" spans="27:27">
      <c r="AA509" s="231"/>
    </row>
    <row r="510" spans="27:27">
      <c r="AA510" s="231"/>
    </row>
    <row r="511" spans="27:27">
      <c r="AA511" s="231"/>
    </row>
    <row r="512" spans="27:27">
      <c r="AA512" s="231"/>
    </row>
    <row r="513" spans="27:27">
      <c r="AA513" s="231"/>
    </row>
    <row r="514" spans="27:27">
      <c r="AA514" s="231"/>
    </row>
    <row r="515" spans="27:27">
      <c r="AA515" s="231"/>
    </row>
    <row r="516" spans="27:27">
      <c r="AA516" s="231"/>
    </row>
    <row r="517" spans="27:27">
      <c r="AA517" s="231"/>
    </row>
    <row r="518" spans="27:27">
      <c r="AA518" s="231"/>
    </row>
    <row r="519" spans="27:27">
      <c r="AA519" s="231"/>
    </row>
    <row r="520" spans="27:27">
      <c r="AA520" s="231"/>
    </row>
    <row r="521" spans="27:27">
      <c r="AA521" s="231"/>
    </row>
    <row r="522" spans="27:27">
      <c r="AA522" s="231"/>
    </row>
    <row r="523" spans="27:27">
      <c r="AA523" s="231"/>
    </row>
    <row r="524" spans="27:27">
      <c r="AA524" s="231"/>
    </row>
    <row r="525" spans="27:27">
      <c r="AA525" s="231"/>
    </row>
    <row r="526" spans="27:27">
      <c r="AA526" s="231"/>
    </row>
    <row r="527" spans="27:27">
      <c r="AA527" s="231"/>
    </row>
    <row r="528" spans="27:27">
      <c r="AA528" s="231"/>
    </row>
    <row r="529" spans="27:27">
      <c r="AA529" s="231"/>
    </row>
    <row r="530" spans="27:27">
      <c r="AA530" s="231"/>
    </row>
    <row r="531" spans="27:27">
      <c r="AA531" s="231"/>
    </row>
    <row r="532" spans="27:27">
      <c r="AA532" s="231"/>
    </row>
    <row r="533" spans="27:27">
      <c r="AA533" s="231"/>
    </row>
    <row r="534" spans="27:27">
      <c r="AA534" s="231"/>
    </row>
    <row r="535" spans="27:27">
      <c r="AA535" s="231"/>
    </row>
    <row r="536" spans="27:27">
      <c r="AA536" s="231"/>
    </row>
    <row r="537" spans="27:27">
      <c r="AA537" s="231"/>
    </row>
    <row r="538" spans="27:27">
      <c r="AA538" s="231"/>
    </row>
    <row r="539" spans="27:27">
      <c r="AA539" s="231"/>
    </row>
    <row r="540" spans="27:27">
      <c r="AA540" s="231"/>
    </row>
    <row r="541" spans="27:27">
      <c r="AA541" s="231"/>
    </row>
    <row r="542" spans="27:27">
      <c r="AA542" s="231"/>
    </row>
    <row r="543" spans="27:27">
      <c r="AA543" s="231"/>
    </row>
    <row r="544" spans="27:27">
      <c r="AA544" s="231"/>
    </row>
    <row r="545" spans="27:27">
      <c r="AA545" s="231"/>
    </row>
    <row r="546" spans="27:27">
      <c r="AA546" s="231"/>
    </row>
    <row r="547" spans="27:27">
      <c r="AA547" s="231"/>
    </row>
    <row r="548" spans="27:27">
      <c r="AA548" s="231"/>
    </row>
    <row r="549" spans="27:27">
      <c r="AA549" s="231"/>
    </row>
    <row r="550" spans="27:27">
      <c r="AA550" s="231"/>
    </row>
    <row r="551" spans="27:27">
      <c r="AA551" s="231"/>
    </row>
    <row r="552" spans="27:27">
      <c r="AA552" s="231"/>
    </row>
    <row r="553" spans="27:27">
      <c r="AA553" s="231"/>
    </row>
    <row r="554" spans="27:27">
      <c r="AA554" s="231"/>
    </row>
    <row r="555" spans="27:27">
      <c r="AA555" s="231"/>
    </row>
    <row r="556" spans="27:27">
      <c r="AA556" s="231"/>
    </row>
    <row r="557" spans="27:27">
      <c r="AA557" s="231"/>
    </row>
    <row r="558" spans="27:27">
      <c r="AA558" s="231"/>
    </row>
    <row r="559" spans="27:27">
      <c r="AA559" s="231"/>
    </row>
    <row r="560" spans="27:27">
      <c r="AA560" s="231"/>
    </row>
    <row r="561" spans="27:27">
      <c r="AA561" s="231"/>
    </row>
    <row r="562" spans="27:27">
      <c r="AA562" s="231"/>
    </row>
    <row r="563" spans="27:27">
      <c r="AA563" s="231"/>
    </row>
    <row r="564" spans="27:27">
      <c r="AA564" s="231"/>
    </row>
    <row r="565" spans="27:27">
      <c r="AA565" s="231"/>
    </row>
    <row r="566" spans="27:27">
      <c r="AA566" s="231"/>
    </row>
    <row r="567" spans="27:27">
      <c r="AA567" s="231"/>
    </row>
    <row r="568" spans="27:27">
      <c r="AA568" s="231"/>
    </row>
    <row r="569" spans="27:27">
      <c r="AA569" s="231"/>
    </row>
    <row r="570" spans="27:27">
      <c r="AA570" s="231"/>
    </row>
    <row r="571" spans="27:27">
      <c r="AA571" s="231"/>
    </row>
    <row r="572" spans="27:27">
      <c r="AA572" s="231"/>
    </row>
    <row r="573" spans="27:27">
      <c r="AA573" s="231"/>
    </row>
    <row r="574" spans="27:27">
      <c r="AA574" s="231"/>
    </row>
    <row r="575" spans="27:27">
      <c r="AA575" s="231"/>
    </row>
    <row r="576" spans="27:27">
      <c r="AA576" s="231"/>
    </row>
    <row r="577" spans="27:27">
      <c r="AA577" s="231"/>
    </row>
    <row r="578" spans="27:27">
      <c r="AA578" s="231"/>
    </row>
    <row r="579" spans="27:27">
      <c r="AA579" s="231"/>
    </row>
    <row r="580" spans="27:27">
      <c r="AA580" s="231"/>
    </row>
    <row r="581" spans="27:27">
      <c r="AA581" s="231"/>
    </row>
    <row r="582" spans="27:27">
      <c r="AA582" s="231"/>
    </row>
    <row r="583" spans="27:27">
      <c r="AA583" s="231"/>
    </row>
    <row r="584" spans="27:27">
      <c r="AA584" s="231"/>
    </row>
    <row r="585" spans="27:27">
      <c r="AA585" s="231"/>
    </row>
    <row r="586" spans="27:27">
      <c r="AA586" s="231"/>
    </row>
    <row r="587" spans="27:27">
      <c r="AA587" s="231"/>
    </row>
    <row r="588" spans="27:27">
      <c r="AA588" s="231"/>
    </row>
    <row r="589" spans="27:27">
      <c r="AA589" s="231"/>
    </row>
    <row r="590" spans="27:27">
      <c r="AA590" s="231"/>
    </row>
    <row r="591" spans="27:27">
      <c r="AA591" s="231"/>
    </row>
    <row r="592" spans="27:27">
      <c r="AA592" s="231"/>
    </row>
    <row r="593" spans="27:27">
      <c r="AA593" s="231"/>
    </row>
    <row r="594" spans="27:27">
      <c r="AA594" s="231"/>
    </row>
    <row r="595" spans="27:27">
      <c r="AA595" s="231"/>
    </row>
    <row r="596" spans="27:27">
      <c r="AA596" s="231"/>
    </row>
    <row r="597" spans="27:27">
      <c r="AA597" s="231"/>
    </row>
    <row r="598" spans="27:27">
      <c r="AA598" s="231"/>
    </row>
    <row r="599" spans="27:27">
      <c r="AA599" s="231"/>
    </row>
    <row r="600" spans="27:27">
      <c r="AA600" s="231"/>
    </row>
    <row r="601" spans="27:27">
      <c r="AA601" s="231"/>
    </row>
    <row r="602" spans="27:27">
      <c r="AA602" s="231"/>
    </row>
    <row r="603" spans="27:27">
      <c r="AA603" s="231"/>
    </row>
    <row r="604" spans="27:27">
      <c r="AA604" s="231"/>
    </row>
    <row r="605" spans="27:27">
      <c r="AA605" s="231"/>
    </row>
    <row r="606" spans="27:27">
      <c r="AA606" s="231"/>
    </row>
    <row r="607" spans="27:27">
      <c r="AA607" s="231"/>
    </row>
    <row r="608" spans="27:27">
      <c r="AA608" s="231"/>
    </row>
    <row r="609" spans="27:27">
      <c r="AA609" s="231"/>
    </row>
    <row r="610" spans="27:27">
      <c r="AA610" s="231"/>
    </row>
    <row r="611" spans="27:27">
      <c r="AA611" s="231"/>
    </row>
    <row r="612" spans="27:27">
      <c r="AA612" s="231"/>
    </row>
    <row r="613" spans="27:27">
      <c r="AA613" s="231"/>
    </row>
    <row r="614" spans="27:27">
      <c r="AA614" s="231"/>
    </row>
    <row r="615" spans="27:27">
      <c r="AA615" s="231"/>
    </row>
    <row r="616" spans="27:27">
      <c r="AA616" s="231"/>
    </row>
    <row r="617" spans="27:27">
      <c r="AA617" s="231"/>
    </row>
    <row r="618" spans="27:27">
      <c r="AA618" s="231"/>
    </row>
    <row r="619" spans="27:27">
      <c r="AA619" s="231"/>
    </row>
    <row r="620" spans="27:27">
      <c r="AA620" s="231"/>
    </row>
    <row r="621" spans="27:27">
      <c r="AA621" s="231"/>
    </row>
    <row r="622" spans="27:27">
      <c r="AA622" s="231"/>
    </row>
    <row r="623" spans="27:27">
      <c r="AA623" s="231"/>
    </row>
    <row r="624" spans="27:27">
      <c r="AA624" s="231"/>
    </row>
    <row r="625" spans="27:27">
      <c r="AA625" s="231"/>
    </row>
    <row r="626" spans="27:27">
      <c r="AA626" s="231"/>
    </row>
    <row r="627" spans="27:27">
      <c r="AA627" s="231"/>
    </row>
    <row r="628" spans="27:27">
      <c r="AA628" s="231"/>
    </row>
    <row r="629" spans="27:27">
      <c r="AA629" s="231"/>
    </row>
    <row r="630" spans="27:27">
      <c r="AA630" s="231"/>
    </row>
    <row r="631" spans="27:27">
      <c r="AA631" s="231"/>
    </row>
    <row r="632" spans="27:27">
      <c r="AA632" s="231"/>
    </row>
    <row r="633" spans="27:27">
      <c r="AA633" s="231"/>
    </row>
    <row r="634" spans="27:27">
      <c r="AA634" s="231"/>
    </row>
    <row r="635" spans="27:27">
      <c r="AA635" s="231"/>
    </row>
    <row r="636" spans="27:27">
      <c r="AA636" s="231"/>
    </row>
    <row r="637" spans="27:27">
      <c r="AA637" s="231"/>
    </row>
    <row r="638" spans="27:27">
      <c r="AA638" s="231"/>
    </row>
    <row r="639" spans="27:27">
      <c r="AA639" s="231"/>
    </row>
    <row r="640" spans="27:27">
      <c r="AA640" s="231"/>
    </row>
    <row r="641" spans="27:27">
      <c r="AA641" s="231"/>
    </row>
    <row r="642" spans="27:27">
      <c r="AA642" s="231"/>
    </row>
    <row r="643" spans="27:27">
      <c r="AA643" s="231"/>
    </row>
    <row r="644" spans="27:27">
      <c r="AA644" s="231"/>
    </row>
    <row r="645" spans="27:27">
      <c r="AA645" s="231"/>
    </row>
    <row r="646" spans="27:27">
      <c r="AA646" s="231"/>
    </row>
    <row r="647" spans="27:27">
      <c r="AA647" s="231"/>
    </row>
    <row r="648" spans="27:27">
      <c r="AA648" s="231"/>
    </row>
    <row r="649" spans="27:27">
      <c r="AA649" s="231"/>
    </row>
    <row r="650" spans="27:27">
      <c r="AA650" s="231"/>
    </row>
    <row r="651" spans="27:27">
      <c r="AA651" s="231"/>
    </row>
    <row r="652" spans="27:27">
      <c r="AA652" s="231"/>
    </row>
    <row r="653" spans="27:27">
      <c r="AA653" s="231"/>
    </row>
    <row r="654" spans="27:27">
      <c r="AA654" s="231"/>
    </row>
    <row r="655" spans="27:27">
      <c r="AA655" s="231"/>
    </row>
    <row r="656" spans="27:27">
      <c r="AA656" s="231"/>
    </row>
    <row r="657" spans="27:27">
      <c r="AA657" s="231"/>
    </row>
    <row r="658" spans="27:27">
      <c r="AA658" s="231"/>
    </row>
    <row r="659" spans="27:27">
      <c r="AA659" s="231"/>
    </row>
    <row r="660" spans="27:27">
      <c r="AA660" s="231"/>
    </row>
    <row r="661" spans="27:27">
      <c r="AA661" s="231"/>
    </row>
    <row r="662" spans="27:27">
      <c r="AA662" s="231"/>
    </row>
    <row r="663" spans="27:27">
      <c r="AA663" s="231"/>
    </row>
    <row r="664" spans="27:27">
      <c r="AA664" s="231"/>
    </row>
    <row r="665" spans="27:27">
      <c r="AA665" s="231"/>
    </row>
    <row r="666" spans="27:27">
      <c r="AA666" s="231"/>
    </row>
    <row r="667" spans="27:27">
      <c r="AA667" s="231"/>
    </row>
    <row r="668" spans="27:27">
      <c r="AA668" s="231"/>
    </row>
    <row r="669" spans="27:27">
      <c r="AA669" s="231"/>
    </row>
    <row r="670" spans="27:27">
      <c r="AA670" s="231"/>
    </row>
    <row r="671" spans="27:27">
      <c r="AA671" s="231"/>
    </row>
    <row r="672" spans="27:27">
      <c r="AA672" s="231"/>
    </row>
    <row r="673" spans="27:27">
      <c r="AA673" s="231"/>
    </row>
    <row r="674" spans="27:27">
      <c r="AA674" s="231"/>
    </row>
    <row r="675" spans="27:27">
      <c r="AA675" s="231"/>
    </row>
    <row r="676" spans="27:27">
      <c r="AA676" s="231"/>
    </row>
    <row r="677" spans="27:27">
      <c r="AA677" s="231"/>
    </row>
    <row r="678" spans="27:27">
      <c r="AA678" s="231"/>
    </row>
    <row r="679" spans="27:27">
      <c r="AA679" s="231"/>
    </row>
    <row r="680" spans="27:27">
      <c r="AA680" s="231"/>
    </row>
    <row r="681" spans="27:27">
      <c r="AA681" s="231"/>
    </row>
    <row r="682" spans="27:27">
      <c r="AA682" s="231"/>
    </row>
    <row r="683" spans="27:27">
      <c r="AA683" s="231"/>
    </row>
    <row r="684" spans="27:27">
      <c r="AA684" s="231"/>
    </row>
    <row r="685" spans="27:27">
      <c r="AA685" s="231"/>
    </row>
    <row r="686" spans="27:27">
      <c r="AA686" s="231"/>
    </row>
    <row r="687" spans="27:27">
      <c r="AA687" s="231"/>
    </row>
    <row r="688" spans="27:27">
      <c r="AA688" s="231"/>
    </row>
    <row r="689" spans="27:27">
      <c r="AA689" s="231"/>
    </row>
    <row r="690" spans="27:27">
      <c r="AA690" s="231"/>
    </row>
    <row r="691" spans="27:27">
      <c r="AA691" s="231"/>
    </row>
    <row r="692" spans="27:27">
      <c r="AA692" s="231"/>
    </row>
    <row r="693" spans="27:27">
      <c r="AA693" s="231"/>
    </row>
    <row r="694" spans="27:27">
      <c r="AA694" s="231"/>
    </row>
    <row r="695" spans="27:27">
      <c r="AA695" s="231"/>
    </row>
    <row r="696" spans="27:27">
      <c r="AA696" s="231"/>
    </row>
    <row r="697" spans="27:27">
      <c r="AA697" s="231"/>
    </row>
    <row r="698" spans="27:27">
      <c r="AA698" s="231"/>
    </row>
    <row r="699" spans="27:27">
      <c r="AA699" s="231"/>
    </row>
    <row r="700" spans="27:27">
      <c r="AA700" s="231"/>
    </row>
    <row r="701" spans="27:27">
      <c r="AA701" s="231"/>
    </row>
    <row r="702" spans="27:27">
      <c r="AA702" s="231"/>
    </row>
    <row r="703" spans="27:27">
      <c r="AA703" s="231"/>
    </row>
    <row r="704" spans="27:27">
      <c r="AA704" s="231"/>
    </row>
    <row r="705" spans="27:27">
      <c r="AA705" s="231"/>
    </row>
    <row r="706" spans="27:27">
      <c r="AA706" s="231"/>
    </row>
    <row r="707" spans="27:27">
      <c r="AA707" s="231"/>
    </row>
    <row r="708" spans="27:27">
      <c r="AA708" s="231"/>
    </row>
    <row r="709" spans="27:27">
      <c r="AA709" s="231"/>
    </row>
    <row r="710" spans="27:27">
      <c r="AA710" s="231"/>
    </row>
    <row r="711" spans="27:27">
      <c r="AA711" s="231"/>
    </row>
    <row r="712" spans="27:27">
      <c r="AA712" s="231"/>
    </row>
    <row r="713" spans="27:27">
      <c r="AA713" s="231"/>
    </row>
    <row r="714" spans="27:27">
      <c r="AA714" s="231"/>
    </row>
    <row r="715" spans="27:27">
      <c r="AA715" s="231"/>
    </row>
    <row r="716" spans="27:27">
      <c r="AA716" s="231"/>
    </row>
    <row r="717" spans="27:27">
      <c r="AA717" s="231"/>
    </row>
    <row r="718" spans="27:27">
      <c r="AA718" s="231"/>
    </row>
    <row r="719" spans="27:27">
      <c r="AA719" s="231"/>
    </row>
    <row r="720" spans="27:27">
      <c r="AA720" s="231"/>
    </row>
    <row r="721" spans="27:27">
      <c r="AA721" s="231"/>
    </row>
    <row r="722" spans="27:27">
      <c r="AA722" s="231"/>
    </row>
    <row r="723" spans="27:27">
      <c r="AA723" s="231"/>
    </row>
    <row r="724" spans="27:27">
      <c r="AA724" s="231"/>
    </row>
    <row r="725" spans="27:27">
      <c r="AA725" s="231"/>
    </row>
    <row r="726" spans="27:27">
      <c r="AA726" s="231"/>
    </row>
    <row r="727" spans="27:27">
      <c r="AA727" s="231"/>
    </row>
    <row r="728" spans="27:27">
      <c r="AA728" s="231"/>
    </row>
    <row r="729" spans="27:27">
      <c r="AA729" s="231"/>
    </row>
    <row r="730" spans="27:27">
      <c r="AA730" s="231"/>
    </row>
    <row r="731" spans="27:27">
      <c r="AA731" s="231"/>
    </row>
    <row r="732" spans="27:27">
      <c r="AA732" s="231"/>
    </row>
    <row r="733" spans="27:27">
      <c r="AA733" s="231"/>
    </row>
    <row r="734" spans="27:27">
      <c r="AA734" s="231"/>
    </row>
    <row r="735" spans="27:27">
      <c r="AA735" s="231"/>
    </row>
    <row r="736" spans="27:27">
      <c r="AA736" s="231"/>
    </row>
    <row r="737" spans="27:27">
      <c r="AA737" s="231"/>
    </row>
    <row r="738" spans="27:27">
      <c r="AA738" s="231"/>
    </row>
    <row r="739" spans="27:27">
      <c r="AA739" s="231"/>
    </row>
    <row r="740" spans="27:27">
      <c r="AA740" s="231"/>
    </row>
    <row r="741" spans="27:27">
      <c r="AA741" s="231"/>
    </row>
    <row r="742" spans="27:27">
      <c r="AA742" s="231"/>
    </row>
    <row r="743" spans="27:27">
      <c r="AA743" s="231"/>
    </row>
    <row r="744" spans="27:27">
      <c r="AA744" s="231"/>
    </row>
    <row r="745" spans="27:27">
      <c r="AA745" s="231"/>
    </row>
    <row r="746" spans="27:27">
      <c r="AA746" s="231"/>
    </row>
    <row r="747" spans="27:27">
      <c r="AA747" s="231"/>
    </row>
    <row r="748" spans="27:27">
      <c r="AA748" s="231"/>
    </row>
    <row r="749" spans="27:27">
      <c r="AA749" s="231"/>
    </row>
    <row r="750" spans="27:27">
      <c r="AA750" s="231"/>
    </row>
    <row r="751" spans="27:27">
      <c r="AA751" s="231"/>
    </row>
    <row r="752" spans="27:27">
      <c r="AA752" s="231"/>
    </row>
    <row r="753" spans="27:27">
      <c r="AA753" s="231"/>
    </row>
    <row r="754" spans="27:27">
      <c r="AA754" s="231"/>
    </row>
    <row r="755" spans="27:27">
      <c r="AA755" s="231"/>
    </row>
    <row r="756" spans="27:27">
      <c r="AA756" s="231"/>
    </row>
    <row r="757" spans="27:27">
      <c r="AA757" s="231"/>
    </row>
    <row r="758" spans="27:27">
      <c r="AA758" s="231"/>
    </row>
    <row r="759" spans="27:27">
      <c r="AA759" s="231"/>
    </row>
    <row r="760" spans="27:27">
      <c r="AA760" s="231"/>
    </row>
    <row r="761" spans="27:27">
      <c r="AA761" s="231"/>
    </row>
    <row r="762" spans="27:27">
      <c r="AA762" s="231"/>
    </row>
    <row r="763" spans="27:27">
      <c r="AA763" s="231"/>
    </row>
    <row r="764" spans="27:27">
      <c r="AA764" s="231"/>
    </row>
    <row r="765" spans="27:27">
      <c r="AA765" s="231"/>
    </row>
    <row r="766" spans="27:27">
      <c r="AA766" s="231"/>
    </row>
    <row r="767" spans="27:27">
      <c r="AA767" s="231"/>
    </row>
    <row r="768" spans="27:27">
      <c r="AA768" s="231"/>
    </row>
    <row r="769" spans="27:27">
      <c r="AA769" s="231"/>
    </row>
    <row r="770" spans="27:27">
      <c r="AA770" s="231"/>
    </row>
    <row r="771" spans="27:27">
      <c r="AA771" s="231"/>
    </row>
    <row r="772" spans="27:27">
      <c r="AA772" s="231"/>
    </row>
    <row r="773" spans="27:27">
      <c r="AA773" s="231"/>
    </row>
    <row r="774" spans="27:27">
      <c r="AA774" s="231"/>
    </row>
    <row r="775" spans="27:27">
      <c r="AA775" s="231"/>
    </row>
    <row r="776" spans="27:27">
      <c r="AA776" s="231"/>
    </row>
    <row r="777" spans="27:27">
      <c r="AA777" s="231"/>
    </row>
    <row r="778" spans="27:27">
      <c r="AA778" s="231"/>
    </row>
    <row r="779" spans="27:27">
      <c r="AA779" s="231"/>
    </row>
    <row r="780" spans="27:27">
      <c r="AA780" s="231"/>
    </row>
    <row r="781" spans="27:27">
      <c r="AA781" s="231"/>
    </row>
    <row r="782" spans="27:27">
      <c r="AA782" s="231"/>
    </row>
    <row r="783" spans="27:27">
      <c r="AA783" s="231"/>
    </row>
    <row r="784" spans="27:27">
      <c r="AA784" s="231"/>
    </row>
    <row r="785" spans="27:27">
      <c r="AA785" s="231"/>
    </row>
    <row r="786" spans="27:27">
      <c r="AA786" s="231"/>
    </row>
    <row r="787" spans="27:27">
      <c r="AA787" s="231"/>
    </row>
    <row r="788" spans="27:27">
      <c r="AA788" s="231"/>
    </row>
    <row r="789" spans="27:27">
      <c r="AA789" s="231"/>
    </row>
    <row r="790" spans="27:27">
      <c r="AA790" s="231"/>
    </row>
    <row r="791" spans="27:27">
      <c r="AA791" s="231"/>
    </row>
    <row r="792" spans="27:27">
      <c r="AA792" s="231"/>
    </row>
    <row r="793" spans="27:27">
      <c r="AA793" s="231"/>
    </row>
    <row r="794" spans="27:27">
      <c r="AA794" s="231"/>
    </row>
    <row r="795" spans="27:27">
      <c r="AA795" s="231"/>
    </row>
    <row r="796" spans="27:27">
      <c r="AA796" s="231"/>
    </row>
    <row r="797" spans="27:27">
      <c r="AA797" s="231"/>
    </row>
    <row r="798" spans="27:27">
      <c r="AA798" s="231"/>
    </row>
    <row r="799" spans="27:27">
      <c r="AA799" s="231"/>
    </row>
    <row r="800" spans="27:27">
      <c r="AA800" s="231"/>
    </row>
    <row r="801" spans="27:27">
      <c r="AA801" s="231"/>
    </row>
    <row r="802" spans="27:27">
      <c r="AA802" s="231"/>
    </row>
    <row r="803" spans="27:27">
      <c r="AA803" s="231"/>
    </row>
    <row r="804" spans="27:27">
      <c r="AA804" s="231"/>
    </row>
    <row r="805" spans="27:27">
      <c r="AA805" s="231"/>
    </row>
    <row r="806" spans="27:27">
      <c r="AA806" s="231"/>
    </row>
    <row r="807" spans="27:27">
      <c r="AA807" s="231"/>
    </row>
    <row r="808" spans="27:27">
      <c r="AA808" s="231"/>
    </row>
    <row r="809" spans="27:27">
      <c r="AA809" s="231"/>
    </row>
    <row r="810" spans="27:27">
      <c r="AA810" s="231"/>
    </row>
    <row r="811" spans="27:27">
      <c r="AA811" s="231"/>
    </row>
    <row r="812" spans="27:27">
      <c r="AA812" s="231"/>
    </row>
    <row r="813" spans="27:27">
      <c r="AA813" s="231"/>
    </row>
    <row r="814" spans="27:27">
      <c r="AA814" s="231"/>
    </row>
    <row r="815" spans="27:27">
      <c r="AA815" s="231"/>
    </row>
    <row r="816" spans="27:27">
      <c r="AA816" s="231"/>
    </row>
    <row r="817" spans="27:27">
      <c r="AA817" s="231"/>
    </row>
    <row r="818" spans="27:27">
      <c r="AA818" s="231"/>
    </row>
    <row r="819" spans="27:27">
      <c r="AA819" s="231"/>
    </row>
    <row r="820" spans="27:27">
      <c r="AA820" s="231"/>
    </row>
    <row r="821" spans="27:27">
      <c r="AA821" s="231"/>
    </row>
    <row r="822" spans="27:27">
      <c r="AA822" s="231"/>
    </row>
    <row r="823" spans="27:27">
      <c r="AA823" s="231"/>
    </row>
    <row r="824" spans="27:27">
      <c r="AA824" s="231"/>
    </row>
    <row r="825" spans="27:27">
      <c r="AA825" s="231"/>
    </row>
    <row r="826" spans="27:27">
      <c r="AA826" s="231"/>
    </row>
    <row r="827" spans="27:27">
      <c r="AA827" s="231"/>
    </row>
    <row r="828" spans="27:27">
      <c r="AA828" s="231"/>
    </row>
    <row r="829" spans="27:27">
      <c r="AA829" s="231"/>
    </row>
    <row r="830" spans="27:27">
      <c r="AA830" s="231"/>
    </row>
    <row r="831" spans="27:27">
      <c r="AA831" s="231"/>
    </row>
    <row r="832" spans="27:27">
      <c r="AA832" s="231"/>
    </row>
    <row r="833" spans="27:27">
      <c r="AA833" s="231"/>
    </row>
    <row r="834" spans="27:27">
      <c r="AA834" s="231"/>
    </row>
    <row r="835" spans="27:27">
      <c r="AA835" s="231"/>
    </row>
    <row r="836" spans="27:27">
      <c r="AA836" s="231"/>
    </row>
    <row r="837" spans="27:27">
      <c r="AA837" s="231"/>
    </row>
    <row r="838" spans="27:27">
      <c r="AA838" s="231"/>
    </row>
    <row r="839" spans="27:27">
      <c r="AA839" s="231"/>
    </row>
    <row r="840" spans="27:27">
      <c r="AA840" s="231"/>
    </row>
    <row r="841" spans="27:27">
      <c r="AA841" s="231"/>
    </row>
    <row r="842" spans="27:27">
      <c r="AA842" s="231"/>
    </row>
    <row r="843" spans="27:27">
      <c r="AA843" s="231"/>
    </row>
    <row r="844" spans="27:27">
      <c r="AA844" s="231"/>
    </row>
    <row r="845" spans="27:27">
      <c r="AA845" s="231"/>
    </row>
    <row r="846" spans="27:27">
      <c r="AA846" s="231"/>
    </row>
    <row r="847" spans="27:27">
      <c r="AA847" s="231"/>
    </row>
    <row r="848" spans="27:27">
      <c r="AA848" s="231"/>
    </row>
    <row r="849" spans="27:27">
      <c r="AA849" s="231"/>
    </row>
    <row r="850" spans="27:27">
      <c r="AA850" s="231"/>
    </row>
    <row r="851" spans="27:27">
      <c r="AA851" s="231"/>
    </row>
    <row r="852" spans="27:27">
      <c r="AA852" s="231"/>
    </row>
    <row r="853" spans="27:27">
      <c r="AA853" s="231"/>
    </row>
    <row r="854" spans="27:27">
      <c r="AA854" s="231"/>
    </row>
    <row r="855" spans="27:27">
      <c r="AA855" s="231"/>
    </row>
    <row r="856" spans="27:27">
      <c r="AA856" s="231"/>
    </row>
    <row r="857" spans="27:27">
      <c r="AA857" s="231"/>
    </row>
    <row r="858" spans="27:27">
      <c r="AA858" s="231"/>
    </row>
    <row r="859" spans="27:27">
      <c r="AA859" s="231"/>
    </row>
    <row r="860" spans="27:27">
      <c r="AA860" s="231"/>
    </row>
    <row r="861" spans="27:27">
      <c r="AA861" s="231"/>
    </row>
    <row r="862" spans="27:27">
      <c r="AA862" s="231"/>
    </row>
    <row r="863" spans="27:27">
      <c r="AA863" s="231"/>
    </row>
    <row r="864" spans="27:27">
      <c r="AA864" s="231"/>
    </row>
    <row r="865" spans="27:27">
      <c r="AA865" s="231"/>
    </row>
    <row r="866" spans="27:27">
      <c r="AA866" s="231"/>
    </row>
    <row r="867" spans="27:27">
      <c r="AA867" s="231"/>
    </row>
    <row r="868" spans="27:27">
      <c r="AA868" s="231"/>
    </row>
    <row r="869" spans="27:27">
      <c r="AA869" s="231"/>
    </row>
    <row r="870" spans="27:27">
      <c r="AA870" s="231"/>
    </row>
    <row r="871" spans="27:27">
      <c r="AA871" s="231"/>
    </row>
    <row r="872" spans="27:27">
      <c r="AA872" s="231"/>
    </row>
    <row r="873" spans="27:27">
      <c r="AA873" s="231"/>
    </row>
    <row r="874" spans="27:27">
      <c r="AA874" s="231"/>
    </row>
    <row r="875" spans="27:27">
      <c r="AA875" s="231"/>
    </row>
    <row r="876" spans="27:27">
      <c r="AA876" s="231"/>
    </row>
    <row r="877" spans="27:27">
      <c r="AA877" s="231"/>
    </row>
    <row r="878" spans="27:27">
      <c r="AA878" s="231"/>
    </row>
    <row r="879" spans="27:27">
      <c r="AA879" s="231"/>
    </row>
    <row r="880" spans="27:27">
      <c r="AA880" s="231"/>
    </row>
    <row r="881" spans="27:27">
      <c r="AA881" s="231"/>
    </row>
    <row r="882" spans="27:27">
      <c r="AA882" s="231"/>
    </row>
    <row r="883" spans="27:27">
      <c r="AA883" s="231"/>
    </row>
    <row r="884" spans="27:27">
      <c r="AA884" s="231"/>
    </row>
    <row r="885" spans="27:27">
      <c r="AA885" s="231"/>
    </row>
    <row r="886" spans="27:27">
      <c r="AA886" s="231"/>
    </row>
    <row r="887" spans="27:27">
      <c r="AA887" s="231"/>
    </row>
    <row r="888" spans="27:27">
      <c r="AA888" s="231"/>
    </row>
    <row r="889" spans="27:27">
      <c r="AA889" s="231"/>
    </row>
    <row r="890" spans="27:27">
      <c r="AA890" s="231"/>
    </row>
    <row r="891" spans="27:27">
      <c r="AA891" s="231"/>
    </row>
    <row r="892" spans="27:27">
      <c r="AA892" s="231"/>
    </row>
    <row r="893" spans="27:27">
      <c r="AA893" s="231"/>
    </row>
    <row r="894" spans="27:27">
      <c r="AA894" s="231"/>
    </row>
    <row r="895" spans="27:27">
      <c r="AA895" s="231"/>
    </row>
    <row r="896" spans="27:27">
      <c r="AA896" s="231"/>
    </row>
    <row r="897" spans="27:27">
      <c r="AA897" s="231"/>
    </row>
    <row r="898" spans="27:27">
      <c r="AA898" s="231"/>
    </row>
    <row r="899" spans="27:27">
      <c r="AA899" s="231"/>
    </row>
    <row r="900" spans="27:27">
      <c r="AA900" s="231"/>
    </row>
    <row r="901" spans="27:27">
      <c r="AA901" s="231"/>
    </row>
    <row r="902" spans="27:27">
      <c r="AA902" s="231"/>
    </row>
    <row r="903" spans="27:27">
      <c r="AA903" s="231"/>
    </row>
    <row r="904" spans="27:27">
      <c r="AA904" s="231"/>
    </row>
    <row r="905" spans="27:27">
      <c r="AA905" s="231"/>
    </row>
    <row r="906" spans="27:27">
      <c r="AA906" s="231"/>
    </row>
    <row r="907" spans="27:27">
      <c r="AA907" s="231"/>
    </row>
    <row r="908" spans="27:27">
      <c r="AA908" s="231"/>
    </row>
    <row r="909" spans="27:27">
      <c r="AA909" s="231"/>
    </row>
    <row r="910" spans="27:27">
      <c r="AA910" s="231"/>
    </row>
    <row r="911" spans="27:27">
      <c r="AA911" s="231"/>
    </row>
    <row r="912" spans="27:27">
      <c r="AA912" s="231"/>
    </row>
    <row r="913" spans="27:27">
      <c r="AA913" s="231"/>
    </row>
    <row r="914" spans="27:27">
      <c r="AA914" s="231"/>
    </row>
    <row r="915" spans="27:27">
      <c r="AA915" s="231"/>
    </row>
    <row r="916" spans="27:27">
      <c r="AA916" s="231"/>
    </row>
    <row r="917" spans="27:27">
      <c r="AA917" s="231"/>
    </row>
    <row r="918" spans="27:27">
      <c r="AA918" s="231"/>
    </row>
    <row r="919" spans="27:27">
      <c r="AA919" s="231"/>
    </row>
    <row r="920" spans="27:27">
      <c r="AA920" s="231"/>
    </row>
    <row r="921" spans="27:27">
      <c r="AA921" s="231"/>
    </row>
    <row r="922" spans="27:27">
      <c r="AA922" s="231"/>
    </row>
    <row r="923" spans="27:27">
      <c r="AA923" s="231"/>
    </row>
    <row r="924" spans="27:27">
      <c r="AA924" s="231"/>
    </row>
    <row r="925" spans="27:27">
      <c r="AA925" s="231"/>
    </row>
    <row r="926" spans="27:27">
      <c r="AA926" s="231"/>
    </row>
    <row r="927" spans="27:27">
      <c r="AA927" s="231"/>
    </row>
    <row r="928" spans="27:27">
      <c r="AA928" s="231"/>
    </row>
    <row r="929" spans="27:27">
      <c r="AA929" s="231"/>
    </row>
    <row r="930" spans="27:27">
      <c r="AA930" s="231"/>
    </row>
    <row r="931" spans="27:27">
      <c r="AA931" s="231"/>
    </row>
    <row r="932" spans="27:27">
      <c r="AA932" s="231"/>
    </row>
    <row r="933" spans="27:27">
      <c r="AA933" s="231"/>
    </row>
    <row r="934" spans="27:27">
      <c r="AA934" s="231"/>
    </row>
  </sheetData>
  <sortState xmlns:xlrd2="http://schemas.microsoft.com/office/spreadsheetml/2017/richdata2" ref="AA2:AA368">
    <sortCondition ref="AA2:AA340"/>
  </sortState>
  <mergeCells count="14">
    <mergeCell ref="B23:B25"/>
    <mergeCell ref="B26:B28"/>
    <mergeCell ref="B29:B31"/>
    <mergeCell ref="B32:B34"/>
    <mergeCell ref="B11:B14"/>
    <mergeCell ref="B15:B16"/>
    <mergeCell ref="B17:B18"/>
    <mergeCell ref="B20:B21"/>
    <mergeCell ref="C20:C21"/>
    <mergeCell ref="K28:L28"/>
    <mergeCell ref="C11:C12"/>
    <mergeCell ref="C13:C14"/>
    <mergeCell ref="C15:C16"/>
    <mergeCell ref="C17:C18"/>
  </mergeCells>
  <phoneticPr fontId="4" type="noConversion"/>
  <pageMargins left="0.55118110236220474" right="0.55118110236220474" top="0.78740157480314965" bottom="0.78740157480314965" header="0.51181102362204722" footer="0.51181102362204722"/>
  <pageSetup paperSize="9" scale="71"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Dates!$A:$A</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U791"/>
  <sheetViews>
    <sheetView workbookViewId="0">
      <pane xSplit="1" ySplit="8" topLeftCell="B765" activePane="bottomRight" state="frozen"/>
      <selection activeCell="A634" sqref="A634:W634"/>
      <selection pane="topRight" activeCell="A634" sqref="A634:W634"/>
      <selection pane="bottomLeft" activeCell="A634" sqref="A634:W634"/>
      <selection pane="bottomRight" activeCell="A791" sqref="A791"/>
    </sheetView>
  </sheetViews>
  <sheetFormatPr defaultRowHeight="12.5"/>
  <cols>
    <col min="1" max="1" width="11.54296875" customWidth="1"/>
    <col min="2" max="2" width="11.453125" style="71" customWidth="1"/>
  </cols>
  <sheetData>
    <row r="1" spans="1:21" s="57" customFormat="1" ht="15.5">
      <c r="A1" s="70" t="s">
        <v>85</v>
      </c>
      <c r="B1" s="187"/>
      <c r="C1" s="46"/>
      <c r="D1" s="46"/>
      <c r="E1" s="46"/>
      <c r="F1" s="46"/>
      <c r="G1" s="46"/>
      <c r="H1" s="46"/>
      <c r="I1" s="46"/>
      <c r="J1" s="46"/>
      <c r="K1" s="46"/>
      <c r="L1" s="46"/>
      <c r="M1" s="46"/>
      <c r="N1" s="46"/>
      <c r="O1" s="46"/>
      <c r="P1" s="46"/>
      <c r="Q1" s="46"/>
      <c r="R1" s="46"/>
      <c r="S1" s="46"/>
      <c r="T1" s="46"/>
      <c r="U1" s="46"/>
    </row>
    <row r="2" spans="1:21" s="57" customFormat="1" ht="15.5">
      <c r="A2" s="164" t="s">
        <v>94</v>
      </c>
      <c r="B2" s="187"/>
      <c r="C2" s="46"/>
      <c r="D2" s="46"/>
      <c r="E2" s="46"/>
      <c r="F2" s="46"/>
      <c r="G2" s="46"/>
      <c r="H2" s="46"/>
      <c r="I2" s="46"/>
      <c r="J2" s="46"/>
      <c r="K2" s="46"/>
      <c r="L2" s="46"/>
      <c r="M2" s="46"/>
      <c r="N2" s="46"/>
      <c r="O2" s="46"/>
      <c r="P2" s="46"/>
      <c r="Q2" s="46"/>
      <c r="R2" s="46"/>
      <c r="S2" s="46"/>
      <c r="T2" s="46"/>
      <c r="U2" s="46"/>
    </row>
    <row r="3" spans="1:21" s="57" customFormat="1" ht="15.5">
      <c r="A3" s="46" t="s">
        <v>31</v>
      </c>
      <c r="B3" s="188" t="s">
        <v>56</v>
      </c>
      <c r="C3" s="46"/>
      <c r="D3" s="46"/>
      <c r="E3" s="46"/>
      <c r="F3" s="46"/>
      <c r="G3" s="46"/>
      <c r="H3" s="46"/>
      <c r="I3" s="46"/>
      <c r="J3" s="46"/>
      <c r="K3" s="46"/>
      <c r="L3" s="46"/>
      <c r="M3" s="46"/>
      <c r="N3" s="46"/>
      <c r="O3" s="46"/>
      <c r="P3" s="46"/>
      <c r="Q3" s="46"/>
      <c r="R3" s="46"/>
      <c r="S3" s="46"/>
      <c r="T3" s="46"/>
      <c r="U3" s="46"/>
    </row>
    <row r="4" spans="1:21" s="57" customFormat="1" ht="15.5">
      <c r="A4" s="46"/>
      <c r="B4" s="187"/>
      <c r="C4" s="46"/>
      <c r="D4" s="46"/>
      <c r="E4" s="46"/>
      <c r="F4" s="46"/>
      <c r="G4" s="46"/>
      <c r="H4" s="46"/>
      <c r="I4" s="46"/>
      <c r="J4" s="46"/>
      <c r="K4" s="46"/>
      <c r="L4" s="46"/>
      <c r="M4" s="46"/>
      <c r="N4" s="46"/>
      <c r="O4" s="46"/>
      <c r="P4" s="46"/>
      <c r="Q4" s="46"/>
      <c r="R4" s="46"/>
      <c r="S4" s="46"/>
      <c r="T4" s="46"/>
      <c r="U4" s="46"/>
    </row>
    <row r="5" spans="1:21" s="57" customFormat="1" ht="15.5">
      <c r="B5" s="187"/>
      <c r="C5" s="46"/>
      <c r="D5" s="46"/>
      <c r="E5" s="46"/>
      <c r="F5" s="46"/>
      <c r="G5" s="46"/>
      <c r="H5" s="46"/>
      <c r="I5" s="46"/>
      <c r="J5" s="46"/>
      <c r="K5" s="46"/>
      <c r="L5" s="46"/>
      <c r="M5" s="46"/>
      <c r="N5" s="46"/>
      <c r="O5" s="46"/>
      <c r="P5" s="46"/>
      <c r="Q5" s="46"/>
      <c r="R5" s="46"/>
      <c r="S5" s="46"/>
      <c r="T5" s="46"/>
      <c r="U5" s="46"/>
    </row>
    <row r="6" spans="1:21" s="57" customFormat="1" ht="15.5">
      <c r="A6" s="46" t="s">
        <v>52</v>
      </c>
      <c r="B6" s="187"/>
      <c r="C6" s="294" t="s">
        <v>57</v>
      </c>
      <c r="D6" s="294"/>
      <c r="E6" s="53"/>
      <c r="F6" s="53"/>
      <c r="G6" s="53" t="s">
        <v>36</v>
      </c>
      <c r="H6" s="53" t="s">
        <v>36</v>
      </c>
      <c r="I6" s="54"/>
      <c r="J6" s="45"/>
      <c r="K6" s="294" t="s">
        <v>58</v>
      </c>
      <c r="L6" s="294"/>
      <c r="M6" s="53"/>
      <c r="N6" s="55"/>
      <c r="O6" s="53" t="s">
        <v>36</v>
      </c>
      <c r="P6" s="53" t="s">
        <v>36</v>
      </c>
      <c r="Q6" s="56"/>
      <c r="R6" s="58"/>
      <c r="T6" s="46"/>
      <c r="U6" s="46"/>
    </row>
    <row r="7" spans="1:21" s="57" customFormat="1" ht="15.5">
      <c r="A7" s="46"/>
      <c r="B7" s="187"/>
      <c r="C7" s="46"/>
      <c r="D7" s="46"/>
      <c r="E7" s="46"/>
      <c r="F7" s="48" t="s">
        <v>51</v>
      </c>
      <c r="G7" s="47" t="s">
        <v>50</v>
      </c>
      <c r="H7" s="47" t="s">
        <v>50</v>
      </c>
      <c r="I7" s="46"/>
      <c r="J7" s="46"/>
      <c r="K7" s="46"/>
      <c r="L7" s="46"/>
      <c r="M7" s="46"/>
      <c r="N7" s="48" t="s">
        <v>51</v>
      </c>
      <c r="O7" s="47" t="s">
        <v>50</v>
      </c>
      <c r="P7" s="47" t="s">
        <v>50</v>
      </c>
      <c r="Q7" s="46"/>
      <c r="R7" s="59"/>
      <c r="T7" s="46"/>
      <c r="U7" s="46"/>
    </row>
    <row r="8" spans="1:21" s="56" customFormat="1" ht="15.5">
      <c r="A8" s="163" t="s">
        <v>55</v>
      </c>
      <c r="B8" s="189"/>
      <c r="C8" s="61" t="s">
        <v>38</v>
      </c>
      <c r="D8" s="61" t="s">
        <v>38</v>
      </c>
      <c r="E8" s="61"/>
      <c r="F8" s="61" t="s">
        <v>38</v>
      </c>
      <c r="G8" s="62" t="s">
        <v>39</v>
      </c>
      <c r="H8" s="62" t="s">
        <v>40</v>
      </c>
      <c r="I8" s="61" t="s">
        <v>45</v>
      </c>
      <c r="J8" s="61"/>
      <c r="K8" s="61" t="s">
        <v>38</v>
      </c>
      <c r="L8" s="61" t="s">
        <v>38</v>
      </c>
      <c r="M8" s="61"/>
      <c r="N8" s="61" t="s">
        <v>38</v>
      </c>
      <c r="O8" s="62" t="s">
        <v>39</v>
      </c>
      <c r="P8" s="62" t="s">
        <v>40</v>
      </c>
      <c r="Q8" s="61" t="s">
        <v>45</v>
      </c>
      <c r="R8" s="63"/>
      <c r="T8" s="55"/>
      <c r="U8" s="55"/>
    </row>
    <row r="9" spans="1:21">
      <c r="A9" s="168">
        <v>39817</v>
      </c>
      <c r="F9" t="e">
        <v>#DIV/0!</v>
      </c>
      <c r="G9" s="51" t="e">
        <v>#DIV/0!</v>
      </c>
      <c r="H9" s="51"/>
      <c r="N9" t="e">
        <v>#DIV/0!</v>
      </c>
      <c r="O9" s="51" t="e">
        <v>#DIV/0!</v>
      </c>
      <c r="P9" s="51"/>
      <c r="Q9" s="52"/>
    </row>
    <row r="10" spans="1:21">
      <c r="A10" s="168">
        <v>39824</v>
      </c>
      <c r="B10" s="71">
        <v>0.89954999999999996</v>
      </c>
      <c r="C10" s="35"/>
      <c r="D10" s="35"/>
      <c r="E10" s="35"/>
      <c r="F10" s="35" t="e">
        <v>#DIV/0!</v>
      </c>
      <c r="G10" s="51" t="e">
        <v>#DIV/0!</v>
      </c>
      <c r="H10" s="51"/>
      <c r="I10" s="35" t="e">
        <v>#DIV/0!</v>
      </c>
      <c r="K10" s="35"/>
      <c r="L10" s="35"/>
      <c r="M10" s="35"/>
      <c r="N10" t="e">
        <v>#DIV/0!</v>
      </c>
      <c r="O10" s="51" t="e">
        <v>#DIV/0!</v>
      </c>
      <c r="P10" s="51"/>
      <c r="Q10" s="35" t="e">
        <v>#DIV/0!</v>
      </c>
    </row>
    <row r="11" spans="1:21">
      <c r="A11" s="168">
        <v>39831</v>
      </c>
      <c r="B11" s="71">
        <v>0.89787099999999997</v>
      </c>
      <c r="C11" s="35"/>
      <c r="D11" s="35"/>
      <c r="E11" s="35"/>
      <c r="F11" s="35" t="e">
        <v>#DIV/0!</v>
      </c>
      <c r="G11" s="51" t="e">
        <v>#DIV/0!</v>
      </c>
      <c r="H11" s="51"/>
      <c r="I11" s="35" t="e">
        <v>#DIV/0!</v>
      </c>
      <c r="J11" s="35"/>
      <c r="K11" s="35"/>
      <c r="L11" s="35"/>
      <c r="M11" s="35"/>
      <c r="N11" t="e">
        <v>#DIV/0!</v>
      </c>
      <c r="O11" s="51" t="e">
        <v>#DIV/0!</v>
      </c>
      <c r="P11" s="51"/>
      <c r="Q11" s="35" t="e">
        <v>#DIV/0!</v>
      </c>
    </row>
    <row r="12" spans="1:21">
      <c r="A12" s="168">
        <v>39838</v>
      </c>
      <c r="B12" s="71">
        <v>0.92645699999999997</v>
      </c>
      <c r="C12" s="35"/>
      <c r="D12" s="35"/>
      <c r="E12" s="35"/>
      <c r="F12" s="35" t="e">
        <v>#DIV/0!</v>
      </c>
      <c r="G12" s="51" t="e">
        <v>#DIV/0!</v>
      </c>
      <c r="H12" s="51"/>
      <c r="I12" s="35" t="e">
        <v>#DIV/0!</v>
      </c>
      <c r="J12" s="35"/>
      <c r="K12" s="35"/>
      <c r="L12" s="35"/>
      <c r="M12" s="35"/>
      <c r="N12" t="e">
        <v>#DIV/0!</v>
      </c>
      <c r="O12" s="51" t="e">
        <v>#DIV/0!</v>
      </c>
      <c r="P12" s="51"/>
      <c r="Q12" s="35" t="e">
        <v>#DIV/0!</v>
      </c>
    </row>
    <row r="13" spans="1:21">
      <c r="A13" s="168">
        <v>39845</v>
      </c>
      <c r="B13" s="71">
        <v>0.92194299999999996</v>
      </c>
      <c r="C13" s="35"/>
      <c r="D13" s="35"/>
      <c r="E13" s="35"/>
      <c r="F13" s="35" t="e">
        <v>#DIV/0!</v>
      </c>
      <c r="G13" s="51" t="e">
        <v>#DIV/0!</v>
      </c>
      <c r="H13" s="51"/>
      <c r="I13" s="35" t="e">
        <v>#DIV/0!</v>
      </c>
      <c r="J13" s="35"/>
      <c r="K13" s="35"/>
      <c r="L13" s="35"/>
      <c r="M13" s="35"/>
      <c r="N13" t="e">
        <v>#DIV/0!</v>
      </c>
      <c r="O13" s="51" t="e">
        <v>#DIV/0!</v>
      </c>
      <c r="P13" s="51"/>
      <c r="Q13" s="35" t="e">
        <v>#DIV/0!</v>
      </c>
    </row>
    <row r="14" spans="1:21">
      <c r="A14" s="168">
        <v>39852</v>
      </c>
      <c r="B14" s="71">
        <v>0.887629</v>
      </c>
      <c r="C14" s="35"/>
      <c r="D14" s="35"/>
      <c r="E14" s="35"/>
      <c r="F14" s="35" t="e">
        <v>#DIV/0!</v>
      </c>
      <c r="G14" s="51" t="e">
        <v>#DIV/0!</v>
      </c>
      <c r="H14" s="51"/>
      <c r="I14" s="35" t="e">
        <v>#DIV/0!</v>
      </c>
      <c r="J14" s="35"/>
      <c r="K14" s="35"/>
      <c r="L14" s="35"/>
      <c r="M14" s="35"/>
      <c r="N14" t="e">
        <v>#DIV/0!</v>
      </c>
      <c r="O14" s="51" t="e">
        <v>#DIV/0!</v>
      </c>
      <c r="P14" s="51"/>
      <c r="Q14" s="35" t="e">
        <v>#DIV/0!</v>
      </c>
    </row>
    <row r="15" spans="1:21">
      <c r="A15" s="168">
        <v>39859</v>
      </c>
      <c r="B15" s="71">
        <v>0.88428600000000002</v>
      </c>
      <c r="C15" s="35"/>
      <c r="D15" s="35"/>
      <c r="E15" s="35"/>
      <c r="F15" s="35" t="e">
        <v>#DIV/0!</v>
      </c>
      <c r="G15" s="51" t="e">
        <v>#DIV/0!</v>
      </c>
      <c r="H15" s="51"/>
      <c r="I15" s="35" t="e">
        <v>#DIV/0!</v>
      </c>
      <c r="J15" s="35"/>
      <c r="K15" s="35"/>
      <c r="L15" s="35"/>
      <c r="M15" s="35"/>
      <c r="N15" t="e">
        <v>#DIV/0!</v>
      </c>
      <c r="O15" s="51" t="e">
        <v>#DIV/0!</v>
      </c>
      <c r="P15" s="51"/>
      <c r="Q15" s="35" t="e">
        <v>#DIV/0!</v>
      </c>
    </row>
    <row r="16" spans="1:21">
      <c r="A16" s="168">
        <v>39866</v>
      </c>
      <c r="B16" s="71">
        <v>0.88466400000000001</v>
      </c>
      <c r="C16" s="35"/>
      <c r="D16" s="35"/>
      <c r="E16" s="35"/>
      <c r="F16" s="35" t="e">
        <v>#DIV/0!</v>
      </c>
      <c r="G16" s="51" t="e">
        <v>#DIV/0!</v>
      </c>
      <c r="H16" s="51"/>
      <c r="I16" s="35" t="e">
        <v>#DIV/0!</v>
      </c>
      <c r="J16" s="35"/>
      <c r="K16" s="35"/>
      <c r="L16" s="35"/>
      <c r="M16" s="35"/>
      <c r="N16" t="e">
        <v>#DIV/0!</v>
      </c>
      <c r="O16" s="51" t="e">
        <v>#DIV/0!</v>
      </c>
      <c r="P16" s="51"/>
      <c r="Q16" s="35" t="e">
        <v>#DIV/0!</v>
      </c>
    </row>
    <row r="17" spans="1:17">
      <c r="A17" s="168">
        <v>39873</v>
      </c>
      <c r="B17" s="71">
        <v>0.88637100000000002</v>
      </c>
      <c r="C17" s="35"/>
      <c r="D17" s="35"/>
      <c r="E17" s="35"/>
      <c r="F17" s="35" t="e">
        <v>#DIV/0!</v>
      </c>
      <c r="G17" s="51" t="e">
        <v>#DIV/0!</v>
      </c>
      <c r="H17" s="51"/>
      <c r="I17" s="35" t="e">
        <v>#DIV/0!</v>
      </c>
      <c r="J17" s="35"/>
      <c r="K17" s="35"/>
      <c r="L17" s="35"/>
      <c r="M17" s="35"/>
      <c r="N17" t="e">
        <v>#DIV/0!</v>
      </c>
      <c r="O17" s="51" t="e">
        <v>#DIV/0!</v>
      </c>
      <c r="P17" s="51"/>
      <c r="Q17" s="35" t="e">
        <v>#DIV/0!</v>
      </c>
    </row>
    <row r="18" spans="1:17">
      <c r="A18" s="168">
        <v>39880</v>
      </c>
      <c r="B18" s="71">
        <v>0.89180700000000002</v>
      </c>
      <c r="C18" s="35"/>
      <c r="D18" s="35"/>
      <c r="E18" s="35"/>
      <c r="F18" s="35" t="e">
        <v>#DIV/0!</v>
      </c>
      <c r="G18" s="51" t="e">
        <v>#DIV/0!</v>
      </c>
      <c r="H18" s="51"/>
      <c r="I18" s="35" t="e">
        <v>#DIV/0!</v>
      </c>
      <c r="J18" s="35"/>
      <c r="K18" s="35"/>
      <c r="L18" s="35"/>
      <c r="M18" s="35"/>
      <c r="N18" t="e">
        <v>#DIV/0!</v>
      </c>
      <c r="O18" s="51" t="e">
        <v>#DIV/0!</v>
      </c>
      <c r="P18" s="51"/>
      <c r="Q18" s="35" t="e">
        <v>#DIV/0!</v>
      </c>
    </row>
    <row r="19" spans="1:17">
      <c r="A19" s="168">
        <v>39887</v>
      </c>
      <c r="B19" s="71">
        <v>0.91779999999999995</v>
      </c>
      <c r="C19" s="35"/>
      <c r="D19" s="35"/>
      <c r="E19" s="35"/>
      <c r="F19" s="35" t="e">
        <v>#DIV/0!</v>
      </c>
      <c r="G19" s="51" t="e">
        <v>#DIV/0!</v>
      </c>
      <c r="H19" s="51"/>
      <c r="I19" s="35" t="e">
        <v>#DIV/0!</v>
      </c>
      <c r="K19" s="35"/>
      <c r="L19" s="35"/>
      <c r="M19" s="35"/>
      <c r="N19" t="e">
        <v>#DIV/0!</v>
      </c>
      <c r="O19" s="51" t="e">
        <v>#DIV/0!</v>
      </c>
      <c r="P19" s="51"/>
      <c r="Q19" s="35" t="e">
        <v>#DIV/0!</v>
      </c>
    </row>
    <row r="20" spans="1:17">
      <c r="A20" s="168">
        <v>39894</v>
      </c>
      <c r="B20" s="71">
        <v>0.93252100000000004</v>
      </c>
      <c r="C20" s="35"/>
      <c r="D20" s="35"/>
      <c r="E20" s="35"/>
      <c r="F20" s="35" t="e">
        <v>#DIV/0!</v>
      </c>
      <c r="G20" s="51" t="e">
        <v>#DIV/0!</v>
      </c>
      <c r="H20" s="51"/>
      <c r="I20" s="35" t="e">
        <v>#DIV/0!</v>
      </c>
      <c r="K20" s="35"/>
      <c r="L20" s="35"/>
      <c r="M20" s="35"/>
      <c r="N20" t="e">
        <v>#DIV/0!</v>
      </c>
      <c r="O20" s="51" t="e">
        <v>#DIV/0!</v>
      </c>
      <c r="P20" s="51"/>
      <c r="Q20" s="35" t="e">
        <v>#DIV/0!</v>
      </c>
    </row>
    <row r="21" spans="1:17">
      <c r="A21" s="168">
        <v>39901</v>
      </c>
      <c r="B21" s="71">
        <v>0.92891400000000002</v>
      </c>
      <c r="C21" s="35"/>
      <c r="D21" s="35"/>
      <c r="E21" s="35"/>
      <c r="F21" s="35" t="e">
        <v>#DIV/0!</v>
      </c>
      <c r="G21" s="51" t="e">
        <v>#DIV/0!</v>
      </c>
      <c r="H21" s="51"/>
      <c r="I21" s="35" t="e">
        <v>#DIV/0!</v>
      </c>
      <c r="K21" s="35"/>
      <c r="L21" s="35"/>
      <c r="M21" s="35"/>
      <c r="N21" t="e">
        <v>#DIV/0!</v>
      </c>
      <c r="O21" s="51" t="e">
        <v>#DIV/0!</v>
      </c>
      <c r="P21" s="51"/>
      <c r="Q21" s="35" t="e">
        <v>#DIV/0!</v>
      </c>
    </row>
    <row r="22" spans="1:17">
      <c r="A22" s="168">
        <v>39908</v>
      </c>
      <c r="B22" s="71">
        <v>0.91999399999999998</v>
      </c>
      <c r="C22" s="35"/>
      <c r="D22" s="35"/>
      <c r="E22" s="35"/>
      <c r="F22" s="35" t="e">
        <v>#DIV/0!</v>
      </c>
      <c r="G22" s="51" t="e">
        <v>#DIV/0!</v>
      </c>
      <c r="H22" s="51"/>
      <c r="I22" s="35" t="e">
        <v>#DIV/0!</v>
      </c>
      <c r="K22" s="35"/>
      <c r="L22" s="35"/>
      <c r="M22" s="35"/>
      <c r="N22" t="e">
        <v>#DIV/0!</v>
      </c>
      <c r="O22" s="51" t="e">
        <v>#DIV/0!</v>
      </c>
      <c r="P22" s="51"/>
      <c r="Q22" s="35" t="e">
        <v>#DIV/0!</v>
      </c>
    </row>
    <row r="23" spans="1:17">
      <c r="A23" s="168">
        <v>39915</v>
      </c>
      <c r="B23" s="71">
        <v>0.904586</v>
      </c>
      <c r="C23" s="35"/>
      <c r="D23" s="35"/>
      <c r="E23" s="35"/>
      <c r="F23" s="35" t="e">
        <v>#DIV/0!</v>
      </c>
      <c r="G23" s="51" t="e">
        <v>#DIV/0!</v>
      </c>
      <c r="H23" s="51"/>
      <c r="I23" s="35" t="e">
        <v>#DIV/0!</v>
      </c>
      <c r="K23" s="35"/>
      <c r="L23" s="35"/>
      <c r="M23" s="35"/>
      <c r="N23" t="e">
        <v>#DIV/0!</v>
      </c>
      <c r="O23" s="51" t="e">
        <v>#DIV/0!</v>
      </c>
      <c r="P23" s="51"/>
      <c r="Q23" s="35" t="e">
        <v>#DIV/0!</v>
      </c>
    </row>
    <row r="24" spans="1:17">
      <c r="A24" s="168">
        <v>39922</v>
      </c>
      <c r="B24" s="71">
        <v>0.89051400000000003</v>
      </c>
      <c r="C24" s="35"/>
      <c r="D24" s="35"/>
      <c r="E24" s="35"/>
      <c r="F24" s="35" t="e">
        <v>#DIV/0!</v>
      </c>
      <c r="G24" s="51" t="e">
        <v>#DIV/0!</v>
      </c>
      <c r="H24" s="51"/>
      <c r="I24" s="35" t="e">
        <v>#DIV/0!</v>
      </c>
      <c r="K24" s="35"/>
      <c r="L24" s="35"/>
      <c r="M24" s="35"/>
      <c r="N24" t="e">
        <v>#DIV/0!</v>
      </c>
      <c r="O24" s="51" t="e">
        <v>#DIV/0!</v>
      </c>
      <c r="P24" s="51"/>
      <c r="Q24" s="35" t="e">
        <v>#DIV/0!</v>
      </c>
    </row>
    <row r="25" spans="1:17">
      <c r="A25" s="168">
        <v>39929</v>
      </c>
      <c r="B25" s="71">
        <v>0.89400000000000002</v>
      </c>
      <c r="C25" s="35"/>
      <c r="D25" s="35"/>
      <c r="E25" s="35"/>
      <c r="F25" s="35" t="e">
        <v>#DIV/0!</v>
      </c>
      <c r="G25" s="51" t="e">
        <v>#DIV/0!</v>
      </c>
      <c r="H25" s="51"/>
      <c r="I25" s="35" t="e">
        <v>#DIV/0!</v>
      </c>
      <c r="K25" s="35"/>
      <c r="L25" s="35"/>
      <c r="M25" s="35"/>
      <c r="N25" t="e">
        <v>#DIV/0!</v>
      </c>
      <c r="O25" s="51" t="e">
        <v>#DIV/0!</v>
      </c>
      <c r="P25" s="51"/>
      <c r="Q25" s="35" t="e">
        <v>#DIV/0!</v>
      </c>
    </row>
    <row r="26" spans="1:17">
      <c r="A26" s="168">
        <v>39936</v>
      </c>
      <c r="B26" s="71">
        <v>0.89655700000000005</v>
      </c>
      <c r="C26" s="35"/>
      <c r="D26" s="35"/>
      <c r="E26" s="35"/>
      <c r="F26" s="35" t="e">
        <v>#DIV/0!</v>
      </c>
      <c r="G26" s="51" t="e">
        <v>#DIV/0!</v>
      </c>
      <c r="H26" s="51"/>
      <c r="I26" s="35" t="e">
        <v>#DIV/0!</v>
      </c>
      <c r="K26" s="35"/>
      <c r="L26" s="35"/>
      <c r="M26" s="35"/>
      <c r="N26" s="35" t="e">
        <v>#DIV/0!</v>
      </c>
      <c r="O26" s="51" t="e">
        <v>#DIV/0!</v>
      </c>
      <c r="P26" s="51"/>
      <c r="Q26" s="35" t="e">
        <v>#DIV/0!</v>
      </c>
    </row>
    <row r="27" spans="1:17">
      <c r="A27" s="168">
        <v>39943</v>
      </c>
      <c r="B27" s="71">
        <v>0.88873599999999997</v>
      </c>
      <c r="C27" s="35"/>
      <c r="D27" s="35"/>
      <c r="E27" s="35"/>
      <c r="F27" s="35" t="e">
        <v>#DIV/0!</v>
      </c>
      <c r="G27" s="51" t="e">
        <v>#DIV/0!</v>
      </c>
      <c r="H27" s="51"/>
      <c r="I27" s="35" t="e">
        <v>#DIV/0!</v>
      </c>
      <c r="K27" s="35"/>
      <c r="L27" s="35"/>
      <c r="M27" s="35"/>
      <c r="N27" s="35" t="e">
        <v>#DIV/0!</v>
      </c>
      <c r="O27" s="51" t="e">
        <v>#DIV/0!</v>
      </c>
      <c r="P27" s="51"/>
      <c r="Q27" s="35" t="e">
        <v>#DIV/0!</v>
      </c>
    </row>
    <row r="28" spans="1:17">
      <c r="A28" s="168">
        <v>39950</v>
      </c>
      <c r="B28" s="71">
        <v>0.89451400000000003</v>
      </c>
      <c r="C28" s="35"/>
      <c r="D28" s="35"/>
      <c r="E28" s="35"/>
      <c r="F28" s="35" t="e">
        <v>#DIV/0!</v>
      </c>
      <c r="G28" s="51" t="e">
        <v>#DIV/0!</v>
      </c>
      <c r="H28" s="51"/>
      <c r="I28" s="35" t="e">
        <v>#DIV/0!</v>
      </c>
      <c r="K28" s="35"/>
      <c r="L28" s="35"/>
      <c r="M28" s="35"/>
      <c r="N28" s="35" t="e">
        <v>#DIV/0!</v>
      </c>
      <c r="O28" s="51" t="e">
        <v>#DIV/0!</v>
      </c>
      <c r="P28" s="51"/>
      <c r="Q28" s="35" t="e">
        <v>#DIV/0!</v>
      </c>
    </row>
    <row r="29" spans="1:17">
      <c r="A29" s="168">
        <v>39957</v>
      </c>
      <c r="B29" s="71">
        <v>0.88145700000000005</v>
      </c>
      <c r="C29" s="35"/>
      <c r="D29" s="35"/>
      <c r="E29" s="35"/>
      <c r="F29" s="35" t="e">
        <v>#DIV/0!</v>
      </c>
      <c r="G29" s="51" t="e">
        <v>#DIV/0!</v>
      </c>
      <c r="H29" s="51"/>
      <c r="I29" s="35" t="e">
        <v>#DIV/0!</v>
      </c>
      <c r="K29" s="35"/>
      <c r="L29" s="35"/>
      <c r="M29" s="35"/>
      <c r="N29" s="35" t="e">
        <v>#DIV/0!</v>
      </c>
      <c r="O29" s="51" t="e">
        <v>#DIV/0!</v>
      </c>
      <c r="P29" s="51"/>
      <c r="Q29" s="35" t="e">
        <v>#DIV/0!</v>
      </c>
    </row>
    <row r="30" spans="1:17">
      <c r="A30" s="168">
        <v>39964</v>
      </c>
      <c r="B30" s="71">
        <v>0.87439999999999996</v>
      </c>
      <c r="C30" s="35"/>
      <c r="D30" s="35"/>
      <c r="E30" s="35"/>
      <c r="F30" s="35" t="e">
        <v>#DIV/0!</v>
      </c>
      <c r="G30" s="51" t="e">
        <v>#DIV/0!</v>
      </c>
      <c r="H30" s="51"/>
      <c r="I30" s="35" t="e">
        <v>#DIV/0!</v>
      </c>
      <c r="K30" s="35"/>
      <c r="L30" s="35"/>
      <c r="M30" s="35"/>
      <c r="N30" s="35" t="e">
        <v>#DIV/0!</v>
      </c>
      <c r="O30" s="51" t="e">
        <v>#DIV/0!</v>
      </c>
      <c r="P30" s="51"/>
      <c r="Q30" s="35" t="e">
        <v>#DIV/0!</v>
      </c>
    </row>
    <row r="31" spans="1:17">
      <c r="A31" s="168">
        <v>39971</v>
      </c>
      <c r="B31" s="71">
        <v>0.87044299999999997</v>
      </c>
      <c r="C31" s="35"/>
      <c r="D31" s="35"/>
      <c r="E31" s="35"/>
      <c r="F31" s="35" t="e">
        <v>#DIV/0!</v>
      </c>
      <c r="G31" s="51" t="e">
        <v>#DIV/0!</v>
      </c>
      <c r="H31" s="51"/>
      <c r="I31" s="35" t="e">
        <v>#DIV/0!</v>
      </c>
      <c r="K31" s="35"/>
      <c r="L31" s="35"/>
      <c r="M31" s="35"/>
      <c r="N31" t="e">
        <v>#DIV/0!</v>
      </c>
      <c r="O31" s="51" t="e">
        <v>#DIV/0!</v>
      </c>
      <c r="P31" s="51"/>
      <c r="Q31" s="35" t="e">
        <v>#DIV/0!</v>
      </c>
    </row>
    <row r="32" spans="1:17">
      <c r="A32" s="168">
        <v>39978</v>
      </c>
      <c r="B32" s="71">
        <v>0.86141400000000001</v>
      </c>
      <c r="C32" s="35"/>
      <c r="D32" s="35"/>
      <c r="E32" s="35"/>
      <c r="F32" s="35" t="e">
        <v>#DIV/0!</v>
      </c>
      <c r="G32" s="51" t="e">
        <v>#DIV/0!</v>
      </c>
      <c r="H32" s="51"/>
      <c r="I32" s="35" t="e">
        <v>#DIV/0!</v>
      </c>
      <c r="K32" s="35"/>
      <c r="L32" s="35"/>
      <c r="M32" s="35"/>
      <c r="N32" t="e">
        <v>#DIV/0!</v>
      </c>
      <c r="O32" s="51" t="e">
        <v>#DIV/0!</v>
      </c>
      <c r="P32" s="51"/>
      <c r="Q32" s="35" t="e">
        <v>#DIV/0!</v>
      </c>
    </row>
    <row r="33" spans="1:17">
      <c r="A33" s="168">
        <v>39985</v>
      </c>
      <c r="B33" s="71">
        <v>0.84992900000000005</v>
      </c>
      <c r="C33" s="35"/>
      <c r="D33" s="35"/>
      <c r="E33" s="35"/>
      <c r="F33" s="35" t="e">
        <v>#DIV/0!</v>
      </c>
      <c r="G33" s="51" t="e">
        <v>#DIV/0!</v>
      </c>
      <c r="H33" s="51"/>
      <c r="I33" s="35" t="e">
        <v>#DIV/0!</v>
      </c>
      <c r="K33" s="35"/>
      <c r="L33" s="35"/>
      <c r="M33" s="35"/>
      <c r="N33" t="e">
        <v>#DIV/0!</v>
      </c>
      <c r="O33" s="51" t="e">
        <v>#DIV/0!</v>
      </c>
      <c r="P33" s="51"/>
      <c r="Q33" s="35" t="e">
        <v>#DIV/0!</v>
      </c>
    </row>
    <row r="34" spans="1:17">
      <c r="A34" s="168">
        <v>39992</v>
      </c>
      <c r="B34" s="71">
        <v>0.85166399999999998</v>
      </c>
      <c r="C34" s="35">
        <v>2.5499999999999998</v>
      </c>
      <c r="D34" s="35">
        <v>3.5</v>
      </c>
      <c r="E34" s="35"/>
      <c r="F34" s="35">
        <v>3.0249999999999999</v>
      </c>
      <c r="G34" s="51" t="e">
        <v>#DIV/0!</v>
      </c>
      <c r="H34" s="51"/>
      <c r="I34" s="35">
        <v>257.62835999999999</v>
      </c>
      <c r="K34" s="35">
        <v>4.2</v>
      </c>
      <c r="L34" s="35">
        <v>5.4</v>
      </c>
      <c r="M34" s="35"/>
      <c r="N34" s="35">
        <v>4.8000000000000007</v>
      </c>
      <c r="O34" s="51" t="e">
        <v>#DIV/0!</v>
      </c>
      <c r="P34" s="51"/>
      <c r="Q34" s="35">
        <v>408.79872000000006</v>
      </c>
    </row>
    <row r="35" spans="1:17">
      <c r="A35" s="168">
        <v>39999</v>
      </c>
      <c r="B35" s="71">
        <v>0.85443599999999997</v>
      </c>
      <c r="C35" s="35">
        <v>2.5</v>
      </c>
      <c r="D35" s="35">
        <v>3.4</v>
      </c>
      <c r="E35" s="35"/>
      <c r="F35" s="35">
        <v>2.95</v>
      </c>
      <c r="G35" s="51">
        <v>-2.4793388429751957</v>
      </c>
      <c r="H35" s="51"/>
      <c r="I35" s="35">
        <v>252.05861999999999</v>
      </c>
      <c r="K35" s="35">
        <v>4.2</v>
      </c>
      <c r="L35" s="35">
        <v>5.3</v>
      </c>
      <c r="M35" s="35"/>
      <c r="N35" s="35">
        <v>4.75</v>
      </c>
      <c r="O35" s="51">
        <v>-1.0416666666666856</v>
      </c>
      <c r="P35" s="51"/>
      <c r="Q35" s="35">
        <v>405.85709999999995</v>
      </c>
    </row>
    <row r="36" spans="1:17">
      <c r="A36" s="168">
        <v>40006</v>
      </c>
      <c r="B36" s="71">
        <v>0.86040000000000005</v>
      </c>
      <c r="C36" s="35">
        <v>2.4500000000000002</v>
      </c>
      <c r="D36" s="35">
        <v>3.3</v>
      </c>
      <c r="E36" s="35"/>
      <c r="F36" s="35">
        <v>2.875</v>
      </c>
      <c r="G36" s="51">
        <v>-2.5423728813559308</v>
      </c>
      <c r="H36" s="51"/>
      <c r="I36" s="35">
        <v>247.36500000000001</v>
      </c>
      <c r="K36" s="35">
        <v>4.2</v>
      </c>
      <c r="L36" s="35">
        <v>5.2</v>
      </c>
      <c r="M36" s="35"/>
      <c r="N36" s="35">
        <v>4.7</v>
      </c>
      <c r="O36" s="51">
        <v>-1.0526315789473557</v>
      </c>
      <c r="P36" s="51"/>
      <c r="Q36" s="35">
        <v>404.38800000000003</v>
      </c>
    </row>
    <row r="37" spans="1:17">
      <c r="A37" s="168">
        <v>40013</v>
      </c>
      <c r="B37" s="71">
        <v>0.86152099999999998</v>
      </c>
      <c r="C37" s="35">
        <v>2.4</v>
      </c>
      <c r="D37" s="35">
        <v>3.3</v>
      </c>
      <c r="E37" s="35"/>
      <c r="F37" s="35">
        <v>2.8499999999999996</v>
      </c>
      <c r="G37" s="51">
        <v>-0.86956521739132597</v>
      </c>
      <c r="H37" s="51"/>
      <c r="I37" s="35">
        <v>245.53348499999998</v>
      </c>
      <c r="K37" s="35">
        <v>4.2</v>
      </c>
      <c r="L37" s="35">
        <v>5.2</v>
      </c>
      <c r="M37" s="35"/>
      <c r="N37" s="35">
        <v>4.7</v>
      </c>
      <c r="O37" s="51">
        <v>0</v>
      </c>
      <c r="P37" s="51"/>
      <c r="Q37" s="35">
        <v>404.91487000000001</v>
      </c>
    </row>
    <row r="38" spans="1:17">
      <c r="A38" s="168">
        <v>40020</v>
      </c>
      <c r="B38" s="71">
        <v>0.86445714285714281</v>
      </c>
      <c r="C38" s="35">
        <v>2.5</v>
      </c>
      <c r="D38" s="35">
        <v>3.4</v>
      </c>
      <c r="E38" s="35"/>
      <c r="F38" s="35">
        <v>2.95</v>
      </c>
      <c r="G38" s="51">
        <v>3.5087719298245759</v>
      </c>
      <c r="H38" s="51"/>
      <c r="I38" s="35">
        <v>255.01485714285715</v>
      </c>
      <c r="K38" s="35">
        <v>4.25</v>
      </c>
      <c r="L38" s="35">
        <v>5.2</v>
      </c>
      <c r="M38" s="35"/>
      <c r="N38" s="35">
        <v>4.7249999999999996</v>
      </c>
      <c r="O38" s="51">
        <v>0.53191489361701372</v>
      </c>
      <c r="P38" s="51"/>
      <c r="Q38" s="35">
        <v>408.45599999999996</v>
      </c>
    </row>
    <row r="39" spans="1:17">
      <c r="A39" s="168">
        <v>40027</v>
      </c>
      <c r="B39" s="71">
        <v>0.85988571428571425</v>
      </c>
      <c r="C39" s="35">
        <v>2.6</v>
      </c>
      <c r="D39" s="35">
        <v>3.4</v>
      </c>
      <c r="E39" s="35"/>
      <c r="F39" s="35">
        <v>3</v>
      </c>
      <c r="G39" s="51">
        <v>1.6949152542372872</v>
      </c>
      <c r="H39" s="51"/>
      <c r="I39" s="35">
        <v>257.96571428571428</v>
      </c>
      <c r="K39" s="35">
        <v>4.3</v>
      </c>
      <c r="L39" s="35">
        <v>5.2</v>
      </c>
      <c r="M39" s="35"/>
      <c r="N39">
        <v>4.75</v>
      </c>
      <c r="O39" s="51">
        <v>0.52910052910053196</v>
      </c>
      <c r="P39" s="51"/>
      <c r="Q39" s="35">
        <v>408.44571428571425</v>
      </c>
    </row>
    <row r="40" spans="1:17">
      <c r="A40" s="168">
        <v>40034</v>
      </c>
      <c r="B40" s="71">
        <v>0.85228571428571431</v>
      </c>
      <c r="C40" s="35">
        <v>2.6</v>
      </c>
      <c r="D40" s="35">
        <v>3.4</v>
      </c>
      <c r="E40" s="35"/>
      <c r="F40" s="35">
        <v>3</v>
      </c>
      <c r="G40" s="51">
        <v>0</v>
      </c>
      <c r="H40" s="51"/>
      <c r="I40" s="35">
        <v>255.68571428571428</v>
      </c>
      <c r="K40" s="35">
        <v>4.3</v>
      </c>
      <c r="L40" s="35">
        <v>5.2</v>
      </c>
      <c r="M40" s="35"/>
      <c r="N40">
        <v>4.75</v>
      </c>
      <c r="O40" s="51">
        <v>0</v>
      </c>
      <c r="P40" s="51"/>
      <c r="Q40" s="35">
        <v>404.83571428571435</v>
      </c>
    </row>
    <row r="41" spans="1:17">
      <c r="A41" s="168">
        <v>40041</v>
      </c>
      <c r="B41" s="71">
        <v>0.85859285714285716</v>
      </c>
      <c r="C41" s="35">
        <v>2.5499999999999998</v>
      </c>
      <c r="D41" s="35">
        <v>3.4</v>
      </c>
      <c r="E41" s="35"/>
      <c r="F41" s="35">
        <v>2.9749999999999996</v>
      </c>
      <c r="G41" s="51">
        <v>-0.83333333333334281</v>
      </c>
      <c r="H41" s="51"/>
      <c r="I41" s="35">
        <v>255.431375</v>
      </c>
      <c r="K41" s="35">
        <v>4.3</v>
      </c>
      <c r="L41" s="35">
        <v>5.3</v>
      </c>
      <c r="M41" s="35"/>
      <c r="N41" s="35">
        <v>4.8</v>
      </c>
      <c r="O41" s="35">
        <v>1.0526315789473699</v>
      </c>
      <c r="P41" s="35"/>
      <c r="Q41" s="35">
        <v>412.12457142857141</v>
      </c>
    </row>
    <row r="42" spans="1:17">
      <c r="A42" s="168">
        <v>40048</v>
      </c>
      <c r="B42" s="71">
        <v>0.8624428571428574</v>
      </c>
      <c r="C42" s="35">
        <v>2.5499999999999998</v>
      </c>
      <c r="D42" s="35">
        <v>3.4</v>
      </c>
      <c r="E42" s="35"/>
      <c r="F42" s="35">
        <v>2.9749999999999996</v>
      </c>
      <c r="G42" s="51">
        <v>0</v>
      </c>
      <c r="H42" s="51"/>
      <c r="I42" s="35">
        <v>256.57675000000006</v>
      </c>
      <c r="K42" s="35">
        <v>4.3</v>
      </c>
      <c r="L42" s="35">
        <v>5.3</v>
      </c>
      <c r="M42" s="35"/>
      <c r="N42" s="35">
        <v>4.8</v>
      </c>
      <c r="O42" s="51">
        <v>0</v>
      </c>
      <c r="P42" s="51"/>
      <c r="Q42" s="35">
        <v>413.97257142857154</v>
      </c>
    </row>
    <row r="43" spans="1:17">
      <c r="A43" s="168">
        <v>40055</v>
      </c>
      <c r="B43" s="71">
        <v>0.87473571428571428</v>
      </c>
      <c r="C43" s="35">
        <v>2.5499999999999998</v>
      </c>
      <c r="D43" s="35">
        <v>3.4</v>
      </c>
      <c r="E43" s="35"/>
      <c r="F43" s="35">
        <v>2.9749999999999996</v>
      </c>
      <c r="G43" s="51">
        <v>0</v>
      </c>
      <c r="H43" s="51"/>
      <c r="I43" s="35">
        <v>260.23387499999995</v>
      </c>
      <c r="K43" s="35">
        <v>4.3</v>
      </c>
      <c r="L43" s="35">
        <v>5.3</v>
      </c>
      <c r="M43" s="35"/>
      <c r="N43" s="35">
        <v>4.8</v>
      </c>
      <c r="O43" s="51">
        <v>0</v>
      </c>
      <c r="P43" s="51"/>
      <c r="Q43" s="35">
        <v>419.87314285714285</v>
      </c>
    </row>
    <row r="44" spans="1:17">
      <c r="A44" s="168">
        <v>40062</v>
      </c>
      <c r="B44" s="71">
        <v>0.87643571428571421</v>
      </c>
      <c r="C44" s="35">
        <v>2.5499999999999998</v>
      </c>
      <c r="D44" s="35">
        <v>3.4</v>
      </c>
      <c r="E44" s="35"/>
      <c r="F44" s="35">
        <v>2.9749999999999996</v>
      </c>
      <c r="G44" s="51">
        <v>0</v>
      </c>
      <c r="H44" s="51"/>
      <c r="I44" s="35">
        <v>260.73962499999993</v>
      </c>
      <c r="K44" s="35">
        <v>4.3</v>
      </c>
      <c r="L44" s="35">
        <v>5.3</v>
      </c>
      <c r="M44" s="35"/>
      <c r="N44" s="35">
        <v>4.8</v>
      </c>
      <c r="O44" s="51">
        <v>0</v>
      </c>
      <c r="P44" s="51"/>
      <c r="Q44" s="35">
        <v>420.68914285714277</v>
      </c>
    </row>
    <row r="45" spans="1:17">
      <c r="A45" s="168">
        <v>40069</v>
      </c>
      <c r="B45" s="71">
        <v>0.87457142857142856</v>
      </c>
      <c r="C45" s="35">
        <v>2.5499999999999998</v>
      </c>
      <c r="D45" s="35">
        <v>3.4</v>
      </c>
      <c r="E45" s="35"/>
      <c r="F45" s="35">
        <v>2.9749999999999996</v>
      </c>
      <c r="G45" s="51">
        <v>0</v>
      </c>
      <c r="H45" s="51"/>
      <c r="I45" s="35">
        <v>260.185</v>
      </c>
      <c r="K45" s="35">
        <v>4.3</v>
      </c>
      <c r="L45" s="35">
        <v>5.3</v>
      </c>
      <c r="M45" s="35"/>
      <c r="N45" s="35">
        <v>4.8</v>
      </c>
      <c r="O45" s="51">
        <v>0</v>
      </c>
      <c r="P45" s="51"/>
      <c r="Q45" s="35">
        <v>419.79428571428565</v>
      </c>
    </row>
    <row r="46" spans="1:17">
      <c r="A46" s="168">
        <v>40076</v>
      </c>
      <c r="B46" s="71">
        <v>0.8886571428571427</v>
      </c>
      <c r="C46" s="35">
        <v>2.5</v>
      </c>
      <c r="D46" s="35">
        <v>3.3</v>
      </c>
      <c r="E46" s="35"/>
      <c r="F46" s="35">
        <v>2.9</v>
      </c>
      <c r="G46" s="51">
        <v>-2.5210084033613356</v>
      </c>
      <c r="H46" s="51"/>
      <c r="I46" s="35">
        <v>257.71057142857137</v>
      </c>
      <c r="K46" s="35">
        <v>4.3499999999999996</v>
      </c>
      <c r="L46" s="35">
        <v>5.3</v>
      </c>
      <c r="M46" s="35"/>
      <c r="N46" s="35">
        <v>4.8249999999999993</v>
      </c>
      <c r="O46" s="51">
        <v>0.5208333333333286</v>
      </c>
      <c r="P46" s="51"/>
      <c r="Q46" s="35">
        <v>428.77707142857133</v>
      </c>
    </row>
    <row r="47" spans="1:17">
      <c r="A47" s="168">
        <v>40083</v>
      </c>
      <c r="B47" s="71">
        <v>0.90844999999999998</v>
      </c>
      <c r="C47" s="35">
        <v>2.5</v>
      </c>
      <c r="D47" s="35">
        <v>3.3</v>
      </c>
      <c r="E47" s="35"/>
      <c r="F47" s="35">
        <v>2.9</v>
      </c>
      <c r="G47" s="51">
        <v>0</v>
      </c>
      <c r="H47" s="51"/>
      <c r="I47" s="35">
        <v>263.45049999999998</v>
      </c>
      <c r="K47" s="35">
        <v>4.3499999999999996</v>
      </c>
      <c r="L47" s="35">
        <v>5.3</v>
      </c>
      <c r="M47" s="35"/>
      <c r="N47" s="35">
        <v>4.8249999999999993</v>
      </c>
      <c r="O47" s="51">
        <v>0</v>
      </c>
      <c r="P47" s="51"/>
      <c r="Q47" s="35">
        <v>438.32712499999991</v>
      </c>
    </row>
    <row r="48" spans="1:17">
      <c r="A48" s="168">
        <v>40090</v>
      </c>
      <c r="B48" s="71">
        <v>0.91539285714285723</v>
      </c>
      <c r="C48" s="35">
        <v>2.5</v>
      </c>
      <c r="D48" s="35">
        <v>3.3</v>
      </c>
      <c r="E48" s="35"/>
      <c r="F48" s="35">
        <v>2.9</v>
      </c>
      <c r="G48" s="51">
        <v>0</v>
      </c>
      <c r="H48" s="51"/>
      <c r="I48" s="35">
        <v>265.4639285714286</v>
      </c>
      <c r="K48" s="35">
        <v>4.3499999999999996</v>
      </c>
      <c r="L48" s="35">
        <v>5.3</v>
      </c>
      <c r="M48" s="35"/>
      <c r="N48" s="35">
        <v>4.8249999999999993</v>
      </c>
      <c r="O48" s="51">
        <v>0</v>
      </c>
      <c r="P48" s="51"/>
      <c r="Q48" s="35">
        <v>441.67705357142859</v>
      </c>
    </row>
    <row r="49" spans="1:17">
      <c r="A49" s="168">
        <v>40097</v>
      </c>
      <c r="B49" s="71">
        <v>0.92156428571428584</v>
      </c>
      <c r="C49" s="35">
        <v>2.5</v>
      </c>
      <c r="D49" s="35">
        <v>3.3</v>
      </c>
      <c r="E49" s="35"/>
      <c r="F49" s="35">
        <v>2.9</v>
      </c>
      <c r="G49" s="51">
        <v>0</v>
      </c>
      <c r="H49" s="51"/>
      <c r="I49" s="35">
        <v>267.25364285714289</v>
      </c>
      <c r="K49" s="35">
        <v>4.3499999999999996</v>
      </c>
      <c r="L49" s="35">
        <v>5.3</v>
      </c>
      <c r="M49" s="35"/>
      <c r="N49" s="35">
        <v>4.8249999999999993</v>
      </c>
      <c r="O49" s="51">
        <v>0</v>
      </c>
      <c r="P49" s="51"/>
      <c r="Q49" s="35">
        <v>444.65476785714282</v>
      </c>
    </row>
    <row r="50" spans="1:17">
      <c r="A50" s="168">
        <v>40104</v>
      </c>
      <c r="B50" s="71">
        <v>0.92362857142857124</v>
      </c>
      <c r="C50" s="35">
        <v>2.5</v>
      </c>
      <c r="D50" s="35">
        <v>3.3</v>
      </c>
      <c r="E50" s="35"/>
      <c r="F50" s="35">
        <v>2.9</v>
      </c>
      <c r="G50" s="51">
        <v>0</v>
      </c>
      <c r="H50" s="51"/>
      <c r="I50" s="35">
        <v>267.85228571428564</v>
      </c>
      <c r="K50" s="35">
        <v>4.3499999999999996</v>
      </c>
      <c r="L50" s="35">
        <v>5.3</v>
      </c>
      <c r="M50" s="35"/>
      <c r="N50" s="35">
        <v>4.8249999999999993</v>
      </c>
      <c r="O50" s="51">
        <v>0</v>
      </c>
      <c r="P50" s="51"/>
      <c r="Q50" s="35">
        <v>445.65078571428558</v>
      </c>
    </row>
    <row r="51" spans="1:17">
      <c r="A51" s="168">
        <v>40111</v>
      </c>
      <c r="B51" s="71">
        <v>0.91107857142857163</v>
      </c>
      <c r="C51" s="35">
        <v>2.5</v>
      </c>
      <c r="D51" s="35">
        <v>3.3</v>
      </c>
      <c r="E51" s="35"/>
      <c r="F51" s="35">
        <v>2.9</v>
      </c>
      <c r="G51" s="51">
        <v>0</v>
      </c>
      <c r="H51" s="51"/>
      <c r="I51" s="35">
        <v>264.21278571428576</v>
      </c>
      <c r="K51" s="35">
        <v>4.3</v>
      </c>
      <c r="L51" s="35">
        <v>5.3</v>
      </c>
      <c r="M51" s="35"/>
      <c r="N51" s="35">
        <v>4.8</v>
      </c>
      <c r="O51" s="51">
        <v>-0.51813471502589437</v>
      </c>
      <c r="P51" s="51"/>
      <c r="Q51" s="35">
        <v>437.31771428571437</v>
      </c>
    </row>
    <row r="52" spans="1:17">
      <c r="A52" s="168">
        <v>40118</v>
      </c>
      <c r="B52" s="71">
        <v>0.90500714285714268</v>
      </c>
      <c r="C52" s="35">
        <v>2.5</v>
      </c>
      <c r="D52" s="35">
        <v>3.3</v>
      </c>
      <c r="E52" s="35"/>
      <c r="F52" s="35">
        <v>2.9</v>
      </c>
      <c r="G52" s="51">
        <v>0</v>
      </c>
      <c r="H52" s="51"/>
      <c r="I52" s="35">
        <v>262.45207142857134</v>
      </c>
      <c r="K52" s="35">
        <v>4.3499999999999996</v>
      </c>
      <c r="L52" s="35">
        <v>5.3</v>
      </c>
      <c r="M52" s="35"/>
      <c r="N52" s="35">
        <v>4.8249999999999993</v>
      </c>
      <c r="O52" s="51">
        <v>0.5208333333333286</v>
      </c>
      <c r="P52" s="51"/>
      <c r="Q52" s="35">
        <v>436.66594642857126</v>
      </c>
    </row>
    <row r="53" spans="1:17">
      <c r="A53" s="168">
        <v>40125</v>
      </c>
      <c r="B53" s="71">
        <v>0.89664999999999995</v>
      </c>
      <c r="C53" s="35">
        <v>2.6</v>
      </c>
      <c r="D53" s="35">
        <v>3.35</v>
      </c>
      <c r="E53" s="35"/>
      <c r="F53" s="35">
        <v>2.9750000000000001</v>
      </c>
      <c r="G53" s="51">
        <v>2.5862068965517295</v>
      </c>
      <c r="H53" s="51"/>
      <c r="I53" s="35">
        <v>266.75337500000001</v>
      </c>
      <c r="K53" s="35">
        <v>4.3499999999999996</v>
      </c>
      <c r="L53" s="35">
        <v>5.3</v>
      </c>
      <c r="M53" s="35"/>
      <c r="N53" s="35">
        <v>4.8249999999999993</v>
      </c>
      <c r="O53" s="51">
        <v>0</v>
      </c>
      <c r="P53" s="51"/>
      <c r="Q53" s="35">
        <v>432.63362499999988</v>
      </c>
    </row>
    <row r="54" spans="1:17">
      <c r="A54" s="168">
        <v>40132</v>
      </c>
      <c r="B54" s="71">
        <v>0.89652142857142869</v>
      </c>
      <c r="C54" s="35">
        <v>2.6</v>
      </c>
      <c r="D54" s="35">
        <v>3.35</v>
      </c>
      <c r="E54" s="35"/>
      <c r="F54" s="35">
        <v>2.9750000000000001</v>
      </c>
      <c r="G54" s="51">
        <v>0</v>
      </c>
      <c r="H54" s="51"/>
      <c r="I54" s="35">
        <v>266.71512500000006</v>
      </c>
      <c r="K54" s="35">
        <v>4.3499999999999996</v>
      </c>
      <c r="L54" s="35">
        <v>5.3</v>
      </c>
      <c r="M54" s="35"/>
      <c r="N54" s="35">
        <v>4.8249999999999993</v>
      </c>
      <c r="O54" s="51">
        <v>0</v>
      </c>
      <c r="P54" s="51"/>
      <c r="Q54" s="35">
        <v>432.57158928571425</v>
      </c>
    </row>
    <row r="55" spans="1:17">
      <c r="A55" s="168">
        <v>40139</v>
      </c>
      <c r="B55" s="71">
        <v>0.89342857142857135</v>
      </c>
      <c r="C55" s="35">
        <v>2.6</v>
      </c>
      <c r="D55" s="35">
        <v>3.3</v>
      </c>
      <c r="E55" s="35"/>
      <c r="F55" s="35">
        <v>2.95</v>
      </c>
      <c r="G55" s="51">
        <v>-0.84033613445377853</v>
      </c>
      <c r="H55" s="51"/>
      <c r="I55" s="35">
        <v>263.56142857142856</v>
      </c>
      <c r="K55" s="35">
        <v>4.5</v>
      </c>
      <c r="L55" s="35">
        <v>5.3</v>
      </c>
      <c r="M55" s="35"/>
      <c r="N55" s="35">
        <v>4.9000000000000004</v>
      </c>
      <c r="O55" s="51">
        <v>1.5544041450777542</v>
      </c>
      <c r="P55" s="51"/>
      <c r="Q55" s="35">
        <v>437.78</v>
      </c>
    </row>
    <row r="56" spans="1:17">
      <c r="A56" s="168">
        <v>40146</v>
      </c>
      <c r="B56" s="71">
        <v>0.90504285714285737</v>
      </c>
      <c r="C56" s="35">
        <v>2.6</v>
      </c>
      <c r="D56" s="35">
        <v>3.3</v>
      </c>
      <c r="E56" s="35"/>
      <c r="F56" s="35">
        <v>2.95</v>
      </c>
      <c r="G56" s="51">
        <v>0</v>
      </c>
      <c r="H56" s="51"/>
      <c r="I56" s="35">
        <v>266.98764285714293</v>
      </c>
      <c r="K56" s="35">
        <v>4.5</v>
      </c>
      <c r="L56" s="35">
        <v>5.3</v>
      </c>
      <c r="M56" s="35"/>
      <c r="N56" s="35">
        <v>4.9000000000000004</v>
      </c>
      <c r="O56" s="51">
        <v>0</v>
      </c>
      <c r="P56" s="51"/>
      <c r="Q56" s="35">
        <v>443.47100000000017</v>
      </c>
    </row>
    <row r="57" spans="1:17">
      <c r="A57" s="168">
        <v>40153</v>
      </c>
      <c r="B57" s="71">
        <v>0.90764999999999996</v>
      </c>
      <c r="C57">
        <v>2.6</v>
      </c>
      <c r="D57">
        <v>3.2</v>
      </c>
      <c r="E57" s="35"/>
      <c r="F57" s="35">
        <v>2.9000000000000004</v>
      </c>
      <c r="G57" s="51">
        <v>-1.6949152542372872</v>
      </c>
      <c r="H57" s="51"/>
      <c r="I57" s="35">
        <v>263.21850000000001</v>
      </c>
      <c r="K57">
        <v>4.5</v>
      </c>
      <c r="L57">
        <v>5.3</v>
      </c>
      <c r="M57" s="35"/>
      <c r="N57" s="35">
        <v>4.9000000000000004</v>
      </c>
      <c r="O57" s="51">
        <v>0</v>
      </c>
      <c r="P57" s="51"/>
      <c r="Q57" s="35">
        <v>444.74850000000004</v>
      </c>
    </row>
    <row r="58" spans="1:17">
      <c r="A58" s="168">
        <v>40160</v>
      </c>
      <c r="B58" s="71">
        <v>0.90515000000000001</v>
      </c>
      <c r="C58" s="35">
        <v>2.5</v>
      </c>
      <c r="D58" s="35">
        <v>3.2</v>
      </c>
      <c r="E58" s="35"/>
      <c r="F58" s="35">
        <v>2.85</v>
      </c>
      <c r="G58" s="51">
        <v>-1.7241379310344911</v>
      </c>
      <c r="H58" s="51"/>
      <c r="I58" s="35">
        <v>257.96775000000002</v>
      </c>
      <c r="K58" s="35">
        <v>4.5</v>
      </c>
      <c r="L58" s="35">
        <v>5.3</v>
      </c>
      <c r="M58" s="35"/>
      <c r="N58" s="35">
        <v>4.9000000000000004</v>
      </c>
      <c r="O58" s="51">
        <v>0</v>
      </c>
      <c r="P58" s="51"/>
      <c r="Q58" s="35">
        <v>443.52350000000007</v>
      </c>
    </row>
    <row r="59" spans="1:17">
      <c r="A59" s="168">
        <v>40167</v>
      </c>
      <c r="B59" s="71">
        <v>0.89359299999999997</v>
      </c>
      <c r="C59" s="35">
        <v>2.4</v>
      </c>
      <c r="D59" s="35">
        <v>3</v>
      </c>
      <c r="E59" s="35"/>
      <c r="F59" s="35">
        <v>2.7</v>
      </c>
      <c r="G59" s="51">
        <v>-5.2631578947368354</v>
      </c>
      <c r="H59" s="51"/>
      <c r="I59" s="35">
        <v>241.27011000000002</v>
      </c>
      <c r="K59" s="35">
        <v>4.5</v>
      </c>
      <c r="L59" s="35">
        <v>5.3</v>
      </c>
      <c r="M59" s="35"/>
      <c r="N59" s="35">
        <v>4.9000000000000004</v>
      </c>
      <c r="O59" s="51">
        <v>0</v>
      </c>
      <c r="P59" s="51"/>
      <c r="Q59" s="35">
        <v>437.86057000000005</v>
      </c>
    </row>
    <row r="60" spans="1:17">
      <c r="A60" s="168">
        <v>40174</v>
      </c>
      <c r="B60" s="71">
        <v>0.89556400000000003</v>
      </c>
      <c r="C60" s="35">
        <v>2.4</v>
      </c>
      <c r="D60" s="35">
        <v>3</v>
      </c>
      <c r="E60" s="35"/>
      <c r="F60" s="35">
        <v>2.7</v>
      </c>
      <c r="G60" s="51">
        <v>0</v>
      </c>
      <c r="H60" s="51"/>
      <c r="I60" s="35">
        <v>241.80228000000002</v>
      </c>
      <c r="K60" s="35">
        <v>4.5</v>
      </c>
      <c r="L60" s="35">
        <v>5.3</v>
      </c>
      <c r="M60" s="35"/>
      <c r="N60" s="35">
        <v>4.9000000000000004</v>
      </c>
      <c r="O60" s="51">
        <v>0</v>
      </c>
      <c r="P60" s="51"/>
      <c r="Q60" s="35">
        <v>438.82636000000002</v>
      </c>
    </row>
    <row r="61" spans="1:17">
      <c r="A61" s="168">
        <v>40181</v>
      </c>
      <c r="B61" s="71">
        <v>0.89617599999999997</v>
      </c>
      <c r="C61" s="35">
        <v>2.7</v>
      </c>
      <c r="D61" s="35">
        <v>3.2</v>
      </c>
      <c r="F61" s="35">
        <v>2.95</v>
      </c>
      <c r="G61" s="51">
        <v>9.2592592592592524</v>
      </c>
      <c r="H61" s="51" t="s">
        <v>46</v>
      </c>
      <c r="I61" s="35">
        <v>264.37191999999999</v>
      </c>
      <c r="K61" s="35">
        <v>4.5999999999999996</v>
      </c>
      <c r="L61" s="35">
        <v>5.3</v>
      </c>
      <c r="N61" s="35">
        <v>4.9499999999999993</v>
      </c>
      <c r="O61" s="51">
        <v>1.0204081632652731</v>
      </c>
      <c r="P61" s="51" t="s">
        <v>46</v>
      </c>
      <c r="Q61" s="35">
        <v>443.6071199999999</v>
      </c>
    </row>
    <row r="62" spans="1:17">
      <c r="A62" s="168">
        <v>40188</v>
      </c>
      <c r="B62" s="71">
        <v>0.89499285714285703</v>
      </c>
      <c r="C62" s="35">
        <v>2.7</v>
      </c>
      <c r="D62" s="35">
        <v>3.2</v>
      </c>
      <c r="E62" s="35"/>
      <c r="F62" s="35">
        <v>2.95</v>
      </c>
      <c r="G62" s="51">
        <v>0</v>
      </c>
      <c r="H62" s="51" t="s">
        <v>46</v>
      </c>
      <c r="I62" s="35">
        <v>264.02289285714284</v>
      </c>
      <c r="K62" s="35">
        <v>4.5999999999999996</v>
      </c>
      <c r="L62" s="35">
        <v>5.3</v>
      </c>
      <c r="M62" s="35"/>
      <c r="N62" s="35">
        <v>4.9499999999999993</v>
      </c>
      <c r="O62" s="51">
        <v>0</v>
      </c>
      <c r="P62" s="51" t="s">
        <v>46</v>
      </c>
      <c r="Q62" s="35">
        <v>443.02146428571422</v>
      </c>
    </row>
    <row r="63" spans="1:17">
      <c r="A63" s="168">
        <v>40195</v>
      </c>
      <c r="B63" s="71">
        <v>0.890957</v>
      </c>
      <c r="C63" s="35">
        <v>2.7</v>
      </c>
      <c r="D63" s="35">
        <v>3.2</v>
      </c>
      <c r="E63" s="35"/>
      <c r="F63" s="35">
        <v>2.95</v>
      </c>
      <c r="G63" s="51">
        <v>0</v>
      </c>
      <c r="H63" s="51" t="s">
        <v>46</v>
      </c>
      <c r="I63" s="35">
        <v>262.83231499999999</v>
      </c>
      <c r="J63" s="35"/>
      <c r="K63" s="35">
        <v>4.5999999999999996</v>
      </c>
      <c r="L63" s="35">
        <v>5.3</v>
      </c>
      <c r="M63" s="35"/>
      <c r="N63" s="35">
        <v>4.9499999999999993</v>
      </c>
      <c r="O63" s="51">
        <v>0</v>
      </c>
      <c r="P63" s="51" t="s">
        <v>46</v>
      </c>
      <c r="Q63" s="35">
        <v>441.02371499999992</v>
      </c>
    </row>
    <row r="64" spans="1:17">
      <c r="A64" s="168">
        <v>40202</v>
      </c>
      <c r="B64" s="71">
        <v>0.87523571428571412</v>
      </c>
      <c r="C64" s="35">
        <v>2.7</v>
      </c>
      <c r="D64" s="35">
        <v>3.2</v>
      </c>
      <c r="E64" s="35"/>
      <c r="F64" s="35">
        <v>2.95</v>
      </c>
      <c r="G64" s="51">
        <v>0</v>
      </c>
      <c r="H64" s="51" t="s">
        <v>46</v>
      </c>
      <c r="I64" s="35">
        <v>258.19453571428568</v>
      </c>
      <c r="J64" s="35"/>
      <c r="K64" s="35">
        <v>4.5999999999999996</v>
      </c>
      <c r="L64" s="35">
        <v>5.3</v>
      </c>
      <c r="M64" s="35"/>
      <c r="N64" s="35">
        <v>4.9499999999999993</v>
      </c>
      <c r="O64" s="51">
        <v>0</v>
      </c>
      <c r="P64" s="51" t="s">
        <v>46</v>
      </c>
      <c r="Q64" s="35">
        <v>433.24167857142839</v>
      </c>
    </row>
    <row r="65" spans="1:17">
      <c r="A65" s="168">
        <v>40209</v>
      </c>
      <c r="B65" s="71">
        <v>0.86983571428571427</v>
      </c>
      <c r="C65" s="35">
        <v>2.7</v>
      </c>
      <c r="D65" s="35">
        <v>3.2</v>
      </c>
      <c r="E65" s="35"/>
      <c r="F65" s="35">
        <v>2.95</v>
      </c>
      <c r="G65" s="51">
        <v>0</v>
      </c>
      <c r="H65" s="51" t="s">
        <v>46</v>
      </c>
      <c r="I65" s="35">
        <v>256.60153571428572</v>
      </c>
      <c r="J65" s="35"/>
      <c r="K65" s="35">
        <v>4.5999999999999996</v>
      </c>
      <c r="L65" s="35">
        <v>5.3</v>
      </c>
      <c r="M65" s="35"/>
      <c r="N65" s="35">
        <v>4.9499999999999993</v>
      </c>
      <c r="O65" s="51">
        <v>0</v>
      </c>
      <c r="P65" s="51" t="s">
        <v>46</v>
      </c>
      <c r="Q65" s="35">
        <v>430.56867857142851</v>
      </c>
    </row>
    <row r="66" spans="1:17">
      <c r="A66" s="168">
        <v>40216</v>
      </c>
      <c r="B66" s="71">
        <v>0.87299000000000004</v>
      </c>
      <c r="C66" s="35">
        <v>2.7</v>
      </c>
      <c r="D66" s="35">
        <v>3.2</v>
      </c>
      <c r="E66" s="35"/>
      <c r="F66" s="35">
        <v>2.95</v>
      </c>
      <c r="G66" s="51">
        <v>0</v>
      </c>
      <c r="H66" s="51" t="s">
        <v>46</v>
      </c>
      <c r="I66" s="35">
        <v>257.53205000000003</v>
      </c>
      <c r="J66" s="35"/>
      <c r="K66" s="35">
        <v>4.5999999999999996</v>
      </c>
      <c r="L66" s="35">
        <v>5.3</v>
      </c>
      <c r="M66" s="35"/>
      <c r="N66" s="35">
        <v>4.9499999999999993</v>
      </c>
      <c r="O66" s="51">
        <v>0</v>
      </c>
      <c r="P66" s="51" t="s">
        <v>46</v>
      </c>
      <c r="Q66" s="35">
        <v>432.13004999999998</v>
      </c>
    </row>
    <row r="67" spans="1:17">
      <c r="A67" s="168">
        <v>40223</v>
      </c>
      <c r="B67" s="71">
        <v>0.87503571428571425</v>
      </c>
      <c r="C67" s="35">
        <v>2.85</v>
      </c>
      <c r="D67" s="35">
        <v>3.3</v>
      </c>
      <c r="E67" s="35"/>
      <c r="F67" s="35">
        <v>3.0750000000000002</v>
      </c>
      <c r="G67" s="51">
        <v>4.2372881355932037</v>
      </c>
      <c r="H67" s="51" t="s">
        <v>46</v>
      </c>
      <c r="I67" s="35">
        <v>269.07348214285713</v>
      </c>
      <c r="J67" s="35"/>
      <c r="K67" s="35">
        <v>4.5</v>
      </c>
      <c r="L67" s="35">
        <v>5.3</v>
      </c>
      <c r="M67" s="35"/>
      <c r="N67" s="35">
        <v>4.9000000000000004</v>
      </c>
      <c r="O67" s="51">
        <v>-1.010101010100982</v>
      </c>
      <c r="P67" s="51" t="s">
        <v>46</v>
      </c>
      <c r="Q67" s="35">
        <v>428.76750000000004</v>
      </c>
    </row>
    <row r="68" spans="1:17">
      <c r="A68" s="168">
        <v>40230</v>
      </c>
      <c r="B68" s="71">
        <v>0.87188571428571426</v>
      </c>
      <c r="C68" s="35">
        <v>2.85</v>
      </c>
      <c r="D68" s="35">
        <v>3.3</v>
      </c>
      <c r="E68" s="35"/>
      <c r="F68" s="35">
        <v>3.0750000000000002</v>
      </c>
      <c r="G68" s="51">
        <v>0</v>
      </c>
      <c r="H68" s="51" t="s">
        <v>46</v>
      </c>
      <c r="I68" s="35">
        <v>268.10485714285716</v>
      </c>
      <c r="J68" s="35"/>
      <c r="K68" s="35">
        <v>4.5</v>
      </c>
      <c r="L68" s="35">
        <v>5.3</v>
      </c>
      <c r="M68" s="35"/>
      <c r="N68" s="35">
        <v>4.9000000000000004</v>
      </c>
      <c r="O68" s="51">
        <v>0</v>
      </c>
      <c r="P68" s="51" t="s">
        <v>46</v>
      </c>
      <c r="Q68" s="35">
        <v>427.22399999999999</v>
      </c>
    </row>
    <row r="69" spans="1:17">
      <c r="A69" s="168">
        <v>40237</v>
      </c>
      <c r="B69" s="71">
        <v>0.8831428571428569</v>
      </c>
      <c r="C69" s="35">
        <v>2.85</v>
      </c>
      <c r="D69" s="35">
        <v>3.3</v>
      </c>
      <c r="E69" s="35"/>
      <c r="F69" s="35">
        <v>3.0750000000000002</v>
      </c>
      <c r="G69" s="51">
        <v>0</v>
      </c>
      <c r="H69" s="51" t="s">
        <v>46</v>
      </c>
      <c r="I69" s="35">
        <v>271.5664285714285</v>
      </c>
      <c r="J69" s="35"/>
      <c r="K69" s="35">
        <v>4.5</v>
      </c>
      <c r="L69" s="35">
        <v>5.3</v>
      </c>
      <c r="M69" s="35"/>
      <c r="N69" s="35">
        <v>4.9000000000000004</v>
      </c>
      <c r="O69" s="51">
        <v>0</v>
      </c>
      <c r="P69" s="51" t="s">
        <v>46</v>
      </c>
      <c r="Q69" s="35">
        <v>432.7399999999999</v>
      </c>
    </row>
    <row r="70" spans="1:17">
      <c r="A70" s="168">
        <v>40244</v>
      </c>
      <c r="B70" s="71">
        <v>0.90306428571428565</v>
      </c>
      <c r="C70" s="35">
        <v>2.75</v>
      </c>
      <c r="D70" s="35">
        <v>3.2</v>
      </c>
      <c r="E70" s="35"/>
      <c r="F70" s="35">
        <v>2.9750000000000001</v>
      </c>
      <c r="G70" s="51">
        <v>-3.2520325203252156</v>
      </c>
      <c r="H70" s="51" t="s">
        <v>46</v>
      </c>
      <c r="I70" s="35">
        <v>268.66162499999996</v>
      </c>
      <c r="J70" s="35"/>
      <c r="K70" s="35">
        <v>4.5</v>
      </c>
      <c r="L70" s="35">
        <v>5.3</v>
      </c>
      <c r="M70" s="35"/>
      <c r="N70" s="35">
        <v>4.9000000000000004</v>
      </c>
      <c r="O70" s="51">
        <v>0</v>
      </c>
      <c r="P70" s="51" t="s">
        <v>46</v>
      </c>
      <c r="Q70" s="35">
        <v>442.50150000000002</v>
      </c>
    </row>
    <row r="71" spans="1:17">
      <c r="A71" s="168">
        <v>40251</v>
      </c>
      <c r="B71" s="71">
        <v>0.90684285714285706</v>
      </c>
      <c r="C71" s="35">
        <v>2.7</v>
      </c>
      <c r="D71" s="35">
        <v>3.2</v>
      </c>
      <c r="E71" s="35"/>
      <c r="F71" s="35">
        <v>2.95</v>
      </c>
      <c r="G71" s="51">
        <v>-0.84033613445377853</v>
      </c>
      <c r="H71" s="51" t="s">
        <v>46</v>
      </c>
      <c r="I71" s="35">
        <v>267.51864285714288</v>
      </c>
      <c r="K71" s="35">
        <v>4.5</v>
      </c>
      <c r="L71" s="35">
        <v>5.3</v>
      </c>
      <c r="M71" s="35"/>
      <c r="N71" s="35">
        <v>4.9000000000000004</v>
      </c>
      <c r="O71" s="51">
        <v>0</v>
      </c>
      <c r="P71" s="51" t="s">
        <v>46</v>
      </c>
      <c r="Q71" s="35">
        <v>444.35300000000001</v>
      </c>
    </row>
    <row r="72" spans="1:17">
      <c r="A72" s="168">
        <v>40258</v>
      </c>
      <c r="B72" s="71">
        <v>0.90069999999999983</v>
      </c>
      <c r="C72" s="35">
        <v>2.6</v>
      </c>
      <c r="D72" s="35">
        <v>3.2</v>
      </c>
      <c r="E72" s="35"/>
      <c r="F72" s="35">
        <v>2.9000000000000004</v>
      </c>
      <c r="G72" s="51">
        <v>-1.6949152542372872</v>
      </c>
      <c r="H72" s="51" t="s">
        <v>46</v>
      </c>
      <c r="I72" s="35">
        <v>261.20299999999997</v>
      </c>
      <c r="K72" s="35">
        <v>4.5</v>
      </c>
      <c r="L72" s="35">
        <v>5.3</v>
      </c>
      <c r="M72" s="35"/>
      <c r="N72" s="35">
        <v>4.9000000000000004</v>
      </c>
      <c r="O72" s="51">
        <v>0</v>
      </c>
      <c r="P72" s="51" t="s">
        <v>46</v>
      </c>
      <c r="Q72" s="35">
        <v>441.3429999999999</v>
      </c>
    </row>
    <row r="73" spans="1:17">
      <c r="A73" s="168">
        <v>40265</v>
      </c>
      <c r="B73" s="71">
        <v>0.89768571428571431</v>
      </c>
      <c r="C73" s="35">
        <v>2.5</v>
      </c>
      <c r="D73" s="35">
        <v>3.1</v>
      </c>
      <c r="E73" s="35"/>
      <c r="F73" s="35">
        <v>2.8</v>
      </c>
      <c r="G73" s="51">
        <v>-3.4482758620689822</v>
      </c>
      <c r="H73" s="51" t="s">
        <v>46</v>
      </c>
      <c r="I73" s="35">
        <v>251.35199999999998</v>
      </c>
      <c r="K73" s="35">
        <v>4.5999999999999996</v>
      </c>
      <c r="L73" s="35">
        <v>5.3</v>
      </c>
      <c r="M73" s="35"/>
      <c r="N73" s="35">
        <v>4.9499999999999993</v>
      </c>
      <c r="O73" s="51">
        <v>1.0204081632652731</v>
      </c>
      <c r="P73" s="51" t="s">
        <v>46</v>
      </c>
      <c r="Q73" s="35">
        <v>444.35442857142851</v>
      </c>
    </row>
    <row r="74" spans="1:17">
      <c r="A74" s="168">
        <v>40272</v>
      </c>
      <c r="B74" s="71">
        <v>0.89106428571428575</v>
      </c>
      <c r="C74" s="35">
        <v>2.5</v>
      </c>
      <c r="D74" s="35">
        <v>3.1</v>
      </c>
      <c r="E74" s="35"/>
      <c r="F74" s="35">
        <v>2.8</v>
      </c>
      <c r="G74" s="51">
        <v>0</v>
      </c>
      <c r="H74" s="51" t="s">
        <v>46</v>
      </c>
      <c r="I74" s="35">
        <v>249.49799999999999</v>
      </c>
      <c r="K74" s="35">
        <v>4.5999999999999996</v>
      </c>
      <c r="L74" s="35">
        <v>5.3</v>
      </c>
      <c r="M74" s="35"/>
      <c r="N74" s="35">
        <v>4.9499999999999993</v>
      </c>
      <c r="O74" s="51">
        <v>0</v>
      </c>
      <c r="P74" s="51" t="s">
        <v>46</v>
      </c>
      <c r="Q74" s="35">
        <v>441.07682142857135</v>
      </c>
    </row>
    <row r="75" spans="1:17">
      <c r="A75" s="168">
        <v>40279</v>
      </c>
      <c r="B75" s="71">
        <v>0.87856428571428569</v>
      </c>
      <c r="C75" s="35">
        <v>2.5</v>
      </c>
      <c r="D75" s="35">
        <v>3.1</v>
      </c>
      <c r="E75" s="35"/>
      <c r="F75" s="35">
        <v>2.8</v>
      </c>
      <c r="G75" s="51">
        <v>0</v>
      </c>
      <c r="H75" s="51" t="s">
        <v>46</v>
      </c>
      <c r="I75" s="35">
        <v>245.99799999999999</v>
      </c>
      <c r="K75" s="35">
        <v>4.5</v>
      </c>
      <c r="L75" s="35">
        <v>5.2</v>
      </c>
      <c r="M75" s="35"/>
      <c r="N75" s="35">
        <v>4.8499999999999996</v>
      </c>
      <c r="O75" s="51">
        <v>-2.0202020202020066</v>
      </c>
      <c r="P75" s="51" t="s">
        <v>46</v>
      </c>
      <c r="Q75" s="35">
        <v>426.10367857142853</v>
      </c>
    </row>
    <row r="76" spans="1:17">
      <c r="A76" s="168">
        <v>40286</v>
      </c>
      <c r="B76" s="71">
        <v>0.87837857142857145</v>
      </c>
      <c r="C76" s="35">
        <v>2.5</v>
      </c>
      <c r="D76" s="35">
        <v>3.1</v>
      </c>
      <c r="E76" s="35"/>
      <c r="F76" s="35">
        <v>2.8</v>
      </c>
      <c r="G76" s="51">
        <v>0</v>
      </c>
      <c r="H76" s="51" t="s">
        <v>46</v>
      </c>
      <c r="I76" s="35">
        <v>245.946</v>
      </c>
      <c r="K76" s="35">
        <v>4.5</v>
      </c>
      <c r="L76" s="35">
        <v>5.2</v>
      </c>
      <c r="M76" s="35"/>
      <c r="N76" s="35">
        <v>4.8499999999999996</v>
      </c>
      <c r="O76" s="51">
        <v>0</v>
      </c>
      <c r="P76" s="51" t="s">
        <v>46</v>
      </c>
      <c r="Q76" s="35">
        <v>426.01360714285715</v>
      </c>
    </row>
    <row r="77" spans="1:17">
      <c r="A77" s="168">
        <v>40293</v>
      </c>
      <c r="B77" s="71">
        <v>0.87206428571428574</v>
      </c>
      <c r="C77" s="35">
        <v>2.5</v>
      </c>
      <c r="D77" s="35">
        <v>3.1</v>
      </c>
      <c r="E77" s="35"/>
      <c r="F77" s="35">
        <v>2.8</v>
      </c>
      <c r="G77" s="51">
        <v>0</v>
      </c>
      <c r="H77" s="51" t="s">
        <v>46</v>
      </c>
      <c r="I77" s="35">
        <v>244.178</v>
      </c>
      <c r="K77" s="35">
        <v>4.5</v>
      </c>
      <c r="L77" s="35">
        <v>5.0999999999999996</v>
      </c>
      <c r="M77" s="35"/>
      <c r="N77" s="35">
        <v>4.8</v>
      </c>
      <c r="O77" s="51">
        <v>-1.0309278350515427</v>
      </c>
      <c r="P77" s="51" t="s">
        <v>46</v>
      </c>
      <c r="Q77" s="35">
        <v>418.59085714285715</v>
      </c>
    </row>
    <row r="78" spans="1:17">
      <c r="A78" s="168">
        <v>40300</v>
      </c>
      <c r="B78" s="71">
        <v>0.8680000000000001</v>
      </c>
      <c r="C78" s="35">
        <v>2.4500000000000002</v>
      </c>
      <c r="D78" s="35">
        <v>3</v>
      </c>
      <c r="E78" s="35"/>
      <c r="F78" s="35">
        <v>2.7250000000000001</v>
      </c>
      <c r="G78" s="51">
        <v>-2.6785714285714164</v>
      </c>
      <c r="H78" s="51" t="s">
        <v>46</v>
      </c>
      <c r="I78" s="35">
        <v>236.53000000000003</v>
      </c>
      <c r="K78" s="35">
        <v>4.5</v>
      </c>
      <c r="L78" s="35">
        <v>5</v>
      </c>
      <c r="M78" s="35"/>
      <c r="N78" s="35">
        <v>4.75</v>
      </c>
      <c r="O78" s="51">
        <v>-1.0416666666666572</v>
      </c>
      <c r="P78" s="51" t="s">
        <v>46</v>
      </c>
      <c r="Q78" s="35">
        <v>412.3</v>
      </c>
    </row>
    <row r="79" spans="1:17">
      <c r="A79" s="168">
        <v>40307</v>
      </c>
      <c r="B79" s="71">
        <v>0.8622428571428572</v>
      </c>
      <c r="C79" s="35">
        <v>2.4500000000000002</v>
      </c>
      <c r="D79" s="35">
        <v>3</v>
      </c>
      <c r="E79" s="35"/>
      <c r="F79" s="35">
        <v>2.7250000000000001</v>
      </c>
      <c r="G79" s="51">
        <v>0</v>
      </c>
      <c r="H79" s="51" t="s">
        <v>46</v>
      </c>
      <c r="I79" s="35">
        <v>234.9611785714286</v>
      </c>
      <c r="K79" s="35">
        <v>4.5</v>
      </c>
      <c r="L79" s="35">
        <v>5</v>
      </c>
      <c r="M79" s="35"/>
      <c r="N79" s="35">
        <v>4.75</v>
      </c>
      <c r="O79" s="51">
        <v>0</v>
      </c>
      <c r="P79" s="51" t="s">
        <v>46</v>
      </c>
      <c r="Q79" s="35">
        <v>409.56535714285718</v>
      </c>
    </row>
    <row r="80" spans="1:17">
      <c r="A80" s="168">
        <v>40314</v>
      </c>
      <c r="B80" s="71">
        <v>0.85832857142857144</v>
      </c>
      <c r="C80" s="35">
        <v>2.4500000000000002</v>
      </c>
      <c r="D80" s="35">
        <v>3</v>
      </c>
      <c r="E80" s="35"/>
      <c r="F80" s="35">
        <v>2.7250000000000001</v>
      </c>
      <c r="G80" s="51">
        <v>0</v>
      </c>
      <c r="H80" s="51" t="s">
        <v>46</v>
      </c>
      <c r="I80" s="35">
        <v>233.89453571428572</v>
      </c>
      <c r="K80" s="35">
        <v>4.5</v>
      </c>
      <c r="L80" s="35">
        <v>5</v>
      </c>
      <c r="M80" s="35"/>
      <c r="N80" s="35">
        <v>4.75</v>
      </c>
      <c r="O80" s="51">
        <v>0</v>
      </c>
      <c r="P80" s="51" t="s">
        <v>46</v>
      </c>
      <c r="Q80" s="35">
        <v>407.70607142857148</v>
      </c>
    </row>
    <row r="81" spans="1:17">
      <c r="A81" s="168">
        <v>40321</v>
      </c>
      <c r="B81" s="71">
        <v>0.86208571428571434</v>
      </c>
      <c r="C81" s="35">
        <v>2.4500000000000002</v>
      </c>
      <c r="D81" s="35">
        <v>2.9</v>
      </c>
      <c r="E81" s="35"/>
      <c r="F81" s="35">
        <v>2.6749999999999998</v>
      </c>
      <c r="G81" s="51">
        <v>-1.8348623853211166</v>
      </c>
      <c r="H81" s="51" t="s">
        <v>46</v>
      </c>
      <c r="I81" s="35">
        <v>230.60792857142854</v>
      </c>
      <c r="K81" s="35">
        <v>4.5</v>
      </c>
      <c r="L81" s="35">
        <v>5</v>
      </c>
      <c r="M81" s="35"/>
      <c r="N81" s="35">
        <v>4.75</v>
      </c>
      <c r="O81" s="51">
        <v>0</v>
      </c>
      <c r="P81" s="51" t="s">
        <v>46</v>
      </c>
      <c r="Q81" s="35">
        <v>409.49071428571432</v>
      </c>
    </row>
    <row r="82" spans="1:17">
      <c r="A82" s="168">
        <v>40328</v>
      </c>
      <c r="B82" s="71">
        <v>0.85486428571428574</v>
      </c>
      <c r="C82" s="35">
        <v>2.4500000000000002</v>
      </c>
      <c r="D82" s="35">
        <v>2.9</v>
      </c>
      <c r="E82" s="35"/>
      <c r="F82" s="35">
        <v>2.6749999999999998</v>
      </c>
      <c r="G82" s="51">
        <v>0</v>
      </c>
      <c r="H82" s="51" t="s">
        <v>46</v>
      </c>
      <c r="I82" s="35">
        <v>228.67619642857142</v>
      </c>
      <c r="K82" s="35">
        <v>4.5</v>
      </c>
      <c r="L82" s="35">
        <v>5</v>
      </c>
      <c r="M82" s="35"/>
      <c r="N82" s="35">
        <v>4.75</v>
      </c>
      <c r="O82" s="51">
        <v>0</v>
      </c>
      <c r="P82" s="51" t="s">
        <v>46</v>
      </c>
      <c r="Q82" s="35">
        <v>406.06053571428572</v>
      </c>
    </row>
    <row r="83" spans="1:17">
      <c r="A83" s="168">
        <v>40335</v>
      </c>
      <c r="B83" s="71">
        <v>0.83676142857142843</v>
      </c>
      <c r="C83" s="35">
        <v>2.4500000000000002</v>
      </c>
      <c r="D83" s="35">
        <v>2.9</v>
      </c>
      <c r="E83" s="35"/>
      <c r="F83" s="35">
        <v>2.6749999999999998</v>
      </c>
      <c r="G83" s="51">
        <v>0</v>
      </c>
      <c r="H83" s="51" t="s">
        <v>46</v>
      </c>
      <c r="I83" s="35">
        <v>223.83368214285707</v>
      </c>
      <c r="K83" s="35">
        <v>4.5</v>
      </c>
      <c r="L83" s="35">
        <v>5</v>
      </c>
      <c r="M83" s="35"/>
      <c r="N83" s="35">
        <v>4.75</v>
      </c>
      <c r="O83" s="51">
        <v>0</v>
      </c>
      <c r="P83" s="51" t="s">
        <v>46</v>
      </c>
      <c r="Q83" s="35">
        <v>397.46167857142848</v>
      </c>
    </row>
    <row r="84" spans="1:17">
      <c r="A84" s="168">
        <v>40342</v>
      </c>
      <c r="B84" s="71">
        <v>0.82711428571428569</v>
      </c>
      <c r="C84" s="35">
        <v>2.5499999999999998</v>
      </c>
      <c r="D84" s="35">
        <v>2.9</v>
      </c>
      <c r="E84" s="35"/>
      <c r="F84" s="35">
        <v>2.7249999999999996</v>
      </c>
      <c r="G84" s="51">
        <v>1.8691588785046775</v>
      </c>
      <c r="H84" s="51" t="s">
        <v>46</v>
      </c>
      <c r="I84" s="35">
        <v>225.38864285714283</v>
      </c>
      <c r="K84" s="35">
        <v>4.5</v>
      </c>
      <c r="L84" s="35">
        <v>5</v>
      </c>
      <c r="M84" s="35"/>
      <c r="N84" s="35">
        <v>4.75</v>
      </c>
      <c r="O84" s="51">
        <v>0</v>
      </c>
      <c r="P84" s="51" t="s">
        <v>46</v>
      </c>
      <c r="Q84" s="35">
        <v>392.87928571428574</v>
      </c>
    </row>
    <row r="85" spans="1:17">
      <c r="A85" s="168">
        <v>40349</v>
      </c>
      <c r="B85" s="71">
        <v>0.83274999999999999</v>
      </c>
      <c r="C85" s="35">
        <v>2.5</v>
      </c>
      <c r="D85" s="35">
        <v>2.9</v>
      </c>
      <c r="E85" s="35"/>
      <c r="F85" s="35">
        <v>2.7</v>
      </c>
      <c r="G85" s="51">
        <v>-0.91743119266052986</v>
      </c>
      <c r="H85" s="51" t="s">
        <v>46</v>
      </c>
      <c r="I85" s="35">
        <v>224.8425</v>
      </c>
      <c r="K85" s="35">
        <v>4.5</v>
      </c>
      <c r="L85" s="35">
        <v>5</v>
      </c>
      <c r="M85" s="35"/>
      <c r="N85" s="35">
        <v>4.75</v>
      </c>
      <c r="O85" s="51">
        <v>0</v>
      </c>
      <c r="P85" s="51" t="s">
        <v>46</v>
      </c>
      <c r="Q85" s="35">
        <v>395.55625000000003</v>
      </c>
    </row>
    <row r="86" spans="1:17">
      <c r="A86" s="168">
        <v>40356</v>
      </c>
      <c r="B86" s="71">
        <v>0.82748571428571427</v>
      </c>
      <c r="C86" s="35">
        <v>2.5</v>
      </c>
      <c r="D86" s="35">
        <v>2.9</v>
      </c>
      <c r="E86" s="35"/>
      <c r="F86" s="35">
        <v>2.7</v>
      </c>
      <c r="G86" s="51">
        <v>0</v>
      </c>
      <c r="H86" s="51">
        <v>-10.743801652892543</v>
      </c>
      <c r="I86" s="35">
        <v>223.42114285714288</v>
      </c>
      <c r="K86" s="35">
        <v>4.5</v>
      </c>
      <c r="L86" s="35">
        <v>5</v>
      </c>
      <c r="M86" s="35"/>
      <c r="N86" s="35">
        <v>4.75</v>
      </c>
      <c r="O86" s="51">
        <v>0</v>
      </c>
      <c r="P86" s="51">
        <v>-1.0416666666666856</v>
      </c>
      <c r="Q86" s="35">
        <v>393.05571428571426</v>
      </c>
    </row>
    <row r="87" spans="1:17">
      <c r="A87" s="168">
        <v>40363</v>
      </c>
      <c r="B87" s="71">
        <v>0.8205714285714284</v>
      </c>
      <c r="C87" s="35">
        <v>2.5</v>
      </c>
      <c r="D87" s="35">
        <v>2.8</v>
      </c>
      <c r="E87" s="35"/>
      <c r="F87" s="35">
        <v>2.65</v>
      </c>
      <c r="G87" s="51">
        <v>-1.8518518518518619</v>
      </c>
      <c r="H87" s="51">
        <v>-10.169491525423737</v>
      </c>
      <c r="I87" s="35">
        <v>217.45142857142849</v>
      </c>
      <c r="K87" s="35">
        <v>4.5</v>
      </c>
      <c r="L87" s="35">
        <v>5</v>
      </c>
      <c r="M87" s="35"/>
      <c r="N87" s="35">
        <v>4.75</v>
      </c>
      <c r="O87" s="51">
        <v>0</v>
      </c>
      <c r="P87" s="51">
        <v>0</v>
      </c>
      <c r="Q87" s="35">
        <v>389.77142857142849</v>
      </c>
    </row>
    <row r="88" spans="1:17">
      <c r="A88" s="168">
        <v>40370</v>
      </c>
      <c r="B88" s="71">
        <v>0.83167142857142873</v>
      </c>
      <c r="C88" s="35">
        <v>2.5</v>
      </c>
      <c r="D88" s="35">
        <v>2.75</v>
      </c>
      <c r="E88" s="35"/>
      <c r="F88" s="35">
        <v>2.625</v>
      </c>
      <c r="G88" s="51">
        <v>-0.94339622641508925</v>
      </c>
      <c r="H88" s="51">
        <v>-8.6956521739130466</v>
      </c>
      <c r="I88" s="35">
        <v>218.31375000000003</v>
      </c>
      <c r="K88" s="35">
        <v>4.5</v>
      </c>
      <c r="L88" s="35">
        <v>5</v>
      </c>
      <c r="M88" s="35"/>
      <c r="N88" s="35">
        <v>4.75</v>
      </c>
      <c r="O88" s="51">
        <v>0</v>
      </c>
      <c r="P88" s="51">
        <v>1.0638297872340559</v>
      </c>
      <c r="Q88" s="35">
        <v>395.04392857142864</v>
      </c>
    </row>
    <row r="89" spans="1:17">
      <c r="A89" s="168">
        <v>40377</v>
      </c>
      <c r="B89" s="71">
        <v>0.83782142857142861</v>
      </c>
      <c r="C89" s="35">
        <v>2.5</v>
      </c>
      <c r="D89" s="35">
        <v>2.75</v>
      </c>
      <c r="E89" s="35"/>
      <c r="F89" s="35">
        <v>2.625</v>
      </c>
      <c r="G89" s="51">
        <v>0</v>
      </c>
      <c r="H89" s="51">
        <v>-7.8947368421052602</v>
      </c>
      <c r="I89" s="35">
        <v>219.92812500000002</v>
      </c>
      <c r="K89" s="35">
        <v>4.5</v>
      </c>
      <c r="L89" s="35">
        <v>5</v>
      </c>
      <c r="M89" s="35"/>
      <c r="N89" s="35">
        <v>4.75</v>
      </c>
      <c r="O89" s="51">
        <v>0</v>
      </c>
      <c r="P89" s="51">
        <v>1.0638297872340559</v>
      </c>
      <c r="Q89" s="35">
        <v>397.96517857142857</v>
      </c>
    </row>
    <row r="90" spans="1:17">
      <c r="A90" s="168">
        <v>40384</v>
      </c>
      <c r="B90" s="71">
        <v>0.84253571428571428</v>
      </c>
      <c r="C90" s="35">
        <v>2.5</v>
      </c>
      <c r="D90" s="35">
        <v>2.75</v>
      </c>
      <c r="E90" s="35"/>
      <c r="F90" s="35">
        <v>2.625</v>
      </c>
      <c r="G90" s="51">
        <v>0</v>
      </c>
      <c r="H90" s="51">
        <v>-11.016949152542381</v>
      </c>
      <c r="I90" s="35">
        <v>221.16562499999998</v>
      </c>
      <c r="K90" s="35">
        <v>4.5</v>
      </c>
      <c r="L90" s="35">
        <v>5</v>
      </c>
      <c r="M90" s="35"/>
      <c r="N90" s="35">
        <v>4.75</v>
      </c>
      <c r="O90" s="51">
        <v>0</v>
      </c>
      <c r="P90" s="51">
        <v>0.52910052910053196</v>
      </c>
      <c r="Q90" s="35">
        <v>400.20446428571432</v>
      </c>
    </row>
    <row r="91" spans="1:17">
      <c r="A91" s="168">
        <v>40391</v>
      </c>
      <c r="B91" s="71">
        <v>0.8357285714285716</v>
      </c>
      <c r="C91" s="35">
        <v>2.5</v>
      </c>
      <c r="D91" s="35">
        <v>2.75</v>
      </c>
      <c r="E91" s="35"/>
      <c r="F91" s="35">
        <v>2.625</v>
      </c>
      <c r="G91" s="51">
        <v>0</v>
      </c>
      <c r="H91" s="51">
        <v>-12.5</v>
      </c>
      <c r="I91" s="35">
        <v>219.37875000000005</v>
      </c>
      <c r="K91" s="35">
        <v>4.5</v>
      </c>
      <c r="L91" s="35">
        <v>5</v>
      </c>
      <c r="M91" s="35"/>
      <c r="N91" s="35">
        <v>4.75</v>
      </c>
      <c r="O91" s="51">
        <v>0</v>
      </c>
      <c r="P91" s="51">
        <v>0</v>
      </c>
      <c r="Q91" s="35">
        <v>396.97107142857152</v>
      </c>
    </row>
    <row r="92" spans="1:17">
      <c r="A92" s="168">
        <v>40398</v>
      </c>
      <c r="B92" s="71">
        <v>0.82979999999999987</v>
      </c>
      <c r="C92" s="35">
        <v>2.5</v>
      </c>
      <c r="D92" s="35">
        <v>2.8</v>
      </c>
      <c r="E92" s="35"/>
      <c r="F92" s="35">
        <v>2.65</v>
      </c>
      <c r="G92" s="51">
        <v>0.952380952380949</v>
      </c>
      <c r="H92" s="51">
        <v>-11.666666666666671</v>
      </c>
      <c r="I92" s="35">
        <v>219.89699999999996</v>
      </c>
      <c r="K92" s="35">
        <v>4.5999999999999996</v>
      </c>
      <c r="L92" s="35">
        <v>5</v>
      </c>
      <c r="M92" s="35"/>
      <c r="N92" s="35">
        <v>4.8</v>
      </c>
      <c r="O92" s="51">
        <v>1.0526315789473699</v>
      </c>
      <c r="P92" s="51">
        <v>1.0526315789473699</v>
      </c>
      <c r="Q92" s="35">
        <v>398.30399999999992</v>
      </c>
    </row>
    <row r="93" spans="1:17">
      <c r="A93" s="168">
        <v>40405</v>
      </c>
      <c r="B93" s="71">
        <v>0.82664285714285712</v>
      </c>
      <c r="C93" s="35">
        <v>2.6</v>
      </c>
      <c r="D93" s="35">
        <v>2.8</v>
      </c>
      <c r="E93" s="35"/>
      <c r="F93" s="35">
        <v>2.7</v>
      </c>
      <c r="G93" s="51">
        <v>1.8867924528301927</v>
      </c>
      <c r="H93" s="51">
        <v>-9.243697478991578</v>
      </c>
      <c r="I93" s="35">
        <v>223.19357142857146</v>
      </c>
      <c r="K93" s="35">
        <v>4.7</v>
      </c>
      <c r="L93" s="35">
        <v>5.0999999999999996</v>
      </c>
      <c r="M93" s="35"/>
      <c r="N93" s="35">
        <v>4.9000000000000004</v>
      </c>
      <c r="O93" s="35">
        <v>2.0833333333333428</v>
      </c>
      <c r="P93" s="51">
        <v>2.0833333333333428</v>
      </c>
      <c r="Q93" s="35">
        <v>405.05500000000001</v>
      </c>
    </row>
    <row r="94" spans="1:17">
      <c r="A94" s="168">
        <v>40412</v>
      </c>
      <c r="B94" s="71">
        <v>0.82104999999999995</v>
      </c>
      <c r="C94" s="35">
        <v>2.6</v>
      </c>
      <c r="D94" s="35">
        <v>2.8</v>
      </c>
      <c r="E94" s="35"/>
      <c r="F94" s="35">
        <v>2.7</v>
      </c>
      <c r="G94" s="51">
        <v>0</v>
      </c>
      <c r="H94" s="51">
        <v>-9.243697478991578</v>
      </c>
      <c r="I94" s="35">
        <v>221.68350000000001</v>
      </c>
      <c r="K94" s="35">
        <v>4.7</v>
      </c>
      <c r="L94" s="35">
        <v>5.0999999999999996</v>
      </c>
      <c r="M94" s="35"/>
      <c r="N94" s="35">
        <v>4.9000000000000004</v>
      </c>
      <c r="O94" s="51">
        <v>0</v>
      </c>
      <c r="P94" s="51">
        <v>2.0833333333333428</v>
      </c>
      <c r="Q94" s="35">
        <v>402.31450000000007</v>
      </c>
    </row>
    <row r="95" spans="1:17">
      <c r="A95" s="168">
        <v>40419</v>
      </c>
      <c r="B95" s="71">
        <v>0.81892142857142858</v>
      </c>
      <c r="C95" s="35">
        <v>2.6</v>
      </c>
      <c r="D95" s="35">
        <v>2.8</v>
      </c>
      <c r="E95" s="35"/>
      <c r="F95" s="35">
        <v>2.7</v>
      </c>
      <c r="G95" s="51">
        <v>0</v>
      </c>
      <c r="H95" s="51">
        <v>-9.243697478991578</v>
      </c>
      <c r="I95" s="35">
        <v>221.10878571428572</v>
      </c>
      <c r="K95" s="35">
        <v>4.7</v>
      </c>
      <c r="L95" s="35">
        <v>5.0999999999999996</v>
      </c>
      <c r="M95" s="35"/>
      <c r="N95" s="35">
        <v>4.9000000000000004</v>
      </c>
      <c r="O95" s="51">
        <v>0</v>
      </c>
      <c r="P95" s="51">
        <v>2.0833333333333428</v>
      </c>
      <c r="Q95" s="35">
        <v>401.2715</v>
      </c>
    </row>
    <row r="96" spans="1:17">
      <c r="A96" s="168">
        <v>40426</v>
      </c>
      <c r="B96" s="71">
        <v>0.82744285714285704</v>
      </c>
      <c r="C96" s="35">
        <v>2.6</v>
      </c>
      <c r="D96" s="35">
        <v>2.8</v>
      </c>
      <c r="E96" s="35"/>
      <c r="F96" s="35">
        <v>2.7</v>
      </c>
      <c r="G96" s="51">
        <v>0</v>
      </c>
      <c r="H96" s="51">
        <v>-9.243697478991578</v>
      </c>
      <c r="I96" s="35">
        <v>223.40957142857141</v>
      </c>
      <c r="K96" s="35">
        <v>4.7</v>
      </c>
      <c r="L96" s="35">
        <v>5.0999999999999996</v>
      </c>
      <c r="M96" s="35"/>
      <c r="N96" s="35">
        <v>4.9000000000000004</v>
      </c>
      <c r="O96" s="51">
        <v>0</v>
      </c>
      <c r="P96" s="51">
        <v>2.0833333333333428</v>
      </c>
      <c r="Q96" s="35">
        <v>405.44699999999995</v>
      </c>
    </row>
    <row r="97" spans="1:17">
      <c r="A97" s="168">
        <v>40433</v>
      </c>
      <c r="B97" s="71">
        <v>0.82824285714285695</v>
      </c>
      <c r="C97" s="35">
        <v>2.6</v>
      </c>
      <c r="D97" s="35">
        <v>2.8</v>
      </c>
      <c r="E97" s="35"/>
      <c r="F97" s="35">
        <v>2.7</v>
      </c>
      <c r="G97" s="51">
        <v>0</v>
      </c>
      <c r="H97" s="51">
        <v>-9.243697478991578</v>
      </c>
      <c r="I97" s="35">
        <v>223.62557142857139</v>
      </c>
      <c r="K97" s="35">
        <v>4.7</v>
      </c>
      <c r="L97" s="35">
        <v>5.0999999999999996</v>
      </c>
      <c r="M97" s="35"/>
      <c r="N97" s="35">
        <v>4.9000000000000004</v>
      </c>
      <c r="O97" s="51">
        <v>0</v>
      </c>
      <c r="P97" s="51">
        <v>2.0833333333333428</v>
      </c>
      <c r="Q97" s="35">
        <v>405.83899999999994</v>
      </c>
    </row>
    <row r="98" spans="1:17">
      <c r="A98" s="168">
        <v>40440</v>
      </c>
      <c r="B98" s="71">
        <v>0.83330000000000004</v>
      </c>
      <c r="C98" s="35">
        <v>2.6</v>
      </c>
      <c r="D98" s="35">
        <v>2.85</v>
      </c>
      <c r="E98" s="35"/>
      <c r="F98" s="35">
        <v>2.7250000000000001</v>
      </c>
      <c r="G98" s="51">
        <v>0.92592592592592382</v>
      </c>
      <c r="H98" s="51">
        <v>-6.0344827586206833</v>
      </c>
      <c r="I98" s="35">
        <v>227.07425000000003</v>
      </c>
      <c r="K98" s="35">
        <v>4.7</v>
      </c>
      <c r="L98" s="35">
        <v>5.0999999999999996</v>
      </c>
      <c r="M98" s="35"/>
      <c r="N98" s="35">
        <v>4.9000000000000004</v>
      </c>
      <c r="O98" s="51">
        <v>0</v>
      </c>
      <c r="P98" s="51">
        <v>1.5544041450777542</v>
      </c>
      <c r="Q98" s="35">
        <v>408.31700000000006</v>
      </c>
    </row>
    <row r="99" spans="1:17">
      <c r="A99" s="168">
        <v>40447</v>
      </c>
      <c r="B99" s="71">
        <v>0.8474571428571428</v>
      </c>
      <c r="C99" s="35">
        <v>2.7</v>
      </c>
      <c r="D99" s="35">
        <v>2.9</v>
      </c>
      <c r="E99" s="35"/>
      <c r="F99" s="35">
        <v>2.8</v>
      </c>
      <c r="G99" s="51">
        <v>2.7522935779816322</v>
      </c>
      <c r="H99" s="51">
        <v>-3.448275862068968</v>
      </c>
      <c r="I99" s="35">
        <v>237.28799999999998</v>
      </c>
      <c r="K99" s="35">
        <v>4.7</v>
      </c>
      <c r="L99" s="35">
        <v>5.0999999999999996</v>
      </c>
      <c r="M99" s="35"/>
      <c r="N99" s="35">
        <v>4.9000000000000004</v>
      </c>
      <c r="O99" s="51">
        <v>0</v>
      </c>
      <c r="P99" s="51">
        <v>1.5544041450777542</v>
      </c>
      <c r="Q99" s="35">
        <v>415.25400000000002</v>
      </c>
    </row>
    <row r="100" spans="1:17">
      <c r="A100" s="168">
        <v>40454</v>
      </c>
      <c r="B100" s="71">
        <v>0.85866428571428588</v>
      </c>
      <c r="C100" s="35">
        <v>2.7</v>
      </c>
      <c r="D100" s="35">
        <v>2.9</v>
      </c>
      <c r="E100" s="35"/>
      <c r="F100" s="35">
        <v>2.8</v>
      </c>
      <c r="G100" s="51">
        <v>0</v>
      </c>
      <c r="H100" s="51">
        <v>-3.448275862068968</v>
      </c>
      <c r="I100" s="35">
        <v>240.42600000000002</v>
      </c>
      <c r="K100" s="35">
        <v>4.7</v>
      </c>
      <c r="L100" s="35">
        <v>5.0999999999999996</v>
      </c>
      <c r="M100" s="35"/>
      <c r="N100" s="35">
        <v>4.9000000000000004</v>
      </c>
      <c r="O100" s="51">
        <v>0</v>
      </c>
      <c r="P100" s="51">
        <v>1.5544041450777542</v>
      </c>
      <c r="Q100" s="35">
        <v>420.74550000000011</v>
      </c>
    </row>
    <row r="101" spans="1:17">
      <c r="A101" s="168">
        <v>40461</v>
      </c>
      <c r="B101" s="71">
        <v>0.87104999999999999</v>
      </c>
      <c r="C101" s="35">
        <v>2.7</v>
      </c>
      <c r="D101" s="35">
        <v>2.9</v>
      </c>
      <c r="E101" s="35"/>
      <c r="F101" s="35">
        <v>2.8</v>
      </c>
      <c r="G101" s="51">
        <v>0</v>
      </c>
      <c r="H101" s="51">
        <v>-3.448275862068968</v>
      </c>
      <c r="I101" s="35">
        <v>243.89399999999998</v>
      </c>
      <c r="K101" s="35">
        <v>4.7</v>
      </c>
      <c r="L101" s="35">
        <v>5.0999999999999996</v>
      </c>
      <c r="M101" s="35"/>
      <c r="N101" s="35">
        <v>4.9000000000000004</v>
      </c>
      <c r="O101" s="51">
        <v>0</v>
      </c>
      <c r="P101" s="51">
        <v>1.5544041450777542</v>
      </c>
      <c r="Q101" s="35">
        <v>426.81450000000007</v>
      </c>
    </row>
    <row r="102" spans="1:17">
      <c r="A102" s="168">
        <v>40468</v>
      </c>
      <c r="B102" s="71">
        <v>0.87695714285714288</v>
      </c>
      <c r="C102" s="35">
        <v>2.8</v>
      </c>
      <c r="D102" s="35">
        <v>3</v>
      </c>
      <c r="E102" s="35"/>
      <c r="F102" s="35">
        <v>2.9</v>
      </c>
      <c r="G102" s="51">
        <v>3.5714285714285836</v>
      </c>
      <c r="H102" s="51">
        <v>0</v>
      </c>
      <c r="I102" s="35">
        <v>254.31757142857143</v>
      </c>
      <c r="K102" s="35">
        <v>4.7</v>
      </c>
      <c r="L102" s="35">
        <v>5.0999999999999996</v>
      </c>
      <c r="M102" s="35"/>
      <c r="N102" s="35">
        <v>4.9000000000000004</v>
      </c>
      <c r="O102" s="51">
        <v>0</v>
      </c>
      <c r="P102" s="51">
        <v>1.5544041450777542</v>
      </c>
      <c r="Q102" s="35">
        <v>429.70900000000006</v>
      </c>
    </row>
    <row r="103" spans="1:17">
      <c r="A103" s="168">
        <v>40475</v>
      </c>
      <c r="B103" s="71">
        <v>0.88279999999999992</v>
      </c>
      <c r="C103" s="35">
        <v>2.8</v>
      </c>
      <c r="D103" s="35">
        <v>3</v>
      </c>
      <c r="E103" s="35"/>
      <c r="F103" s="35">
        <v>2.9</v>
      </c>
      <c r="G103" s="51">
        <v>0</v>
      </c>
      <c r="H103" s="51">
        <v>0</v>
      </c>
      <c r="I103" s="35">
        <v>256.01199999999994</v>
      </c>
      <c r="K103" s="35">
        <v>4.7</v>
      </c>
      <c r="L103" s="35">
        <v>5.0999999999999996</v>
      </c>
      <c r="M103" s="35"/>
      <c r="N103" s="35">
        <v>4.9000000000000004</v>
      </c>
      <c r="O103" s="51">
        <v>0</v>
      </c>
      <c r="P103" s="51">
        <v>2.0833333333333428</v>
      </c>
      <c r="Q103" s="35">
        <v>432.57199999999995</v>
      </c>
    </row>
    <row r="104" spans="1:17">
      <c r="A104" s="168">
        <v>40482</v>
      </c>
      <c r="B104" s="71">
        <v>0.87666428571428567</v>
      </c>
      <c r="C104" s="35">
        <v>2.9</v>
      </c>
      <c r="D104" s="35">
        <v>3.2</v>
      </c>
      <c r="E104" s="35"/>
      <c r="F104" s="35">
        <v>3.05</v>
      </c>
      <c r="G104" s="51">
        <v>5.1724137931034448</v>
      </c>
      <c r="H104" s="51">
        <v>5.1724137931034448</v>
      </c>
      <c r="I104" s="35">
        <v>267.38260714285713</v>
      </c>
      <c r="K104" s="35">
        <v>4.7</v>
      </c>
      <c r="L104" s="35">
        <v>5.0999999999999996</v>
      </c>
      <c r="M104" s="35"/>
      <c r="N104" s="35">
        <v>4.9000000000000004</v>
      </c>
      <c r="O104" s="51">
        <v>0</v>
      </c>
      <c r="P104" s="51">
        <v>1.5544041450777542</v>
      </c>
      <c r="Q104" s="35">
        <v>429.56549999999999</v>
      </c>
    </row>
    <row r="105" spans="1:17">
      <c r="A105" s="168">
        <v>40489</v>
      </c>
      <c r="B105" s="71">
        <v>0.8703142857142856</v>
      </c>
      <c r="C105" s="35">
        <v>2.9</v>
      </c>
      <c r="D105" s="35">
        <v>3.2</v>
      </c>
      <c r="E105" s="35"/>
      <c r="F105" s="35">
        <v>3.05</v>
      </c>
      <c r="G105" s="51">
        <v>0</v>
      </c>
      <c r="H105" s="51">
        <v>2.5210084033613356</v>
      </c>
      <c r="I105" s="35">
        <v>265.44585714285711</v>
      </c>
      <c r="K105" s="35">
        <v>4.8</v>
      </c>
      <c r="L105" s="35">
        <v>5.2</v>
      </c>
      <c r="M105" s="35"/>
      <c r="N105" s="35">
        <v>5</v>
      </c>
      <c r="O105" s="51">
        <v>2.0408163265306172</v>
      </c>
      <c r="P105" s="51">
        <v>3.62694300518136</v>
      </c>
      <c r="Q105" s="35">
        <v>435.15714285714279</v>
      </c>
    </row>
    <row r="106" spans="1:17">
      <c r="A106" s="168">
        <v>40496</v>
      </c>
      <c r="B106" s="71">
        <v>0.85718571428571422</v>
      </c>
      <c r="C106" s="35">
        <v>3</v>
      </c>
      <c r="D106" s="35">
        <v>3.3</v>
      </c>
      <c r="E106" s="35"/>
      <c r="F106" s="35">
        <v>3.15</v>
      </c>
      <c r="G106" s="51">
        <v>3.2786885245901658</v>
      </c>
      <c r="H106" s="51">
        <v>5.8823529411764781</v>
      </c>
      <c r="I106" s="35">
        <v>270.01349999999996</v>
      </c>
      <c r="K106" s="35">
        <v>4.8</v>
      </c>
      <c r="L106" s="35">
        <v>5.2</v>
      </c>
      <c r="M106" s="35"/>
      <c r="N106" s="35">
        <v>5</v>
      </c>
      <c r="O106" s="51">
        <v>0</v>
      </c>
      <c r="P106" s="51">
        <v>3.62694300518136</v>
      </c>
      <c r="Q106" s="35">
        <v>428.59285714285716</v>
      </c>
    </row>
    <row r="107" spans="1:17">
      <c r="A107" s="168">
        <v>40503</v>
      </c>
      <c r="B107" s="71">
        <v>0.85159285714285715</v>
      </c>
      <c r="C107" s="35">
        <v>3</v>
      </c>
      <c r="D107" s="35">
        <v>3.3</v>
      </c>
      <c r="E107" s="35"/>
      <c r="F107" s="35">
        <v>3.15</v>
      </c>
      <c r="G107" s="51">
        <v>0</v>
      </c>
      <c r="H107" s="51">
        <v>6.7796610169491345</v>
      </c>
      <c r="I107" s="35">
        <v>268.25175000000002</v>
      </c>
      <c r="K107" s="35">
        <v>4.8</v>
      </c>
      <c r="L107" s="35">
        <v>5.2</v>
      </c>
      <c r="M107" s="35"/>
      <c r="N107" s="35">
        <v>5</v>
      </c>
      <c r="O107" s="51">
        <v>0</v>
      </c>
      <c r="P107" s="51">
        <v>2.0408163265306172</v>
      </c>
      <c r="Q107" s="35">
        <v>425.79642857142852</v>
      </c>
    </row>
    <row r="108" spans="1:17">
      <c r="A108" s="168">
        <v>40510</v>
      </c>
      <c r="B108" s="71">
        <v>0.84824285714285708</v>
      </c>
      <c r="C108" s="35">
        <v>3</v>
      </c>
      <c r="D108" s="35">
        <v>3.3</v>
      </c>
      <c r="E108" s="35"/>
      <c r="F108" s="35">
        <v>3.15</v>
      </c>
      <c r="G108" s="51">
        <v>0</v>
      </c>
      <c r="H108" s="51">
        <v>6.7796610169491345</v>
      </c>
      <c r="I108" s="35">
        <v>267.19649999999996</v>
      </c>
      <c r="K108" s="35">
        <v>4.95</v>
      </c>
      <c r="L108" s="35">
        <v>5.4</v>
      </c>
      <c r="M108" s="35"/>
      <c r="N108" s="35">
        <v>5.1750000000000007</v>
      </c>
      <c r="O108" s="51">
        <v>3.5000000000000142</v>
      </c>
      <c r="P108" s="51">
        <v>5.6122448979592008</v>
      </c>
      <c r="Q108" s="35">
        <v>438.96567857142861</v>
      </c>
    </row>
    <row r="109" spans="1:17">
      <c r="A109" s="168">
        <v>40517</v>
      </c>
      <c r="B109" s="71">
        <v>0.84373571428571437</v>
      </c>
      <c r="C109" s="35">
        <v>3</v>
      </c>
      <c r="D109" s="35">
        <v>3.3</v>
      </c>
      <c r="E109" s="35"/>
      <c r="F109" s="35">
        <v>3.15</v>
      </c>
      <c r="G109" s="51">
        <v>0</v>
      </c>
      <c r="H109" s="51">
        <v>8.6206896551723986</v>
      </c>
      <c r="I109" s="35">
        <v>265.77675000000005</v>
      </c>
      <c r="K109" s="35">
        <v>5</v>
      </c>
      <c r="L109" s="35">
        <v>5.5</v>
      </c>
      <c r="M109" s="35"/>
      <c r="N109" s="35">
        <v>5.25</v>
      </c>
      <c r="O109" s="51">
        <v>1.4492753623188293</v>
      </c>
      <c r="P109" s="51">
        <v>7.1428571428571388</v>
      </c>
      <c r="Q109" s="35">
        <v>442.96125000000001</v>
      </c>
    </row>
    <row r="110" spans="1:17">
      <c r="A110" s="168">
        <v>40524</v>
      </c>
      <c r="B110" s="71">
        <v>0.84158571428571438</v>
      </c>
      <c r="C110" s="35">
        <v>3.1</v>
      </c>
      <c r="D110" s="35">
        <v>3.4</v>
      </c>
      <c r="E110" s="35"/>
      <c r="F110" s="35">
        <v>3.25</v>
      </c>
      <c r="G110" s="51">
        <v>3.1746031746031917</v>
      </c>
      <c r="H110" s="51">
        <v>14.035087719298247</v>
      </c>
      <c r="I110" s="35">
        <v>273.51535714285717</v>
      </c>
      <c r="K110" s="35">
        <v>5.2</v>
      </c>
      <c r="L110" s="35">
        <v>5.6</v>
      </c>
      <c r="M110" s="35"/>
      <c r="N110" s="35">
        <v>5.4</v>
      </c>
      <c r="O110" s="51">
        <v>2.8571428571428754</v>
      </c>
      <c r="P110" s="51">
        <v>10.204081632653043</v>
      </c>
      <c r="Q110" s="35">
        <v>454.4562857142858</v>
      </c>
    </row>
    <row r="111" spans="1:17">
      <c r="A111" s="168">
        <v>40531</v>
      </c>
      <c r="B111" s="71">
        <v>0.84772857142857128</v>
      </c>
      <c r="C111" s="35">
        <v>3.1</v>
      </c>
      <c r="D111" s="35">
        <v>3.4</v>
      </c>
      <c r="E111" s="35"/>
      <c r="F111" s="35">
        <v>3.25</v>
      </c>
      <c r="G111" s="51">
        <v>0</v>
      </c>
      <c r="H111" s="51">
        <v>20.370370370370367</v>
      </c>
      <c r="I111" s="35">
        <v>275.51178571428568</v>
      </c>
      <c r="K111" s="35">
        <v>5.5</v>
      </c>
      <c r="L111" s="35">
        <v>5.8</v>
      </c>
      <c r="M111" s="35"/>
      <c r="N111" s="35">
        <v>5.65</v>
      </c>
      <c r="O111" s="51">
        <v>4.6296296296296333</v>
      </c>
      <c r="P111" s="51">
        <v>15.306122448979593</v>
      </c>
      <c r="Q111" s="35">
        <v>478.96664285714274</v>
      </c>
    </row>
    <row r="112" spans="1:17">
      <c r="A112" s="168">
        <v>40538</v>
      </c>
      <c r="B112" s="71">
        <v>0.84927857142857133</v>
      </c>
      <c r="C112" s="35">
        <v>3.1</v>
      </c>
      <c r="D112" s="35">
        <v>3.4</v>
      </c>
      <c r="E112" s="35"/>
      <c r="F112" s="35">
        <v>3.25</v>
      </c>
      <c r="G112" s="51">
        <v>0</v>
      </c>
      <c r="H112" s="51">
        <v>20.370370370370367</v>
      </c>
      <c r="I112" s="35">
        <v>276.01553571428565</v>
      </c>
      <c r="K112" s="35">
        <v>5.5</v>
      </c>
      <c r="L112" s="35">
        <v>6</v>
      </c>
      <c r="M112" s="35"/>
      <c r="N112" s="35">
        <v>5.75</v>
      </c>
      <c r="O112" s="51">
        <v>1.7699115044247833</v>
      </c>
      <c r="P112" s="51">
        <v>17.346938775510196</v>
      </c>
      <c r="Q112" s="35">
        <v>488.33517857142851</v>
      </c>
    </row>
    <row r="113" spans="1:17">
      <c r="A113" s="168">
        <v>40545</v>
      </c>
      <c r="B113" s="71">
        <v>0.85585000000000011</v>
      </c>
      <c r="C113" s="35">
        <v>3.3</v>
      </c>
      <c r="D113" s="35">
        <v>3.6</v>
      </c>
      <c r="F113" s="35">
        <v>3.45</v>
      </c>
      <c r="G113" s="51">
        <v>6.1538461538461604</v>
      </c>
      <c r="H113" s="51">
        <v>16.949152542372886</v>
      </c>
      <c r="I113" s="35">
        <v>295.26825000000002</v>
      </c>
      <c r="K113" s="35">
        <v>5.5</v>
      </c>
      <c r="L113" s="35">
        <v>6</v>
      </c>
      <c r="N113" s="35">
        <v>5.75</v>
      </c>
      <c r="O113" s="51">
        <v>0</v>
      </c>
      <c r="P113" s="51">
        <v>16.16161616161618</v>
      </c>
      <c r="Q113" s="35">
        <v>492.11375000000004</v>
      </c>
    </row>
    <row r="114" spans="1:17">
      <c r="A114" s="168">
        <v>40552</v>
      </c>
      <c r="B114" s="71">
        <v>0.85003000000000006</v>
      </c>
      <c r="C114" s="35">
        <v>3.2</v>
      </c>
      <c r="D114" s="35">
        <v>3.5</v>
      </c>
      <c r="E114" s="35"/>
      <c r="F114" s="35">
        <v>3.35</v>
      </c>
      <c r="G114" s="51">
        <v>-2.8985507246376869</v>
      </c>
      <c r="H114" s="51">
        <v>13.559322033898297</v>
      </c>
      <c r="I114" s="35">
        <v>284.76005000000004</v>
      </c>
      <c r="K114" s="35">
        <v>5.3</v>
      </c>
      <c r="L114" s="35">
        <v>5.8</v>
      </c>
      <c r="M114" s="35"/>
      <c r="N114" s="35">
        <v>5.55</v>
      </c>
      <c r="O114" s="51">
        <v>-3.4782608695652186</v>
      </c>
      <c r="P114" s="51">
        <v>12.121212121212139</v>
      </c>
      <c r="Q114" s="35">
        <v>471.76665000000003</v>
      </c>
    </row>
    <row r="115" spans="1:17">
      <c r="A115" s="168">
        <v>40559</v>
      </c>
      <c r="B115" s="71">
        <v>0.83624285714285718</v>
      </c>
      <c r="C115" s="35">
        <v>3.25</v>
      </c>
      <c r="D115" s="35">
        <v>3.5</v>
      </c>
      <c r="E115" s="35"/>
      <c r="F115" s="35">
        <v>3.375</v>
      </c>
      <c r="G115" s="51">
        <v>0.74626865671640985</v>
      </c>
      <c r="H115" s="51">
        <v>14.406779661016927</v>
      </c>
      <c r="I115" s="35">
        <v>282.2319642857143</v>
      </c>
      <c r="J115" s="35"/>
      <c r="K115" s="35">
        <v>5</v>
      </c>
      <c r="L115" s="35">
        <v>5.5</v>
      </c>
      <c r="M115" s="35"/>
      <c r="N115" s="35">
        <v>5.25</v>
      </c>
      <c r="O115" s="51">
        <v>-5.4054054054054035</v>
      </c>
      <c r="P115" s="51">
        <v>6.0606060606060765</v>
      </c>
      <c r="Q115" s="35">
        <v>439.02749999999997</v>
      </c>
    </row>
    <row r="116" spans="1:17">
      <c r="A116" s="168">
        <v>40566</v>
      </c>
      <c r="B116" s="71">
        <v>0.84247857142857152</v>
      </c>
      <c r="C116" s="35">
        <v>3.1</v>
      </c>
      <c r="D116" s="35">
        <v>3.4</v>
      </c>
      <c r="E116" s="35"/>
      <c r="F116" s="35">
        <v>3.25</v>
      </c>
      <c r="G116" s="51">
        <v>-3.7037037037037095</v>
      </c>
      <c r="H116" s="51">
        <v>10.169491525423723</v>
      </c>
      <c r="I116" s="35">
        <v>273.80553571428578</v>
      </c>
      <c r="J116" s="35"/>
      <c r="K116" s="35">
        <v>4.8</v>
      </c>
      <c r="L116" s="35">
        <v>5.3</v>
      </c>
      <c r="M116" s="35"/>
      <c r="N116" s="35">
        <v>5.05</v>
      </c>
      <c r="O116" s="51">
        <v>-3.8095238095238244</v>
      </c>
      <c r="P116" s="51">
        <v>2.020202020202035</v>
      </c>
      <c r="Q116" s="35">
        <v>425.4516785714286</v>
      </c>
    </row>
    <row r="117" spans="1:17">
      <c r="A117" s="168">
        <v>40573</v>
      </c>
      <c r="B117" s="71">
        <v>0.85806428571428572</v>
      </c>
      <c r="C117" s="35">
        <v>3.1</v>
      </c>
      <c r="D117" s="35">
        <v>3.4</v>
      </c>
      <c r="E117" s="35"/>
      <c r="F117" s="35">
        <v>3.25</v>
      </c>
      <c r="G117" s="51">
        <v>0</v>
      </c>
      <c r="H117" s="51">
        <v>10.169491525423723</v>
      </c>
      <c r="I117" s="35">
        <v>278.87089285714285</v>
      </c>
      <c r="J117" s="35"/>
      <c r="K117" s="35">
        <v>4.8</v>
      </c>
      <c r="L117" s="35">
        <v>5.3</v>
      </c>
      <c r="M117" s="35"/>
      <c r="N117" s="35">
        <v>5.05</v>
      </c>
      <c r="O117" s="51">
        <v>0</v>
      </c>
      <c r="P117" s="51">
        <v>2.020202020202035</v>
      </c>
      <c r="Q117" s="35">
        <v>433.32246428571432</v>
      </c>
    </row>
    <row r="118" spans="1:17">
      <c r="A118" s="168">
        <v>40580</v>
      </c>
      <c r="B118" s="71">
        <v>0.85290714285714286</v>
      </c>
      <c r="C118" s="35">
        <v>3.1</v>
      </c>
      <c r="D118" s="35">
        <v>3.5</v>
      </c>
      <c r="E118" s="35"/>
      <c r="F118" s="35">
        <v>3.3</v>
      </c>
      <c r="G118" s="51">
        <v>1.538461538461533</v>
      </c>
      <c r="H118" s="51">
        <v>11.86440677966101</v>
      </c>
      <c r="I118" s="35">
        <v>281.45935714285713</v>
      </c>
      <c r="J118" s="35"/>
      <c r="K118" s="35">
        <v>4.8</v>
      </c>
      <c r="L118" s="35">
        <v>5.3</v>
      </c>
      <c r="M118" s="35"/>
      <c r="N118" s="35">
        <v>5.05</v>
      </c>
      <c r="O118" s="51">
        <v>0</v>
      </c>
      <c r="P118" s="51">
        <v>2.020202020202035</v>
      </c>
      <c r="Q118" s="35">
        <v>430.71810714285715</v>
      </c>
    </row>
    <row r="119" spans="1:17">
      <c r="A119" s="168">
        <v>40587</v>
      </c>
      <c r="B119" s="71">
        <v>0.8464571428571428</v>
      </c>
      <c r="C119" s="35">
        <v>3.2</v>
      </c>
      <c r="D119" s="35">
        <v>3.6</v>
      </c>
      <c r="E119" s="35"/>
      <c r="F119" s="35">
        <v>3.4000000000000004</v>
      </c>
      <c r="G119" s="51">
        <v>3.0303030303030454</v>
      </c>
      <c r="H119" s="51">
        <v>10.569105691056919</v>
      </c>
      <c r="I119" s="35">
        <v>287.7954285714286</v>
      </c>
      <c r="J119" s="35"/>
      <c r="K119" s="35">
        <v>4.9000000000000004</v>
      </c>
      <c r="L119" s="35">
        <v>5.4</v>
      </c>
      <c r="M119" s="35"/>
      <c r="N119" s="35">
        <v>5.15</v>
      </c>
      <c r="O119" s="51">
        <v>1.9801980198019749</v>
      </c>
      <c r="P119" s="51">
        <v>5.1020408163265216</v>
      </c>
      <c r="Q119" s="35">
        <v>435.9254285714286</v>
      </c>
    </row>
    <row r="120" spans="1:17">
      <c r="A120" s="168">
        <v>40594</v>
      </c>
      <c r="B120" s="71">
        <v>0.84071428571428564</v>
      </c>
      <c r="C120" s="35">
        <v>3.2</v>
      </c>
      <c r="D120" s="35">
        <v>3.6</v>
      </c>
      <c r="E120" s="35"/>
      <c r="F120" s="35">
        <v>3.4000000000000004</v>
      </c>
      <c r="G120" s="51">
        <v>0</v>
      </c>
      <c r="H120" s="51">
        <v>10.569105691056919</v>
      </c>
      <c r="I120" s="35">
        <v>285.84285714285716</v>
      </c>
      <c r="J120" s="35"/>
      <c r="K120" s="35">
        <v>4.9000000000000004</v>
      </c>
      <c r="L120" s="35">
        <v>5.4</v>
      </c>
      <c r="M120" s="35"/>
      <c r="N120" s="35">
        <v>5.15</v>
      </c>
      <c r="O120" s="51">
        <v>0</v>
      </c>
      <c r="P120" s="51">
        <v>5.1020408163265216</v>
      </c>
      <c r="Q120" s="35">
        <v>432.96785714285716</v>
      </c>
    </row>
    <row r="121" spans="1:17">
      <c r="A121" s="168">
        <v>40601</v>
      </c>
      <c r="B121" s="71">
        <v>0.84794857142857138</v>
      </c>
      <c r="C121" s="35">
        <v>3.2</v>
      </c>
      <c r="D121" s="35">
        <v>3.6</v>
      </c>
      <c r="E121" s="35"/>
      <c r="F121" s="35">
        <v>3.4000000000000004</v>
      </c>
      <c r="G121" s="51">
        <v>0</v>
      </c>
      <c r="H121" s="51">
        <v>10.569105691056919</v>
      </c>
      <c r="I121" s="35">
        <v>288.30251428571432</v>
      </c>
      <c r="J121" s="35"/>
      <c r="K121" s="35">
        <v>5</v>
      </c>
      <c r="L121" s="35">
        <v>5.4</v>
      </c>
      <c r="M121" s="35"/>
      <c r="N121" s="35">
        <v>5.2</v>
      </c>
      <c r="O121" s="51">
        <v>0.97087378640776478</v>
      </c>
      <c r="P121" s="51">
        <v>6.1224489795918373</v>
      </c>
      <c r="Q121" s="35">
        <v>440.93325714285709</v>
      </c>
    </row>
    <row r="122" spans="1:17">
      <c r="A122" s="168">
        <v>40608</v>
      </c>
      <c r="B122" s="71">
        <v>0.85324285714285708</v>
      </c>
      <c r="C122" s="35">
        <v>3.2</v>
      </c>
      <c r="D122" s="35">
        <v>3.5</v>
      </c>
      <c r="E122" s="35"/>
      <c r="F122" s="35">
        <v>3.35</v>
      </c>
      <c r="G122" s="51">
        <v>-1.4705882352941302</v>
      </c>
      <c r="H122" s="51">
        <v>12.605042016806721</v>
      </c>
      <c r="I122" s="35">
        <v>285.83635714285714</v>
      </c>
      <c r="J122" s="35"/>
      <c r="K122" s="35">
        <v>5</v>
      </c>
      <c r="L122" s="35">
        <v>5.4</v>
      </c>
      <c r="M122" s="35"/>
      <c r="N122" s="35">
        <v>5.2</v>
      </c>
      <c r="O122" s="51">
        <v>0</v>
      </c>
      <c r="P122" s="51">
        <v>6.1224489795918373</v>
      </c>
      <c r="Q122" s="35">
        <v>443.6862857142857</v>
      </c>
    </row>
    <row r="123" spans="1:17">
      <c r="A123" s="168">
        <v>40615</v>
      </c>
      <c r="B123" s="71">
        <v>0.85964285714285726</v>
      </c>
      <c r="C123" s="35">
        <v>3.1</v>
      </c>
      <c r="D123" s="35">
        <v>3.5</v>
      </c>
      <c r="E123" s="35"/>
      <c r="F123" s="35">
        <v>3.3</v>
      </c>
      <c r="G123" s="51">
        <v>-1.4925373134328339</v>
      </c>
      <c r="H123" s="51">
        <v>11.86440677966101</v>
      </c>
      <c r="I123" s="35">
        <v>283.68214285714288</v>
      </c>
      <c r="K123" s="35">
        <v>5</v>
      </c>
      <c r="L123" s="35">
        <v>5.4</v>
      </c>
      <c r="M123" s="35"/>
      <c r="N123" s="35">
        <v>5.2</v>
      </c>
      <c r="O123" s="51">
        <v>0</v>
      </c>
      <c r="P123" s="51">
        <v>6.1224489795918373</v>
      </c>
      <c r="Q123" s="35">
        <v>447.01428571428579</v>
      </c>
    </row>
    <row r="124" spans="1:17">
      <c r="A124" s="168">
        <v>40622</v>
      </c>
      <c r="B124" s="71">
        <v>0.8681214285714286</v>
      </c>
      <c r="C124" s="35">
        <v>3.1</v>
      </c>
      <c r="D124" s="35">
        <v>3.5</v>
      </c>
      <c r="E124" s="35"/>
      <c r="F124" s="35">
        <v>3.3</v>
      </c>
      <c r="G124" s="51">
        <v>0</v>
      </c>
      <c r="H124" s="51">
        <v>13.793103448275843</v>
      </c>
      <c r="I124" s="35">
        <v>286.48007142857142</v>
      </c>
      <c r="K124" s="35">
        <v>5</v>
      </c>
      <c r="L124" s="35">
        <v>5.4</v>
      </c>
      <c r="M124" s="35"/>
      <c r="N124" s="35">
        <v>5.2</v>
      </c>
      <c r="O124" s="51">
        <v>0</v>
      </c>
      <c r="P124" s="51">
        <v>6.1224489795918373</v>
      </c>
      <c r="Q124" s="35">
        <v>451.42314285714286</v>
      </c>
    </row>
    <row r="125" spans="1:17">
      <c r="A125" s="168">
        <v>40629</v>
      </c>
      <c r="B125" s="71">
        <v>0.87327142857142859</v>
      </c>
      <c r="C125" s="35">
        <v>3.1</v>
      </c>
      <c r="D125" s="35">
        <v>3.5</v>
      </c>
      <c r="E125" s="35"/>
      <c r="F125" s="35">
        <v>3.3</v>
      </c>
      <c r="G125" s="51">
        <v>0</v>
      </c>
      <c r="H125" s="51">
        <v>17.857142857142861</v>
      </c>
      <c r="I125" s="35">
        <v>288.17957142857142</v>
      </c>
      <c r="K125" s="35">
        <v>5</v>
      </c>
      <c r="L125" s="35">
        <v>5.4</v>
      </c>
      <c r="M125" s="35"/>
      <c r="N125" s="35">
        <v>5.2</v>
      </c>
      <c r="O125" s="51">
        <v>0</v>
      </c>
      <c r="P125" s="51">
        <v>5.0505050505050662</v>
      </c>
      <c r="Q125" s="35">
        <v>454.10114285714292</v>
      </c>
    </row>
    <row r="126" spans="1:17">
      <c r="A126" s="168">
        <v>40636</v>
      </c>
      <c r="B126" s="71">
        <v>0.88044285714285719</v>
      </c>
      <c r="C126" s="35">
        <v>3.1</v>
      </c>
      <c r="D126" s="35">
        <v>3.5</v>
      </c>
      <c r="E126" s="35"/>
      <c r="F126" s="35">
        <v>3.3</v>
      </c>
      <c r="G126" s="51">
        <v>0</v>
      </c>
      <c r="H126" s="51">
        <v>17.857142857142861</v>
      </c>
      <c r="I126" s="35">
        <v>290.54614285714285</v>
      </c>
      <c r="K126" s="35">
        <v>5</v>
      </c>
      <c r="L126" s="35">
        <v>5.4</v>
      </c>
      <c r="M126" s="35"/>
      <c r="N126" s="35">
        <v>5.2</v>
      </c>
      <c r="O126" s="51">
        <v>0</v>
      </c>
      <c r="P126" s="51">
        <v>5.0505050505050662</v>
      </c>
      <c r="Q126" s="35">
        <v>457.83028571428576</v>
      </c>
    </row>
    <row r="127" spans="1:17">
      <c r="A127" s="168">
        <v>40643</v>
      </c>
      <c r="B127" s="71">
        <v>0.87865714285714291</v>
      </c>
      <c r="C127" s="35">
        <v>3</v>
      </c>
      <c r="D127" s="35">
        <v>3.5</v>
      </c>
      <c r="E127" s="35"/>
      <c r="F127" s="35">
        <v>3.25</v>
      </c>
      <c r="G127" s="51">
        <v>-1.5151515151515156</v>
      </c>
      <c r="H127" s="51">
        <v>16.071428571428584</v>
      </c>
      <c r="I127" s="35">
        <v>285.56357142857144</v>
      </c>
      <c r="K127" s="35">
        <v>4.9000000000000004</v>
      </c>
      <c r="L127" s="35">
        <v>5.3</v>
      </c>
      <c r="M127" s="35"/>
      <c r="N127" s="35">
        <v>5.0999999999999996</v>
      </c>
      <c r="O127" s="51">
        <v>-1.923076923076934</v>
      </c>
      <c r="P127" s="51">
        <v>5.1546391752577421</v>
      </c>
      <c r="Q127" s="35">
        <v>448.11514285714287</v>
      </c>
    </row>
    <row r="128" spans="1:17">
      <c r="A128" s="168">
        <v>40650</v>
      </c>
      <c r="B128" s="71">
        <v>0.88469999999999993</v>
      </c>
      <c r="C128" s="35">
        <v>2.9</v>
      </c>
      <c r="D128" s="35">
        <v>3.4</v>
      </c>
      <c r="E128" s="35"/>
      <c r="F128" s="35">
        <v>3.15</v>
      </c>
      <c r="G128" s="51">
        <v>-3.0769230769230802</v>
      </c>
      <c r="H128" s="51">
        <v>12.5</v>
      </c>
      <c r="I128" s="35">
        <v>278.68049999999999</v>
      </c>
      <c r="K128" s="35">
        <v>4.8</v>
      </c>
      <c r="L128" s="35">
        <v>5.2</v>
      </c>
      <c r="M128" s="35"/>
      <c r="N128" s="35">
        <v>5</v>
      </c>
      <c r="O128" s="51">
        <v>-1.9607843137254832</v>
      </c>
      <c r="P128" s="51">
        <v>3.0927835051546566</v>
      </c>
      <c r="Q128" s="35">
        <v>442.34999999999997</v>
      </c>
    </row>
    <row r="129" spans="1:17">
      <c r="A129" s="168">
        <v>40657</v>
      </c>
      <c r="B129" s="71">
        <v>0.88141428571428548</v>
      </c>
      <c r="C129" s="35">
        <v>2.6</v>
      </c>
      <c r="D129" s="35">
        <v>3.2</v>
      </c>
      <c r="E129" s="35"/>
      <c r="F129" s="35">
        <v>2.9000000000000004</v>
      </c>
      <c r="G129" s="51">
        <v>-7.9365079365079225</v>
      </c>
      <c r="H129" s="51">
        <v>3.5714285714285836</v>
      </c>
      <c r="I129" s="35">
        <v>255.61014285714282</v>
      </c>
      <c r="K129" s="35">
        <v>4.75</v>
      </c>
      <c r="L129" s="35">
        <v>5.0999999999999996</v>
      </c>
      <c r="M129" s="35"/>
      <c r="N129" s="35">
        <v>4.9249999999999998</v>
      </c>
      <c r="O129" s="51">
        <v>-1.5</v>
      </c>
      <c r="P129" s="51">
        <v>2.6041666666666714</v>
      </c>
      <c r="Q129" s="35">
        <v>434.09653571428555</v>
      </c>
    </row>
    <row r="130" spans="1:17">
      <c r="A130" s="168">
        <v>40664</v>
      </c>
      <c r="B130" s="71">
        <v>0.88690714285714289</v>
      </c>
      <c r="C130" s="35">
        <v>2.6</v>
      </c>
      <c r="D130" s="35">
        <v>3.2</v>
      </c>
      <c r="E130" s="35"/>
      <c r="F130" s="35">
        <v>2.9000000000000004</v>
      </c>
      <c r="G130" s="51">
        <v>0</v>
      </c>
      <c r="H130" s="51">
        <v>6.4220183486238653</v>
      </c>
      <c r="I130" s="35">
        <v>257.20307142857149</v>
      </c>
      <c r="K130" s="35">
        <v>4.5999999999999996</v>
      </c>
      <c r="L130" s="35">
        <v>5.0999999999999996</v>
      </c>
      <c r="M130" s="35"/>
      <c r="N130" s="35">
        <v>4.8499999999999996</v>
      </c>
      <c r="O130" s="51">
        <v>-1.5228426395939181</v>
      </c>
      <c r="P130" s="51">
        <v>2.1052631578947256</v>
      </c>
      <c r="Q130" s="35">
        <v>430.14996428571425</v>
      </c>
    </row>
    <row r="131" spans="1:17">
      <c r="A131" s="168">
        <v>40671</v>
      </c>
      <c r="B131" s="71">
        <v>0.89624285714285712</v>
      </c>
      <c r="C131" s="35">
        <v>2.6</v>
      </c>
      <c r="D131" s="35">
        <v>3.2</v>
      </c>
      <c r="E131" s="35"/>
      <c r="F131" s="35">
        <v>2.9000000000000004</v>
      </c>
      <c r="G131" s="51">
        <v>0</v>
      </c>
      <c r="H131" s="51">
        <v>6.4220183486238653</v>
      </c>
      <c r="I131" s="35">
        <v>259.91042857142861</v>
      </c>
      <c r="K131" s="35">
        <v>4.5999999999999996</v>
      </c>
      <c r="L131" s="35">
        <v>5</v>
      </c>
      <c r="M131" s="35"/>
      <c r="N131" s="35">
        <v>4.8</v>
      </c>
      <c r="O131" s="51">
        <v>-1.0309278350515427</v>
      </c>
      <c r="P131" s="51">
        <v>1.0526315789473699</v>
      </c>
      <c r="Q131" s="35">
        <v>430.19657142857142</v>
      </c>
    </row>
    <row r="132" spans="1:17">
      <c r="A132" s="168">
        <v>40678</v>
      </c>
      <c r="B132" s="71">
        <v>0.87894285714285725</v>
      </c>
      <c r="C132" s="35">
        <v>2.6</v>
      </c>
      <c r="D132" s="35">
        <v>3.2</v>
      </c>
      <c r="E132" s="35"/>
      <c r="F132" s="35">
        <v>2.9000000000000004</v>
      </c>
      <c r="G132" s="51">
        <v>0</v>
      </c>
      <c r="H132" s="51">
        <v>6.4220183486238653</v>
      </c>
      <c r="I132" s="35">
        <v>254.89342857142864</v>
      </c>
      <c r="K132" s="35">
        <v>4.5999999999999996</v>
      </c>
      <c r="L132" s="35">
        <v>5</v>
      </c>
      <c r="M132" s="35"/>
      <c r="N132" s="35">
        <v>4.8</v>
      </c>
      <c r="O132" s="51">
        <v>0</v>
      </c>
      <c r="P132" s="51">
        <v>1.0526315789473699</v>
      </c>
      <c r="Q132" s="35">
        <v>421.89257142857144</v>
      </c>
    </row>
    <row r="133" spans="1:17">
      <c r="A133" s="168">
        <v>40685</v>
      </c>
      <c r="B133" s="71">
        <v>0.87705714285714287</v>
      </c>
      <c r="C133" s="35">
        <v>2.6</v>
      </c>
      <c r="D133" s="35">
        <v>3.1</v>
      </c>
      <c r="E133" s="35"/>
      <c r="F133" s="35">
        <v>2.85</v>
      </c>
      <c r="G133" s="51">
        <v>-1.7241379310344911</v>
      </c>
      <c r="H133" s="51">
        <v>6.5420560747663643</v>
      </c>
      <c r="I133" s="35">
        <v>249.96128571428571</v>
      </c>
      <c r="K133" s="35">
        <v>4.5</v>
      </c>
      <c r="L133" s="35">
        <v>5</v>
      </c>
      <c r="M133" s="35"/>
      <c r="N133" s="35">
        <v>4.75</v>
      </c>
      <c r="O133" s="51">
        <v>-1.0416666666666572</v>
      </c>
      <c r="P133" s="51">
        <v>0</v>
      </c>
      <c r="Q133" s="35">
        <v>416.60214285714289</v>
      </c>
    </row>
    <row r="134" spans="1:17">
      <c r="A134" s="168">
        <v>40692</v>
      </c>
      <c r="B134" s="71">
        <v>0.86986428571428576</v>
      </c>
      <c r="C134" s="35">
        <v>2.6</v>
      </c>
      <c r="D134" s="35">
        <v>3</v>
      </c>
      <c r="E134" s="35"/>
      <c r="F134" s="35">
        <v>2.8</v>
      </c>
      <c r="G134" s="51">
        <v>-1.7543859649122879</v>
      </c>
      <c r="H134" s="51">
        <v>4.6728971962616725</v>
      </c>
      <c r="I134" s="35">
        <v>243.56200000000001</v>
      </c>
      <c r="K134" s="35">
        <v>4.5</v>
      </c>
      <c r="L134" s="35">
        <v>5</v>
      </c>
      <c r="M134" s="35"/>
      <c r="N134" s="35">
        <v>4.75</v>
      </c>
      <c r="O134" s="51">
        <v>0</v>
      </c>
      <c r="P134" s="51">
        <v>0</v>
      </c>
      <c r="Q134" s="35">
        <v>413.18553571428572</v>
      </c>
    </row>
    <row r="135" spans="1:17">
      <c r="A135" s="168">
        <v>40699</v>
      </c>
      <c r="B135" s="71">
        <v>0.87728571428571434</v>
      </c>
      <c r="C135" s="35">
        <v>2.6</v>
      </c>
      <c r="D135" s="35">
        <v>3</v>
      </c>
      <c r="E135" s="35"/>
      <c r="F135" s="35">
        <v>2.8</v>
      </c>
      <c r="G135" s="51">
        <v>0</v>
      </c>
      <c r="H135" s="51">
        <v>4.6728971962616725</v>
      </c>
      <c r="I135" s="35">
        <v>245.64</v>
      </c>
      <c r="K135" s="35">
        <v>4.5</v>
      </c>
      <c r="L135" s="35">
        <v>5</v>
      </c>
      <c r="M135" s="35"/>
      <c r="N135" s="35">
        <v>4.75</v>
      </c>
      <c r="O135" s="51">
        <v>0</v>
      </c>
      <c r="P135" s="51">
        <v>0</v>
      </c>
      <c r="Q135" s="35">
        <v>416.71071428571429</v>
      </c>
    </row>
    <row r="136" spans="1:17">
      <c r="A136" s="168">
        <v>40706</v>
      </c>
      <c r="B136" s="71">
        <v>0.8899071428571429</v>
      </c>
      <c r="C136" s="35">
        <v>2.5499999999999998</v>
      </c>
      <c r="D136" s="35">
        <v>2.9</v>
      </c>
      <c r="E136" s="35"/>
      <c r="F136" s="35">
        <v>2.7249999999999996</v>
      </c>
      <c r="G136" s="51">
        <v>-2.6785714285714306</v>
      </c>
      <c r="H136" s="51">
        <v>0</v>
      </c>
      <c r="I136" s="35">
        <v>242.49969642857141</v>
      </c>
      <c r="K136" s="35">
        <v>4.5</v>
      </c>
      <c r="L136" s="35">
        <v>5</v>
      </c>
      <c r="M136" s="35"/>
      <c r="N136" s="35">
        <v>4.75</v>
      </c>
      <c r="O136" s="51">
        <v>0</v>
      </c>
      <c r="P136" s="51">
        <v>0</v>
      </c>
      <c r="Q136" s="35">
        <v>422.70589285714289</v>
      </c>
    </row>
    <row r="137" spans="1:17">
      <c r="A137" s="168">
        <v>40713</v>
      </c>
      <c r="B137" s="71">
        <v>0.88145714285714294</v>
      </c>
      <c r="C137" s="35">
        <v>2.5499999999999998</v>
      </c>
      <c r="D137" s="35">
        <v>2.9</v>
      </c>
      <c r="E137" s="35"/>
      <c r="F137" s="35">
        <v>2.7249999999999996</v>
      </c>
      <c r="G137" s="51">
        <v>0</v>
      </c>
      <c r="H137" s="51">
        <v>0.92592592592590961</v>
      </c>
      <c r="I137" s="35">
        <v>240.19707142857141</v>
      </c>
      <c r="K137" s="35">
        <v>4.5</v>
      </c>
      <c r="L137" s="35">
        <v>5</v>
      </c>
      <c r="M137" s="35"/>
      <c r="N137" s="35">
        <v>4.75</v>
      </c>
      <c r="O137" s="51">
        <v>0</v>
      </c>
      <c r="P137" s="51">
        <v>0</v>
      </c>
      <c r="Q137" s="35">
        <v>418.69214285714287</v>
      </c>
    </row>
    <row r="138" spans="1:17">
      <c r="A138" s="168">
        <v>40720</v>
      </c>
      <c r="B138" s="71">
        <v>0.88245714285714272</v>
      </c>
      <c r="C138" s="35">
        <v>2.5499999999999998</v>
      </c>
      <c r="D138" s="35">
        <v>2.9</v>
      </c>
      <c r="E138" s="35"/>
      <c r="F138" s="35">
        <v>2.7249999999999996</v>
      </c>
      <c r="G138" s="51">
        <v>0</v>
      </c>
      <c r="H138" s="51">
        <v>0.92592592592590961</v>
      </c>
      <c r="I138" s="35">
        <v>240.46957142857136</v>
      </c>
      <c r="K138" s="35">
        <v>4.5</v>
      </c>
      <c r="L138" s="35">
        <v>5</v>
      </c>
      <c r="M138" s="35"/>
      <c r="N138" s="35">
        <v>4.75</v>
      </c>
      <c r="O138" s="51">
        <v>0</v>
      </c>
      <c r="P138" s="51">
        <v>0</v>
      </c>
      <c r="Q138" s="35">
        <v>419.16714285714278</v>
      </c>
    </row>
    <row r="139" spans="1:17">
      <c r="A139" s="168">
        <v>40727</v>
      </c>
      <c r="B139" s="71">
        <v>0.89558571428571443</v>
      </c>
      <c r="C139" s="35">
        <v>2.5499999999999998</v>
      </c>
      <c r="D139" s="35">
        <v>2.9</v>
      </c>
      <c r="E139" s="35"/>
      <c r="F139" s="35">
        <v>2.7249999999999996</v>
      </c>
      <c r="G139" s="51">
        <v>0</v>
      </c>
      <c r="H139" s="51">
        <v>2.8301886792452677</v>
      </c>
      <c r="I139" s="35">
        <v>244.04710714285716</v>
      </c>
      <c r="K139" s="35">
        <v>4.5</v>
      </c>
      <c r="L139" s="35">
        <v>5</v>
      </c>
      <c r="M139" s="35"/>
      <c r="N139" s="35">
        <v>4.75</v>
      </c>
      <c r="O139" s="51">
        <v>0</v>
      </c>
      <c r="P139" s="51">
        <v>0</v>
      </c>
      <c r="Q139" s="35">
        <v>425.40321428571434</v>
      </c>
    </row>
    <row r="140" spans="1:17">
      <c r="A140" s="168">
        <v>40734</v>
      </c>
      <c r="B140" s="71">
        <v>0.89689285714285716</v>
      </c>
      <c r="C140" s="35">
        <v>2.6</v>
      </c>
      <c r="D140" s="35">
        <v>2.9</v>
      </c>
      <c r="E140" s="35"/>
      <c r="F140" s="35">
        <v>2.75</v>
      </c>
      <c r="G140" s="51">
        <v>0.91743119266057249</v>
      </c>
      <c r="H140" s="51">
        <v>4.7619047619047734</v>
      </c>
      <c r="I140" s="35">
        <v>246.64553571428573</v>
      </c>
      <c r="K140" s="35">
        <v>4.5999999999999996</v>
      </c>
      <c r="L140" s="35">
        <v>5.0999999999999996</v>
      </c>
      <c r="M140" s="35"/>
      <c r="N140" s="35">
        <v>4.8499999999999996</v>
      </c>
      <c r="O140" s="51">
        <v>2.1052631578947256</v>
      </c>
      <c r="P140" s="51">
        <v>2.1052631578947256</v>
      </c>
      <c r="Q140" s="35">
        <v>434.99303571428572</v>
      </c>
    </row>
    <row r="141" spans="1:17">
      <c r="A141" s="168">
        <v>40741</v>
      </c>
      <c r="B141" s="71">
        <v>0.88211428571428563</v>
      </c>
      <c r="C141" s="35">
        <v>2.6</v>
      </c>
      <c r="D141" s="35">
        <v>2.9</v>
      </c>
      <c r="E141" s="35"/>
      <c r="F141" s="35">
        <v>2.75</v>
      </c>
      <c r="G141" s="51">
        <v>0</v>
      </c>
      <c r="H141" s="51">
        <v>4.7619047619047734</v>
      </c>
      <c r="I141" s="35">
        <v>242.58142857142855</v>
      </c>
      <c r="K141" s="35">
        <v>4.5999999999999996</v>
      </c>
      <c r="L141" s="35">
        <v>5.0999999999999996</v>
      </c>
      <c r="M141" s="35"/>
      <c r="N141" s="35">
        <v>4.8499999999999996</v>
      </c>
      <c r="O141" s="51">
        <v>0</v>
      </c>
      <c r="P141" s="51">
        <v>2.1052631578947256</v>
      </c>
      <c r="Q141" s="35">
        <v>427.82542857142846</v>
      </c>
    </row>
    <row r="142" spans="1:17">
      <c r="A142" s="168">
        <v>40748</v>
      </c>
      <c r="B142" s="71">
        <v>0.87918571428571435</v>
      </c>
      <c r="C142" s="35">
        <v>2.6</v>
      </c>
      <c r="D142" s="35">
        <v>2.9</v>
      </c>
      <c r="E142" s="35"/>
      <c r="F142" s="35">
        <v>2.75</v>
      </c>
      <c r="G142" s="51">
        <v>0</v>
      </c>
      <c r="H142" s="51">
        <v>4.7619047619047734</v>
      </c>
      <c r="I142" s="35">
        <v>241.77607142857144</v>
      </c>
      <c r="K142" s="35">
        <v>4.5999999999999996</v>
      </c>
      <c r="L142" s="35">
        <v>5.0999999999999996</v>
      </c>
      <c r="M142" s="35"/>
      <c r="N142" s="35">
        <v>4.8499999999999996</v>
      </c>
      <c r="O142" s="51">
        <v>0</v>
      </c>
      <c r="P142" s="51">
        <v>2.1052631578947256</v>
      </c>
      <c r="Q142" s="35">
        <v>426.40507142857143</v>
      </c>
    </row>
    <row r="143" spans="1:17">
      <c r="A143" s="168">
        <v>40755</v>
      </c>
      <c r="B143" s="71">
        <v>0.87917857142857148</v>
      </c>
      <c r="C143" s="35">
        <v>2.6</v>
      </c>
      <c r="D143" s="35">
        <v>2.9</v>
      </c>
      <c r="E143" s="35"/>
      <c r="F143" s="35">
        <v>2.75</v>
      </c>
      <c r="G143" s="51">
        <v>0</v>
      </c>
      <c r="H143" s="51">
        <v>4.7619047619047734</v>
      </c>
      <c r="I143" s="35">
        <v>241.77410714285713</v>
      </c>
      <c r="K143" s="35">
        <v>4.5999999999999996</v>
      </c>
      <c r="L143" s="35">
        <v>5.0999999999999996</v>
      </c>
      <c r="M143" s="35"/>
      <c r="N143" s="35">
        <v>4.8499999999999996</v>
      </c>
      <c r="O143" s="51">
        <v>0</v>
      </c>
      <c r="P143" s="51">
        <v>2.1052631578947256</v>
      </c>
      <c r="Q143" s="35">
        <v>426.40160714285713</v>
      </c>
    </row>
    <row r="144" spans="1:17">
      <c r="A144" s="168">
        <v>40762</v>
      </c>
      <c r="B144" s="71">
        <v>0.87261428571428556</v>
      </c>
      <c r="C144" s="35">
        <v>2.6</v>
      </c>
      <c r="D144" s="35">
        <v>3</v>
      </c>
      <c r="E144" s="35"/>
      <c r="F144" s="35">
        <v>2.8</v>
      </c>
      <c r="G144" s="51">
        <v>1.818181818181813</v>
      </c>
      <c r="H144" s="51">
        <v>5.6603773584905639</v>
      </c>
      <c r="I144" s="35">
        <v>244.33199999999994</v>
      </c>
      <c r="K144" s="35">
        <v>4.5999999999999996</v>
      </c>
      <c r="L144" s="35">
        <v>5.0999999999999996</v>
      </c>
      <c r="M144" s="35"/>
      <c r="N144" s="35">
        <v>4.8499999999999996</v>
      </c>
      <c r="O144" s="51">
        <v>0</v>
      </c>
      <c r="P144" s="51">
        <v>1.0416666666666714</v>
      </c>
      <c r="Q144" s="35">
        <v>423.21792857142844</v>
      </c>
    </row>
    <row r="145" spans="1:17">
      <c r="A145" s="168">
        <v>40769</v>
      </c>
      <c r="B145" s="71">
        <v>0.87485000000000013</v>
      </c>
      <c r="C145" s="35">
        <v>2.8</v>
      </c>
      <c r="D145" s="35">
        <v>3.2</v>
      </c>
      <c r="E145" s="35"/>
      <c r="F145" s="35">
        <v>3</v>
      </c>
      <c r="G145" s="51">
        <v>7.1428571428571388</v>
      </c>
      <c r="H145" s="51">
        <v>11.1111111111111</v>
      </c>
      <c r="I145" s="35">
        <v>262.45500000000004</v>
      </c>
      <c r="K145" s="35">
        <v>4.5999999999999996</v>
      </c>
      <c r="L145" s="35">
        <v>5.2</v>
      </c>
      <c r="M145" s="35"/>
      <c r="N145" s="35">
        <v>4.9000000000000004</v>
      </c>
      <c r="O145" s="51">
        <v>1.0309278350515712</v>
      </c>
      <c r="P145" s="51">
        <v>0</v>
      </c>
      <c r="Q145" s="35">
        <v>428.67650000000009</v>
      </c>
    </row>
    <row r="146" spans="1:17">
      <c r="A146" s="168">
        <v>40776</v>
      </c>
      <c r="B146" s="71">
        <v>0.87419285714285722</v>
      </c>
      <c r="C146" s="35">
        <v>2.8</v>
      </c>
      <c r="D146" s="35">
        <v>3.2</v>
      </c>
      <c r="E146" s="35"/>
      <c r="F146" s="35">
        <v>3</v>
      </c>
      <c r="G146" s="51">
        <v>0</v>
      </c>
      <c r="H146" s="51">
        <v>11.1111111111111</v>
      </c>
      <c r="I146" s="35">
        <v>262.25785714285718</v>
      </c>
      <c r="K146" s="35">
        <v>4.5999999999999996</v>
      </c>
      <c r="L146" s="35">
        <v>5.2</v>
      </c>
      <c r="M146" s="35"/>
      <c r="N146" s="35">
        <v>4.9000000000000004</v>
      </c>
      <c r="O146" s="51">
        <v>0</v>
      </c>
      <c r="P146" s="51">
        <v>0</v>
      </c>
      <c r="Q146" s="35">
        <v>428.35450000000009</v>
      </c>
    </row>
    <row r="147" spans="1:17">
      <c r="A147" s="168">
        <v>40783</v>
      </c>
      <c r="B147" s="71">
        <v>0.8784142857142857</v>
      </c>
      <c r="C147" s="35">
        <v>3</v>
      </c>
      <c r="D147" s="35">
        <v>3.3</v>
      </c>
      <c r="E147" s="35"/>
      <c r="F147" s="35">
        <v>3.15</v>
      </c>
      <c r="G147" s="51">
        <v>5</v>
      </c>
      <c r="H147" s="51">
        <v>16.666666666666657</v>
      </c>
      <c r="I147" s="35">
        <v>276.70049999999998</v>
      </c>
      <c r="K147" s="35">
        <v>4.5999999999999996</v>
      </c>
      <c r="L147" s="35">
        <v>5.2</v>
      </c>
      <c r="M147" s="35"/>
      <c r="N147" s="35">
        <v>4.9000000000000004</v>
      </c>
      <c r="O147" s="51">
        <v>0</v>
      </c>
      <c r="P147" s="51">
        <v>0</v>
      </c>
      <c r="Q147" s="35">
        <v>430.42300000000006</v>
      </c>
    </row>
    <row r="148" spans="1:17">
      <c r="A148" s="168">
        <v>40790</v>
      </c>
      <c r="B148" s="71">
        <v>0.88264285714285706</v>
      </c>
      <c r="C148" s="35">
        <v>3.2</v>
      </c>
      <c r="D148" s="35">
        <v>3.5</v>
      </c>
      <c r="E148" s="35"/>
      <c r="F148" s="35">
        <v>3.35</v>
      </c>
      <c r="G148" s="51">
        <v>6.3492063492063551</v>
      </c>
      <c r="H148" s="51">
        <v>24.074074074074076</v>
      </c>
      <c r="I148" s="35">
        <v>295.68535714285713</v>
      </c>
      <c r="K148" s="35">
        <v>4.75</v>
      </c>
      <c r="L148" s="35">
        <v>5.3</v>
      </c>
      <c r="M148" s="35"/>
      <c r="N148" s="35">
        <v>5.0250000000000004</v>
      </c>
      <c r="O148" s="51">
        <v>2.5510204081632679</v>
      </c>
      <c r="P148" s="51">
        <v>2.5510204081632679</v>
      </c>
      <c r="Q148" s="35">
        <v>443.52803571428569</v>
      </c>
    </row>
    <row r="149" spans="1:17">
      <c r="A149" s="168">
        <v>40797</v>
      </c>
      <c r="B149" s="71">
        <v>0.87394285714285702</v>
      </c>
      <c r="C149" s="35">
        <v>2.9</v>
      </c>
      <c r="D149" s="35">
        <v>3.3</v>
      </c>
      <c r="E149" s="35"/>
      <c r="F149" s="35">
        <v>3.0999999999999996</v>
      </c>
      <c r="G149" s="51">
        <v>-7.4626865671641838</v>
      </c>
      <c r="H149" s="51">
        <v>14.814814814814795</v>
      </c>
      <c r="I149" s="35">
        <v>270.92228571428564</v>
      </c>
      <c r="K149" s="35">
        <v>4.75</v>
      </c>
      <c r="L149" s="35">
        <v>5.2</v>
      </c>
      <c r="M149" s="35"/>
      <c r="N149" s="35">
        <v>4.9749999999999996</v>
      </c>
      <c r="O149" s="51">
        <v>-0.99502487562190822</v>
      </c>
      <c r="P149" s="51">
        <v>1.530612244897938</v>
      </c>
      <c r="Q149" s="35">
        <v>434.78657142857139</v>
      </c>
    </row>
    <row r="150" spans="1:17">
      <c r="A150" s="168">
        <v>40804</v>
      </c>
      <c r="B150" s="71">
        <v>0.86786428571428564</v>
      </c>
      <c r="C150" s="35">
        <v>3.3</v>
      </c>
      <c r="D150" s="35">
        <v>3.6</v>
      </c>
      <c r="E150" s="35"/>
      <c r="F150" s="35">
        <v>3.45</v>
      </c>
      <c r="G150" s="51">
        <v>11.290322580645167</v>
      </c>
      <c r="H150" s="51">
        <v>26.605504587155963</v>
      </c>
      <c r="I150" s="35">
        <v>299.41317857142855</v>
      </c>
      <c r="K150" s="35">
        <v>4.8</v>
      </c>
      <c r="L150" s="35">
        <v>5.3</v>
      </c>
      <c r="M150" s="35"/>
      <c r="N150" s="35">
        <v>5.05</v>
      </c>
      <c r="O150" s="51">
        <v>1.5075376884422127</v>
      </c>
      <c r="P150" s="51">
        <v>3.0612244897959044</v>
      </c>
      <c r="Q150" s="35">
        <v>438.27146428571427</v>
      </c>
    </row>
    <row r="151" spans="1:17">
      <c r="A151" s="168">
        <v>40811</v>
      </c>
      <c r="B151" s="71">
        <v>0.87187857142857139</v>
      </c>
      <c r="C151" s="35">
        <v>3.3</v>
      </c>
      <c r="D151" s="35">
        <v>3.6</v>
      </c>
      <c r="E151" s="35"/>
      <c r="F151" s="35">
        <v>3.45</v>
      </c>
      <c r="G151" s="51">
        <v>0</v>
      </c>
      <c r="H151" s="51">
        <v>23.214285714285722</v>
      </c>
      <c r="I151" s="35">
        <v>300.79810714285713</v>
      </c>
      <c r="K151" s="35">
        <v>4.8</v>
      </c>
      <c r="L151" s="35">
        <v>5.3</v>
      </c>
      <c r="M151" s="35"/>
      <c r="N151" s="35">
        <v>5.05</v>
      </c>
      <c r="O151" s="51">
        <v>0</v>
      </c>
      <c r="P151" s="51">
        <v>3.0612244897959044</v>
      </c>
      <c r="Q151" s="35">
        <v>440.29867857142852</v>
      </c>
    </row>
    <row r="152" spans="1:17">
      <c r="A152" s="168">
        <v>40818</v>
      </c>
      <c r="B152" s="71">
        <v>0.8696357142857144</v>
      </c>
      <c r="C152" s="35">
        <v>3.3</v>
      </c>
      <c r="D152" s="35">
        <v>3.6</v>
      </c>
      <c r="E152" s="35"/>
      <c r="F152" s="35">
        <v>3.45</v>
      </c>
      <c r="G152" s="51">
        <v>0</v>
      </c>
      <c r="H152" s="51">
        <v>23.214285714285722</v>
      </c>
      <c r="I152" s="35">
        <v>300.02432142857145</v>
      </c>
      <c r="K152" s="35">
        <v>4.8</v>
      </c>
      <c r="L152" s="35">
        <v>5.3</v>
      </c>
      <c r="M152" s="35"/>
      <c r="N152" s="35">
        <v>5.05</v>
      </c>
      <c r="O152" s="51">
        <v>0</v>
      </c>
      <c r="P152" s="51">
        <v>3.0612244897959044</v>
      </c>
      <c r="Q152" s="35">
        <v>439.16603571428573</v>
      </c>
    </row>
    <row r="153" spans="1:17">
      <c r="A153" s="168">
        <v>40825</v>
      </c>
      <c r="B153" s="71">
        <v>0.86316428571428561</v>
      </c>
      <c r="C153" s="35">
        <v>3.35</v>
      </c>
      <c r="D153" s="35">
        <v>3.6</v>
      </c>
      <c r="E153" s="35"/>
      <c r="F153" s="35">
        <v>3.4750000000000001</v>
      </c>
      <c r="G153" s="51">
        <v>0.72463768115942173</v>
      </c>
      <c r="H153" s="51">
        <v>24.107142857142861</v>
      </c>
      <c r="I153" s="35">
        <v>299.94958928571424</v>
      </c>
      <c r="K153" s="35">
        <v>4.8499999999999996</v>
      </c>
      <c r="L153" s="35">
        <v>5.3</v>
      </c>
      <c r="M153" s="35"/>
      <c r="N153" s="35">
        <v>5.0749999999999993</v>
      </c>
      <c r="O153" s="51">
        <v>0.49504950495050082</v>
      </c>
      <c r="P153" s="51">
        <v>3.5714285714285552</v>
      </c>
      <c r="Q153" s="35">
        <v>438.0558749999999</v>
      </c>
    </row>
    <row r="154" spans="1:17">
      <c r="A154" s="168">
        <v>40832</v>
      </c>
      <c r="B154" s="71">
        <v>0.87210000000000021</v>
      </c>
      <c r="C154" s="35">
        <v>3.35</v>
      </c>
      <c r="D154" s="35">
        <v>3.6</v>
      </c>
      <c r="E154" s="35"/>
      <c r="F154" s="35">
        <v>3.4750000000000001</v>
      </c>
      <c r="G154" s="51">
        <v>0</v>
      </c>
      <c r="H154" s="51">
        <v>19.827586206896555</v>
      </c>
      <c r="I154" s="35">
        <v>303.05475000000007</v>
      </c>
      <c r="K154" s="35">
        <v>4.8499999999999996</v>
      </c>
      <c r="L154" s="35">
        <v>5.3</v>
      </c>
      <c r="M154" s="35"/>
      <c r="N154" s="35">
        <v>5.0749999999999993</v>
      </c>
      <c r="O154" s="51">
        <v>0</v>
      </c>
      <c r="P154" s="51">
        <v>3.5714285714285552</v>
      </c>
      <c r="Q154" s="35">
        <v>442.59075000000001</v>
      </c>
    </row>
    <row r="155" spans="1:17">
      <c r="A155" s="168">
        <v>40839</v>
      </c>
      <c r="B155" s="71">
        <v>0.87206428571428574</v>
      </c>
      <c r="C155" s="35">
        <v>3.35</v>
      </c>
      <c r="D155" s="35">
        <v>3.6</v>
      </c>
      <c r="E155" s="35"/>
      <c r="F155" s="35">
        <v>3.4750000000000001</v>
      </c>
      <c r="G155" s="51">
        <v>0</v>
      </c>
      <c r="H155" s="51">
        <v>19.827586206896555</v>
      </c>
      <c r="I155" s="35">
        <v>303.04233928571432</v>
      </c>
      <c r="K155" s="35">
        <v>4.8499999999999996</v>
      </c>
      <c r="L155" s="35">
        <v>5.3</v>
      </c>
      <c r="M155" s="35"/>
      <c r="N155" s="35">
        <v>5.0749999999999993</v>
      </c>
      <c r="O155" s="51">
        <v>0</v>
      </c>
      <c r="P155" s="51">
        <v>3.5714285714285552</v>
      </c>
      <c r="Q155" s="35">
        <v>442.57262499999996</v>
      </c>
    </row>
    <row r="156" spans="1:17">
      <c r="A156" s="168">
        <v>40846</v>
      </c>
      <c r="B156" s="71">
        <v>0.87340714285714272</v>
      </c>
      <c r="C156" s="35">
        <v>3.4</v>
      </c>
      <c r="D156" s="35">
        <v>3.6</v>
      </c>
      <c r="E156" s="35"/>
      <c r="F156" s="35">
        <v>3.5</v>
      </c>
      <c r="G156" s="51">
        <v>0.71942446043165376</v>
      </c>
      <c r="H156" s="51">
        <v>14.75409836065576</v>
      </c>
      <c r="I156" s="35">
        <v>305.6925</v>
      </c>
      <c r="K156" s="35">
        <v>4.8499999999999996</v>
      </c>
      <c r="L156" s="35">
        <v>5.3</v>
      </c>
      <c r="M156" s="35"/>
      <c r="N156" s="35">
        <v>5.0749999999999993</v>
      </c>
      <c r="O156" s="51">
        <v>0</v>
      </c>
      <c r="P156" s="51">
        <v>3.5714285714285552</v>
      </c>
      <c r="Q156" s="35">
        <v>443.25412499999987</v>
      </c>
    </row>
    <row r="157" spans="1:17">
      <c r="A157" s="168">
        <v>40853</v>
      </c>
      <c r="B157" s="71">
        <v>0.86447142857142867</v>
      </c>
      <c r="C157" s="35">
        <v>3.4</v>
      </c>
      <c r="D157" s="35">
        <v>3.6</v>
      </c>
      <c r="E157" s="35"/>
      <c r="F157" s="35">
        <v>3.5</v>
      </c>
      <c r="G157" s="51">
        <v>0</v>
      </c>
      <c r="H157" s="51">
        <v>14.75409836065576</v>
      </c>
      <c r="I157" s="35">
        <v>302.565</v>
      </c>
      <c r="K157" s="35">
        <v>4.8499999999999996</v>
      </c>
      <c r="L157" s="35">
        <v>5.3</v>
      </c>
      <c r="M157" s="35"/>
      <c r="N157" s="35">
        <v>5.0749999999999993</v>
      </c>
      <c r="O157" s="51">
        <v>0</v>
      </c>
      <c r="P157" s="51">
        <v>1.4999999999999858</v>
      </c>
      <c r="Q157" s="35">
        <v>438.71925000000005</v>
      </c>
    </row>
    <row r="158" spans="1:17">
      <c r="A158" s="168">
        <v>40860</v>
      </c>
      <c r="B158" s="71">
        <v>0.85666428571428566</v>
      </c>
      <c r="C158" s="35">
        <v>3.4</v>
      </c>
      <c r="D158" s="35">
        <v>3.6</v>
      </c>
      <c r="E158" s="35"/>
      <c r="F158" s="35">
        <v>3.5</v>
      </c>
      <c r="G158" s="51">
        <v>0</v>
      </c>
      <c r="H158" s="51">
        <v>11.111111111111114</v>
      </c>
      <c r="I158" s="35">
        <v>299.83249999999998</v>
      </c>
      <c r="K158" s="35">
        <v>4.8499999999999996</v>
      </c>
      <c r="L158" s="35">
        <v>5.3</v>
      </c>
      <c r="M158" s="35"/>
      <c r="N158" s="35">
        <v>5.0749999999999993</v>
      </c>
      <c r="O158" s="51">
        <v>0</v>
      </c>
      <c r="P158" s="51">
        <v>1.4999999999999858</v>
      </c>
      <c r="Q158" s="35">
        <v>434.75712499999986</v>
      </c>
    </row>
    <row r="159" spans="1:17">
      <c r="A159" s="168">
        <v>40867</v>
      </c>
      <c r="B159" s="71">
        <v>0.85589285714285723</v>
      </c>
      <c r="C159" s="35">
        <v>3.4</v>
      </c>
      <c r="D159" s="35">
        <v>3.6</v>
      </c>
      <c r="E159" s="35"/>
      <c r="F159" s="35">
        <v>3.5</v>
      </c>
      <c r="G159" s="51">
        <v>0</v>
      </c>
      <c r="H159" s="51">
        <v>11.111111111111114</v>
      </c>
      <c r="I159" s="35">
        <v>299.56250000000006</v>
      </c>
      <c r="K159" s="35">
        <v>4.9000000000000004</v>
      </c>
      <c r="L159" s="35">
        <v>5.3</v>
      </c>
      <c r="M159" s="35"/>
      <c r="N159" s="35">
        <v>5.0999999999999996</v>
      </c>
      <c r="O159" s="51">
        <v>0.49261083743843415</v>
      </c>
      <c r="P159" s="51">
        <v>2</v>
      </c>
      <c r="Q159" s="35">
        <v>436.50535714285718</v>
      </c>
    </row>
    <row r="160" spans="1:17">
      <c r="A160" s="168">
        <v>40874</v>
      </c>
      <c r="B160" s="71">
        <v>0.85947857142857143</v>
      </c>
      <c r="C160" s="35">
        <v>3.45</v>
      </c>
      <c r="D160" s="35">
        <v>3.6</v>
      </c>
      <c r="E160" s="35"/>
      <c r="F160" s="35">
        <v>3.5250000000000004</v>
      </c>
      <c r="G160" s="51">
        <v>0.71428571428573662</v>
      </c>
      <c r="H160" s="51">
        <v>11.904761904761926</v>
      </c>
      <c r="I160" s="35">
        <v>302.96619642857149</v>
      </c>
      <c r="K160" s="35">
        <v>5</v>
      </c>
      <c r="L160" s="35">
        <v>5.4</v>
      </c>
      <c r="M160" s="35"/>
      <c r="N160" s="35">
        <v>5.2</v>
      </c>
      <c r="O160" s="51">
        <v>1.9607843137255117</v>
      </c>
      <c r="P160" s="51">
        <v>0.4830917874395908</v>
      </c>
      <c r="Q160" s="35">
        <v>446.92885714285717</v>
      </c>
    </row>
    <row r="161" spans="1:17">
      <c r="A161" s="168">
        <v>40881</v>
      </c>
      <c r="B161" s="71">
        <v>0.86185714285714277</v>
      </c>
      <c r="C161" s="35">
        <v>3.35</v>
      </c>
      <c r="D161" s="35">
        <v>3.6</v>
      </c>
      <c r="E161" s="35"/>
      <c r="F161" s="35">
        <v>3.4750000000000001</v>
      </c>
      <c r="G161" s="51">
        <v>-1.418439716312065</v>
      </c>
      <c r="H161" s="51">
        <v>10.317460317460331</v>
      </c>
      <c r="I161" s="35">
        <v>299.49535714285713</v>
      </c>
      <c r="K161" s="35">
        <v>5</v>
      </c>
      <c r="L161" s="35">
        <v>5.4</v>
      </c>
      <c r="M161" s="35"/>
      <c r="N161" s="35">
        <v>5.2</v>
      </c>
      <c r="O161" s="51">
        <v>0</v>
      </c>
      <c r="P161" s="51">
        <v>-0.952380952380949</v>
      </c>
      <c r="Q161" s="35">
        <v>448.16571428571422</v>
      </c>
    </row>
    <row r="162" spans="1:17">
      <c r="A162" s="168">
        <v>40888</v>
      </c>
      <c r="B162" s="71">
        <v>0.85607857142857147</v>
      </c>
      <c r="C162" s="35">
        <v>3.35</v>
      </c>
      <c r="D162" s="35">
        <v>3.6</v>
      </c>
      <c r="E162" s="35"/>
      <c r="F162" s="35">
        <v>3.4750000000000001</v>
      </c>
      <c r="G162" s="51">
        <v>0</v>
      </c>
      <c r="H162" s="51">
        <v>6.9230769230769198</v>
      </c>
      <c r="I162" s="35">
        <v>297.48730357142858</v>
      </c>
      <c r="K162" s="35">
        <v>5</v>
      </c>
      <c r="L162" s="35">
        <v>5.4</v>
      </c>
      <c r="M162" s="35"/>
      <c r="N162" s="35">
        <v>5.2</v>
      </c>
      <c r="O162" s="51">
        <v>0</v>
      </c>
      <c r="P162" s="51">
        <v>-3.7037037037037095</v>
      </c>
      <c r="Q162" s="35">
        <v>445.16085714285714</v>
      </c>
    </row>
    <row r="163" spans="1:17">
      <c r="A163" s="168">
        <v>40895</v>
      </c>
      <c r="B163" s="71">
        <v>0.84383571428571436</v>
      </c>
      <c r="C163" s="35">
        <v>3.3</v>
      </c>
      <c r="D163" s="35">
        <v>3.6</v>
      </c>
      <c r="E163" s="35"/>
      <c r="F163" s="35">
        <v>3.45</v>
      </c>
      <c r="G163" s="51">
        <v>-0.71942446043165376</v>
      </c>
      <c r="H163" s="51">
        <v>6.1538461538461604</v>
      </c>
      <c r="I163" s="35">
        <v>291.12332142857144</v>
      </c>
      <c r="K163" s="35">
        <v>5</v>
      </c>
      <c r="L163" s="35">
        <v>5.4</v>
      </c>
      <c r="M163" s="35"/>
      <c r="N163" s="35">
        <v>5.2</v>
      </c>
      <c r="O163" s="51">
        <v>0</v>
      </c>
      <c r="P163" s="51">
        <v>-7.9646017699115106</v>
      </c>
      <c r="Q163" s="35">
        <v>438.79457142857154</v>
      </c>
    </row>
    <row r="164" spans="1:17">
      <c r="A164" s="168">
        <v>40902</v>
      </c>
      <c r="B164" s="71">
        <v>0.83545000000000003</v>
      </c>
      <c r="C164" s="35">
        <v>3.3</v>
      </c>
      <c r="D164" s="35">
        <v>3.6</v>
      </c>
      <c r="E164" s="35"/>
      <c r="F164" s="35">
        <v>3.45</v>
      </c>
      <c r="G164" s="51">
        <v>0</v>
      </c>
      <c r="H164" s="51">
        <v>6.1538461538461604</v>
      </c>
      <c r="I164" s="35">
        <v>288.23025000000001</v>
      </c>
      <c r="K164" s="35">
        <v>5.0999999999999996</v>
      </c>
      <c r="L164" s="35">
        <v>5.4</v>
      </c>
      <c r="M164" s="35"/>
      <c r="N164" s="35">
        <v>5.25</v>
      </c>
      <c r="O164" s="51">
        <v>0.96153846153845279</v>
      </c>
      <c r="P164" s="51">
        <v>-8.6956521739130466</v>
      </c>
      <c r="Q164" s="35">
        <v>438.61125000000004</v>
      </c>
    </row>
    <row r="165" spans="1:17">
      <c r="A165" s="168">
        <v>40909</v>
      </c>
      <c r="B165" s="71">
        <v>0.83435714285714291</v>
      </c>
      <c r="C165" s="35">
        <v>3.5</v>
      </c>
      <c r="D165" s="35">
        <v>3.75</v>
      </c>
      <c r="F165" s="35">
        <v>3.625</v>
      </c>
      <c r="G165" s="51">
        <v>5.0724637681159379</v>
      </c>
      <c r="H165" s="51">
        <v>5.0724637681159379</v>
      </c>
      <c r="I165" s="35">
        <v>302.45446428571432</v>
      </c>
      <c r="K165" s="35">
        <v>5.0999999999999996</v>
      </c>
      <c r="L165" s="35">
        <v>5.4</v>
      </c>
      <c r="N165" s="35">
        <v>5.25</v>
      </c>
      <c r="O165" s="51">
        <v>0</v>
      </c>
      <c r="P165" s="51">
        <v>-8.6956521739130466</v>
      </c>
      <c r="Q165" s="35">
        <v>438.03749999999997</v>
      </c>
    </row>
    <row r="166" spans="1:17">
      <c r="A166" s="168">
        <v>40916</v>
      </c>
      <c r="B166" s="71">
        <v>0.83088428571428552</v>
      </c>
      <c r="C166" s="35">
        <v>3.5</v>
      </c>
      <c r="D166" s="35">
        <v>3.75</v>
      </c>
      <c r="F166" s="35">
        <v>3.625</v>
      </c>
      <c r="G166" s="51">
        <v>0</v>
      </c>
      <c r="H166" s="51">
        <v>8.2089552238805936</v>
      </c>
      <c r="I166" s="35">
        <v>301.19555357142849</v>
      </c>
      <c r="K166" s="35">
        <v>5.0999999999999996</v>
      </c>
      <c r="L166" s="35">
        <v>5.4</v>
      </c>
      <c r="N166" s="35">
        <v>5.25</v>
      </c>
      <c r="O166" s="51">
        <v>0</v>
      </c>
      <c r="P166" s="51">
        <v>-5.4054054054054035</v>
      </c>
      <c r="Q166" s="35">
        <v>436.21424999999994</v>
      </c>
    </row>
    <row r="167" spans="1:17">
      <c r="A167" s="168">
        <v>40923</v>
      </c>
      <c r="B167" s="71">
        <v>0.82877857142857125</v>
      </c>
      <c r="C167" s="35">
        <v>3.5</v>
      </c>
      <c r="D167" s="35">
        <v>3.75</v>
      </c>
      <c r="E167" s="35"/>
      <c r="F167" s="35">
        <v>3.625</v>
      </c>
      <c r="G167" s="51">
        <v>0</v>
      </c>
      <c r="H167" s="51">
        <v>7.407407407407419</v>
      </c>
      <c r="I167" s="35">
        <v>300.43223214285706</v>
      </c>
      <c r="K167" s="35">
        <v>5</v>
      </c>
      <c r="L167" s="35">
        <v>5.4</v>
      </c>
      <c r="M167" s="35"/>
      <c r="N167" s="35">
        <v>5.2</v>
      </c>
      <c r="O167" s="51">
        <v>-0.952380952380949</v>
      </c>
      <c r="P167" s="51">
        <v>-0.952380952380949</v>
      </c>
      <c r="Q167" s="35">
        <v>430.96485714285706</v>
      </c>
    </row>
    <row r="168" spans="1:17">
      <c r="A168" s="168">
        <v>40930</v>
      </c>
      <c r="B168" s="71">
        <v>0.83262142857142851</v>
      </c>
      <c r="C168" s="35">
        <v>3.5</v>
      </c>
      <c r="D168" s="35">
        <v>3.75</v>
      </c>
      <c r="E168" s="35"/>
      <c r="F168" s="35">
        <v>3.625</v>
      </c>
      <c r="G168" s="51">
        <v>0</v>
      </c>
      <c r="H168" s="51">
        <v>11.538461538461547</v>
      </c>
      <c r="I168" s="35">
        <v>301.82526785714282</v>
      </c>
      <c r="J168" s="35"/>
      <c r="K168" s="35">
        <v>5</v>
      </c>
      <c r="L168" s="35">
        <v>5.4</v>
      </c>
      <c r="M168" s="35"/>
      <c r="N168" s="35">
        <v>5.2</v>
      </c>
      <c r="O168" s="51">
        <v>0</v>
      </c>
      <c r="P168" s="51">
        <v>2.9702970297029765</v>
      </c>
      <c r="Q168" s="35">
        <v>432.96314285714283</v>
      </c>
    </row>
    <row r="169" spans="1:17">
      <c r="A169" s="168">
        <v>40937</v>
      </c>
      <c r="B169" s="71">
        <v>0.83550000000000002</v>
      </c>
      <c r="C169" s="35">
        <v>3.5</v>
      </c>
      <c r="D169" s="35">
        <v>3.75</v>
      </c>
      <c r="E169" s="35"/>
      <c r="F169" s="35">
        <v>3.625</v>
      </c>
      <c r="G169" s="51">
        <v>0</v>
      </c>
      <c r="H169" s="51">
        <v>11.538461538461547</v>
      </c>
      <c r="I169" s="35">
        <v>302.86875000000003</v>
      </c>
      <c r="J169" s="35"/>
      <c r="K169" s="35">
        <v>5</v>
      </c>
      <c r="L169" s="35">
        <v>5.4</v>
      </c>
      <c r="M169" s="35"/>
      <c r="N169" s="35">
        <v>5.2</v>
      </c>
      <c r="O169" s="51">
        <v>0</v>
      </c>
      <c r="P169" s="51">
        <v>2.9702970297029765</v>
      </c>
      <c r="Q169" s="35">
        <v>434.46000000000009</v>
      </c>
    </row>
    <row r="170" spans="1:17">
      <c r="A170" s="168">
        <v>40944</v>
      </c>
      <c r="B170" s="71">
        <v>0.83300000000000007</v>
      </c>
      <c r="C170" s="35">
        <v>3.6</v>
      </c>
      <c r="D170" s="35">
        <v>3.75</v>
      </c>
      <c r="E170" s="35"/>
      <c r="F170" s="35">
        <v>3.6749999999999998</v>
      </c>
      <c r="G170" s="51">
        <v>1.3793103448275872</v>
      </c>
      <c r="H170" s="51">
        <v>11.36363636363636</v>
      </c>
      <c r="I170" s="35">
        <v>306.1275</v>
      </c>
      <c r="J170" s="35"/>
      <c r="K170" s="35">
        <v>5</v>
      </c>
      <c r="L170" s="35">
        <v>5.4</v>
      </c>
      <c r="M170" s="35"/>
      <c r="N170" s="35">
        <v>5.2</v>
      </c>
      <c r="O170" s="51">
        <v>0</v>
      </c>
      <c r="P170" s="51">
        <v>2.9702970297029765</v>
      </c>
      <c r="Q170" s="35">
        <v>433.16000000000008</v>
      </c>
    </row>
    <row r="171" spans="1:17">
      <c r="A171" s="168">
        <v>40951</v>
      </c>
      <c r="B171" s="71">
        <v>0.8335285714285714</v>
      </c>
      <c r="C171" s="35">
        <v>3.6</v>
      </c>
      <c r="D171" s="35">
        <v>3.75</v>
      </c>
      <c r="E171" s="35"/>
      <c r="F171" s="35">
        <v>3.6749999999999998</v>
      </c>
      <c r="G171" s="51">
        <v>0</v>
      </c>
      <c r="H171" s="51">
        <v>8.0882352941176379</v>
      </c>
      <c r="I171" s="35">
        <v>306.32175000000001</v>
      </c>
      <c r="J171" s="35"/>
      <c r="K171" s="35">
        <v>5</v>
      </c>
      <c r="L171" s="35">
        <v>5.4</v>
      </c>
      <c r="M171" s="35"/>
      <c r="N171" s="35">
        <v>5.2</v>
      </c>
      <c r="O171" s="51">
        <v>0</v>
      </c>
      <c r="P171" s="51">
        <v>0.97087378640776478</v>
      </c>
      <c r="Q171" s="35">
        <v>433.43485714285714</v>
      </c>
    </row>
    <row r="172" spans="1:17">
      <c r="A172" s="168">
        <v>40958</v>
      </c>
      <c r="B172" s="71">
        <v>0.83403571428571432</v>
      </c>
      <c r="C172" s="35">
        <v>3.75</v>
      </c>
      <c r="D172" s="35">
        <v>3.95</v>
      </c>
      <c r="E172" s="35"/>
      <c r="F172" s="35">
        <v>3.85</v>
      </c>
      <c r="G172" s="51">
        <v>4.7619047619047734</v>
      </c>
      <c r="H172" s="51">
        <v>13.235294117647058</v>
      </c>
      <c r="I172" s="35">
        <v>321.10375000000005</v>
      </c>
      <c r="J172" s="35"/>
      <c r="K172" s="35">
        <v>5</v>
      </c>
      <c r="L172" s="35">
        <v>5.5</v>
      </c>
      <c r="M172" s="35"/>
      <c r="N172" s="35">
        <v>5.25</v>
      </c>
      <c r="O172" s="51">
        <v>0.96153846153845279</v>
      </c>
      <c r="P172" s="51">
        <v>1.9417475728155296</v>
      </c>
      <c r="Q172" s="35">
        <v>437.86874999999998</v>
      </c>
    </row>
    <row r="173" spans="1:17">
      <c r="A173" s="168">
        <v>40965</v>
      </c>
      <c r="B173" s="71">
        <v>0.84149999999999991</v>
      </c>
      <c r="C173" s="35">
        <v>3.75</v>
      </c>
      <c r="D173" s="35">
        <v>4</v>
      </c>
      <c r="E173" s="35"/>
      <c r="F173" s="35">
        <v>3.875</v>
      </c>
      <c r="G173" s="51">
        <v>0.64935064935065157</v>
      </c>
      <c r="H173" s="51">
        <v>13.970588235294116</v>
      </c>
      <c r="I173" s="35">
        <v>326.08124999999995</v>
      </c>
      <c r="J173" s="35"/>
      <c r="K173" s="35">
        <v>5.0999999999999996</v>
      </c>
      <c r="L173" s="35">
        <v>5.5</v>
      </c>
      <c r="M173" s="35"/>
      <c r="N173" s="35">
        <v>5.3</v>
      </c>
      <c r="O173" s="51">
        <v>0.952380952380949</v>
      </c>
      <c r="P173" s="51">
        <v>1.9230769230769198</v>
      </c>
      <c r="Q173" s="35">
        <v>445.99499999999989</v>
      </c>
    </row>
    <row r="174" spans="1:17">
      <c r="A174" s="168">
        <v>40972</v>
      </c>
      <c r="B174" s="71">
        <v>0.84075</v>
      </c>
      <c r="C174" s="35">
        <v>3.75</v>
      </c>
      <c r="D174" s="35">
        <v>4</v>
      </c>
      <c r="E174" s="35"/>
      <c r="F174" s="35">
        <v>3.875</v>
      </c>
      <c r="G174" s="51">
        <v>0</v>
      </c>
      <c r="H174" s="51">
        <v>15.671641791044763</v>
      </c>
      <c r="I174" s="35">
        <v>325.79062499999998</v>
      </c>
      <c r="J174" s="35"/>
      <c r="K174" s="35">
        <v>5.0999999999999996</v>
      </c>
      <c r="L174" s="35">
        <v>5.5</v>
      </c>
      <c r="M174" s="35"/>
      <c r="N174" s="35">
        <v>5.3</v>
      </c>
      <c r="O174" s="51">
        <v>0</v>
      </c>
      <c r="P174" s="51">
        <v>1.9230769230769198</v>
      </c>
      <c r="Q174" s="35">
        <v>445.59749999999997</v>
      </c>
    </row>
    <row r="175" spans="1:17">
      <c r="A175" s="168">
        <v>40979</v>
      </c>
      <c r="B175" s="71">
        <v>0.83504999999999996</v>
      </c>
      <c r="C175" s="35">
        <v>3.75</v>
      </c>
      <c r="D175" s="35">
        <v>4</v>
      </c>
      <c r="E175" s="35"/>
      <c r="F175" s="35">
        <v>3.875</v>
      </c>
      <c r="G175" s="51">
        <v>0</v>
      </c>
      <c r="H175" s="51">
        <v>17.424242424242436</v>
      </c>
      <c r="I175" s="35">
        <v>323.58187499999997</v>
      </c>
      <c r="J175" s="35"/>
      <c r="K175" s="35">
        <v>5.0999999999999996</v>
      </c>
      <c r="L175" s="35">
        <v>5.5</v>
      </c>
      <c r="M175" s="35"/>
      <c r="N175" s="35">
        <v>5.3</v>
      </c>
      <c r="O175" s="51">
        <v>0</v>
      </c>
      <c r="P175" s="51">
        <v>1.9230769230769198</v>
      </c>
      <c r="Q175" s="35">
        <v>442.57649999999995</v>
      </c>
    </row>
    <row r="176" spans="1:17">
      <c r="A176" s="168">
        <v>40986</v>
      </c>
      <c r="B176" s="71">
        <v>0.83353571428571438</v>
      </c>
      <c r="C176" s="35">
        <v>3.75</v>
      </c>
      <c r="D176" s="35">
        <v>4</v>
      </c>
      <c r="E176" s="35"/>
      <c r="F176" s="35">
        <v>3.875</v>
      </c>
      <c r="G176" s="51">
        <v>0</v>
      </c>
      <c r="H176" s="51">
        <v>17.424242424242436</v>
      </c>
      <c r="I176" s="35">
        <v>322.99508928571436</v>
      </c>
      <c r="K176" s="35">
        <v>5.0999999999999996</v>
      </c>
      <c r="L176" s="35">
        <v>5.5</v>
      </c>
      <c r="M176" s="35"/>
      <c r="N176" s="35">
        <v>5.3</v>
      </c>
      <c r="O176" s="51">
        <v>0</v>
      </c>
      <c r="P176" s="51">
        <v>1.9230769230769198</v>
      </c>
      <c r="Q176" s="35">
        <v>441.7739285714286</v>
      </c>
    </row>
    <row r="177" spans="1:17">
      <c r="A177" s="168">
        <v>40993</v>
      </c>
      <c r="B177" s="71">
        <v>0.83299999999999996</v>
      </c>
      <c r="C177" s="35">
        <v>3.75</v>
      </c>
      <c r="D177" s="35">
        <v>4</v>
      </c>
      <c r="E177" s="35"/>
      <c r="F177" s="35">
        <v>3.875</v>
      </c>
      <c r="G177" s="51">
        <v>0</v>
      </c>
      <c r="H177" s="51">
        <v>17.424242424242436</v>
      </c>
      <c r="I177" s="35">
        <v>322.78750000000002</v>
      </c>
      <c r="K177" s="35">
        <v>5.0999999999999996</v>
      </c>
      <c r="L177" s="35">
        <v>5.5</v>
      </c>
      <c r="M177" s="35"/>
      <c r="N177" s="35">
        <v>5.3</v>
      </c>
      <c r="O177" s="51">
        <v>0</v>
      </c>
      <c r="P177" s="51">
        <v>1.9230769230769198</v>
      </c>
      <c r="Q177" s="35">
        <v>441.48999999999995</v>
      </c>
    </row>
    <row r="178" spans="1:17">
      <c r="A178" s="168">
        <v>41000</v>
      </c>
      <c r="B178" s="71">
        <v>0.83571428571428563</v>
      </c>
      <c r="C178" s="35">
        <v>3.75</v>
      </c>
      <c r="D178" s="35">
        <v>4</v>
      </c>
      <c r="E178" s="35"/>
      <c r="F178" s="35">
        <v>3.875</v>
      </c>
      <c r="G178" s="51">
        <v>0</v>
      </c>
      <c r="H178" s="51">
        <v>17.424242424242436</v>
      </c>
      <c r="I178" s="35">
        <v>323.83928571428567</v>
      </c>
      <c r="K178" s="35">
        <v>5.0999999999999996</v>
      </c>
      <c r="L178" s="35">
        <v>5.5</v>
      </c>
      <c r="M178" s="35"/>
      <c r="N178" s="35">
        <v>5.3</v>
      </c>
      <c r="O178" s="51">
        <v>0</v>
      </c>
      <c r="P178" s="51">
        <v>1.9230769230769198</v>
      </c>
      <c r="Q178" s="35">
        <v>442.92857142857133</v>
      </c>
    </row>
    <row r="179" spans="1:17">
      <c r="A179" s="168">
        <v>41007</v>
      </c>
      <c r="B179" s="71">
        <v>0.82837142857142865</v>
      </c>
      <c r="C179" s="35">
        <v>3.7</v>
      </c>
      <c r="D179" s="35">
        <v>4</v>
      </c>
      <c r="E179" s="35"/>
      <c r="F179" s="35">
        <v>3.85</v>
      </c>
      <c r="G179" s="51">
        <v>-0.64516129032257652</v>
      </c>
      <c r="H179" s="51">
        <v>18.461538461538467</v>
      </c>
      <c r="I179" s="35">
        <v>318.923</v>
      </c>
      <c r="K179" s="35">
        <v>5.0999999999999996</v>
      </c>
      <c r="L179" s="35">
        <v>5.5</v>
      </c>
      <c r="M179" s="35"/>
      <c r="N179" s="35">
        <v>5.3</v>
      </c>
      <c r="O179" s="51">
        <v>0</v>
      </c>
      <c r="P179" s="51">
        <v>3.9215686274509949</v>
      </c>
      <c r="Q179" s="35">
        <v>439.03685714285717</v>
      </c>
    </row>
    <row r="180" spans="1:17">
      <c r="A180" s="168">
        <v>41014</v>
      </c>
      <c r="B180" s="71">
        <v>0.82507857142857133</v>
      </c>
      <c r="C180" s="35">
        <v>3.7</v>
      </c>
      <c r="D180" s="35">
        <v>4</v>
      </c>
      <c r="E180" s="35"/>
      <c r="F180" s="35">
        <v>3.85</v>
      </c>
      <c r="G180" s="51">
        <v>0</v>
      </c>
      <c r="H180" s="51">
        <v>22.222222222222229</v>
      </c>
      <c r="I180" s="35">
        <v>317.65524999999997</v>
      </c>
      <c r="K180" s="35">
        <v>5</v>
      </c>
      <c r="L180" s="35">
        <v>5.5</v>
      </c>
      <c r="M180" s="35"/>
      <c r="N180" s="35">
        <v>5.25</v>
      </c>
      <c r="O180" s="51">
        <v>-0.94339622641508925</v>
      </c>
      <c r="P180" s="51">
        <v>5</v>
      </c>
      <c r="Q180" s="35">
        <v>433.16624999999993</v>
      </c>
    </row>
    <row r="181" spans="1:17">
      <c r="A181" s="168">
        <v>41021</v>
      </c>
      <c r="B181" s="71">
        <v>0.82066428571428562</v>
      </c>
      <c r="C181" s="35">
        <v>3.6</v>
      </c>
      <c r="D181" s="35">
        <v>4</v>
      </c>
      <c r="E181" s="35"/>
      <c r="F181" s="35">
        <v>3.8</v>
      </c>
      <c r="G181" s="51">
        <v>-1.2987012987013031</v>
      </c>
      <c r="H181" s="51">
        <v>31.034482758620669</v>
      </c>
      <c r="I181" s="35">
        <v>311.85242857142856</v>
      </c>
      <c r="K181" s="35">
        <v>5</v>
      </c>
      <c r="L181" s="35">
        <v>5.5</v>
      </c>
      <c r="M181" s="35"/>
      <c r="N181" s="35">
        <v>5.25</v>
      </c>
      <c r="O181" s="51">
        <v>0</v>
      </c>
      <c r="P181" s="51">
        <v>6.5989847715736119</v>
      </c>
      <c r="Q181" s="35">
        <v>430.84874999999994</v>
      </c>
    </row>
    <row r="182" spans="1:17">
      <c r="A182" s="168">
        <v>41028</v>
      </c>
      <c r="B182" s="71">
        <v>0.81673571428571423</v>
      </c>
      <c r="C182" s="35">
        <v>3.6</v>
      </c>
      <c r="D182" s="35">
        <v>4</v>
      </c>
      <c r="E182" s="35"/>
      <c r="F182" s="35">
        <v>3.8</v>
      </c>
      <c r="G182" s="51">
        <v>0</v>
      </c>
      <c r="H182" s="51">
        <v>31.034482758620669</v>
      </c>
      <c r="I182" s="35">
        <v>310.35957142857143</v>
      </c>
      <c r="K182" s="35">
        <v>5</v>
      </c>
      <c r="L182" s="35">
        <v>5.5</v>
      </c>
      <c r="M182" s="35"/>
      <c r="N182" s="35">
        <v>5.25</v>
      </c>
      <c r="O182" s="51">
        <v>0</v>
      </c>
      <c r="P182" s="51">
        <v>8.2474226804123845</v>
      </c>
      <c r="Q182" s="35">
        <v>428.78625</v>
      </c>
    </row>
    <row r="183" spans="1:17">
      <c r="A183" s="168">
        <v>41035</v>
      </c>
      <c r="B183" s="71">
        <v>0.81262857142857137</v>
      </c>
      <c r="C183" s="35">
        <v>3.6</v>
      </c>
      <c r="D183" s="35">
        <v>4</v>
      </c>
      <c r="E183" s="35"/>
      <c r="F183" s="35">
        <v>3.8</v>
      </c>
      <c r="G183" s="51">
        <v>0</v>
      </c>
      <c r="H183" s="51">
        <v>31.034482758620669</v>
      </c>
      <c r="I183" s="35">
        <v>308.79885714285706</v>
      </c>
      <c r="K183" s="35">
        <v>5</v>
      </c>
      <c r="L183" s="35">
        <v>5.5</v>
      </c>
      <c r="M183" s="35"/>
      <c r="N183" s="35">
        <v>5.25</v>
      </c>
      <c r="O183" s="51">
        <v>0</v>
      </c>
      <c r="P183" s="51">
        <v>9.375</v>
      </c>
      <c r="Q183" s="35">
        <v>426.62999999999994</v>
      </c>
    </row>
    <row r="184" spans="1:17">
      <c r="A184" s="168">
        <v>41042</v>
      </c>
      <c r="B184" s="71">
        <v>0.80546000000000006</v>
      </c>
      <c r="C184" s="35">
        <v>3.6</v>
      </c>
      <c r="D184" s="35">
        <v>4</v>
      </c>
      <c r="E184" s="35"/>
      <c r="F184" s="35">
        <v>3.8</v>
      </c>
      <c r="G184" s="51">
        <v>0</v>
      </c>
      <c r="H184" s="51">
        <v>31.034482758620669</v>
      </c>
      <c r="I184" s="35">
        <v>306.07480000000004</v>
      </c>
      <c r="K184" s="35">
        <v>5</v>
      </c>
      <c r="L184" s="35">
        <v>5.5</v>
      </c>
      <c r="M184" s="35"/>
      <c r="N184" s="35">
        <v>5.25</v>
      </c>
      <c r="O184" s="51">
        <v>0</v>
      </c>
      <c r="P184" s="51">
        <v>9.375</v>
      </c>
      <c r="Q184" s="35">
        <v>422.86650000000003</v>
      </c>
    </row>
    <row r="185" spans="1:17">
      <c r="A185" s="168">
        <v>41049</v>
      </c>
      <c r="B185" s="71">
        <v>0.8016928571428571</v>
      </c>
      <c r="C185" s="35">
        <v>3.6</v>
      </c>
      <c r="D185" s="35">
        <v>4</v>
      </c>
      <c r="E185" s="35"/>
      <c r="F185" s="35">
        <v>3.8</v>
      </c>
      <c r="G185" s="51">
        <v>0</v>
      </c>
      <c r="H185" s="51">
        <v>33.333333333333314</v>
      </c>
      <c r="I185" s="35">
        <v>304.6432857142857</v>
      </c>
      <c r="K185" s="35">
        <v>5</v>
      </c>
      <c r="L185" s="35">
        <v>5.5</v>
      </c>
      <c r="M185" s="35"/>
      <c r="N185" s="35">
        <v>5.25</v>
      </c>
      <c r="O185" s="51">
        <v>0</v>
      </c>
      <c r="P185" s="51">
        <v>10.526315789473699</v>
      </c>
      <c r="Q185" s="35">
        <v>420.88874999999996</v>
      </c>
    </row>
    <row r="186" spans="1:17">
      <c r="A186" s="168">
        <v>41056</v>
      </c>
      <c r="B186" s="71">
        <v>0.80376428571428582</v>
      </c>
      <c r="C186" s="35">
        <v>3.6</v>
      </c>
      <c r="D186" s="35">
        <v>4</v>
      </c>
      <c r="E186" s="35"/>
      <c r="F186" s="35">
        <v>3.8</v>
      </c>
      <c r="G186" s="51">
        <v>0</v>
      </c>
      <c r="H186" s="51">
        <v>35.714285714285722</v>
      </c>
      <c r="I186" s="35">
        <v>305.43042857142859</v>
      </c>
      <c r="K186" s="35">
        <v>5</v>
      </c>
      <c r="L186" s="35">
        <v>5.5</v>
      </c>
      <c r="M186" s="35"/>
      <c r="N186" s="35">
        <v>5.25</v>
      </c>
      <c r="O186" s="51">
        <v>0</v>
      </c>
      <c r="P186" s="51">
        <v>10.526315789473699</v>
      </c>
      <c r="Q186" s="35">
        <v>421.97625000000005</v>
      </c>
    </row>
    <row r="187" spans="1:17">
      <c r="A187" s="168">
        <v>41063</v>
      </c>
      <c r="B187" s="71">
        <v>0.80106428571428556</v>
      </c>
      <c r="C187" s="35">
        <v>3.6</v>
      </c>
      <c r="D187" s="35">
        <v>4</v>
      </c>
      <c r="E187" s="35"/>
      <c r="F187" s="35">
        <v>3.8</v>
      </c>
      <c r="G187" s="51">
        <v>0</v>
      </c>
      <c r="H187" s="51">
        <v>35.714285714285722</v>
      </c>
      <c r="I187" s="35">
        <v>304.40442857142853</v>
      </c>
      <c r="K187" s="35">
        <v>5</v>
      </c>
      <c r="L187" s="35">
        <v>5.5</v>
      </c>
      <c r="M187" s="35"/>
      <c r="N187" s="35">
        <v>5.25</v>
      </c>
      <c r="O187" s="51">
        <v>0</v>
      </c>
      <c r="P187" s="51">
        <v>10.526315789473699</v>
      </c>
      <c r="Q187" s="35">
        <v>420.55874999999992</v>
      </c>
    </row>
    <row r="188" spans="1:17">
      <c r="A188" s="168">
        <v>41070</v>
      </c>
      <c r="B188" s="71">
        <v>0.80775714285714284</v>
      </c>
      <c r="C188" s="35">
        <v>3.6</v>
      </c>
      <c r="D188" s="35">
        <v>4</v>
      </c>
      <c r="E188" s="35"/>
      <c r="F188" s="35">
        <v>3.8</v>
      </c>
      <c r="G188" s="51">
        <v>0</v>
      </c>
      <c r="H188" s="51">
        <v>39.449541284403665</v>
      </c>
      <c r="I188" s="35">
        <v>306.94771428571426</v>
      </c>
      <c r="K188" s="35">
        <v>5</v>
      </c>
      <c r="L188" s="35">
        <v>5.5</v>
      </c>
      <c r="M188" s="35"/>
      <c r="N188" s="35">
        <v>5.25</v>
      </c>
      <c r="O188" s="51">
        <v>0</v>
      </c>
      <c r="P188" s="51">
        <v>10.526315789473699</v>
      </c>
      <c r="Q188" s="35">
        <v>424.07250000000005</v>
      </c>
    </row>
    <row r="189" spans="1:17">
      <c r="A189" s="168">
        <v>41077</v>
      </c>
      <c r="B189" s="71">
        <v>0.8083999999999999</v>
      </c>
      <c r="C189" s="35">
        <v>3.5</v>
      </c>
      <c r="D189" s="35">
        <v>4</v>
      </c>
      <c r="E189" s="35"/>
      <c r="F189" s="35">
        <v>3.75</v>
      </c>
      <c r="G189" s="51">
        <v>-1.3157894736842053</v>
      </c>
      <c r="H189" s="51">
        <v>37.614678899082577</v>
      </c>
      <c r="I189" s="35">
        <v>303.14999999999992</v>
      </c>
      <c r="K189" s="35">
        <v>5</v>
      </c>
      <c r="L189" s="35">
        <v>5.5</v>
      </c>
      <c r="M189" s="35"/>
      <c r="N189" s="35">
        <v>5.25</v>
      </c>
      <c r="O189" s="51">
        <v>0</v>
      </c>
      <c r="P189" s="51">
        <v>10.526315789473699</v>
      </c>
      <c r="Q189" s="35">
        <v>424.40999999999997</v>
      </c>
    </row>
    <row r="190" spans="1:17">
      <c r="A190" s="168">
        <v>41084</v>
      </c>
      <c r="B190" s="71">
        <v>0.80635000000000001</v>
      </c>
      <c r="C190" s="35">
        <v>3.5</v>
      </c>
      <c r="D190" s="35">
        <v>4</v>
      </c>
      <c r="E190" s="35"/>
      <c r="F190" s="35">
        <v>3.75</v>
      </c>
      <c r="G190" s="51">
        <v>0</v>
      </c>
      <c r="H190" s="51">
        <v>37.614678899082577</v>
      </c>
      <c r="I190" s="35">
        <v>302.38125000000002</v>
      </c>
      <c r="K190" s="35">
        <v>5</v>
      </c>
      <c r="L190" s="35">
        <v>5.5</v>
      </c>
      <c r="M190" s="35"/>
      <c r="N190" s="35">
        <v>5.25</v>
      </c>
      <c r="O190" s="51">
        <v>0</v>
      </c>
      <c r="P190" s="51">
        <v>10.526315789473699</v>
      </c>
      <c r="Q190" s="35">
        <v>423.33375000000001</v>
      </c>
    </row>
    <row r="191" spans="1:17">
      <c r="A191" s="168">
        <v>41091</v>
      </c>
      <c r="B191" s="71">
        <v>0.80271428571428571</v>
      </c>
      <c r="C191" s="35">
        <v>3.5</v>
      </c>
      <c r="D191" s="35">
        <v>4</v>
      </c>
      <c r="E191" s="35"/>
      <c r="F191" s="35">
        <v>3.75</v>
      </c>
      <c r="G191" s="51">
        <v>0</v>
      </c>
      <c r="H191" s="51">
        <v>37.614678899082577</v>
      </c>
      <c r="I191" s="35">
        <v>301.01785714285711</v>
      </c>
      <c r="K191" s="35">
        <v>5</v>
      </c>
      <c r="L191" s="35">
        <v>5.5</v>
      </c>
      <c r="M191" s="35"/>
      <c r="N191" s="35">
        <v>5.25</v>
      </c>
      <c r="O191" s="51">
        <v>0</v>
      </c>
      <c r="P191" s="51">
        <v>10.526315789473699</v>
      </c>
      <c r="Q191" s="35">
        <v>421.42499999999995</v>
      </c>
    </row>
    <row r="192" spans="1:17">
      <c r="A192" s="168">
        <v>41098</v>
      </c>
      <c r="B192" s="71">
        <v>0.80117857142857141</v>
      </c>
      <c r="C192" s="35">
        <v>3.5</v>
      </c>
      <c r="D192" s="35">
        <v>4</v>
      </c>
      <c r="E192" s="35"/>
      <c r="F192" s="35">
        <v>3.75</v>
      </c>
      <c r="G192" s="51">
        <v>0</v>
      </c>
      <c r="H192" s="51">
        <v>36.363636363636346</v>
      </c>
      <c r="I192" s="35">
        <v>300.44196428571428</v>
      </c>
      <c r="K192" s="35">
        <v>5</v>
      </c>
      <c r="L192" s="35">
        <v>5.5</v>
      </c>
      <c r="M192" s="35"/>
      <c r="N192" s="35">
        <v>5.25</v>
      </c>
      <c r="O192" s="51">
        <v>0</v>
      </c>
      <c r="P192" s="51">
        <v>8.2474226804123845</v>
      </c>
      <c r="Q192" s="35">
        <v>420.61874999999998</v>
      </c>
    </row>
    <row r="193" spans="1:17">
      <c r="A193" s="168">
        <v>41105</v>
      </c>
      <c r="B193" s="71">
        <v>0.79056428571428561</v>
      </c>
      <c r="C193" s="35">
        <v>3.5</v>
      </c>
      <c r="D193" s="35">
        <v>4</v>
      </c>
      <c r="E193" s="35"/>
      <c r="F193" s="35">
        <v>3.75</v>
      </c>
      <c r="G193" s="51">
        <v>0</v>
      </c>
      <c r="H193" s="51">
        <v>36.363636363636346</v>
      </c>
      <c r="I193" s="35">
        <v>296.46160714285708</v>
      </c>
      <c r="K193" s="35">
        <v>5</v>
      </c>
      <c r="L193" s="35">
        <v>5.5</v>
      </c>
      <c r="M193" s="35"/>
      <c r="N193" s="35">
        <v>5.25</v>
      </c>
      <c r="O193" s="51">
        <v>0</v>
      </c>
      <c r="P193" s="51">
        <v>8.2474226804123845</v>
      </c>
      <c r="Q193" s="35">
        <v>415.04624999999999</v>
      </c>
    </row>
    <row r="194" spans="1:17">
      <c r="A194" s="168">
        <v>41112</v>
      </c>
      <c r="B194" s="71">
        <v>0.78310714285714289</v>
      </c>
      <c r="C194" s="35">
        <v>3.5</v>
      </c>
      <c r="D194" s="35">
        <v>4</v>
      </c>
      <c r="E194" s="35"/>
      <c r="F194" s="35">
        <v>3.75</v>
      </c>
      <c r="G194" s="51">
        <v>0</v>
      </c>
      <c r="H194" s="51">
        <v>36.363636363636346</v>
      </c>
      <c r="I194" s="35">
        <v>293.66517857142861</v>
      </c>
      <c r="K194" s="35">
        <v>5</v>
      </c>
      <c r="L194" s="35">
        <v>5.5</v>
      </c>
      <c r="M194" s="35"/>
      <c r="N194" s="35">
        <v>5.25</v>
      </c>
      <c r="O194" s="51">
        <v>0</v>
      </c>
      <c r="P194" s="51">
        <v>8.2474226804123845</v>
      </c>
      <c r="Q194" s="35">
        <v>411.13125000000002</v>
      </c>
    </row>
    <row r="195" spans="1:17">
      <c r="A195" s="168">
        <v>41119</v>
      </c>
      <c r="B195" s="71">
        <v>0.7812214285714284</v>
      </c>
      <c r="C195" s="35">
        <v>3.6</v>
      </c>
      <c r="D195" s="35">
        <v>4</v>
      </c>
      <c r="E195" s="35"/>
      <c r="F195" s="35">
        <v>3.8</v>
      </c>
      <c r="G195" s="51">
        <v>1.3333333333333144</v>
      </c>
      <c r="H195" s="51">
        <v>38.181818181818187</v>
      </c>
      <c r="I195" s="35">
        <v>296.86414285714278</v>
      </c>
      <c r="K195" s="35">
        <v>5</v>
      </c>
      <c r="L195" s="35">
        <v>5.5</v>
      </c>
      <c r="M195" s="35"/>
      <c r="N195" s="35">
        <v>5.25</v>
      </c>
      <c r="O195" s="51">
        <v>0</v>
      </c>
      <c r="P195" s="51">
        <v>8.2474226804123845</v>
      </c>
      <c r="Q195" s="35">
        <v>410.14124999999996</v>
      </c>
    </row>
    <row r="196" spans="1:17">
      <c r="A196" s="168">
        <v>41126</v>
      </c>
      <c r="B196" s="71">
        <v>0.78565000000000007</v>
      </c>
      <c r="C196" s="35">
        <v>3.7</v>
      </c>
      <c r="D196" s="35">
        <v>4.2</v>
      </c>
      <c r="E196" s="35"/>
      <c r="F196" s="35">
        <v>3.95</v>
      </c>
      <c r="G196" s="51">
        <v>3.9473684210526301</v>
      </c>
      <c r="H196" s="51">
        <v>41.071428571428584</v>
      </c>
      <c r="I196" s="35">
        <v>310.33175000000006</v>
      </c>
      <c r="K196" s="35">
        <v>5.0999999999999996</v>
      </c>
      <c r="L196" s="35">
        <v>5.6</v>
      </c>
      <c r="M196" s="35"/>
      <c r="N196" s="35">
        <v>5.35</v>
      </c>
      <c r="O196" s="51">
        <v>1.904761904761898</v>
      </c>
      <c r="P196" s="51">
        <v>10.30927835051547</v>
      </c>
      <c r="Q196" s="35">
        <v>420.32274999999998</v>
      </c>
    </row>
    <row r="197" spans="1:17">
      <c r="A197" s="168">
        <v>41133</v>
      </c>
      <c r="B197" s="71">
        <v>0.78913571428571427</v>
      </c>
      <c r="C197" s="35">
        <v>3.7</v>
      </c>
      <c r="D197" s="35">
        <v>4.2</v>
      </c>
      <c r="E197" s="35"/>
      <c r="F197" s="35">
        <v>3.95</v>
      </c>
      <c r="G197" s="51">
        <v>0</v>
      </c>
      <c r="H197" s="51">
        <v>31.666666666666657</v>
      </c>
      <c r="I197" s="35">
        <v>311.70860714285715</v>
      </c>
      <c r="K197" s="35">
        <v>5.3</v>
      </c>
      <c r="L197" s="35">
        <v>5.75</v>
      </c>
      <c r="M197" s="35"/>
      <c r="N197" s="35">
        <v>5.5250000000000004</v>
      </c>
      <c r="O197" s="51">
        <v>3.2710280373831893</v>
      </c>
      <c r="P197" s="51">
        <v>12.75510204081634</v>
      </c>
      <c r="Q197" s="35">
        <v>435.99748214285717</v>
      </c>
    </row>
    <row r="198" spans="1:17">
      <c r="A198" s="168">
        <v>41140</v>
      </c>
      <c r="B198" s="71">
        <v>0.78472857142857144</v>
      </c>
      <c r="C198" s="35">
        <v>3.7</v>
      </c>
      <c r="D198" s="35">
        <v>4.2</v>
      </c>
      <c r="E198" s="35"/>
      <c r="F198" s="35">
        <v>3.95</v>
      </c>
      <c r="G198" s="51">
        <v>0</v>
      </c>
      <c r="H198" s="51">
        <v>31.666666666666657</v>
      </c>
      <c r="I198" s="35">
        <v>309.96778571428575</v>
      </c>
      <c r="K198" s="35">
        <v>5.5</v>
      </c>
      <c r="L198" s="35">
        <v>6</v>
      </c>
      <c r="M198" s="35"/>
      <c r="N198" s="35">
        <v>5.75</v>
      </c>
      <c r="O198" s="51">
        <v>4.0723981900452344</v>
      </c>
      <c r="P198" s="51">
        <v>17.346938775510196</v>
      </c>
      <c r="Q198" s="35">
        <v>451.21892857142853</v>
      </c>
    </row>
    <row r="199" spans="1:17">
      <c r="A199" s="168">
        <v>41147</v>
      </c>
      <c r="B199" s="71">
        <v>0.78780000000000006</v>
      </c>
      <c r="C199" s="35">
        <v>3.8</v>
      </c>
      <c r="D199" s="35">
        <v>4.2</v>
      </c>
      <c r="E199" s="35"/>
      <c r="F199" s="35">
        <v>4</v>
      </c>
      <c r="G199" s="51">
        <v>1.265822784810112</v>
      </c>
      <c r="H199" s="51">
        <v>26.984126984126974</v>
      </c>
      <c r="I199" s="35">
        <v>315.12</v>
      </c>
      <c r="K199" s="35">
        <v>5.6</v>
      </c>
      <c r="L199" s="35">
        <v>6</v>
      </c>
      <c r="M199" s="35"/>
      <c r="N199" s="35">
        <v>5.8</v>
      </c>
      <c r="O199" s="51">
        <v>0.86956521739129755</v>
      </c>
      <c r="P199" s="51">
        <v>18.367346938775512</v>
      </c>
      <c r="Q199" s="35">
        <v>456.92399999999998</v>
      </c>
    </row>
    <row r="200" spans="1:17">
      <c r="A200" s="168">
        <v>41154</v>
      </c>
      <c r="B200" s="71">
        <v>0.79287714285714284</v>
      </c>
      <c r="C200" s="35">
        <v>4</v>
      </c>
      <c r="D200" s="35">
        <v>4.3</v>
      </c>
      <c r="E200" s="35"/>
      <c r="F200" s="35">
        <v>4.1500000000000004</v>
      </c>
      <c r="G200" s="51">
        <v>3.7500000000000142</v>
      </c>
      <c r="H200" s="51">
        <v>23.880597014925371</v>
      </c>
      <c r="I200" s="35">
        <v>329.0440142857143</v>
      </c>
      <c r="K200" s="35">
        <v>5.6</v>
      </c>
      <c r="L200" s="35">
        <v>6</v>
      </c>
      <c r="M200" s="35"/>
      <c r="N200" s="35">
        <v>5.8</v>
      </c>
      <c r="O200" s="51">
        <v>0</v>
      </c>
      <c r="P200" s="51">
        <v>15.422885572139293</v>
      </c>
      <c r="Q200" s="35">
        <v>459.86874285714282</v>
      </c>
    </row>
    <row r="201" spans="1:17">
      <c r="A201" s="168">
        <v>41161</v>
      </c>
      <c r="B201" s="71">
        <v>0.79369999999999996</v>
      </c>
      <c r="C201" s="35">
        <v>4</v>
      </c>
      <c r="D201" s="35">
        <v>4.3</v>
      </c>
      <c r="E201" s="35"/>
      <c r="F201" s="35">
        <v>4.1500000000000004</v>
      </c>
      <c r="G201" s="51">
        <v>0</v>
      </c>
      <c r="H201" s="51">
        <v>33.870967741935516</v>
      </c>
      <c r="I201" s="35">
        <v>329.38550000000004</v>
      </c>
      <c r="K201" s="35">
        <v>5.6</v>
      </c>
      <c r="L201" s="35">
        <v>6</v>
      </c>
      <c r="M201" s="35"/>
      <c r="N201" s="35">
        <v>5.8</v>
      </c>
      <c r="O201" s="51">
        <v>0</v>
      </c>
      <c r="P201" s="51">
        <v>16.582914572864311</v>
      </c>
      <c r="Q201" s="35">
        <v>460.34599999999995</v>
      </c>
    </row>
    <row r="202" spans="1:17">
      <c r="A202" s="168">
        <v>41168</v>
      </c>
      <c r="B202" s="71">
        <v>0.80175000000000007</v>
      </c>
      <c r="C202" s="35">
        <v>3.9</v>
      </c>
      <c r="D202" s="35">
        <v>4.3</v>
      </c>
      <c r="E202" s="35"/>
      <c r="F202" s="35">
        <v>4.0999999999999996</v>
      </c>
      <c r="G202" s="51">
        <v>-1.2048192771084416</v>
      </c>
      <c r="H202" s="51">
        <v>18.840579710144894</v>
      </c>
      <c r="I202" s="35">
        <v>328.71749999999997</v>
      </c>
      <c r="K202" s="35">
        <v>5.6</v>
      </c>
      <c r="L202" s="35">
        <v>6</v>
      </c>
      <c r="M202" s="35"/>
      <c r="N202" s="35">
        <v>5.8</v>
      </c>
      <c r="O202" s="51">
        <v>0</v>
      </c>
      <c r="P202" s="51">
        <v>14.85148514851484</v>
      </c>
      <c r="Q202" s="35">
        <v>465.01499999999999</v>
      </c>
    </row>
    <row r="203" spans="1:17">
      <c r="A203" s="168">
        <v>41175</v>
      </c>
      <c r="B203" s="71">
        <v>0.80259571428571441</v>
      </c>
      <c r="C203" s="35">
        <v>3.9</v>
      </c>
      <c r="D203" s="35">
        <v>4.3</v>
      </c>
      <c r="E203" s="35"/>
      <c r="F203" s="35">
        <v>4.0999999999999996</v>
      </c>
      <c r="G203" s="51">
        <v>0</v>
      </c>
      <c r="H203" s="51">
        <v>18.840579710144894</v>
      </c>
      <c r="I203" s="35">
        <v>329.06424285714286</v>
      </c>
      <c r="K203" s="35">
        <v>5.6</v>
      </c>
      <c r="L203" s="35">
        <v>6</v>
      </c>
      <c r="M203" s="35"/>
      <c r="N203" s="35">
        <v>5.8</v>
      </c>
      <c r="O203" s="51">
        <v>0</v>
      </c>
      <c r="P203" s="51">
        <v>14.85148514851484</v>
      </c>
      <c r="Q203" s="35">
        <v>465.50551428571441</v>
      </c>
    </row>
    <row r="204" spans="1:17">
      <c r="A204" s="168">
        <v>41182</v>
      </c>
      <c r="B204" s="71">
        <v>0.79670000000000007</v>
      </c>
      <c r="C204" s="35">
        <v>3.9</v>
      </c>
      <c r="D204" s="35">
        <v>4.3</v>
      </c>
      <c r="E204" s="35"/>
      <c r="F204" s="35">
        <v>4.0999999999999996</v>
      </c>
      <c r="G204" s="51">
        <v>0</v>
      </c>
      <c r="H204" s="51">
        <v>18.840579710144894</v>
      </c>
      <c r="I204" s="35">
        <v>326.64699999999999</v>
      </c>
      <c r="K204" s="35">
        <v>5.6</v>
      </c>
      <c r="L204" s="35">
        <v>6</v>
      </c>
      <c r="M204" s="35"/>
      <c r="N204" s="35">
        <v>5.8</v>
      </c>
      <c r="O204" s="51">
        <v>0</v>
      </c>
      <c r="P204" s="51">
        <v>14.85148514851484</v>
      </c>
      <c r="Q204" s="35">
        <v>462.08600000000001</v>
      </c>
    </row>
    <row r="205" spans="1:17">
      <c r="A205" s="168">
        <v>41189</v>
      </c>
      <c r="B205" s="71">
        <v>0.80117857142857152</v>
      </c>
      <c r="C205" s="35">
        <v>3.9</v>
      </c>
      <c r="D205" s="35">
        <v>4.3</v>
      </c>
      <c r="E205" s="35"/>
      <c r="F205" s="35">
        <v>4.0999999999999996</v>
      </c>
      <c r="G205" s="51">
        <v>0</v>
      </c>
      <c r="H205" s="51">
        <v>17.985611510791344</v>
      </c>
      <c r="I205" s="35">
        <v>328.48321428571427</v>
      </c>
      <c r="K205" s="35">
        <v>5.6</v>
      </c>
      <c r="L205" s="35">
        <v>6</v>
      </c>
      <c r="M205" s="35"/>
      <c r="N205" s="35">
        <v>5.8</v>
      </c>
      <c r="O205" s="51">
        <v>0</v>
      </c>
      <c r="P205" s="51">
        <v>14.285714285714306</v>
      </c>
      <c r="Q205" s="35">
        <v>464.68357142857144</v>
      </c>
    </row>
    <row r="206" spans="1:17">
      <c r="A206" s="168">
        <v>41196</v>
      </c>
      <c r="B206" s="71">
        <v>0.8061071428571428</v>
      </c>
      <c r="C206" s="35">
        <v>3.9</v>
      </c>
      <c r="D206" s="35">
        <v>4.3</v>
      </c>
      <c r="E206" s="35"/>
      <c r="F206" s="35">
        <v>4.0999999999999996</v>
      </c>
      <c r="G206" s="51">
        <v>0</v>
      </c>
      <c r="H206" s="51">
        <v>17.985611510791344</v>
      </c>
      <c r="I206" s="35">
        <v>330.50392857142856</v>
      </c>
      <c r="K206" s="35">
        <v>5.6</v>
      </c>
      <c r="L206" s="35">
        <v>6</v>
      </c>
      <c r="M206" s="35"/>
      <c r="N206" s="35">
        <v>5.8</v>
      </c>
      <c r="O206" s="51">
        <v>0</v>
      </c>
      <c r="P206" s="51">
        <v>14.285714285714306</v>
      </c>
      <c r="Q206" s="35">
        <v>467.54214285714284</v>
      </c>
    </row>
    <row r="207" spans="1:17">
      <c r="A207" s="168">
        <v>41203</v>
      </c>
      <c r="B207" s="71">
        <v>0.81036428571428576</v>
      </c>
      <c r="C207" s="35">
        <v>3.9</v>
      </c>
      <c r="D207" s="35">
        <v>4.3</v>
      </c>
      <c r="E207" s="35"/>
      <c r="F207" s="35">
        <v>4.0999999999999996</v>
      </c>
      <c r="G207" s="51">
        <v>0</v>
      </c>
      <c r="H207" s="51">
        <v>17.985611510791344</v>
      </c>
      <c r="I207" s="35">
        <v>332.24935714285715</v>
      </c>
      <c r="K207" s="35">
        <v>5.6</v>
      </c>
      <c r="L207" s="35">
        <v>6</v>
      </c>
      <c r="M207" s="35"/>
      <c r="N207" s="35">
        <v>5.8</v>
      </c>
      <c r="O207" s="51">
        <v>0</v>
      </c>
      <c r="P207" s="51">
        <v>14.285714285714306</v>
      </c>
      <c r="Q207" s="35">
        <v>470.01128571428569</v>
      </c>
    </row>
    <row r="208" spans="1:17">
      <c r="A208" s="168">
        <v>41210</v>
      </c>
      <c r="B208" s="71">
        <v>0.80807142857142844</v>
      </c>
      <c r="C208" s="35">
        <v>3.8</v>
      </c>
      <c r="D208" s="35">
        <v>4.3</v>
      </c>
      <c r="E208" s="35"/>
      <c r="F208" s="35">
        <v>4.05</v>
      </c>
      <c r="G208" s="51">
        <v>-1.2195121951219505</v>
      </c>
      <c r="H208" s="51">
        <v>15.714285714285708</v>
      </c>
      <c r="I208" s="35">
        <v>327.26892857142849</v>
      </c>
      <c r="K208" s="35">
        <v>5.6</v>
      </c>
      <c r="L208" s="35">
        <v>6</v>
      </c>
      <c r="M208" s="35"/>
      <c r="N208" s="35">
        <v>5.8</v>
      </c>
      <c r="O208" s="51">
        <v>0</v>
      </c>
      <c r="P208" s="51">
        <v>14.285714285714306</v>
      </c>
      <c r="Q208" s="35">
        <v>468.68142857142851</v>
      </c>
    </row>
    <row r="209" spans="1:17">
      <c r="A209" s="168">
        <v>41217</v>
      </c>
      <c r="B209" s="71">
        <v>0.80353571428571413</v>
      </c>
      <c r="C209" s="35">
        <v>3.75</v>
      </c>
      <c r="D209" s="35">
        <v>4.25</v>
      </c>
      <c r="E209" s="35"/>
      <c r="F209" s="35">
        <v>4</v>
      </c>
      <c r="G209" s="51">
        <v>-1.2345679012345556</v>
      </c>
      <c r="H209" s="51">
        <v>14.285714285714278</v>
      </c>
      <c r="I209" s="35">
        <v>321.41428571428565</v>
      </c>
      <c r="K209" s="35">
        <v>5.6</v>
      </c>
      <c r="L209" s="35">
        <v>6</v>
      </c>
      <c r="M209" s="35"/>
      <c r="N209" s="35">
        <v>5.8</v>
      </c>
      <c r="O209" s="51">
        <v>0</v>
      </c>
      <c r="P209" s="51">
        <v>14.285714285714306</v>
      </c>
      <c r="Q209" s="35">
        <v>466.05071428571421</v>
      </c>
    </row>
    <row r="210" spans="1:17">
      <c r="A210" s="168">
        <v>41224</v>
      </c>
      <c r="B210" s="71">
        <v>0.79884285714285708</v>
      </c>
      <c r="C210" s="35">
        <v>3.75</v>
      </c>
      <c r="D210" s="35">
        <v>4.25</v>
      </c>
      <c r="E210" s="35"/>
      <c r="F210" s="35">
        <v>4</v>
      </c>
      <c r="G210" s="51">
        <v>0</v>
      </c>
      <c r="H210" s="51">
        <v>14.285714285714278</v>
      </c>
      <c r="I210" s="35">
        <v>319.53714285714284</v>
      </c>
      <c r="K210" s="35">
        <v>5.6</v>
      </c>
      <c r="L210" s="35">
        <v>6</v>
      </c>
      <c r="M210" s="35"/>
      <c r="N210" s="35">
        <v>5.8</v>
      </c>
      <c r="O210" s="51">
        <v>0</v>
      </c>
      <c r="P210" s="51">
        <v>14.285714285714306</v>
      </c>
      <c r="Q210" s="35">
        <v>463.32885714285703</v>
      </c>
    </row>
    <row r="211" spans="1:17">
      <c r="A211" s="168">
        <v>41231</v>
      </c>
      <c r="B211" s="71">
        <v>0.80169285714285721</v>
      </c>
      <c r="C211" s="35">
        <v>3.75</v>
      </c>
      <c r="D211" s="35">
        <v>4.25</v>
      </c>
      <c r="E211" s="35"/>
      <c r="F211" s="35">
        <v>4</v>
      </c>
      <c r="G211" s="51">
        <v>0</v>
      </c>
      <c r="H211" s="51">
        <v>14.285714285714278</v>
      </c>
      <c r="I211" s="35">
        <v>320.67714285714288</v>
      </c>
      <c r="K211" s="35">
        <v>5.6</v>
      </c>
      <c r="L211" s="35">
        <v>6</v>
      </c>
      <c r="M211" s="35"/>
      <c r="N211" s="35">
        <v>5.8</v>
      </c>
      <c r="O211" s="51">
        <v>0</v>
      </c>
      <c r="P211" s="51">
        <v>13.725490196078425</v>
      </c>
      <c r="Q211" s="35">
        <v>464.98185714285717</v>
      </c>
    </row>
    <row r="212" spans="1:17">
      <c r="A212" s="168">
        <v>41238</v>
      </c>
      <c r="B212" s="71">
        <v>0.80598571428571442</v>
      </c>
      <c r="C212" s="35">
        <v>3.75</v>
      </c>
      <c r="D212" s="35">
        <v>4.25</v>
      </c>
      <c r="E212" s="35"/>
      <c r="F212" s="35">
        <v>4</v>
      </c>
      <c r="G212" s="51">
        <v>0</v>
      </c>
      <c r="H212" s="51">
        <v>13.475177304964518</v>
      </c>
      <c r="I212" s="35">
        <v>322.39428571428579</v>
      </c>
      <c r="K212" s="35">
        <v>5.6</v>
      </c>
      <c r="L212" s="35">
        <v>6</v>
      </c>
      <c r="M212" s="35"/>
      <c r="N212" s="35">
        <v>5.8</v>
      </c>
      <c r="O212" s="51">
        <v>0</v>
      </c>
      <c r="P212" s="51">
        <v>11.538461538461547</v>
      </c>
      <c r="Q212" s="35">
        <v>467.47171428571431</v>
      </c>
    </row>
    <row r="213" spans="1:17">
      <c r="A213" s="168">
        <v>41245</v>
      </c>
      <c r="B213" s="71">
        <v>0.80959285714285734</v>
      </c>
      <c r="C213" s="35">
        <v>3.75</v>
      </c>
      <c r="D213" s="35">
        <v>4.25</v>
      </c>
      <c r="E213" s="35"/>
      <c r="F213" s="35">
        <v>4</v>
      </c>
      <c r="G213" s="51">
        <v>0</v>
      </c>
      <c r="H213" s="51">
        <v>15.107913669064743</v>
      </c>
      <c r="I213" s="35">
        <v>323.83714285714291</v>
      </c>
      <c r="K213" s="35">
        <v>5.6</v>
      </c>
      <c r="L213" s="35">
        <v>6</v>
      </c>
      <c r="M213" s="35"/>
      <c r="N213" s="35">
        <v>5.8</v>
      </c>
      <c r="O213" s="51">
        <v>0</v>
      </c>
      <c r="P213" s="51">
        <v>11.538461538461547</v>
      </c>
      <c r="Q213" s="35">
        <v>469.56385714285727</v>
      </c>
    </row>
    <row r="214" spans="1:17">
      <c r="A214" s="168">
        <v>41252</v>
      </c>
      <c r="B214" s="71">
        <v>0.81009285714285717</v>
      </c>
      <c r="C214" s="35">
        <v>3.75</v>
      </c>
      <c r="D214" s="35">
        <v>4.25</v>
      </c>
      <c r="E214" s="35"/>
      <c r="F214" s="35">
        <v>4</v>
      </c>
      <c r="G214" s="51">
        <v>0</v>
      </c>
      <c r="H214" s="51">
        <v>15.107913669064743</v>
      </c>
      <c r="I214" s="35">
        <v>324.03714285714284</v>
      </c>
      <c r="K214" s="35">
        <v>5.6</v>
      </c>
      <c r="L214" s="35">
        <v>6</v>
      </c>
      <c r="M214" s="35"/>
      <c r="N214" s="35">
        <v>5.8</v>
      </c>
      <c r="O214" s="51">
        <v>0</v>
      </c>
      <c r="P214" s="51">
        <v>11.538461538461547</v>
      </c>
      <c r="Q214" s="35">
        <v>469.85385714285712</v>
      </c>
    </row>
    <row r="215" spans="1:17">
      <c r="A215" s="168">
        <v>41259</v>
      </c>
      <c r="B215" s="71">
        <v>0.80838571428571426</v>
      </c>
      <c r="C215" s="35">
        <v>3.75</v>
      </c>
      <c r="D215" s="35">
        <v>4.25</v>
      </c>
      <c r="E215" s="35"/>
      <c r="F215" s="35">
        <v>4</v>
      </c>
      <c r="G215" s="51">
        <v>0</v>
      </c>
      <c r="H215" s="51">
        <v>15.94202898550725</v>
      </c>
      <c r="I215" s="35">
        <v>323.35428571428571</v>
      </c>
      <c r="K215" s="35">
        <v>5.6</v>
      </c>
      <c r="L215" s="35">
        <v>6</v>
      </c>
      <c r="M215" s="35"/>
      <c r="N215" s="35">
        <v>5.8</v>
      </c>
      <c r="O215" s="51">
        <v>0</v>
      </c>
      <c r="P215" s="51">
        <v>11.538461538461547</v>
      </c>
      <c r="Q215" s="35">
        <v>468.86371428571431</v>
      </c>
    </row>
    <row r="216" spans="1:17">
      <c r="A216" s="168">
        <v>41266</v>
      </c>
      <c r="B216" s="71">
        <v>0.81362857142857137</v>
      </c>
      <c r="C216" s="35">
        <v>3.7</v>
      </c>
      <c r="D216" s="35">
        <v>4.25</v>
      </c>
      <c r="E216" s="35"/>
      <c r="F216" s="35">
        <v>3.9750000000000001</v>
      </c>
      <c r="G216" s="51">
        <v>-0.625</v>
      </c>
      <c r="H216" s="51">
        <v>15.217391304347828</v>
      </c>
      <c r="I216" s="35">
        <v>323.41735714285716</v>
      </c>
      <c r="K216" s="35">
        <v>5.6</v>
      </c>
      <c r="L216" s="35">
        <v>6</v>
      </c>
      <c r="M216" s="35"/>
      <c r="N216" s="35">
        <v>5.8</v>
      </c>
      <c r="O216" s="51">
        <v>0</v>
      </c>
      <c r="P216" s="51">
        <v>10.476190476190482</v>
      </c>
      <c r="Q216" s="35">
        <v>471.90457142857139</v>
      </c>
    </row>
    <row r="217" spans="1:17">
      <c r="A217" s="168">
        <v>41273</v>
      </c>
      <c r="B217" s="71">
        <v>0.81721428571428578</v>
      </c>
      <c r="C217" s="35">
        <v>3.7</v>
      </c>
      <c r="D217" s="35">
        <v>4.25</v>
      </c>
      <c r="E217" s="35"/>
      <c r="F217" s="35">
        <v>3.9750000000000001</v>
      </c>
      <c r="G217" s="51">
        <v>0</v>
      </c>
      <c r="H217" s="51">
        <v>9.6551724137930961</v>
      </c>
      <c r="I217" s="35">
        <v>324.84267857142856</v>
      </c>
      <c r="K217" s="35">
        <v>5.6</v>
      </c>
      <c r="L217" s="35">
        <v>6</v>
      </c>
      <c r="M217" s="35"/>
      <c r="N217" s="35">
        <v>5.8</v>
      </c>
      <c r="O217" s="51">
        <v>0</v>
      </c>
      <c r="P217" s="51">
        <v>10.476190476190482</v>
      </c>
      <c r="Q217" s="35">
        <v>473.98428571428576</v>
      </c>
    </row>
    <row r="218" spans="1:17">
      <c r="A218" s="168">
        <f>A217+7</f>
        <v>41280</v>
      </c>
      <c r="B218" s="71">
        <v>0.81407142857142867</v>
      </c>
      <c r="C218" s="35">
        <v>3.75</v>
      </c>
      <c r="D218" s="35">
        <v>4.3</v>
      </c>
      <c r="E218" s="35"/>
      <c r="F218" s="35">
        <v>4.0250000000000004</v>
      </c>
      <c r="G218" s="51">
        <v>1.2578616352201237</v>
      </c>
      <c r="H218" s="51">
        <v>11.034482758620683</v>
      </c>
      <c r="I218" s="35">
        <v>327.66375000000005</v>
      </c>
      <c r="K218" s="35">
        <v>5.6</v>
      </c>
      <c r="L218" s="35">
        <v>6</v>
      </c>
      <c r="M218" s="35"/>
      <c r="N218" s="35">
        <v>5.8</v>
      </c>
      <c r="O218" s="51">
        <v>0</v>
      </c>
      <c r="P218" s="51">
        <v>10.476190476190482</v>
      </c>
      <c r="Q218" s="35">
        <v>472.16142857142859</v>
      </c>
    </row>
    <row r="219" spans="1:17">
      <c r="A219" s="168">
        <f t="shared" ref="A219:A282" si="0">A218+7</f>
        <v>41287</v>
      </c>
      <c r="B219" s="71">
        <v>0.81673571428571434</v>
      </c>
      <c r="C219" s="35">
        <v>3.75</v>
      </c>
      <c r="D219" s="35">
        <v>4.3</v>
      </c>
      <c r="E219" s="35"/>
      <c r="F219" s="35">
        <v>4.0250000000000004</v>
      </c>
      <c r="G219" s="51">
        <v>0</v>
      </c>
      <c r="H219" s="51">
        <v>11.034482758620683</v>
      </c>
      <c r="I219" s="35">
        <v>328.73612500000007</v>
      </c>
      <c r="K219" s="35">
        <v>5.6</v>
      </c>
      <c r="L219" s="35">
        <v>6</v>
      </c>
      <c r="M219" s="35"/>
      <c r="N219" s="35">
        <v>5.8</v>
      </c>
      <c r="O219" s="51">
        <v>0</v>
      </c>
      <c r="P219" s="51">
        <v>11.538461538461547</v>
      </c>
      <c r="Q219" s="35">
        <v>473.70671428571427</v>
      </c>
    </row>
    <row r="220" spans="1:17">
      <c r="A220" s="168">
        <f t="shared" si="0"/>
        <v>41294</v>
      </c>
      <c r="B220" s="71">
        <v>0.83189285714285721</v>
      </c>
      <c r="C220" s="35">
        <v>3.75</v>
      </c>
      <c r="D220" s="35">
        <v>4.3</v>
      </c>
      <c r="E220" s="35"/>
      <c r="F220" s="35">
        <v>4.0250000000000004</v>
      </c>
      <c r="G220" s="51">
        <v>0</v>
      </c>
      <c r="H220" s="51">
        <v>11.034482758620683</v>
      </c>
      <c r="I220" s="35">
        <v>334.83687500000008</v>
      </c>
      <c r="K220" s="35">
        <v>5.6</v>
      </c>
      <c r="L220" s="35">
        <v>6</v>
      </c>
      <c r="M220" s="35"/>
      <c r="N220" s="35">
        <v>5.8</v>
      </c>
      <c r="O220" s="51">
        <v>0</v>
      </c>
      <c r="P220" s="51">
        <v>11.538461538461547</v>
      </c>
      <c r="Q220" s="35">
        <v>482.49785714285719</v>
      </c>
    </row>
    <row r="221" spans="1:17">
      <c r="A221" s="168">
        <f t="shared" si="0"/>
        <v>41301</v>
      </c>
      <c r="B221" s="71">
        <v>0.84332142857142856</v>
      </c>
      <c r="C221" s="35">
        <v>3.75</v>
      </c>
      <c r="D221" s="35">
        <v>4.3</v>
      </c>
      <c r="E221" s="35"/>
      <c r="F221" s="35">
        <v>4.0250000000000004</v>
      </c>
      <c r="G221" s="51">
        <v>0</v>
      </c>
      <c r="H221" s="51">
        <v>11.034482758620683</v>
      </c>
      <c r="I221" s="35">
        <v>339.43687500000004</v>
      </c>
      <c r="K221" s="35">
        <v>5.6</v>
      </c>
      <c r="L221" s="35">
        <v>6</v>
      </c>
      <c r="M221" s="35"/>
      <c r="N221" s="35">
        <v>5.8</v>
      </c>
      <c r="O221" s="51">
        <v>0</v>
      </c>
      <c r="P221" s="51">
        <v>11.538461538461547</v>
      </c>
      <c r="Q221" s="35">
        <v>489.12642857142856</v>
      </c>
    </row>
    <row r="222" spans="1:17">
      <c r="A222" s="168">
        <f t="shared" si="0"/>
        <v>41308</v>
      </c>
      <c r="B222" s="71">
        <v>0.85688571428571425</v>
      </c>
      <c r="C222" s="35">
        <v>3.85</v>
      </c>
      <c r="D222" s="35">
        <v>4.3</v>
      </c>
      <c r="E222" s="35"/>
      <c r="F222" s="35">
        <v>4.0750000000000002</v>
      </c>
      <c r="G222" s="51">
        <v>1.2422360248447291</v>
      </c>
      <c r="H222" s="51">
        <v>10.884353741496611</v>
      </c>
      <c r="I222" s="35">
        <v>349.18092857142852</v>
      </c>
      <c r="K222" s="35">
        <v>5.6</v>
      </c>
      <c r="L222" s="35">
        <v>6</v>
      </c>
      <c r="M222" s="35"/>
      <c r="N222" s="35">
        <v>5.8</v>
      </c>
      <c r="O222" s="51">
        <v>0</v>
      </c>
      <c r="P222" s="51">
        <v>11.538461538461547</v>
      </c>
      <c r="Q222" s="35">
        <v>496.9937142857143</v>
      </c>
    </row>
    <row r="223" spans="1:17">
      <c r="A223" s="168">
        <f t="shared" si="0"/>
        <v>41315</v>
      </c>
      <c r="B223" s="71">
        <v>0.85738571428571431</v>
      </c>
      <c r="C223" s="35">
        <v>3.85</v>
      </c>
      <c r="D223" s="35">
        <v>4.3</v>
      </c>
      <c r="E223" s="35"/>
      <c r="F223" s="35">
        <v>4.0750000000000002</v>
      </c>
      <c r="G223" s="51">
        <v>0</v>
      </c>
      <c r="H223" s="51">
        <v>10.884353741496611</v>
      </c>
      <c r="I223" s="35">
        <v>349.38467857142859</v>
      </c>
      <c r="K223" s="35">
        <v>5.6</v>
      </c>
      <c r="L223" s="35">
        <v>6</v>
      </c>
      <c r="M223" s="35"/>
      <c r="N223" s="35">
        <v>5.8</v>
      </c>
      <c r="O223" s="51">
        <v>0</v>
      </c>
      <c r="P223" s="51">
        <v>11.538461538461547</v>
      </c>
      <c r="Q223" s="35">
        <v>497.28371428571432</v>
      </c>
    </row>
    <row r="224" spans="1:17">
      <c r="A224" s="168">
        <f t="shared" si="0"/>
        <v>41322</v>
      </c>
      <c r="B224" s="71">
        <v>0.85822142857142869</v>
      </c>
      <c r="C224" s="35">
        <v>3.85</v>
      </c>
      <c r="D224" s="35">
        <v>4.3</v>
      </c>
      <c r="E224" s="35"/>
      <c r="F224" s="35">
        <v>4.0750000000000002</v>
      </c>
      <c r="G224" s="51">
        <v>0</v>
      </c>
      <c r="H224" s="51">
        <v>5.8441558441558499</v>
      </c>
      <c r="I224" s="35">
        <v>349.72523214285724</v>
      </c>
      <c r="K224" s="35">
        <v>5.6</v>
      </c>
      <c r="L224" s="35">
        <v>6</v>
      </c>
      <c r="M224" s="35"/>
      <c r="N224" s="35">
        <v>5.8</v>
      </c>
      <c r="O224" s="51">
        <v>0</v>
      </c>
      <c r="P224" s="51">
        <v>10.476190476190482</v>
      </c>
      <c r="Q224" s="35">
        <v>497.76842857142861</v>
      </c>
    </row>
    <row r="225" spans="1:17">
      <c r="A225" s="168">
        <f t="shared" si="0"/>
        <v>41329</v>
      </c>
      <c r="B225" s="71">
        <v>0.86385714285714277</v>
      </c>
      <c r="C225" s="35">
        <v>3.85</v>
      </c>
      <c r="D225" s="35">
        <v>4.3</v>
      </c>
      <c r="E225" s="35"/>
      <c r="F225" s="35">
        <v>4.0750000000000002</v>
      </c>
      <c r="G225" s="51">
        <v>0</v>
      </c>
      <c r="H225" s="51">
        <v>5.1612903225806548</v>
      </c>
      <c r="I225" s="35">
        <v>352.02178571428567</v>
      </c>
      <c r="K225" s="35">
        <v>5.6</v>
      </c>
      <c r="L225" s="35">
        <v>6</v>
      </c>
      <c r="M225" s="35"/>
      <c r="N225" s="35">
        <v>5.8</v>
      </c>
      <c r="O225" s="51">
        <v>0</v>
      </c>
      <c r="P225" s="51">
        <v>9.4339622641509351</v>
      </c>
      <c r="Q225" s="35">
        <v>501.03714285714284</v>
      </c>
    </row>
    <row r="226" spans="1:17">
      <c r="A226" s="168">
        <f t="shared" si="0"/>
        <v>41336</v>
      </c>
      <c r="B226" s="71">
        <v>0.86581428571428576</v>
      </c>
      <c r="C226" s="35">
        <v>3.85</v>
      </c>
      <c r="D226" s="35">
        <v>4.3</v>
      </c>
      <c r="E226" s="35"/>
      <c r="F226" s="35">
        <v>4.0750000000000002</v>
      </c>
      <c r="G226" s="51">
        <v>0</v>
      </c>
      <c r="H226" s="51">
        <v>5.1612903225806548</v>
      </c>
      <c r="I226" s="35">
        <v>352.81932142857147</v>
      </c>
      <c r="K226" s="35">
        <v>5.6</v>
      </c>
      <c r="L226" s="35">
        <v>6</v>
      </c>
      <c r="M226" s="35"/>
      <c r="N226" s="35">
        <v>5.8</v>
      </c>
      <c r="O226" s="51">
        <v>0</v>
      </c>
      <c r="P226" s="51">
        <v>9.4339622641509351</v>
      </c>
      <c r="Q226" s="35">
        <v>502.17228571428575</v>
      </c>
    </row>
    <row r="227" spans="1:17">
      <c r="A227" s="168">
        <f t="shared" si="0"/>
        <v>41343</v>
      </c>
      <c r="B227" s="71">
        <v>0.86570000000000014</v>
      </c>
      <c r="C227" s="35">
        <v>3.85</v>
      </c>
      <c r="D227" s="35">
        <v>4.3</v>
      </c>
      <c r="E227" s="35"/>
      <c r="F227" s="35">
        <v>4.0750000000000002</v>
      </c>
      <c r="G227" s="51">
        <v>0</v>
      </c>
      <c r="H227" s="51">
        <v>5.1612903225806548</v>
      </c>
      <c r="I227" s="35">
        <v>352.77275000000003</v>
      </c>
      <c r="K227" s="35">
        <v>5.5</v>
      </c>
      <c r="L227" s="35">
        <v>6</v>
      </c>
      <c r="M227" s="35"/>
      <c r="N227" s="35">
        <v>5.75</v>
      </c>
      <c r="O227" s="51">
        <v>-0.86206896551723844</v>
      </c>
      <c r="P227" s="51">
        <v>8.49056603773586</v>
      </c>
      <c r="Q227" s="35">
        <v>497.77750000000015</v>
      </c>
    </row>
    <row r="228" spans="1:17">
      <c r="A228" s="168">
        <f t="shared" si="0"/>
        <v>41350</v>
      </c>
      <c r="B228" s="71">
        <v>0.86887857142857139</v>
      </c>
      <c r="C228" s="35">
        <v>3.85</v>
      </c>
      <c r="D228" s="35">
        <v>4.3</v>
      </c>
      <c r="E228" s="35"/>
      <c r="F228" s="35">
        <v>4.0750000000000002</v>
      </c>
      <c r="G228" s="51">
        <v>0</v>
      </c>
      <c r="H228" s="51">
        <v>5.1612903225806548</v>
      </c>
      <c r="I228" s="35">
        <v>354.06801785714282</v>
      </c>
      <c r="K228" s="35">
        <v>5.5</v>
      </c>
      <c r="L228" s="35">
        <v>6</v>
      </c>
      <c r="M228" s="35"/>
      <c r="N228" s="35">
        <v>5.75</v>
      </c>
      <c r="O228" s="51">
        <v>0</v>
      </c>
      <c r="P228" s="51">
        <v>8.49056603773586</v>
      </c>
      <c r="Q228" s="35">
        <v>499.6051785714285</v>
      </c>
    </row>
    <row r="229" spans="1:17">
      <c r="A229" s="168">
        <f t="shared" si="0"/>
        <v>41357</v>
      </c>
      <c r="B229" s="71">
        <v>0.85550000000000004</v>
      </c>
      <c r="C229" s="35">
        <v>3.85</v>
      </c>
      <c r="D229" s="35">
        <v>4.3</v>
      </c>
      <c r="E229" s="35"/>
      <c r="F229" s="35">
        <v>4.0750000000000002</v>
      </c>
      <c r="G229" s="51">
        <v>0</v>
      </c>
      <c r="H229" s="51">
        <v>5.1612903225806548</v>
      </c>
      <c r="I229" s="35">
        <v>348.61625000000004</v>
      </c>
      <c r="K229" s="35">
        <v>5.5</v>
      </c>
      <c r="L229" s="35">
        <v>6</v>
      </c>
      <c r="M229" s="35"/>
      <c r="N229" s="35">
        <v>5.75</v>
      </c>
      <c r="O229" s="51">
        <v>0</v>
      </c>
      <c r="P229" s="51">
        <v>8.49056603773586</v>
      </c>
      <c r="Q229" s="35">
        <v>491.91250000000002</v>
      </c>
    </row>
    <row r="230" spans="1:17">
      <c r="A230" s="168">
        <f t="shared" si="0"/>
        <v>41364</v>
      </c>
      <c r="B230" s="71">
        <v>0.84790714285714286</v>
      </c>
      <c r="C230" s="35">
        <v>3.85</v>
      </c>
      <c r="D230" s="35">
        <v>4.3</v>
      </c>
      <c r="E230" s="35"/>
      <c r="F230" s="35">
        <v>4.0750000000000002</v>
      </c>
      <c r="G230" s="51">
        <v>0</v>
      </c>
      <c r="H230" s="51">
        <v>5.1612903225806548</v>
      </c>
      <c r="I230" s="35">
        <v>345.52216071428575</v>
      </c>
      <c r="K230" s="35">
        <v>5.5</v>
      </c>
      <c r="L230" s="35">
        <v>6</v>
      </c>
      <c r="M230" s="35"/>
      <c r="N230" s="35">
        <v>5.75</v>
      </c>
      <c r="O230" s="51">
        <v>0</v>
      </c>
      <c r="P230" s="51">
        <v>8.49056603773586</v>
      </c>
      <c r="Q230" s="35">
        <v>487.54660714285717</v>
      </c>
    </row>
    <row r="231" spans="1:17">
      <c r="A231" s="168">
        <f t="shared" si="0"/>
        <v>41371</v>
      </c>
      <c r="B231" s="71">
        <v>0.84745000000000004</v>
      </c>
      <c r="C231" s="35">
        <v>3.85</v>
      </c>
      <c r="D231" s="35">
        <v>4.3</v>
      </c>
      <c r="E231" s="35"/>
      <c r="F231" s="35">
        <v>4.0750000000000002</v>
      </c>
      <c r="G231" s="51">
        <v>0</v>
      </c>
      <c r="H231" s="51">
        <v>5.8441558441558499</v>
      </c>
      <c r="I231" s="35">
        <v>345.33587500000004</v>
      </c>
      <c r="K231" s="35">
        <v>5.5</v>
      </c>
      <c r="L231" s="35">
        <v>6</v>
      </c>
      <c r="M231" s="35"/>
      <c r="N231" s="35">
        <v>5.75</v>
      </c>
      <c r="O231" s="51">
        <v>0</v>
      </c>
      <c r="P231" s="51">
        <v>8.49056603773586</v>
      </c>
      <c r="Q231" s="35">
        <v>487.28375</v>
      </c>
    </row>
    <row r="232" spans="1:17">
      <c r="A232" s="168">
        <f t="shared" si="0"/>
        <v>41378</v>
      </c>
      <c r="B232" s="71">
        <v>0.85114285714285731</v>
      </c>
      <c r="C232" s="35">
        <v>3.8</v>
      </c>
      <c r="D232" s="35">
        <v>4.3</v>
      </c>
      <c r="E232" s="35"/>
      <c r="F232" s="35">
        <v>4.05</v>
      </c>
      <c r="G232" s="51">
        <v>-0.61349693251534632</v>
      </c>
      <c r="H232" s="51">
        <v>5.1948051948051983</v>
      </c>
      <c r="I232" s="35">
        <v>344.71285714285716</v>
      </c>
      <c r="K232" s="35">
        <v>5.5</v>
      </c>
      <c r="L232" s="35">
        <v>6</v>
      </c>
      <c r="M232" s="35"/>
      <c r="N232" s="35">
        <v>5.75</v>
      </c>
      <c r="O232" s="51">
        <v>0</v>
      </c>
      <c r="P232" s="51">
        <v>9.5238095238095326</v>
      </c>
      <c r="Q232" s="35">
        <v>489.40714285714296</v>
      </c>
    </row>
    <row r="233" spans="1:17">
      <c r="A233" s="168">
        <f t="shared" si="0"/>
        <v>41385</v>
      </c>
      <c r="B233" s="71">
        <v>0.85491428571428574</v>
      </c>
      <c r="C233" s="35">
        <v>3.75</v>
      </c>
      <c r="D233" s="35">
        <v>4.2</v>
      </c>
      <c r="E233" s="35"/>
      <c r="F233" s="35">
        <v>3.9750000000000001</v>
      </c>
      <c r="G233" s="51">
        <v>-1.8518518518518476</v>
      </c>
      <c r="H233" s="51">
        <v>4.6052631578947398</v>
      </c>
      <c r="I233" s="35">
        <v>339.82842857142856</v>
      </c>
      <c r="K233" s="35">
        <v>5.5</v>
      </c>
      <c r="L233" s="35">
        <v>6</v>
      </c>
      <c r="M233" s="35"/>
      <c r="N233" s="35">
        <v>5.75</v>
      </c>
      <c r="O233" s="51">
        <v>0</v>
      </c>
      <c r="P233" s="51">
        <v>9.5238095238095326</v>
      </c>
      <c r="Q233" s="35">
        <v>491.5757142857143</v>
      </c>
    </row>
    <row r="234" spans="1:17">
      <c r="A234" s="168">
        <f t="shared" si="0"/>
        <v>41392</v>
      </c>
      <c r="B234" s="71">
        <v>0.84866428571428565</v>
      </c>
      <c r="C234" s="35">
        <v>3.7</v>
      </c>
      <c r="D234" s="35">
        <v>4.2</v>
      </c>
      <c r="E234" s="35"/>
      <c r="F234" s="35">
        <v>3.95</v>
      </c>
      <c r="G234" s="51">
        <v>-0.62893081761006897</v>
      </c>
      <c r="H234" s="51">
        <v>3.9473684210526301</v>
      </c>
      <c r="I234" s="35">
        <v>335.22239285714284</v>
      </c>
      <c r="K234" s="35">
        <v>5.4</v>
      </c>
      <c r="L234" s="35">
        <v>5.9</v>
      </c>
      <c r="M234" s="35"/>
      <c r="N234" s="35">
        <v>5.65</v>
      </c>
      <c r="O234" s="51">
        <v>-1.7391304347825951</v>
      </c>
      <c r="P234" s="51">
        <v>7.6190476190476346</v>
      </c>
      <c r="Q234" s="35">
        <v>479.4953214285714</v>
      </c>
    </row>
    <row r="235" spans="1:17">
      <c r="A235" s="168">
        <f t="shared" si="0"/>
        <v>41399</v>
      </c>
      <c r="B235" s="71">
        <v>0.84362857142857128</v>
      </c>
      <c r="C235" s="35">
        <v>3.5</v>
      </c>
      <c r="D235" s="35">
        <v>4</v>
      </c>
      <c r="E235" s="35"/>
      <c r="F235" s="35">
        <v>3.75</v>
      </c>
      <c r="G235" s="51">
        <v>-5.0632911392405049</v>
      </c>
      <c r="H235" s="51">
        <v>-1.3157894736842053</v>
      </c>
      <c r="I235" s="35">
        <v>316.36071428571427</v>
      </c>
      <c r="K235" s="35">
        <v>5.2</v>
      </c>
      <c r="L235" s="35">
        <v>5.75</v>
      </c>
      <c r="M235" s="35"/>
      <c r="N235" s="35">
        <v>5.4749999999999996</v>
      </c>
      <c r="O235" s="51">
        <v>-3.097345132743385</v>
      </c>
      <c r="P235" s="51">
        <v>4.2857142857142776</v>
      </c>
      <c r="Q235" s="35">
        <v>461.88664285714276</v>
      </c>
    </row>
    <row r="236" spans="1:17">
      <c r="A236" s="168">
        <f t="shared" si="0"/>
        <v>41406</v>
      </c>
      <c r="B236" s="71">
        <v>0.84432142857142878</v>
      </c>
      <c r="C236" s="35">
        <v>3.5</v>
      </c>
      <c r="D236" s="35">
        <v>4</v>
      </c>
      <c r="E236" s="35"/>
      <c r="F236" s="35">
        <v>3.75</v>
      </c>
      <c r="G236" s="51">
        <v>0</v>
      </c>
      <c r="H236" s="51">
        <v>-1.3157894736842053</v>
      </c>
      <c r="I236" s="35">
        <v>316.62053571428584</v>
      </c>
      <c r="K236" s="35">
        <v>5.2</v>
      </c>
      <c r="L236" s="35">
        <v>5.75</v>
      </c>
      <c r="M236" s="35"/>
      <c r="N236" s="35">
        <v>5.4749999999999996</v>
      </c>
      <c r="O236" s="51">
        <v>0</v>
      </c>
      <c r="P236" s="51">
        <v>4.2857142857142776</v>
      </c>
      <c r="Q236" s="35">
        <v>462.26598214285718</v>
      </c>
    </row>
    <row r="237" spans="1:17">
      <c r="A237" s="168">
        <f t="shared" si="0"/>
        <v>41413</v>
      </c>
      <c r="B237" s="71">
        <v>0.84542142857142877</v>
      </c>
      <c r="C237" s="35">
        <v>3.45</v>
      </c>
      <c r="D237" s="35">
        <v>4</v>
      </c>
      <c r="E237" s="35"/>
      <c r="F237" s="35">
        <v>3.7250000000000001</v>
      </c>
      <c r="G237" s="51">
        <v>-0.66666666666665719</v>
      </c>
      <c r="H237" s="51">
        <v>-1.9736842105263008</v>
      </c>
      <c r="I237" s="35">
        <v>314.91948214285725</v>
      </c>
      <c r="K237" s="35">
        <v>5.2</v>
      </c>
      <c r="L237" s="35">
        <v>5.75</v>
      </c>
      <c r="M237" s="35"/>
      <c r="N237" s="35">
        <v>5.4749999999999996</v>
      </c>
      <c r="O237" s="51">
        <v>0</v>
      </c>
      <c r="P237" s="51">
        <v>4.2857142857142776</v>
      </c>
      <c r="Q237" s="35">
        <v>462.86823214285721</v>
      </c>
    </row>
    <row r="238" spans="1:17">
      <c r="A238" s="168">
        <f t="shared" si="0"/>
        <v>41420</v>
      </c>
      <c r="B238" s="71">
        <v>0.85202857142857158</v>
      </c>
      <c r="C238" s="35">
        <v>3.4</v>
      </c>
      <c r="D238" s="35">
        <v>4</v>
      </c>
      <c r="E238" s="35"/>
      <c r="F238" s="35">
        <v>3.7</v>
      </c>
      <c r="G238" s="51">
        <v>-0.67114093959730781</v>
      </c>
      <c r="H238" s="51">
        <v>-2.6315789473684106</v>
      </c>
      <c r="I238" s="35">
        <v>315.2505714285715</v>
      </c>
      <c r="K238" s="35">
        <v>5.2</v>
      </c>
      <c r="L238" s="35">
        <v>5.75</v>
      </c>
      <c r="M238" s="35"/>
      <c r="N238" s="35">
        <v>5.4749999999999996</v>
      </c>
      <c r="O238" s="51">
        <v>0</v>
      </c>
      <c r="P238" s="51">
        <v>4.2857142857142776</v>
      </c>
      <c r="Q238" s="35">
        <v>466.48564285714292</v>
      </c>
    </row>
    <row r="239" spans="1:17">
      <c r="A239" s="168">
        <f t="shared" si="0"/>
        <v>41427</v>
      </c>
      <c r="B239" s="71">
        <v>0.85540000000000005</v>
      </c>
      <c r="C239" s="35">
        <v>3.4</v>
      </c>
      <c r="D239" s="35">
        <v>4</v>
      </c>
      <c r="E239" s="35"/>
      <c r="F239" s="35">
        <v>3.7</v>
      </c>
      <c r="G239" s="51">
        <v>0</v>
      </c>
      <c r="H239" s="51">
        <v>-2.6315789473684106</v>
      </c>
      <c r="I239" s="35">
        <v>316.49800000000005</v>
      </c>
      <c r="K239" s="35">
        <v>5.2</v>
      </c>
      <c r="L239" s="35">
        <v>5.8</v>
      </c>
      <c r="M239" s="35"/>
      <c r="N239" s="35">
        <v>5.5</v>
      </c>
      <c r="O239" s="51">
        <v>0.45662100456623023</v>
      </c>
      <c r="P239" s="51">
        <v>4.7619047619047734</v>
      </c>
      <c r="Q239" s="35">
        <v>470.46999999999997</v>
      </c>
    </row>
    <row r="240" spans="1:17">
      <c r="A240" s="168">
        <f t="shared" si="0"/>
        <v>41434</v>
      </c>
      <c r="B240" s="71">
        <v>0.85200000000000009</v>
      </c>
      <c r="C240" s="35">
        <v>3.4</v>
      </c>
      <c r="D240" s="35">
        <v>4</v>
      </c>
      <c r="E240" s="35"/>
      <c r="F240" s="35">
        <v>3.7</v>
      </c>
      <c r="G240" s="51">
        <v>0</v>
      </c>
      <c r="H240" s="51">
        <v>-2.6315789473684106</v>
      </c>
      <c r="I240" s="35">
        <v>315.24000000000007</v>
      </c>
      <c r="K240" s="35">
        <v>5.2</v>
      </c>
      <c r="L240" s="35">
        <v>5.8</v>
      </c>
      <c r="M240" s="35"/>
      <c r="N240" s="35">
        <v>5.5</v>
      </c>
      <c r="O240" s="51">
        <v>0</v>
      </c>
      <c r="P240" s="51">
        <v>4.7619047619047734</v>
      </c>
      <c r="Q240" s="35">
        <v>468.60000000000008</v>
      </c>
    </row>
    <row r="241" spans="1:17">
      <c r="A241" s="168">
        <f t="shared" si="0"/>
        <v>41441</v>
      </c>
      <c r="B241" s="71">
        <v>0.85090714285714275</v>
      </c>
      <c r="C241" s="35">
        <v>3.4</v>
      </c>
      <c r="D241" s="35">
        <v>4</v>
      </c>
      <c r="E241" s="35"/>
      <c r="F241" s="35">
        <v>3.7</v>
      </c>
      <c r="G241" s="51">
        <v>0</v>
      </c>
      <c r="H241" s="51">
        <v>-1.3333333333333286</v>
      </c>
      <c r="I241" s="35">
        <v>314.83564285714283</v>
      </c>
      <c r="K241" s="35">
        <v>5.3</v>
      </c>
      <c r="L241" s="35">
        <v>5.8</v>
      </c>
      <c r="M241" s="35"/>
      <c r="N241" s="35">
        <v>5.55</v>
      </c>
      <c r="O241" s="51">
        <v>0.90909090909090651</v>
      </c>
      <c r="P241" s="51">
        <v>5.7142857142857224</v>
      </c>
      <c r="Q241" s="35">
        <v>472.25346428571424</v>
      </c>
    </row>
    <row r="242" spans="1:17">
      <c r="A242" s="168">
        <f t="shared" si="0"/>
        <v>41448</v>
      </c>
      <c r="B242" s="71">
        <v>0.85316428571428571</v>
      </c>
      <c r="C242" s="35">
        <v>3.3</v>
      </c>
      <c r="D242" s="35">
        <v>4</v>
      </c>
      <c r="E242" s="35"/>
      <c r="F242" s="35">
        <v>3.65</v>
      </c>
      <c r="G242" s="51">
        <v>-1.3513513513513544</v>
      </c>
      <c r="H242" s="51">
        <v>-2.6666666666666714</v>
      </c>
      <c r="I242" s="35">
        <v>311.40496428571424</v>
      </c>
      <c r="K242" s="35">
        <v>5.3</v>
      </c>
      <c r="L242" s="35">
        <v>5.8</v>
      </c>
      <c r="M242" s="35"/>
      <c r="N242" s="35">
        <v>5.55</v>
      </c>
      <c r="O242" s="51">
        <v>0</v>
      </c>
      <c r="P242" s="51">
        <v>5.7142857142857224</v>
      </c>
      <c r="Q242" s="35">
        <v>473.50617857142856</v>
      </c>
    </row>
    <row r="243" spans="1:17">
      <c r="A243" s="168">
        <f t="shared" si="0"/>
        <v>41455</v>
      </c>
      <c r="B243" s="71">
        <v>0.85267857142857129</v>
      </c>
      <c r="C243" s="35">
        <v>3.3</v>
      </c>
      <c r="D243" s="35">
        <v>4</v>
      </c>
      <c r="E243" s="35"/>
      <c r="F243" s="35">
        <v>3.65</v>
      </c>
      <c r="G243" s="51">
        <v>0</v>
      </c>
      <c r="H243" s="51">
        <v>-2.6666666666666714</v>
      </c>
      <c r="I243" s="35">
        <v>311.2276785714285</v>
      </c>
      <c r="K243" s="35">
        <v>5.3</v>
      </c>
      <c r="L243" s="35">
        <v>5.8</v>
      </c>
      <c r="M243" s="35"/>
      <c r="N243" s="35">
        <v>5.55</v>
      </c>
      <c r="O243" s="51">
        <v>0</v>
      </c>
      <c r="P243" s="51">
        <v>5.7142857142857224</v>
      </c>
      <c r="Q243" s="35">
        <v>473.23660714285705</v>
      </c>
    </row>
    <row r="244" spans="1:17">
      <c r="A244" s="168">
        <f t="shared" si="0"/>
        <v>41462</v>
      </c>
      <c r="B244" s="71">
        <v>0.85734999999999995</v>
      </c>
      <c r="C244" s="35">
        <v>3.3</v>
      </c>
      <c r="D244" s="35">
        <v>4</v>
      </c>
      <c r="E244" s="35"/>
      <c r="F244" s="35">
        <v>3.65</v>
      </c>
      <c r="G244" s="51">
        <v>0</v>
      </c>
      <c r="H244" s="51">
        <v>-2.6666666666666714</v>
      </c>
      <c r="I244" s="35">
        <v>312.93274999999994</v>
      </c>
      <c r="K244" s="35">
        <v>5.3</v>
      </c>
      <c r="L244" s="35">
        <v>5.8</v>
      </c>
      <c r="M244" s="35"/>
      <c r="N244" s="35">
        <v>5.55</v>
      </c>
      <c r="O244" s="51">
        <v>0</v>
      </c>
      <c r="P244" s="51">
        <v>5.7142857142857224</v>
      </c>
      <c r="Q244" s="35">
        <v>475.82924999999994</v>
      </c>
    </row>
    <row r="245" spans="1:17">
      <c r="A245" s="168">
        <f t="shared" si="0"/>
        <v>41469</v>
      </c>
      <c r="B245" s="71">
        <v>0.86223571428571433</v>
      </c>
      <c r="C245" s="35">
        <v>3.3</v>
      </c>
      <c r="D245" s="35">
        <v>4</v>
      </c>
      <c r="E245" s="35"/>
      <c r="F245" s="35">
        <v>3.65</v>
      </c>
      <c r="G245" s="51">
        <v>0</v>
      </c>
      <c r="H245" s="51">
        <v>-2.6666666666666714</v>
      </c>
      <c r="I245" s="35">
        <v>314.71603571428568</v>
      </c>
      <c r="K245" s="35">
        <v>5.3</v>
      </c>
      <c r="L245" s="35">
        <v>5.8</v>
      </c>
      <c r="M245" s="35"/>
      <c r="N245" s="35">
        <v>5.55</v>
      </c>
      <c r="O245" s="51">
        <v>0</v>
      </c>
      <c r="P245" s="51">
        <v>5.7142857142857224</v>
      </c>
      <c r="Q245" s="35">
        <v>478.54082142857141</v>
      </c>
    </row>
    <row r="246" spans="1:17">
      <c r="A246" s="168">
        <f t="shared" si="0"/>
        <v>41476</v>
      </c>
      <c r="B246" s="71">
        <v>0.86294999999999988</v>
      </c>
      <c r="C246" s="35">
        <v>3.3</v>
      </c>
      <c r="D246" s="35">
        <v>4</v>
      </c>
      <c r="E246" s="35"/>
      <c r="F246" s="35">
        <v>3.65</v>
      </c>
      <c r="G246" s="51">
        <v>0</v>
      </c>
      <c r="H246" s="51">
        <v>-2.6666666666666714</v>
      </c>
      <c r="I246" s="35">
        <v>314.97674999999992</v>
      </c>
      <c r="K246" s="35">
        <v>5.3</v>
      </c>
      <c r="L246" s="35">
        <v>5.8</v>
      </c>
      <c r="M246" s="35"/>
      <c r="N246" s="35">
        <v>5.55</v>
      </c>
      <c r="O246" s="51">
        <v>0</v>
      </c>
      <c r="P246" s="51">
        <v>5.7142857142857224</v>
      </c>
      <c r="Q246" s="35">
        <v>478.93724999999989</v>
      </c>
    </row>
    <row r="247" spans="1:17">
      <c r="A247" s="168">
        <f t="shared" si="0"/>
        <v>41483</v>
      </c>
      <c r="B247" s="71">
        <v>0.86098571428571424</v>
      </c>
      <c r="C247" s="35">
        <v>3.3</v>
      </c>
      <c r="D247" s="35">
        <v>4</v>
      </c>
      <c r="E247" s="35"/>
      <c r="F247" s="35">
        <v>3.65</v>
      </c>
      <c r="G247" s="51">
        <v>0</v>
      </c>
      <c r="H247" s="51">
        <v>-3.9473684210526301</v>
      </c>
      <c r="I247" s="35">
        <v>314.25978571428573</v>
      </c>
      <c r="K247" s="35">
        <v>5.3</v>
      </c>
      <c r="L247" s="35">
        <v>5.8</v>
      </c>
      <c r="M247" s="35"/>
      <c r="N247" s="35">
        <v>5.55</v>
      </c>
      <c r="O247" s="51">
        <v>0</v>
      </c>
      <c r="P247" s="51">
        <v>5.7142857142857224</v>
      </c>
      <c r="Q247" s="35">
        <v>477.84707142857138</v>
      </c>
    </row>
    <row r="248" spans="1:17">
      <c r="A248" s="168">
        <f t="shared" si="0"/>
        <v>41490</v>
      </c>
      <c r="B248" s="71">
        <v>0.86817142857142848</v>
      </c>
      <c r="C248" s="35">
        <v>3.25</v>
      </c>
      <c r="D248" s="35">
        <v>4</v>
      </c>
      <c r="E248" s="35"/>
      <c r="F248" s="35">
        <v>3.625</v>
      </c>
      <c r="G248" s="51">
        <v>-0.68493150684932402</v>
      </c>
      <c r="H248" s="51">
        <v>-8.2278481012658204</v>
      </c>
      <c r="I248" s="35">
        <v>314.71214285714285</v>
      </c>
      <c r="K248" s="35">
        <v>5.3</v>
      </c>
      <c r="L248" s="35">
        <v>5.8</v>
      </c>
      <c r="M248" s="35"/>
      <c r="N248" s="35">
        <v>5.55</v>
      </c>
      <c r="O248" s="51">
        <v>0</v>
      </c>
      <c r="P248" s="51">
        <v>3.7383177570093409</v>
      </c>
      <c r="Q248" s="35">
        <v>481.83514285714278</v>
      </c>
    </row>
    <row r="249" spans="1:17">
      <c r="A249" s="168">
        <f t="shared" si="0"/>
        <v>41497</v>
      </c>
      <c r="B249" s="71">
        <v>0.86365714285714279</v>
      </c>
      <c r="C249" s="35">
        <v>3.25</v>
      </c>
      <c r="D249" s="35">
        <v>4</v>
      </c>
      <c r="E249" s="35"/>
      <c r="F249" s="35">
        <v>3.625</v>
      </c>
      <c r="G249" s="51">
        <v>0</v>
      </c>
      <c r="H249" s="51">
        <v>-8.2278481012658204</v>
      </c>
      <c r="I249" s="35">
        <v>313.07571428571424</v>
      </c>
      <c r="K249" s="35">
        <v>5.3</v>
      </c>
      <c r="L249" s="35">
        <v>5.8</v>
      </c>
      <c r="M249" s="35"/>
      <c r="N249" s="35">
        <v>5.55</v>
      </c>
      <c r="O249" s="51">
        <v>0</v>
      </c>
      <c r="P249" s="51">
        <v>0.45248868778280382</v>
      </c>
      <c r="Q249" s="35">
        <v>479.3297142857142</v>
      </c>
    </row>
    <row r="250" spans="1:17">
      <c r="A250" s="168">
        <f t="shared" si="0"/>
        <v>41504</v>
      </c>
      <c r="B250" s="71">
        <v>0.85624285714285719</v>
      </c>
      <c r="C250" s="35">
        <v>3.25</v>
      </c>
      <c r="D250" s="35">
        <v>4</v>
      </c>
      <c r="E250" s="35"/>
      <c r="F250" s="35">
        <v>3.625</v>
      </c>
      <c r="G250" s="51">
        <v>0</v>
      </c>
      <c r="H250" s="51">
        <v>-8.2278481012658204</v>
      </c>
      <c r="I250" s="35">
        <v>310.38803571428571</v>
      </c>
      <c r="K250" s="35">
        <v>5.3</v>
      </c>
      <c r="L250" s="35">
        <v>5.8</v>
      </c>
      <c r="M250" s="35"/>
      <c r="N250" s="35">
        <v>5.55</v>
      </c>
      <c r="O250" s="51">
        <v>0</v>
      </c>
      <c r="P250" s="51">
        <v>-3.4782608695652186</v>
      </c>
      <c r="Q250" s="35">
        <v>475.21478571428571</v>
      </c>
    </row>
    <row r="251" spans="1:17">
      <c r="A251" s="168">
        <f t="shared" si="0"/>
        <v>41511</v>
      </c>
      <c r="B251" s="71">
        <v>0.85532142857142845</v>
      </c>
      <c r="C251" s="35">
        <v>3.25</v>
      </c>
      <c r="D251" s="35">
        <v>4</v>
      </c>
      <c r="E251" s="35"/>
      <c r="F251" s="35">
        <v>3.625</v>
      </c>
      <c r="G251" s="51">
        <v>0</v>
      </c>
      <c r="H251" s="51">
        <v>-9.375</v>
      </c>
      <c r="I251" s="35">
        <v>310.05401785714281</v>
      </c>
      <c r="K251" s="35">
        <v>5.3</v>
      </c>
      <c r="L251" s="35">
        <v>5.8</v>
      </c>
      <c r="M251" s="35"/>
      <c r="N251" s="35">
        <v>5.55</v>
      </c>
      <c r="O251" s="51">
        <v>0</v>
      </c>
      <c r="P251" s="51">
        <v>-4.3103448275862064</v>
      </c>
      <c r="Q251" s="35">
        <v>474.70339285714277</v>
      </c>
    </row>
    <row r="252" spans="1:17">
      <c r="A252" s="168">
        <f t="shared" si="0"/>
        <v>41518</v>
      </c>
      <c r="B252" s="71">
        <v>0.85778571428571426</v>
      </c>
      <c r="C252" s="35">
        <v>3.25</v>
      </c>
      <c r="D252" s="35">
        <v>4</v>
      </c>
      <c r="E252" s="35"/>
      <c r="F252" s="35">
        <v>3.625</v>
      </c>
      <c r="G252" s="51">
        <v>0</v>
      </c>
      <c r="H252" s="51">
        <v>-12.650602409638566</v>
      </c>
      <c r="I252" s="35">
        <v>310.9473214285714</v>
      </c>
      <c r="K252" s="35">
        <v>5.3</v>
      </c>
      <c r="L252" s="35">
        <v>5.8</v>
      </c>
      <c r="M252" s="35"/>
      <c r="N252" s="35">
        <v>5.55</v>
      </c>
      <c r="O252" s="51">
        <v>0</v>
      </c>
      <c r="P252" s="51">
        <v>-4.3103448275862064</v>
      </c>
      <c r="Q252" s="35">
        <v>476.07107142857137</v>
      </c>
    </row>
    <row r="253" spans="1:17">
      <c r="A253" s="168">
        <f t="shared" si="0"/>
        <v>41525</v>
      </c>
      <c r="B253" s="71">
        <v>0.8456999999999999</v>
      </c>
      <c r="C253" s="35">
        <v>3.25</v>
      </c>
      <c r="D253" s="35">
        <v>4</v>
      </c>
      <c r="E253" s="35"/>
      <c r="F253" s="35">
        <v>3.625</v>
      </c>
      <c r="G253" s="51">
        <v>0</v>
      </c>
      <c r="H253" s="51">
        <v>-12.650602409638566</v>
      </c>
      <c r="I253" s="35">
        <v>306.56624999999997</v>
      </c>
      <c r="K253" s="35">
        <v>5.3</v>
      </c>
      <c r="L253" s="35">
        <v>5.8</v>
      </c>
      <c r="M253" s="35"/>
      <c r="N253" s="35">
        <v>5.55</v>
      </c>
      <c r="O253" s="51">
        <v>0</v>
      </c>
      <c r="P253" s="51">
        <v>-4.3103448275862064</v>
      </c>
      <c r="Q253" s="35">
        <v>469.36349999999993</v>
      </c>
    </row>
    <row r="254" spans="1:17">
      <c r="A254" s="168">
        <f t="shared" si="0"/>
        <v>41532</v>
      </c>
      <c r="B254" s="71">
        <v>0.84132857142857154</v>
      </c>
      <c r="C254" s="35">
        <v>3.25</v>
      </c>
      <c r="D254" s="35">
        <v>4</v>
      </c>
      <c r="E254" s="35"/>
      <c r="F254" s="35">
        <v>3.625</v>
      </c>
      <c r="G254" s="51">
        <v>0</v>
      </c>
      <c r="H254" s="51">
        <v>-11.58536585365853</v>
      </c>
      <c r="I254" s="35">
        <v>304.98160714285717</v>
      </c>
      <c r="K254" s="35">
        <v>5.3</v>
      </c>
      <c r="L254" s="35">
        <v>5.8</v>
      </c>
      <c r="M254" s="35"/>
      <c r="N254" s="35">
        <v>5.55</v>
      </c>
      <c r="O254" s="51">
        <v>0</v>
      </c>
      <c r="P254" s="51">
        <v>-4.3103448275862064</v>
      </c>
      <c r="Q254" s="35">
        <v>466.93735714285719</v>
      </c>
    </row>
    <row r="255" spans="1:17">
      <c r="A255" s="168">
        <f t="shared" si="0"/>
        <v>41539</v>
      </c>
      <c r="B255" s="71">
        <v>0.84044285714285727</v>
      </c>
      <c r="C255" s="35">
        <v>3.2</v>
      </c>
      <c r="D255" s="35">
        <v>3.95</v>
      </c>
      <c r="E255" s="35"/>
      <c r="F255" s="35">
        <v>3.5750000000000002</v>
      </c>
      <c r="G255" s="51">
        <v>-1.379310344827573</v>
      </c>
      <c r="H255" s="51">
        <v>-12.804878048780481</v>
      </c>
      <c r="I255" s="35">
        <v>300.45832142857148</v>
      </c>
      <c r="K255" s="35">
        <v>5.3</v>
      </c>
      <c r="L255" s="35">
        <v>5.8</v>
      </c>
      <c r="M255" s="35"/>
      <c r="N255" s="35">
        <v>5.55</v>
      </c>
      <c r="O255" s="51">
        <v>0</v>
      </c>
      <c r="P255" s="51">
        <v>-4.3103448275862064</v>
      </c>
      <c r="Q255" s="35">
        <v>466.44578571428576</v>
      </c>
    </row>
    <row r="256" spans="1:17">
      <c r="A256" s="168">
        <f t="shared" si="0"/>
        <v>41546</v>
      </c>
      <c r="B256" s="71">
        <v>0.84178714285714284</v>
      </c>
      <c r="C256" s="35">
        <v>3.2</v>
      </c>
      <c r="D256" s="35">
        <v>3.95</v>
      </c>
      <c r="E256" s="35"/>
      <c r="F256" s="35">
        <v>3.5750000000000002</v>
      </c>
      <c r="G256" s="51">
        <v>0</v>
      </c>
      <c r="H256" s="51">
        <v>-12.804878048780481</v>
      </c>
      <c r="I256" s="35">
        <v>300.93890357142857</v>
      </c>
      <c r="K256" s="35">
        <v>5.3</v>
      </c>
      <c r="L256" s="35">
        <v>5.8</v>
      </c>
      <c r="M256" s="35"/>
      <c r="N256" s="35">
        <v>5.55</v>
      </c>
      <c r="O256" s="51">
        <v>0</v>
      </c>
      <c r="P256" s="51">
        <v>-4.3103448275862064</v>
      </c>
      <c r="Q256" s="35">
        <v>467.19186428571425</v>
      </c>
    </row>
    <row r="257" spans="1:17">
      <c r="A257" s="168">
        <f t="shared" si="0"/>
        <v>41553</v>
      </c>
      <c r="B257" s="71">
        <v>0.83969285714285713</v>
      </c>
      <c r="C257" s="35">
        <v>3.1</v>
      </c>
      <c r="D257" s="35">
        <v>3.9</v>
      </c>
      <c r="E257" s="35"/>
      <c r="F257" s="35">
        <v>3.5</v>
      </c>
      <c r="G257" s="51">
        <v>-2.0979020979021072</v>
      </c>
      <c r="H257" s="51">
        <v>-14.634146341463406</v>
      </c>
      <c r="I257" s="35">
        <v>293.89249999999998</v>
      </c>
      <c r="K257" s="35">
        <v>5.25</v>
      </c>
      <c r="L257" s="35">
        <v>5.8</v>
      </c>
      <c r="M257" s="35"/>
      <c r="N257" s="35">
        <v>5.5250000000000004</v>
      </c>
      <c r="O257" s="51">
        <v>-0.45045045045044674</v>
      </c>
      <c r="P257" s="51">
        <v>-4.7413793103448114</v>
      </c>
      <c r="Q257" s="35">
        <v>463.93030357142857</v>
      </c>
    </row>
    <row r="258" spans="1:17">
      <c r="A258" s="168">
        <f t="shared" si="0"/>
        <v>41560</v>
      </c>
      <c r="B258" s="71">
        <v>0.84653571428571428</v>
      </c>
      <c r="C258" s="35">
        <v>3.1</v>
      </c>
      <c r="D258" s="35">
        <v>3.9</v>
      </c>
      <c r="E258" s="35"/>
      <c r="F258" s="35">
        <v>3.5</v>
      </c>
      <c r="G258" s="51">
        <v>0</v>
      </c>
      <c r="H258" s="51">
        <v>-14.634146341463406</v>
      </c>
      <c r="I258" s="35">
        <v>296.28749999999997</v>
      </c>
      <c r="K258" s="35">
        <v>5.25</v>
      </c>
      <c r="L258" s="35">
        <v>5.8</v>
      </c>
      <c r="M258" s="35"/>
      <c r="N258" s="35">
        <v>5.5250000000000004</v>
      </c>
      <c r="O258" s="51">
        <v>0</v>
      </c>
      <c r="P258" s="51">
        <v>-4.7413793103448114</v>
      </c>
      <c r="Q258" s="35">
        <v>467.71098214285718</v>
      </c>
    </row>
    <row r="259" spans="1:17">
      <c r="A259" s="168">
        <f t="shared" si="0"/>
        <v>41567</v>
      </c>
      <c r="B259" s="71">
        <v>0.84677857142857149</v>
      </c>
      <c r="C259" s="35">
        <v>3.1</v>
      </c>
      <c r="D259" s="35">
        <v>3.9</v>
      </c>
      <c r="E259" s="35"/>
      <c r="F259" s="35">
        <v>3.5</v>
      </c>
      <c r="G259" s="51">
        <v>0</v>
      </c>
      <c r="H259" s="51">
        <v>-14.634146341463406</v>
      </c>
      <c r="I259" s="35">
        <v>296.3725</v>
      </c>
      <c r="K259" s="35">
        <v>5.25</v>
      </c>
      <c r="L259" s="35">
        <v>5.8</v>
      </c>
      <c r="M259" s="35"/>
      <c r="N259" s="35">
        <v>5.5250000000000004</v>
      </c>
      <c r="O259" s="51">
        <v>0</v>
      </c>
      <c r="P259" s="51">
        <v>-4.7413793103448114</v>
      </c>
      <c r="Q259" s="35">
        <v>467.84516071428578</v>
      </c>
    </row>
    <row r="260" spans="1:17">
      <c r="A260" s="168">
        <f t="shared" si="0"/>
        <v>41574</v>
      </c>
      <c r="B260" s="71">
        <v>0.84976428571428564</v>
      </c>
      <c r="C260" s="35">
        <v>3.1</v>
      </c>
      <c r="D260" s="35">
        <v>3.9</v>
      </c>
      <c r="E260" s="35"/>
      <c r="F260" s="35">
        <v>3.5</v>
      </c>
      <c r="G260" s="51">
        <v>0</v>
      </c>
      <c r="H260" s="51">
        <v>-13.58024691358024</v>
      </c>
      <c r="I260" s="35">
        <v>297.41749999999996</v>
      </c>
      <c r="K260" s="35">
        <v>5.25</v>
      </c>
      <c r="L260" s="35">
        <v>5.75</v>
      </c>
      <c r="M260" s="35"/>
      <c r="N260" s="35">
        <v>5.5</v>
      </c>
      <c r="O260" s="51">
        <v>-0.45248868778281803</v>
      </c>
      <c r="P260" s="51">
        <v>-5.1724137931034448</v>
      </c>
      <c r="Q260" s="35">
        <v>467.37035714285707</v>
      </c>
    </row>
    <row r="261" spans="1:17">
      <c r="A261" s="168">
        <f t="shared" si="0"/>
        <v>41581</v>
      </c>
      <c r="B261" s="71">
        <v>0.85154285714285727</v>
      </c>
      <c r="C261" s="35">
        <v>3.1</v>
      </c>
      <c r="D261" s="35">
        <v>3.9</v>
      </c>
      <c r="E261" s="35"/>
      <c r="F261" s="35">
        <v>3.5</v>
      </c>
      <c r="G261" s="51">
        <v>0</v>
      </c>
      <c r="H261" s="51">
        <v>-12.5</v>
      </c>
      <c r="I261" s="35">
        <v>298.04000000000002</v>
      </c>
      <c r="K261" s="35">
        <v>5.25</v>
      </c>
      <c r="L261" s="35">
        <v>5.75</v>
      </c>
      <c r="M261" s="35"/>
      <c r="N261" s="35">
        <v>5.5</v>
      </c>
      <c r="O261" s="51">
        <v>0</v>
      </c>
      <c r="P261" s="51">
        <v>-5.1724137931034448</v>
      </c>
      <c r="Q261" s="35">
        <v>468.34857142857152</v>
      </c>
    </row>
    <row r="262" spans="1:17">
      <c r="A262" s="168">
        <f t="shared" si="0"/>
        <v>41588</v>
      </c>
      <c r="B262" s="71">
        <v>0.83930714285714292</v>
      </c>
      <c r="C262" s="35">
        <v>3.1</v>
      </c>
      <c r="D262" s="35">
        <v>3.9</v>
      </c>
      <c r="E262" s="35"/>
      <c r="F262" s="35">
        <v>3.5</v>
      </c>
      <c r="G262" s="51">
        <v>0</v>
      </c>
      <c r="H262" s="51">
        <v>-12.5</v>
      </c>
      <c r="I262" s="35">
        <v>293.75750000000005</v>
      </c>
      <c r="K262" s="35">
        <v>5.25</v>
      </c>
      <c r="L262" s="35">
        <v>5.75</v>
      </c>
      <c r="M262" s="35"/>
      <c r="N262" s="35">
        <v>5.5</v>
      </c>
      <c r="O262" s="51">
        <v>0</v>
      </c>
      <c r="P262" s="51">
        <v>-5.1724137931034448</v>
      </c>
      <c r="Q262" s="35">
        <v>461.61892857142863</v>
      </c>
    </row>
    <row r="263" spans="1:17">
      <c r="A263" s="168">
        <f t="shared" si="0"/>
        <v>41595</v>
      </c>
      <c r="B263" s="71">
        <v>0.83864285714285713</v>
      </c>
      <c r="C263" s="35">
        <v>3.1</v>
      </c>
      <c r="D263" s="35">
        <v>3.9</v>
      </c>
      <c r="E263" s="35"/>
      <c r="F263" s="35">
        <v>3.5</v>
      </c>
      <c r="G263" s="51">
        <v>0</v>
      </c>
      <c r="H263" s="51">
        <v>-12.5</v>
      </c>
      <c r="I263" s="35">
        <v>293.52499999999998</v>
      </c>
      <c r="K263" s="35">
        <v>5.25</v>
      </c>
      <c r="L263" s="35">
        <v>5.75</v>
      </c>
      <c r="M263" s="35"/>
      <c r="N263" s="35">
        <v>5.5</v>
      </c>
      <c r="O263" s="51">
        <v>0</v>
      </c>
      <c r="P263" s="51">
        <v>-5.1724137931034448</v>
      </c>
      <c r="Q263" s="35">
        <v>461.25357142857143</v>
      </c>
    </row>
    <row r="264" spans="1:17">
      <c r="A264" s="168">
        <f t="shared" si="0"/>
        <v>41602</v>
      </c>
      <c r="B264" s="71">
        <v>0.83663571428571437</v>
      </c>
      <c r="C264" s="35">
        <v>3.2</v>
      </c>
      <c r="D264" s="35">
        <v>3.9</v>
      </c>
      <c r="E264" s="35"/>
      <c r="F264" s="35">
        <v>3.55</v>
      </c>
      <c r="G264" s="51">
        <v>1.4285714285714164</v>
      </c>
      <c r="H264" s="51">
        <v>-11.25</v>
      </c>
      <c r="I264" s="35">
        <v>297.00567857142858</v>
      </c>
      <c r="K264" s="35">
        <v>5.3</v>
      </c>
      <c r="L264" s="35">
        <v>5.85</v>
      </c>
      <c r="M264" s="35"/>
      <c r="N264" s="35">
        <v>5.5749999999999993</v>
      </c>
      <c r="O264" s="51">
        <v>1.3636363636363455</v>
      </c>
      <c r="P264" s="51">
        <v>-3.8793103448275872</v>
      </c>
      <c r="Q264" s="35">
        <v>466.42441071428573</v>
      </c>
    </row>
    <row r="265" spans="1:17">
      <c r="A265" s="168">
        <f t="shared" si="0"/>
        <v>41609</v>
      </c>
      <c r="B265" s="71">
        <v>0.83417142857142856</v>
      </c>
      <c r="C265" s="35">
        <v>3.2</v>
      </c>
      <c r="D265" s="35">
        <v>3.9</v>
      </c>
      <c r="E265" s="35"/>
      <c r="F265" s="35">
        <v>3.55</v>
      </c>
      <c r="G265" s="51">
        <v>0</v>
      </c>
      <c r="H265" s="51">
        <v>-11.25</v>
      </c>
      <c r="I265" s="35">
        <v>296.13085714285717</v>
      </c>
      <c r="K265" s="35">
        <v>5.3</v>
      </c>
      <c r="L265" s="35">
        <v>5.85</v>
      </c>
      <c r="M265" s="35"/>
      <c r="N265" s="35">
        <v>5.5749999999999993</v>
      </c>
      <c r="O265" s="51">
        <v>0</v>
      </c>
      <c r="P265" s="51">
        <v>-3.8793103448275872</v>
      </c>
      <c r="Q265" s="35">
        <v>465.0505714285714</v>
      </c>
    </row>
    <row r="266" spans="1:17">
      <c r="A266" s="168">
        <f t="shared" si="0"/>
        <v>41616</v>
      </c>
      <c r="B266" s="71">
        <v>0.83125714285714281</v>
      </c>
      <c r="C266" s="35">
        <v>3.2</v>
      </c>
      <c r="D266" s="35">
        <v>4</v>
      </c>
      <c r="E266" s="35"/>
      <c r="F266" s="35">
        <v>3.6</v>
      </c>
      <c r="G266" s="51">
        <v>1.4084507042253449</v>
      </c>
      <c r="H266" s="51">
        <v>-10</v>
      </c>
      <c r="I266" s="35">
        <v>299.2525714285714</v>
      </c>
      <c r="K266" s="35">
        <v>5.3</v>
      </c>
      <c r="L266" s="35">
        <v>5.85</v>
      </c>
      <c r="M266" s="35"/>
      <c r="N266" s="35">
        <v>5.5749999999999993</v>
      </c>
      <c r="O266" s="51">
        <v>0</v>
      </c>
      <c r="P266" s="51">
        <v>-3.8793103448275872</v>
      </c>
      <c r="Q266" s="35">
        <v>463.42585714285701</v>
      </c>
    </row>
    <row r="267" spans="1:17">
      <c r="A267" s="168">
        <f t="shared" si="0"/>
        <v>41623</v>
      </c>
      <c r="B267" s="71">
        <v>0.83960714285714289</v>
      </c>
      <c r="C267" s="35">
        <v>3.2</v>
      </c>
      <c r="D267" s="35">
        <v>4</v>
      </c>
      <c r="E267" s="35"/>
      <c r="F267" s="35">
        <v>3.6</v>
      </c>
      <c r="G267" s="51">
        <v>0</v>
      </c>
      <c r="H267" s="51">
        <v>-10</v>
      </c>
      <c r="I267" s="35">
        <v>302.25857142857143</v>
      </c>
      <c r="K267" s="35">
        <v>5.3</v>
      </c>
      <c r="L267" s="35">
        <v>5.85</v>
      </c>
      <c r="M267" s="35"/>
      <c r="N267" s="35">
        <v>5.5749999999999993</v>
      </c>
      <c r="O267" s="51">
        <v>0</v>
      </c>
      <c r="P267" s="51">
        <v>-3.8793103448275872</v>
      </c>
      <c r="Q267" s="35">
        <v>468.08098214285712</v>
      </c>
    </row>
    <row r="268" spans="1:17">
      <c r="A268" s="168">
        <f t="shared" si="0"/>
        <v>41630</v>
      </c>
      <c r="B268" s="71">
        <v>0.83967857142857127</v>
      </c>
      <c r="C268" s="35">
        <v>3.2</v>
      </c>
      <c r="D268" s="35">
        <v>4</v>
      </c>
      <c r="E268" s="35"/>
      <c r="F268" s="35">
        <v>3.6</v>
      </c>
      <c r="G268" s="51">
        <v>0</v>
      </c>
      <c r="H268" s="51">
        <v>-9.4339622641509351</v>
      </c>
      <c r="I268" s="35">
        <v>302.28428571428566</v>
      </c>
      <c r="K268" s="35">
        <v>5.3</v>
      </c>
      <c r="L268" s="35">
        <v>5.85</v>
      </c>
      <c r="M268" s="35"/>
      <c r="N268" s="35">
        <v>5.5749999999999993</v>
      </c>
      <c r="O268" s="51">
        <v>0</v>
      </c>
      <c r="P268" s="51">
        <v>-3.8793103448275872</v>
      </c>
      <c r="Q268" s="35">
        <v>468.1208035714285</v>
      </c>
    </row>
    <row r="269" spans="1:17">
      <c r="A269" s="168">
        <f t="shared" si="0"/>
        <v>41637</v>
      </c>
      <c r="B269" s="71">
        <v>0.83626999999999996</v>
      </c>
      <c r="C269" s="35">
        <v>3.2</v>
      </c>
      <c r="D269" s="35">
        <v>4</v>
      </c>
      <c r="E269" s="35"/>
      <c r="F269" s="35">
        <v>3.6</v>
      </c>
      <c r="G269" s="51">
        <v>0</v>
      </c>
      <c r="H269" s="51">
        <v>-9.4339622641509351</v>
      </c>
      <c r="I269" s="35">
        <v>301.05719999999997</v>
      </c>
      <c r="K269" s="35">
        <v>5.3</v>
      </c>
      <c r="L269" s="35">
        <v>5.85</v>
      </c>
      <c r="M269" s="35"/>
      <c r="N269" s="35">
        <v>5.5749999999999993</v>
      </c>
      <c r="O269" s="51">
        <v>0</v>
      </c>
      <c r="P269" s="51">
        <v>-3.8793103448275872</v>
      </c>
      <c r="Q269" s="35">
        <v>466.22052499999995</v>
      </c>
    </row>
    <row r="270" spans="1:17">
      <c r="A270" s="168">
        <f t="shared" si="0"/>
        <v>41644</v>
      </c>
      <c r="B270" s="71">
        <v>0.832792857142857</v>
      </c>
      <c r="C270" s="35">
        <v>3.2</v>
      </c>
      <c r="D270" s="35">
        <v>4</v>
      </c>
      <c r="E270" s="35"/>
      <c r="F270" s="35">
        <v>3.6</v>
      </c>
      <c r="G270" s="51">
        <v>0</v>
      </c>
      <c r="H270" s="51">
        <v>-10.559006211180133</v>
      </c>
      <c r="I270" s="35">
        <v>299.80542857142854</v>
      </c>
      <c r="K270" s="35">
        <v>5.3</v>
      </c>
      <c r="L270" s="35">
        <v>5.85</v>
      </c>
      <c r="M270" s="35"/>
      <c r="N270" s="35">
        <v>5.5749999999999993</v>
      </c>
      <c r="O270" s="51">
        <v>0</v>
      </c>
      <c r="P270" s="51">
        <v>-3.8793103448275872</v>
      </c>
      <c r="Q270" s="35">
        <v>464.28201785714276</v>
      </c>
    </row>
    <row r="271" spans="1:17">
      <c r="A271" s="168">
        <f t="shared" si="0"/>
        <v>41651</v>
      </c>
      <c r="B271" s="71">
        <v>0.82876428571428584</v>
      </c>
      <c r="C271" s="35">
        <v>3.3</v>
      </c>
      <c r="D271" s="35">
        <v>4</v>
      </c>
      <c r="E271" s="35"/>
      <c r="F271" s="35">
        <v>3.65</v>
      </c>
      <c r="G271" s="51">
        <v>1.3888888888888857</v>
      </c>
      <c r="H271" s="51">
        <v>-9.316770186335404</v>
      </c>
      <c r="I271" s="35">
        <v>302.49896428571435</v>
      </c>
      <c r="K271" s="35">
        <v>5.3</v>
      </c>
      <c r="L271" s="35">
        <v>5.85</v>
      </c>
      <c r="M271" s="35"/>
      <c r="N271" s="35">
        <v>5.5749999999999993</v>
      </c>
      <c r="O271" s="51">
        <v>0</v>
      </c>
      <c r="P271" s="51">
        <v>-3.8793103448275872</v>
      </c>
      <c r="Q271" s="35">
        <v>462.0360892857143</v>
      </c>
    </row>
    <row r="272" spans="1:17">
      <c r="A272" s="168">
        <f t="shared" si="0"/>
        <v>41658</v>
      </c>
      <c r="B272" s="71">
        <v>0.82941428571428577</v>
      </c>
      <c r="C272" s="35">
        <v>3.3</v>
      </c>
      <c r="D272" s="35">
        <v>4</v>
      </c>
      <c r="E272" s="35"/>
      <c r="F272" s="35">
        <v>3.65</v>
      </c>
      <c r="G272" s="51">
        <v>0</v>
      </c>
      <c r="H272" s="51">
        <v>-9.316770186335404</v>
      </c>
      <c r="I272" s="35">
        <v>302.73621428571431</v>
      </c>
      <c r="K272" s="35">
        <v>5.3</v>
      </c>
      <c r="L272" s="35">
        <v>5.85</v>
      </c>
      <c r="M272" s="35"/>
      <c r="N272" s="35">
        <v>5.5749999999999993</v>
      </c>
      <c r="O272" s="51">
        <v>0</v>
      </c>
      <c r="P272" s="51">
        <v>-3.8793103448275872</v>
      </c>
      <c r="Q272" s="35">
        <v>462.39846428571428</v>
      </c>
    </row>
    <row r="273" spans="1:17">
      <c r="A273" s="168">
        <f t="shared" si="0"/>
        <v>41665</v>
      </c>
      <c r="B273" s="71">
        <v>0.82503571428571421</v>
      </c>
      <c r="C273" s="35">
        <v>3.3</v>
      </c>
      <c r="D273" s="35">
        <v>4</v>
      </c>
      <c r="E273" s="35"/>
      <c r="F273" s="35">
        <v>3.65</v>
      </c>
      <c r="G273" s="51">
        <v>0</v>
      </c>
      <c r="H273" s="51">
        <v>-9.316770186335404</v>
      </c>
      <c r="I273" s="35">
        <v>301.13803571428565</v>
      </c>
      <c r="K273" s="35">
        <v>5.3</v>
      </c>
      <c r="L273" s="35">
        <v>5.8</v>
      </c>
      <c r="M273" s="35"/>
      <c r="N273" s="35">
        <v>5.55</v>
      </c>
      <c r="O273" s="51">
        <v>-0.44843049327353413</v>
      </c>
      <c r="P273" s="51">
        <v>-4.3103448275862064</v>
      </c>
      <c r="Q273" s="35">
        <v>457.89482142857139</v>
      </c>
    </row>
    <row r="274" spans="1:17">
      <c r="A274" s="168">
        <f t="shared" si="0"/>
        <v>41672</v>
      </c>
      <c r="B274" s="71">
        <v>0.82365714285714287</v>
      </c>
      <c r="C274" s="35">
        <v>3.3</v>
      </c>
      <c r="D274" s="35">
        <v>4</v>
      </c>
      <c r="E274" s="35"/>
      <c r="F274" s="35">
        <v>3.65</v>
      </c>
      <c r="G274" s="51">
        <v>0</v>
      </c>
      <c r="H274" s="51">
        <v>-10.429447852760745</v>
      </c>
      <c r="I274" s="35">
        <v>300.63485714285719</v>
      </c>
      <c r="K274" s="35">
        <v>5.3</v>
      </c>
      <c r="L274" s="35">
        <v>5.8</v>
      </c>
      <c r="M274" s="35"/>
      <c r="N274" s="35">
        <v>5.55</v>
      </c>
      <c r="O274" s="51">
        <v>0</v>
      </c>
      <c r="P274" s="51">
        <v>-4.3103448275862064</v>
      </c>
      <c r="Q274" s="35">
        <v>457.12971428571427</v>
      </c>
    </row>
    <row r="275" spans="1:17">
      <c r="A275" s="168">
        <f t="shared" si="0"/>
        <v>41679</v>
      </c>
      <c r="B275" s="71">
        <v>0.82857857142857161</v>
      </c>
      <c r="C275" s="35">
        <v>3.3</v>
      </c>
      <c r="D275" s="35">
        <v>4</v>
      </c>
      <c r="E275" s="35"/>
      <c r="F275" s="35">
        <v>3.65</v>
      </c>
      <c r="G275" s="51">
        <v>0</v>
      </c>
      <c r="H275" s="51">
        <v>-10.429447852760745</v>
      </c>
      <c r="I275" s="35">
        <v>302.43117857142863</v>
      </c>
      <c r="K275" s="35">
        <v>5.3</v>
      </c>
      <c r="L275" s="35">
        <v>5.8</v>
      </c>
      <c r="M275" s="35"/>
      <c r="N275" s="35">
        <v>5.55</v>
      </c>
      <c r="O275" s="51">
        <v>0</v>
      </c>
      <c r="P275" s="51">
        <v>-4.3103448275862064</v>
      </c>
      <c r="Q275" s="35">
        <v>459.86110714285724</v>
      </c>
    </row>
    <row r="276" spans="1:17">
      <c r="A276" s="168">
        <f t="shared" si="0"/>
        <v>41686</v>
      </c>
      <c r="B276" s="71">
        <v>0.82536428571428577</v>
      </c>
      <c r="C276" s="35">
        <v>3.3</v>
      </c>
      <c r="D276" s="35">
        <v>4</v>
      </c>
      <c r="E276" s="35"/>
      <c r="F276" s="35">
        <v>3.65</v>
      </c>
      <c r="G276" s="51">
        <v>0</v>
      </c>
      <c r="H276" s="51">
        <v>-10.429447852760745</v>
      </c>
      <c r="I276" s="35">
        <v>301.25796428571431</v>
      </c>
      <c r="K276" s="35">
        <v>5.3</v>
      </c>
      <c r="L276" s="35">
        <v>5.8</v>
      </c>
      <c r="M276" s="35"/>
      <c r="N276" s="35">
        <v>5.55</v>
      </c>
      <c r="O276" s="51">
        <v>0</v>
      </c>
      <c r="P276" s="51">
        <v>-4.3103448275862064</v>
      </c>
      <c r="Q276" s="35">
        <v>458.07717857142859</v>
      </c>
    </row>
    <row r="277" spans="1:17">
      <c r="A277" s="168">
        <f t="shared" si="0"/>
        <v>41693</v>
      </c>
      <c r="B277" s="71">
        <v>0.82189428571428569</v>
      </c>
      <c r="C277" s="35">
        <v>3.3</v>
      </c>
      <c r="D277" s="35">
        <v>4</v>
      </c>
      <c r="E277" s="35"/>
      <c r="F277" s="35">
        <v>3.65</v>
      </c>
      <c r="G277" s="51">
        <v>0</v>
      </c>
      <c r="H277" s="51">
        <v>-10.429447852760745</v>
      </c>
      <c r="I277" s="35">
        <v>299.99141428571426</v>
      </c>
      <c r="K277" s="35">
        <v>5.3</v>
      </c>
      <c r="L277" s="35">
        <v>5.8</v>
      </c>
      <c r="M277" s="35"/>
      <c r="N277" s="35">
        <v>5.55</v>
      </c>
      <c r="O277" s="51">
        <v>0</v>
      </c>
      <c r="P277" s="51">
        <v>-4.3103448275862064</v>
      </c>
      <c r="Q277" s="35">
        <v>456.15132857142856</v>
      </c>
    </row>
    <row r="278" spans="1:17">
      <c r="A278" s="168">
        <f t="shared" si="0"/>
        <v>41700</v>
      </c>
      <c r="B278" s="71">
        <v>0.82369714285714291</v>
      </c>
      <c r="C278" s="35">
        <v>3.3</v>
      </c>
      <c r="D278" s="35">
        <v>4</v>
      </c>
      <c r="E278" s="35"/>
      <c r="F278" s="35">
        <v>3.65</v>
      </c>
      <c r="G278" s="51">
        <v>0</v>
      </c>
      <c r="H278" s="51">
        <v>-10.429447852760745</v>
      </c>
      <c r="I278" s="35">
        <v>300.64945714285716</v>
      </c>
      <c r="K278" s="35">
        <v>5.3</v>
      </c>
      <c r="L278" s="35">
        <v>5.8</v>
      </c>
      <c r="M278" s="35"/>
      <c r="N278" s="35">
        <v>5.55</v>
      </c>
      <c r="O278" s="51">
        <v>0</v>
      </c>
      <c r="P278" s="51">
        <v>-4.3103448275862064</v>
      </c>
      <c r="Q278" s="35">
        <v>457.15191428571433</v>
      </c>
    </row>
    <row r="279" spans="1:17">
      <c r="A279" s="168">
        <f t="shared" si="0"/>
        <v>41707</v>
      </c>
      <c r="B279" s="71">
        <v>0.82514285714285707</v>
      </c>
      <c r="C279" s="35">
        <v>3.3</v>
      </c>
      <c r="D279" s="35">
        <v>4</v>
      </c>
      <c r="E279" s="35"/>
      <c r="F279" s="35">
        <v>3.65</v>
      </c>
      <c r="G279" s="51">
        <v>0</v>
      </c>
      <c r="H279" s="51">
        <v>-10.429447852760745</v>
      </c>
      <c r="I279" s="35">
        <v>301.17714285714283</v>
      </c>
      <c r="K279" s="35">
        <v>5.3</v>
      </c>
      <c r="L279" s="35">
        <v>5.8</v>
      </c>
      <c r="M279" s="35"/>
      <c r="N279" s="35">
        <v>5.55</v>
      </c>
      <c r="O279" s="51">
        <v>0</v>
      </c>
      <c r="P279" s="51">
        <v>-3.4782608695652186</v>
      </c>
      <c r="Q279" s="35">
        <v>457.95428571428562</v>
      </c>
    </row>
    <row r="280" spans="1:17">
      <c r="A280" s="168">
        <f t="shared" si="0"/>
        <v>41714</v>
      </c>
      <c r="B280" s="71">
        <v>0.83436428571428567</v>
      </c>
      <c r="C280" s="35">
        <v>3.3</v>
      </c>
      <c r="D280" s="35">
        <v>4</v>
      </c>
      <c r="E280" s="35"/>
      <c r="F280" s="35">
        <v>3.65</v>
      </c>
      <c r="G280" s="51">
        <v>0</v>
      </c>
      <c r="H280" s="51">
        <v>-10.429447852760745</v>
      </c>
      <c r="I280" s="35">
        <v>304.54296428571428</v>
      </c>
      <c r="K280" s="35">
        <v>5.3</v>
      </c>
      <c r="L280" s="35">
        <v>5.8</v>
      </c>
      <c r="M280" s="35"/>
      <c r="N280" s="35">
        <v>5.55</v>
      </c>
      <c r="O280" s="51">
        <v>0</v>
      </c>
      <c r="P280" s="51">
        <v>-3.4782608695652186</v>
      </c>
      <c r="Q280" s="35">
        <v>463.07217857142848</v>
      </c>
    </row>
    <row r="281" spans="1:17">
      <c r="A281" s="168">
        <f t="shared" si="0"/>
        <v>41721</v>
      </c>
      <c r="B281" s="71">
        <v>0.83635000000000015</v>
      </c>
      <c r="C281" s="35">
        <v>3.3</v>
      </c>
      <c r="D281" s="35">
        <v>4</v>
      </c>
      <c r="E281" s="35"/>
      <c r="F281" s="35">
        <v>3.65</v>
      </c>
      <c r="G281" s="51">
        <v>0</v>
      </c>
      <c r="H281" s="51">
        <v>-10.429447852760745</v>
      </c>
      <c r="I281" s="35">
        <v>305.26775000000004</v>
      </c>
      <c r="K281" s="35">
        <v>5.3</v>
      </c>
      <c r="L281" s="35">
        <v>5.8</v>
      </c>
      <c r="M281" s="35"/>
      <c r="N281" s="35">
        <v>5.55</v>
      </c>
      <c r="O281" s="51">
        <v>0</v>
      </c>
      <c r="P281" s="51">
        <v>-3.4782608695652186</v>
      </c>
      <c r="Q281" s="35">
        <v>464.17425000000003</v>
      </c>
    </row>
    <row r="282" spans="1:17">
      <c r="A282" s="168">
        <f t="shared" si="0"/>
        <v>41728</v>
      </c>
      <c r="B282" s="71">
        <v>0.83165714285714298</v>
      </c>
      <c r="C282" s="35">
        <v>3.3</v>
      </c>
      <c r="D282" s="35">
        <v>4</v>
      </c>
      <c r="E282" s="35"/>
      <c r="F282" s="35">
        <v>3.65</v>
      </c>
      <c r="G282" s="51">
        <v>0</v>
      </c>
      <c r="H282" s="51">
        <v>-10.429447852760745</v>
      </c>
      <c r="I282" s="35">
        <v>303.5548571428572</v>
      </c>
      <c r="K282" s="35">
        <v>5.3</v>
      </c>
      <c r="L282" s="35">
        <v>5.8</v>
      </c>
      <c r="M282" s="35"/>
      <c r="N282" s="35">
        <v>5.55</v>
      </c>
      <c r="O282" s="51">
        <v>0</v>
      </c>
      <c r="P282" s="51">
        <v>-3.4782608695652186</v>
      </c>
      <c r="Q282" s="35">
        <v>461.56971428571438</v>
      </c>
    </row>
    <row r="283" spans="1:17">
      <c r="A283" s="168">
        <f t="shared" ref="A283:A346" si="1">A282+7</f>
        <v>41735</v>
      </c>
      <c r="B283" s="71">
        <v>0.82795714285714284</v>
      </c>
      <c r="C283" s="35">
        <v>3.3</v>
      </c>
      <c r="D283" s="35">
        <v>4</v>
      </c>
      <c r="E283" s="35"/>
      <c r="F283" s="35">
        <v>3.65</v>
      </c>
      <c r="G283" s="51">
        <v>0</v>
      </c>
      <c r="H283" s="51">
        <v>-10.429447852760745</v>
      </c>
      <c r="I283" s="35">
        <v>302.20435714285713</v>
      </c>
      <c r="K283" s="35">
        <v>5.3</v>
      </c>
      <c r="L283" s="35">
        <v>5.8</v>
      </c>
      <c r="M283" s="35"/>
      <c r="N283" s="35">
        <v>5.55</v>
      </c>
      <c r="O283" s="51">
        <v>0</v>
      </c>
      <c r="P283" s="51">
        <v>-3.4782608695652186</v>
      </c>
      <c r="Q283" s="35">
        <v>459.51621428571423</v>
      </c>
    </row>
    <row r="284" spans="1:17">
      <c r="A284" s="168">
        <f t="shared" si="1"/>
        <v>41742</v>
      </c>
      <c r="B284" s="71">
        <v>0.82673571428571435</v>
      </c>
      <c r="C284" s="35">
        <v>3.3</v>
      </c>
      <c r="D284" s="35">
        <v>4</v>
      </c>
      <c r="E284" s="35"/>
      <c r="F284" s="35">
        <v>3.65</v>
      </c>
      <c r="G284" s="51">
        <v>0</v>
      </c>
      <c r="H284" s="51">
        <v>-9.8765432098765444</v>
      </c>
      <c r="I284" s="35">
        <v>301.75853571428576</v>
      </c>
      <c r="K284" s="35">
        <v>5.3</v>
      </c>
      <c r="L284" s="35">
        <v>5.8</v>
      </c>
      <c r="M284" s="35"/>
      <c r="N284" s="35">
        <v>5.55</v>
      </c>
      <c r="O284" s="51">
        <v>0</v>
      </c>
      <c r="P284" s="51">
        <v>-3.4782608695652186</v>
      </c>
      <c r="Q284" s="35">
        <v>458.83832142857148</v>
      </c>
    </row>
    <row r="285" spans="1:17">
      <c r="A285" s="168">
        <f t="shared" si="1"/>
        <v>41749</v>
      </c>
      <c r="B285" s="71">
        <v>0.82531428571428567</v>
      </c>
      <c r="C285" s="35">
        <v>3.3</v>
      </c>
      <c r="D285" s="35">
        <v>4</v>
      </c>
      <c r="E285" s="35"/>
      <c r="F285" s="35">
        <v>3.65</v>
      </c>
      <c r="G285" s="51">
        <v>0</v>
      </c>
      <c r="H285" s="51">
        <v>-8.1761006289308256</v>
      </c>
      <c r="I285" s="35">
        <v>301.23971428571423</v>
      </c>
      <c r="K285" s="35">
        <v>5.3</v>
      </c>
      <c r="L285" s="35">
        <v>5.8</v>
      </c>
      <c r="M285" s="35"/>
      <c r="N285" s="35">
        <v>5.55</v>
      </c>
      <c r="O285" s="51">
        <v>0</v>
      </c>
      <c r="P285" s="51">
        <v>-3.4782608695652186</v>
      </c>
      <c r="Q285" s="35">
        <v>458.04942857142851</v>
      </c>
    </row>
    <row r="286" spans="1:17">
      <c r="A286" s="168">
        <f t="shared" si="1"/>
        <v>41756</v>
      </c>
      <c r="B286" s="71">
        <v>0.82298571428571421</v>
      </c>
      <c r="C286" s="35">
        <v>3.2</v>
      </c>
      <c r="D286" s="35">
        <v>4</v>
      </c>
      <c r="E286" s="35"/>
      <c r="F286" s="35">
        <v>3.6</v>
      </c>
      <c r="G286" s="51">
        <v>-1.3698630136986196</v>
      </c>
      <c r="H286" s="51">
        <v>-8.8607594936708836</v>
      </c>
      <c r="I286" s="35">
        <v>296.27485714285712</v>
      </c>
      <c r="K286" s="35">
        <v>5.2</v>
      </c>
      <c r="L286" s="35">
        <v>5.8</v>
      </c>
      <c r="M286" s="35"/>
      <c r="N286" s="35">
        <v>5.5</v>
      </c>
      <c r="O286" s="51">
        <v>-0.90090090090090769</v>
      </c>
      <c r="P286" s="51">
        <v>-2.6548672566371749</v>
      </c>
      <c r="Q286" s="35">
        <v>452.6421428571428</v>
      </c>
    </row>
    <row r="287" spans="1:17">
      <c r="A287" s="168">
        <f t="shared" si="1"/>
        <v>41763</v>
      </c>
      <c r="B287" s="71">
        <v>0.82237857142857129</v>
      </c>
      <c r="C287" s="35">
        <v>3.2</v>
      </c>
      <c r="D287" s="35">
        <v>4</v>
      </c>
      <c r="E287" s="35"/>
      <c r="F287" s="35">
        <v>3.6</v>
      </c>
      <c r="G287" s="51">
        <v>0</v>
      </c>
      <c r="H287" s="51">
        <v>-3.9999999999999858</v>
      </c>
      <c r="I287" s="35">
        <v>296.05628571428565</v>
      </c>
      <c r="K287" s="35">
        <v>5.2</v>
      </c>
      <c r="L287" s="35">
        <v>5.8</v>
      </c>
      <c r="M287" s="35"/>
      <c r="N287" s="35">
        <v>5.5</v>
      </c>
      <c r="O287" s="51">
        <v>0</v>
      </c>
      <c r="P287" s="51">
        <v>0.45662100456623023</v>
      </c>
      <c r="Q287" s="35">
        <v>452.30821428571414</v>
      </c>
    </row>
    <row r="288" spans="1:17">
      <c r="A288" s="168">
        <f t="shared" si="1"/>
        <v>41770</v>
      </c>
      <c r="B288" s="71">
        <v>0.82056857142857154</v>
      </c>
      <c r="C288" s="35">
        <v>3.2</v>
      </c>
      <c r="D288" s="35">
        <v>4</v>
      </c>
      <c r="E288" s="35"/>
      <c r="F288" s="35">
        <v>3.6</v>
      </c>
      <c r="G288" s="51">
        <v>0</v>
      </c>
      <c r="H288" s="51">
        <v>-3.9999999999999858</v>
      </c>
      <c r="I288" s="35">
        <v>295.40468571428573</v>
      </c>
      <c r="K288" s="35">
        <v>5.2</v>
      </c>
      <c r="L288" s="35">
        <v>5.8</v>
      </c>
      <c r="M288" s="35"/>
      <c r="N288" s="35">
        <v>5.5</v>
      </c>
      <c r="O288" s="51">
        <v>0</v>
      </c>
      <c r="P288" s="51">
        <v>0.45662100456623023</v>
      </c>
      <c r="Q288" s="35">
        <v>451.31271428571438</v>
      </c>
    </row>
    <row r="289" spans="1:17">
      <c r="A289" s="168">
        <f t="shared" si="1"/>
        <v>41777</v>
      </c>
      <c r="B289" s="71">
        <v>0.81555</v>
      </c>
      <c r="C289" s="35">
        <v>3.2</v>
      </c>
      <c r="D289" s="35">
        <v>4</v>
      </c>
      <c r="E289" s="35"/>
      <c r="F289" s="35">
        <v>3.6</v>
      </c>
      <c r="G289" s="51">
        <v>0</v>
      </c>
      <c r="H289" s="51">
        <v>-3.3557046979865675</v>
      </c>
      <c r="I289" s="35">
        <v>293.59800000000001</v>
      </c>
      <c r="K289" s="35">
        <v>5.2</v>
      </c>
      <c r="L289" s="35">
        <v>5.8</v>
      </c>
      <c r="M289" s="35"/>
      <c r="N289" s="35">
        <v>5.5</v>
      </c>
      <c r="O289" s="51">
        <v>0</v>
      </c>
      <c r="P289" s="51">
        <v>0.45662100456623023</v>
      </c>
      <c r="Q289" s="35">
        <v>448.55250000000001</v>
      </c>
    </row>
    <row r="290" spans="1:17">
      <c r="A290" s="168">
        <f t="shared" si="1"/>
        <v>41784</v>
      </c>
      <c r="B290" s="71">
        <v>0.81170000000000009</v>
      </c>
      <c r="C290" s="35">
        <v>3.2</v>
      </c>
      <c r="D290" s="35">
        <v>4</v>
      </c>
      <c r="E290" s="35"/>
      <c r="F290" s="35">
        <v>3.6</v>
      </c>
      <c r="G290" s="51">
        <v>0</v>
      </c>
      <c r="H290" s="51">
        <v>-2.7027027027027088</v>
      </c>
      <c r="I290" s="35">
        <v>292.21200000000005</v>
      </c>
      <c r="K290" s="35">
        <v>5.2</v>
      </c>
      <c r="L290" s="35">
        <v>5.8</v>
      </c>
      <c r="M290" s="35"/>
      <c r="N290" s="35">
        <v>5.5</v>
      </c>
      <c r="O290" s="51">
        <v>0</v>
      </c>
      <c r="P290" s="51">
        <v>0.45662100456623023</v>
      </c>
      <c r="Q290" s="35">
        <v>446.43500000000006</v>
      </c>
    </row>
    <row r="291" spans="1:17">
      <c r="A291" s="168">
        <f t="shared" si="1"/>
        <v>41791</v>
      </c>
      <c r="B291" s="71">
        <v>0.81192142857142868</v>
      </c>
      <c r="C291" s="35">
        <v>3.2</v>
      </c>
      <c r="D291" s="35">
        <v>4</v>
      </c>
      <c r="E291" s="35"/>
      <c r="F291" s="35">
        <v>3.6</v>
      </c>
      <c r="G291" s="51">
        <v>0</v>
      </c>
      <c r="H291" s="51">
        <v>-2.7027027027027088</v>
      </c>
      <c r="I291" s="35">
        <v>292.29171428571436</v>
      </c>
      <c r="K291" s="35">
        <v>5.2</v>
      </c>
      <c r="L291" s="35">
        <v>5.8</v>
      </c>
      <c r="M291" s="35"/>
      <c r="N291" s="35">
        <v>5.5</v>
      </c>
      <c r="O291" s="51">
        <v>0</v>
      </c>
      <c r="P291" s="51">
        <v>0</v>
      </c>
      <c r="Q291" s="35">
        <v>446.55678571428581</v>
      </c>
    </row>
    <row r="292" spans="1:17">
      <c r="A292" s="168">
        <f t="shared" si="1"/>
        <v>41798</v>
      </c>
      <c r="B292" s="71">
        <v>0.8122285714285713</v>
      </c>
      <c r="C292" s="35">
        <v>3.2</v>
      </c>
      <c r="D292" s="35">
        <v>4</v>
      </c>
      <c r="E292" s="35"/>
      <c r="F292" s="35">
        <v>3.6</v>
      </c>
      <c r="G292" s="51">
        <v>0</v>
      </c>
      <c r="H292" s="51">
        <v>-2.7027027027027088</v>
      </c>
      <c r="I292" s="35">
        <v>292.40228571428565</v>
      </c>
      <c r="K292" s="35">
        <v>5.2</v>
      </c>
      <c r="L292" s="35">
        <v>5.8</v>
      </c>
      <c r="M292" s="35"/>
      <c r="N292" s="35">
        <v>5.5</v>
      </c>
      <c r="O292" s="51">
        <v>0</v>
      </c>
      <c r="P292" s="51">
        <v>0</v>
      </c>
      <c r="Q292" s="35">
        <v>446.72571428571422</v>
      </c>
    </row>
    <row r="293" spans="1:17">
      <c r="A293" s="168">
        <f t="shared" si="1"/>
        <v>41805</v>
      </c>
      <c r="B293" s="71">
        <v>0.80497857142857143</v>
      </c>
      <c r="C293" s="35">
        <v>3.2</v>
      </c>
      <c r="D293" s="35">
        <v>4</v>
      </c>
      <c r="E293" s="35"/>
      <c r="F293" s="35">
        <v>3.6</v>
      </c>
      <c r="G293" s="51">
        <v>0</v>
      </c>
      <c r="H293" s="51">
        <v>-2.7027027027027088</v>
      </c>
      <c r="I293" s="35">
        <v>289.7922857142857</v>
      </c>
      <c r="K293" s="35">
        <v>5.2</v>
      </c>
      <c r="L293" s="35">
        <v>5.8</v>
      </c>
      <c r="M293" s="35"/>
      <c r="N293" s="35">
        <v>5.5</v>
      </c>
      <c r="O293" s="51">
        <v>0</v>
      </c>
      <c r="P293" s="51">
        <v>-0.90090090090090769</v>
      </c>
      <c r="Q293" s="35">
        <v>442.73821428571426</v>
      </c>
    </row>
    <row r="294" spans="1:17">
      <c r="A294" s="168">
        <f t="shared" si="1"/>
        <v>41812</v>
      </c>
      <c r="B294" s="71">
        <v>0.79857857142857147</v>
      </c>
      <c r="C294" s="35">
        <v>3.2</v>
      </c>
      <c r="D294" s="35">
        <v>4</v>
      </c>
      <c r="E294" s="35"/>
      <c r="F294" s="35">
        <v>3.6</v>
      </c>
      <c r="G294" s="51">
        <v>0</v>
      </c>
      <c r="H294" s="51">
        <v>-1.3698630136986196</v>
      </c>
      <c r="I294" s="35">
        <v>287.48828571428578</v>
      </c>
      <c r="K294" s="35">
        <v>5.2</v>
      </c>
      <c r="L294" s="35">
        <v>5.8</v>
      </c>
      <c r="M294" s="35"/>
      <c r="N294" s="35">
        <v>5.5</v>
      </c>
      <c r="O294" s="51">
        <v>0</v>
      </c>
      <c r="P294" s="51">
        <v>-0.90090090090090769</v>
      </c>
      <c r="Q294" s="35">
        <v>439.21821428571428</v>
      </c>
    </row>
    <row r="295" spans="1:17">
      <c r="A295" s="168">
        <f t="shared" si="1"/>
        <v>41819</v>
      </c>
      <c r="B295" s="71">
        <v>0.79986428571428569</v>
      </c>
      <c r="C295" s="35">
        <v>3.2</v>
      </c>
      <c r="D295" s="35">
        <v>4</v>
      </c>
      <c r="E295" s="35"/>
      <c r="F295" s="35">
        <v>3.6</v>
      </c>
      <c r="G295" s="51">
        <v>0</v>
      </c>
      <c r="H295" s="51">
        <v>-1.3698630136986196</v>
      </c>
      <c r="I295" s="35">
        <v>287.95114285714283</v>
      </c>
      <c r="K295" s="35">
        <v>5.2</v>
      </c>
      <c r="L295" s="35">
        <v>5.8</v>
      </c>
      <c r="M295" s="35"/>
      <c r="N295" s="35">
        <v>5.5</v>
      </c>
      <c r="O295" s="51">
        <v>0</v>
      </c>
      <c r="P295" s="51">
        <v>-0.90090090090090769</v>
      </c>
      <c r="Q295" s="35">
        <v>439.92535714285708</v>
      </c>
    </row>
    <row r="296" spans="1:17">
      <c r="A296" s="168">
        <f t="shared" si="1"/>
        <v>41826</v>
      </c>
      <c r="B296" s="71">
        <v>0.79667857142857146</v>
      </c>
      <c r="C296" s="35">
        <v>3.2</v>
      </c>
      <c r="D296" s="35">
        <v>4</v>
      </c>
      <c r="E296" s="35"/>
      <c r="F296" s="35">
        <v>3.6</v>
      </c>
      <c r="G296" s="51">
        <v>0</v>
      </c>
      <c r="H296" s="51">
        <v>-1.3698630136986196</v>
      </c>
      <c r="I296" s="35">
        <v>286.8042857142857</v>
      </c>
      <c r="K296" s="35">
        <v>5.2</v>
      </c>
      <c r="L296" s="35">
        <v>5.8</v>
      </c>
      <c r="M296" s="35"/>
      <c r="N296" s="35">
        <v>5.5</v>
      </c>
      <c r="O296" s="51">
        <v>0</v>
      </c>
      <c r="P296" s="51">
        <v>-0.90090090090090769</v>
      </c>
      <c r="Q296" s="35">
        <v>438.17321428571432</v>
      </c>
    </row>
    <row r="297" spans="1:17">
      <c r="A297" s="168">
        <f t="shared" si="1"/>
        <v>41833</v>
      </c>
      <c r="B297" s="71">
        <v>0.79415714285714301</v>
      </c>
      <c r="C297" s="35">
        <v>3.2</v>
      </c>
      <c r="D297" s="35">
        <v>4</v>
      </c>
      <c r="E297" s="35"/>
      <c r="F297" s="35">
        <v>3.6</v>
      </c>
      <c r="G297" s="51">
        <v>0</v>
      </c>
      <c r="H297" s="51">
        <v>-1.3698630136986196</v>
      </c>
      <c r="I297" s="35">
        <v>285.89657142857152</v>
      </c>
      <c r="K297" s="35">
        <v>5.2</v>
      </c>
      <c r="L297" s="35">
        <v>5.8</v>
      </c>
      <c r="M297" s="35"/>
      <c r="N297" s="35">
        <v>5.5</v>
      </c>
      <c r="O297" s="51">
        <v>0</v>
      </c>
      <c r="P297" s="51">
        <v>-0.90090090090090769</v>
      </c>
      <c r="Q297" s="35">
        <v>436.7864285714287</v>
      </c>
    </row>
    <row r="298" spans="1:17">
      <c r="A298" s="168">
        <f t="shared" si="1"/>
        <v>41840</v>
      </c>
      <c r="B298" s="71">
        <v>0.79258571428571434</v>
      </c>
      <c r="C298" s="35">
        <v>3.2</v>
      </c>
      <c r="D298" s="35">
        <v>4</v>
      </c>
      <c r="E298" s="35"/>
      <c r="F298" s="35">
        <v>3.6</v>
      </c>
      <c r="G298" s="51">
        <v>0</v>
      </c>
      <c r="H298" s="51">
        <v>-1.3698630136986196</v>
      </c>
      <c r="I298" s="35">
        <v>285.33085714285716</v>
      </c>
      <c r="K298" s="35">
        <v>5.2</v>
      </c>
      <c r="L298" s="35">
        <v>5.8</v>
      </c>
      <c r="M298" s="35"/>
      <c r="N298" s="35">
        <v>5.5</v>
      </c>
      <c r="O298" s="51">
        <v>0</v>
      </c>
      <c r="P298" s="51">
        <v>-0.90090090090090769</v>
      </c>
      <c r="Q298" s="35">
        <v>435.92214285714289</v>
      </c>
    </row>
    <row r="299" spans="1:17">
      <c r="A299" s="168">
        <f t="shared" si="1"/>
        <v>41847</v>
      </c>
      <c r="B299" s="71">
        <v>0.79125714285714288</v>
      </c>
      <c r="C299" s="35">
        <v>3.2</v>
      </c>
      <c r="D299" s="35">
        <v>4</v>
      </c>
      <c r="E299" s="35"/>
      <c r="F299" s="35">
        <v>3.6</v>
      </c>
      <c r="G299" s="51">
        <v>0</v>
      </c>
      <c r="H299" s="51">
        <v>-1.3698630136986196</v>
      </c>
      <c r="I299" s="35">
        <v>284.85257142857148</v>
      </c>
      <c r="K299" s="35">
        <v>5.2</v>
      </c>
      <c r="L299" s="35">
        <v>5.8</v>
      </c>
      <c r="M299" s="35"/>
      <c r="N299" s="35">
        <v>5.5</v>
      </c>
      <c r="O299" s="51">
        <v>0</v>
      </c>
      <c r="P299" s="51">
        <v>-0.90090090090090769</v>
      </c>
      <c r="Q299" s="35">
        <v>435.19142857142856</v>
      </c>
    </row>
    <row r="300" spans="1:17">
      <c r="A300" s="168">
        <f t="shared" si="1"/>
        <v>41854</v>
      </c>
      <c r="B300" s="71">
        <v>0.79297857142857153</v>
      </c>
      <c r="C300" s="35">
        <v>3.2</v>
      </c>
      <c r="D300" s="35">
        <v>4</v>
      </c>
      <c r="E300" s="35"/>
      <c r="F300" s="35">
        <v>3.6</v>
      </c>
      <c r="G300" s="51">
        <v>0</v>
      </c>
      <c r="H300" s="51">
        <v>-0.68965517241379359</v>
      </c>
      <c r="I300" s="35">
        <v>285.47228571428576</v>
      </c>
      <c r="K300" s="35">
        <v>5.0999999999999996</v>
      </c>
      <c r="L300" s="35">
        <v>5.8</v>
      </c>
      <c r="M300" s="35"/>
      <c r="N300" s="35">
        <v>5.4499999999999993</v>
      </c>
      <c r="O300" s="51">
        <v>-0.90909090909092072</v>
      </c>
      <c r="P300" s="51">
        <v>-1.8018018018018154</v>
      </c>
      <c r="Q300" s="35">
        <v>432.17332142857146</v>
      </c>
    </row>
    <row r="301" spans="1:17">
      <c r="A301" s="168">
        <f t="shared" si="1"/>
        <v>41861</v>
      </c>
      <c r="B301" s="71">
        <v>0.79534285714285702</v>
      </c>
      <c r="C301" s="35">
        <v>3.2</v>
      </c>
      <c r="D301" s="35">
        <v>4</v>
      </c>
      <c r="E301" s="35"/>
      <c r="F301" s="35">
        <v>3.6</v>
      </c>
      <c r="G301" s="51">
        <v>0</v>
      </c>
      <c r="H301" s="51">
        <v>-0.68965517241379359</v>
      </c>
      <c r="I301" s="35">
        <v>286.32342857142856</v>
      </c>
      <c r="K301" s="35">
        <v>5.0999999999999996</v>
      </c>
      <c r="L301" s="35">
        <v>5.8</v>
      </c>
      <c r="M301" s="35"/>
      <c r="N301" s="35">
        <v>5.4499999999999993</v>
      </c>
      <c r="O301" s="51">
        <v>0</v>
      </c>
      <c r="P301" s="51">
        <v>-1.8018018018018154</v>
      </c>
      <c r="Q301" s="35">
        <v>433.46185714285701</v>
      </c>
    </row>
    <row r="302" spans="1:17">
      <c r="A302" s="168">
        <f t="shared" si="1"/>
        <v>41868</v>
      </c>
      <c r="B302" s="71">
        <v>0.79935714285714288</v>
      </c>
      <c r="C302" s="35">
        <v>3.2</v>
      </c>
      <c r="D302" s="35">
        <v>4</v>
      </c>
      <c r="E302" s="35"/>
      <c r="F302" s="35">
        <v>3.6</v>
      </c>
      <c r="G302" s="51">
        <v>0</v>
      </c>
      <c r="H302" s="51">
        <v>-0.68965517241379359</v>
      </c>
      <c r="I302" s="35">
        <v>287.76857142857148</v>
      </c>
      <c r="K302" s="35">
        <v>5.0999999999999996</v>
      </c>
      <c r="L302" s="35">
        <v>5.8</v>
      </c>
      <c r="M302" s="35"/>
      <c r="N302" s="35">
        <v>5.4499999999999993</v>
      </c>
      <c r="O302" s="51">
        <v>0</v>
      </c>
      <c r="P302" s="51">
        <v>-1.8018018018018154</v>
      </c>
      <c r="Q302" s="35">
        <v>435.64964285714279</v>
      </c>
    </row>
    <row r="303" spans="1:17">
      <c r="A303" s="168">
        <f t="shared" si="1"/>
        <v>41875</v>
      </c>
      <c r="B303" s="71">
        <v>0.80041428571428574</v>
      </c>
      <c r="C303" s="35">
        <v>3.2</v>
      </c>
      <c r="D303" s="35">
        <v>4</v>
      </c>
      <c r="E303" s="35"/>
      <c r="F303" s="35">
        <v>3.6</v>
      </c>
      <c r="G303" s="51">
        <v>0</v>
      </c>
      <c r="H303" s="51">
        <v>-0.68965517241379359</v>
      </c>
      <c r="I303" s="35">
        <v>288.14914285714286</v>
      </c>
      <c r="K303" s="35">
        <v>5.0999999999999996</v>
      </c>
      <c r="L303" s="35">
        <v>5.8</v>
      </c>
      <c r="M303" s="35"/>
      <c r="N303" s="35">
        <v>5.4499999999999993</v>
      </c>
      <c r="O303" s="51">
        <v>0</v>
      </c>
      <c r="P303" s="51">
        <v>-1.8018018018018154</v>
      </c>
      <c r="Q303" s="35">
        <v>436.22578571428568</v>
      </c>
    </row>
    <row r="304" spans="1:17">
      <c r="A304" s="168">
        <f t="shared" si="1"/>
        <v>41882</v>
      </c>
      <c r="B304" s="71">
        <v>0.79587142857142867</v>
      </c>
      <c r="C304" s="35">
        <v>3.2</v>
      </c>
      <c r="D304" s="35">
        <v>4</v>
      </c>
      <c r="E304" s="35"/>
      <c r="F304" s="35">
        <v>3.6</v>
      </c>
      <c r="G304" s="51">
        <v>0</v>
      </c>
      <c r="H304" s="51">
        <v>-0.68965517241379359</v>
      </c>
      <c r="I304" s="35">
        <v>286.51371428571434</v>
      </c>
      <c r="K304" s="35">
        <v>5.0999999999999996</v>
      </c>
      <c r="L304" s="35">
        <v>5.8</v>
      </c>
      <c r="M304" s="35"/>
      <c r="N304" s="35">
        <v>5.4499999999999993</v>
      </c>
      <c r="O304" s="51">
        <v>0</v>
      </c>
      <c r="P304" s="51">
        <v>-1.8018018018018154</v>
      </c>
      <c r="Q304" s="35">
        <v>433.74992857142854</v>
      </c>
    </row>
    <row r="305" spans="1:17">
      <c r="A305" s="168">
        <f t="shared" si="1"/>
        <v>41889</v>
      </c>
      <c r="B305" s="71">
        <v>0.79424285714285714</v>
      </c>
      <c r="C305" s="35">
        <v>3.2</v>
      </c>
      <c r="D305" s="35">
        <v>4</v>
      </c>
      <c r="E305" s="35"/>
      <c r="F305" s="35">
        <v>3.6</v>
      </c>
      <c r="G305" s="51">
        <v>0</v>
      </c>
      <c r="H305" s="51">
        <v>-0.68965517241379359</v>
      </c>
      <c r="I305" s="35">
        <v>285.92742857142855</v>
      </c>
      <c r="K305" s="35">
        <v>5.0999999999999996</v>
      </c>
      <c r="L305" s="35">
        <v>5.8</v>
      </c>
      <c r="M305" s="35"/>
      <c r="N305" s="35">
        <v>5.4499999999999993</v>
      </c>
      <c r="O305" s="51">
        <v>0</v>
      </c>
      <c r="P305" s="51">
        <v>-1.8018018018018154</v>
      </c>
      <c r="Q305" s="35">
        <v>432.86235714285704</v>
      </c>
    </row>
    <row r="306" spans="1:17">
      <c r="A306" s="168">
        <f t="shared" si="1"/>
        <v>41896</v>
      </c>
      <c r="B306" s="71">
        <v>0.79823571428571427</v>
      </c>
      <c r="C306" s="35">
        <v>3.25</v>
      </c>
      <c r="D306" s="35">
        <v>4</v>
      </c>
      <c r="E306" s="35"/>
      <c r="F306" s="35">
        <v>3.625</v>
      </c>
      <c r="G306" s="51">
        <v>0.69444444444444287</v>
      </c>
      <c r="H306" s="51">
        <v>0</v>
      </c>
      <c r="I306" s="35">
        <v>289.36044642857144</v>
      </c>
      <c r="K306" s="35">
        <v>5.3</v>
      </c>
      <c r="L306" s="35">
        <v>5.8</v>
      </c>
      <c r="M306" s="35"/>
      <c r="N306" s="35">
        <v>5.55</v>
      </c>
      <c r="O306" s="51">
        <v>1.8348623853211166</v>
      </c>
      <c r="P306" s="51">
        <v>0</v>
      </c>
      <c r="Q306" s="35">
        <v>443.02082142857142</v>
      </c>
    </row>
    <row r="307" spans="1:17">
      <c r="A307" s="168">
        <f t="shared" si="1"/>
        <v>41903</v>
      </c>
      <c r="B307" s="71">
        <v>0.79224285714285714</v>
      </c>
      <c r="C307" s="35">
        <v>3.2</v>
      </c>
      <c r="D307" s="35">
        <v>4</v>
      </c>
      <c r="E307" s="35"/>
      <c r="F307" s="35">
        <v>3.6</v>
      </c>
      <c r="G307" s="51">
        <v>-0.68965517241379359</v>
      </c>
      <c r="H307" s="51">
        <v>0.69930069930069294</v>
      </c>
      <c r="I307" s="35">
        <v>285.20742857142858</v>
      </c>
      <c r="K307" s="35">
        <v>5.0999999999999996</v>
      </c>
      <c r="L307" s="35">
        <v>5.8</v>
      </c>
      <c r="M307" s="35"/>
      <c r="N307" s="35">
        <v>5.4499999999999993</v>
      </c>
      <c r="O307" s="51">
        <v>-1.8018018018018154</v>
      </c>
      <c r="P307" s="51">
        <v>-1.8018018018018154</v>
      </c>
      <c r="Q307" s="35">
        <v>431.77235714285712</v>
      </c>
    </row>
    <row r="308" spans="1:17">
      <c r="A308" s="168">
        <f t="shared" si="1"/>
        <v>41910</v>
      </c>
      <c r="B308" s="71">
        <v>0.78331428571428574</v>
      </c>
      <c r="C308" s="35">
        <v>3.25</v>
      </c>
      <c r="D308" s="35">
        <v>4</v>
      </c>
      <c r="E308" s="35"/>
      <c r="F308" s="35">
        <v>3.625</v>
      </c>
      <c r="G308" s="51">
        <v>0.69444444444444287</v>
      </c>
      <c r="H308" s="51">
        <v>1.3986013986014001</v>
      </c>
      <c r="I308" s="35">
        <v>283.95142857142861</v>
      </c>
      <c r="K308" s="35">
        <v>5.0999999999999996</v>
      </c>
      <c r="L308" s="35">
        <v>5.8</v>
      </c>
      <c r="M308" s="35"/>
      <c r="N308" s="35">
        <v>5.4499999999999993</v>
      </c>
      <c r="O308" s="51">
        <v>0</v>
      </c>
      <c r="P308" s="51">
        <v>-1.8018018018018154</v>
      </c>
      <c r="Q308" s="35">
        <v>426.90628571428573</v>
      </c>
    </row>
    <row r="309" spans="1:17">
      <c r="A309" s="168">
        <f t="shared" si="1"/>
        <v>41917</v>
      </c>
      <c r="B309" s="71">
        <v>0.78167142857142846</v>
      </c>
      <c r="C309" s="35">
        <v>3.2</v>
      </c>
      <c r="D309" s="35">
        <v>4</v>
      </c>
      <c r="E309" s="35"/>
      <c r="F309" s="35">
        <v>3.6</v>
      </c>
      <c r="G309" s="51">
        <v>-0.68965517241379359</v>
      </c>
      <c r="H309" s="51">
        <v>2.8571428571428754</v>
      </c>
      <c r="I309" s="35">
        <v>281.40171428571421</v>
      </c>
      <c r="K309" s="35">
        <v>5.0999999999999996</v>
      </c>
      <c r="L309" s="35">
        <v>5.8</v>
      </c>
      <c r="M309" s="35"/>
      <c r="N309" s="35">
        <v>5.4499999999999993</v>
      </c>
      <c r="O309" s="51">
        <v>0</v>
      </c>
      <c r="P309" s="51">
        <v>-1.3574660633484399</v>
      </c>
      <c r="Q309" s="35">
        <v>426.01092857142839</v>
      </c>
    </row>
    <row r="310" spans="1:17">
      <c r="A310" s="168">
        <f t="shared" si="1"/>
        <v>41924</v>
      </c>
      <c r="B310" s="71">
        <v>0.78655714285714295</v>
      </c>
      <c r="C310" s="35">
        <v>3.2</v>
      </c>
      <c r="D310" s="35">
        <v>4</v>
      </c>
      <c r="E310" s="35"/>
      <c r="F310" s="35">
        <v>3.6</v>
      </c>
      <c r="G310" s="51">
        <v>0</v>
      </c>
      <c r="H310" s="51">
        <v>2.8571428571428754</v>
      </c>
      <c r="I310" s="35">
        <v>283.16057142857147</v>
      </c>
      <c r="K310" s="35">
        <v>5.0999999999999996</v>
      </c>
      <c r="L310" s="35">
        <v>5.8</v>
      </c>
      <c r="M310" s="35"/>
      <c r="N310" s="35">
        <v>5.4499999999999993</v>
      </c>
      <c r="O310" s="51">
        <v>0</v>
      </c>
      <c r="P310" s="51">
        <v>-1.3574660633484399</v>
      </c>
      <c r="Q310" s="35">
        <v>428.67364285714285</v>
      </c>
    </row>
    <row r="311" spans="1:17">
      <c r="A311" s="168">
        <f t="shared" si="1"/>
        <v>41931</v>
      </c>
      <c r="B311" s="71">
        <v>0.79348571428571435</v>
      </c>
      <c r="C311" s="35">
        <v>3.2</v>
      </c>
      <c r="D311" s="35">
        <v>4</v>
      </c>
      <c r="E311" s="35"/>
      <c r="F311" s="35">
        <v>3.6</v>
      </c>
      <c r="G311" s="51">
        <v>0</v>
      </c>
      <c r="H311" s="51">
        <v>2.8571428571428754</v>
      </c>
      <c r="I311" s="35">
        <v>285.65485714285717</v>
      </c>
      <c r="K311" s="35">
        <v>5.0999999999999996</v>
      </c>
      <c r="L311" s="35">
        <v>5.8</v>
      </c>
      <c r="M311" s="35"/>
      <c r="N311" s="35">
        <v>5.4499999999999993</v>
      </c>
      <c r="O311" s="51">
        <v>0</v>
      </c>
      <c r="P311" s="51">
        <v>-1.3574660633484399</v>
      </c>
      <c r="Q311" s="35">
        <v>432.44971428571432</v>
      </c>
    </row>
    <row r="312" spans="1:17">
      <c r="A312" s="168">
        <f t="shared" si="1"/>
        <v>41938</v>
      </c>
      <c r="B312" s="71">
        <v>0.79080000000000006</v>
      </c>
      <c r="C312" s="35">
        <v>3.2</v>
      </c>
      <c r="D312" s="35">
        <v>4</v>
      </c>
      <c r="E312" s="35"/>
      <c r="F312" s="35">
        <v>3.6</v>
      </c>
      <c r="G312" s="51">
        <v>0</v>
      </c>
      <c r="H312" s="51">
        <v>2.8571428571428754</v>
      </c>
      <c r="I312" s="35">
        <v>284.68799999999999</v>
      </c>
      <c r="K312" s="35">
        <v>5.0999999999999996</v>
      </c>
      <c r="L312" s="35">
        <v>5.8</v>
      </c>
      <c r="M312" s="35"/>
      <c r="N312" s="35">
        <v>5.4499999999999993</v>
      </c>
      <c r="O312" s="51">
        <v>0</v>
      </c>
      <c r="P312" s="51">
        <v>-0.90909090909092072</v>
      </c>
      <c r="Q312" s="35">
        <v>430.98599999999993</v>
      </c>
    </row>
    <row r="313" spans="1:17">
      <c r="A313" s="168">
        <f t="shared" si="1"/>
        <v>41945</v>
      </c>
      <c r="B313" s="71">
        <v>0.78722142857142863</v>
      </c>
      <c r="C313" s="35">
        <v>3.2</v>
      </c>
      <c r="D313" s="35">
        <v>4</v>
      </c>
      <c r="E313" s="35"/>
      <c r="F313" s="35">
        <v>3.6</v>
      </c>
      <c r="G313" s="51">
        <v>0</v>
      </c>
      <c r="H313" s="51">
        <v>2.8571428571428754</v>
      </c>
      <c r="I313" s="35">
        <v>283.39971428571431</v>
      </c>
      <c r="K313" s="35">
        <v>5.0999999999999996</v>
      </c>
      <c r="L313" s="35">
        <v>5.8</v>
      </c>
      <c r="M313" s="35"/>
      <c r="N313" s="35">
        <v>5.4499999999999993</v>
      </c>
      <c r="O313" s="51">
        <v>0</v>
      </c>
      <c r="P313" s="51">
        <v>-0.90909090909092072</v>
      </c>
      <c r="Q313" s="35">
        <v>429.03567857142855</v>
      </c>
    </row>
    <row r="314" spans="1:17">
      <c r="A314" s="168">
        <f t="shared" si="1"/>
        <v>41952</v>
      </c>
      <c r="B314" s="71">
        <v>0.78346428571428584</v>
      </c>
      <c r="C314" s="35">
        <v>3.2</v>
      </c>
      <c r="D314" s="35">
        <v>4</v>
      </c>
      <c r="E314" s="35"/>
      <c r="F314" s="35">
        <v>3.6</v>
      </c>
      <c r="G314" s="51">
        <v>0</v>
      </c>
      <c r="H314" s="51">
        <v>2.8571428571428754</v>
      </c>
      <c r="I314" s="35">
        <v>282.04714285714289</v>
      </c>
      <c r="K314" s="35">
        <v>5.0999999999999996</v>
      </c>
      <c r="L314" s="35">
        <v>5.8</v>
      </c>
      <c r="M314" s="35"/>
      <c r="N314" s="35">
        <v>5.4499999999999993</v>
      </c>
      <c r="O314" s="51">
        <v>0</v>
      </c>
      <c r="P314" s="51">
        <v>-0.90909090909092072</v>
      </c>
      <c r="Q314" s="35">
        <v>426.98803571428573</v>
      </c>
    </row>
    <row r="315" spans="1:17">
      <c r="A315" s="168">
        <f t="shared" si="1"/>
        <v>41959</v>
      </c>
      <c r="B315" s="71">
        <v>0.78859999999999986</v>
      </c>
      <c r="C315" s="35">
        <v>3.2</v>
      </c>
      <c r="D315" s="35">
        <v>4</v>
      </c>
      <c r="E315" s="35"/>
      <c r="F315" s="35">
        <v>3.6</v>
      </c>
      <c r="G315" s="51">
        <v>0</v>
      </c>
      <c r="H315" s="51">
        <v>2.8571428571428754</v>
      </c>
      <c r="I315" s="35">
        <v>283.89599999999996</v>
      </c>
      <c r="K315" s="35">
        <v>5.0999999999999996</v>
      </c>
      <c r="L315" s="35">
        <v>5.8</v>
      </c>
      <c r="M315" s="35"/>
      <c r="N315" s="35">
        <v>5.4499999999999993</v>
      </c>
      <c r="O315" s="51">
        <v>0</v>
      </c>
      <c r="P315" s="51">
        <v>-0.90909090909092072</v>
      </c>
      <c r="Q315" s="35">
        <v>429.78699999999986</v>
      </c>
    </row>
    <row r="316" spans="1:17">
      <c r="A316" s="168">
        <f t="shared" si="1"/>
        <v>41966</v>
      </c>
      <c r="B316" s="71">
        <v>0.79649285714285711</v>
      </c>
      <c r="C316" s="35">
        <v>3.2</v>
      </c>
      <c r="D316" s="35">
        <v>4</v>
      </c>
      <c r="E316" s="35"/>
      <c r="F316" s="35">
        <v>3.6</v>
      </c>
      <c r="G316" s="51">
        <v>0</v>
      </c>
      <c r="H316" s="51">
        <v>1.4084507042253449</v>
      </c>
      <c r="I316" s="35">
        <v>286.73742857142861</v>
      </c>
      <c r="K316" s="35">
        <v>5.0999999999999996</v>
      </c>
      <c r="L316" s="35">
        <v>5.8</v>
      </c>
      <c r="M316" s="35"/>
      <c r="N316" s="35">
        <v>5.4499999999999993</v>
      </c>
      <c r="O316" s="51">
        <v>0</v>
      </c>
      <c r="P316" s="51">
        <v>-2.2421524663677133</v>
      </c>
      <c r="Q316" s="35">
        <v>434.08860714285709</v>
      </c>
    </row>
    <row r="317" spans="1:17">
      <c r="A317" s="168">
        <f t="shared" si="1"/>
        <v>41973</v>
      </c>
      <c r="B317" s="71">
        <v>0.79287857142857143</v>
      </c>
      <c r="C317" s="35">
        <v>3.2</v>
      </c>
      <c r="D317" s="35">
        <v>4</v>
      </c>
      <c r="E317" s="35"/>
      <c r="F317" s="35">
        <v>3.6</v>
      </c>
      <c r="G317" s="51">
        <v>0</v>
      </c>
      <c r="H317" s="51">
        <v>1.4084507042253449</v>
      </c>
      <c r="I317" s="35">
        <v>285.4362857142857</v>
      </c>
      <c r="K317" s="35">
        <v>5.2</v>
      </c>
      <c r="L317" s="35">
        <v>5.8</v>
      </c>
      <c r="M317" s="35"/>
      <c r="N317" s="35">
        <v>5.5</v>
      </c>
      <c r="O317" s="51">
        <v>0.91743119266057249</v>
      </c>
      <c r="P317" s="51">
        <v>-1.3452914798206166</v>
      </c>
      <c r="Q317" s="35">
        <v>436.08321428571435</v>
      </c>
    </row>
    <row r="318" spans="1:17">
      <c r="A318" s="168">
        <f t="shared" si="1"/>
        <v>41980</v>
      </c>
      <c r="B318" s="71">
        <v>0.79001428571428567</v>
      </c>
      <c r="C318" s="35">
        <v>3.1</v>
      </c>
      <c r="D318" s="35">
        <v>4</v>
      </c>
      <c r="E318" s="35"/>
      <c r="F318" s="35">
        <v>3.55</v>
      </c>
      <c r="G318" s="51">
        <v>-1.3888888888888999</v>
      </c>
      <c r="H318" s="51">
        <v>-1.3888888888888999</v>
      </c>
      <c r="I318" s="35">
        <v>280.45507142857139</v>
      </c>
      <c r="K318" s="35">
        <v>5.2</v>
      </c>
      <c r="L318" s="35">
        <v>5.8</v>
      </c>
      <c r="M318" s="35"/>
      <c r="N318" s="35">
        <v>5.5</v>
      </c>
      <c r="O318" s="51">
        <v>0</v>
      </c>
      <c r="P318" s="51">
        <v>-1.3452914798206166</v>
      </c>
      <c r="Q318" s="35">
        <v>434.50785714285712</v>
      </c>
    </row>
    <row r="319" spans="1:17">
      <c r="A319" s="168">
        <f t="shared" si="1"/>
        <v>41987</v>
      </c>
      <c r="B319" s="71">
        <v>0.79002857142857152</v>
      </c>
      <c r="C319" s="35">
        <v>3.1</v>
      </c>
      <c r="D319" s="35">
        <v>4</v>
      </c>
      <c r="E319" s="35"/>
      <c r="F319" s="35">
        <v>3.55</v>
      </c>
      <c r="G319" s="51">
        <v>0</v>
      </c>
      <c r="H319" s="51">
        <v>-1.3888888888888999</v>
      </c>
      <c r="I319" s="35">
        <v>280.4601428571429</v>
      </c>
      <c r="K319" s="35">
        <v>5.2</v>
      </c>
      <c r="L319" s="35">
        <v>5.8</v>
      </c>
      <c r="M319" s="35"/>
      <c r="N319" s="35">
        <v>5.5</v>
      </c>
      <c r="O319" s="51">
        <v>0</v>
      </c>
      <c r="P319" s="51">
        <v>-1.3452914798206166</v>
      </c>
      <c r="Q319" s="35">
        <v>434.51571428571435</v>
      </c>
    </row>
    <row r="320" spans="1:17">
      <c r="A320" s="168">
        <f t="shared" si="1"/>
        <v>41994</v>
      </c>
      <c r="B320" s="71">
        <v>0.79024285714285714</v>
      </c>
      <c r="C320" s="35">
        <v>3.1</v>
      </c>
      <c r="D320" s="35">
        <v>4</v>
      </c>
      <c r="E320" s="35"/>
      <c r="F320" s="35">
        <v>3.55</v>
      </c>
      <c r="G320" s="51">
        <v>0</v>
      </c>
      <c r="H320" s="51">
        <v>-1.3888888888888999</v>
      </c>
      <c r="I320" s="35">
        <v>280.53621428571427</v>
      </c>
      <c r="K320" s="35">
        <v>5.3</v>
      </c>
      <c r="L320" s="35">
        <v>5.8</v>
      </c>
      <c r="M320" s="35"/>
      <c r="N320" s="35">
        <v>5.55</v>
      </c>
      <c r="O320" s="51">
        <v>0.90909090909090651</v>
      </c>
      <c r="P320" s="51">
        <v>-0.44843049327353413</v>
      </c>
      <c r="Q320" s="35">
        <v>438.58478571428572</v>
      </c>
    </row>
    <row r="321" spans="1:17">
      <c r="A321" s="168">
        <f t="shared" si="1"/>
        <v>42001</v>
      </c>
      <c r="B321" s="71">
        <v>0.78604285714285727</v>
      </c>
      <c r="C321" s="35">
        <v>3.1</v>
      </c>
      <c r="D321" s="35">
        <v>4</v>
      </c>
      <c r="E321" s="35"/>
      <c r="F321" s="35">
        <v>3.55</v>
      </c>
      <c r="G321" s="51">
        <v>0</v>
      </c>
      <c r="H321" s="51">
        <v>-1.3888888888888999</v>
      </c>
      <c r="I321" s="35">
        <v>279.04521428571434</v>
      </c>
      <c r="K321" s="35">
        <v>5.3</v>
      </c>
      <c r="L321" s="35">
        <v>5.8</v>
      </c>
      <c r="M321" s="35"/>
      <c r="N321" s="35">
        <v>5.55</v>
      </c>
      <c r="O321" s="51">
        <v>0</v>
      </c>
      <c r="P321" s="51">
        <v>-0.44843049327353413</v>
      </c>
      <c r="Q321" s="35">
        <v>436.25378571428575</v>
      </c>
    </row>
    <row r="322" spans="1:17">
      <c r="A322" s="168">
        <f t="shared" si="1"/>
        <v>42008</v>
      </c>
      <c r="B322" s="71">
        <v>0.78154285714285721</v>
      </c>
      <c r="C322" s="35">
        <v>3.1</v>
      </c>
      <c r="D322" s="35">
        <v>4</v>
      </c>
      <c r="E322" s="35"/>
      <c r="F322" s="35">
        <v>3.55</v>
      </c>
      <c r="G322" s="51">
        <v>0</v>
      </c>
      <c r="H322" s="51">
        <v>-1.3888888888888999</v>
      </c>
      <c r="I322" s="35">
        <v>277.44771428571431</v>
      </c>
      <c r="K322" s="35">
        <v>5.5</v>
      </c>
      <c r="L322" s="35">
        <v>5.9</v>
      </c>
      <c r="M322" s="35"/>
      <c r="N322" s="12">
        <v>5.7</v>
      </c>
      <c r="O322" s="51">
        <v>2.7027027027027231</v>
      </c>
      <c r="P322" s="51">
        <v>2.2421524663677133</v>
      </c>
      <c r="Q322" s="35">
        <v>445.47942857142868</v>
      </c>
    </row>
    <row r="323" spans="1:17">
      <c r="A323" s="168">
        <f t="shared" si="1"/>
        <v>42015</v>
      </c>
      <c r="B323" s="71">
        <v>0.78144285714285722</v>
      </c>
      <c r="C323" s="35">
        <v>3.1</v>
      </c>
      <c r="D323" s="35">
        <v>4</v>
      </c>
      <c r="E323" s="35"/>
      <c r="F323" s="35">
        <v>3.55</v>
      </c>
      <c r="G323" s="51">
        <v>0</v>
      </c>
      <c r="H323" s="51">
        <v>-2.7397260273972535</v>
      </c>
      <c r="I323" s="35">
        <v>277.4122142857143</v>
      </c>
      <c r="K323" s="35">
        <v>5.5</v>
      </c>
      <c r="L323" s="35">
        <v>5.9</v>
      </c>
      <c r="M323" s="35"/>
      <c r="N323" s="12">
        <v>5.7</v>
      </c>
      <c r="O323" s="51">
        <v>0</v>
      </c>
      <c r="P323" s="51">
        <v>2.2421524663677133</v>
      </c>
      <c r="Q323" s="35">
        <v>445.42242857142861</v>
      </c>
    </row>
    <row r="324" spans="1:17">
      <c r="A324" s="168">
        <f t="shared" si="1"/>
        <v>42022</v>
      </c>
      <c r="B324" s="71">
        <v>0.77222857142857138</v>
      </c>
      <c r="C324" s="35">
        <v>3.2</v>
      </c>
      <c r="D324" s="35">
        <v>4</v>
      </c>
      <c r="E324" s="35"/>
      <c r="F324" s="35">
        <v>3.6</v>
      </c>
      <c r="G324" s="51">
        <v>1.4084507042253449</v>
      </c>
      <c r="H324" s="51">
        <v>-1.3698630136986196</v>
      </c>
      <c r="I324" s="35">
        <v>278.00228571428568</v>
      </c>
      <c r="K324" s="35">
        <v>5.5</v>
      </c>
      <c r="L324" s="35">
        <v>5.9</v>
      </c>
      <c r="M324" s="35"/>
      <c r="N324" s="12">
        <v>5.7</v>
      </c>
      <c r="O324" s="51">
        <v>0</v>
      </c>
      <c r="P324" s="51">
        <v>2.2421524663677133</v>
      </c>
      <c r="Q324" s="35">
        <v>440.17028571428574</v>
      </c>
    </row>
    <row r="325" spans="1:17">
      <c r="A325" s="168">
        <f t="shared" si="1"/>
        <v>42029</v>
      </c>
      <c r="B325" s="71">
        <v>0.75998571428571438</v>
      </c>
      <c r="C325" s="35">
        <v>3.2</v>
      </c>
      <c r="D325" s="35">
        <v>4</v>
      </c>
      <c r="E325" s="35"/>
      <c r="F325" s="35">
        <v>3.6</v>
      </c>
      <c r="G325" s="51">
        <v>0</v>
      </c>
      <c r="H325" s="51">
        <v>-1.3698630136986196</v>
      </c>
      <c r="I325" s="35">
        <v>273.59485714285717</v>
      </c>
      <c r="K325" s="35">
        <v>5.5</v>
      </c>
      <c r="L325" s="35">
        <v>5.9</v>
      </c>
      <c r="M325" s="35"/>
      <c r="N325" s="12">
        <v>5.7</v>
      </c>
      <c r="O325" s="51">
        <v>0</v>
      </c>
      <c r="P325" s="51">
        <v>2.7027027027027231</v>
      </c>
      <c r="Q325" s="35">
        <v>433.1918571428572</v>
      </c>
    </row>
    <row r="326" spans="1:17">
      <c r="A326" s="168">
        <f t="shared" si="1"/>
        <v>42036</v>
      </c>
      <c r="B326" s="71">
        <v>0.74857857142857143</v>
      </c>
      <c r="C326" s="35">
        <v>3.2</v>
      </c>
      <c r="D326" s="35">
        <v>4</v>
      </c>
      <c r="E326" s="35"/>
      <c r="F326" s="35">
        <v>3.6</v>
      </c>
      <c r="G326" s="51">
        <v>0</v>
      </c>
      <c r="H326" s="51">
        <v>-1.3698630136986196</v>
      </c>
      <c r="I326" s="35">
        <v>269.48828571428572</v>
      </c>
      <c r="K326" s="35">
        <v>5.5</v>
      </c>
      <c r="L326" s="35">
        <v>5.9</v>
      </c>
      <c r="M326" s="35"/>
      <c r="N326" s="12">
        <v>5.7</v>
      </c>
      <c r="O326" s="51">
        <v>0</v>
      </c>
      <c r="P326" s="51">
        <v>2.7027027027027231</v>
      </c>
      <c r="Q326" s="35">
        <v>426.68978571428573</v>
      </c>
    </row>
    <row r="327" spans="1:17">
      <c r="A327" s="168">
        <f t="shared" si="1"/>
        <v>42043</v>
      </c>
      <c r="B327" s="71">
        <v>0.75029285714285709</v>
      </c>
      <c r="C327" s="35">
        <v>3.25</v>
      </c>
      <c r="D327" s="35">
        <v>4</v>
      </c>
      <c r="E327" s="35"/>
      <c r="F327" s="35">
        <v>3.625</v>
      </c>
      <c r="G327" s="51">
        <v>0.69444444444444287</v>
      </c>
      <c r="H327" s="51">
        <v>-0.68493150684932402</v>
      </c>
      <c r="I327" s="35">
        <v>271.98116071428569</v>
      </c>
      <c r="K327" s="35">
        <v>5.5</v>
      </c>
      <c r="L327" s="35">
        <v>5.9</v>
      </c>
      <c r="M327" s="35"/>
      <c r="N327" s="12">
        <v>5.7</v>
      </c>
      <c r="O327" s="51">
        <v>0</v>
      </c>
      <c r="P327" s="51">
        <v>2.7027027027027231</v>
      </c>
      <c r="Q327" s="35">
        <v>427.66692857142851</v>
      </c>
    </row>
    <row r="328" spans="1:17">
      <c r="A328" s="168">
        <f t="shared" si="1"/>
        <v>42050</v>
      </c>
      <c r="B328" s="71">
        <v>0.74117142857142859</v>
      </c>
      <c r="C328" s="35">
        <v>3.25</v>
      </c>
      <c r="D328" s="35">
        <v>4</v>
      </c>
      <c r="E328" s="35"/>
      <c r="F328" s="35">
        <v>3.625</v>
      </c>
      <c r="G328" s="51">
        <v>0</v>
      </c>
      <c r="H328" s="51">
        <v>-0.68493150684932402</v>
      </c>
      <c r="I328" s="35">
        <v>268.67464285714283</v>
      </c>
      <c r="K328" s="35">
        <v>5.5</v>
      </c>
      <c r="L328" s="35">
        <v>5.9</v>
      </c>
      <c r="M328" s="35"/>
      <c r="N328" s="12">
        <v>5.7</v>
      </c>
      <c r="O328" s="51">
        <v>0</v>
      </c>
      <c r="P328" s="51">
        <v>2.7027027027027231</v>
      </c>
      <c r="Q328" s="35">
        <v>422.46771428571429</v>
      </c>
    </row>
    <row r="329" spans="1:17">
      <c r="A329" s="168">
        <f t="shared" si="1"/>
        <v>42057</v>
      </c>
      <c r="B329" s="71">
        <v>0.73861428571428578</v>
      </c>
      <c r="C329" s="35">
        <v>3.3</v>
      </c>
      <c r="D329" s="35">
        <v>4</v>
      </c>
      <c r="E329" s="35"/>
      <c r="F329" s="35">
        <v>3.65</v>
      </c>
      <c r="G329" s="51">
        <v>0.68965517241379359</v>
      </c>
      <c r="H329" s="51">
        <v>0</v>
      </c>
      <c r="I329" s="35">
        <v>269.59421428571432</v>
      </c>
      <c r="K329" s="35">
        <v>5.5</v>
      </c>
      <c r="L329" s="35">
        <v>5.9</v>
      </c>
      <c r="M329" s="35"/>
      <c r="N329" s="12">
        <v>5.7</v>
      </c>
      <c r="O329" s="51">
        <v>0</v>
      </c>
      <c r="P329" s="51">
        <v>2.7027027027027231</v>
      </c>
      <c r="Q329" s="35">
        <v>421.01014285714291</v>
      </c>
    </row>
    <row r="330" spans="1:17">
      <c r="A330" s="168">
        <f t="shared" si="1"/>
        <v>42064</v>
      </c>
      <c r="B330" s="71">
        <v>0.73184285714285724</v>
      </c>
      <c r="C330" s="35">
        <v>3.4</v>
      </c>
      <c r="D330" s="35">
        <v>4</v>
      </c>
      <c r="E330" s="35"/>
      <c r="F330" s="35">
        <v>3.7</v>
      </c>
      <c r="G330" s="51">
        <v>1.3698630136986338</v>
      </c>
      <c r="H330" s="51">
        <v>1.3698630136986338</v>
      </c>
      <c r="I330" s="35">
        <v>270.78185714285723</v>
      </c>
      <c r="K330" s="35">
        <v>5.5</v>
      </c>
      <c r="L330" s="35">
        <v>5.9</v>
      </c>
      <c r="M330" s="35"/>
      <c r="N330" s="12">
        <v>5.7</v>
      </c>
      <c r="O330" s="51">
        <v>0</v>
      </c>
      <c r="P330" s="51">
        <v>2.7027027027027231</v>
      </c>
      <c r="Q330" s="35">
        <v>417.15042857142868</v>
      </c>
    </row>
    <row r="331" spans="1:17">
      <c r="A331" s="168">
        <f t="shared" si="1"/>
        <v>42071</v>
      </c>
      <c r="B331" s="71">
        <v>0.72568571428571438</v>
      </c>
      <c r="C331" s="35">
        <v>3.4</v>
      </c>
      <c r="D331" s="35">
        <v>4</v>
      </c>
      <c r="E331" s="35"/>
      <c r="F331" s="35">
        <v>3.7</v>
      </c>
      <c r="G331" s="51">
        <v>0</v>
      </c>
      <c r="H331" s="51">
        <v>1.3698630136986338</v>
      </c>
      <c r="I331" s="35">
        <v>268.50371428571435</v>
      </c>
      <c r="K331" s="35">
        <v>5.5</v>
      </c>
      <c r="L331" s="35">
        <v>5.9</v>
      </c>
      <c r="M331" s="35"/>
      <c r="N331" s="12">
        <v>5.7</v>
      </c>
      <c r="O331" s="51">
        <v>0</v>
      </c>
      <c r="P331" s="51">
        <v>2.7027027027027231</v>
      </c>
      <c r="Q331" s="35">
        <v>413.64085714285721</v>
      </c>
    </row>
    <row r="332" spans="1:17">
      <c r="A332" s="168">
        <f t="shared" si="1"/>
        <v>42078</v>
      </c>
      <c r="B332" s="71">
        <v>0.71379285714285712</v>
      </c>
      <c r="C332" s="35">
        <v>3.4</v>
      </c>
      <c r="D332" s="35">
        <v>4</v>
      </c>
      <c r="E332" s="35"/>
      <c r="F332" s="35">
        <v>3.7</v>
      </c>
      <c r="G332" s="51">
        <v>0</v>
      </c>
      <c r="H332" s="51">
        <v>1.3698630136986338</v>
      </c>
      <c r="I332" s="35">
        <v>264.10335714285713</v>
      </c>
      <c r="K332" s="35">
        <v>5.5</v>
      </c>
      <c r="L332" s="35">
        <v>5.9</v>
      </c>
      <c r="M332" s="35"/>
      <c r="N332" s="12">
        <v>5.7</v>
      </c>
      <c r="O332" s="51">
        <v>0</v>
      </c>
      <c r="P332" s="51">
        <v>2.7027027027027231</v>
      </c>
      <c r="Q332" s="35">
        <v>406.86192857142862</v>
      </c>
    </row>
    <row r="333" spans="1:17">
      <c r="A333" s="168">
        <f t="shared" si="1"/>
        <v>42085</v>
      </c>
      <c r="B333" s="71">
        <v>0.72008571428571433</v>
      </c>
      <c r="C333" s="35">
        <v>3.4</v>
      </c>
      <c r="D333" s="35">
        <v>4</v>
      </c>
      <c r="E333" s="35"/>
      <c r="F333" s="35">
        <v>3.7</v>
      </c>
      <c r="G333" s="51">
        <v>0</v>
      </c>
      <c r="H333" s="51">
        <v>1.3698630136986338</v>
      </c>
      <c r="I333" s="35">
        <v>266.43171428571429</v>
      </c>
      <c r="K333" s="35">
        <v>5.5</v>
      </c>
      <c r="L333" s="35">
        <v>5.9</v>
      </c>
      <c r="M333" s="35"/>
      <c r="N333" s="12">
        <v>5.7</v>
      </c>
      <c r="O333" s="51">
        <v>0</v>
      </c>
      <c r="P333" s="51">
        <v>2.7027027027027231</v>
      </c>
      <c r="Q333" s="35">
        <v>410.44885714285721</v>
      </c>
    </row>
    <row r="334" spans="1:17">
      <c r="A334" s="168">
        <f t="shared" si="1"/>
        <v>42092</v>
      </c>
      <c r="B334" s="71">
        <v>0.73212857142857135</v>
      </c>
      <c r="C334" s="35">
        <v>3.4</v>
      </c>
      <c r="D334" s="35">
        <v>4</v>
      </c>
      <c r="E334" s="35"/>
      <c r="F334" s="35">
        <v>3.7</v>
      </c>
      <c r="G334" s="51">
        <v>0</v>
      </c>
      <c r="H334" s="51">
        <v>1.3698630136986338</v>
      </c>
      <c r="I334" s="35">
        <v>270.88757142857139</v>
      </c>
      <c r="K334" s="35">
        <v>5.5</v>
      </c>
      <c r="L334" s="35">
        <v>5.9</v>
      </c>
      <c r="M334" s="35"/>
      <c r="N334" s="12">
        <v>5.7</v>
      </c>
      <c r="O334" s="51">
        <v>0</v>
      </c>
      <c r="P334" s="51">
        <v>2.7027027027027231</v>
      </c>
      <c r="Q334" s="35">
        <v>417.31328571428571</v>
      </c>
    </row>
    <row r="335" spans="1:17">
      <c r="A335" s="168">
        <f t="shared" si="1"/>
        <v>42099</v>
      </c>
      <c r="B335" s="71">
        <v>0.73045714285714303</v>
      </c>
      <c r="C335" s="35">
        <v>3.4</v>
      </c>
      <c r="D335" s="35">
        <v>4</v>
      </c>
      <c r="E335" s="35"/>
      <c r="F335" s="35">
        <v>3.7</v>
      </c>
      <c r="G335" s="51">
        <v>0</v>
      </c>
      <c r="H335" s="51">
        <v>1.3698630136986338</v>
      </c>
      <c r="I335" s="35">
        <v>270.26914285714292</v>
      </c>
      <c r="K335" s="35">
        <v>5.5</v>
      </c>
      <c r="L335" s="35">
        <v>5.9</v>
      </c>
      <c r="M335" s="35"/>
      <c r="N335" s="12">
        <v>5.7</v>
      </c>
      <c r="O335" s="51">
        <v>0</v>
      </c>
      <c r="P335" s="51">
        <v>2.7027027027027231</v>
      </c>
      <c r="Q335" s="35">
        <v>416.36057142857157</v>
      </c>
    </row>
    <row r="336" spans="1:17">
      <c r="A336" s="168">
        <f t="shared" si="1"/>
        <v>42106</v>
      </c>
      <c r="B336" s="71">
        <v>0.72768571428571427</v>
      </c>
      <c r="C336" s="35">
        <v>3.4</v>
      </c>
      <c r="D336" s="35">
        <v>4</v>
      </c>
      <c r="E336" s="35"/>
      <c r="F336" s="35">
        <v>3.7</v>
      </c>
      <c r="G336" s="51">
        <v>0</v>
      </c>
      <c r="H336" s="51">
        <v>1.3698630136986338</v>
      </c>
      <c r="I336" s="35">
        <v>269.2437142857143</v>
      </c>
      <c r="K336" s="35">
        <v>5.5</v>
      </c>
      <c r="L336" s="35">
        <v>5.9</v>
      </c>
      <c r="M336" s="35"/>
      <c r="N336" s="12">
        <v>5.7</v>
      </c>
      <c r="O336" s="51">
        <v>0</v>
      </c>
      <c r="P336" s="51">
        <v>2.7027027027027231</v>
      </c>
      <c r="Q336" s="35">
        <v>414.78085714285714</v>
      </c>
    </row>
    <row r="337" spans="1:17">
      <c r="A337" s="168">
        <f t="shared" si="1"/>
        <v>42113</v>
      </c>
      <c r="B337" s="71">
        <v>0.72044285714285716</v>
      </c>
      <c r="C337" s="35">
        <v>3.4</v>
      </c>
      <c r="D337" s="35">
        <v>4</v>
      </c>
      <c r="E337" s="35"/>
      <c r="F337" s="35">
        <v>3.7</v>
      </c>
      <c r="G337" s="51">
        <v>0</v>
      </c>
      <c r="H337" s="51">
        <v>1.3698630136986338</v>
      </c>
      <c r="I337" s="35">
        <v>266.56385714285716</v>
      </c>
      <c r="K337" s="35">
        <v>5.5</v>
      </c>
      <c r="L337" s="35">
        <v>5.9</v>
      </c>
      <c r="M337" s="35"/>
      <c r="N337" s="12">
        <v>5.7</v>
      </c>
      <c r="O337" s="51">
        <v>0</v>
      </c>
      <c r="P337" s="51">
        <v>2.7027027027027231</v>
      </c>
      <c r="Q337" s="35">
        <v>410.65242857142863</v>
      </c>
    </row>
    <row r="338" spans="1:17">
      <c r="A338" s="168">
        <f t="shared" si="1"/>
        <v>42120</v>
      </c>
      <c r="B338" s="71">
        <v>0.71712142857142858</v>
      </c>
      <c r="C338" s="35">
        <v>3.4</v>
      </c>
      <c r="D338" s="35">
        <v>4</v>
      </c>
      <c r="E338" s="35"/>
      <c r="F338" s="35">
        <v>3.7</v>
      </c>
      <c r="G338" s="51">
        <v>0</v>
      </c>
      <c r="H338" s="51">
        <v>2.7777777777777857</v>
      </c>
      <c r="I338" s="35">
        <v>265.33492857142858</v>
      </c>
      <c r="K338" s="35">
        <v>5.5</v>
      </c>
      <c r="L338" s="35">
        <v>5.9</v>
      </c>
      <c r="M338" s="35"/>
      <c r="N338" s="12">
        <v>5.7</v>
      </c>
      <c r="O338" s="51">
        <v>0</v>
      </c>
      <c r="P338" s="51">
        <v>3.6363636363636402</v>
      </c>
      <c r="Q338" s="35">
        <v>408.75921428571428</v>
      </c>
    </row>
    <row r="339" spans="1:17">
      <c r="A339" s="168">
        <f t="shared" si="1"/>
        <v>42127</v>
      </c>
      <c r="B339" s="71">
        <v>0.72047142857142865</v>
      </c>
      <c r="C339" s="35">
        <v>3.4</v>
      </c>
      <c r="D339" s="35">
        <v>4</v>
      </c>
      <c r="E339" s="35"/>
      <c r="F339" s="35">
        <v>3.7</v>
      </c>
      <c r="G339" s="51">
        <v>0</v>
      </c>
      <c r="H339" s="51">
        <v>2.7777777777777857</v>
      </c>
      <c r="I339" s="35">
        <v>266.5744285714286</v>
      </c>
      <c r="K339" s="35">
        <v>5.5</v>
      </c>
      <c r="L339" s="35">
        <v>5.9</v>
      </c>
      <c r="M339" s="35"/>
      <c r="N339" s="12">
        <v>5.7</v>
      </c>
      <c r="O339" s="51">
        <v>0</v>
      </c>
      <c r="P339" s="51">
        <v>3.6363636363636402</v>
      </c>
      <c r="Q339" s="35">
        <v>410.66871428571437</v>
      </c>
    </row>
    <row r="340" spans="1:17">
      <c r="A340" s="168">
        <f t="shared" si="1"/>
        <v>42134</v>
      </c>
      <c r="B340" s="71">
        <v>0.73366857142857145</v>
      </c>
      <c r="C340" s="35">
        <v>3.4</v>
      </c>
      <c r="D340" s="35">
        <v>4</v>
      </c>
      <c r="E340" s="35"/>
      <c r="F340" s="35">
        <v>3.7</v>
      </c>
      <c r="G340" s="51">
        <v>0</v>
      </c>
      <c r="H340" s="51">
        <v>2.7777777777777857</v>
      </c>
      <c r="I340" s="35">
        <v>271.45737142857149</v>
      </c>
      <c r="K340" s="35">
        <v>5.5</v>
      </c>
      <c r="L340" s="35">
        <v>5.9</v>
      </c>
      <c r="M340" s="35"/>
      <c r="N340" s="12">
        <v>5.7</v>
      </c>
      <c r="O340" s="51">
        <v>0</v>
      </c>
      <c r="P340" s="51">
        <v>3.6363636363636402</v>
      </c>
      <c r="Q340" s="35">
        <v>418.19108571428575</v>
      </c>
    </row>
    <row r="341" spans="1:17">
      <c r="A341" s="168">
        <f t="shared" si="1"/>
        <v>42141</v>
      </c>
      <c r="B341" s="71">
        <v>0.72095714285714296</v>
      </c>
      <c r="C341" s="35">
        <v>3.4</v>
      </c>
      <c r="D341" s="35">
        <v>3.9</v>
      </c>
      <c r="E341" s="35"/>
      <c r="F341" s="35">
        <v>3.65</v>
      </c>
      <c r="G341" s="51">
        <v>-1.3513513513513544</v>
      </c>
      <c r="H341" s="51">
        <v>1.3888888888888857</v>
      </c>
      <c r="I341" s="35">
        <v>263.14935714285718</v>
      </c>
      <c r="K341" s="35">
        <v>5.5</v>
      </c>
      <c r="L341" s="35">
        <v>5.9</v>
      </c>
      <c r="M341" s="35"/>
      <c r="N341" s="12">
        <v>5.7</v>
      </c>
      <c r="O341" s="51">
        <v>0</v>
      </c>
      <c r="P341" s="51">
        <v>3.6363636363636402</v>
      </c>
      <c r="Q341" s="35">
        <v>410.94557142857144</v>
      </c>
    </row>
    <row r="342" spans="1:17">
      <c r="A342" s="168">
        <f t="shared" si="1"/>
        <v>42148</v>
      </c>
      <c r="B342" s="71">
        <v>0.71759285714285714</v>
      </c>
      <c r="C342" s="35">
        <v>3.4</v>
      </c>
      <c r="D342" s="35">
        <v>3.9</v>
      </c>
      <c r="E342" s="35"/>
      <c r="F342" s="35">
        <v>3.65</v>
      </c>
      <c r="G342" s="51">
        <v>0</v>
      </c>
      <c r="H342" s="51">
        <v>1.3888888888888857</v>
      </c>
      <c r="I342" s="35">
        <v>261.92139285714285</v>
      </c>
      <c r="K342" s="35">
        <v>5.5</v>
      </c>
      <c r="L342" s="35">
        <v>5.9</v>
      </c>
      <c r="M342" s="35"/>
      <c r="N342" s="12">
        <v>5.7</v>
      </c>
      <c r="O342" s="51">
        <v>0</v>
      </c>
      <c r="P342" s="51">
        <v>3.6363636363636402</v>
      </c>
      <c r="Q342" s="35">
        <v>409.02792857142856</v>
      </c>
    </row>
    <row r="343" spans="1:17">
      <c r="A343" s="168">
        <f t="shared" si="1"/>
        <v>42155</v>
      </c>
      <c r="B343" s="71">
        <v>0.71297142857142859</v>
      </c>
      <c r="C343" s="35">
        <v>3.35</v>
      </c>
      <c r="D343" s="35">
        <v>3.85</v>
      </c>
      <c r="E343" s="35"/>
      <c r="F343" s="35">
        <v>3.6</v>
      </c>
      <c r="G343" s="51">
        <v>-1.3698630136986196</v>
      </c>
      <c r="H343" s="51">
        <v>0</v>
      </c>
      <c r="I343" s="35">
        <v>256.66971428571429</v>
      </c>
      <c r="K343" s="35">
        <v>5.5</v>
      </c>
      <c r="L343" s="35">
        <v>5.9</v>
      </c>
      <c r="M343" s="35"/>
      <c r="N343" s="12">
        <v>5.7</v>
      </c>
      <c r="O343" s="51">
        <v>0</v>
      </c>
      <c r="P343" s="51">
        <v>3.6363636363636402</v>
      </c>
      <c r="Q343" s="35">
        <v>406.39371428571434</v>
      </c>
    </row>
    <row r="344" spans="1:17">
      <c r="A344" s="168">
        <f t="shared" si="1"/>
        <v>42162</v>
      </c>
      <c r="B344" s="71">
        <v>0.72697857142857136</v>
      </c>
      <c r="C344" s="35">
        <v>3.35</v>
      </c>
      <c r="D344" s="35">
        <v>3.85</v>
      </c>
      <c r="E344" s="35"/>
      <c r="F344" s="35">
        <v>3.6</v>
      </c>
      <c r="G344" s="51">
        <v>0</v>
      </c>
      <c r="H344" s="51">
        <v>0</v>
      </c>
      <c r="I344" s="35">
        <v>261.71228571428571</v>
      </c>
      <c r="K344" s="35">
        <v>5.5</v>
      </c>
      <c r="L344" s="35">
        <v>5.9</v>
      </c>
      <c r="M344" s="35"/>
      <c r="N344" s="12">
        <v>5.7</v>
      </c>
      <c r="O344" s="51">
        <v>0</v>
      </c>
      <c r="P344" s="51">
        <v>3.6363636363636402</v>
      </c>
      <c r="Q344" s="35">
        <v>414.37778571428572</v>
      </c>
    </row>
    <row r="345" spans="1:17">
      <c r="A345" s="168">
        <f t="shared" si="1"/>
        <v>42169</v>
      </c>
      <c r="B345" s="71">
        <v>0.72898571428571424</v>
      </c>
      <c r="C345" s="35">
        <v>3.3</v>
      </c>
      <c r="D345" s="35">
        <v>3.85</v>
      </c>
      <c r="E345" s="35"/>
      <c r="F345" s="35">
        <v>3.5750000000000002</v>
      </c>
      <c r="G345" s="51">
        <v>-0.69444444444444287</v>
      </c>
      <c r="H345" s="51">
        <v>-0.69444444444444287</v>
      </c>
      <c r="I345" s="35">
        <v>260.61239285714282</v>
      </c>
      <c r="K345" s="35">
        <v>5.5</v>
      </c>
      <c r="L345" s="35">
        <v>5.9</v>
      </c>
      <c r="M345" s="35"/>
      <c r="N345" s="12">
        <v>5.7</v>
      </c>
      <c r="O345" s="51">
        <v>0</v>
      </c>
      <c r="P345" s="51">
        <v>3.6363636363636402</v>
      </c>
      <c r="Q345" s="35">
        <v>415.52185714285719</v>
      </c>
    </row>
    <row r="346" spans="1:17">
      <c r="A346" s="168">
        <f t="shared" si="1"/>
        <v>42176</v>
      </c>
      <c r="B346" s="71">
        <v>0.71808571428571433</v>
      </c>
      <c r="C346" s="35">
        <v>3.3</v>
      </c>
      <c r="D346" s="35">
        <v>3.85</v>
      </c>
      <c r="E346" s="35"/>
      <c r="F346" s="35">
        <v>3.5750000000000002</v>
      </c>
      <c r="G346" s="51">
        <v>0</v>
      </c>
      <c r="H346" s="51">
        <v>-0.69444444444444287</v>
      </c>
      <c r="I346" s="35">
        <v>256.71564285714288</v>
      </c>
      <c r="K346" s="35">
        <v>5.5</v>
      </c>
      <c r="L346" s="35">
        <v>5.9</v>
      </c>
      <c r="M346" s="35"/>
      <c r="N346" s="12">
        <v>5.7</v>
      </c>
      <c r="O346" s="51">
        <v>0</v>
      </c>
      <c r="P346" s="51">
        <v>3.6363636363636402</v>
      </c>
      <c r="Q346" s="35">
        <v>409.30885714285716</v>
      </c>
    </row>
    <row r="347" spans="1:17">
      <c r="A347" s="168">
        <f t="shared" ref="A347:A410" si="2">A346+7</f>
        <v>42183</v>
      </c>
      <c r="B347" s="71">
        <v>0.7127714285714285</v>
      </c>
      <c r="C347" s="35">
        <v>3.3</v>
      </c>
      <c r="D347" s="35">
        <v>3.85</v>
      </c>
      <c r="E347" s="35"/>
      <c r="F347" s="35">
        <v>3.5750000000000002</v>
      </c>
      <c r="G347" s="51">
        <v>0</v>
      </c>
      <c r="H347" s="51">
        <v>-0.69444444444444287</v>
      </c>
      <c r="I347" s="35">
        <v>254.81578571428568</v>
      </c>
      <c r="K347" s="35">
        <v>5.5</v>
      </c>
      <c r="L347" s="35">
        <v>5.9</v>
      </c>
      <c r="M347" s="35"/>
      <c r="N347" s="12">
        <v>5.7</v>
      </c>
      <c r="O347" s="51">
        <v>0</v>
      </c>
      <c r="P347" s="51">
        <v>3.6363636363636402</v>
      </c>
      <c r="Q347" s="35">
        <v>406.27971428571425</v>
      </c>
    </row>
    <row r="348" spans="1:17">
      <c r="A348" s="168">
        <f t="shared" si="2"/>
        <v>42190</v>
      </c>
      <c r="B348" s="71">
        <v>0.71027142857142866</v>
      </c>
      <c r="C348" s="35">
        <v>3.3</v>
      </c>
      <c r="D348" s="35">
        <v>3.85</v>
      </c>
      <c r="E348" s="35"/>
      <c r="F348" s="35">
        <v>3.5750000000000002</v>
      </c>
      <c r="G348" s="51">
        <v>0</v>
      </c>
      <c r="H348" s="51">
        <v>-0.69444444444444287</v>
      </c>
      <c r="I348" s="35">
        <v>253.92203571428578</v>
      </c>
      <c r="K348" s="35">
        <v>5.5</v>
      </c>
      <c r="L348" s="35">
        <v>5.9</v>
      </c>
      <c r="M348" s="35"/>
      <c r="N348" s="12">
        <v>5.7</v>
      </c>
      <c r="O348" s="51">
        <v>0</v>
      </c>
      <c r="P348" s="51">
        <v>3.6363636363636402</v>
      </c>
      <c r="Q348" s="35">
        <v>404.85471428571429</v>
      </c>
    </row>
    <row r="349" spans="1:17">
      <c r="A349" s="168">
        <f t="shared" si="2"/>
        <v>42197</v>
      </c>
      <c r="B349" s="71">
        <v>0.71462857142857139</v>
      </c>
      <c r="C349" s="35">
        <v>3.3</v>
      </c>
      <c r="D349" s="35">
        <v>3.85</v>
      </c>
      <c r="E349" s="35"/>
      <c r="F349" s="35">
        <v>3.5750000000000002</v>
      </c>
      <c r="G349" s="51">
        <v>0</v>
      </c>
      <c r="H349" s="51">
        <v>-0.69444444444444287</v>
      </c>
      <c r="I349" s="35">
        <v>255.47971428571427</v>
      </c>
      <c r="K349" s="35">
        <v>5.5</v>
      </c>
      <c r="L349" s="35">
        <v>5.9</v>
      </c>
      <c r="M349" s="35"/>
      <c r="N349" s="12">
        <v>5.7</v>
      </c>
      <c r="O349" s="51">
        <v>0</v>
      </c>
      <c r="P349" s="51">
        <v>3.6363636363636402</v>
      </c>
      <c r="Q349" s="35">
        <v>407.33828571428569</v>
      </c>
    </row>
    <row r="350" spans="1:17">
      <c r="A350" s="168">
        <f t="shared" si="2"/>
        <v>42204</v>
      </c>
      <c r="B350" s="71">
        <v>0.70569999999999999</v>
      </c>
      <c r="C350" s="35">
        <v>3.3</v>
      </c>
      <c r="D350" s="35">
        <v>3.8</v>
      </c>
      <c r="E350" s="35"/>
      <c r="F350" s="35">
        <v>3.55</v>
      </c>
      <c r="G350" s="51">
        <v>-0.69930069930070715</v>
      </c>
      <c r="H350" s="51">
        <v>-1.3888888888888999</v>
      </c>
      <c r="I350" s="35">
        <v>250.52349999999998</v>
      </c>
      <c r="K350" s="35">
        <v>5.5</v>
      </c>
      <c r="L350" s="35">
        <v>5.9</v>
      </c>
      <c r="M350" s="35"/>
      <c r="N350" s="12">
        <v>5.7</v>
      </c>
      <c r="O350" s="51">
        <v>0</v>
      </c>
      <c r="P350" s="51">
        <v>3.6363636363636402</v>
      </c>
      <c r="Q350" s="35">
        <v>402.24900000000002</v>
      </c>
    </row>
    <row r="351" spans="1:17">
      <c r="A351" s="168">
        <f t="shared" si="2"/>
        <v>42211</v>
      </c>
      <c r="B351" s="71">
        <v>0.70150000000000001</v>
      </c>
      <c r="C351" s="35">
        <v>3.3</v>
      </c>
      <c r="D351" s="35">
        <v>3.75</v>
      </c>
      <c r="E351" s="35"/>
      <c r="F351" s="35">
        <v>3.5249999999999999</v>
      </c>
      <c r="G351" s="51">
        <v>-0.70422535211267245</v>
      </c>
      <c r="H351" s="51">
        <v>-2.0833333333333428</v>
      </c>
      <c r="I351" s="35">
        <v>247.27875</v>
      </c>
      <c r="K351" s="35">
        <v>5.5</v>
      </c>
      <c r="L351" s="35">
        <v>5.9</v>
      </c>
      <c r="M351" s="35"/>
      <c r="N351" s="12">
        <v>5.7</v>
      </c>
      <c r="O351" s="51">
        <v>0</v>
      </c>
      <c r="P351" s="51">
        <v>3.6363636363636402</v>
      </c>
      <c r="Q351" s="35">
        <v>399.85500000000002</v>
      </c>
    </row>
    <row r="352" spans="1:17">
      <c r="A352" s="168">
        <f t="shared" si="2"/>
        <v>42218</v>
      </c>
      <c r="B352" s="71">
        <v>0.70592857142857135</v>
      </c>
      <c r="C352" s="35">
        <v>3.3</v>
      </c>
      <c r="D352" s="35">
        <v>3.75</v>
      </c>
      <c r="E352" s="35"/>
      <c r="F352" s="35">
        <v>3.5249999999999999</v>
      </c>
      <c r="G352" s="51">
        <v>0</v>
      </c>
      <c r="H352" s="51">
        <v>-2.0833333333333428</v>
      </c>
      <c r="I352" s="35">
        <v>248.83982142857138</v>
      </c>
      <c r="K352" s="35">
        <v>5.5</v>
      </c>
      <c r="L352" s="35">
        <v>5.9</v>
      </c>
      <c r="M352" s="35"/>
      <c r="N352" s="12">
        <v>5.7</v>
      </c>
      <c r="O352" s="51">
        <v>0</v>
      </c>
      <c r="P352" s="51">
        <v>4.587155963302763</v>
      </c>
      <c r="Q352" s="35">
        <v>402.37928571428563</v>
      </c>
    </row>
    <row r="353" spans="1:17">
      <c r="A353" s="168">
        <f t="shared" si="2"/>
        <v>42225</v>
      </c>
      <c r="B353" s="71">
        <v>0.70250714285714277</v>
      </c>
      <c r="C353" s="35">
        <v>3.25</v>
      </c>
      <c r="D353" s="35">
        <v>3.75</v>
      </c>
      <c r="E353" s="35"/>
      <c r="F353" s="35">
        <v>3.5</v>
      </c>
      <c r="G353" s="51">
        <v>-0.7092198581560325</v>
      </c>
      <c r="H353" s="51">
        <v>-2.7777777777777857</v>
      </c>
      <c r="I353" s="35">
        <v>245.87749999999997</v>
      </c>
      <c r="K353" s="35">
        <v>5.5</v>
      </c>
      <c r="L353" s="35">
        <v>5.9</v>
      </c>
      <c r="M353" s="35"/>
      <c r="N353" s="12">
        <v>5.7</v>
      </c>
      <c r="O353" s="51">
        <v>0</v>
      </c>
      <c r="P353" s="51">
        <v>4.587155963302763</v>
      </c>
      <c r="Q353" s="35">
        <v>400.42907142857143</v>
      </c>
    </row>
    <row r="354" spans="1:17">
      <c r="A354" s="168">
        <f t="shared" si="2"/>
        <v>42232</v>
      </c>
      <c r="B354" s="71">
        <v>0.71078571428571435</v>
      </c>
      <c r="C354" s="35">
        <v>3.25</v>
      </c>
      <c r="D354" s="35">
        <v>3.8</v>
      </c>
      <c r="E354" s="35"/>
      <c r="F354" s="35">
        <v>3.5249999999999999</v>
      </c>
      <c r="G354" s="51">
        <v>0.7142857142857082</v>
      </c>
      <c r="H354" s="51">
        <v>-2.0833333333333428</v>
      </c>
      <c r="I354" s="35">
        <v>250.55196428571432</v>
      </c>
      <c r="K354" s="35">
        <v>5.5</v>
      </c>
      <c r="L354" s="35">
        <v>5.9</v>
      </c>
      <c r="M354" s="35"/>
      <c r="N354" s="12">
        <v>5.7</v>
      </c>
      <c r="O354" s="51">
        <v>0</v>
      </c>
      <c r="P354" s="51">
        <v>4.587155963302763</v>
      </c>
      <c r="Q354" s="35">
        <v>405.14785714285722</v>
      </c>
    </row>
    <row r="355" spans="1:17">
      <c r="A355" s="168">
        <f t="shared" si="2"/>
        <v>42239</v>
      </c>
      <c r="B355" s="71">
        <v>0.71250000000000002</v>
      </c>
      <c r="C355" s="35">
        <v>3.3</v>
      </c>
      <c r="D355" s="35">
        <v>3.8</v>
      </c>
      <c r="E355" s="35"/>
      <c r="F355" s="35">
        <v>3.55</v>
      </c>
      <c r="G355" s="51">
        <v>0.70921985815601829</v>
      </c>
      <c r="H355" s="51">
        <v>-1.3888888888888999</v>
      </c>
      <c r="I355" s="35">
        <v>252.9375</v>
      </c>
      <c r="K355" s="35">
        <v>5.5</v>
      </c>
      <c r="L355" s="35">
        <v>5.9</v>
      </c>
      <c r="M355" s="35"/>
      <c r="N355" s="12">
        <v>5.7</v>
      </c>
      <c r="O355" s="51">
        <v>0</v>
      </c>
      <c r="P355" s="51">
        <v>4.587155963302763</v>
      </c>
      <c r="Q355" s="35">
        <v>406.125</v>
      </c>
    </row>
    <row r="356" spans="1:17">
      <c r="A356" s="168">
        <f t="shared" si="2"/>
        <v>42246</v>
      </c>
      <c r="B356" s="71">
        <v>0.72939999999999994</v>
      </c>
      <c r="C356" s="35">
        <v>3.3</v>
      </c>
      <c r="D356" s="35">
        <v>3.8</v>
      </c>
      <c r="E356" s="35"/>
      <c r="F356" s="35">
        <v>3.55</v>
      </c>
      <c r="G356" s="51">
        <v>0</v>
      </c>
      <c r="H356" s="51">
        <v>-1.3888888888888999</v>
      </c>
      <c r="I356" s="35">
        <v>258.93699999999995</v>
      </c>
      <c r="K356" s="35">
        <v>5.55</v>
      </c>
      <c r="L356" s="35">
        <v>6</v>
      </c>
      <c r="M356" s="35"/>
      <c r="N356" s="12">
        <v>5.7750000000000004</v>
      </c>
      <c r="O356" s="51">
        <v>1.3157894736842053</v>
      </c>
      <c r="P356" s="51">
        <v>5.9633027522936004</v>
      </c>
      <c r="Q356" s="35">
        <v>421.22849999999994</v>
      </c>
    </row>
    <row r="357" spans="1:17">
      <c r="A357" s="168">
        <f t="shared" si="2"/>
        <v>42253</v>
      </c>
      <c r="B357" s="71">
        <v>0.73240428571428573</v>
      </c>
      <c r="C357" s="35">
        <v>3.3</v>
      </c>
      <c r="D357" s="35">
        <v>3.8</v>
      </c>
      <c r="E357" s="35"/>
      <c r="F357" s="35">
        <v>3.55</v>
      </c>
      <c r="G357" s="51">
        <v>0</v>
      </c>
      <c r="H357" s="51">
        <v>-1.3888888888888999</v>
      </c>
      <c r="I357" s="35">
        <v>260.00352142857139</v>
      </c>
      <c r="K357" s="35">
        <v>5.6</v>
      </c>
      <c r="L357" s="35">
        <v>6</v>
      </c>
      <c r="M357" s="35"/>
      <c r="N357" s="12">
        <v>5.8</v>
      </c>
      <c r="O357" s="51">
        <v>0.4329004329004249</v>
      </c>
      <c r="P357" s="51">
        <v>6.4220183486238653</v>
      </c>
      <c r="Q357" s="35">
        <v>424.79448571428577</v>
      </c>
    </row>
    <row r="358" spans="1:17">
      <c r="A358" s="168">
        <f t="shared" si="2"/>
        <v>42260</v>
      </c>
      <c r="B358" s="71">
        <v>0.72844285714285717</v>
      </c>
      <c r="C358" s="35">
        <v>3.3</v>
      </c>
      <c r="D358" s="35">
        <v>3.8</v>
      </c>
      <c r="E358" s="35"/>
      <c r="F358" s="35">
        <v>3.55</v>
      </c>
      <c r="G358" s="51">
        <v>0</v>
      </c>
      <c r="H358" s="51">
        <v>-2.0689655172413808</v>
      </c>
      <c r="I358" s="35">
        <v>258.5972142857143</v>
      </c>
      <c r="K358" s="35">
        <v>5.6</v>
      </c>
      <c r="L358" s="35">
        <v>6</v>
      </c>
      <c r="M358" s="35"/>
      <c r="N358" s="12">
        <v>5.8</v>
      </c>
      <c r="O358" s="51">
        <v>0</v>
      </c>
      <c r="P358" s="51">
        <v>4.5045045045044958</v>
      </c>
      <c r="Q358" s="35">
        <v>422.49685714285715</v>
      </c>
    </row>
    <row r="359" spans="1:17">
      <c r="A359" s="168">
        <f t="shared" si="2"/>
        <v>42267</v>
      </c>
      <c r="B359" s="71">
        <v>0.73050000000000004</v>
      </c>
      <c r="C359" s="35">
        <v>3.3</v>
      </c>
      <c r="D359" s="35">
        <v>3.8</v>
      </c>
      <c r="E359" s="35"/>
      <c r="F359" s="35">
        <v>3.55</v>
      </c>
      <c r="G359" s="51">
        <v>0</v>
      </c>
      <c r="H359" s="51">
        <v>-1.3888888888888999</v>
      </c>
      <c r="I359" s="35">
        <v>259.32750000000004</v>
      </c>
      <c r="K359" s="35">
        <v>5.6</v>
      </c>
      <c r="L359" s="35">
        <v>6</v>
      </c>
      <c r="M359" s="35"/>
      <c r="N359" s="12">
        <v>5.8</v>
      </c>
      <c r="O359" s="51">
        <v>0</v>
      </c>
      <c r="P359" s="51">
        <v>6.4220183486238653</v>
      </c>
      <c r="Q359" s="35">
        <v>423.69000000000005</v>
      </c>
    </row>
    <row r="360" spans="1:17">
      <c r="A360" s="168">
        <f t="shared" si="2"/>
        <v>42274</v>
      </c>
      <c r="B360" s="71">
        <v>0.73061428571428577</v>
      </c>
      <c r="C360" s="35">
        <v>3.3</v>
      </c>
      <c r="D360" s="35">
        <v>3.8</v>
      </c>
      <c r="E360" s="35"/>
      <c r="F360" s="35">
        <v>3.55</v>
      </c>
      <c r="G360" s="51">
        <v>0</v>
      </c>
      <c r="H360" s="51">
        <v>-2.0689655172413808</v>
      </c>
      <c r="I360" s="35">
        <v>259.36807142857145</v>
      </c>
      <c r="K360" s="35">
        <v>5.6</v>
      </c>
      <c r="L360" s="35">
        <v>6</v>
      </c>
      <c r="M360" s="35"/>
      <c r="N360" s="12">
        <v>5.8</v>
      </c>
      <c r="O360" s="51">
        <v>0</v>
      </c>
      <c r="P360" s="51">
        <v>6.4220183486238653</v>
      </c>
      <c r="Q360" s="35">
        <v>423.75628571428575</v>
      </c>
    </row>
    <row r="361" spans="1:17">
      <c r="A361" s="168">
        <f t="shared" si="2"/>
        <v>42281</v>
      </c>
      <c r="B361" s="71">
        <v>0.73655000000000004</v>
      </c>
      <c r="C361" s="35">
        <v>3.3</v>
      </c>
      <c r="D361" s="35">
        <v>3.8</v>
      </c>
      <c r="E361" s="35"/>
      <c r="F361" s="35">
        <v>3.55</v>
      </c>
      <c r="G361" s="51">
        <v>0</v>
      </c>
      <c r="H361" s="51">
        <v>-1.3888888888888999</v>
      </c>
      <c r="I361" s="35">
        <v>261.47524999999996</v>
      </c>
      <c r="K361" s="35">
        <v>5.6</v>
      </c>
      <c r="L361" s="35">
        <v>6</v>
      </c>
      <c r="M361" s="35"/>
      <c r="N361" s="12">
        <v>5.8</v>
      </c>
      <c r="O361" s="51">
        <v>0</v>
      </c>
      <c r="P361" s="51">
        <v>6.4220183486238653</v>
      </c>
      <c r="Q361" s="35">
        <v>427.19899999999996</v>
      </c>
    </row>
    <row r="362" spans="1:17">
      <c r="A362" s="168">
        <f t="shared" si="2"/>
        <v>42288</v>
      </c>
      <c r="B362" s="71">
        <v>0.73852857142857153</v>
      </c>
      <c r="C362" s="35">
        <v>3.3</v>
      </c>
      <c r="D362" s="35">
        <v>3.8</v>
      </c>
      <c r="E362" s="35"/>
      <c r="F362" s="35">
        <v>3.55</v>
      </c>
      <c r="G362" s="51">
        <v>0</v>
      </c>
      <c r="H362" s="51">
        <v>-1.3888888888888999</v>
      </c>
      <c r="I362" s="35">
        <v>262.17764285714287</v>
      </c>
      <c r="K362" s="35">
        <v>5.6</v>
      </c>
      <c r="L362" s="35">
        <v>6</v>
      </c>
      <c r="M362" s="35"/>
      <c r="N362" s="12">
        <v>5.8</v>
      </c>
      <c r="O362" s="51">
        <v>0</v>
      </c>
      <c r="P362" s="51">
        <v>6.4220183486238653</v>
      </c>
      <c r="Q362" s="35">
        <v>428.34657142857145</v>
      </c>
    </row>
    <row r="363" spans="1:17">
      <c r="A363" s="168">
        <f t="shared" si="2"/>
        <v>42295</v>
      </c>
      <c r="B363" s="71">
        <v>0.74021428571428571</v>
      </c>
      <c r="C363" s="35">
        <v>3.3</v>
      </c>
      <c r="D363" s="35">
        <v>3.8</v>
      </c>
      <c r="E363" s="35"/>
      <c r="F363" s="35">
        <v>3.55</v>
      </c>
      <c r="G363" s="51">
        <v>0</v>
      </c>
      <c r="H363" s="51">
        <v>-1.3888888888888999</v>
      </c>
      <c r="I363" s="35">
        <v>262.77607142857141</v>
      </c>
      <c r="K363" s="35">
        <v>5.6</v>
      </c>
      <c r="L363" s="35">
        <v>6</v>
      </c>
      <c r="M363" s="35"/>
      <c r="N363" s="12">
        <v>5.8</v>
      </c>
      <c r="O363" s="51">
        <v>0</v>
      </c>
      <c r="P363" s="51">
        <v>6.4220183486238653</v>
      </c>
      <c r="Q363" s="35">
        <v>429.32428571428574</v>
      </c>
    </row>
    <row r="364" spans="1:17">
      <c r="A364" s="168">
        <f t="shared" si="2"/>
        <v>42302</v>
      </c>
      <c r="B364" s="71">
        <v>0.72970000000000002</v>
      </c>
      <c r="C364" s="35">
        <v>3.3</v>
      </c>
      <c r="D364" s="35">
        <v>3.8</v>
      </c>
      <c r="E364" s="35"/>
      <c r="F364" s="35">
        <v>3.55</v>
      </c>
      <c r="G364" s="51">
        <v>0</v>
      </c>
      <c r="H364" s="51">
        <v>-1.3888888888888999</v>
      </c>
      <c r="I364" s="35">
        <v>259.04349999999999</v>
      </c>
      <c r="K364" s="35">
        <v>5.6</v>
      </c>
      <c r="L364" s="35">
        <v>6</v>
      </c>
      <c r="M364" s="35"/>
      <c r="N364" s="12">
        <v>5.8</v>
      </c>
      <c r="O364" s="51">
        <v>0</v>
      </c>
      <c r="P364" s="51">
        <v>6.4220183486238653</v>
      </c>
      <c r="Q364" s="35">
        <v>423.226</v>
      </c>
    </row>
    <row r="365" spans="1:17">
      <c r="A365" s="168">
        <f t="shared" si="2"/>
        <v>42309</v>
      </c>
      <c r="B365" s="71">
        <v>0.71960714285714289</v>
      </c>
      <c r="C365" s="35">
        <v>3.3</v>
      </c>
      <c r="D365" s="35">
        <v>3.8</v>
      </c>
      <c r="E365" s="35"/>
      <c r="F365" s="35">
        <v>3.55</v>
      </c>
      <c r="G365" s="51">
        <v>0</v>
      </c>
      <c r="H365" s="51">
        <v>-1.3888888888888999</v>
      </c>
      <c r="I365" s="35">
        <v>255.4605357142857</v>
      </c>
      <c r="K365" s="35">
        <v>5.6</v>
      </c>
      <c r="L365" s="35">
        <v>6</v>
      </c>
      <c r="M365" s="35"/>
      <c r="N365" s="12">
        <v>5.8</v>
      </c>
      <c r="O365" s="51">
        <v>0</v>
      </c>
      <c r="P365" s="51">
        <v>6.4220183486238653</v>
      </c>
      <c r="Q365" s="35">
        <v>417.37214285714288</v>
      </c>
    </row>
    <row r="366" spans="1:17">
      <c r="A366" s="168">
        <f t="shared" si="2"/>
        <v>42316</v>
      </c>
      <c r="B366" s="71">
        <v>0.71455000000000002</v>
      </c>
      <c r="C366" s="35">
        <v>3.35</v>
      </c>
      <c r="D366" s="35">
        <v>3.85</v>
      </c>
      <c r="E366" s="35"/>
      <c r="F366" s="35">
        <v>3.6</v>
      </c>
      <c r="G366" s="51">
        <v>1.4084507042253449</v>
      </c>
      <c r="H366" s="51">
        <v>0</v>
      </c>
      <c r="I366" s="35">
        <v>257.23800000000006</v>
      </c>
      <c r="K366" s="35">
        <v>5.6</v>
      </c>
      <c r="L366" s="35">
        <v>6</v>
      </c>
      <c r="M366" s="35"/>
      <c r="N366" s="12">
        <v>5.8</v>
      </c>
      <c r="O366" s="51">
        <v>0</v>
      </c>
      <c r="P366" s="51">
        <v>6.4220183486238653</v>
      </c>
      <c r="Q366" s="35">
        <v>414.43899999999996</v>
      </c>
    </row>
    <row r="367" spans="1:17">
      <c r="A367" s="168">
        <f t="shared" si="2"/>
        <v>42323</v>
      </c>
      <c r="B367" s="71">
        <v>0.70952142857142853</v>
      </c>
      <c r="C367" s="35">
        <v>3.35</v>
      </c>
      <c r="D367" s="35">
        <v>3.85</v>
      </c>
      <c r="E367" s="35"/>
      <c r="F367" s="35">
        <v>3.6</v>
      </c>
      <c r="G367" s="51">
        <v>0</v>
      </c>
      <c r="H367" s="51">
        <v>0</v>
      </c>
      <c r="I367" s="35">
        <v>255.4277142857143</v>
      </c>
      <c r="K367" s="35">
        <v>5.6</v>
      </c>
      <c r="L367" s="35">
        <v>6</v>
      </c>
      <c r="M367" s="35"/>
      <c r="N367" s="12">
        <v>5.8</v>
      </c>
      <c r="O367" s="51">
        <v>0</v>
      </c>
      <c r="P367" s="51">
        <v>6.4220183486238653</v>
      </c>
      <c r="Q367" s="35">
        <v>411.52242857142858</v>
      </c>
    </row>
    <row r="368" spans="1:17">
      <c r="A368" s="168">
        <f t="shared" si="2"/>
        <v>42330</v>
      </c>
      <c r="B368" s="71">
        <v>0.70246428571428565</v>
      </c>
      <c r="C368" s="35">
        <v>3.3</v>
      </c>
      <c r="D368" s="35">
        <v>3.85</v>
      </c>
      <c r="E368" s="35"/>
      <c r="F368" s="35">
        <v>3.5750000000000002</v>
      </c>
      <c r="G368" s="51">
        <v>-0.69444444444444287</v>
      </c>
      <c r="H368" s="51">
        <v>-0.69444444444444287</v>
      </c>
      <c r="I368" s="35">
        <v>251.13098214285711</v>
      </c>
      <c r="K368" s="35">
        <v>5.6</v>
      </c>
      <c r="L368" s="35">
        <v>6</v>
      </c>
      <c r="M368" s="35"/>
      <c r="N368" s="12">
        <v>5.8</v>
      </c>
      <c r="O368" s="51">
        <v>0</v>
      </c>
      <c r="P368" s="51">
        <v>6.4220183486238653</v>
      </c>
      <c r="Q368" s="35">
        <v>407.4292857142857</v>
      </c>
    </row>
    <row r="369" spans="1:17">
      <c r="A369" s="168">
        <f t="shared" si="2"/>
        <v>42337</v>
      </c>
      <c r="B369" s="71">
        <v>0.70286428571428572</v>
      </c>
      <c r="C369" s="35">
        <v>3.3</v>
      </c>
      <c r="D369" s="35">
        <v>3.85</v>
      </c>
      <c r="E369" s="35"/>
      <c r="F369" s="35">
        <v>3.5750000000000002</v>
      </c>
      <c r="G369" s="51">
        <v>0</v>
      </c>
      <c r="H369" s="51">
        <v>-0.69444444444444287</v>
      </c>
      <c r="I369" s="35">
        <v>251.27398214285716</v>
      </c>
      <c r="K369" s="35">
        <v>5.6</v>
      </c>
      <c r="L369" s="35">
        <v>6</v>
      </c>
      <c r="M369" s="35"/>
      <c r="N369" s="12">
        <v>5.8</v>
      </c>
      <c r="O369" s="51">
        <v>0</v>
      </c>
      <c r="P369" s="51">
        <v>5.454545454545439</v>
      </c>
      <c r="Q369" s="35">
        <v>407.66128571428573</v>
      </c>
    </row>
    <row r="370" spans="1:17">
      <c r="A370" s="168">
        <f t="shared" si="2"/>
        <v>42344</v>
      </c>
      <c r="B370" s="71">
        <v>0.7099428571428571</v>
      </c>
      <c r="C370" s="35">
        <v>3.3</v>
      </c>
      <c r="D370" s="35">
        <v>3.85</v>
      </c>
      <c r="E370" s="35"/>
      <c r="F370" s="35">
        <v>3.5750000000000002</v>
      </c>
      <c r="G370" s="51">
        <v>0</v>
      </c>
      <c r="H370" s="51">
        <v>0.70422535211267245</v>
      </c>
      <c r="I370" s="35">
        <v>253.80457142857145</v>
      </c>
      <c r="K370" s="35">
        <v>5.6</v>
      </c>
      <c r="L370" s="35">
        <v>6</v>
      </c>
      <c r="M370" s="35"/>
      <c r="N370" s="12">
        <v>5.8</v>
      </c>
      <c r="O370" s="51">
        <v>0</v>
      </c>
      <c r="P370" s="51">
        <v>5.454545454545439</v>
      </c>
      <c r="Q370" s="35">
        <v>411.76685714285713</v>
      </c>
    </row>
    <row r="371" spans="1:17">
      <c r="A371" s="168">
        <f t="shared" si="2"/>
        <v>42351</v>
      </c>
      <c r="B371" s="71">
        <v>0.72261428571428576</v>
      </c>
      <c r="C371" s="35">
        <v>3.3</v>
      </c>
      <c r="D371" s="35">
        <v>3.85</v>
      </c>
      <c r="E371" s="35"/>
      <c r="F371" s="35">
        <v>3.5750000000000002</v>
      </c>
      <c r="G371" s="51">
        <v>0</v>
      </c>
      <c r="H371" s="51">
        <v>0.70422535211267245</v>
      </c>
      <c r="I371" s="35">
        <v>258.33460714285718</v>
      </c>
      <c r="K371" s="35">
        <v>5.6</v>
      </c>
      <c r="L371" s="35">
        <v>6</v>
      </c>
      <c r="M371" s="35"/>
      <c r="N371" s="12">
        <v>5.8</v>
      </c>
      <c r="O371" s="51">
        <v>0</v>
      </c>
      <c r="P371" s="51">
        <v>5.454545454545439</v>
      </c>
      <c r="Q371" s="35">
        <v>419.11628571428577</v>
      </c>
    </row>
    <row r="372" spans="1:17">
      <c r="A372" s="168">
        <f t="shared" si="2"/>
        <v>42358</v>
      </c>
      <c r="B372" s="71">
        <v>0.72597428571428568</v>
      </c>
      <c r="C372" s="35">
        <v>3.3</v>
      </c>
      <c r="D372" s="35">
        <v>3.75</v>
      </c>
      <c r="E372" s="35"/>
      <c r="F372" s="35">
        <v>3.5249999999999999</v>
      </c>
      <c r="G372" s="51">
        <v>-1.3986013986014001</v>
      </c>
      <c r="H372" s="51">
        <v>-0.70422535211267245</v>
      </c>
      <c r="I372" s="35">
        <v>255.9059357142857</v>
      </c>
      <c r="K372" s="35">
        <v>5.75</v>
      </c>
      <c r="L372" s="35">
        <v>6.2</v>
      </c>
      <c r="M372" s="35"/>
      <c r="N372" s="12">
        <v>5.9749999999999996</v>
      </c>
      <c r="O372" s="51">
        <v>3.0172413793103487</v>
      </c>
      <c r="P372" s="51">
        <v>7.6576576576576514</v>
      </c>
      <c r="Q372" s="35">
        <v>433.7696357142857</v>
      </c>
    </row>
    <row r="373" spans="1:17">
      <c r="A373" s="168">
        <f t="shared" si="2"/>
        <v>42365</v>
      </c>
      <c r="B373" s="71">
        <v>0.73261571428571415</v>
      </c>
      <c r="C373" s="35">
        <v>3.3</v>
      </c>
      <c r="D373" s="35">
        <v>3.75</v>
      </c>
      <c r="E373" s="35"/>
      <c r="F373" s="35">
        <v>3.5249999999999999</v>
      </c>
      <c r="G373" s="51">
        <v>0</v>
      </c>
      <c r="H373" s="51">
        <v>-0.70422535211267245</v>
      </c>
      <c r="I373" s="35">
        <v>258.24703928571421</v>
      </c>
      <c r="K373" s="35">
        <v>5.85</v>
      </c>
      <c r="L373" s="35">
        <v>6.2</v>
      </c>
      <c r="M373" s="35"/>
      <c r="N373" s="12">
        <v>6.0250000000000004</v>
      </c>
      <c r="O373" s="51">
        <v>0.83682008368202787</v>
      </c>
      <c r="P373" s="51">
        <v>8.5585585585585591</v>
      </c>
      <c r="Q373" s="35">
        <v>441.40096785714275</v>
      </c>
    </row>
    <row r="374" spans="1:17">
      <c r="A374" s="168">
        <f t="shared" si="2"/>
        <v>42372</v>
      </c>
      <c r="B374" s="71">
        <v>0.7356342857142858</v>
      </c>
      <c r="C374" s="35">
        <v>3.3</v>
      </c>
      <c r="D374" s="35">
        <v>3.75</v>
      </c>
      <c r="E374" s="35"/>
      <c r="F374" s="35">
        <v>3.5249999999999999</v>
      </c>
      <c r="G374" s="51">
        <v>0</v>
      </c>
      <c r="H374" s="51">
        <v>-0.70422535211267245</v>
      </c>
      <c r="I374" s="35">
        <v>259.31108571428575</v>
      </c>
      <c r="K374" s="35">
        <v>5.85</v>
      </c>
      <c r="L374" s="35">
        <v>6.2</v>
      </c>
      <c r="M374" s="35"/>
      <c r="N374" s="12">
        <v>6.0250000000000004</v>
      </c>
      <c r="O374" s="51">
        <v>0</v>
      </c>
      <c r="P374" s="51">
        <v>5.701754385964918</v>
      </c>
      <c r="Q374" s="35">
        <v>443.21965714285722</v>
      </c>
    </row>
    <row r="375" spans="1:17">
      <c r="A375" s="168">
        <f t="shared" si="2"/>
        <v>42379</v>
      </c>
      <c r="B375" s="71">
        <v>0.73923285714285714</v>
      </c>
      <c r="C375" s="35">
        <v>3.5</v>
      </c>
      <c r="D375" s="35">
        <v>3.85</v>
      </c>
      <c r="E375" s="35"/>
      <c r="F375" s="35">
        <v>3.6749999999999998</v>
      </c>
      <c r="G375" s="51">
        <v>4.2553191489361808</v>
      </c>
      <c r="H375" s="51">
        <v>3.5211267605633765</v>
      </c>
      <c r="I375" s="35">
        <v>271.66807499999999</v>
      </c>
      <c r="K375" s="35">
        <v>5.75</v>
      </c>
      <c r="L375" s="35">
        <v>6.2</v>
      </c>
      <c r="M375" s="35"/>
      <c r="N375" s="12">
        <v>5.9749999999999996</v>
      </c>
      <c r="O375" s="51">
        <v>-0.82987551867221043</v>
      </c>
      <c r="P375" s="51">
        <v>4.8245614035087527</v>
      </c>
      <c r="Q375" s="35">
        <v>441.69163214285715</v>
      </c>
    </row>
    <row r="376" spans="1:17">
      <c r="A376" s="168">
        <f t="shared" si="2"/>
        <v>42386</v>
      </c>
      <c r="B376" s="71">
        <v>0.75332428571428578</v>
      </c>
      <c r="C376" s="35">
        <v>3.5</v>
      </c>
      <c r="D376" s="35">
        <v>3.85</v>
      </c>
      <c r="E376" s="35"/>
      <c r="F376" s="35">
        <v>3.6749999999999998</v>
      </c>
      <c r="G376" s="51">
        <v>0</v>
      </c>
      <c r="H376" s="51">
        <v>2.0833333333333286</v>
      </c>
      <c r="I376" s="35">
        <v>276.846675</v>
      </c>
      <c r="K376" s="35">
        <v>5.75</v>
      </c>
      <c r="L376" s="35">
        <v>6.2</v>
      </c>
      <c r="M376" s="35"/>
      <c r="N376" s="12">
        <v>5.9749999999999996</v>
      </c>
      <c r="O376" s="51">
        <v>0</v>
      </c>
      <c r="P376" s="51">
        <v>4.8245614035087527</v>
      </c>
      <c r="Q376" s="35">
        <v>450.11126071428566</v>
      </c>
    </row>
    <row r="377" spans="1:17">
      <c r="A377" s="168">
        <f t="shared" si="2"/>
        <v>42393</v>
      </c>
      <c r="B377" s="71">
        <v>0.76283714285714299</v>
      </c>
      <c r="C377" s="35">
        <v>3.5</v>
      </c>
      <c r="D377" s="35">
        <v>3.85</v>
      </c>
      <c r="E377" s="35"/>
      <c r="F377" s="35">
        <v>3.6749999999999998</v>
      </c>
      <c r="G377" s="51">
        <v>0</v>
      </c>
      <c r="H377" s="51">
        <v>2.0833333333333286</v>
      </c>
      <c r="I377" s="35">
        <v>280.34265000000005</v>
      </c>
      <c r="K377" s="35">
        <v>5.75</v>
      </c>
      <c r="L377" s="35">
        <v>6.2</v>
      </c>
      <c r="M377" s="35"/>
      <c r="N377" s="12">
        <v>5.9749999999999996</v>
      </c>
      <c r="O377" s="51">
        <v>0</v>
      </c>
      <c r="P377" s="51">
        <v>4.8245614035087527</v>
      </c>
      <c r="Q377" s="35">
        <v>455.79519285714287</v>
      </c>
    </row>
    <row r="378" spans="1:17">
      <c r="A378" s="168">
        <f t="shared" si="2"/>
        <v>42400</v>
      </c>
      <c r="B378" s="71">
        <v>0.76065285714285724</v>
      </c>
      <c r="C378" s="35">
        <v>3.5</v>
      </c>
      <c r="D378" s="35">
        <v>3.85</v>
      </c>
      <c r="E378" s="35"/>
      <c r="F378" s="35">
        <v>3.6749999999999998</v>
      </c>
      <c r="G378" s="51">
        <v>0</v>
      </c>
      <c r="H378" s="51">
        <v>2.0833333333333286</v>
      </c>
      <c r="I378" s="35">
        <v>279.53992500000004</v>
      </c>
      <c r="K378" s="35">
        <v>5.75</v>
      </c>
      <c r="L378" s="35">
        <v>6.2</v>
      </c>
      <c r="M378" s="35"/>
      <c r="N378" s="12">
        <v>5.9749999999999996</v>
      </c>
      <c r="O378" s="51">
        <v>0</v>
      </c>
      <c r="P378" s="51">
        <v>4.8245614035087527</v>
      </c>
      <c r="Q378" s="35">
        <v>454.49008214285715</v>
      </c>
    </row>
    <row r="379" spans="1:17">
      <c r="A379" s="168">
        <f t="shared" si="2"/>
        <v>42407</v>
      </c>
      <c r="B379" s="71">
        <v>0.76320714285714286</v>
      </c>
      <c r="C379" s="35">
        <v>3.5</v>
      </c>
      <c r="D379" s="35">
        <v>3.85</v>
      </c>
      <c r="E379" s="35"/>
      <c r="F379" s="35">
        <v>3.6749999999999998</v>
      </c>
      <c r="G379" s="51">
        <v>0</v>
      </c>
      <c r="H379" s="51">
        <v>1.3793103448275872</v>
      </c>
      <c r="I379" s="35">
        <v>280.47862499999997</v>
      </c>
      <c r="K379" s="35">
        <v>5.75</v>
      </c>
      <c r="L379" s="35">
        <v>6.2</v>
      </c>
      <c r="M379" s="35"/>
      <c r="N379" s="12">
        <v>5.9749999999999996</v>
      </c>
      <c r="O379" s="51">
        <v>0</v>
      </c>
      <c r="P379" s="51">
        <v>4.8245614035087527</v>
      </c>
      <c r="Q379" s="35">
        <v>456.01626785714285</v>
      </c>
    </row>
    <row r="380" spans="1:17">
      <c r="A380" s="168">
        <f t="shared" si="2"/>
        <v>42414</v>
      </c>
      <c r="B380" s="71">
        <v>0.77671142857142861</v>
      </c>
      <c r="C380" s="35">
        <v>3.5</v>
      </c>
      <c r="D380" s="35">
        <v>3.85</v>
      </c>
      <c r="E380" s="35"/>
      <c r="F380" s="35">
        <v>3.6749999999999998</v>
      </c>
      <c r="G380" s="51">
        <v>0</v>
      </c>
      <c r="H380" s="51">
        <v>1.3793103448275872</v>
      </c>
      <c r="I380" s="35">
        <v>285.44144999999997</v>
      </c>
      <c r="K380" s="35">
        <v>5.75</v>
      </c>
      <c r="L380" s="35">
        <v>6.2</v>
      </c>
      <c r="M380" s="35"/>
      <c r="N380" s="12">
        <v>5.9749999999999996</v>
      </c>
      <c r="O380" s="51">
        <v>0</v>
      </c>
      <c r="P380" s="51">
        <v>4.8245614035087527</v>
      </c>
      <c r="Q380" s="35">
        <v>464.0850785714286</v>
      </c>
    </row>
    <row r="381" spans="1:17">
      <c r="A381" s="168">
        <f t="shared" si="2"/>
        <v>42421</v>
      </c>
      <c r="B381" s="71">
        <v>0.77560428571428564</v>
      </c>
      <c r="C381" s="35">
        <v>3.5</v>
      </c>
      <c r="D381" s="35">
        <v>3.85</v>
      </c>
      <c r="E381" s="35"/>
      <c r="F381" s="35">
        <v>3.6749999999999998</v>
      </c>
      <c r="G381" s="51">
        <v>0</v>
      </c>
      <c r="H381" s="51">
        <v>0.68493150684932402</v>
      </c>
      <c r="I381" s="35">
        <v>285.03457499999996</v>
      </c>
      <c r="K381" s="35">
        <v>5.75</v>
      </c>
      <c r="L381" s="35">
        <v>6.2</v>
      </c>
      <c r="M381" s="35"/>
      <c r="N381" s="12">
        <v>5.9749999999999996</v>
      </c>
      <c r="O381" s="51">
        <v>0</v>
      </c>
      <c r="P381" s="51">
        <v>4.8245614035087527</v>
      </c>
      <c r="Q381" s="35">
        <v>463.42356071428566</v>
      </c>
    </row>
    <row r="382" spans="1:17">
      <c r="A382" s="168">
        <f t="shared" si="2"/>
        <v>42428</v>
      </c>
      <c r="B382" s="71">
        <v>0.78469714285714276</v>
      </c>
      <c r="C382" s="35">
        <v>3.5</v>
      </c>
      <c r="D382" s="35">
        <v>3.85</v>
      </c>
      <c r="E382" s="35"/>
      <c r="F382" s="35">
        <v>3.6749999999999998</v>
      </c>
      <c r="G382" s="51">
        <v>0</v>
      </c>
      <c r="H382" s="51">
        <v>-0.67567567567567721</v>
      </c>
      <c r="I382" s="35">
        <v>288.37619999999993</v>
      </c>
      <c r="K382" s="35">
        <v>5.75</v>
      </c>
      <c r="L382" s="35">
        <v>6.2</v>
      </c>
      <c r="M382" s="35"/>
      <c r="N382" s="12">
        <v>5.9749999999999996</v>
      </c>
      <c r="O382" s="51">
        <v>0</v>
      </c>
      <c r="P382" s="51">
        <v>4.8245614035087527</v>
      </c>
      <c r="Q382" s="35">
        <v>468.85654285714276</v>
      </c>
    </row>
    <row r="383" spans="1:17">
      <c r="A383" s="168">
        <f t="shared" si="2"/>
        <v>42435</v>
      </c>
      <c r="B383" s="71">
        <v>0.77847999999999995</v>
      </c>
      <c r="C383" s="35">
        <v>3.5</v>
      </c>
      <c r="D383" s="35">
        <v>3.85</v>
      </c>
      <c r="E383" s="35"/>
      <c r="F383" s="35">
        <v>3.6749999999999998</v>
      </c>
      <c r="G383" s="51">
        <v>0</v>
      </c>
      <c r="H383" s="51">
        <v>-0.67567567567567721</v>
      </c>
      <c r="I383" s="35">
        <v>286.09139999999996</v>
      </c>
      <c r="K383" s="35">
        <v>5.75</v>
      </c>
      <c r="L383" s="35">
        <v>6.2</v>
      </c>
      <c r="M383" s="35"/>
      <c r="N383" s="12">
        <v>5.9749999999999996</v>
      </c>
      <c r="O383" s="51">
        <v>0</v>
      </c>
      <c r="P383" s="51">
        <v>4.8245614035087527</v>
      </c>
      <c r="Q383" s="35">
        <v>465.14179999999999</v>
      </c>
    </row>
    <row r="384" spans="1:17">
      <c r="A384" s="168">
        <f t="shared" si="2"/>
        <v>42442</v>
      </c>
      <c r="B384" s="71">
        <v>0.77368857142857139</v>
      </c>
      <c r="C384" s="35">
        <v>3.5</v>
      </c>
      <c r="D384" s="35">
        <v>3.85</v>
      </c>
      <c r="E384" s="35"/>
      <c r="F384" s="35">
        <v>3.6749999999999998</v>
      </c>
      <c r="G384" s="51">
        <v>0</v>
      </c>
      <c r="H384" s="51">
        <v>-0.67567567567567721</v>
      </c>
      <c r="I384" s="35">
        <v>284.33054999999996</v>
      </c>
      <c r="K384" s="35">
        <v>5.8</v>
      </c>
      <c r="L384" s="35">
        <v>6.3</v>
      </c>
      <c r="M384" s="35"/>
      <c r="N384" s="12">
        <v>6.05</v>
      </c>
      <c r="O384" s="51">
        <v>1.2552301255230276</v>
      </c>
      <c r="P384" s="51">
        <v>6.1403508771929864</v>
      </c>
      <c r="Q384" s="35">
        <v>468.08158571428572</v>
      </c>
    </row>
    <row r="385" spans="1:17">
      <c r="A385" s="168">
        <f t="shared" si="2"/>
        <v>42449</v>
      </c>
      <c r="B385" s="71">
        <v>0.7800557142857143</v>
      </c>
      <c r="C385" s="35">
        <v>3.5</v>
      </c>
      <c r="D385" s="35">
        <v>3.85</v>
      </c>
      <c r="E385" s="35"/>
      <c r="F385" s="35">
        <v>3.6749999999999998</v>
      </c>
      <c r="G385" s="51">
        <v>0</v>
      </c>
      <c r="H385" s="51">
        <v>-0.67567567567567721</v>
      </c>
      <c r="I385" s="35">
        <v>286.67047499999995</v>
      </c>
      <c r="K385" s="35">
        <v>5.8</v>
      </c>
      <c r="L385" s="35">
        <v>6.3</v>
      </c>
      <c r="M385" s="35"/>
      <c r="N385" s="12">
        <v>6.05</v>
      </c>
      <c r="O385" s="51">
        <v>0</v>
      </c>
      <c r="P385" s="51">
        <v>6.1403508771929864</v>
      </c>
      <c r="Q385" s="35">
        <v>471.93370714285709</v>
      </c>
    </row>
    <row r="386" spans="1:17">
      <c r="A386" s="168">
        <f t="shared" si="2"/>
        <v>42456</v>
      </c>
      <c r="B386" s="71">
        <v>0.78678142857142852</v>
      </c>
      <c r="C386" s="35">
        <v>3.5</v>
      </c>
      <c r="D386" s="35">
        <v>3.85</v>
      </c>
      <c r="E386" s="35"/>
      <c r="F386" s="35">
        <v>3.6749999999999998</v>
      </c>
      <c r="G386" s="51">
        <v>0</v>
      </c>
      <c r="H386" s="51">
        <v>-0.67567567567567721</v>
      </c>
      <c r="I386" s="35">
        <v>289.14217499999995</v>
      </c>
      <c r="K386" s="35">
        <v>5.8</v>
      </c>
      <c r="L386" s="35">
        <v>6.3</v>
      </c>
      <c r="M386" s="35"/>
      <c r="N386" s="12">
        <v>6.05</v>
      </c>
      <c r="O386" s="51">
        <v>0</v>
      </c>
      <c r="P386" s="51">
        <v>6.1403508771929864</v>
      </c>
      <c r="Q386" s="35">
        <v>476.00276428571425</v>
      </c>
    </row>
    <row r="387" spans="1:17">
      <c r="A387" s="168">
        <f t="shared" si="2"/>
        <v>42463</v>
      </c>
      <c r="B387" s="71">
        <v>0.7912014285714285</v>
      </c>
      <c r="C387" s="35">
        <v>3.5</v>
      </c>
      <c r="D387" s="35">
        <v>3.85</v>
      </c>
      <c r="E387" s="35"/>
      <c r="F387" s="35">
        <v>3.6749999999999998</v>
      </c>
      <c r="G387" s="51">
        <v>0</v>
      </c>
      <c r="H387" s="51">
        <v>-0.67567567567567721</v>
      </c>
      <c r="I387" s="35">
        <v>290.76652499999994</v>
      </c>
      <c r="K387" s="35">
        <v>5.8</v>
      </c>
      <c r="L387" s="35">
        <v>6.3</v>
      </c>
      <c r="M387" s="35"/>
      <c r="N387" s="12">
        <v>6.05</v>
      </c>
      <c r="O387" s="51">
        <v>0</v>
      </c>
      <c r="P387" s="51">
        <v>6.1403508771929864</v>
      </c>
      <c r="Q387" s="35">
        <v>478.6768642857142</v>
      </c>
    </row>
    <row r="388" spans="1:17">
      <c r="A388" s="168">
        <f t="shared" si="2"/>
        <v>42470</v>
      </c>
      <c r="B388" s="71">
        <v>0.80397714285714272</v>
      </c>
      <c r="C388" s="35">
        <v>3.5</v>
      </c>
      <c r="D388" s="35">
        <v>3.85</v>
      </c>
      <c r="E388" s="35"/>
      <c r="F388" s="35">
        <v>3.6749999999999998</v>
      </c>
      <c r="G388" s="51">
        <v>0</v>
      </c>
      <c r="H388" s="51">
        <v>-0.67567567567567721</v>
      </c>
      <c r="I388" s="35">
        <v>295.46159999999992</v>
      </c>
      <c r="K388" s="35">
        <v>5.8</v>
      </c>
      <c r="L388" s="35">
        <v>6.3</v>
      </c>
      <c r="M388" s="35"/>
      <c r="N388" s="12">
        <v>6.05</v>
      </c>
      <c r="O388" s="51">
        <v>0</v>
      </c>
      <c r="P388" s="51">
        <v>6.1403508771929864</v>
      </c>
      <c r="Q388" s="35">
        <v>486.40617142857138</v>
      </c>
    </row>
    <row r="389" spans="1:17">
      <c r="A389" s="168">
        <f t="shared" si="2"/>
        <v>42477</v>
      </c>
      <c r="B389" s="71">
        <v>0.79818285714285708</v>
      </c>
      <c r="C389" s="35">
        <v>3.5</v>
      </c>
      <c r="D389" s="35">
        <v>3.85</v>
      </c>
      <c r="E389" s="35"/>
      <c r="F389" s="35">
        <v>3.6749999999999998</v>
      </c>
      <c r="G389" s="51">
        <v>0</v>
      </c>
      <c r="H389" s="51">
        <v>-0.67567567567567721</v>
      </c>
      <c r="I389" s="35">
        <v>293.33219999999994</v>
      </c>
      <c r="K389" s="35">
        <v>5.8</v>
      </c>
      <c r="L389" s="35">
        <v>6.3</v>
      </c>
      <c r="M389" s="35"/>
      <c r="N389" s="12">
        <v>6.05</v>
      </c>
      <c r="O389" s="51">
        <v>0</v>
      </c>
      <c r="P389" s="51">
        <v>6.1403508771929864</v>
      </c>
      <c r="Q389" s="35">
        <v>482.90062857142846</v>
      </c>
    </row>
    <row r="390" spans="1:17">
      <c r="A390" s="168">
        <f t="shared" si="2"/>
        <v>42484</v>
      </c>
      <c r="B390" s="71">
        <v>0.78970428571428564</v>
      </c>
      <c r="C390" s="35">
        <v>3.45</v>
      </c>
      <c r="D390" s="35">
        <v>3.85</v>
      </c>
      <c r="E390" s="35"/>
      <c r="F390" s="35">
        <v>3.6500000000000004</v>
      </c>
      <c r="G390" s="51">
        <v>-0.68027210884352485</v>
      </c>
      <c r="H390" s="51">
        <v>-1.3513513513513544</v>
      </c>
      <c r="I390" s="35">
        <v>288.24206428571426</v>
      </c>
      <c r="K390" s="35">
        <v>5.8</v>
      </c>
      <c r="L390" s="35">
        <v>6.3</v>
      </c>
      <c r="M390" s="35"/>
      <c r="N390" s="12">
        <v>6.05</v>
      </c>
      <c r="O390" s="51">
        <v>0</v>
      </c>
      <c r="P390" s="51">
        <v>6.1403508771929864</v>
      </c>
      <c r="Q390" s="35">
        <v>477.77109285714278</v>
      </c>
    </row>
    <row r="391" spans="1:17">
      <c r="A391" s="168">
        <f t="shared" si="2"/>
        <v>42491</v>
      </c>
      <c r="B391" s="71">
        <v>0.77831571428571422</v>
      </c>
      <c r="C391" s="35">
        <v>3.45</v>
      </c>
      <c r="D391" s="35">
        <v>3.85</v>
      </c>
      <c r="E391" s="35"/>
      <c r="F391" s="35">
        <v>3.6500000000000004</v>
      </c>
      <c r="G391" s="51">
        <v>0</v>
      </c>
      <c r="H391" s="51">
        <v>-1.3513513513513544</v>
      </c>
      <c r="I391" s="35">
        <v>284.08523571428572</v>
      </c>
      <c r="K391" s="35">
        <v>5.8</v>
      </c>
      <c r="L391" s="35">
        <v>6.3</v>
      </c>
      <c r="M391" s="35"/>
      <c r="N391" s="12">
        <v>6.05</v>
      </c>
      <c r="O391" s="51">
        <v>0</v>
      </c>
      <c r="P391" s="51">
        <v>6.1403508771929864</v>
      </c>
      <c r="Q391" s="35">
        <v>470.88100714285713</v>
      </c>
    </row>
    <row r="392" spans="1:17">
      <c r="A392" s="168">
        <f t="shared" si="2"/>
        <v>42498</v>
      </c>
      <c r="B392" s="71">
        <v>0.78745714285714286</v>
      </c>
      <c r="C392" s="35">
        <v>3.4</v>
      </c>
      <c r="D392" s="35">
        <v>3.8</v>
      </c>
      <c r="E392" s="35"/>
      <c r="F392" s="35">
        <v>3.5999999999999996</v>
      </c>
      <c r="G392" s="51">
        <v>-1.369863013698648</v>
      </c>
      <c r="H392" s="51">
        <v>-2.7027027027027231</v>
      </c>
      <c r="I392" s="35">
        <v>283.48457142857143</v>
      </c>
      <c r="K392" s="35">
        <v>5.75</v>
      </c>
      <c r="L392" s="35">
        <v>6.25</v>
      </c>
      <c r="M392" s="35"/>
      <c r="N392" s="12">
        <v>6</v>
      </c>
      <c r="O392" s="51">
        <v>-0.8264462809917319</v>
      </c>
      <c r="P392" s="51">
        <v>5.2631578947368354</v>
      </c>
      <c r="Q392" s="35">
        <v>472.47428571428571</v>
      </c>
    </row>
    <row r="393" spans="1:17">
      <c r="A393" s="168">
        <f t="shared" si="2"/>
        <v>42505</v>
      </c>
      <c r="B393" s="71">
        <v>0.78852857142857147</v>
      </c>
      <c r="C393" s="35">
        <v>3.4</v>
      </c>
      <c r="D393" s="35">
        <v>3.8</v>
      </c>
      <c r="E393" s="35"/>
      <c r="F393" s="35">
        <v>3.5999999999999996</v>
      </c>
      <c r="G393" s="51">
        <v>0</v>
      </c>
      <c r="H393" s="51">
        <v>-1.3698630136986338</v>
      </c>
      <c r="I393" s="35">
        <v>283.87028571428573</v>
      </c>
      <c r="K393" s="35">
        <v>5.75</v>
      </c>
      <c r="L393" s="35">
        <v>6.25</v>
      </c>
      <c r="M393" s="35"/>
      <c r="N393" s="12">
        <v>6</v>
      </c>
      <c r="O393" s="51">
        <v>0</v>
      </c>
      <c r="P393" s="51">
        <v>5.2631578947368354</v>
      </c>
      <c r="Q393" s="35">
        <v>473.11714285714288</v>
      </c>
    </row>
    <row r="394" spans="1:17">
      <c r="A394" s="168">
        <f t="shared" si="2"/>
        <v>42512</v>
      </c>
      <c r="B394" s="71">
        <v>0.77684857142857133</v>
      </c>
      <c r="C394" s="35">
        <v>3.3</v>
      </c>
      <c r="D394" s="35">
        <v>3.75</v>
      </c>
      <c r="E394" s="35"/>
      <c r="F394" s="35">
        <v>3.5249999999999999</v>
      </c>
      <c r="G394" s="51">
        <v>-2.0833333333333286</v>
      </c>
      <c r="H394" s="51">
        <v>-3.4246575342465775</v>
      </c>
      <c r="I394" s="35">
        <v>273.83912142857139</v>
      </c>
      <c r="K394" s="35">
        <v>5.7</v>
      </c>
      <c r="L394" s="35">
        <v>6.25</v>
      </c>
      <c r="M394" s="35"/>
      <c r="N394" s="12">
        <v>5.9749999999999996</v>
      </c>
      <c r="O394" s="51">
        <v>-0.4166666666666714</v>
      </c>
      <c r="P394" s="51">
        <v>4.8245614035087527</v>
      </c>
      <c r="Q394" s="35">
        <v>464.16702142857133</v>
      </c>
    </row>
    <row r="395" spans="1:17">
      <c r="A395" s="168">
        <f t="shared" si="2"/>
        <v>42519</v>
      </c>
      <c r="B395" s="71">
        <v>0.76478428571428569</v>
      </c>
      <c r="C395" s="35">
        <v>3.3</v>
      </c>
      <c r="D395" s="35">
        <v>3.75</v>
      </c>
      <c r="E395" s="35"/>
      <c r="F395" s="35">
        <v>3.5249999999999999</v>
      </c>
      <c r="G395" s="51">
        <v>0</v>
      </c>
      <c r="H395" s="51">
        <v>-2.0833333333333428</v>
      </c>
      <c r="I395" s="35">
        <v>269.58646071428569</v>
      </c>
      <c r="K395" s="35">
        <v>5.7</v>
      </c>
      <c r="L395" s="35">
        <v>6.25</v>
      </c>
      <c r="M395" s="35"/>
      <c r="N395" s="12">
        <v>5.9749999999999996</v>
      </c>
      <c r="O395" s="51">
        <v>0</v>
      </c>
      <c r="P395" s="51">
        <v>4.8245614035087527</v>
      </c>
      <c r="Q395" s="35">
        <v>456.95861071428567</v>
      </c>
    </row>
    <row r="396" spans="1:17">
      <c r="A396" s="168">
        <f t="shared" si="2"/>
        <v>42526</v>
      </c>
      <c r="B396" s="71">
        <v>0.76831142857142853</v>
      </c>
      <c r="C396" s="35">
        <v>3.3</v>
      </c>
      <c r="D396" s="35">
        <v>3.75</v>
      </c>
      <c r="E396" s="35"/>
      <c r="F396" s="35">
        <v>3.5249999999999999</v>
      </c>
      <c r="G396" s="51">
        <v>0</v>
      </c>
      <c r="H396" s="51">
        <v>-2.0833333333333428</v>
      </c>
      <c r="I396" s="35">
        <v>270.82977857142856</v>
      </c>
      <c r="K396" s="35">
        <v>5.7</v>
      </c>
      <c r="L396" s="35">
        <v>6.25</v>
      </c>
      <c r="M396" s="35"/>
      <c r="N396" s="12">
        <v>5.9749999999999996</v>
      </c>
      <c r="O396" s="51">
        <v>0</v>
      </c>
      <c r="P396" s="51">
        <v>4.8245614035087527</v>
      </c>
      <c r="Q396" s="35">
        <v>459.06607857142853</v>
      </c>
    </row>
    <row r="397" spans="1:17">
      <c r="A397" s="168">
        <f t="shared" si="2"/>
        <v>42533</v>
      </c>
      <c r="B397" s="71">
        <v>0.78190142857142853</v>
      </c>
      <c r="C397" s="35">
        <v>3.3</v>
      </c>
      <c r="D397" s="35">
        <v>3.75</v>
      </c>
      <c r="E397" s="35"/>
      <c r="F397" s="35">
        <v>3.5249999999999999</v>
      </c>
      <c r="G397" s="51">
        <v>0</v>
      </c>
      <c r="H397" s="51">
        <v>-1.3986013986014001</v>
      </c>
      <c r="I397" s="35">
        <v>275.62025357142852</v>
      </c>
      <c r="K397" s="35">
        <v>5.7</v>
      </c>
      <c r="L397" s="35">
        <v>6.25</v>
      </c>
      <c r="M397" s="35"/>
      <c r="N397" s="12">
        <v>5.9749999999999996</v>
      </c>
      <c r="O397" s="51">
        <v>0</v>
      </c>
      <c r="P397" s="51">
        <v>4.8245614035087527</v>
      </c>
      <c r="Q397" s="35">
        <v>467.18610357142853</v>
      </c>
    </row>
    <row r="398" spans="1:17">
      <c r="A398" s="168">
        <f t="shared" si="2"/>
        <v>42540</v>
      </c>
      <c r="B398" s="71">
        <v>0.79029142857142864</v>
      </c>
      <c r="C398" s="35">
        <v>3.3</v>
      </c>
      <c r="D398" s="35">
        <v>3.75</v>
      </c>
      <c r="E398" s="35"/>
      <c r="F398" s="35">
        <v>3.5249999999999999</v>
      </c>
      <c r="G398" s="51">
        <v>0</v>
      </c>
      <c r="H398" s="51">
        <v>-1.3986013986014001</v>
      </c>
      <c r="I398" s="35">
        <v>278.57772857142862</v>
      </c>
      <c r="K398" s="35">
        <v>5.7</v>
      </c>
      <c r="L398" s="35">
        <v>6.25</v>
      </c>
      <c r="M398" s="35"/>
      <c r="N398" s="12">
        <v>5.9749999999999996</v>
      </c>
      <c r="O398" s="51">
        <v>0</v>
      </c>
      <c r="P398" s="51">
        <v>4.8245614035087527</v>
      </c>
      <c r="Q398" s="35">
        <v>472.19912857142862</v>
      </c>
    </row>
    <row r="399" spans="1:17">
      <c r="A399" s="168">
        <f t="shared" si="2"/>
        <v>42547</v>
      </c>
      <c r="B399" s="71">
        <v>0.78255428571428565</v>
      </c>
      <c r="C399" s="35">
        <v>3.3</v>
      </c>
      <c r="D399" s="35">
        <v>3.75</v>
      </c>
      <c r="E399" s="35"/>
      <c r="F399" s="35">
        <v>3.5249999999999999</v>
      </c>
      <c r="G399" s="51">
        <v>0</v>
      </c>
      <c r="H399" s="51">
        <v>-1.3986013986014001</v>
      </c>
      <c r="I399" s="35">
        <v>275.85038571428566</v>
      </c>
      <c r="K399" s="35">
        <v>5.7</v>
      </c>
      <c r="L399" s="35">
        <v>6.25</v>
      </c>
      <c r="M399" s="35"/>
      <c r="N399" s="12">
        <v>5.9749999999999996</v>
      </c>
      <c r="O399" s="51">
        <v>0</v>
      </c>
      <c r="P399" s="51">
        <v>4.8245614035087527</v>
      </c>
      <c r="Q399" s="35">
        <v>467.57618571428566</v>
      </c>
    </row>
    <row r="400" spans="1:17">
      <c r="A400" s="168">
        <f t="shared" si="2"/>
        <v>42554</v>
      </c>
      <c r="B400" s="71">
        <v>0.82818571428571441</v>
      </c>
      <c r="C400" s="35">
        <v>3.25</v>
      </c>
      <c r="D400" s="35">
        <v>3.75</v>
      </c>
      <c r="E400" s="35"/>
      <c r="F400" s="35">
        <v>3.5</v>
      </c>
      <c r="G400" s="51">
        <v>-0.7092198581560325</v>
      </c>
      <c r="H400" s="51">
        <v>-2.0979020979021072</v>
      </c>
      <c r="I400" s="35">
        <v>289.86500000000007</v>
      </c>
      <c r="K400" s="35">
        <v>5.7</v>
      </c>
      <c r="L400" s="35">
        <v>6.25</v>
      </c>
      <c r="M400" s="35"/>
      <c r="N400" s="12">
        <v>5.9749999999999996</v>
      </c>
      <c r="O400" s="51">
        <v>0</v>
      </c>
      <c r="P400" s="51">
        <v>4.8245614035087527</v>
      </c>
      <c r="Q400" s="35">
        <v>494.84096428571434</v>
      </c>
    </row>
    <row r="401" spans="1:17">
      <c r="A401" s="168">
        <f t="shared" si="2"/>
        <v>42561</v>
      </c>
      <c r="B401" s="71">
        <v>0.84800428571428577</v>
      </c>
      <c r="C401" s="35">
        <v>3.25</v>
      </c>
      <c r="D401" s="35">
        <v>3.75</v>
      </c>
      <c r="E401" s="35"/>
      <c r="F401" s="35">
        <v>3.5</v>
      </c>
      <c r="G401" s="51">
        <v>0</v>
      </c>
      <c r="H401" s="51">
        <v>-2.0979020979021072</v>
      </c>
      <c r="I401" s="35">
        <v>296.80150000000003</v>
      </c>
      <c r="K401" s="35">
        <v>5.7</v>
      </c>
      <c r="L401" s="35">
        <v>6.25</v>
      </c>
      <c r="M401" s="35"/>
      <c r="N401" s="12">
        <v>5.9749999999999996</v>
      </c>
      <c r="O401" s="51">
        <v>0</v>
      </c>
      <c r="P401" s="51">
        <v>4.8245614035087527</v>
      </c>
      <c r="Q401" s="35">
        <v>506.68256071428573</v>
      </c>
    </row>
    <row r="402" spans="1:17">
      <c r="A402" s="168">
        <f t="shared" si="2"/>
        <v>42568</v>
      </c>
      <c r="B402" s="71">
        <v>0.8398199999999999</v>
      </c>
      <c r="C402" s="35">
        <v>3.25</v>
      </c>
      <c r="D402" s="35">
        <v>3.75</v>
      </c>
      <c r="E402" s="35"/>
      <c r="F402" s="35">
        <v>3.5</v>
      </c>
      <c r="G402" s="51">
        <v>0</v>
      </c>
      <c r="H402" s="51">
        <v>-1.4084507042253449</v>
      </c>
      <c r="I402" s="35">
        <v>293.93699999999995</v>
      </c>
      <c r="K402" s="35">
        <v>5.7</v>
      </c>
      <c r="L402" s="35">
        <v>6.25</v>
      </c>
      <c r="M402" s="35"/>
      <c r="N402" s="12">
        <v>5.9749999999999996</v>
      </c>
      <c r="O402" s="51">
        <v>0</v>
      </c>
      <c r="P402" s="51">
        <v>4.8245614035087527</v>
      </c>
      <c r="Q402" s="35">
        <v>501.79244999999992</v>
      </c>
    </row>
    <row r="403" spans="1:17">
      <c r="A403" s="168">
        <f t="shared" si="2"/>
        <v>42575</v>
      </c>
      <c r="B403" s="71">
        <v>0.8371614285714285</v>
      </c>
      <c r="C403" s="35">
        <v>3.3</v>
      </c>
      <c r="D403" s="35">
        <v>3.75</v>
      </c>
      <c r="E403" s="35"/>
      <c r="F403" s="35">
        <v>3.5249999999999999</v>
      </c>
      <c r="G403" s="51">
        <v>0.7142857142857082</v>
      </c>
      <c r="H403" s="51">
        <v>0</v>
      </c>
      <c r="I403" s="35">
        <v>295.09940357142852</v>
      </c>
      <c r="K403" s="35">
        <v>5.7</v>
      </c>
      <c r="L403" s="35">
        <v>6.25</v>
      </c>
      <c r="M403" s="35"/>
      <c r="N403" s="12">
        <v>5.9749999999999996</v>
      </c>
      <c r="O403" s="51">
        <v>0</v>
      </c>
      <c r="P403" s="51">
        <v>4.8245614035087527</v>
      </c>
      <c r="Q403" s="35">
        <v>500.20395357142854</v>
      </c>
    </row>
    <row r="404" spans="1:17">
      <c r="A404" s="168">
        <f t="shared" si="2"/>
        <v>42582</v>
      </c>
      <c r="B404" s="71">
        <v>0.84054714285714294</v>
      </c>
      <c r="C404" s="35">
        <v>3.3</v>
      </c>
      <c r="D404" s="35">
        <v>3.75</v>
      </c>
      <c r="E404" s="35"/>
      <c r="F404" s="35">
        <v>3.5249999999999999</v>
      </c>
      <c r="G404" s="51">
        <v>0</v>
      </c>
      <c r="H404" s="51">
        <v>0</v>
      </c>
      <c r="I404" s="35">
        <v>296.29286785714288</v>
      </c>
      <c r="K404" s="35">
        <v>5.7</v>
      </c>
      <c r="L404" s="35">
        <v>6.25</v>
      </c>
      <c r="M404" s="35"/>
      <c r="N404" s="12">
        <v>5.9749999999999996</v>
      </c>
      <c r="O404" s="51">
        <v>0</v>
      </c>
      <c r="P404" s="51">
        <v>4.8245614035087527</v>
      </c>
      <c r="Q404" s="35">
        <v>502.22691785714284</v>
      </c>
    </row>
    <row r="405" spans="1:17">
      <c r="A405" s="168">
        <f t="shared" si="2"/>
        <v>42589</v>
      </c>
      <c r="B405" s="71">
        <v>0.84483285714285705</v>
      </c>
      <c r="C405" s="35">
        <v>3.3</v>
      </c>
      <c r="D405" s="35">
        <v>3.75</v>
      </c>
      <c r="E405" s="35"/>
      <c r="F405" s="35">
        <v>3.5249999999999999</v>
      </c>
      <c r="G405" s="51">
        <v>0</v>
      </c>
      <c r="H405" s="51">
        <v>0.7142857142857082</v>
      </c>
      <c r="I405" s="35">
        <v>297.80358214285712</v>
      </c>
      <c r="K405" s="35">
        <v>5.7</v>
      </c>
      <c r="L405" s="35">
        <v>6.25</v>
      </c>
      <c r="M405" s="35"/>
      <c r="N405" s="12">
        <v>5.9749999999999996</v>
      </c>
      <c r="O405" s="51">
        <v>0</v>
      </c>
      <c r="P405" s="51">
        <v>4.8245614035087527</v>
      </c>
      <c r="Q405" s="35">
        <v>504.78763214285703</v>
      </c>
    </row>
    <row r="406" spans="1:17">
      <c r="A406" s="168">
        <f t="shared" si="2"/>
        <v>42596</v>
      </c>
      <c r="B406" s="71">
        <v>0.85548999999999997</v>
      </c>
      <c r="C406" s="35">
        <v>3.3</v>
      </c>
      <c r="D406" s="35">
        <v>3.75</v>
      </c>
      <c r="E406" s="35"/>
      <c r="F406" s="35">
        <v>3.5249999999999999</v>
      </c>
      <c r="G406" s="51">
        <v>0</v>
      </c>
      <c r="H406" s="51">
        <v>0</v>
      </c>
      <c r="I406" s="35">
        <v>301.56022499999995</v>
      </c>
      <c r="K406" s="35">
        <v>5.7</v>
      </c>
      <c r="L406" s="35">
        <v>6.25</v>
      </c>
      <c r="M406" s="35"/>
      <c r="N406" s="12">
        <v>5.9749999999999996</v>
      </c>
      <c r="O406" s="51">
        <v>0</v>
      </c>
      <c r="P406" s="51">
        <v>4.8245614035087527</v>
      </c>
      <c r="Q406" s="35">
        <v>511.15527499999996</v>
      </c>
    </row>
    <row r="407" spans="1:17">
      <c r="A407" s="168">
        <f t="shared" si="2"/>
        <v>42603</v>
      </c>
      <c r="B407" s="71">
        <v>0.86510571428571426</v>
      </c>
      <c r="C407" s="35">
        <v>3.3</v>
      </c>
      <c r="D407" s="35">
        <v>3.75</v>
      </c>
      <c r="E407" s="35"/>
      <c r="F407" s="35">
        <v>3.5249999999999999</v>
      </c>
      <c r="G407" s="51">
        <v>0</v>
      </c>
      <c r="H407" s="51">
        <v>-0.70422535211267245</v>
      </c>
      <c r="I407" s="35">
        <v>304.94976428571425</v>
      </c>
      <c r="K407" s="35">
        <v>5.7</v>
      </c>
      <c r="L407" s="35">
        <v>6.25</v>
      </c>
      <c r="M407" s="35"/>
      <c r="N407" s="12">
        <v>5.9749999999999996</v>
      </c>
      <c r="O407" s="51">
        <v>0</v>
      </c>
      <c r="P407" s="51">
        <v>4.8245614035087527</v>
      </c>
      <c r="Q407" s="35">
        <v>516.90066428571424</v>
      </c>
    </row>
    <row r="408" spans="1:17">
      <c r="A408" s="168">
        <f t="shared" si="2"/>
        <v>42610</v>
      </c>
      <c r="B408" s="71">
        <v>0.85767428571428561</v>
      </c>
      <c r="C408" s="35">
        <v>3.3</v>
      </c>
      <c r="D408" s="35">
        <v>3.75</v>
      </c>
      <c r="E408" s="35"/>
      <c r="F408" s="35">
        <v>3.5249999999999999</v>
      </c>
      <c r="G408" s="51">
        <v>0</v>
      </c>
      <c r="H408" s="51">
        <v>-0.70422535211267245</v>
      </c>
      <c r="I408" s="35">
        <v>302.33018571428568</v>
      </c>
      <c r="K408" s="35">
        <v>5.7</v>
      </c>
      <c r="L408" s="35">
        <v>6.25</v>
      </c>
      <c r="M408" s="35"/>
      <c r="N408" s="12">
        <v>5.9749999999999996</v>
      </c>
      <c r="O408" s="51">
        <v>0</v>
      </c>
      <c r="P408" s="51">
        <v>3.4632034632034561</v>
      </c>
      <c r="Q408" s="35">
        <v>512.46038571428562</v>
      </c>
    </row>
    <row r="409" spans="1:17">
      <c r="A409" s="168">
        <f t="shared" si="2"/>
        <v>42617</v>
      </c>
      <c r="B409" s="71">
        <v>0.84781714285714294</v>
      </c>
      <c r="C409" s="35">
        <v>3.3</v>
      </c>
      <c r="D409" s="35">
        <v>3.75</v>
      </c>
      <c r="E409" s="35"/>
      <c r="F409" s="35">
        <v>3.5249999999999999</v>
      </c>
      <c r="G409" s="51">
        <v>0</v>
      </c>
      <c r="H409" s="51">
        <v>-0.70422535211267245</v>
      </c>
      <c r="I409" s="35">
        <v>298.85554285714289</v>
      </c>
      <c r="K409" s="35">
        <v>5.7</v>
      </c>
      <c r="L409" s="35">
        <v>6.25</v>
      </c>
      <c r="M409" s="35"/>
      <c r="N409" s="12">
        <v>5.9749999999999996</v>
      </c>
      <c r="O409" s="51">
        <v>0</v>
      </c>
      <c r="P409" s="51">
        <v>3.0172413793103487</v>
      </c>
      <c r="Q409" s="35">
        <v>506.57074285714287</v>
      </c>
    </row>
    <row r="410" spans="1:17">
      <c r="A410" s="168">
        <f t="shared" si="2"/>
        <v>42624</v>
      </c>
      <c r="B410" s="71">
        <v>0.84154571428571423</v>
      </c>
      <c r="C410" s="35">
        <v>3.3</v>
      </c>
      <c r="D410" s="35">
        <v>3.75</v>
      </c>
      <c r="E410" s="35"/>
      <c r="F410" s="35">
        <v>3.5249999999999999</v>
      </c>
      <c r="G410" s="51">
        <v>0</v>
      </c>
      <c r="H410" s="51">
        <v>-0.70422535211267245</v>
      </c>
      <c r="I410" s="35">
        <v>296.64486428571422</v>
      </c>
      <c r="K410" s="35">
        <v>5.7</v>
      </c>
      <c r="L410" s="35">
        <v>6.25</v>
      </c>
      <c r="M410" s="35"/>
      <c r="N410" s="12">
        <v>5.9749999999999996</v>
      </c>
      <c r="O410" s="51">
        <v>0</v>
      </c>
      <c r="P410" s="51">
        <v>3.0172413793103487</v>
      </c>
      <c r="Q410" s="35">
        <v>502.82356428571421</v>
      </c>
    </row>
    <row r="411" spans="1:17">
      <c r="A411" s="168">
        <f t="shared" ref="A411:A474" si="3">A410+7</f>
        <v>42631</v>
      </c>
      <c r="B411" s="71">
        <v>0.84925428571428563</v>
      </c>
      <c r="C411" s="35">
        <v>3.3</v>
      </c>
      <c r="D411" s="35">
        <v>3.75</v>
      </c>
      <c r="E411" s="35"/>
      <c r="F411" s="35">
        <v>3.5249999999999999</v>
      </c>
      <c r="G411" s="51">
        <v>0</v>
      </c>
      <c r="H411" s="51">
        <v>-0.70422535211267245</v>
      </c>
      <c r="I411" s="35">
        <v>299.36213571428567</v>
      </c>
      <c r="K411" s="35">
        <v>5.7</v>
      </c>
      <c r="L411" s="35">
        <v>6.25</v>
      </c>
      <c r="M411" s="35"/>
      <c r="N411" s="12">
        <v>5.9749999999999996</v>
      </c>
      <c r="O411" s="51">
        <v>0</v>
      </c>
      <c r="P411" s="51">
        <v>3.0172413793103487</v>
      </c>
      <c r="Q411" s="35">
        <v>507.42943571428566</v>
      </c>
    </row>
    <row r="412" spans="1:17">
      <c r="A412" s="168">
        <f t="shared" si="3"/>
        <v>42638</v>
      </c>
      <c r="B412" s="71">
        <v>0.85914857142857148</v>
      </c>
      <c r="C412" s="35">
        <v>3.3</v>
      </c>
      <c r="D412" s="35">
        <v>3.75</v>
      </c>
      <c r="E412" s="35"/>
      <c r="F412" s="35">
        <v>3.5249999999999999</v>
      </c>
      <c r="G412" s="51">
        <v>0</v>
      </c>
      <c r="H412" s="51">
        <v>-0.70422535211267245</v>
      </c>
      <c r="I412" s="35">
        <v>302.84987142857148</v>
      </c>
      <c r="K412" s="35">
        <v>5.7</v>
      </c>
      <c r="L412" s="35">
        <v>6.25</v>
      </c>
      <c r="M412" s="35"/>
      <c r="N412" s="12">
        <v>5.9749999999999996</v>
      </c>
      <c r="O412" s="51">
        <v>0</v>
      </c>
      <c r="P412" s="51">
        <v>3.0172413793103487</v>
      </c>
      <c r="Q412" s="35">
        <v>513.34127142857142</v>
      </c>
    </row>
    <row r="413" spans="1:17">
      <c r="A413" s="168">
        <f t="shared" si="3"/>
        <v>42645</v>
      </c>
      <c r="B413" s="71">
        <v>0.86355714285714258</v>
      </c>
      <c r="C413" s="35">
        <v>3.3</v>
      </c>
      <c r="D413" s="35">
        <v>3.75</v>
      </c>
      <c r="E413" s="35"/>
      <c r="F413" s="35">
        <v>3.5249999999999999</v>
      </c>
      <c r="G413" s="51">
        <v>0</v>
      </c>
      <c r="H413" s="51">
        <v>-0.70422535211267245</v>
      </c>
      <c r="I413" s="35">
        <v>304.40389285714275</v>
      </c>
      <c r="K413" s="35">
        <v>5.7</v>
      </c>
      <c r="L413" s="35">
        <v>6.25</v>
      </c>
      <c r="M413" s="35"/>
      <c r="N413" s="12">
        <v>5.9749999999999996</v>
      </c>
      <c r="O413" s="51">
        <v>0</v>
      </c>
      <c r="P413" s="51">
        <v>3.0172413793103487</v>
      </c>
      <c r="Q413" s="35">
        <v>515.97539285714265</v>
      </c>
    </row>
    <row r="414" spans="1:17">
      <c r="A414" s="168">
        <f t="shared" si="3"/>
        <v>42652</v>
      </c>
      <c r="B414" s="71">
        <v>0.88306428571428575</v>
      </c>
      <c r="C414" s="35">
        <v>3.3</v>
      </c>
      <c r="D414" s="35">
        <v>3.75</v>
      </c>
      <c r="E414" s="35"/>
      <c r="F414" s="35">
        <v>3.5249999999999999</v>
      </c>
      <c r="G414" s="51">
        <v>0</v>
      </c>
      <c r="H414" s="51">
        <v>-0.70422535211267245</v>
      </c>
      <c r="I414" s="35">
        <v>311.28016071428573</v>
      </c>
      <c r="K414" s="35">
        <v>5.7</v>
      </c>
      <c r="L414" s="35">
        <v>6.25</v>
      </c>
      <c r="M414" s="35"/>
      <c r="N414" s="12">
        <v>5.9749999999999996</v>
      </c>
      <c r="O414" s="51">
        <v>0</v>
      </c>
      <c r="P414" s="51">
        <v>3.0172413793103487</v>
      </c>
      <c r="Q414" s="35">
        <v>527.63091071428562</v>
      </c>
    </row>
    <row r="415" spans="1:17">
      <c r="A415" s="168">
        <f t="shared" si="3"/>
        <v>42659</v>
      </c>
      <c r="B415" s="71">
        <v>0.90127999999999997</v>
      </c>
      <c r="C415" s="35">
        <v>3.3</v>
      </c>
      <c r="D415" s="35">
        <v>3.75</v>
      </c>
      <c r="E415" s="35"/>
      <c r="F415" s="35">
        <v>3.5249999999999999</v>
      </c>
      <c r="G415" s="51">
        <v>0</v>
      </c>
      <c r="H415" s="51">
        <v>-0.70422535211267245</v>
      </c>
      <c r="I415" s="35">
        <v>317.70119999999997</v>
      </c>
      <c r="K415" s="35">
        <v>5.7</v>
      </c>
      <c r="L415" s="35">
        <v>6.25</v>
      </c>
      <c r="M415" s="35"/>
      <c r="N415" s="12">
        <v>5.9749999999999996</v>
      </c>
      <c r="O415" s="51">
        <v>0</v>
      </c>
      <c r="P415" s="51">
        <v>3.0172413793103487</v>
      </c>
      <c r="Q415" s="35">
        <v>538.51479999999992</v>
      </c>
    </row>
    <row r="416" spans="1:17">
      <c r="A416" s="168">
        <f t="shared" si="3"/>
        <v>42666</v>
      </c>
      <c r="B416" s="71">
        <v>0.89643714285714282</v>
      </c>
      <c r="C416" s="35">
        <v>3.3</v>
      </c>
      <c r="D416" s="35">
        <v>3.75</v>
      </c>
      <c r="E416" s="35"/>
      <c r="F416" s="35">
        <v>3.5249999999999999</v>
      </c>
      <c r="G416" s="51">
        <v>0</v>
      </c>
      <c r="H416" s="51">
        <v>-0.70422535211267245</v>
      </c>
      <c r="I416" s="35">
        <v>315.99409285714285</v>
      </c>
      <c r="K416" s="35">
        <v>5.7</v>
      </c>
      <c r="L416" s="35">
        <v>6.25</v>
      </c>
      <c r="M416" s="35"/>
      <c r="N416" s="12">
        <v>5.9749999999999996</v>
      </c>
      <c r="O416" s="51">
        <v>0</v>
      </c>
      <c r="P416" s="51">
        <v>3.0172413793103487</v>
      </c>
      <c r="Q416" s="35">
        <v>535.62119285714277</v>
      </c>
    </row>
    <row r="417" spans="1:17">
      <c r="A417" s="168">
        <f t="shared" si="3"/>
        <v>42673</v>
      </c>
      <c r="B417" s="71">
        <v>0.89395142857142851</v>
      </c>
      <c r="C417" s="35">
        <v>3.3</v>
      </c>
      <c r="D417" s="35">
        <v>3.75</v>
      </c>
      <c r="E417" s="35"/>
      <c r="F417" s="35">
        <v>3.5249999999999999</v>
      </c>
      <c r="G417" s="51">
        <v>0</v>
      </c>
      <c r="H417" s="51">
        <v>-0.70422535211267245</v>
      </c>
      <c r="I417" s="35">
        <v>315.11787857142855</v>
      </c>
      <c r="K417" s="35">
        <v>5.7</v>
      </c>
      <c r="L417" s="35">
        <v>6.25</v>
      </c>
      <c r="M417" s="35"/>
      <c r="N417" s="12">
        <v>5.9749999999999996</v>
      </c>
      <c r="O417" s="51">
        <v>0</v>
      </c>
      <c r="P417" s="51">
        <v>3.0172413793103487</v>
      </c>
      <c r="Q417" s="35">
        <v>534.1359785714285</v>
      </c>
    </row>
    <row r="418" spans="1:17">
      <c r="A418" s="168">
        <f t="shared" si="3"/>
        <v>42680</v>
      </c>
      <c r="B418" s="71">
        <v>0.89495000000000025</v>
      </c>
      <c r="C418" s="35">
        <v>3.3</v>
      </c>
      <c r="D418" s="35">
        <v>3.75</v>
      </c>
      <c r="E418" s="35"/>
      <c r="F418" s="35">
        <v>3.5249999999999999</v>
      </c>
      <c r="G418" s="51">
        <v>0</v>
      </c>
      <c r="H418" s="51">
        <v>-2.0833333333333428</v>
      </c>
      <c r="I418" s="35">
        <v>315.46987500000012</v>
      </c>
      <c r="K418" s="35">
        <v>5.7</v>
      </c>
      <c r="L418" s="35">
        <v>6.25</v>
      </c>
      <c r="M418" s="35"/>
      <c r="N418" s="12">
        <v>5.9749999999999996</v>
      </c>
      <c r="O418" s="51">
        <v>0</v>
      </c>
      <c r="P418" s="51">
        <v>3.0172413793103487</v>
      </c>
      <c r="Q418" s="35">
        <v>534.7326250000001</v>
      </c>
    </row>
    <row r="419" spans="1:17">
      <c r="A419" s="168">
        <f t="shared" si="3"/>
        <v>42687</v>
      </c>
      <c r="B419" s="71">
        <v>0.88002428571428559</v>
      </c>
      <c r="C419" s="35">
        <v>3.3</v>
      </c>
      <c r="D419" s="35">
        <v>3.75</v>
      </c>
      <c r="E419" s="35"/>
      <c r="F419" s="35">
        <v>3.5249999999999999</v>
      </c>
      <c r="G419" s="51">
        <v>0</v>
      </c>
      <c r="H419" s="51">
        <v>-2.0833333333333428</v>
      </c>
      <c r="I419" s="35">
        <v>310.20856071428568</v>
      </c>
      <c r="K419" s="35">
        <v>5.7</v>
      </c>
      <c r="L419" s="35">
        <v>6.25</v>
      </c>
      <c r="M419" s="35"/>
      <c r="N419" s="12">
        <v>5.9749999999999996</v>
      </c>
      <c r="O419" s="51">
        <v>0</v>
      </c>
      <c r="P419" s="51">
        <v>3.0172413793103487</v>
      </c>
      <c r="Q419" s="35">
        <v>525.81451071428557</v>
      </c>
    </row>
    <row r="420" spans="1:17">
      <c r="A420" s="168">
        <f t="shared" si="3"/>
        <v>42694</v>
      </c>
      <c r="B420" s="71">
        <v>0.86193857142857155</v>
      </c>
      <c r="C420" s="35">
        <v>3.3</v>
      </c>
      <c r="D420" s="35">
        <v>3.75</v>
      </c>
      <c r="E420" s="35"/>
      <c r="F420" s="35">
        <v>3.5249999999999999</v>
      </c>
      <c r="G420" s="51">
        <v>0</v>
      </c>
      <c r="H420" s="51">
        <v>-1.3986013986014001</v>
      </c>
      <c r="I420" s="35">
        <v>303.83334642857147</v>
      </c>
      <c r="K420" s="35">
        <v>5.7</v>
      </c>
      <c r="L420" s="35">
        <v>6.25</v>
      </c>
      <c r="M420" s="35"/>
      <c r="N420" s="12">
        <v>5.9749999999999996</v>
      </c>
      <c r="O420" s="51">
        <v>0</v>
      </c>
      <c r="P420" s="51">
        <v>3.0172413793103487</v>
      </c>
      <c r="Q420" s="35">
        <v>515.0082964285715</v>
      </c>
    </row>
    <row r="421" spans="1:17">
      <c r="A421" s="168">
        <f t="shared" si="3"/>
        <v>42701</v>
      </c>
      <c r="B421" s="71">
        <v>0.85417571428571437</v>
      </c>
      <c r="C421" s="35">
        <v>3.3</v>
      </c>
      <c r="D421" s="35">
        <v>3.75</v>
      </c>
      <c r="E421" s="35"/>
      <c r="F421" s="35">
        <v>3.5249999999999999</v>
      </c>
      <c r="G421" s="51">
        <v>0</v>
      </c>
      <c r="H421" s="51">
        <v>-1.3986013986014001</v>
      </c>
      <c r="I421" s="35">
        <v>301.09693928571431</v>
      </c>
      <c r="K421" s="35">
        <v>5.7</v>
      </c>
      <c r="L421" s="35">
        <v>6.25</v>
      </c>
      <c r="M421" s="35"/>
      <c r="N421" s="12">
        <v>5.9749999999999996</v>
      </c>
      <c r="O421" s="51">
        <v>0</v>
      </c>
      <c r="P421" s="51">
        <v>3.0172413793103487</v>
      </c>
      <c r="Q421" s="35">
        <v>510.36998928571427</v>
      </c>
    </row>
    <row r="422" spans="1:17">
      <c r="A422" s="168">
        <f t="shared" si="3"/>
        <v>42708</v>
      </c>
      <c r="B422" s="71">
        <v>0.8475057142857142</v>
      </c>
      <c r="C422" s="35">
        <v>3.3</v>
      </c>
      <c r="D422" s="35">
        <v>3.75</v>
      </c>
      <c r="E422" s="35"/>
      <c r="F422" s="35">
        <v>3.5249999999999999</v>
      </c>
      <c r="G422" s="51">
        <v>0</v>
      </c>
      <c r="H422" s="51">
        <v>-1.3986013986014001</v>
      </c>
      <c r="I422" s="35">
        <v>298.74576428571424</v>
      </c>
      <c r="K422" s="35">
        <v>5.7</v>
      </c>
      <c r="L422" s="35">
        <v>6.25</v>
      </c>
      <c r="M422" s="35"/>
      <c r="N422" s="12">
        <v>5.9749999999999996</v>
      </c>
      <c r="O422" s="51">
        <v>0</v>
      </c>
      <c r="P422" s="51">
        <v>3.0172413793103487</v>
      </c>
      <c r="Q422" s="35">
        <v>506.38466428571417</v>
      </c>
    </row>
    <row r="423" spans="1:17">
      <c r="A423" s="168">
        <f t="shared" si="3"/>
        <v>42715</v>
      </c>
      <c r="B423" s="71">
        <v>0.84377285714285699</v>
      </c>
      <c r="C423" s="35">
        <v>3.3</v>
      </c>
      <c r="D423" s="35">
        <v>3.75</v>
      </c>
      <c r="E423" s="35"/>
      <c r="F423" s="35">
        <v>3.5249999999999999</v>
      </c>
      <c r="G423" s="51">
        <v>0</v>
      </c>
      <c r="H423" s="51">
        <v>-1.3986013986014001</v>
      </c>
      <c r="I423" s="35">
        <v>297.42993214285707</v>
      </c>
      <c r="K423" s="35">
        <v>5.7</v>
      </c>
      <c r="L423" s="35">
        <v>6.25</v>
      </c>
      <c r="M423" s="35"/>
      <c r="N423" s="12">
        <v>5.9749999999999996</v>
      </c>
      <c r="O423" s="51">
        <v>0</v>
      </c>
      <c r="P423" s="51">
        <v>3.0172413793103487</v>
      </c>
      <c r="Q423" s="35">
        <v>504.15428214285703</v>
      </c>
    </row>
    <row r="424" spans="1:17">
      <c r="A424" s="168">
        <f t="shared" si="3"/>
        <v>42722</v>
      </c>
      <c r="B424" s="71">
        <v>0.83809142857142849</v>
      </c>
      <c r="C424" s="35">
        <v>3.3</v>
      </c>
      <c r="D424" s="35">
        <v>3.75</v>
      </c>
      <c r="E424" s="35"/>
      <c r="F424" s="35">
        <v>3.5249999999999999</v>
      </c>
      <c r="G424" s="51">
        <v>0</v>
      </c>
      <c r="H424" s="51">
        <v>0</v>
      </c>
      <c r="I424" s="35">
        <v>295.42722857142849</v>
      </c>
      <c r="K424" s="35">
        <v>5.75</v>
      </c>
      <c r="L424" s="35">
        <v>6.25</v>
      </c>
      <c r="M424" s="35"/>
      <c r="N424" s="12">
        <v>6</v>
      </c>
      <c r="O424" s="51">
        <v>0.41841004184099972</v>
      </c>
      <c r="P424" s="51">
        <v>0.41841004184099972</v>
      </c>
      <c r="Q424" s="35">
        <v>502.8548571428571</v>
      </c>
    </row>
    <row r="425" spans="1:17">
      <c r="A425" s="168">
        <f t="shared" si="3"/>
        <v>42729</v>
      </c>
      <c r="B425" s="71">
        <v>0.84492714285714299</v>
      </c>
      <c r="C425" s="35">
        <v>3.3</v>
      </c>
      <c r="D425" s="35">
        <v>3.85</v>
      </c>
      <c r="E425" s="35"/>
      <c r="F425" s="35">
        <v>3.5750000000000002</v>
      </c>
      <c r="G425" s="51">
        <v>1.418439716312065</v>
      </c>
      <c r="H425" s="51">
        <v>1.418439716312065</v>
      </c>
      <c r="I425" s="35">
        <v>302.06145357142861</v>
      </c>
      <c r="K425" s="35">
        <v>5.8</v>
      </c>
      <c r="L425" s="35">
        <v>6.35</v>
      </c>
      <c r="M425" s="35"/>
      <c r="N425" s="12">
        <v>6.0749999999999993</v>
      </c>
      <c r="O425" s="51">
        <v>1.25</v>
      </c>
      <c r="P425" s="51">
        <v>0.8298755186721678</v>
      </c>
      <c r="Q425" s="35">
        <v>513.29323928571421</v>
      </c>
    </row>
    <row r="426" spans="1:17">
      <c r="A426" s="168">
        <f t="shared" si="3"/>
        <v>42736</v>
      </c>
      <c r="B426" s="71">
        <v>0.85360000000000003</v>
      </c>
      <c r="C426" s="35">
        <v>3.3</v>
      </c>
      <c r="D426" s="35">
        <v>3.85</v>
      </c>
      <c r="E426" s="35"/>
      <c r="F426" s="35">
        <v>3.5750000000000002</v>
      </c>
      <c r="G426" s="51">
        <v>0</v>
      </c>
      <c r="H426" s="51">
        <v>1.418439716312065</v>
      </c>
      <c r="I426" s="35">
        <v>305.16200000000003</v>
      </c>
      <c r="K426" s="35">
        <v>5.8</v>
      </c>
      <c r="L426" s="35">
        <v>6.35</v>
      </c>
      <c r="M426" s="35"/>
      <c r="N426" s="12">
        <v>6.0749999999999993</v>
      </c>
      <c r="O426" s="51">
        <v>0</v>
      </c>
      <c r="P426" s="51">
        <v>0.8298755186721678</v>
      </c>
      <c r="Q426" s="35">
        <v>518.5619999999999</v>
      </c>
    </row>
    <row r="427" spans="1:17">
      <c r="A427" s="168">
        <f t="shared" si="3"/>
        <v>42743</v>
      </c>
      <c r="B427" s="71">
        <v>0.85237714285714294</v>
      </c>
      <c r="C427" s="35">
        <v>3.35</v>
      </c>
      <c r="D427" s="35">
        <v>3.9</v>
      </c>
      <c r="E427" s="35"/>
      <c r="F427" s="35">
        <v>3.625</v>
      </c>
      <c r="G427" s="51">
        <v>1.3986013986014001</v>
      </c>
      <c r="H427" s="51">
        <v>-1.3605442176870639</v>
      </c>
      <c r="I427" s="35">
        <v>308.98671428571436</v>
      </c>
      <c r="K427" s="35">
        <v>5.8</v>
      </c>
      <c r="L427" s="35">
        <v>6.35</v>
      </c>
      <c r="M427" s="35"/>
      <c r="N427" s="12">
        <v>6.0749999999999993</v>
      </c>
      <c r="O427" s="51">
        <v>0</v>
      </c>
      <c r="P427" s="51">
        <v>1.6736401673640273</v>
      </c>
      <c r="Q427" s="35">
        <v>517.81911428571425</v>
      </c>
    </row>
    <row r="428" spans="1:17">
      <c r="A428" s="168">
        <f t="shared" si="3"/>
        <v>42750</v>
      </c>
      <c r="B428" s="71">
        <v>0.86844571428571427</v>
      </c>
      <c r="C428" s="35">
        <v>3.4</v>
      </c>
      <c r="D428" s="35">
        <v>3.9</v>
      </c>
      <c r="E428" s="35"/>
      <c r="F428" s="35">
        <v>3.65</v>
      </c>
      <c r="G428" s="51">
        <v>0.68965517241379359</v>
      </c>
      <c r="H428" s="51">
        <v>-0.68027210884353906</v>
      </c>
      <c r="I428" s="35">
        <v>316.98268571428571</v>
      </c>
      <c r="K428" s="35">
        <v>5.8</v>
      </c>
      <c r="L428" s="35">
        <v>6.3</v>
      </c>
      <c r="M428" s="35"/>
      <c r="N428" s="12">
        <v>6.05</v>
      </c>
      <c r="O428" s="51">
        <v>-0.41152263374483766</v>
      </c>
      <c r="P428" s="51">
        <v>1.2552301255230276</v>
      </c>
      <c r="Q428" s="35">
        <v>525.4096571428571</v>
      </c>
    </row>
    <row r="429" spans="1:17">
      <c r="A429" s="168">
        <f t="shared" si="3"/>
        <v>42757</v>
      </c>
      <c r="B429" s="71">
        <v>0.8696057142857142</v>
      </c>
      <c r="C429" s="35">
        <v>3.4</v>
      </c>
      <c r="D429" s="35">
        <v>3.9</v>
      </c>
      <c r="E429" s="35"/>
      <c r="F429" s="35">
        <v>3.65</v>
      </c>
      <c r="G429" s="51">
        <v>0</v>
      </c>
      <c r="H429" s="51">
        <v>-0.68027210884353906</v>
      </c>
      <c r="I429" s="35">
        <v>317.40608571428567</v>
      </c>
      <c r="K429" s="35">
        <v>5.75</v>
      </c>
      <c r="L429" s="35">
        <v>6.25</v>
      </c>
      <c r="M429" s="35"/>
      <c r="N429" s="12">
        <v>6</v>
      </c>
      <c r="O429" s="51">
        <v>-0.8264462809917319</v>
      </c>
      <c r="P429" s="51">
        <v>0.41841004184099972</v>
      </c>
      <c r="Q429" s="35">
        <v>521.76342857142856</v>
      </c>
    </row>
    <row r="430" spans="1:17">
      <c r="A430" s="168">
        <f t="shared" si="3"/>
        <v>42764</v>
      </c>
      <c r="B430" s="71">
        <v>0.85699857142857139</v>
      </c>
      <c r="C430" s="35">
        <v>3.45</v>
      </c>
      <c r="D430" s="35">
        <v>3.95</v>
      </c>
      <c r="E430" s="35"/>
      <c r="F430" s="35">
        <v>3.7</v>
      </c>
      <c r="G430" s="51">
        <v>1.3698630136986338</v>
      </c>
      <c r="H430" s="51">
        <v>0.68027210884353906</v>
      </c>
      <c r="I430" s="35">
        <v>317.08947142857141</v>
      </c>
      <c r="K430" s="35">
        <v>5.7</v>
      </c>
      <c r="L430" s="35">
        <v>6.25</v>
      </c>
      <c r="M430" s="35"/>
      <c r="N430" s="12">
        <v>5.9749999999999996</v>
      </c>
      <c r="O430" s="51">
        <v>-0.4166666666666714</v>
      </c>
      <c r="P430" s="51">
        <v>0</v>
      </c>
      <c r="Q430" s="35">
        <v>512.05664642857141</v>
      </c>
    </row>
    <row r="431" spans="1:17">
      <c r="A431" s="168">
        <f t="shared" si="3"/>
        <v>42771</v>
      </c>
      <c r="B431" s="71">
        <v>0.85674571428571422</v>
      </c>
      <c r="C431" s="35">
        <v>3.45</v>
      </c>
      <c r="D431" s="35">
        <v>3.95</v>
      </c>
      <c r="E431" s="35"/>
      <c r="F431" s="35">
        <v>3.7</v>
      </c>
      <c r="G431" s="51">
        <v>0</v>
      </c>
      <c r="H431" s="51">
        <v>0.68027210884353906</v>
      </c>
      <c r="I431" s="35">
        <v>316.99591428571432</v>
      </c>
      <c r="K431" s="35">
        <v>5.7</v>
      </c>
      <c r="L431" s="35">
        <v>6.25</v>
      </c>
      <c r="M431" s="35"/>
      <c r="N431" s="12">
        <v>5.9749999999999996</v>
      </c>
      <c r="O431" s="51">
        <v>0</v>
      </c>
      <c r="P431" s="51">
        <v>0</v>
      </c>
      <c r="Q431" s="35">
        <v>511.90556428571421</v>
      </c>
    </row>
    <row r="432" spans="1:17">
      <c r="A432" s="168">
        <f t="shared" si="3"/>
        <v>42778</v>
      </c>
      <c r="B432" s="71">
        <v>0.85611142857142852</v>
      </c>
      <c r="C432" s="35">
        <v>3.45</v>
      </c>
      <c r="D432" s="35">
        <v>3.95</v>
      </c>
      <c r="E432" s="35"/>
      <c r="F432" s="35">
        <v>3.7</v>
      </c>
      <c r="G432" s="51">
        <v>0</v>
      </c>
      <c r="H432" s="51">
        <v>0.68027210884353906</v>
      </c>
      <c r="I432" s="35">
        <v>316.76122857142855</v>
      </c>
      <c r="K432" s="35">
        <v>5.7</v>
      </c>
      <c r="L432" s="35">
        <v>6.25</v>
      </c>
      <c r="M432" s="35"/>
      <c r="N432" s="12">
        <v>5.9749999999999996</v>
      </c>
      <c r="O432" s="51">
        <v>0</v>
      </c>
      <c r="P432" s="51">
        <v>0</v>
      </c>
      <c r="Q432" s="35">
        <v>511.52657857142844</v>
      </c>
    </row>
    <row r="433" spans="1:17">
      <c r="A433" s="168">
        <f t="shared" si="3"/>
        <v>42785</v>
      </c>
      <c r="B433" s="71">
        <v>0.85260857142857127</v>
      </c>
      <c r="C433" s="35">
        <v>3.45</v>
      </c>
      <c r="D433" s="35">
        <v>3.95</v>
      </c>
      <c r="E433" s="35"/>
      <c r="F433" s="35">
        <v>3.7</v>
      </c>
      <c r="G433" s="51">
        <v>0</v>
      </c>
      <c r="H433" s="51">
        <v>0.68027210884353906</v>
      </c>
      <c r="I433" s="35">
        <v>315.46517142857141</v>
      </c>
      <c r="K433" s="35">
        <v>5.7</v>
      </c>
      <c r="L433" s="35">
        <v>6.25</v>
      </c>
      <c r="M433" s="35"/>
      <c r="N433" s="12">
        <v>5.9749999999999996</v>
      </c>
      <c r="O433" s="51">
        <v>0</v>
      </c>
      <c r="P433" s="51">
        <v>0</v>
      </c>
      <c r="Q433" s="35">
        <v>509.43362142857131</v>
      </c>
    </row>
    <row r="434" spans="1:17">
      <c r="A434" s="168">
        <f t="shared" si="3"/>
        <v>42792</v>
      </c>
      <c r="B434" s="71">
        <v>0.84829857142857124</v>
      </c>
      <c r="C434" s="35">
        <v>3.45</v>
      </c>
      <c r="D434" s="35">
        <v>3.95</v>
      </c>
      <c r="E434" s="35"/>
      <c r="F434" s="35">
        <v>3.7</v>
      </c>
      <c r="G434" s="51">
        <v>0</v>
      </c>
      <c r="H434" s="51">
        <v>0.68027210884353906</v>
      </c>
      <c r="I434" s="35">
        <v>313.87047142857136</v>
      </c>
      <c r="K434" s="35">
        <v>5.7</v>
      </c>
      <c r="L434" s="35">
        <v>6.25</v>
      </c>
      <c r="M434" s="35"/>
      <c r="N434" s="12">
        <v>5.9749999999999996</v>
      </c>
      <c r="O434" s="51">
        <v>0</v>
      </c>
      <c r="P434" s="51">
        <v>0</v>
      </c>
      <c r="Q434" s="35">
        <v>506.85839642857127</v>
      </c>
    </row>
    <row r="435" spans="1:17">
      <c r="A435" s="168">
        <f t="shared" si="3"/>
        <v>42799</v>
      </c>
      <c r="B435" s="71">
        <v>0.8555828571428572</v>
      </c>
      <c r="C435" s="35">
        <v>3.45</v>
      </c>
      <c r="D435" s="35">
        <v>3.95</v>
      </c>
      <c r="E435" s="35"/>
      <c r="F435" s="35">
        <v>3.7</v>
      </c>
      <c r="G435" s="51">
        <v>0</v>
      </c>
      <c r="H435" s="51">
        <v>0.68027210884353906</v>
      </c>
      <c r="I435" s="35">
        <v>316.56565714285716</v>
      </c>
      <c r="K435" s="35">
        <v>5.7</v>
      </c>
      <c r="L435" s="35">
        <v>6.25</v>
      </c>
      <c r="M435" s="35"/>
      <c r="N435" s="12">
        <v>5.9749999999999996</v>
      </c>
      <c r="O435" s="51">
        <v>0</v>
      </c>
      <c r="P435" s="51">
        <v>0</v>
      </c>
      <c r="Q435" s="35">
        <v>511.21075714285712</v>
      </c>
    </row>
    <row r="436" spans="1:17">
      <c r="A436" s="168">
        <f t="shared" si="3"/>
        <v>42806</v>
      </c>
      <c r="B436" s="71">
        <v>0.86753000000000013</v>
      </c>
      <c r="C436" s="35">
        <v>3.45</v>
      </c>
      <c r="D436" s="35">
        <v>3.95</v>
      </c>
      <c r="E436" s="35"/>
      <c r="F436" s="35">
        <v>3.7</v>
      </c>
      <c r="G436" s="51">
        <v>0</v>
      </c>
      <c r="H436" s="51">
        <v>0.68027210884353906</v>
      </c>
      <c r="I436" s="35">
        <v>320.98610000000008</v>
      </c>
      <c r="K436" s="35">
        <v>5.7</v>
      </c>
      <c r="L436" s="35">
        <v>6.25</v>
      </c>
      <c r="M436" s="35"/>
      <c r="N436" s="12">
        <v>5.9749999999999996</v>
      </c>
      <c r="O436" s="51">
        <v>0</v>
      </c>
      <c r="P436" s="51">
        <v>-1.239669421487605</v>
      </c>
      <c r="Q436" s="35">
        <v>518.34917500000006</v>
      </c>
    </row>
    <row r="437" spans="1:17">
      <c r="A437" s="168">
        <f t="shared" si="3"/>
        <v>42813</v>
      </c>
      <c r="B437" s="71">
        <v>0.87098571428571436</v>
      </c>
      <c r="C437" s="35">
        <v>3.45</v>
      </c>
      <c r="D437" s="35">
        <v>3.95</v>
      </c>
      <c r="E437" s="35"/>
      <c r="F437" s="35">
        <v>3.7</v>
      </c>
      <c r="G437" s="51">
        <v>0</v>
      </c>
      <c r="H437" s="51">
        <v>0.68027210884353906</v>
      </c>
      <c r="I437" s="35">
        <v>322.26471428571432</v>
      </c>
      <c r="K437" s="35">
        <v>5.7</v>
      </c>
      <c r="L437" s="35">
        <v>6.25</v>
      </c>
      <c r="M437" s="35"/>
      <c r="N437" s="12">
        <v>5.9749999999999996</v>
      </c>
      <c r="O437" s="51">
        <v>0</v>
      </c>
      <c r="P437" s="51">
        <v>-1.239669421487605</v>
      </c>
      <c r="Q437" s="35">
        <v>520.41396428571431</v>
      </c>
    </row>
    <row r="438" spans="1:17">
      <c r="A438" s="168">
        <f t="shared" si="3"/>
        <v>42820</v>
      </c>
      <c r="B438" s="71">
        <v>0.8666814285714286</v>
      </c>
      <c r="C438" s="35">
        <v>3.45</v>
      </c>
      <c r="D438" s="35">
        <v>3.95</v>
      </c>
      <c r="E438" s="35"/>
      <c r="F438" s="35">
        <v>3.7</v>
      </c>
      <c r="G438" s="51">
        <v>0</v>
      </c>
      <c r="H438" s="51">
        <v>0.68027210884353906</v>
      </c>
      <c r="I438" s="35">
        <v>320.67212857142857</v>
      </c>
      <c r="K438" s="35">
        <v>5.7</v>
      </c>
      <c r="L438" s="35">
        <v>6.25</v>
      </c>
      <c r="M438" s="35"/>
      <c r="N438" s="12">
        <v>5.9749999999999996</v>
      </c>
      <c r="O438" s="51">
        <v>0</v>
      </c>
      <c r="P438" s="51">
        <v>-1.239669421487605</v>
      </c>
      <c r="Q438" s="35">
        <v>517.84215357142853</v>
      </c>
    </row>
    <row r="439" spans="1:17">
      <c r="A439" s="168">
        <f t="shared" si="3"/>
        <v>42827</v>
      </c>
      <c r="B439" s="71">
        <v>0.86161285714285707</v>
      </c>
      <c r="C439" s="35">
        <v>3.45</v>
      </c>
      <c r="D439" s="35">
        <v>3.95</v>
      </c>
      <c r="E439" s="35"/>
      <c r="F439" s="35">
        <v>3.7</v>
      </c>
      <c r="G439" s="51">
        <v>0</v>
      </c>
      <c r="H439" s="51">
        <v>0.68027210884353906</v>
      </c>
      <c r="I439" s="35">
        <v>318.79675714285713</v>
      </c>
      <c r="K439" s="35">
        <v>5.7</v>
      </c>
      <c r="L439" s="35">
        <v>6.25</v>
      </c>
      <c r="M439" s="35"/>
      <c r="N439" s="12">
        <v>5.9749999999999996</v>
      </c>
      <c r="O439" s="51">
        <v>0</v>
      </c>
      <c r="P439" s="51">
        <v>-1.239669421487605</v>
      </c>
      <c r="Q439" s="35">
        <v>514.81368214285703</v>
      </c>
    </row>
    <row r="440" spans="1:17">
      <c r="A440" s="168">
        <f t="shared" si="3"/>
        <v>42834</v>
      </c>
      <c r="B440" s="71">
        <v>0.85526000000000013</v>
      </c>
      <c r="C440" s="35">
        <v>3.45</v>
      </c>
      <c r="D440" s="35">
        <v>3.95</v>
      </c>
      <c r="E440" s="35"/>
      <c r="F440" s="35">
        <v>3.7</v>
      </c>
      <c r="G440" s="51">
        <v>0</v>
      </c>
      <c r="H440" s="51">
        <v>0.68027210884353906</v>
      </c>
      <c r="I440" s="35">
        <v>316.44620000000009</v>
      </c>
      <c r="K440" s="35">
        <v>5.7</v>
      </c>
      <c r="L440" s="35">
        <v>6.25</v>
      </c>
      <c r="M440" s="35"/>
      <c r="N440" s="12">
        <v>5.9749999999999996</v>
      </c>
      <c r="O440" s="51">
        <v>0</v>
      </c>
      <c r="P440" s="51">
        <v>-1.239669421487605</v>
      </c>
      <c r="Q440" s="35">
        <v>511.01785000000007</v>
      </c>
    </row>
    <row r="441" spans="1:17">
      <c r="A441" s="168">
        <f t="shared" si="3"/>
        <v>42841</v>
      </c>
      <c r="B441" s="71">
        <v>0.85052428571428551</v>
      </c>
      <c r="C441" s="35">
        <v>3.45</v>
      </c>
      <c r="D441" s="35">
        <v>3.95</v>
      </c>
      <c r="E441" s="35"/>
      <c r="F441" s="35">
        <v>3.7</v>
      </c>
      <c r="G441" s="51">
        <v>0</v>
      </c>
      <c r="H441" s="51">
        <v>0.68027210884353906</v>
      </c>
      <c r="I441" s="35">
        <v>314.69398571428565</v>
      </c>
      <c r="K441" s="35">
        <v>5.7</v>
      </c>
      <c r="L441" s="35">
        <v>6.25</v>
      </c>
      <c r="M441" s="35"/>
      <c r="N441" s="12">
        <v>5.9749999999999996</v>
      </c>
      <c r="O441" s="51">
        <v>0</v>
      </c>
      <c r="P441" s="51">
        <v>-1.239669421487605</v>
      </c>
      <c r="Q441" s="35">
        <v>508.18826071428555</v>
      </c>
    </row>
    <row r="442" spans="1:17">
      <c r="A442" s="168">
        <f t="shared" si="3"/>
        <v>42848</v>
      </c>
      <c r="B442" s="71">
        <v>0.84098714285714293</v>
      </c>
      <c r="C442" s="35">
        <v>3.45</v>
      </c>
      <c r="D442" s="35">
        <v>3.95</v>
      </c>
      <c r="E442" s="35"/>
      <c r="F442" s="35">
        <v>3.7</v>
      </c>
      <c r="G442" s="51">
        <v>0</v>
      </c>
      <c r="H442" s="51">
        <v>1.3698630136986338</v>
      </c>
      <c r="I442" s="35">
        <v>311.16524285714291</v>
      </c>
      <c r="K442" s="35">
        <v>5.7</v>
      </c>
      <c r="L442" s="35">
        <v>6.25</v>
      </c>
      <c r="M442" s="35"/>
      <c r="N442" s="12">
        <v>5.9749999999999996</v>
      </c>
      <c r="O442" s="51">
        <v>0</v>
      </c>
      <c r="P442" s="51">
        <v>-1.239669421487605</v>
      </c>
      <c r="Q442" s="35">
        <v>502.4898178571429</v>
      </c>
    </row>
    <row r="443" spans="1:17">
      <c r="A443" s="168">
        <f t="shared" si="3"/>
        <v>42855</v>
      </c>
      <c r="B443" s="71">
        <v>0.84535285714285724</v>
      </c>
      <c r="C443" s="35">
        <v>3.45</v>
      </c>
      <c r="D443" s="35">
        <v>3.95</v>
      </c>
      <c r="E443" s="35"/>
      <c r="F443" s="35">
        <v>3.7</v>
      </c>
      <c r="G443" s="51">
        <v>0</v>
      </c>
      <c r="H443" s="51">
        <v>1.3698630136986338</v>
      </c>
      <c r="I443" s="35">
        <v>312.78055714285722</v>
      </c>
      <c r="K443" s="35">
        <v>5.7</v>
      </c>
      <c r="L443" s="35">
        <v>6.25</v>
      </c>
      <c r="M443" s="35"/>
      <c r="N443" s="12">
        <v>5.9749999999999996</v>
      </c>
      <c r="O443" s="51">
        <v>0</v>
      </c>
      <c r="P443" s="51">
        <v>-1.239669421487605</v>
      </c>
      <c r="Q443" s="35">
        <v>505.09833214285715</v>
      </c>
    </row>
    <row r="444" spans="1:17">
      <c r="A444" s="168">
        <f t="shared" si="3"/>
        <v>42862</v>
      </c>
      <c r="B444" s="71">
        <v>0.84584428571428572</v>
      </c>
      <c r="C444" s="35">
        <v>3.45</v>
      </c>
      <c r="D444" s="35">
        <v>3.95</v>
      </c>
      <c r="E444" s="35"/>
      <c r="F444" s="35">
        <v>3.7</v>
      </c>
      <c r="G444" s="51">
        <v>0</v>
      </c>
      <c r="H444" s="51">
        <v>2.7777777777777857</v>
      </c>
      <c r="I444" s="35">
        <v>312.96238571428574</v>
      </c>
      <c r="K444" s="35">
        <v>5.7</v>
      </c>
      <c r="L444" s="35">
        <v>6.25</v>
      </c>
      <c r="M444" s="35"/>
      <c r="N444" s="12">
        <v>5.9749999999999996</v>
      </c>
      <c r="O444" s="51">
        <v>0</v>
      </c>
      <c r="P444" s="51">
        <v>-0.4166666666666714</v>
      </c>
      <c r="Q444" s="35">
        <v>505.39196071428563</v>
      </c>
    </row>
    <row r="445" spans="1:17">
      <c r="A445" s="168">
        <f t="shared" si="3"/>
        <v>42869</v>
      </c>
      <c r="B445" s="71">
        <v>0.8444585714285715</v>
      </c>
      <c r="C445" s="35">
        <v>3.45</v>
      </c>
      <c r="D445" s="35">
        <v>3.95</v>
      </c>
      <c r="E445" s="35"/>
      <c r="F445" s="35">
        <v>3.7</v>
      </c>
      <c r="G445" s="51">
        <v>0</v>
      </c>
      <c r="H445" s="51">
        <v>2.7777777777777857</v>
      </c>
      <c r="I445" s="35">
        <v>312.44967142857149</v>
      </c>
      <c r="K445" s="35">
        <v>5.7</v>
      </c>
      <c r="L445" s="35">
        <v>6.25</v>
      </c>
      <c r="M445" s="35"/>
      <c r="N445" s="12">
        <v>5.9749999999999996</v>
      </c>
      <c r="O445" s="51">
        <v>0</v>
      </c>
      <c r="P445" s="51">
        <v>-0.4166666666666714</v>
      </c>
      <c r="Q445" s="35">
        <v>504.5639964285715</v>
      </c>
    </row>
    <row r="446" spans="1:17">
      <c r="A446" s="168">
        <f t="shared" si="3"/>
        <v>42876</v>
      </c>
      <c r="B446" s="71">
        <v>0.8547257142857142</v>
      </c>
      <c r="C446" s="35">
        <v>3.4</v>
      </c>
      <c r="D446" s="35">
        <v>3.95</v>
      </c>
      <c r="E446" s="35"/>
      <c r="F446" s="35">
        <v>3.6749999999999998</v>
      </c>
      <c r="G446" s="51">
        <v>-0.67567567567567721</v>
      </c>
      <c r="H446" s="51">
        <v>4.2553191489361808</v>
      </c>
      <c r="I446" s="35">
        <v>314.11169999999993</v>
      </c>
      <c r="K446" s="35">
        <v>5.7</v>
      </c>
      <c r="L446" s="35">
        <v>6.25</v>
      </c>
      <c r="M446" s="35"/>
      <c r="N446" s="12">
        <v>5.9749999999999996</v>
      </c>
      <c r="O446" s="51">
        <v>0</v>
      </c>
      <c r="P446" s="51">
        <v>0</v>
      </c>
      <c r="Q446" s="35">
        <v>510.6986142857142</v>
      </c>
    </row>
    <row r="447" spans="1:17">
      <c r="A447" s="168">
        <f t="shared" si="3"/>
        <v>42883</v>
      </c>
      <c r="B447" s="71">
        <v>0.86567428571428573</v>
      </c>
      <c r="C447" s="35">
        <v>3.4</v>
      </c>
      <c r="D447" s="35">
        <v>3.95</v>
      </c>
      <c r="E447" s="35"/>
      <c r="F447" s="35">
        <v>3.6749999999999998</v>
      </c>
      <c r="G447" s="51">
        <v>0</v>
      </c>
      <c r="H447" s="51">
        <v>4.2553191489361808</v>
      </c>
      <c r="I447" s="35">
        <v>318.13530000000003</v>
      </c>
      <c r="K447" s="35">
        <v>5.7</v>
      </c>
      <c r="L447" s="35">
        <v>6.25</v>
      </c>
      <c r="M447" s="35"/>
      <c r="N447" s="12">
        <v>5.9749999999999996</v>
      </c>
      <c r="O447" s="51">
        <v>0</v>
      </c>
      <c r="P447" s="51">
        <v>0</v>
      </c>
      <c r="Q447" s="35">
        <v>517.24038571428571</v>
      </c>
    </row>
    <row r="448" spans="1:17">
      <c r="A448" s="168">
        <f t="shared" si="3"/>
        <v>42890</v>
      </c>
      <c r="B448" s="71">
        <v>0.87172428571428562</v>
      </c>
      <c r="C448" s="35">
        <v>3.45</v>
      </c>
      <c r="D448" s="35">
        <v>3.95</v>
      </c>
      <c r="E448" s="35"/>
      <c r="F448" s="35">
        <v>3.7</v>
      </c>
      <c r="G448" s="51">
        <v>0.68027210884353906</v>
      </c>
      <c r="H448" s="51">
        <v>4.9645390070922133</v>
      </c>
      <c r="I448" s="35">
        <v>322.5379857142857</v>
      </c>
      <c r="K448" s="35">
        <v>5.7</v>
      </c>
      <c r="L448" s="35">
        <v>6.25</v>
      </c>
      <c r="M448" s="35"/>
      <c r="N448" s="12">
        <v>5.9749999999999996</v>
      </c>
      <c r="O448" s="51">
        <v>0</v>
      </c>
      <c r="P448" s="51">
        <v>0</v>
      </c>
      <c r="Q448" s="35">
        <v>520.85526071428558</v>
      </c>
    </row>
    <row r="449" spans="1:17">
      <c r="A449" s="168">
        <f t="shared" si="3"/>
        <v>42897</v>
      </c>
      <c r="B449" s="71">
        <v>0.87223857142857142</v>
      </c>
      <c r="C449" s="35">
        <v>3.45</v>
      </c>
      <c r="D449" s="35">
        <v>3.95</v>
      </c>
      <c r="E449" s="35"/>
      <c r="F449" s="35">
        <v>3.7</v>
      </c>
      <c r="G449" s="51">
        <v>0</v>
      </c>
      <c r="H449" s="51">
        <v>4.9645390070922133</v>
      </c>
      <c r="I449" s="35">
        <v>322.72827142857142</v>
      </c>
      <c r="K449" s="35">
        <v>5.7</v>
      </c>
      <c r="L449" s="35">
        <v>6.25</v>
      </c>
      <c r="M449" s="35"/>
      <c r="N449" s="12">
        <v>5.9749999999999996</v>
      </c>
      <c r="O449" s="51">
        <v>0</v>
      </c>
      <c r="P449" s="51">
        <v>0</v>
      </c>
      <c r="Q449" s="35">
        <v>521.16254642857132</v>
      </c>
    </row>
    <row r="450" spans="1:17">
      <c r="A450" s="168">
        <f t="shared" si="3"/>
        <v>42904</v>
      </c>
      <c r="B450" s="71">
        <v>0.87823428571428575</v>
      </c>
      <c r="C450" s="35">
        <v>3.45</v>
      </c>
      <c r="D450" s="35">
        <v>3.95</v>
      </c>
      <c r="E450" s="35"/>
      <c r="F450" s="35">
        <v>3.7</v>
      </c>
      <c r="G450" s="51">
        <v>0</v>
      </c>
      <c r="H450" s="51">
        <v>4.9645390070922133</v>
      </c>
      <c r="I450" s="35">
        <v>324.94668571428576</v>
      </c>
      <c r="K450" s="35">
        <v>5.7</v>
      </c>
      <c r="L450" s="35">
        <v>6.25</v>
      </c>
      <c r="M450" s="35"/>
      <c r="N450" s="12">
        <v>5.9749999999999996</v>
      </c>
      <c r="O450" s="51">
        <v>0</v>
      </c>
      <c r="P450" s="51">
        <v>0</v>
      </c>
      <c r="Q450" s="35">
        <v>524.74498571428569</v>
      </c>
    </row>
    <row r="451" spans="1:17">
      <c r="A451" s="168">
        <f t="shared" si="3"/>
        <v>42911</v>
      </c>
      <c r="B451" s="71">
        <v>0.87853142857142852</v>
      </c>
      <c r="C451" s="35">
        <v>3.45</v>
      </c>
      <c r="D451" s="35">
        <v>3.95</v>
      </c>
      <c r="E451" s="35"/>
      <c r="F451" s="35">
        <v>3.7</v>
      </c>
      <c r="G451" s="51">
        <v>0</v>
      </c>
      <c r="H451" s="51">
        <v>4.9645390070922133</v>
      </c>
      <c r="I451" s="35">
        <v>325.05662857142858</v>
      </c>
      <c r="K451" s="35">
        <v>5.7</v>
      </c>
      <c r="L451" s="35">
        <v>6.25</v>
      </c>
      <c r="M451" s="35"/>
      <c r="N451" s="12">
        <v>5.9749999999999996</v>
      </c>
      <c r="O451" s="51">
        <v>0</v>
      </c>
      <c r="P451" s="51">
        <v>0</v>
      </c>
      <c r="Q451" s="35">
        <v>524.92252857142853</v>
      </c>
    </row>
    <row r="452" spans="1:17">
      <c r="A452" s="168">
        <f t="shared" si="3"/>
        <v>42918</v>
      </c>
      <c r="B452" s="71">
        <v>0.88055142857142854</v>
      </c>
      <c r="C452" s="35">
        <v>3.45</v>
      </c>
      <c r="D452" s="35">
        <v>3.95</v>
      </c>
      <c r="E452" s="35"/>
      <c r="F452" s="35">
        <v>3.7</v>
      </c>
      <c r="G452" s="51">
        <v>0</v>
      </c>
      <c r="H452" s="51">
        <v>5.7142857142857224</v>
      </c>
      <c r="I452" s="35">
        <v>325.8040285714286</v>
      </c>
      <c r="K452" s="35">
        <v>5.7</v>
      </c>
      <c r="L452" s="35">
        <v>6.25</v>
      </c>
      <c r="M452" s="35"/>
      <c r="N452" s="12">
        <v>5.9749999999999996</v>
      </c>
      <c r="O452" s="51">
        <v>0</v>
      </c>
      <c r="P452" s="51">
        <v>0</v>
      </c>
      <c r="Q452" s="35">
        <v>526.12947857142854</v>
      </c>
    </row>
    <row r="453" spans="1:17">
      <c r="A453" s="168">
        <f t="shared" si="3"/>
        <v>42925</v>
      </c>
      <c r="B453" s="71">
        <v>0.88023857142857143</v>
      </c>
      <c r="C453" s="35">
        <v>3.5</v>
      </c>
      <c r="D453" s="35">
        <v>3.95</v>
      </c>
      <c r="E453" s="35"/>
      <c r="F453" s="35">
        <v>3.7250000000000001</v>
      </c>
      <c r="G453" s="51">
        <v>0.67567567567567721</v>
      </c>
      <c r="H453" s="51">
        <v>6.4285714285714306</v>
      </c>
      <c r="I453" s="35">
        <v>327.88886785714288</v>
      </c>
      <c r="K453" s="35">
        <v>5.7</v>
      </c>
      <c r="L453" s="35">
        <v>6.25</v>
      </c>
      <c r="M453" s="35"/>
      <c r="N453" s="12">
        <v>5.9749999999999996</v>
      </c>
      <c r="O453" s="51">
        <v>0</v>
      </c>
      <c r="P453" s="51">
        <v>0</v>
      </c>
      <c r="Q453" s="35">
        <v>525.9425464285714</v>
      </c>
    </row>
    <row r="454" spans="1:17">
      <c r="A454" s="168">
        <f t="shared" si="3"/>
        <v>42932</v>
      </c>
      <c r="B454" s="71">
        <v>0.88336428571428571</v>
      </c>
      <c r="C454" s="35">
        <v>3.5</v>
      </c>
      <c r="D454" s="35">
        <v>3.95</v>
      </c>
      <c r="E454" s="35"/>
      <c r="F454" s="35">
        <v>3.7250000000000001</v>
      </c>
      <c r="G454" s="51">
        <v>0</v>
      </c>
      <c r="H454" s="51">
        <v>6.4285714285714306</v>
      </c>
      <c r="I454" s="35">
        <v>329.05319642857143</v>
      </c>
      <c r="K454" s="35">
        <v>5.7</v>
      </c>
      <c r="L454" s="35">
        <v>6.25</v>
      </c>
      <c r="M454" s="35"/>
      <c r="N454" s="12">
        <v>5.9749999999999996</v>
      </c>
      <c r="O454" s="51">
        <v>0</v>
      </c>
      <c r="P454" s="51">
        <v>0</v>
      </c>
      <c r="Q454" s="35">
        <v>527.81016071428576</v>
      </c>
    </row>
    <row r="455" spans="1:17">
      <c r="A455" s="168">
        <f t="shared" si="3"/>
        <v>42939</v>
      </c>
      <c r="B455" s="71">
        <v>0.88705857142857136</v>
      </c>
      <c r="C455" s="35">
        <v>3.5</v>
      </c>
      <c r="D455" s="35">
        <v>3.95</v>
      </c>
      <c r="E455" s="35"/>
      <c r="F455" s="35">
        <v>3.7250000000000001</v>
      </c>
      <c r="G455" s="51">
        <v>0</v>
      </c>
      <c r="H455" s="51">
        <v>5.6737588652482316</v>
      </c>
      <c r="I455" s="35">
        <v>330.42931785714285</v>
      </c>
      <c r="K455" s="35">
        <v>5.7</v>
      </c>
      <c r="L455" s="35">
        <v>6.25</v>
      </c>
      <c r="M455" s="35"/>
      <c r="N455" s="12">
        <v>5.9749999999999996</v>
      </c>
      <c r="O455" s="51">
        <v>0</v>
      </c>
      <c r="P455" s="51">
        <v>0</v>
      </c>
      <c r="Q455" s="35">
        <v>530.01749642857135</v>
      </c>
    </row>
    <row r="456" spans="1:17">
      <c r="A456" s="168">
        <f t="shared" si="3"/>
        <v>42946</v>
      </c>
      <c r="B456" s="71">
        <v>0.89392000000000016</v>
      </c>
      <c r="C456" s="35">
        <v>3.5</v>
      </c>
      <c r="D456" s="35">
        <v>3.95</v>
      </c>
      <c r="E456" s="35"/>
      <c r="F456" s="35">
        <v>3.7250000000000001</v>
      </c>
      <c r="G456" s="51">
        <v>0</v>
      </c>
      <c r="H456" s="51">
        <v>5.6737588652482316</v>
      </c>
      <c r="I456" s="35">
        <v>332.98520000000008</v>
      </c>
      <c r="K456" s="35">
        <v>5.7</v>
      </c>
      <c r="L456" s="35">
        <v>6.25</v>
      </c>
      <c r="M456" s="35"/>
      <c r="N456" s="12">
        <v>5.9749999999999996</v>
      </c>
      <c r="O456" s="51">
        <v>0</v>
      </c>
      <c r="P456" s="51">
        <v>0</v>
      </c>
      <c r="Q456" s="35">
        <v>534.11720000000003</v>
      </c>
    </row>
    <row r="457" spans="1:17">
      <c r="A457" s="168">
        <f t="shared" si="3"/>
        <v>42953</v>
      </c>
      <c r="B457" s="71">
        <v>0.89818714285714296</v>
      </c>
      <c r="C457" s="35">
        <v>3.5</v>
      </c>
      <c r="D457" s="35">
        <v>3.95</v>
      </c>
      <c r="E457" s="35"/>
      <c r="F457" s="35">
        <v>3.7250000000000001</v>
      </c>
      <c r="G457" s="51">
        <v>0</v>
      </c>
      <c r="H457" s="51">
        <v>5.6737588652482316</v>
      </c>
      <c r="I457" s="35">
        <v>334.57471071428574</v>
      </c>
      <c r="K457" s="35">
        <v>5.7</v>
      </c>
      <c r="L457" s="35">
        <v>6.25</v>
      </c>
      <c r="M457" s="35"/>
      <c r="N457" s="12">
        <v>5.9749999999999996</v>
      </c>
      <c r="O457" s="51">
        <v>0</v>
      </c>
      <c r="P457" s="51">
        <v>0</v>
      </c>
      <c r="Q457" s="35">
        <v>536.66681785714286</v>
      </c>
    </row>
    <row r="458" spans="1:17">
      <c r="A458" s="168">
        <f t="shared" si="3"/>
        <v>42960</v>
      </c>
      <c r="B458" s="71">
        <v>0.90474857142857146</v>
      </c>
      <c r="C458" s="35">
        <v>3.5</v>
      </c>
      <c r="D458" s="35">
        <v>3.95</v>
      </c>
      <c r="E458" s="35"/>
      <c r="F458" s="35">
        <v>3.7250000000000001</v>
      </c>
      <c r="G458" s="51">
        <v>0</v>
      </c>
      <c r="H458" s="51">
        <v>5.6737588652482316</v>
      </c>
      <c r="I458" s="35">
        <v>337.01884285714289</v>
      </c>
      <c r="K458" s="35">
        <v>5.7</v>
      </c>
      <c r="L458" s="35">
        <v>6.25</v>
      </c>
      <c r="M458" s="35"/>
      <c r="N458" s="12">
        <v>5.9749999999999996</v>
      </c>
      <c r="O458" s="51">
        <v>0</v>
      </c>
      <c r="P458" s="51">
        <v>0</v>
      </c>
      <c r="Q458" s="35">
        <v>540.5872714285714</v>
      </c>
    </row>
    <row r="459" spans="1:17">
      <c r="A459" s="168">
        <f t="shared" si="3"/>
        <v>42967</v>
      </c>
      <c r="B459" s="71">
        <v>0.90998428571428569</v>
      </c>
      <c r="C459" s="35">
        <v>3.5</v>
      </c>
      <c r="D459" s="35">
        <v>3.95</v>
      </c>
      <c r="E459" s="35"/>
      <c r="F459" s="35">
        <v>3.7250000000000001</v>
      </c>
      <c r="G459" s="51">
        <v>0</v>
      </c>
      <c r="H459" s="51">
        <v>5.6737588652482316</v>
      </c>
      <c r="I459" s="35">
        <v>338.96914642857143</v>
      </c>
      <c r="K459" s="35">
        <v>5.7</v>
      </c>
      <c r="L459" s="35">
        <v>6.25</v>
      </c>
      <c r="M459" s="35"/>
      <c r="N459" s="12">
        <v>5.9749999999999996</v>
      </c>
      <c r="O459" s="51">
        <v>0</v>
      </c>
      <c r="P459" s="51">
        <v>0</v>
      </c>
      <c r="Q459" s="35">
        <v>543.71561071428562</v>
      </c>
    </row>
    <row r="460" spans="1:17">
      <c r="A460" s="168">
        <f t="shared" si="3"/>
        <v>42974</v>
      </c>
      <c r="B460" s="71">
        <v>0.91788285714285733</v>
      </c>
      <c r="C460" s="35">
        <v>3.55</v>
      </c>
      <c r="D460" s="35">
        <v>3.95</v>
      </c>
      <c r="E460" s="35"/>
      <c r="F460" s="35">
        <v>3.75</v>
      </c>
      <c r="G460" s="51">
        <v>0.67114093959730781</v>
      </c>
      <c r="H460" s="51">
        <v>6.3829787234042499</v>
      </c>
      <c r="I460" s="35">
        <v>344.20607142857153</v>
      </c>
      <c r="K460" s="35">
        <v>5.7</v>
      </c>
      <c r="L460" s="35">
        <v>6.25</v>
      </c>
      <c r="M460" s="35"/>
      <c r="N460" s="12">
        <v>5.9749999999999996</v>
      </c>
      <c r="O460" s="51">
        <v>0</v>
      </c>
      <c r="P460" s="51">
        <v>0</v>
      </c>
      <c r="Q460" s="35">
        <v>548.43500714285722</v>
      </c>
    </row>
    <row r="461" spans="1:17">
      <c r="A461" s="168">
        <f t="shared" si="3"/>
        <v>42981</v>
      </c>
      <c r="B461" s="71">
        <v>0.92249285714285723</v>
      </c>
      <c r="C461" s="35">
        <v>3.55</v>
      </c>
      <c r="D461" s="35">
        <v>3.95</v>
      </c>
      <c r="E461" s="35"/>
      <c r="F461" s="35">
        <v>3.75</v>
      </c>
      <c r="G461" s="51">
        <v>0</v>
      </c>
      <c r="H461" s="51">
        <v>6.3829787234042499</v>
      </c>
      <c r="I461" s="35">
        <v>345.93482142857147</v>
      </c>
      <c r="K461" s="35">
        <v>5.7</v>
      </c>
      <c r="L461" s="35">
        <v>6.25</v>
      </c>
      <c r="M461" s="35"/>
      <c r="N461" s="12">
        <v>5.9749999999999996</v>
      </c>
      <c r="O461" s="51">
        <v>0</v>
      </c>
      <c r="P461" s="51">
        <v>0</v>
      </c>
      <c r="Q461" s="35">
        <v>551.18948214285717</v>
      </c>
    </row>
    <row r="462" spans="1:17">
      <c r="A462" s="168">
        <f t="shared" si="3"/>
        <v>42988</v>
      </c>
      <c r="B462" s="71">
        <v>0.91576714285714289</v>
      </c>
      <c r="C462" s="35">
        <v>3.55</v>
      </c>
      <c r="D462" s="35">
        <v>3.95</v>
      </c>
      <c r="E462" s="35"/>
      <c r="F462" s="35">
        <v>3.75</v>
      </c>
      <c r="G462" s="51">
        <v>0</v>
      </c>
      <c r="H462" s="51">
        <v>6.3829787234042499</v>
      </c>
      <c r="I462" s="35">
        <v>343.41267857142856</v>
      </c>
      <c r="K462" s="35">
        <v>5.7</v>
      </c>
      <c r="L462" s="35">
        <v>6.25</v>
      </c>
      <c r="M462" s="35"/>
      <c r="N462" s="12">
        <v>5.9749999999999996</v>
      </c>
      <c r="O462" s="51">
        <v>0</v>
      </c>
      <c r="P462" s="51">
        <v>0</v>
      </c>
      <c r="Q462" s="35">
        <v>547.17086785714287</v>
      </c>
    </row>
    <row r="463" spans="1:17">
      <c r="A463" s="168">
        <f t="shared" si="3"/>
        <v>42995</v>
      </c>
      <c r="B463" s="71">
        <v>0.89624714285714291</v>
      </c>
      <c r="C463" s="35">
        <v>3.55</v>
      </c>
      <c r="D463" s="35">
        <v>3.95</v>
      </c>
      <c r="E463" s="35"/>
      <c r="F463" s="35">
        <v>3.75</v>
      </c>
      <c r="G463" s="51">
        <v>0</v>
      </c>
      <c r="H463" s="51">
        <v>6.3829787234042499</v>
      </c>
      <c r="I463" s="35">
        <v>336.09267857142856</v>
      </c>
      <c r="K463" s="35">
        <v>5.7</v>
      </c>
      <c r="L463" s="35">
        <v>6.25</v>
      </c>
      <c r="M463" s="35"/>
      <c r="N463" s="12">
        <v>5.9749999999999996</v>
      </c>
      <c r="O463" s="51">
        <v>0</v>
      </c>
      <c r="P463" s="51">
        <v>0</v>
      </c>
      <c r="Q463" s="35">
        <v>535.50766785714291</v>
      </c>
    </row>
    <row r="464" spans="1:17">
      <c r="A464" s="168">
        <f t="shared" si="3"/>
        <v>43002</v>
      </c>
      <c r="B464" s="71">
        <v>0.88038285714285713</v>
      </c>
      <c r="C464" s="35">
        <v>3.55</v>
      </c>
      <c r="D464" s="35">
        <v>3.95</v>
      </c>
      <c r="E464" s="35"/>
      <c r="F464" s="35">
        <v>3.75</v>
      </c>
      <c r="G464" s="51">
        <v>0</v>
      </c>
      <c r="H464" s="51">
        <v>6.3829787234042499</v>
      </c>
      <c r="I464" s="35">
        <v>330.14357142857142</v>
      </c>
      <c r="K464" s="35">
        <v>5.7</v>
      </c>
      <c r="L464" s="35">
        <v>6.25</v>
      </c>
      <c r="M464" s="35"/>
      <c r="N464" s="12">
        <v>5.9749999999999996</v>
      </c>
      <c r="O464" s="51">
        <v>0</v>
      </c>
      <c r="P464" s="51">
        <v>0</v>
      </c>
      <c r="Q464" s="35">
        <v>526.0287571428571</v>
      </c>
    </row>
    <row r="465" spans="1:17">
      <c r="A465" s="168">
        <f t="shared" si="3"/>
        <v>43009</v>
      </c>
      <c r="B465" s="71">
        <v>0.87917714285714277</v>
      </c>
      <c r="C465" s="35">
        <v>3.6</v>
      </c>
      <c r="D465" s="35">
        <v>3.95</v>
      </c>
      <c r="E465" s="35"/>
      <c r="F465" s="35">
        <v>3.7750000000000004</v>
      </c>
      <c r="G465" s="51">
        <v>0.66666666666668561</v>
      </c>
      <c r="H465" s="51">
        <v>7.0921985815602966</v>
      </c>
      <c r="I465" s="35">
        <v>331.88937142857139</v>
      </c>
      <c r="K465" s="35">
        <v>5.7</v>
      </c>
      <c r="L465" s="35">
        <v>6.25</v>
      </c>
      <c r="M465" s="35"/>
      <c r="N465" s="12">
        <v>5.9749999999999996</v>
      </c>
      <c r="O465" s="51">
        <v>0</v>
      </c>
      <c r="P465" s="51">
        <v>0</v>
      </c>
      <c r="Q465" s="35">
        <v>525.30834285714275</v>
      </c>
    </row>
    <row r="466" spans="1:17">
      <c r="A466" s="168">
        <f t="shared" si="3"/>
        <v>43016</v>
      </c>
      <c r="B466" s="71">
        <v>0.88911428571428563</v>
      </c>
      <c r="C466" s="35">
        <v>3.65</v>
      </c>
      <c r="D466" s="35">
        <v>4</v>
      </c>
      <c r="E466" s="35"/>
      <c r="F466" s="35">
        <v>3.8250000000000002</v>
      </c>
      <c r="G466" s="51">
        <v>1.3245033112582689</v>
      </c>
      <c r="H466" s="51">
        <v>8.5106382978723474</v>
      </c>
      <c r="I466" s="35">
        <v>340.08621428571428</v>
      </c>
      <c r="K466" s="35">
        <v>5.7</v>
      </c>
      <c r="L466" s="35">
        <v>6.25</v>
      </c>
      <c r="M466" s="35"/>
      <c r="N466" s="12">
        <v>5.9749999999999996</v>
      </c>
      <c r="O466" s="51">
        <v>0</v>
      </c>
      <c r="P466" s="51">
        <v>0</v>
      </c>
      <c r="Q466" s="35">
        <v>531.2457857142856</v>
      </c>
    </row>
    <row r="467" spans="1:17">
      <c r="A467" s="168">
        <f t="shared" si="3"/>
        <v>43023</v>
      </c>
      <c r="B467" s="71">
        <v>0.89435000000000009</v>
      </c>
      <c r="C467" s="35">
        <v>3.65</v>
      </c>
      <c r="D467" s="35">
        <v>4</v>
      </c>
      <c r="E467" s="35"/>
      <c r="F467" s="35">
        <v>3.8250000000000002</v>
      </c>
      <c r="G467" s="51">
        <v>0</v>
      </c>
      <c r="H467" s="51">
        <v>8.5106382978723474</v>
      </c>
      <c r="I467" s="35">
        <v>342.08887500000003</v>
      </c>
      <c r="K467" s="35">
        <v>5.7</v>
      </c>
      <c r="L467" s="35">
        <v>6.25</v>
      </c>
      <c r="M467" s="35"/>
      <c r="N467" s="12">
        <v>5.9749999999999996</v>
      </c>
      <c r="O467" s="51">
        <v>0</v>
      </c>
      <c r="P467" s="51">
        <v>0</v>
      </c>
      <c r="Q467" s="35">
        <v>534.37412499999994</v>
      </c>
    </row>
    <row r="468" spans="1:17">
      <c r="A468" s="168">
        <f t="shared" si="3"/>
        <v>43030</v>
      </c>
      <c r="B468" s="71">
        <v>0.89317857142857149</v>
      </c>
      <c r="C468" s="35">
        <v>3.65</v>
      </c>
      <c r="D468" s="35">
        <v>4.0999999999999996</v>
      </c>
      <c r="E468" s="35"/>
      <c r="F468" s="35">
        <v>3.875</v>
      </c>
      <c r="G468" s="51">
        <v>1.3071895424836555</v>
      </c>
      <c r="H468" s="51">
        <v>9.929078014184384</v>
      </c>
      <c r="I468" s="35">
        <v>346.10669642857147</v>
      </c>
      <c r="K468" s="35">
        <v>5.7</v>
      </c>
      <c r="L468" s="35">
        <v>6.3</v>
      </c>
      <c r="M468" s="35"/>
      <c r="N468" s="12">
        <v>6</v>
      </c>
      <c r="O468" s="51">
        <v>0.41841004184099972</v>
      </c>
      <c r="P468" s="51">
        <v>0.41841004184099972</v>
      </c>
      <c r="Q468" s="35">
        <v>535.90714285714296</v>
      </c>
    </row>
    <row r="469" spans="1:17">
      <c r="A469" s="168">
        <f t="shared" si="3"/>
        <v>43037</v>
      </c>
      <c r="B469" s="71">
        <v>0.89024999999999999</v>
      </c>
      <c r="C469" s="35">
        <v>3.65</v>
      </c>
      <c r="D469" s="35">
        <v>4.0999999999999996</v>
      </c>
      <c r="E469" s="35"/>
      <c r="F469" s="35">
        <v>3.875</v>
      </c>
      <c r="G469" s="51">
        <v>0</v>
      </c>
      <c r="H469" s="51">
        <v>9.929078014184384</v>
      </c>
      <c r="I469" s="35">
        <v>344.97187499999995</v>
      </c>
      <c r="K469" s="35">
        <v>5.7</v>
      </c>
      <c r="L469" s="35">
        <v>6.3</v>
      </c>
      <c r="M469" s="35"/>
      <c r="N469" s="12">
        <v>6</v>
      </c>
      <c r="O469" s="51">
        <v>0</v>
      </c>
      <c r="P469" s="51">
        <v>0.41841004184099972</v>
      </c>
      <c r="Q469" s="35">
        <v>534.15</v>
      </c>
    </row>
    <row r="470" spans="1:17">
      <c r="A470" s="168">
        <f t="shared" si="3"/>
        <v>43044</v>
      </c>
      <c r="B470" s="71">
        <v>0.88340999999999981</v>
      </c>
      <c r="C470" s="35">
        <v>3.65</v>
      </c>
      <c r="D470" s="35">
        <v>4.2</v>
      </c>
      <c r="E470" s="35"/>
      <c r="F470" s="35">
        <v>3.9249999999999998</v>
      </c>
      <c r="G470" s="51">
        <v>1.2903225806451672</v>
      </c>
      <c r="H470" s="51">
        <v>11.347517730496449</v>
      </c>
      <c r="I470" s="35">
        <v>346.73842499999989</v>
      </c>
      <c r="K470" s="35">
        <v>5.7</v>
      </c>
      <c r="L470" s="35">
        <v>6.3</v>
      </c>
      <c r="M470" s="35"/>
      <c r="N470" s="12">
        <v>6</v>
      </c>
      <c r="O470" s="51">
        <v>0</v>
      </c>
      <c r="P470" s="51">
        <v>0.41841004184099972</v>
      </c>
      <c r="Q470" s="35">
        <v>530.04599999999994</v>
      </c>
    </row>
    <row r="471" spans="1:17">
      <c r="A471" s="168">
        <f t="shared" si="3"/>
        <v>43051</v>
      </c>
      <c r="B471" s="71">
        <v>0.88447000000000009</v>
      </c>
      <c r="C471" s="35">
        <v>3.65</v>
      </c>
      <c r="D471" s="35">
        <v>4.2</v>
      </c>
      <c r="E471" s="35"/>
      <c r="F471" s="35">
        <v>3.9249999999999998</v>
      </c>
      <c r="G471" s="51">
        <v>0</v>
      </c>
      <c r="H471" s="51">
        <v>11.347517730496449</v>
      </c>
      <c r="I471" s="35">
        <v>347.15447499999999</v>
      </c>
      <c r="K471" s="35">
        <v>5.8</v>
      </c>
      <c r="L471" s="35">
        <v>6.3</v>
      </c>
      <c r="M471" s="35"/>
      <c r="N471" s="12">
        <v>6.05</v>
      </c>
      <c r="O471" s="51">
        <v>0.8333333333333286</v>
      </c>
      <c r="P471" s="51">
        <v>1.2552301255230276</v>
      </c>
      <c r="Q471" s="35">
        <v>535.10435000000007</v>
      </c>
    </row>
    <row r="472" spans="1:17">
      <c r="A472" s="168">
        <f t="shared" si="3"/>
        <v>43058</v>
      </c>
      <c r="B472" s="71">
        <v>0.89262285714285716</v>
      </c>
      <c r="C472" s="35">
        <v>3.65</v>
      </c>
      <c r="D472" s="35">
        <v>4.2</v>
      </c>
      <c r="E472" s="35"/>
      <c r="F472" s="35">
        <v>3.9249999999999998</v>
      </c>
      <c r="G472" s="51">
        <v>0</v>
      </c>
      <c r="H472" s="51">
        <v>11.347517730496449</v>
      </c>
      <c r="I472" s="35">
        <v>350.35447142857146</v>
      </c>
      <c r="K472" s="35">
        <v>5.85</v>
      </c>
      <c r="L472" s="35">
        <v>6.3</v>
      </c>
      <c r="M472" s="35"/>
      <c r="N472" s="12">
        <v>6.0749999999999993</v>
      </c>
      <c r="O472" s="51">
        <v>0.41322314049585884</v>
      </c>
      <c r="P472" s="51">
        <v>1.6736401673640273</v>
      </c>
      <c r="Q472" s="35">
        <v>542.26838571428561</v>
      </c>
    </row>
    <row r="473" spans="1:17">
      <c r="A473" s="168">
        <f t="shared" si="3"/>
        <v>43065</v>
      </c>
      <c r="B473" s="71">
        <v>0.88982571428571411</v>
      </c>
      <c r="C473" s="35">
        <v>3.75</v>
      </c>
      <c r="D473" s="35">
        <v>4.25</v>
      </c>
      <c r="E473" s="35"/>
      <c r="F473" s="35">
        <v>4</v>
      </c>
      <c r="G473" s="51">
        <v>1.9108280254777128</v>
      </c>
      <c r="H473" s="51">
        <v>13.475177304964546</v>
      </c>
      <c r="I473" s="35">
        <v>355.93028571428562</v>
      </c>
      <c r="K473" s="35">
        <v>5.95</v>
      </c>
      <c r="L473" s="35">
        <v>6.4</v>
      </c>
      <c r="M473" s="35"/>
      <c r="N473" s="12">
        <v>6.1750000000000007</v>
      </c>
      <c r="O473" s="51">
        <v>1.6460905349794359</v>
      </c>
      <c r="P473" s="51">
        <v>3.3472803347280404</v>
      </c>
      <c r="Q473" s="35">
        <v>549.46737857142853</v>
      </c>
    </row>
    <row r="474" spans="1:17">
      <c r="A474" s="168">
        <f t="shared" si="3"/>
        <v>43072</v>
      </c>
      <c r="B474" s="71">
        <v>0.88648714285714281</v>
      </c>
      <c r="C474" s="35">
        <v>3.75</v>
      </c>
      <c r="D474" s="35">
        <v>4.25</v>
      </c>
      <c r="E474" s="35"/>
      <c r="F474" s="35">
        <v>4</v>
      </c>
      <c r="G474" s="51">
        <v>0</v>
      </c>
      <c r="H474" s="51">
        <v>13.475177304964546</v>
      </c>
      <c r="I474" s="35">
        <v>354.59485714285711</v>
      </c>
      <c r="K474" s="35">
        <v>5.95</v>
      </c>
      <c r="L474" s="35">
        <v>6.4</v>
      </c>
      <c r="M474" s="35"/>
      <c r="N474" s="12">
        <v>6.1750000000000007</v>
      </c>
      <c r="O474" s="51">
        <v>0</v>
      </c>
      <c r="P474" s="51">
        <v>3.3472803347280404</v>
      </c>
      <c r="Q474" s="35">
        <v>547.40581071428574</v>
      </c>
    </row>
    <row r="475" spans="1:17">
      <c r="A475" s="168">
        <f t="shared" ref="A475:A538" si="4">A474+7</f>
        <v>43079</v>
      </c>
      <c r="B475" s="71">
        <v>0.87925142857142868</v>
      </c>
      <c r="C475" s="35">
        <v>3.75</v>
      </c>
      <c r="D475" s="35">
        <v>4.25</v>
      </c>
      <c r="E475" s="35"/>
      <c r="F475" s="35">
        <v>4</v>
      </c>
      <c r="G475" s="51">
        <v>0</v>
      </c>
      <c r="H475" s="51">
        <v>13.475177304964546</v>
      </c>
      <c r="I475" s="35">
        <v>351.70057142857149</v>
      </c>
      <c r="K475" s="35">
        <v>5.95</v>
      </c>
      <c r="L475" s="35">
        <v>6.4</v>
      </c>
      <c r="M475" s="35"/>
      <c r="N475" s="12">
        <v>6.1750000000000007</v>
      </c>
      <c r="O475" s="51">
        <v>0</v>
      </c>
      <c r="P475" s="51">
        <v>3.3472803347280404</v>
      </c>
      <c r="Q475" s="35">
        <v>542.93775714285721</v>
      </c>
    </row>
    <row r="476" spans="1:17">
      <c r="A476" s="168">
        <f t="shared" si="4"/>
        <v>43086</v>
      </c>
      <c r="B476" s="71">
        <v>0.88059571428571437</v>
      </c>
      <c r="C476" s="35">
        <v>3.75</v>
      </c>
      <c r="D476" s="35">
        <v>4.25</v>
      </c>
      <c r="E476" s="35"/>
      <c r="F476" s="35">
        <v>4</v>
      </c>
      <c r="G476" s="51">
        <v>0</v>
      </c>
      <c r="H476" s="51">
        <v>13.475177304964546</v>
      </c>
      <c r="I476" s="35">
        <v>352.23828571428572</v>
      </c>
      <c r="K476" s="35">
        <v>5.95</v>
      </c>
      <c r="L476" s="35">
        <v>6.4</v>
      </c>
      <c r="M476" s="35"/>
      <c r="N476" s="12">
        <v>6.1750000000000007</v>
      </c>
      <c r="O476" s="51">
        <v>0</v>
      </c>
      <c r="P476" s="51">
        <v>2.9166666666666856</v>
      </c>
      <c r="Q476" s="35">
        <v>543.76785357142876</v>
      </c>
    </row>
    <row r="477" spans="1:17">
      <c r="A477" s="168">
        <f t="shared" si="4"/>
        <v>43093</v>
      </c>
      <c r="B477" s="71">
        <v>0.88454285714285708</v>
      </c>
      <c r="C477" s="35">
        <v>3.75</v>
      </c>
      <c r="D477" s="35">
        <v>4.25</v>
      </c>
      <c r="E477" s="35"/>
      <c r="F477" s="35">
        <v>4</v>
      </c>
      <c r="G477" s="51">
        <v>0</v>
      </c>
      <c r="H477" s="51">
        <v>11.888111888111879</v>
      </c>
      <c r="I477" s="35">
        <v>353.81714285714281</v>
      </c>
      <c r="K477" s="35">
        <v>5.95</v>
      </c>
      <c r="L477" s="35">
        <v>6.4</v>
      </c>
      <c r="M477" s="35"/>
      <c r="N477" s="12">
        <v>6.1750000000000007</v>
      </c>
      <c r="O477" s="51">
        <v>0</v>
      </c>
      <c r="P477" s="51">
        <v>1.6460905349794359</v>
      </c>
      <c r="Q477" s="35">
        <v>546.20521428571431</v>
      </c>
    </row>
    <row r="478" spans="1:17">
      <c r="A478" s="168">
        <f t="shared" si="4"/>
        <v>43100</v>
      </c>
      <c r="B478" s="71">
        <v>0.88644428571428568</v>
      </c>
      <c r="C478" s="35">
        <v>3.75</v>
      </c>
      <c r="D478" s="35">
        <v>4.25</v>
      </c>
      <c r="E478" s="35"/>
      <c r="F478" s="35">
        <v>4</v>
      </c>
      <c r="G478" s="51">
        <v>0</v>
      </c>
      <c r="H478" s="51">
        <v>11.888111888111879</v>
      </c>
      <c r="I478" s="35">
        <v>354.57771428571425</v>
      </c>
      <c r="K478" s="35">
        <v>5.95</v>
      </c>
      <c r="L478" s="35">
        <v>6.4</v>
      </c>
      <c r="M478" s="35"/>
      <c r="N478" s="12">
        <v>6.1750000000000007</v>
      </c>
      <c r="O478" s="51">
        <v>0</v>
      </c>
      <c r="P478" s="51">
        <v>1.6460905349794359</v>
      </c>
      <c r="Q478" s="35">
        <v>547.37934642857147</v>
      </c>
    </row>
    <row r="479" spans="1:17">
      <c r="A479" s="168">
        <f t="shared" si="4"/>
        <v>43107</v>
      </c>
      <c r="B479" s="71">
        <v>0.88844000000000001</v>
      </c>
      <c r="C479" s="35">
        <v>3.75</v>
      </c>
      <c r="D479" s="35">
        <v>4.25</v>
      </c>
      <c r="E479" s="35"/>
      <c r="F479" s="35">
        <v>4</v>
      </c>
      <c r="G479" s="51">
        <v>0</v>
      </c>
      <c r="H479" s="51">
        <v>10.34482758620689</v>
      </c>
      <c r="I479" s="35">
        <v>355.37599999999998</v>
      </c>
      <c r="K479" s="35">
        <v>5.75</v>
      </c>
      <c r="L479" s="35">
        <v>6.4</v>
      </c>
      <c r="M479" s="35"/>
      <c r="N479" s="12">
        <v>6.0750000000000002</v>
      </c>
      <c r="O479" s="51">
        <v>-1.6194331983805768</v>
      </c>
      <c r="P479" s="51">
        <v>0</v>
      </c>
      <c r="Q479" s="35">
        <v>539.72730000000001</v>
      </c>
    </row>
    <row r="480" spans="1:17">
      <c r="A480" s="168">
        <f t="shared" si="4"/>
        <v>43114</v>
      </c>
      <c r="B480" s="71">
        <v>0.8875385714285714</v>
      </c>
      <c r="C480" s="35">
        <v>3.75</v>
      </c>
      <c r="D480" s="35">
        <v>4.25</v>
      </c>
      <c r="E480" s="35"/>
      <c r="F480" s="35">
        <v>4</v>
      </c>
      <c r="G480" s="51">
        <v>0</v>
      </c>
      <c r="H480" s="51">
        <v>9.5890410958904084</v>
      </c>
      <c r="I480" s="35">
        <v>355.01542857142857</v>
      </c>
      <c r="K480" s="35">
        <v>5.75</v>
      </c>
      <c r="L480" s="35">
        <v>6.4</v>
      </c>
      <c r="M480" s="35"/>
      <c r="N480" s="12">
        <v>6.0750000000000002</v>
      </c>
      <c r="O480" s="51">
        <v>0</v>
      </c>
      <c r="P480" s="51">
        <v>0.41322314049587305</v>
      </c>
      <c r="Q480" s="35">
        <v>539.17968214285713</v>
      </c>
    </row>
    <row r="481" spans="1:17">
      <c r="A481" s="168">
        <f t="shared" si="4"/>
        <v>43121</v>
      </c>
      <c r="B481" s="71">
        <v>0.8862742857142859</v>
      </c>
      <c r="C481" s="35">
        <v>3.75</v>
      </c>
      <c r="D481" s="35">
        <v>4.25</v>
      </c>
      <c r="E481" s="35"/>
      <c r="F481" s="35">
        <v>4</v>
      </c>
      <c r="G481" s="51">
        <v>0</v>
      </c>
      <c r="H481" s="51">
        <v>9.5890410958904084</v>
      </c>
      <c r="I481" s="35">
        <v>354.50971428571438</v>
      </c>
      <c r="K481" s="35">
        <v>5.75</v>
      </c>
      <c r="L481" s="35">
        <v>6.3</v>
      </c>
      <c r="M481" s="35"/>
      <c r="N481" s="12">
        <v>6.0250000000000004</v>
      </c>
      <c r="O481" s="51">
        <v>-0.82304526748970375</v>
      </c>
      <c r="P481" s="51">
        <v>0.4166666666666714</v>
      </c>
      <c r="Q481" s="35">
        <v>533.98025714285723</v>
      </c>
    </row>
    <row r="482" spans="1:17">
      <c r="A482" s="168">
        <f t="shared" si="4"/>
        <v>43128</v>
      </c>
      <c r="B482" s="71">
        <v>0.87595857142857159</v>
      </c>
      <c r="C482" s="35">
        <v>3.8</v>
      </c>
      <c r="D482" s="35">
        <v>4.25</v>
      </c>
      <c r="E482" s="35"/>
      <c r="F482" s="35">
        <v>4.0250000000000004</v>
      </c>
      <c r="G482" s="51">
        <v>0.62500000000001421</v>
      </c>
      <c r="H482" s="51">
        <v>8.7837837837837895</v>
      </c>
      <c r="I482" s="35">
        <v>352.57332500000007</v>
      </c>
      <c r="K482" s="35">
        <v>5.75</v>
      </c>
      <c r="L482" s="35">
        <v>6.3</v>
      </c>
      <c r="M482" s="35"/>
      <c r="N482" s="12">
        <v>6.0250000000000004</v>
      </c>
      <c r="O482" s="51">
        <v>0</v>
      </c>
      <c r="P482" s="51">
        <v>0.83682008368202787</v>
      </c>
      <c r="Q482" s="35">
        <v>527.76503928571447</v>
      </c>
    </row>
    <row r="483" spans="1:17">
      <c r="A483" s="168">
        <f t="shared" si="4"/>
        <v>43135</v>
      </c>
      <c r="B483" s="71">
        <v>0.87762142857142855</v>
      </c>
      <c r="C483" s="35">
        <v>3.8</v>
      </c>
      <c r="D483" s="35">
        <v>4.25</v>
      </c>
      <c r="E483" s="35"/>
      <c r="F483" s="35">
        <v>4.0250000000000004</v>
      </c>
      <c r="G483" s="51">
        <v>0</v>
      </c>
      <c r="H483" s="51">
        <v>8.7837837837837895</v>
      </c>
      <c r="I483" s="35">
        <v>353.24262500000003</v>
      </c>
      <c r="K483" s="35">
        <v>5.75</v>
      </c>
      <c r="L483" s="35">
        <v>6.3</v>
      </c>
      <c r="M483" s="35"/>
      <c r="N483" s="12">
        <v>6.0250000000000004</v>
      </c>
      <c r="O483" s="51">
        <v>0</v>
      </c>
      <c r="P483" s="51">
        <v>0.83682008368202787</v>
      </c>
      <c r="Q483" s="35">
        <v>528.7669107142857</v>
      </c>
    </row>
    <row r="484" spans="1:17">
      <c r="A484" s="168">
        <f t="shared" si="4"/>
        <v>43142</v>
      </c>
      <c r="B484" s="71">
        <v>0.8842442857142857</v>
      </c>
      <c r="C484" s="35">
        <v>3.8</v>
      </c>
      <c r="D484" s="35">
        <v>4.25</v>
      </c>
      <c r="E484" s="35"/>
      <c r="F484" s="35">
        <v>4.0250000000000004</v>
      </c>
      <c r="G484" s="51">
        <v>0</v>
      </c>
      <c r="H484" s="51">
        <v>8.7837837837837895</v>
      </c>
      <c r="I484" s="35">
        <v>355.90832500000005</v>
      </c>
      <c r="K484" s="35">
        <v>5.75</v>
      </c>
      <c r="L484" s="35">
        <v>6.3</v>
      </c>
      <c r="M484" s="35"/>
      <c r="N484" s="12">
        <v>6.0250000000000004</v>
      </c>
      <c r="O484" s="51">
        <v>0</v>
      </c>
      <c r="P484" s="51">
        <v>0.83682008368202787</v>
      </c>
      <c r="Q484" s="35">
        <v>532.75718214285723</v>
      </c>
    </row>
    <row r="485" spans="1:17">
      <c r="A485" s="168">
        <f t="shared" si="4"/>
        <v>43149</v>
      </c>
      <c r="B485" s="71">
        <v>0.88797285714285701</v>
      </c>
      <c r="C485" s="35">
        <v>3.8</v>
      </c>
      <c r="D485" s="35">
        <v>4.25</v>
      </c>
      <c r="E485" s="35"/>
      <c r="F485" s="35">
        <v>4.0250000000000004</v>
      </c>
      <c r="G485" s="51">
        <v>0</v>
      </c>
      <c r="H485" s="51">
        <v>8.7837837837837895</v>
      </c>
      <c r="I485" s="35">
        <v>357.40907499999997</v>
      </c>
      <c r="K485" s="35">
        <v>5.75</v>
      </c>
      <c r="L485" s="35">
        <v>6.3</v>
      </c>
      <c r="M485" s="35"/>
      <c r="N485" s="12">
        <v>6.0250000000000004</v>
      </c>
      <c r="O485" s="51">
        <v>0</v>
      </c>
      <c r="P485" s="51">
        <v>0.83682008368202787</v>
      </c>
      <c r="Q485" s="35">
        <v>535.00364642857141</v>
      </c>
    </row>
    <row r="486" spans="1:17">
      <c r="A486" s="168">
        <f t="shared" si="4"/>
        <v>43156</v>
      </c>
      <c r="B486" s="71">
        <v>0.88321000000000005</v>
      </c>
      <c r="C486" s="35">
        <v>3.8</v>
      </c>
      <c r="D486" s="35">
        <v>4.25</v>
      </c>
      <c r="E486" s="35"/>
      <c r="F486" s="35">
        <v>4.0250000000000004</v>
      </c>
      <c r="G486" s="51">
        <v>0</v>
      </c>
      <c r="H486" s="51">
        <v>8.7837837837837895</v>
      </c>
      <c r="I486" s="35">
        <v>355.49202500000001</v>
      </c>
      <c r="K486" s="35">
        <v>5.75</v>
      </c>
      <c r="L486" s="35">
        <v>6.3</v>
      </c>
      <c r="M486" s="35"/>
      <c r="N486" s="12">
        <v>6.0250000000000004</v>
      </c>
      <c r="O486" s="51">
        <v>0</v>
      </c>
      <c r="P486" s="51">
        <v>0.83682008368202787</v>
      </c>
      <c r="Q486" s="35">
        <v>532.13402500000007</v>
      </c>
    </row>
    <row r="487" spans="1:17">
      <c r="A487" s="168">
        <f t="shared" si="4"/>
        <v>43163</v>
      </c>
      <c r="B487" s="71">
        <v>0.88533571428571434</v>
      </c>
      <c r="C487" s="35">
        <v>3.8</v>
      </c>
      <c r="D487" s="35">
        <v>4.25</v>
      </c>
      <c r="E487" s="35"/>
      <c r="F487" s="35">
        <v>4.0250000000000004</v>
      </c>
      <c r="G487" s="51">
        <v>0</v>
      </c>
      <c r="H487" s="51">
        <v>8.7837837837837895</v>
      </c>
      <c r="I487" s="35">
        <v>356.34762500000005</v>
      </c>
      <c r="K487" s="35">
        <v>5.75</v>
      </c>
      <c r="L487" s="35">
        <v>6.3</v>
      </c>
      <c r="M487" s="35"/>
      <c r="N487" s="12">
        <v>6.0250000000000004</v>
      </c>
      <c r="O487" s="51">
        <v>0</v>
      </c>
      <c r="P487" s="51">
        <v>0.83682008368202787</v>
      </c>
      <c r="Q487" s="35">
        <v>533.41476785714292</v>
      </c>
    </row>
    <row r="488" spans="1:17">
      <c r="A488" s="168">
        <f t="shared" si="4"/>
        <v>43170</v>
      </c>
      <c r="B488" s="71">
        <v>0.8918842857142858</v>
      </c>
      <c r="C488" s="35">
        <v>3.8</v>
      </c>
      <c r="D488" s="35">
        <v>4.25</v>
      </c>
      <c r="E488" s="35"/>
      <c r="F488" s="35">
        <v>4.0250000000000004</v>
      </c>
      <c r="G488" s="51">
        <v>0</v>
      </c>
      <c r="H488" s="51">
        <v>8.7837837837837895</v>
      </c>
      <c r="I488" s="35">
        <v>358.98342500000007</v>
      </c>
      <c r="K488" s="35">
        <v>5.75</v>
      </c>
      <c r="L488" s="35">
        <v>6.3</v>
      </c>
      <c r="M488" s="35"/>
      <c r="N488" s="12">
        <v>6.0250000000000004</v>
      </c>
      <c r="O488" s="51">
        <v>0</v>
      </c>
      <c r="P488" s="51">
        <v>0.83682008368202787</v>
      </c>
      <c r="Q488" s="35">
        <v>537.36028214285727</v>
      </c>
    </row>
    <row r="489" spans="1:17">
      <c r="A489" s="168">
        <f t="shared" si="4"/>
        <v>43177</v>
      </c>
      <c r="B489" s="71">
        <v>0.88535571428571436</v>
      </c>
      <c r="C489" s="35">
        <v>3.8</v>
      </c>
      <c r="D489" s="35">
        <v>4.25</v>
      </c>
      <c r="E489" s="35"/>
      <c r="F489" s="35">
        <v>4.0250000000000004</v>
      </c>
      <c r="G489" s="51">
        <v>0</v>
      </c>
      <c r="H489" s="51">
        <v>8.7837837837837895</v>
      </c>
      <c r="I489" s="35">
        <v>356.35567500000008</v>
      </c>
      <c r="K489" s="35">
        <v>5.75</v>
      </c>
      <c r="L489" s="35">
        <v>6.3</v>
      </c>
      <c r="M489" s="35"/>
      <c r="N489" s="12">
        <v>6.0250000000000004</v>
      </c>
      <c r="O489" s="51">
        <v>0</v>
      </c>
      <c r="P489" s="51">
        <v>0.83682008368202787</v>
      </c>
      <c r="Q489" s="35">
        <v>533.42681785714296</v>
      </c>
    </row>
    <row r="490" spans="1:17">
      <c r="A490" s="168">
        <f t="shared" si="4"/>
        <v>43184</v>
      </c>
      <c r="B490" s="71">
        <v>0.87533428571428562</v>
      </c>
      <c r="C490" s="35">
        <v>3.8</v>
      </c>
      <c r="D490" s="35">
        <v>4.25</v>
      </c>
      <c r="E490" s="35"/>
      <c r="F490" s="35">
        <v>4.0250000000000004</v>
      </c>
      <c r="G490" s="51">
        <v>0</v>
      </c>
      <c r="H490" s="51">
        <v>8.7837837837837895</v>
      </c>
      <c r="I490" s="35">
        <v>352.32204999999999</v>
      </c>
      <c r="K490" s="35">
        <v>5.75</v>
      </c>
      <c r="L490" s="35">
        <v>6.3</v>
      </c>
      <c r="M490" s="35"/>
      <c r="N490" s="12">
        <v>6.0250000000000004</v>
      </c>
      <c r="O490" s="51">
        <v>0</v>
      </c>
      <c r="P490" s="51">
        <v>0.83682008368202787</v>
      </c>
      <c r="Q490" s="35">
        <v>527.38890714285708</v>
      </c>
    </row>
    <row r="491" spans="1:17">
      <c r="A491" s="168">
        <f t="shared" si="4"/>
        <v>43191</v>
      </c>
      <c r="B491" s="71">
        <v>0.87506857142857153</v>
      </c>
      <c r="C491" s="35">
        <v>3.85</v>
      </c>
      <c r="D491" s="35">
        <v>4.25</v>
      </c>
      <c r="E491" s="35"/>
      <c r="F491" s="35">
        <v>4.05</v>
      </c>
      <c r="G491" s="51">
        <v>0.62111801242235742</v>
      </c>
      <c r="H491" s="51">
        <v>9.4594594594594525</v>
      </c>
      <c r="I491" s="35">
        <v>354.40277142857144</v>
      </c>
      <c r="K491" s="35">
        <v>5.8</v>
      </c>
      <c r="L491" s="35">
        <v>6.3</v>
      </c>
      <c r="M491" s="35"/>
      <c r="N491" s="12">
        <v>6.05</v>
      </c>
      <c r="O491" s="51">
        <v>0.41493775933609811</v>
      </c>
      <c r="P491" s="51">
        <v>1.2552301255230276</v>
      </c>
      <c r="Q491" s="35">
        <v>529.41648571428573</v>
      </c>
    </row>
    <row r="492" spans="1:17">
      <c r="A492" s="168">
        <f t="shared" si="4"/>
        <v>43198</v>
      </c>
      <c r="B492" s="71">
        <v>0.87437285714285717</v>
      </c>
      <c r="C492" s="35">
        <v>3.85</v>
      </c>
      <c r="D492" s="35">
        <v>4.25</v>
      </c>
      <c r="E492" s="35"/>
      <c r="F492" s="35">
        <v>4.05</v>
      </c>
      <c r="G492" s="51">
        <v>0</v>
      </c>
      <c r="H492" s="51">
        <v>9.4594594594594525</v>
      </c>
      <c r="I492" s="35">
        <v>354.12100714285714</v>
      </c>
      <c r="K492" s="35">
        <v>5.8</v>
      </c>
      <c r="L492" s="35">
        <v>6.3</v>
      </c>
      <c r="M492" s="35"/>
      <c r="N492" s="12">
        <v>6.05</v>
      </c>
      <c r="O492" s="51">
        <v>0</v>
      </c>
      <c r="P492" s="51">
        <v>1.2552301255230276</v>
      </c>
      <c r="Q492" s="35">
        <v>528.99557857142861</v>
      </c>
    </row>
    <row r="493" spans="1:17">
      <c r="A493" s="168">
        <f t="shared" si="4"/>
        <v>43205</v>
      </c>
      <c r="B493" s="71">
        <v>0.8692442857142858</v>
      </c>
      <c r="C493" s="35">
        <v>3.85</v>
      </c>
      <c r="D493" s="35">
        <v>4.25</v>
      </c>
      <c r="E493" s="35"/>
      <c r="F493" s="35">
        <v>4.05</v>
      </c>
      <c r="G493" s="51">
        <v>0</v>
      </c>
      <c r="H493" s="51">
        <v>9.4594594594594525</v>
      </c>
      <c r="I493" s="35">
        <v>352.04393571428574</v>
      </c>
      <c r="K493" s="35">
        <v>5.8</v>
      </c>
      <c r="L493" s="35">
        <v>6.3</v>
      </c>
      <c r="M493" s="35"/>
      <c r="N493" s="12">
        <v>6.05</v>
      </c>
      <c r="O493" s="51">
        <v>0</v>
      </c>
      <c r="P493" s="51">
        <v>1.2552301255230276</v>
      </c>
      <c r="Q493" s="35">
        <v>525.89279285714281</v>
      </c>
    </row>
    <row r="494" spans="1:17">
      <c r="A494" s="168">
        <f t="shared" si="4"/>
        <v>43212</v>
      </c>
      <c r="B494" s="71">
        <v>0.86920142857142857</v>
      </c>
      <c r="C494" s="35">
        <v>3.95</v>
      </c>
      <c r="D494" s="35">
        <v>4.25</v>
      </c>
      <c r="E494" s="35"/>
      <c r="F494" s="35">
        <v>4.0999999999999996</v>
      </c>
      <c r="G494" s="51">
        <v>1.2345679012345698</v>
      </c>
      <c r="H494" s="51">
        <v>10.810810810810793</v>
      </c>
      <c r="I494" s="35">
        <v>356.37258571428572</v>
      </c>
      <c r="K494" s="35">
        <v>5.8</v>
      </c>
      <c r="L494" s="35">
        <v>6.3</v>
      </c>
      <c r="M494" s="35"/>
      <c r="N494" s="12">
        <v>6.05</v>
      </c>
      <c r="O494" s="51">
        <v>0</v>
      </c>
      <c r="P494" s="51">
        <v>1.2552301255230276</v>
      </c>
      <c r="Q494" s="35">
        <v>525.86686428571431</v>
      </c>
    </row>
    <row r="495" spans="1:17">
      <c r="A495" s="168">
        <f t="shared" si="4"/>
        <v>43219</v>
      </c>
      <c r="B495" s="71">
        <v>0.87513714285714272</v>
      </c>
      <c r="C495" s="35">
        <v>3.95</v>
      </c>
      <c r="D495" s="35">
        <v>4.25</v>
      </c>
      <c r="E495" s="35"/>
      <c r="F495" s="35">
        <v>4.0999999999999996</v>
      </c>
      <c r="G495" s="51">
        <v>0</v>
      </c>
      <c r="H495" s="51">
        <v>10.810810810810793</v>
      </c>
      <c r="I495" s="35">
        <v>358.80622857142851</v>
      </c>
      <c r="K495" s="35">
        <v>5.8</v>
      </c>
      <c r="L495" s="35">
        <v>6.3</v>
      </c>
      <c r="M495" s="35"/>
      <c r="N495" s="12">
        <v>6.05</v>
      </c>
      <c r="O495" s="51">
        <v>0</v>
      </c>
      <c r="P495" s="51">
        <v>1.2552301255230276</v>
      </c>
      <c r="Q495" s="35">
        <v>529.45797142857134</v>
      </c>
    </row>
    <row r="496" spans="1:17">
      <c r="A496" s="168">
        <f t="shared" si="4"/>
        <v>43226</v>
      </c>
      <c r="B496" s="71">
        <v>0.88044285714285697</v>
      </c>
      <c r="C496" s="35">
        <v>3.95</v>
      </c>
      <c r="D496" s="35">
        <v>4.25</v>
      </c>
      <c r="E496" s="35"/>
      <c r="F496" s="35">
        <v>4.0999999999999996</v>
      </c>
      <c r="G496" s="51">
        <v>0</v>
      </c>
      <c r="H496" s="51">
        <v>10.810810810810793</v>
      </c>
      <c r="I496" s="35">
        <v>360.98157142857133</v>
      </c>
      <c r="K496" s="35">
        <v>5.8</v>
      </c>
      <c r="L496" s="35">
        <v>6.3</v>
      </c>
      <c r="M496" s="35"/>
      <c r="N496" s="12">
        <v>6.05</v>
      </c>
      <c r="O496" s="51">
        <v>0</v>
      </c>
      <c r="P496" s="51">
        <v>1.2552301255230276</v>
      </c>
      <c r="Q496" s="35">
        <v>532.66792857142843</v>
      </c>
    </row>
    <row r="497" spans="1:17">
      <c r="A497" s="168">
        <f t="shared" si="4"/>
        <v>43233</v>
      </c>
      <c r="B497" s="71">
        <v>0.87918571428571435</v>
      </c>
      <c r="C497" s="35">
        <v>3.4</v>
      </c>
      <c r="D497" s="35">
        <v>3.95</v>
      </c>
      <c r="E497" s="35"/>
      <c r="F497" s="35">
        <v>3.6749999999999998</v>
      </c>
      <c r="G497" s="51">
        <v>-10.365853658536579</v>
      </c>
      <c r="H497" s="51">
        <v>-0.67567567567567721</v>
      </c>
      <c r="I497" s="35">
        <v>323.10075000000001</v>
      </c>
      <c r="K497" s="35">
        <v>5.7</v>
      </c>
      <c r="L497" s="35">
        <v>6.25</v>
      </c>
      <c r="M497" s="35"/>
      <c r="N497" s="12">
        <v>5.9749999999999996</v>
      </c>
      <c r="O497" s="51">
        <v>-1.239669421487605</v>
      </c>
      <c r="P497" s="51">
        <v>0</v>
      </c>
      <c r="Q497" s="35">
        <v>525.3134642857143</v>
      </c>
    </row>
    <row r="498" spans="1:17">
      <c r="A498" s="168">
        <f t="shared" si="4"/>
        <v>43240</v>
      </c>
      <c r="B498" s="71">
        <v>0.8765114285714285</v>
      </c>
      <c r="C498" s="35">
        <v>3.95</v>
      </c>
      <c r="D498" s="35">
        <v>4.25</v>
      </c>
      <c r="E498" s="35"/>
      <c r="F498" s="35">
        <v>4.0999999999999996</v>
      </c>
      <c r="G498" s="51">
        <v>11.564625850340121</v>
      </c>
      <c r="H498" s="51">
        <v>11.564625850340121</v>
      </c>
      <c r="I498" s="35">
        <v>359.36968571428565</v>
      </c>
      <c r="K498" s="35">
        <v>5.8</v>
      </c>
      <c r="L498" s="35">
        <v>6.3</v>
      </c>
      <c r="M498" s="35"/>
      <c r="N498" s="12">
        <v>6.05</v>
      </c>
      <c r="O498" s="51">
        <v>1.2552301255230276</v>
      </c>
      <c r="P498" s="51">
        <v>1.2552301255230276</v>
      </c>
      <c r="Q498" s="35">
        <v>530.2894142857142</v>
      </c>
    </row>
    <row r="499" spans="1:17">
      <c r="A499" s="168">
        <f t="shared" si="4"/>
        <v>43247</v>
      </c>
      <c r="B499" s="71">
        <v>0.87594428571428562</v>
      </c>
      <c r="C499" s="35">
        <v>3.95</v>
      </c>
      <c r="D499" s="35">
        <v>4.25</v>
      </c>
      <c r="E499" s="35"/>
      <c r="F499" s="35">
        <v>4.0999999999999996</v>
      </c>
      <c r="G499" s="51">
        <v>0</v>
      </c>
      <c r="H499" s="51">
        <v>11.564625850340121</v>
      </c>
      <c r="I499" s="35">
        <v>359.13715714285706</v>
      </c>
      <c r="K499" s="35">
        <v>5.8</v>
      </c>
      <c r="L499" s="35">
        <v>6.3</v>
      </c>
      <c r="M499" s="35"/>
      <c r="N499" s="12">
        <v>6.05</v>
      </c>
      <c r="O499" s="51">
        <v>0</v>
      </c>
      <c r="P499" s="51">
        <v>1.2552301255230276</v>
      </c>
      <c r="Q499" s="35">
        <v>529.94629285714279</v>
      </c>
    </row>
    <row r="500" spans="1:17">
      <c r="A500" s="168">
        <f t="shared" si="4"/>
        <v>43254</v>
      </c>
      <c r="B500" s="71">
        <v>0.87552571428571435</v>
      </c>
      <c r="C500" s="35">
        <v>3.95</v>
      </c>
      <c r="D500" s="35">
        <v>4.25</v>
      </c>
      <c r="E500" s="35"/>
      <c r="F500" s="35">
        <v>4.0999999999999996</v>
      </c>
      <c r="G500" s="51">
        <v>0</v>
      </c>
      <c r="H500" s="51">
        <v>10.810810810810793</v>
      </c>
      <c r="I500" s="35">
        <v>358.96554285714285</v>
      </c>
      <c r="K500" s="35">
        <v>5.8</v>
      </c>
      <c r="L500" s="35">
        <v>6.3</v>
      </c>
      <c r="M500" s="35"/>
      <c r="N500" s="12">
        <v>6.05</v>
      </c>
      <c r="O500" s="51">
        <v>0</v>
      </c>
      <c r="P500" s="51">
        <v>1.2552301255230276</v>
      </c>
      <c r="Q500" s="35">
        <v>529.69305714285713</v>
      </c>
    </row>
    <row r="501" spans="1:17">
      <c r="A501" s="168">
        <f t="shared" si="4"/>
        <v>43261</v>
      </c>
      <c r="B501" s="71">
        <v>0.87716428571428562</v>
      </c>
      <c r="C501" s="35">
        <v>3.95</v>
      </c>
      <c r="D501" s="35">
        <v>4.25</v>
      </c>
      <c r="E501" s="35"/>
      <c r="F501" s="35">
        <v>4.0999999999999996</v>
      </c>
      <c r="G501" s="51">
        <v>0</v>
      </c>
      <c r="H501" s="51">
        <v>10.810810810810793</v>
      </c>
      <c r="I501" s="35">
        <v>359.63735714285707</v>
      </c>
      <c r="K501" s="35">
        <v>5.8</v>
      </c>
      <c r="L501" s="35">
        <v>6.3</v>
      </c>
      <c r="M501" s="35"/>
      <c r="N501" s="12">
        <v>6.05</v>
      </c>
      <c r="O501" s="51">
        <v>0</v>
      </c>
      <c r="P501" s="51">
        <v>1.2552301255230276</v>
      </c>
      <c r="Q501" s="35">
        <v>530.68439285714271</v>
      </c>
    </row>
    <row r="502" spans="1:17">
      <c r="A502" s="168">
        <f t="shared" si="4"/>
        <v>43268</v>
      </c>
      <c r="B502" s="71">
        <v>0.87802999999999998</v>
      </c>
      <c r="C502" s="35">
        <v>3.95</v>
      </c>
      <c r="D502" s="35">
        <v>4.25</v>
      </c>
      <c r="E502" s="35"/>
      <c r="F502" s="35">
        <v>4.0999999999999996</v>
      </c>
      <c r="G502" s="51">
        <v>0</v>
      </c>
      <c r="H502" s="51">
        <v>10.810810810810793</v>
      </c>
      <c r="I502" s="35">
        <v>359.99229999999994</v>
      </c>
      <c r="K502" s="35">
        <v>5.8</v>
      </c>
      <c r="L502" s="35">
        <v>6.3</v>
      </c>
      <c r="M502" s="35"/>
      <c r="N502" s="12">
        <v>6.05</v>
      </c>
      <c r="O502" s="51">
        <v>0</v>
      </c>
      <c r="P502" s="51">
        <v>1.2552301255230276</v>
      </c>
      <c r="Q502" s="35">
        <v>531.20814999999993</v>
      </c>
    </row>
    <row r="503" spans="1:17">
      <c r="A503" s="168">
        <f t="shared" si="4"/>
        <v>43275</v>
      </c>
      <c r="B503" s="71">
        <v>0.87606000000000017</v>
      </c>
      <c r="C503" s="35">
        <v>3.95</v>
      </c>
      <c r="D503" s="35">
        <v>4.25</v>
      </c>
      <c r="E503" s="35"/>
      <c r="F503" s="35">
        <v>4.0999999999999996</v>
      </c>
      <c r="G503" s="51">
        <v>0</v>
      </c>
      <c r="H503" s="51">
        <v>10.810810810810793</v>
      </c>
      <c r="I503" s="35">
        <v>359.18460000000005</v>
      </c>
      <c r="K503" s="35">
        <v>5.75</v>
      </c>
      <c r="L503" s="35">
        <v>6.3</v>
      </c>
      <c r="M503" s="35"/>
      <c r="N503" s="12">
        <v>6.0250000000000004</v>
      </c>
      <c r="O503" s="51">
        <v>-0.41322314049585884</v>
      </c>
      <c r="P503" s="51">
        <v>0.83682008368202787</v>
      </c>
      <c r="Q503" s="35">
        <v>527.8261500000001</v>
      </c>
    </row>
    <row r="504" spans="1:17">
      <c r="A504" s="168">
        <f t="shared" si="4"/>
        <v>43282</v>
      </c>
      <c r="B504" s="71">
        <v>0.88252285714285716</v>
      </c>
      <c r="C504" s="35">
        <v>3.95</v>
      </c>
      <c r="D504" s="35">
        <v>4.25</v>
      </c>
      <c r="E504" s="35"/>
      <c r="F504" s="35">
        <v>4.0999999999999996</v>
      </c>
      <c r="G504" s="51">
        <v>0</v>
      </c>
      <c r="H504" s="51">
        <v>10.810810810810793</v>
      </c>
      <c r="I504" s="35">
        <v>361.83437142857139</v>
      </c>
      <c r="K504" s="35">
        <v>5.75</v>
      </c>
      <c r="L504" s="35">
        <v>6.3</v>
      </c>
      <c r="M504" s="35"/>
      <c r="N504" s="12">
        <v>6.0250000000000004</v>
      </c>
      <c r="O504" s="51">
        <v>0</v>
      </c>
      <c r="P504" s="51">
        <v>0.83682008368202787</v>
      </c>
      <c r="Q504" s="35">
        <v>531.7200214285715</v>
      </c>
    </row>
    <row r="505" spans="1:17">
      <c r="A505" s="168">
        <f t="shared" si="4"/>
        <v>43289</v>
      </c>
      <c r="B505" s="71">
        <v>0.88458999999999999</v>
      </c>
      <c r="C505" s="35">
        <v>3.9</v>
      </c>
      <c r="D505" s="35">
        <v>4.2</v>
      </c>
      <c r="E505" s="35"/>
      <c r="F505" s="35">
        <v>4.05</v>
      </c>
      <c r="G505" s="51">
        <v>-1.2195121951219505</v>
      </c>
      <c r="H505" s="51">
        <v>8.724832214765101</v>
      </c>
      <c r="I505" s="35">
        <v>358.25894999999997</v>
      </c>
      <c r="K505" s="35">
        <v>5.6</v>
      </c>
      <c r="L505" s="35">
        <v>6.2</v>
      </c>
      <c r="M505" s="35"/>
      <c r="N505" s="12">
        <v>5.9</v>
      </c>
      <c r="O505" s="51">
        <v>-2.0746887966805048</v>
      </c>
      <c r="P505" s="51">
        <v>-1.2552301255229992</v>
      </c>
      <c r="Q505" s="35">
        <v>521.90809999999999</v>
      </c>
    </row>
    <row r="506" spans="1:17">
      <c r="A506" s="168">
        <f t="shared" si="4"/>
        <v>43296</v>
      </c>
      <c r="B506" s="71">
        <v>0.88428428571428574</v>
      </c>
      <c r="C506" s="35">
        <v>3.9</v>
      </c>
      <c r="D506" s="35">
        <v>4.2</v>
      </c>
      <c r="E506" s="35"/>
      <c r="F506" s="35">
        <v>4.05</v>
      </c>
      <c r="G506" s="51">
        <v>0</v>
      </c>
      <c r="H506" s="51">
        <v>8.724832214765101</v>
      </c>
      <c r="I506" s="35">
        <v>358.13513571428575</v>
      </c>
      <c r="K506" s="35">
        <v>5.6</v>
      </c>
      <c r="L506" s="35">
        <v>6.2</v>
      </c>
      <c r="M506" s="35"/>
      <c r="N506" s="12">
        <v>5.9</v>
      </c>
      <c r="O506" s="51">
        <v>0</v>
      </c>
      <c r="P506" s="51">
        <v>-1.2552301255229992</v>
      </c>
      <c r="Q506" s="35">
        <v>521.72772857142866</v>
      </c>
    </row>
    <row r="507" spans="1:17">
      <c r="A507" s="168">
        <f t="shared" si="4"/>
        <v>43303</v>
      </c>
      <c r="B507" s="71">
        <v>0.88969857142857134</v>
      </c>
      <c r="C507" s="35">
        <v>3.9</v>
      </c>
      <c r="D507" s="35">
        <v>4.2</v>
      </c>
      <c r="E507" s="35"/>
      <c r="F507" s="35">
        <v>4.05</v>
      </c>
      <c r="G507" s="51">
        <v>0</v>
      </c>
      <c r="H507" s="51">
        <v>8.724832214765101</v>
      </c>
      <c r="I507" s="35">
        <v>360.32792142857136</v>
      </c>
      <c r="K507" s="35">
        <v>5.6</v>
      </c>
      <c r="L507" s="35">
        <v>6.2</v>
      </c>
      <c r="M507" s="35"/>
      <c r="N507" s="12">
        <v>5.9</v>
      </c>
      <c r="O507" s="51">
        <v>0</v>
      </c>
      <c r="P507" s="51">
        <v>-1.2552301255229992</v>
      </c>
      <c r="Q507" s="35">
        <v>524.92215714285715</v>
      </c>
    </row>
    <row r="508" spans="1:17">
      <c r="A508" s="168">
        <f t="shared" si="4"/>
        <v>43310</v>
      </c>
      <c r="B508" s="71">
        <v>0.89022000000000001</v>
      </c>
      <c r="C508" s="35">
        <v>3.85</v>
      </c>
      <c r="D508" s="35">
        <v>4.2</v>
      </c>
      <c r="E508" s="35"/>
      <c r="F508" s="35">
        <v>4.0250000000000004</v>
      </c>
      <c r="G508" s="51">
        <v>-0.61728395061727781</v>
      </c>
      <c r="H508" s="51">
        <v>8.0536912751677932</v>
      </c>
      <c r="I508" s="35">
        <v>358.31355000000002</v>
      </c>
      <c r="K508" s="35">
        <v>5.5</v>
      </c>
      <c r="L508" s="35">
        <v>6.1</v>
      </c>
      <c r="M508" s="35"/>
      <c r="N508" s="12">
        <v>5.8</v>
      </c>
      <c r="O508" s="51">
        <v>-1.6949152542373014</v>
      </c>
      <c r="P508" s="51">
        <v>-2.9288702928870265</v>
      </c>
      <c r="Q508" s="35">
        <v>516.32759999999996</v>
      </c>
    </row>
    <row r="509" spans="1:17">
      <c r="A509" s="168">
        <f t="shared" si="4"/>
        <v>43317</v>
      </c>
      <c r="B509" s="71">
        <v>0.89056857142857149</v>
      </c>
      <c r="C509" s="35">
        <v>3.85</v>
      </c>
      <c r="D509" s="35">
        <v>4.2</v>
      </c>
      <c r="E509" s="35"/>
      <c r="F509" s="35">
        <v>4.0250000000000004</v>
      </c>
      <c r="G509" s="51">
        <v>0</v>
      </c>
      <c r="H509" s="51">
        <v>8.0536912751677932</v>
      </c>
      <c r="I509" s="35">
        <v>358.4538500000001</v>
      </c>
      <c r="K509" s="35">
        <v>5.5</v>
      </c>
      <c r="L509" s="35">
        <v>6.1</v>
      </c>
      <c r="M509" s="35"/>
      <c r="N509" s="12">
        <v>5.8</v>
      </c>
      <c r="O509" s="51">
        <v>0</v>
      </c>
      <c r="P509" s="51">
        <v>-2.9288702928870265</v>
      </c>
      <c r="Q509" s="35">
        <v>516.52977142857151</v>
      </c>
    </row>
    <row r="510" spans="1:17">
      <c r="A510" s="168">
        <f t="shared" si="4"/>
        <v>43324</v>
      </c>
      <c r="B510" s="71">
        <v>0.89598285714285719</v>
      </c>
      <c r="C510" s="35">
        <v>3.85</v>
      </c>
      <c r="D510" s="35">
        <v>4.2</v>
      </c>
      <c r="E510" s="35"/>
      <c r="F510" s="35">
        <v>4.0250000000000004</v>
      </c>
      <c r="G510" s="51">
        <v>0</v>
      </c>
      <c r="H510" s="51">
        <v>8.0536912751677932</v>
      </c>
      <c r="I510" s="35">
        <v>360.63310000000001</v>
      </c>
      <c r="K510" s="35">
        <v>5.5</v>
      </c>
      <c r="L510" s="35">
        <v>6.1</v>
      </c>
      <c r="M510" s="35"/>
      <c r="N510" s="12">
        <v>5.8</v>
      </c>
      <c r="O510" s="51">
        <v>0</v>
      </c>
      <c r="P510" s="51">
        <v>-2.9288702928870265</v>
      </c>
      <c r="Q510" s="35">
        <v>519.67005714285722</v>
      </c>
    </row>
    <row r="511" spans="1:17">
      <c r="A511" s="168">
        <f t="shared" si="4"/>
        <v>43331</v>
      </c>
      <c r="B511" s="71">
        <v>0.89440428571428576</v>
      </c>
      <c r="C511" s="35">
        <v>3.8</v>
      </c>
      <c r="D511" s="35">
        <v>4.2</v>
      </c>
      <c r="E511" s="35"/>
      <c r="F511" s="35">
        <v>4</v>
      </c>
      <c r="G511" s="51">
        <v>-0.62111801242237163</v>
      </c>
      <c r="H511" s="51">
        <v>7.3825503355704711</v>
      </c>
      <c r="I511" s="35">
        <v>357.76171428571433</v>
      </c>
      <c r="K511" s="35">
        <v>5.5</v>
      </c>
      <c r="L511" s="35">
        <v>6.1</v>
      </c>
      <c r="M511" s="35"/>
      <c r="N511" s="12">
        <v>5.8</v>
      </c>
      <c r="O511" s="51">
        <v>0</v>
      </c>
      <c r="P511" s="51">
        <v>-2.9288702928870265</v>
      </c>
      <c r="Q511" s="35">
        <v>518.75448571428569</v>
      </c>
    </row>
    <row r="512" spans="1:17">
      <c r="A512" s="168">
        <f t="shared" si="4"/>
        <v>43338</v>
      </c>
      <c r="B512" s="71">
        <v>0.89857000000000009</v>
      </c>
      <c r="C512" s="35">
        <v>3.8</v>
      </c>
      <c r="D512" s="35">
        <v>4.2</v>
      </c>
      <c r="E512" s="35"/>
      <c r="F512" s="35">
        <v>4</v>
      </c>
      <c r="G512" s="51">
        <v>0</v>
      </c>
      <c r="H512" s="51">
        <v>6.6666666666666714</v>
      </c>
      <c r="I512" s="35">
        <v>359.42800000000005</v>
      </c>
      <c r="K512" s="35">
        <v>5.6</v>
      </c>
      <c r="L512" s="35">
        <v>6.1</v>
      </c>
      <c r="M512" s="35"/>
      <c r="N512" s="12">
        <v>5.85</v>
      </c>
      <c r="O512" s="51">
        <v>0.86206896551723844</v>
      </c>
      <c r="P512" s="51">
        <v>-2.092050209205027</v>
      </c>
      <c r="Q512" s="35">
        <v>525.66345000000001</v>
      </c>
    </row>
    <row r="513" spans="1:17">
      <c r="A513" s="168">
        <f t="shared" si="4"/>
        <v>43345</v>
      </c>
      <c r="B513" s="71">
        <v>0.90140428571428566</v>
      </c>
      <c r="C513" s="35">
        <v>3.8</v>
      </c>
      <c r="D513" s="35">
        <v>4.2</v>
      </c>
      <c r="E513" s="35"/>
      <c r="F513" s="35">
        <v>4</v>
      </c>
      <c r="G513" s="51">
        <v>0</v>
      </c>
      <c r="H513" s="51">
        <v>6.6666666666666714</v>
      </c>
      <c r="I513" s="35">
        <v>360.56171428571429</v>
      </c>
      <c r="K513" s="35">
        <v>5.6</v>
      </c>
      <c r="L513" s="35">
        <v>6.1</v>
      </c>
      <c r="M513" s="35"/>
      <c r="N513" s="12">
        <v>5.85</v>
      </c>
      <c r="O513" s="51">
        <v>0</v>
      </c>
      <c r="P513" s="51">
        <v>-2.092050209205027</v>
      </c>
      <c r="Q513" s="35">
        <v>527.32150714285706</v>
      </c>
    </row>
    <row r="514" spans="1:17">
      <c r="A514" s="168">
        <f t="shared" si="4"/>
        <v>43352</v>
      </c>
      <c r="B514" s="71">
        <v>0.89808285714285729</v>
      </c>
      <c r="C514" s="35">
        <v>3.8</v>
      </c>
      <c r="D514" s="35">
        <v>4.2</v>
      </c>
      <c r="E514" s="35"/>
      <c r="F514" s="35">
        <v>4</v>
      </c>
      <c r="G514" s="51">
        <v>0</v>
      </c>
      <c r="H514" s="51">
        <v>6.6666666666666714</v>
      </c>
      <c r="I514" s="35">
        <v>359.23314285714292</v>
      </c>
      <c r="K514" s="35">
        <v>5.6</v>
      </c>
      <c r="L514" s="35">
        <v>6.1</v>
      </c>
      <c r="M514" s="35"/>
      <c r="N514" s="12">
        <v>5.85</v>
      </c>
      <c r="O514" s="51">
        <v>0</v>
      </c>
      <c r="P514" s="51">
        <v>-2.092050209205027</v>
      </c>
      <c r="Q514" s="35">
        <v>525.3784714285714</v>
      </c>
    </row>
    <row r="515" spans="1:17">
      <c r="A515" s="168">
        <f t="shared" si="4"/>
        <v>43359</v>
      </c>
      <c r="B515" s="71">
        <v>0.89166714285714277</v>
      </c>
      <c r="C515" s="35">
        <v>3.8</v>
      </c>
      <c r="D515" s="35">
        <v>4.2</v>
      </c>
      <c r="E515" s="35"/>
      <c r="F515" s="35">
        <v>4</v>
      </c>
      <c r="G515" s="51">
        <v>0</v>
      </c>
      <c r="H515" s="51">
        <v>6.6666666666666714</v>
      </c>
      <c r="I515" s="35">
        <v>356.66685714285711</v>
      </c>
      <c r="K515" s="35">
        <v>5.6</v>
      </c>
      <c r="L515" s="35">
        <v>6.1</v>
      </c>
      <c r="M515" s="35"/>
      <c r="N515" s="12">
        <v>5.85</v>
      </c>
      <c r="O515" s="51">
        <v>0</v>
      </c>
      <c r="P515" s="51">
        <v>-2.092050209205027</v>
      </c>
      <c r="Q515" s="35">
        <v>521.62527857142845</v>
      </c>
    </row>
    <row r="516" spans="1:17">
      <c r="A516" s="168">
        <f t="shared" si="4"/>
        <v>43366</v>
      </c>
      <c r="B516" s="71">
        <v>0.89076857142857147</v>
      </c>
      <c r="C516" s="35">
        <v>3.8</v>
      </c>
      <c r="D516" s="35">
        <v>4.2</v>
      </c>
      <c r="E516" s="35"/>
      <c r="F516" s="35">
        <v>4</v>
      </c>
      <c r="G516" s="51">
        <v>0</v>
      </c>
      <c r="H516" s="51">
        <v>6.6666666666666714</v>
      </c>
      <c r="I516" s="35">
        <v>356.3074285714286</v>
      </c>
      <c r="K516" s="35">
        <v>5.6</v>
      </c>
      <c r="L516" s="35">
        <v>6.1</v>
      </c>
      <c r="M516" s="35"/>
      <c r="N516" s="12">
        <v>5.85</v>
      </c>
      <c r="O516" s="51">
        <v>0</v>
      </c>
      <c r="P516" s="51">
        <v>-2.092050209205027</v>
      </c>
      <c r="Q516" s="35">
        <v>521.09961428571432</v>
      </c>
    </row>
    <row r="517" spans="1:17">
      <c r="A517" s="168">
        <f t="shared" si="4"/>
        <v>43373</v>
      </c>
      <c r="B517" s="71">
        <v>0.89113714285714274</v>
      </c>
      <c r="C517" s="35">
        <v>3.8</v>
      </c>
      <c r="D517" s="35">
        <v>4.2</v>
      </c>
      <c r="E517" s="35"/>
      <c r="F517" s="35">
        <v>4</v>
      </c>
      <c r="G517" s="51">
        <v>0</v>
      </c>
      <c r="H517" s="51">
        <v>5.9602649006622386</v>
      </c>
      <c r="I517" s="35">
        <v>356.45485714285712</v>
      </c>
      <c r="K517" s="35">
        <v>5.6</v>
      </c>
      <c r="L517" s="35">
        <v>6.1</v>
      </c>
      <c r="M517" s="35"/>
      <c r="N517" s="12">
        <v>5.85</v>
      </c>
      <c r="O517" s="51">
        <v>0</v>
      </c>
      <c r="P517" s="51">
        <v>-2.092050209205027</v>
      </c>
      <c r="Q517" s="35">
        <v>521.31522857142852</v>
      </c>
    </row>
    <row r="518" spans="1:17">
      <c r="A518" s="168">
        <f t="shared" si="4"/>
        <v>43380</v>
      </c>
      <c r="B518" s="71">
        <v>0.88665142857142876</v>
      </c>
      <c r="C518" s="35">
        <v>3.8</v>
      </c>
      <c r="D518" s="35">
        <v>4.2</v>
      </c>
      <c r="E518" s="35"/>
      <c r="F518" s="35">
        <v>4</v>
      </c>
      <c r="G518" s="51">
        <v>0</v>
      </c>
      <c r="H518" s="51">
        <v>4.5751633986928226</v>
      </c>
      <c r="I518" s="35">
        <v>354.66057142857153</v>
      </c>
      <c r="K518" s="35">
        <v>5.6</v>
      </c>
      <c r="L518" s="35">
        <v>6.1</v>
      </c>
      <c r="M518" s="35"/>
      <c r="N518" s="12">
        <v>5.85</v>
      </c>
      <c r="O518" s="51">
        <v>0</v>
      </c>
      <c r="P518" s="51">
        <v>-2.092050209205027</v>
      </c>
      <c r="Q518" s="35">
        <v>518.6910857142858</v>
      </c>
    </row>
    <row r="519" spans="1:17">
      <c r="A519" s="168">
        <f t="shared" si="4"/>
        <v>43387</v>
      </c>
      <c r="B519" s="71">
        <v>0.877247142857143</v>
      </c>
      <c r="C519" s="35">
        <v>3.8</v>
      </c>
      <c r="D519" s="35">
        <v>4.2</v>
      </c>
      <c r="E519" s="35"/>
      <c r="F519" s="35">
        <v>4</v>
      </c>
      <c r="G519" s="51">
        <v>0</v>
      </c>
      <c r="H519" s="51">
        <v>4.5751633986928226</v>
      </c>
      <c r="I519" s="35">
        <v>350.8988571428572</v>
      </c>
      <c r="K519" s="35">
        <v>5.6</v>
      </c>
      <c r="L519" s="35">
        <v>6.1</v>
      </c>
      <c r="M519" s="35"/>
      <c r="N519" s="12">
        <v>5.85</v>
      </c>
      <c r="O519" s="51">
        <v>0</v>
      </c>
      <c r="P519" s="51">
        <v>-2.092050209205027</v>
      </c>
      <c r="Q519" s="35">
        <v>513.18957857142868</v>
      </c>
    </row>
    <row r="520" spans="1:17">
      <c r="A520" s="168">
        <f t="shared" si="4"/>
        <v>43394</v>
      </c>
      <c r="B520" s="71">
        <v>0.87872285714285714</v>
      </c>
      <c r="C520" s="35">
        <v>3.8</v>
      </c>
      <c r="D520" s="35">
        <v>4.2</v>
      </c>
      <c r="E520" s="35"/>
      <c r="F520" s="35">
        <v>4</v>
      </c>
      <c r="G520" s="51">
        <v>0</v>
      </c>
      <c r="H520" s="51">
        <v>3.2258064516128968</v>
      </c>
      <c r="I520" s="35">
        <v>351.48914285714284</v>
      </c>
      <c r="K520" s="35">
        <v>5.6</v>
      </c>
      <c r="L520" s="35">
        <v>6.1</v>
      </c>
      <c r="M520" s="35"/>
      <c r="N520" s="12">
        <v>5.85</v>
      </c>
      <c r="O520" s="51">
        <v>0</v>
      </c>
      <c r="P520" s="51">
        <v>-2.5</v>
      </c>
      <c r="Q520" s="35">
        <v>514.05287142857139</v>
      </c>
    </row>
    <row r="521" spans="1:17">
      <c r="A521" s="168">
        <f t="shared" si="4"/>
        <v>43401</v>
      </c>
      <c r="B521" s="71">
        <v>0.88382000000000005</v>
      </c>
      <c r="C521" s="35">
        <v>3.8</v>
      </c>
      <c r="D521" s="35">
        <v>4.2</v>
      </c>
      <c r="E521" s="35"/>
      <c r="F521" s="35">
        <v>4</v>
      </c>
      <c r="G521" s="51">
        <v>0</v>
      </c>
      <c r="H521" s="51">
        <v>3.2258064516128968</v>
      </c>
      <c r="I521" s="35">
        <v>353.52800000000002</v>
      </c>
      <c r="K521" s="35">
        <v>5.6</v>
      </c>
      <c r="L521" s="35">
        <v>6.1</v>
      </c>
      <c r="M521" s="35"/>
      <c r="N521" s="12">
        <v>5.85</v>
      </c>
      <c r="O521" s="51">
        <v>0</v>
      </c>
      <c r="P521" s="51">
        <v>-2.5</v>
      </c>
      <c r="Q521" s="35">
        <v>517.03469999999993</v>
      </c>
    </row>
    <row r="522" spans="1:17">
      <c r="A522" s="168">
        <f t="shared" si="4"/>
        <v>43408</v>
      </c>
      <c r="B522" s="71">
        <v>0.88486000000000009</v>
      </c>
      <c r="C522" s="35">
        <v>3.8</v>
      </c>
      <c r="D522" s="35">
        <v>4.2</v>
      </c>
      <c r="E522" s="35"/>
      <c r="F522" s="35">
        <v>4</v>
      </c>
      <c r="G522" s="51">
        <v>0</v>
      </c>
      <c r="H522" s="51">
        <v>1.9108280254777128</v>
      </c>
      <c r="I522" s="35">
        <v>353.94400000000002</v>
      </c>
      <c r="K522" s="35">
        <v>5.6</v>
      </c>
      <c r="L522" s="35">
        <v>6.1</v>
      </c>
      <c r="M522" s="35"/>
      <c r="N522" s="12">
        <v>5.85</v>
      </c>
      <c r="O522" s="51">
        <v>0</v>
      </c>
      <c r="P522" s="51">
        <v>-2.5</v>
      </c>
      <c r="Q522" s="35">
        <v>517.6431</v>
      </c>
    </row>
    <row r="523" spans="1:17">
      <c r="A523" s="168">
        <f t="shared" si="4"/>
        <v>43415</v>
      </c>
      <c r="B523" s="71">
        <v>0.87341428571428581</v>
      </c>
      <c r="C523" s="35">
        <v>3.8</v>
      </c>
      <c r="D523" s="35">
        <v>4.2</v>
      </c>
      <c r="E523" s="35"/>
      <c r="F523" s="35">
        <v>4</v>
      </c>
      <c r="G523" s="51">
        <v>0</v>
      </c>
      <c r="H523" s="51">
        <v>1.9108280254777128</v>
      </c>
      <c r="I523" s="35">
        <v>349.36571428571432</v>
      </c>
      <c r="K523" s="35">
        <v>5.7</v>
      </c>
      <c r="L523" s="35">
        <v>6.2</v>
      </c>
      <c r="M523" s="35"/>
      <c r="N523" s="12">
        <v>5.95</v>
      </c>
      <c r="O523" s="51">
        <v>1.7094017094017318</v>
      </c>
      <c r="P523" s="51">
        <v>-1.6528925619834638</v>
      </c>
      <c r="Q523" s="35">
        <v>519.68150000000014</v>
      </c>
    </row>
    <row r="524" spans="1:17">
      <c r="A524" s="168">
        <f t="shared" si="4"/>
        <v>43422</v>
      </c>
      <c r="B524" s="71">
        <v>0.87668428571428569</v>
      </c>
      <c r="C524" s="35">
        <v>3.8</v>
      </c>
      <c r="D524" s="35">
        <v>4.2</v>
      </c>
      <c r="E524" s="35"/>
      <c r="F524" s="35">
        <v>4</v>
      </c>
      <c r="G524" s="51">
        <v>0</v>
      </c>
      <c r="H524" s="51">
        <v>1.9108280254777128</v>
      </c>
      <c r="I524" s="35">
        <v>350.67371428571425</v>
      </c>
      <c r="K524" s="35">
        <v>5.7</v>
      </c>
      <c r="L524" s="35">
        <v>6.2</v>
      </c>
      <c r="M524" s="35"/>
      <c r="N524" s="12">
        <v>5.95</v>
      </c>
      <c r="O524" s="51">
        <v>0</v>
      </c>
      <c r="P524" s="51">
        <v>-2.0576131687242736</v>
      </c>
      <c r="Q524" s="35">
        <v>521.62715000000003</v>
      </c>
    </row>
    <row r="525" spans="1:17">
      <c r="A525" s="168">
        <f t="shared" si="4"/>
        <v>43429</v>
      </c>
      <c r="B525" s="71">
        <v>0.88715285714285719</v>
      </c>
      <c r="C525" s="35">
        <v>3.8</v>
      </c>
      <c r="D525" s="35">
        <v>4.2</v>
      </c>
      <c r="E525" s="35"/>
      <c r="F525" s="35">
        <v>4</v>
      </c>
      <c r="G525" s="51">
        <v>0</v>
      </c>
      <c r="H525" s="51">
        <v>0</v>
      </c>
      <c r="I525" s="35">
        <v>354.86114285714285</v>
      </c>
      <c r="K525" s="35">
        <v>5.7</v>
      </c>
      <c r="L525" s="35">
        <v>6.2</v>
      </c>
      <c r="M525" s="35"/>
      <c r="N525" s="12">
        <v>5.95</v>
      </c>
      <c r="O525" s="51">
        <v>0</v>
      </c>
      <c r="P525" s="51">
        <v>-3.643724696356287</v>
      </c>
      <c r="Q525" s="35">
        <v>527.85595000000001</v>
      </c>
    </row>
    <row r="526" spans="1:17">
      <c r="A526" s="168">
        <f t="shared" si="4"/>
        <v>43436</v>
      </c>
      <c r="B526" s="71">
        <v>0.88740571428571424</v>
      </c>
      <c r="C526" s="35">
        <v>3.8</v>
      </c>
      <c r="D526" s="35">
        <v>4.2</v>
      </c>
      <c r="E526" s="35"/>
      <c r="F526" s="35">
        <v>4</v>
      </c>
      <c r="G526" s="51">
        <v>0</v>
      </c>
      <c r="H526" s="51">
        <v>0</v>
      </c>
      <c r="I526" s="35">
        <v>354.96228571428571</v>
      </c>
      <c r="K526" s="35">
        <v>5.7</v>
      </c>
      <c r="L526" s="35">
        <v>6.2</v>
      </c>
      <c r="M526" s="35"/>
      <c r="N526" s="12">
        <v>5.95</v>
      </c>
      <c r="O526" s="51">
        <v>0</v>
      </c>
      <c r="P526" s="51">
        <v>-3.643724696356287</v>
      </c>
      <c r="Q526" s="35">
        <v>528.00639999999999</v>
      </c>
    </row>
    <row r="527" spans="1:17">
      <c r="A527" s="168">
        <f t="shared" si="4"/>
        <v>43443</v>
      </c>
      <c r="B527" s="71">
        <v>0.8903728571428573</v>
      </c>
      <c r="C527" s="35">
        <v>3.75</v>
      </c>
      <c r="D527" s="35">
        <v>4.2</v>
      </c>
      <c r="E527" s="35"/>
      <c r="F527" s="35">
        <v>3.9750000000000001</v>
      </c>
      <c r="G527" s="51">
        <v>-0.625</v>
      </c>
      <c r="H527" s="51">
        <v>-0.625</v>
      </c>
      <c r="I527" s="35">
        <v>353.9232107142858</v>
      </c>
      <c r="K527" s="35">
        <v>5.7</v>
      </c>
      <c r="L527" s="35">
        <v>6.2</v>
      </c>
      <c r="M527" s="35"/>
      <c r="N527" s="12">
        <v>5.95</v>
      </c>
      <c r="O527" s="51">
        <v>0</v>
      </c>
      <c r="P527" s="51">
        <v>-3.643724696356287</v>
      </c>
      <c r="Q527" s="35">
        <v>529.77185000000009</v>
      </c>
    </row>
    <row r="528" spans="1:17">
      <c r="A528" s="168">
        <f t="shared" si="4"/>
        <v>43450</v>
      </c>
      <c r="B528" s="71">
        <v>0.89887285714285703</v>
      </c>
      <c r="C528" s="35">
        <v>3.7</v>
      </c>
      <c r="D528" s="35">
        <v>4.2</v>
      </c>
      <c r="E528" s="35"/>
      <c r="F528" s="35">
        <v>3.95</v>
      </c>
      <c r="G528" s="51">
        <v>-0.62893081761006897</v>
      </c>
      <c r="H528" s="51">
        <v>-1.25</v>
      </c>
      <c r="I528" s="35">
        <v>355.05477857142853</v>
      </c>
      <c r="K528" s="35">
        <v>5.7</v>
      </c>
      <c r="L528" s="35">
        <v>6.2</v>
      </c>
      <c r="M528" s="35"/>
      <c r="N528" s="12">
        <v>5.95</v>
      </c>
      <c r="O528" s="51">
        <v>0</v>
      </c>
      <c r="P528" s="51">
        <v>-3.643724696356287</v>
      </c>
      <c r="Q528" s="35">
        <v>534.82934999999998</v>
      </c>
    </row>
    <row r="529" spans="1:17">
      <c r="A529" s="168">
        <f t="shared" si="4"/>
        <v>43457</v>
      </c>
      <c r="B529" s="71">
        <v>0.90074714285714275</v>
      </c>
      <c r="C529" s="35">
        <v>3.7</v>
      </c>
      <c r="D529" s="35">
        <v>4.2</v>
      </c>
      <c r="E529" s="35"/>
      <c r="F529" s="35">
        <v>3.95</v>
      </c>
      <c r="G529" s="51">
        <v>0</v>
      </c>
      <c r="H529" s="51">
        <v>-1.25</v>
      </c>
      <c r="I529" s="35">
        <v>355.79512142857141</v>
      </c>
      <c r="K529" s="35">
        <v>5.7</v>
      </c>
      <c r="L529" s="35">
        <v>6.2</v>
      </c>
      <c r="M529" s="35"/>
      <c r="N529" s="12">
        <v>5.95</v>
      </c>
      <c r="O529" s="51">
        <v>0</v>
      </c>
      <c r="P529" s="51">
        <v>-3.643724696356287</v>
      </c>
      <c r="Q529" s="35">
        <v>535.94454999999994</v>
      </c>
    </row>
    <row r="530" spans="1:17">
      <c r="A530" s="168">
        <f t="shared" si="4"/>
        <v>43464</v>
      </c>
      <c r="B530" s="71">
        <v>0.90135428571428577</v>
      </c>
      <c r="C530" s="35">
        <v>3.7</v>
      </c>
      <c r="D530" s="35">
        <v>4.2</v>
      </c>
      <c r="E530" s="35"/>
      <c r="F530" s="35">
        <v>3.95</v>
      </c>
      <c r="G530" s="51">
        <v>0</v>
      </c>
      <c r="H530" s="51">
        <v>-1.25</v>
      </c>
      <c r="I530" s="35">
        <v>356.03494285714288</v>
      </c>
      <c r="K530" s="35">
        <v>5.7</v>
      </c>
      <c r="L530" s="35">
        <v>6.2</v>
      </c>
      <c r="M530" s="35"/>
      <c r="N530" s="12">
        <v>5.95</v>
      </c>
      <c r="O530" s="51">
        <v>0</v>
      </c>
      <c r="P530" s="51">
        <v>-3.643724696356287</v>
      </c>
      <c r="Q530" s="35">
        <v>536.30580000000009</v>
      </c>
    </row>
    <row r="531" spans="1:17">
      <c r="A531" s="168">
        <f t="shared" si="4"/>
        <v>43471</v>
      </c>
      <c r="B531" s="71">
        <v>0.89947428571428567</v>
      </c>
      <c r="C531" s="35">
        <v>3.75</v>
      </c>
      <c r="D531" s="35">
        <v>4.2</v>
      </c>
      <c r="E531" s="35"/>
      <c r="F531" s="35">
        <v>3.9750000000000001</v>
      </c>
      <c r="G531" s="51">
        <v>0.63291139240506311</v>
      </c>
      <c r="H531" s="51">
        <v>-0.625</v>
      </c>
      <c r="I531" s="35">
        <v>357.54102857142857</v>
      </c>
      <c r="K531" s="35">
        <v>5.7</v>
      </c>
      <c r="L531" s="35">
        <v>6.2</v>
      </c>
      <c r="M531" s="35"/>
      <c r="N531" s="12">
        <v>5.95</v>
      </c>
      <c r="O531" s="51">
        <v>0</v>
      </c>
      <c r="P531" s="51">
        <v>-2.0576131687242878</v>
      </c>
      <c r="Q531" s="35">
        <v>535.18720000000008</v>
      </c>
    </row>
    <row r="532" spans="1:17">
      <c r="A532" s="168">
        <f t="shared" si="4"/>
        <v>43478</v>
      </c>
      <c r="B532" s="71">
        <v>0.89973857142857139</v>
      </c>
      <c r="C532" s="35">
        <v>3.75</v>
      </c>
      <c r="D532" s="35">
        <v>4.2</v>
      </c>
      <c r="E532" s="35"/>
      <c r="F532" s="35">
        <v>3.9750000000000001</v>
      </c>
      <c r="G532" s="51">
        <v>0</v>
      </c>
      <c r="H532" s="51">
        <v>-0.625</v>
      </c>
      <c r="I532" s="35">
        <v>357.64608214285715</v>
      </c>
      <c r="K532" s="35">
        <v>5.7</v>
      </c>
      <c r="L532" s="35">
        <v>6.2</v>
      </c>
      <c r="M532" s="35"/>
      <c r="N532" s="12">
        <v>5.95</v>
      </c>
      <c r="O532" s="51">
        <v>0</v>
      </c>
      <c r="P532" s="51">
        <v>-2.0576131687242878</v>
      </c>
      <c r="Q532" s="35">
        <v>535.34445000000005</v>
      </c>
    </row>
    <row r="533" spans="1:17">
      <c r="A533" s="168">
        <f t="shared" si="4"/>
        <v>43485</v>
      </c>
      <c r="B533" s="71">
        <v>0.88771857142857136</v>
      </c>
      <c r="C533" s="35">
        <v>3.75</v>
      </c>
      <c r="D533" s="35">
        <v>4.2</v>
      </c>
      <c r="E533" s="35"/>
      <c r="F533" s="35">
        <v>3.9750000000000001</v>
      </c>
      <c r="G533" s="51">
        <v>0</v>
      </c>
      <c r="H533" s="51">
        <v>-0.625</v>
      </c>
      <c r="I533" s="35">
        <v>352.86813214285712</v>
      </c>
      <c r="K533" s="35">
        <v>5.6</v>
      </c>
      <c r="L533" s="35">
        <v>6.2</v>
      </c>
      <c r="M533" s="35"/>
      <c r="N533" s="12">
        <v>5.9</v>
      </c>
      <c r="O533" s="51">
        <v>-0.84033613445377853</v>
      </c>
      <c r="P533" s="51">
        <v>-2.0746887966805048</v>
      </c>
      <c r="Q533" s="35">
        <v>523.75395714285708</v>
      </c>
    </row>
    <row r="534" spans="1:17">
      <c r="A534" s="168">
        <f t="shared" si="4"/>
        <v>43492</v>
      </c>
      <c r="B534" s="71">
        <v>0.87412285714285709</v>
      </c>
      <c r="C534" s="35">
        <v>3.75</v>
      </c>
      <c r="D534" s="35">
        <v>4.2</v>
      </c>
      <c r="E534" s="35"/>
      <c r="F534" s="35">
        <v>3.9750000000000001</v>
      </c>
      <c r="G534" s="51">
        <v>0</v>
      </c>
      <c r="H534" s="51">
        <v>-1.2422360248447291</v>
      </c>
      <c r="I534" s="35">
        <v>347.46383571428572</v>
      </c>
      <c r="K534" s="35">
        <v>5.6</v>
      </c>
      <c r="L534" s="35">
        <v>6.2</v>
      </c>
      <c r="M534" s="35"/>
      <c r="N534" s="12">
        <v>5.9</v>
      </c>
      <c r="O534" s="51">
        <v>0</v>
      </c>
      <c r="P534" s="51">
        <v>-2.0746887966805048</v>
      </c>
      <c r="Q534" s="35">
        <v>515.73248571428576</v>
      </c>
    </row>
    <row r="535" spans="1:17">
      <c r="A535" s="168">
        <f t="shared" si="4"/>
        <v>43499</v>
      </c>
      <c r="B535" s="71">
        <v>0.87271142857142847</v>
      </c>
      <c r="C535" s="35">
        <v>3.75</v>
      </c>
      <c r="D535" s="35">
        <v>4.2</v>
      </c>
      <c r="E535" s="35"/>
      <c r="F535" s="35">
        <v>3.9750000000000001</v>
      </c>
      <c r="G535" s="51">
        <v>0</v>
      </c>
      <c r="H535" s="51">
        <v>-1.2422360248447291</v>
      </c>
      <c r="I535" s="35">
        <v>346.9027928571428</v>
      </c>
      <c r="K535" s="35">
        <v>5.6</v>
      </c>
      <c r="L535" s="35">
        <v>6.2</v>
      </c>
      <c r="M535" s="35"/>
      <c r="N535" s="12">
        <v>5.9</v>
      </c>
      <c r="O535" s="51">
        <v>0</v>
      </c>
      <c r="P535" s="51">
        <v>-2.0746887966805048</v>
      </c>
      <c r="Q535" s="35">
        <v>514.89974285714288</v>
      </c>
    </row>
    <row r="536" spans="1:17">
      <c r="A536" s="168">
        <f t="shared" si="4"/>
        <v>43506</v>
      </c>
      <c r="B536" s="71">
        <v>0.87709857142857139</v>
      </c>
      <c r="C536" s="35">
        <v>3.75</v>
      </c>
      <c r="D536" s="35">
        <v>4.2</v>
      </c>
      <c r="E536" s="35"/>
      <c r="F536" s="35">
        <v>3.9750000000000001</v>
      </c>
      <c r="G536" s="51">
        <v>0</v>
      </c>
      <c r="H536" s="51">
        <v>-1.2422360248447291</v>
      </c>
      <c r="I536" s="35">
        <v>348.64668214285712</v>
      </c>
      <c r="K536" s="35">
        <v>5.6</v>
      </c>
      <c r="L536" s="35">
        <v>6.2</v>
      </c>
      <c r="M536" s="35"/>
      <c r="N536" s="12">
        <v>5.9</v>
      </c>
      <c r="O536" s="51">
        <v>0</v>
      </c>
      <c r="P536" s="51">
        <v>-2.0746887966805048</v>
      </c>
      <c r="Q536" s="35">
        <v>517.48815714285706</v>
      </c>
    </row>
    <row r="537" spans="1:17">
      <c r="A537" s="168">
        <f t="shared" si="4"/>
        <v>43513</v>
      </c>
      <c r="B537" s="71">
        <v>0.87740571428571434</v>
      </c>
      <c r="C537" s="35">
        <v>3.75</v>
      </c>
      <c r="D537" s="35">
        <v>4.2</v>
      </c>
      <c r="E537" s="35"/>
      <c r="F537" s="35">
        <v>3.9750000000000001</v>
      </c>
      <c r="G537" s="51">
        <v>0</v>
      </c>
      <c r="H537" s="51">
        <v>-1.2422360248447291</v>
      </c>
      <c r="I537" s="35">
        <v>348.76877142857148</v>
      </c>
      <c r="K537" s="35">
        <v>5.6</v>
      </c>
      <c r="L537" s="35">
        <v>6.2</v>
      </c>
      <c r="M537" s="35"/>
      <c r="N537" s="12">
        <v>5.9</v>
      </c>
      <c r="O537" s="51">
        <v>0</v>
      </c>
      <c r="P537" s="51">
        <v>-2.0746887966805048</v>
      </c>
      <c r="Q537" s="35">
        <v>517.66937142857148</v>
      </c>
    </row>
    <row r="538" spans="1:17">
      <c r="A538" s="168">
        <f t="shared" si="4"/>
        <v>43520</v>
      </c>
      <c r="B538" s="71">
        <v>0.87288428571428578</v>
      </c>
      <c r="C538" s="35">
        <v>3.75</v>
      </c>
      <c r="D538" s="35">
        <v>4.2</v>
      </c>
      <c r="E538" s="35"/>
      <c r="F538" s="35">
        <v>3.9750000000000001</v>
      </c>
      <c r="G538" s="51">
        <v>0</v>
      </c>
      <c r="H538" s="51">
        <v>-1.2422360248447291</v>
      </c>
      <c r="I538" s="35">
        <v>346.97150357142863</v>
      </c>
      <c r="K538" s="35">
        <v>5.6</v>
      </c>
      <c r="L538" s="35">
        <v>6.2</v>
      </c>
      <c r="M538" s="35"/>
      <c r="N538" s="12">
        <v>5.9</v>
      </c>
      <c r="O538" s="51">
        <v>0</v>
      </c>
      <c r="P538" s="51">
        <v>-2.0746887966805048</v>
      </c>
      <c r="Q538" s="35">
        <v>515.00172857142866</v>
      </c>
    </row>
    <row r="539" spans="1:17">
      <c r="A539" s="168">
        <f t="shared" ref="A539:A602" si="5">A538+7</f>
        <v>43527</v>
      </c>
      <c r="B539" s="71">
        <v>0.86202857142857137</v>
      </c>
      <c r="C539" s="35">
        <v>3.75</v>
      </c>
      <c r="D539" s="35">
        <v>4.2</v>
      </c>
      <c r="E539" s="35"/>
      <c r="F539" s="35">
        <v>3.9750000000000001</v>
      </c>
      <c r="G539" s="51">
        <v>0</v>
      </c>
      <c r="H539" s="51">
        <v>-1.2422360248447291</v>
      </c>
      <c r="I539" s="35">
        <v>342.65635714285713</v>
      </c>
      <c r="K539" s="35">
        <v>5.6</v>
      </c>
      <c r="L539" s="35">
        <v>6.2</v>
      </c>
      <c r="M539" s="35"/>
      <c r="N539" s="12">
        <v>5.9</v>
      </c>
      <c r="O539" s="51">
        <v>0</v>
      </c>
      <c r="P539" s="51">
        <v>-2.0746887966805048</v>
      </c>
      <c r="Q539" s="35">
        <v>508.59685714285712</v>
      </c>
    </row>
    <row r="540" spans="1:17">
      <c r="A540" s="168">
        <f t="shared" si="5"/>
        <v>43534</v>
      </c>
      <c r="B540" s="71">
        <v>0.85965857142857138</v>
      </c>
      <c r="C540" s="35">
        <v>3.75</v>
      </c>
      <c r="D540" s="35">
        <v>4.2</v>
      </c>
      <c r="E540" s="35"/>
      <c r="F540" s="35">
        <v>3.9750000000000001</v>
      </c>
      <c r="G540" s="51">
        <v>0</v>
      </c>
      <c r="H540" s="51">
        <v>-1.2422360248447291</v>
      </c>
      <c r="I540" s="35">
        <v>341.71428214285714</v>
      </c>
      <c r="K540" s="35">
        <v>5.6</v>
      </c>
      <c r="L540" s="35">
        <v>6.2</v>
      </c>
      <c r="M540" s="35"/>
      <c r="N540" s="12">
        <v>5.9</v>
      </c>
      <c r="O540" s="51">
        <v>0</v>
      </c>
      <c r="P540" s="51">
        <v>-2.0746887966805048</v>
      </c>
      <c r="Q540" s="35">
        <v>507.19855714285717</v>
      </c>
    </row>
    <row r="541" spans="1:17">
      <c r="A541" s="168">
        <f t="shared" si="5"/>
        <v>43541</v>
      </c>
      <c r="B541" s="71">
        <v>0.85746857142857136</v>
      </c>
      <c r="C541" s="35">
        <v>3.75</v>
      </c>
      <c r="D541" s="35">
        <v>4.2</v>
      </c>
      <c r="E541" s="35"/>
      <c r="F541" s="35">
        <v>3.9750000000000001</v>
      </c>
      <c r="G541" s="51">
        <v>0</v>
      </c>
      <c r="H541" s="51">
        <v>-1.2422360248447291</v>
      </c>
      <c r="I541" s="35">
        <v>340.84375714285716</v>
      </c>
      <c r="K541" s="35">
        <v>5.6</v>
      </c>
      <c r="L541" s="35">
        <v>6.2</v>
      </c>
      <c r="M541" s="35"/>
      <c r="N541" s="12">
        <v>5.9</v>
      </c>
      <c r="O541" s="51">
        <v>0</v>
      </c>
      <c r="P541" s="51">
        <v>-2.0746887966805048</v>
      </c>
      <c r="Q541" s="35">
        <v>505.90645714285711</v>
      </c>
    </row>
    <row r="542" spans="1:17">
      <c r="A542" s="168">
        <f t="shared" si="5"/>
        <v>43548</v>
      </c>
      <c r="B542" s="71">
        <v>0.85904714285714301</v>
      </c>
      <c r="C542" s="35">
        <v>3.75</v>
      </c>
      <c r="D542" s="35">
        <v>4.2</v>
      </c>
      <c r="E542" s="35"/>
      <c r="F542" s="35">
        <v>3.9750000000000001</v>
      </c>
      <c r="G542" s="51">
        <v>0</v>
      </c>
      <c r="H542" s="51">
        <v>-1.2422360248447291</v>
      </c>
      <c r="I542" s="35">
        <v>341.47123928571432</v>
      </c>
      <c r="K542" s="35">
        <v>5.6</v>
      </c>
      <c r="L542" s="35">
        <v>6.2</v>
      </c>
      <c r="M542" s="35"/>
      <c r="N542" s="12">
        <v>5.9</v>
      </c>
      <c r="O542" s="51">
        <v>0</v>
      </c>
      <c r="P542" s="51">
        <v>-2.0746887966805048</v>
      </c>
      <c r="Q542" s="35">
        <v>506.83781428571439</v>
      </c>
    </row>
    <row r="543" spans="1:17">
      <c r="A543" s="168">
        <f t="shared" si="5"/>
        <v>43555</v>
      </c>
      <c r="B543" s="71">
        <v>0.85598714285714284</v>
      </c>
      <c r="C543" s="35">
        <v>3.75</v>
      </c>
      <c r="D543" s="35">
        <v>4.2</v>
      </c>
      <c r="E543" s="35"/>
      <c r="F543" s="35">
        <v>3.9750000000000001</v>
      </c>
      <c r="G543" s="51">
        <v>0</v>
      </c>
      <c r="H543" s="51">
        <v>-1.8518518518518476</v>
      </c>
      <c r="I543" s="35">
        <v>340.25488928571428</v>
      </c>
      <c r="K543" s="35">
        <v>5.6</v>
      </c>
      <c r="L543" s="35">
        <v>6.2</v>
      </c>
      <c r="M543" s="35"/>
      <c r="N543" s="12">
        <v>5.9</v>
      </c>
      <c r="O543" s="51">
        <v>0</v>
      </c>
      <c r="P543" s="51">
        <v>-2.4793388429751957</v>
      </c>
      <c r="Q543" s="35">
        <v>505.03241428571425</v>
      </c>
    </row>
    <row r="544" spans="1:17">
      <c r="A544" s="168">
        <f t="shared" si="5"/>
        <v>43562</v>
      </c>
      <c r="B544" s="71">
        <v>0.85738857142857139</v>
      </c>
      <c r="C544" s="35">
        <v>3.75</v>
      </c>
      <c r="D544" s="35">
        <v>4.2</v>
      </c>
      <c r="E544" s="35"/>
      <c r="F544" s="35">
        <v>3.9750000000000001</v>
      </c>
      <c r="G544" s="51">
        <v>0</v>
      </c>
      <c r="H544" s="51">
        <v>-1.8518518518518476</v>
      </c>
      <c r="I544" s="35">
        <v>340.81195714285712</v>
      </c>
      <c r="K544" s="35">
        <v>5.6</v>
      </c>
      <c r="L544" s="35">
        <v>6.2</v>
      </c>
      <c r="M544" s="35"/>
      <c r="N544" s="12">
        <v>5.9</v>
      </c>
      <c r="O544" s="51">
        <v>0</v>
      </c>
      <c r="P544" s="51">
        <v>-2.4793388429751957</v>
      </c>
      <c r="Q544" s="35">
        <v>505.85925714285713</v>
      </c>
    </row>
    <row r="545" spans="1:17">
      <c r="A545" s="168">
        <f t="shared" si="5"/>
        <v>43569</v>
      </c>
      <c r="B545" s="71">
        <v>0.86183857142857145</v>
      </c>
      <c r="C545" s="35">
        <v>3.75</v>
      </c>
      <c r="D545" s="35">
        <v>4.2</v>
      </c>
      <c r="E545" s="35"/>
      <c r="F545" s="35">
        <v>3.9750000000000001</v>
      </c>
      <c r="G545" s="51">
        <v>0</v>
      </c>
      <c r="H545" s="51">
        <v>-1.8518518518518476</v>
      </c>
      <c r="I545" s="35">
        <v>342.58083214285716</v>
      </c>
      <c r="K545" s="35">
        <v>5.6</v>
      </c>
      <c r="L545" s="35">
        <v>6.2</v>
      </c>
      <c r="M545" s="35"/>
      <c r="N545" s="12">
        <v>5.9</v>
      </c>
      <c r="O545" s="51">
        <v>0</v>
      </c>
      <c r="P545" s="51">
        <v>-2.4793388429751957</v>
      </c>
      <c r="Q545" s="35">
        <v>508.48475714285718</v>
      </c>
    </row>
    <row r="546" spans="1:17">
      <c r="A546" s="168">
        <f t="shared" si="5"/>
        <v>43576</v>
      </c>
      <c r="B546" s="71">
        <v>0.86426857142857139</v>
      </c>
      <c r="C546" s="35">
        <v>3.75</v>
      </c>
      <c r="D546" s="35">
        <v>4.2</v>
      </c>
      <c r="E546" s="35"/>
      <c r="F546" s="35">
        <v>3.9750000000000001</v>
      </c>
      <c r="G546" s="51">
        <v>0</v>
      </c>
      <c r="H546" s="51">
        <v>-3.0487804878048763</v>
      </c>
      <c r="I546" s="35">
        <v>343.54675714285713</v>
      </c>
      <c r="K546" s="35">
        <v>5.6</v>
      </c>
      <c r="L546" s="35">
        <v>6.2</v>
      </c>
      <c r="M546" s="35"/>
      <c r="N546" s="12">
        <v>5.9</v>
      </c>
      <c r="O546" s="51">
        <v>0</v>
      </c>
      <c r="P546" s="51">
        <v>-2.4793388429751957</v>
      </c>
      <c r="Q546" s="35">
        <v>509.91845714285711</v>
      </c>
    </row>
    <row r="547" spans="1:17">
      <c r="A547" s="168">
        <f t="shared" si="5"/>
        <v>43583</v>
      </c>
      <c r="B547" s="71">
        <v>0.86435714285714305</v>
      </c>
      <c r="C547" s="35">
        <v>3.75</v>
      </c>
      <c r="D547" s="35">
        <v>4.2</v>
      </c>
      <c r="E547" s="35"/>
      <c r="F547" s="35">
        <v>3.9750000000000001</v>
      </c>
      <c r="G547" s="51">
        <v>0</v>
      </c>
      <c r="H547" s="51">
        <v>-3.0487804878048763</v>
      </c>
      <c r="I547" s="35">
        <v>343.58196428571432</v>
      </c>
      <c r="K547" s="35">
        <v>5.6</v>
      </c>
      <c r="L547" s="35">
        <v>6.2</v>
      </c>
      <c r="M547" s="35"/>
      <c r="N547" s="12">
        <v>5.9</v>
      </c>
      <c r="O547" s="51">
        <v>0</v>
      </c>
      <c r="P547" s="51">
        <v>-2.4793388429751957</v>
      </c>
      <c r="Q547" s="35">
        <v>509.97071428571445</v>
      </c>
    </row>
    <row r="548" spans="1:17">
      <c r="A548" s="168">
        <f t="shared" si="5"/>
        <v>43590</v>
      </c>
      <c r="B548" s="71">
        <v>0.86096571428571433</v>
      </c>
      <c r="C548" s="35">
        <v>3.75</v>
      </c>
      <c r="D548" s="35">
        <v>4.2</v>
      </c>
      <c r="E548" s="35"/>
      <c r="F548" s="35">
        <v>3.9750000000000001</v>
      </c>
      <c r="G548" s="51">
        <v>0</v>
      </c>
      <c r="H548" s="51">
        <v>-3.0487804878048763</v>
      </c>
      <c r="I548" s="35">
        <v>342.23387142857143</v>
      </c>
      <c r="K548" s="35">
        <v>5.6</v>
      </c>
      <c r="L548" s="35">
        <v>6.2</v>
      </c>
      <c r="M548" s="35"/>
      <c r="N548" s="12">
        <v>5.9</v>
      </c>
      <c r="O548" s="51">
        <v>0</v>
      </c>
      <c r="P548" s="51">
        <v>-2.4793388429751957</v>
      </c>
      <c r="Q548" s="35">
        <v>507.96977142857145</v>
      </c>
    </row>
    <row r="549" spans="1:17">
      <c r="A549" s="168">
        <f t="shared" si="5"/>
        <v>43597</v>
      </c>
      <c r="B549" s="71">
        <v>0.85944999999999994</v>
      </c>
      <c r="C549" s="35">
        <v>3.75</v>
      </c>
      <c r="D549" s="35">
        <v>4.2</v>
      </c>
      <c r="E549" s="35"/>
      <c r="F549" s="35">
        <v>3.9750000000000001</v>
      </c>
      <c r="G549" s="51">
        <v>0</v>
      </c>
      <c r="H549" s="51">
        <v>8.1632653061224545</v>
      </c>
      <c r="I549" s="35">
        <v>341.63137499999999</v>
      </c>
      <c r="K549" s="35">
        <v>5.6</v>
      </c>
      <c r="L549" s="35">
        <v>6.2</v>
      </c>
      <c r="M549" s="35"/>
      <c r="N549" s="12">
        <v>5.9</v>
      </c>
      <c r="O549" s="51">
        <v>0</v>
      </c>
      <c r="P549" s="51">
        <v>-1.2552301255229992</v>
      </c>
      <c r="Q549" s="35">
        <v>507.07550000000003</v>
      </c>
    </row>
    <row r="550" spans="1:17">
      <c r="A550" s="168">
        <f t="shared" si="5"/>
        <v>43604</v>
      </c>
      <c r="B550" s="71">
        <v>0.86970857142857128</v>
      </c>
      <c r="C550" s="35">
        <v>3.75</v>
      </c>
      <c r="D550" s="35">
        <v>4.2</v>
      </c>
      <c r="E550" s="35"/>
      <c r="F550" s="35">
        <v>3.9750000000000001</v>
      </c>
      <c r="G550" s="51">
        <v>0</v>
      </c>
      <c r="H550" s="51">
        <v>-3.0487804878048763</v>
      </c>
      <c r="I550" s="35">
        <v>345.70915714285707</v>
      </c>
      <c r="K550" s="35">
        <v>5.6</v>
      </c>
      <c r="L550" s="35">
        <v>6.2</v>
      </c>
      <c r="M550" s="35"/>
      <c r="N550" s="12">
        <v>5.9</v>
      </c>
      <c r="O550" s="51">
        <v>0</v>
      </c>
      <c r="P550" s="51">
        <v>-2.4793388429751957</v>
      </c>
      <c r="Q550" s="35">
        <v>513.12805714285707</v>
      </c>
    </row>
    <row r="551" spans="1:17">
      <c r="A551" s="168">
        <f t="shared" si="5"/>
        <v>43611</v>
      </c>
      <c r="B551" s="71">
        <v>0.87977285714285725</v>
      </c>
      <c r="C551" s="35">
        <v>3.7</v>
      </c>
      <c r="D551" s="35">
        <v>4.2</v>
      </c>
      <c r="E551" s="35"/>
      <c r="F551" s="35">
        <v>3.95</v>
      </c>
      <c r="G551" s="51">
        <v>-0.62893081761006897</v>
      </c>
      <c r="H551" s="51">
        <v>-3.6585365853658516</v>
      </c>
      <c r="I551" s="35">
        <v>347.51027857142861</v>
      </c>
      <c r="K551" s="35">
        <v>5.5</v>
      </c>
      <c r="L551" s="35">
        <v>6.2</v>
      </c>
      <c r="M551" s="35"/>
      <c r="N551" s="12">
        <v>5.85</v>
      </c>
      <c r="O551" s="51">
        <v>-0.8474576271186578</v>
      </c>
      <c r="P551" s="51">
        <v>-3.3057851239669418</v>
      </c>
      <c r="Q551" s="35">
        <v>514.66712142857148</v>
      </c>
    </row>
    <row r="552" spans="1:17">
      <c r="A552" s="168">
        <f t="shared" si="5"/>
        <v>43618</v>
      </c>
      <c r="B552" s="71">
        <v>0.88386428571428566</v>
      </c>
      <c r="C552" s="35">
        <v>3.6</v>
      </c>
      <c r="D552" s="35">
        <v>4.0999999999999996</v>
      </c>
      <c r="E552" s="35"/>
      <c r="F552" s="35">
        <v>3.8499999999999996</v>
      </c>
      <c r="G552" s="51">
        <v>-2.5316455696202667</v>
      </c>
      <c r="H552" s="51">
        <v>-6.0975609756097668</v>
      </c>
      <c r="I552" s="35">
        <v>340.28774999999996</v>
      </c>
      <c r="K552" s="35">
        <v>5.5</v>
      </c>
      <c r="L552" s="35">
        <v>6.2</v>
      </c>
      <c r="M552" s="35"/>
      <c r="N552" s="12">
        <v>5.85</v>
      </c>
      <c r="O552" s="51">
        <v>0</v>
      </c>
      <c r="P552" s="51">
        <v>-3.3057851239669418</v>
      </c>
      <c r="Q552" s="35">
        <v>517.06060714285707</v>
      </c>
    </row>
    <row r="553" spans="1:17">
      <c r="A553" s="168">
        <f t="shared" si="5"/>
        <v>43625</v>
      </c>
      <c r="B553" s="71">
        <v>0.88655428571428574</v>
      </c>
      <c r="C553" s="35">
        <v>3.6</v>
      </c>
      <c r="D553" s="35">
        <v>4.0999999999999996</v>
      </c>
      <c r="E553" s="35"/>
      <c r="F553" s="35">
        <v>3.8499999999999996</v>
      </c>
      <c r="G553" s="51">
        <v>0</v>
      </c>
      <c r="H553" s="51">
        <v>-6.0975609756097668</v>
      </c>
      <c r="I553" s="35">
        <v>341.32339999999999</v>
      </c>
      <c r="K553" s="35">
        <v>5.5</v>
      </c>
      <c r="L553" s="35">
        <v>6.2</v>
      </c>
      <c r="M553" s="35"/>
      <c r="N553" s="12">
        <v>5.85</v>
      </c>
      <c r="O553" s="51">
        <v>0</v>
      </c>
      <c r="P553" s="51">
        <v>-3.3057851239669418</v>
      </c>
      <c r="Q553" s="35">
        <v>518.63425714285711</v>
      </c>
    </row>
    <row r="554" spans="1:17">
      <c r="A554" s="168">
        <f t="shared" si="5"/>
        <v>43632</v>
      </c>
      <c r="B554" s="71">
        <v>0.88992428571428572</v>
      </c>
      <c r="C554" s="35">
        <v>3.6</v>
      </c>
      <c r="D554" s="35">
        <v>4.0999999999999996</v>
      </c>
      <c r="E554" s="35"/>
      <c r="F554" s="35">
        <v>3.8499999999999996</v>
      </c>
      <c r="G554" s="51">
        <v>0</v>
      </c>
      <c r="H554" s="51">
        <v>-6.0975609756097668</v>
      </c>
      <c r="I554" s="35">
        <v>342.62084999999996</v>
      </c>
      <c r="K554" s="35">
        <v>5.5</v>
      </c>
      <c r="L554" s="35">
        <v>6.2</v>
      </c>
      <c r="M554" s="35"/>
      <c r="N554" s="12">
        <v>5.85</v>
      </c>
      <c r="O554" s="51">
        <v>0</v>
      </c>
      <c r="P554" s="51">
        <v>-3.3057851239669418</v>
      </c>
      <c r="Q554" s="35">
        <v>520.60570714285711</v>
      </c>
    </row>
    <row r="555" spans="1:17">
      <c r="A555" s="168">
        <f t="shared" si="5"/>
        <v>43639</v>
      </c>
      <c r="B555" s="71">
        <v>0.89230571428571415</v>
      </c>
      <c r="C555" s="35">
        <v>3.6</v>
      </c>
      <c r="D555" s="35">
        <v>4.0999999999999996</v>
      </c>
      <c r="E555" s="35"/>
      <c r="F555" s="35">
        <v>3.8499999999999996</v>
      </c>
      <c r="G555" s="51">
        <v>0</v>
      </c>
      <c r="H555" s="51">
        <v>-6.0975609756097668</v>
      </c>
      <c r="I555" s="35">
        <v>343.53769999999992</v>
      </c>
      <c r="K555" s="35">
        <v>5.5</v>
      </c>
      <c r="L555" s="35">
        <v>6.2</v>
      </c>
      <c r="M555" s="35"/>
      <c r="N555" s="12">
        <v>5.85</v>
      </c>
      <c r="O555" s="51">
        <v>0</v>
      </c>
      <c r="P555" s="51">
        <v>-2.9045643153527152</v>
      </c>
      <c r="Q555" s="35">
        <v>521.99884285714268</v>
      </c>
    </row>
    <row r="556" spans="1:17">
      <c r="A556" s="168">
        <f t="shared" si="5"/>
        <v>43646</v>
      </c>
      <c r="B556" s="71">
        <v>0.89516571428571423</v>
      </c>
      <c r="C556" s="35">
        <v>3.6</v>
      </c>
      <c r="D556" s="35">
        <v>4.0999999999999996</v>
      </c>
      <c r="E556" s="35"/>
      <c r="F556" s="35">
        <v>3.8499999999999996</v>
      </c>
      <c r="G556" s="51">
        <v>0</v>
      </c>
      <c r="H556" s="51">
        <v>-6.0975609756097668</v>
      </c>
      <c r="I556" s="35">
        <v>344.63879999999995</v>
      </c>
      <c r="K556" s="35">
        <v>5.5</v>
      </c>
      <c r="L556" s="35">
        <v>6.2</v>
      </c>
      <c r="M556" s="35"/>
      <c r="N556" s="12">
        <v>5.85</v>
      </c>
      <c r="O556" s="51">
        <v>0</v>
      </c>
      <c r="P556" s="51">
        <v>-2.9045643153527152</v>
      </c>
      <c r="Q556" s="35">
        <v>523.67194285714277</v>
      </c>
    </row>
    <row r="557" spans="1:17">
      <c r="A557" s="168">
        <f t="shared" si="5"/>
        <v>43653</v>
      </c>
      <c r="B557" s="71">
        <v>0.89671714285714288</v>
      </c>
      <c r="C557" s="35">
        <v>3.6</v>
      </c>
      <c r="D557" s="35">
        <v>4.0999999999999996</v>
      </c>
      <c r="E557" s="35"/>
      <c r="F557" s="35">
        <v>3.8499999999999996</v>
      </c>
      <c r="G557" s="51">
        <v>0</v>
      </c>
      <c r="H557" s="51">
        <v>-4.9382716049382651</v>
      </c>
      <c r="I557" s="35">
        <v>345.23609999999996</v>
      </c>
      <c r="K557" s="35">
        <v>5.5</v>
      </c>
      <c r="L557" s="35">
        <v>6.2</v>
      </c>
      <c r="M557" s="35"/>
      <c r="N557" s="12">
        <v>5.85</v>
      </c>
      <c r="O557" s="51">
        <v>0</v>
      </c>
      <c r="P557" s="51">
        <v>-0.8474576271186578</v>
      </c>
      <c r="Q557" s="35">
        <v>524.57952857142857</v>
      </c>
    </row>
    <row r="558" spans="1:17">
      <c r="A558" s="168">
        <f t="shared" si="5"/>
        <v>43660</v>
      </c>
      <c r="B558" s="71">
        <v>0.89799571428571423</v>
      </c>
      <c r="C558" s="35">
        <v>3.6</v>
      </c>
      <c r="D558" s="35">
        <v>4.0999999999999996</v>
      </c>
      <c r="E558" s="35"/>
      <c r="F558" s="35">
        <v>3.8499999999999996</v>
      </c>
      <c r="G558" s="51">
        <v>0</v>
      </c>
      <c r="H558" s="51">
        <v>-4.9382716049382651</v>
      </c>
      <c r="I558" s="35">
        <v>345.72834999999998</v>
      </c>
      <c r="K558" s="35">
        <v>5.5</v>
      </c>
      <c r="L558" s="35">
        <v>6.2</v>
      </c>
      <c r="M558" s="35"/>
      <c r="N558" s="12">
        <v>5.85</v>
      </c>
      <c r="O558" s="51">
        <v>0</v>
      </c>
      <c r="P558" s="51">
        <v>-0.8474576271186578</v>
      </c>
      <c r="Q558" s="35">
        <v>525.32749285714283</v>
      </c>
    </row>
    <row r="559" spans="1:17">
      <c r="A559" s="168">
        <f t="shared" si="5"/>
        <v>43667</v>
      </c>
      <c r="B559" s="71">
        <v>0.89911999999999992</v>
      </c>
      <c r="C559" s="35">
        <v>3.6</v>
      </c>
      <c r="D559" s="35">
        <v>4.0999999999999996</v>
      </c>
      <c r="E559" s="35"/>
      <c r="F559" s="35">
        <v>3.8499999999999996</v>
      </c>
      <c r="G559" s="51">
        <v>0</v>
      </c>
      <c r="H559" s="51">
        <v>-4.9382716049382651</v>
      </c>
      <c r="I559" s="35">
        <v>346.16119999999995</v>
      </c>
      <c r="K559" s="35">
        <v>5.5</v>
      </c>
      <c r="L559" s="35">
        <v>6.2</v>
      </c>
      <c r="M559" s="35"/>
      <c r="N559" s="12">
        <v>5.85</v>
      </c>
      <c r="O559" s="51">
        <v>0</v>
      </c>
      <c r="P559" s="51">
        <v>-0.8474576271186578</v>
      </c>
      <c r="Q559" s="35">
        <v>525.98519999999996</v>
      </c>
    </row>
    <row r="560" spans="1:17">
      <c r="A560" s="168">
        <f t="shared" si="5"/>
        <v>43674</v>
      </c>
      <c r="B560" s="71">
        <v>0.89543571428571422</v>
      </c>
      <c r="C560" s="35">
        <v>3.6</v>
      </c>
      <c r="D560" s="35">
        <v>4.0999999999999996</v>
      </c>
      <c r="E560" s="35"/>
      <c r="F560" s="35">
        <v>3.8499999999999996</v>
      </c>
      <c r="G560" s="51">
        <v>0</v>
      </c>
      <c r="H560" s="51">
        <v>-4.3478260869565446</v>
      </c>
      <c r="I560" s="35">
        <v>344.74274999999994</v>
      </c>
      <c r="K560" s="35">
        <v>5.5</v>
      </c>
      <c r="L560" s="35">
        <v>6.2</v>
      </c>
      <c r="M560" s="35"/>
      <c r="N560" s="12">
        <v>5.85</v>
      </c>
      <c r="O560" s="51">
        <v>0</v>
      </c>
      <c r="P560" s="51">
        <v>0.86206896551723844</v>
      </c>
      <c r="Q560" s="35">
        <v>523.8298928571428</v>
      </c>
    </row>
    <row r="561" spans="1:17">
      <c r="A561" s="168">
        <f t="shared" si="5"/>
        <v>43681</v>
      </c>
      <c r="B561" s="71">
        <v>0.91073142857142853</v>
      </c>
      <c r="C561" s="35">
        <v>3.45</v>
      </c>
      <c r="D561" s="35">
        <v>4.0999999999999996</v>
      </c>
      <c r="E561" s="35"/>
      <c r="F561" s="35">
        <v>3.7749999999999999</v>
      </c>
      <c r="G561" s="51">
        <v>-1.9480519480519405</v>
      </c>
      <c r="H561" s="51">
        <v>-6.2111801242236169</v>
      </c>
      <c r="I561" s="35">
        <v>343.80111428571422</v>
      </c>
      <c r="K561" s="35">
        <v>5.5</v>
      </c>
      <c r="L561" s="35">
        <v>6.2</v>
      </c>
      <c r="M561" s="35"/>
      <c r="N561" s="12">
        <v>5.85</v>
      </c>
      <c r="O561" s="51">
        <v>0</v>
      </c>
      <c r="P561" s="51">
        <v>0.86206896551723844</v>
      </c>
      <c r="Q561" s="35">
        <v>532.77788571428562</v>
      </c>
    </row>
    <row r="562" spans="1:17">
      <c r="A562" s="168">
        <f t="shared" si="5"/>
        <v>43688</v>
      </c>
      <c r="B562" s="71">
        <v>0.9218900000000001</v>
      </c>
      <c r="C562" s="35">
        <v>3.45</v>
      </c>
      <c r="D562" s="35">
        <v>4.0999999999999996</v>
      </c>
      <c r="E562" s="35"/>
      <c r="F562" s="35">
        <v>3.7749999999999999</v>
      </c>
      <c r="G562" s="51">
        <v>0</v>
      </c>
      <c r="H562" s="51">
        <v>-6.2111801242236169</v>
      </c>
      <c r="I562" s="35">
        <v>348.01347500000003</v>
      </c>
      <c r="K562" s="35">
        <v>5.5</v>
      </c>
      <c r="L562" s="35">
        <v>6.1</v>
      </c>
      <c r="M562" s="35"/>
      <c r="N562" s="12">
        <v>5.8</v>
      </c>
      <c r="O562" s="51">
        <v>-0.85470085470085166</v>
      </c>
      <c r="P562" s="51">
        <v>0</v>
      </c>
      <c r="Q562" s="35">
        <v>534.69620000000009</v>
      </c>
    </row>
    <row r="563" spans="1:17">
      <c r="A563" s="168">
        <f t="shared" si="5"/>
        <v>43695</v>
      </c>
      <c r="B563" s="71">
        <v>0.92123857142857157</v>
      </c>
      <c r="C563" s="35">
        <v>3.5</v>
      </c>
      <c r="D563" s="35">
        <v>4.1500000000000004</v>
      </c>
      <c r="E563" s="35"/>
      <c r="F563" s="35">
        <v>3.8250000000000002</v>
      </c>
      <c r="G563" s="51">
        <v>1.3245033112582831</v>
      </c>
      <c r="H563" s="51">
        <v>-4.375</v>
      </c>
      <c r="I563" s="35">
        <v>352.37375357142867</v>
      </c>
      <c r="K563" s="35">
        <v>5.5</v>
      </c>
      <c r="L563" s="35">
        <v>6.2</v>
      </c>
      <c r="M563" s="35"/>
      <c r="N563" s="12">
        <v>5.85</v>
      </c>
      <c r="O563" s="51">
        <v>0.86206896551723844</v>
      </c>
      <c r="P563" s="51">
        <v>0.86206896551723844</v>
      </c>
      <c r="Q563" s="35">
        <v>538.92456428571438</v>
      </c>
    </row>
    <row r="564" spans="1:17">
      <c r="A564" s="168">
        <f t="shared" si="5"/>
        <v>43702</v>
      </c>
      <c r="B564" s="71">
        <v>0.91120000000000001</v>
      </c>
      <c r="C564" s="35">
        <v>3.5</v>
      </c>
      <c r="D564" s="35">
        <v>4.1500000000000004</v>
      </c>
      <c r="E564" s="35"/>
      <c r="F564" s="35">
        <v>3.8250000000000002</v>
      </c>
      <c r="G564" s="51">
        <v>0</v>
      </c>
      <c r="H564" s="51">
        <v>-4.375</v>
      </c>
      <c r="I564" s="35">
        <v>348.53400000000005</v>
      </c>
      <c r="K564" s="35">
        <v>5.5</v>
      </c>
      <c r="L564" s="35">
        <v>6.2</v>
      </c>
      <c r="M564" s="35"/>
      <c r="N564" s="12">
        <v>5.85</v>
      </c>
      <c r="O564" s="51">
        <v>0</v>
      </c>
      <c r="P564" s="51">
        <v>0</v>
      </c>
      <c r="Q564" s="35">
        <v>533.05200000000002</v>
      </c>
    </row>
    <row r="565" spans="1:17">
      <c r="A565" s="168">
        <f t="shared" si="5"/>
        <v>43709</v>
      </c>
      <c r="B565" s="71">
        <v>0.90597142857142843</v>
      </c>
      <c r="C565" s="35">
        <v>3.5</v>
      </c>
      <c r="D565" s="35">
        <v>4.1500000000000004</v>
      </c>
      <c r="E565" s="35"/>
      <c r="F565" s="35">
        <v>3.8250000000000002</v>
      </c>
      <c r="G565" s="51">
        <v>0</v>
      </c>
      <c r="H565" s="51">
        <v>-4.375</v>
      </c>
      <c r="I565" s="35">
        <v>346.53407142857139</v>
      </c>
      <c r="K565" s="35">
        <v>5.5</v>
      </c>
      <c r="L565" s="35">
        <v>6.2</v>
      </c>
      <c r="M565" s="35"/>
      <c r="N565" s="12">
        <v>5.85</v>
      </c>
      <c r="O565" s="51">
        <v>0</v>
      </c>
      <c r="P565" s="51">
        <v>0</v>
      </c>
      <c r="Q565" s="35">
        <v>529.99328571428566</v>
      </c>
    </row>
    <row r="566" spans="1:17">
      <c r="A566" s="168">
        <f t="shared" si="5"/>
        <v>43716</v>
      </c>
      <c r="B566" s="71">
        <v>0.90196428571428577</v>
      </c>
      <c r="C566" s="35">
        <v>3.5</v>
      </c>
      <c r="D566" s="35">
        <v>4.1500000000000004</v>
      </c>
      <c r="E566" s="35"/>
      <c r="F566" s="35">
        <v>3.8250000000000002</v>
      </c>
      <c r="G566" s="51">
        <v>0</v>
      </c>
      <c r="H566" s="51">
        <v>-4.375</v>
      </c>
      <c r="I566" s="35">
        <v>345.00133928571432</v>
      </c>
      <c r="K566" s="35">
        <v>5.5</v>
      </c>
      <c r="L566" s="35">
        <v>6.2</v>
      </c>
      <c r="M566" s="35"/>
      <c r="N566" s="12">
        <v>5.85</v>
      </c>
      <c r="O566" s="51">
        <v>0</v>
      </c>
      <c r="P566" s="51">
        <v>0</v>
      </c>
      <c r="Q566" s="35">
        <v>527.64910714285713</v>
      </c>
    </row>
    <row r="567" spans="1:17">
      <c r="A567" s="168">
        <f t="shared" si="5"/>
        <v>43723</v>
      </c>
      <c r="B567" s="71">
        <v>0.89207000000000003</v>
      </c>
      <c r="C567" s="35">
        <v>3.5</v>
      </c>
      <c r="D567" s="35">
        <v>4.1500000000000004</v>
      </c>
      <c r="E567" s="35"/>
      <c r="F567" s="35">
        <v>3.8250000000000002</v>
      </c>
      <c r="G567" s="51">
        <v>0</v>
      </c>
      <c r="H567" s="51">
        <v>-4.375</v>
      </c>
      <c r="I567" s="35">
        <v>341.21677499999998</v>
      </c>
      <c r="K567" s="35">
        <v>5.5</v>
      </c>
      <c r="L567" s="35">
        <v>6.2</v>
      </c>
      <c r="M567" s="35"/>
      <c r="N567" s="12">
        <v>5.85</v>
      </c>
      <c r="O567" s="51">
        <v>0</v>
      </c>
      <c r="P567" s="51">
        <v>0</v>
      </c>
      <c r="Q567" s="35">
        <v>521.86095</v>
      </c>
    </row>
    <row r="568" spans="1:17">
      <c r="A568" s="168">
        <f t="shared" si="5"/>
        <v>43730</v>
      </c>
      <c r="B568" s="71">
        <v>0.88618714285714273</v>
      </c>
      <c r="C568" s="35">
        <v>3.5</v>
      </c>
      <c r="D568" s="35">
        <v>4.1500000000000004</v>
      </c>
      <c r="E568" s="35"/>
      <c r="F568" s="35">
        <v>3.8250000000000002</v>
      </c>
      <c r="G568" s="51">
        <v>0</v>
      </c>
      <c r="H568" s="51">
        <v>-4.375</v>
      </c>
      <c r="I568" s="35">
        <v>338.96658214285713</v>
      </c>
      <c r="K568" s="35">
        <v>5.5</v>
      </c>
      <c r="L568" s="35">
        <v>6.2</v>
      </c>
      <c r="M568" s="35"/>
      <c r="N568" s="12">
        <v>5.85</v>
      </c>
      <c r="O568" s="51">
        <v>0</v>
      </c>
      <c r="P568" s="51">
        <v>0</v>
      </c>
      <c r="Q568" s="35">
        <v>518.4194785714285</v>
      </c>
    </row>
    <row r="569" spans="1:17">
      <c r="A569" s="168">
        <f t="shared" si="5"/>
        <v>43737</v>
      </c>
      <c r="B569" s="71">
        <v>0.88493571428571438</v>
      </c>
      <c r="C569" s="35">
        <v>3.5</v>
      </c>
      <c r="D569" s="35">
        <v>4.1500000000000004</v>
      </c>
      <c r="E569" s="35"/>
      <c r="F569" s="35">
        <v>3.8250000000000002</v>
      </c>
      <c r="G569" s="51">
        <v>0</v>
      </c>
      <c r="H569" s="51">
        <v>-4.375</v>
      </c>
      <c r="I569" s="35">
        <v>338.48791071428576</v>
      </c>
      <c r="K569" s="35">
        <v>5.5</v>
      </c>
      <c r="L569" s="35">
        <v>6.2</v>
      </c>
      <c r="M569" s="35"/>
      <c r="N569" s="12">
        <v>5.85</v>
      </c>
      <c r="O569" s="51">
        <v>0</v>
      </c>
      <c r="P569" s="51">
        <v>0</v>
      </c>
      <c r="Q569" s="35">
        <v>517.68739285714287</v>
      </c>
    </row>
    <row r="570" spans="1:17">
      <c r="A570" s="168">
        <f t="shared" si="5"/>
        <v>43744</v>
      </c>
      <c r="B570" s="71">
        <v>0.88879428571428554</v>
      </c>
      <c r="C570" s="35">
        <v>3.6</v>
      </c>
      <c r="D570" s="35">
        <v>4.25</v>
      </c>
      <c r="E570" s="35"/>
      <c r="F570" s="35">
        <v>3.9249999999999998</v>
      </c>
      <c r="G570" s="51">
        <v>2.614379084967311</v>
      </c>
      <c r="H570" s="51">
        <v>-1.875</v>
      </c>
      <c r="I570" s="35">
        <v>348.85175714285708</v>
      </c>
      <c r="K570" s="35">
        <v>5.5</v>
      </c>
      <c r="L570" s="35">
        <v>6.2</v>
      </c>
      <c r="M570" s="35"/>
      <c r="N570" s="12">
        <v>5.85</v>
      </c>
      <c r="O570" s="51">
        <v>0</v>
      </c>
      <c r="P570" s="51">
        <v>0</v>
      </c>
      <c r="Q570" s="35">
        <v>519.94465714285707</v>
      </c>
    </row>
    <row r="571" spans="1:17">
      <c r="A571" s="168">
        <f t="shared" si="5"/>
        <v>43751</v>
      </c>
      <c r="B571" s="71">
        <v>0.8900514285714286</v>
      </c>
      <c r="C571" s="35">
        <v>3.6</v>
      </c>
      <c r="D571" s="35">
        <v>4.25</v>
      </c>
      <c r="E571" s="35"/>
      <c r="F571" s="35">
        <v>3.9249999999999998</v>
      </c>
      <c r="G571" s="51">
        <v>0</v>
      </c>
      <c r="H571" s="51">
        <v>-1.875</v>
      </c>
      <c r="I571" s="35">
        <v>349.34518571428572</v>
      </c>
      <c r="K571" s="35">
        <v>5.5</v>
      </c>
      <c r="L571" s="35">
        <v>6.2</v>
      </c>
      <c r="M571" s="35"/>
      <c r="N571" s="12">
        <v>5.85</v>
      </c>
      <c r="O571" s="51">
        <v>0</v>
      </c>
      <c r="P571" s="51">
        <v>0</v>
      </c>
      <c r="Q571" s="35">
        <v>520.68008571428572</v>
      </c>
    </row>
    <row r="572" spans="1:17">
      <c r="A572" s="168">
        <f t="shared" si="5"/>
        <v>43758</v>
      </c>
      <c r="B572" s="71">
        <v>0.8697557142857143</v>
      </c>
      <c r="C572" s="35">
        <v>3.6</v>
      </c>
      <c r="D572" s="35">
        <v>4.25</v>
      </c>
      <c r="E572" s="35"/>
      <c r="F572" s="35">
        <v>3.9249999999999998</v>
      </c>
      <c r="G572" s="51">
        <v>0</v>
      </c>
      <c r="H572" s="51">
        <v>-1.875</v>
      </c>
      <c r="I572" s="35">
        <v>341.37911785714283</v>
      </c>
      <c r="K572" s="35">
        <v>5.5</v>
      </c>
      <c r="L572" s="35">
        <v>6.2</v>
      </c>
      <c r="M572" s="35"/>
      <c r="N572" s="12">
        <v>5.85</v>
      </c>
      <c r="O572" s="51">
        <v>0</v>
      </c>
      <c r="P572" s="51">
        <v>0</v>
      </c>
      <c r="Q572" s="35">
        <v>508.80709285714289</v>
      </c>
    </row>
    <row r="573" spans="1:17">
      <c r="A573" s="168">
        <f t="shared" si="5"/>
        <v>43765</v>
      </c>
      <c r="B573" s="71">
        <v>0.86330285714285704</v>
      </c>
      <c r="C573" s="35">
        <v>3.6</v>
      </c>
      <c r="D573" s="35">
        <v>4.25</v>
      </c>
      <c r="E573" s="35"/>
      <c r="F573" s="35">
        <v>3.9249999999999998</v>
      </c>
      <c r="G573" s="51">
        <v>0</v>
      </c>
      <c r="H573" s="51">
        <v>-1.875</v>
      </c>
      <c r="I573" s="35">
        <v>338.84637142857139</v>
      </c>
      <c r="K573" s="35">
        <v>5.5</v>
      </c>
      <c r="L573" s="35">
        <v>6.2</v>
      </c>
      <c r="M573" s="35"/>
      <c r="N573" s="12">
        <v>5.85</v>
      </c>
      <c r="O573" s="51">
        <v>0</v>
      </c>
      <c r="P573" s="51">
        <v>0</v>
      </c>
      <c r="Q573" s="35">
        <v>505.03217142857136</v>
      </c>
    </row>
    <row r="574" spans="1:17">
      <c r="A574" s="168">
        <f t="shared" si="5"/>
        <v>43772</v>
      </c>
      <c r="B574" s="71">
        <v>0.86228285714285724</v>
      </c>
      <c r="C574" s="35">
        <v>3.65</v>
      </c>
      <c r="D574" s="35">
        <v>4.3</v>
      </c>
      <c r="E574" s="35"/>
      <c r="F574" s="35">
        <v>3.9749999999999996</v>
      </c>
      <c r="G574" s="51">
        <v>1.2738853503184657</v>
      </c>
      <c r="H574" s="51">
        <v>-0.62500000000001421</v>
      </c>
      <c r="I574" s="35">
        <v>342.75743571428575</v>
      </c>
      <c r="K574" s="35">
        <v>5.5</v>
      </c>
      <c r="L574" s="35">
        <v>6.2</v>
      </c>
      <c r="M574" s="35"/>
      <c r="N574" s="12">
        <v>5.85</v>
      </c>
      <c r="O574" s="51">
        <v>0</v>
      </c>
      <c r="P574" s="51">
        <v>0</v>
      </c>
      <c r="Q574" s="35">
        <v>504.43547142857142</v>
      </c>
    </row>
    <row r="575" spans="1:17">
      <c r="A575" s="168">
        <f t="shared" si="5"/>
        <v>43779</v>
      </c>
      <c r="B575" s="71">
        <v>0.86182857142857139</v>
      </c>
      <c r="C575" s="35">
        <v>3.65</v>
      </c>
      <c r="D575" s="35">
        <v>4.3</v>
      </c>
      <c r="E575" s="35"/>
      <c r="F575" s="35">
        <v>3.9749999999999996</v>
      </c>
      <c r="G575" s="51">
        <v>0</v>
      </c>
      <c r="H575" s="51">
        <v>-0.62500000000001421</v>
      </c>
      <c r="I575" s="35">
        <v>342.57685714285708</v>
      </c>
      <c r="K575" s="35">
        <v>5.5</v>
      </c>
      <c r="L575" s="35">
        <v>6.2</v>
      </c>
      <c r="M575" s="35"/>
      <c r="N575" s="12">
        <v>5.85</v>
      </c>
      <c r="O575" s="51">
        <v>0</v>
      </c>
      <c r="P575" s="51">
        <v>-1.6806722689075713</v>
      </c>
      <c r="Q575" s="35">
        <v>504.16971428571424</v>
      </c>
    </row>
    <row r="576" spans="1:17">
      <c r="A576" s="168">
        <f t="shared" si="5"/>
        <v>43786</v>
      </c>
      <c r="B576" s="71">
        <v>0.8577771428571429</v>
      </c>
      <c r="C576" s="35">
        <v>3.65</v>
      </c>
      <c r="D576" s="35">
        <v>4.3</v>
      </c>
      <c r="E576" s="35"/>
      <c r="F576" s="35">
        <v>3.9749999999999996</v>
      </c>
      <c r="G576" s="51">
        <v>0</v>
      </c>
      <c r="H576" s="51">
        <v>-0.62500000000001421</v>
      </c>
      <c r="I576" s="35">
        <v>340.96641428571428</v>
      </c>
      <c r="K576" s="35">
        <v>5.5</v>
      </c>
      <c r="L576" s="35">
        <v>6.2</v>
      </c>
      <c r="M576" s="35"/>
      <c r="N576" s="12">
        <v>5.85</v>
      </c>
      <c r="O576" s="51">
        <v>0</v>
      </c>
      <c r="P576" s="51">
        <v>-1.6806722689075713</v>
      </c>
      <c r="Q576" s="35">
        <v>501.79962857142863</v>
      </c>
    </row>
    <row r="577" spans="1:17">
      <c r="A577" s="168">
        <f t="shared" si="5"/>
        <v>43793</v>
      </c>
      <c r="B577" s="71">
        <v>0.85683714285714274</v>
      </c>
      <c r="C577" s="35">
        <v>3.65</v>
      </c>
      <c r="D577" s="35">
        <v>4.3</v>
      </c>
      <c r="E577" s="35"/>
      <c r="F577" s="35">
        <v>3.9749999999999996</v>
      </c>
      <c r="G577" s="51">
        <v>0</v>
      </c>
      <c r="H577" s="51">
        <v>-0.62500000000001421</v>
      </c>
      <c r="I577" s="35">
        <v>340.59276428571417</v>
      </c>
      <c r="K577" s="35">
        <v>5.5</v>
      </c>
      <c r="L577" s="35">
        <v>6.2</v>
      </c>
      <c r="M577" s="35"/>
      <c r="N577" s="12">
        <v>5.85</v>
      </c>
      <c r="O577" s="51">
        <v>0</v>
      </c>
      <c r="P577" s="51">
        <v>-1.6806722689075713</v>
      </c>
      <c r="Q577" s="35">
        <v>501.24972857142848</v>
      </c>
    </row>
    <row r="578" spans="1:17">
      <c r="A578" s="168">
        <f t="shared" si="5"/>
        <v>43800</v>
      </c>
      <c r="B578" s="71">
        <v>0.8546999999999999</v>
      </c>
      <c r="C578" s="35">
        <v>3.65</v>
      </c>
      <c r="D578" s="35">
        <v>4.3</v>
      </c>
      <c r="E578" s="35"/>
      <c r="F578" s="35">
        <v>3.9749999999999996</v>
      </c>
      <c r="G578" s="51">
        <v>0</v>
      </c>
      <c r="H578" s="51">
        <v>-0.62500000000001421</v>
      </c>
      <c r="I578" s="35">
        <v>339.74324999999993</v>
      </c>
      <c r="K578" s="35">
        <v>5.5</v>
      </c>
      <c r="L578" s="35">
        <v>6.2</v>
      </c>
      <c r="M578" s="35"/>
      <c r="N578" s="12">
        <v>5.85</v>
      </c>
      <c r="O578" s="51">
        <v>0</v>
      </c>
      <c r="P578" s="51">
        <v>-1.6806722689075713</v>
      </c>
      <c r="Q578" s="35">
        <v>499.99949999999995</v>
      </c>
    </row>
    <row r="579" spans="1:17">
      <c r="A579" s="168">
        <f t="shared" si="5"/>
        <v>43807</v>
      </c>
      <c r="B579" s="71">
        <v>0.8480414285714285</v>
      </c>
      <c r="C579" s="35">
        <v>3.65</v>
      </c>
      <c r="D579" s="35">
        <v>4.3</v>
      </c>
      <c r="E579" s="35"/>
      <c r="F579" s="35">
        <v>3.9749999999999996</v>
      </c>
      <c r="G579" s="51">
        <v>0</v>
      </c>
      <c r="H579" s="51">
        <v>0</v>
      </c>
      <c r="I579" s="35">
        <v>337.09646785714278</v>
      </c>
      <c r="K579" s="35">
        <v>5.5</v>
      </c>
      <c r="L579" s="35">
        <v>6.2</v>
      </c>
      <c r="M579" s="35"/>
      <c r="N579" s="12">
        <v>5.85</v>
      </c>
      <c r="O579" s="51">
        <v>0</v>
      </c>
      <c r="P579" s="51">
        <v>-1.6806722689075713</v>
      </c>
      <c r="Q579" s="35">
        <v>496.10423571428566</v>
      </c>
    </row>
    <row r="580" spans="1:17">
      <c r="A580" s="168">
        <f t="shared" si="5"/>
        <v>43814</v>
      </c>
      <c r="B580" s="71">
        <v>0.8407742857142857</v>
      </c>
      <c r="C580" s="35">
        <v>3.65</v>
      </c>
      <c r="D580" s="35">
        <v>4.3</v>
      </c>
      <c r="E580" s="35"/>
      <c r="F580" s="35">
        <v>3.9749999999999996</v>
      </c>
      <c r="G580" s="51">
        <v>0</v>
      </c>
      <c r="H580" s="51">
        <v>0.6329113924050489</v>
      </c>
      <c r="I580" s="35">
        <v>334.20777857142855</v>
      </c>
      <c r="K580" s="35">
        <v>5.5</v>
      </c>
      <c r="L580" s="35">
        <v>6.2</v>
      </c>
      <c r="M580" s="35"/>
      <c r="N580" s="12">
        <v>5.85</v>
      </c>
      <c r="O580" s="51">
        <v>0</v>
      </c>
      <c r="P580" s="51">
        <v>-1.6806722689075713</v>
      </c>
      <c r="Q580" s="35">
        <v>491.85295714285706</v>
      </c>
    </row>
    <row r="581" spans="1:17">
      <c r="A581" s="168">
        <f t="shared" si="5"/>
        <v>43821</v>
      </c>
      <c r="B581" s="71">
        <v>0.84580714285714287</v>
      </c>
      <c r="C581" s="35">
        <v>3.65</v>
      </c>
      <c r="D581" s="35">
        <v>4.3</v>
      </c>
      <c r="E581" s="35"/>
      <c r="F581" s="35">
        <v>3.9749999999999996</v>
      </c>
      <c r="G581" s="51">
        <v>0</v>
      </c>
      <c r="H581" s="51">
        <v>0.6329113924050489</v>
      </c>
      <c r="I581" s="35">
        <v>336.20833928571426</v>
      </c>
      <c r="K581" s="35">
        <v>5.5</v>
      </c>
      <c r="L581" s="35">
        <v>6.2</v>
      </c>
      <c r="M581" s="35"/>
      <c r="N581" s="12">
        <v>5.85</v>
      </c>
      <c r="O581" s="51">
        <v>0</v>
      </c>
      <c r="P581" s="51">
        <v>-1.6806722689075713</v>
      </c>
      <c r="Q581" s="35">
        <v>494.79717857142856</v>
      </c>
    </row>
    <row r="582" spans="1:17">
      <c r="A582" s="168">
        <f t="shared" si="5"/>
        <v>43828</v>
      </c>
      <c r="B582" s="71">
        <v>0.85385714285714287</v>
      </c>
      <c r="C582" s="35">
        <v>3.65</v>
      </c>
      <c r="D582" s="35">
        <v>4.3</v>
      </c>
      <c r="E582" s="35"/>
      <c r="F582" s="35">
        <v>3.9749999999999996</v>
      </c>
      <c r="G582" s="51">
        <v>0</v>
      </c>
      <c r="H582" s="51">
        <v>0.6329113924050489</v>
      </c>
      <c r="I582" s="35">
        <v>339.40821428571428</v>
      </c>
      <c r="K582" s="35">
        <v>5.5</v>
      </c>
      <c r="L582" s="35">
        <v>6.2</v>
      </c>
      <c r="M582" s="35"/>
      <c r="N582" s="12">
        <v>5.85</v>
      </c>
      <c r="O582" s="51">
        <v>0</v>
      </c>
      <c r="P582" s="51">
        <v>-1.6806722689075713</v>
      </c>
      <c r="Q582" s="35">
        <v>499.5064285714285</v>
      </c>
    </row>
    <row r="583" spans="1:17">
      <c r="A583" s="168">
        <f t="shared" si="5"/>
        <v>43835</v>
      </c>
      <c r="B583" s="71">
        <v>0.85079428571428561</v>
      </c>
      <c r="C583" s="35">
        <v>3.65</v>
      </c>
      <c r="D583" s="35">
        <v>4.3</v>
      </c>
      <c r="E583" s="35"/>
      <c r="F583" s="35">
        <v>3.9749999999999996</v>
      </c>
      <c r="G583" s="51">
        <v>0</v>
      </c>
      <c r="H583" s="51">
        <v>0</v>
      </c>
      <c r="I583" s="35">
        <v>338.19072857142851</v>
      </c>
      <c r="K583" s="35">
        <v>5.5</v>
      </c>
      <c r="L583" s="35">
        <v>6.2</v>
      </c>
      <c r="M583" s="35"/>
      <c r="N583" s="12">
        <v>5.85</v>
      </c>
      <c r="O583" s="51">
        <v>0</v>
      </c>
      <c r="P583" s="51">
        <v>-1.6806722689075713</v>
      </c>
      <c r="Q583" s="35">
        <v>497.71465714285705</v>
      </c>
    </row>
    <row r="584" spans="1:17">
      <c r="A584" s="168">
        <f t="shared" si="5"/>
        <v>43842</v>
      </c>
      <c r="B584" s="71">
        <v>0.85040857142857129</v>
      </c>
      <c r="C584" s="35">
        <v>3.65</v>
      </c>
      <c r="D584" s="35">
        <v>4.3</v>
      </c>
      <c r="E584" s="35"/>
      <c r="F584" s="35">
        <v>3.9749999999999996</v>
      </c>
      <c r="G584" s="51">
        <v>0</v>
      </c>
      <c r="H584" s="51">
        <v>0</v>
      </c>
      <c r="I584" s="35">
        <v>338.03740714285703</v>
      </c>
      <c r="K584" s="35">
        <v>5.5</v>
      </c>
      <c r="L584" s="35">
        <v>6.2</v>
      </c>
      <c r="M584" s="35"/>
      <c r="N584" s="12">
        <v>5.85</v>
      </c>
      <c r="O584" s="51">
        <v>0</v>
      </c>
      <c r="P584" s="51">
        <v>-1.6806722689075713</v>
      </c>
      <c r="Q584" s="35">
        <v>497.48901428571412</v>
      </c>
    </row>
    <row r="585" spans="1:17">
      <c r="A585" s="168">
        <f t="shared" si="5"/>
        <v>43849</v>
      </c>
      <c r="B585" s="71">
        <v>0.85364428571428574</v>
      </c>
      <c r="C585" s="35">
        <v>3.65</v>
      </c>
      <c r="D585" s="35">
        <v>4.25</v>
      </c>
      <c r="E585" s="35"/>
      <c r="F585" s="35">
        <v>3.95</v>
      </c>
      <c r="G585" s="51">
        <v>-0.62893081761005476</v>
      </c>
      <c r="H585" s="51">
        <v>-0.62893081761006897</v>
      </c>
      <c r="I585" s="35">
        <v>337.18949285714291</v>
      </c>
      <c r="K585" s="35">
        <v>5.5</v>
      </c>
      <c r="L585" s="35">
        <v>6.2</v>
      </c>
      <c r="M585" s="35"/>
      <c r="N585" s="12">
        <v>5.85</v>
      </c>
      <c r="O585" s="51">
        <v>0</v>
      </c>
      <c r="P585" s="51">
        <v>-0.8474576271186578</v>
      </c>
      <c r="Q585" s="35">
        <v>499.38190714285719</v>
      </c>
    </row>
    <row r="586" spans="1:17">
      <c r="A586" s="168">
        <f t="shared" si="5"/>
        <v>43856</v>
      </c>
      <c r="B586" s="71">
        <v>0.84711285714285722</v>
      </c>
      <c r="C586" s="35">
        <v>3.65</v>
      </c>
      <c r="D586" s="35">
        <v>4.25</v>
      </c>
      <c r="E586" s="35"/>
      <c r="F586" s="35">
        <v>3.95</v>
      </c>
      <c r="G586" s="51">
        <v>0</v>
      </c>
      <c r="H586" s="51">
        <v>-0.62893081761006897</v>
      </c>
      <c r="I586" s="35">
        <v>334.60957857142859</v>
      </c>
      <c r="K586" s="35">
        <v>5.5</v>
      </c>
      <c r="L586" s="35">
        <v>6.2</v>
      </c>
      <c r="M586" s="35"/>
      <c r="N586" s="12">
        <v>5.85</v>
      </c>
      <c r="O586" s="51">
        <v>0</v>
      </c>
      <c r="P586" s="51">
        <v>-0.8474576271186578</v>
      </c>
      <c r="Q586" s="35">
        <v>495.56102142857145</v>
      </c>
    </row>
    <row r="587" spans="1:17">
      <c r="A587" s="168">
        <f t="shared" si="5"/>
        <v>43863</v>
      </c>
      <c r="B587" s="71">
        <v>0.8434100000000001</v>
      </c>
      <c r="C587" s="35">
        <v>3.65</v>
      </c>
      <c r="D587" s="35">
        <v>4.25</v>
      </c>
      <c r="E587" s="35"/>
      <c r="F587" s="35">
        <v>3.95</v>
      </c>
      <c r="G587" s="51">
        <v>0</v>
      </c>
      <c r="H587" s="51">
        <v>-0.62893081761006897</v>
      </c>
      <c r="I587" s="35">
        <v>333.14695000000006</v>
      </c>
      <c r="K587" s="35">
        <v>5.5</v>
      </c>
      <c r="L587" s="35">
        <v>6.2</v>
      </c>
      <c r="M587" s="35"/>
      <c r="N587" s="12">
        <v>5.85</v>
      </c>
      <c r="O587" s="51">
        <v>0</v>
      </c>
      <c r="P587" s="51">
        <v>-0.8474576271186578</v>
      </c>
      <c r="Q587" s="35">
        <v>493.39485000000008</v>
      </c>
    </row>
    <row r="588" spans="1:17">
      <c r="A588" s="168">
        <f t="shared" si="5"/>
        <v>43870</v>
      </c>
      <c r="B588" s="71">
        <v>0.84649857142857143</v>
      </c>
      <c r="C588" s="35">
        <v>3.65</v>
      </c>
      <c r="D588" s="35">
        <v>4.25</v>
      </c>
      <c r="E588" s="35"/>
      <c r="F588" s="35">
        <v>3.95</v>
      </c>
      <c r="G588" s="51">
        <v>0</v>
      </c>
      <c r="H588" s="51">
        <v>-0.62893081761006897</v>
      </c>
      <c r="I588" s="35">
        <v>334.36693571428572</v>
      </c>
      <c r="K588" s="35">
        <v>5.5</v>
      </c>
      <c r="L588" s="35">
        <v>6.2</v>
      </c>
      <c r="M588" s="35"/>
      <c r="N588" s="12">
        <v>5.85</v>
      </c>
      <c r="O588" s="51">
        <v>0</v>
      </c>
      <c r="P588" s="51">
        <v>-0.8474576271186578</v>
      </c>
      <c r="Q588" s="35">
        <v>495.20166428571423</v>
      </c>
    </row>
    <row r="589" spans="1:17">
      <c r="A589" s="168">
        <f t="shared" si="5"/>
        <v>43877</v>
      </c>
      <c r="B589" s="71">
        <v>0.83931714285714309</v>
      </c>
      <c r="C589" s="35">
        <v>3.65</v>
      </c>
      <c r="D589" s="35">
        <v>4.25</v>
      </c>
      <c r="E589" s="35"/>
      <c r="F589" s="35">
        <v>3.95</v>
      </c>
      <c r="G589" s="51">
        <v>0</v>
      </c>
      <c r="H589" s="51">
        <v>-0.62893081761006897</v>
      </c>
      <c r="I589" s="35">
        <v>331.53027142857155</v>
      </c>
      <c r="K589" s="35">
        <v>5.5</v>
      </c>
      <c r="L589" s="35">
        <v>6.2</v>
      </c>
      <c r="M589" s="35"/>
      <c r="N589" s="12">
        <v>5.85</v>
      </c>
      <c r="O589" s="51">
        <v>0</v>
      </c>
      <c r="P589" s="51">
        <v>-0.8474576271186578</v>
      </c>
      <c r="Q589" s="35">
        <v>491.00052857142867</v>
      </c>
    </row>
    <row r="590" spans="1:17">
      <c r="A590" s="168">
        <f t="shared" si="5"/>
        <v>43884</v>
      </c>
      <c r="B590" s="71">
        <v>0.83348428571428557</v>
      </c>
      <c r="C590" s="35">
        <v>3.65</v>
      </c>
      <c r="D590" s="35">
        <v>4.25</v>
      </c>
      <c r="E590" s="35"/>
      <c r="F590" s="35">
        <v>3.95</v>
      </c>
      <c r="G590" s="51">
        <v>0</v>
      </c>
      <c r="H590" s="51">
        <v>-0.62893081761006897</v>
      </c>
      <c r="I590" s="35">
        <v>329.22629285714282</v>
      </c>
      <c r="K590" s="35">
        <v>5.5</v>
      </c>
      <c r="L590" s="35">
        <v>6.2</v>
      </c>
      <c r="M590" s="35"/>
      <c r="N590" s="12">
        <v>5.85</v>
      </c>
      <c r="O590" s="51">
        <v>0</v>
      </c>
      <c r="P590" s="51">
        <v>-0.8474576271186578</v>
      </c>
      <c r="Q590" s="35">
        <v>487.58830714285705</v>
      </c>
    </row>
    <row r="591" spans="1:17">
      <c r="A591" s="168">
        <f t="shared" si="5"/>
        <v>43891</v>
      </c>
      <c r="B591" s="71">
        <v>0.84392571428571439</v>
      </c>
      <c r="C591" s="35">
        <v>3.65</v>
      </c>
      <c r="D591" s="35">
        <v>4.25</v>
      </c>
      <c r="E591" s="35"/>
      <c r="F591" s="35">
        <v>3.95</v>
      </c>
      <c r="G591" s="51">
        <v>0</v>
      </c>
      <c r="H591" s="51">
        <v>-0.62893081761006897</v>
      </c>
      <c r="I591" s="35">
        <v>333.35065714285719</v>
      </c>
      <c r="K591" s="35">
        <v>5.5</v>
      </c>
      <c r="L591" s="35">
        <v>6.2</v>
      </c>
      <c r="M591" s="35"/>
      <c r="N591" s="12">
        <v>5.85</v>
      </c>
      <c r="O591" s="51">
        <v>0</v>
      </c>
      <c r="P591" s="51">
        <v>-0.8474576271186578</v>
      </c>
      <c r="Q591" s="35">
        <v>493.6965428571429</v>
      </c>
    </row>
    <row r="592" spans="1:17">
      <c r="A592" s="168">
        <f t="shared" si="5"/>
        <v>43898</v>
      </c>
      <c r="B592" s="71">
        <v>0.86755428571428561</v>
      </c>
      <c r="C592" s="35">
        <v>3.65</v>
      </c>
      <c r="D592" s="35">
        <v>4.25</v>
      </c>
      <c r="E592" s="35"/>
      <c r="F592" s="35">
        <v>3.95</v>
      </c>
      <c r="G592" s="51">
        <v>0</v>
      </c>
      <c r="H592" s="51">
        <v>-0.62893081761006897</v>
      </c>
      <c r="I592" s="35">
        <v>342.68394285714282</v>
      </c>
      <c r="K592" s="35">
        <v>5.5</v>
      </c>
      <c r="L592" s="35">
        <v>6.2</v>
      </c>
      <c r="M592" s="35"/>
      <c r="N592" s="12">
        <v>5.85</v>
      </c>
      <c r="O592" s="51">
        <v>0</v>
      </c>
      <c r="P592" s="51">
        <v>-0.8474576271186578</v>
      </c>
      <c r="Q592" s="35">
        <v>507.51925714285704</v>
      </c>
    </row>
    <row r="593" spans="1:17">
      <c r="A593" s="168">
        <f t="shared" si="5"/>
        <v>43905</v>
      </c>
      <c r="B593" s="71">
        <v>0.88055142857142854</v>
      </c>
      <c r="C593" s="35">
        <v>3.65</v>
      </c>
      <c r="D593" s="35">
        <v>4.25</v>
      </c>
      <c r="E593" s="35"/>
      <c r="F593" s="35">
        <v>3.95</v>
      </c>
      <c r="G593" s="51">
        <v>0</v>
      </c>
      <c r="H593" s="51">
        <v>-0.62893081761006897</v>
      </c>
      <c r="I593" s="35">
        <v>347.81781428571429</v>
      </c>
      <c r="K593" s="35">
        <v>5.5</v>
      </c>
      <c r="L593" s="35">
        <v>6.2</v>
      </c>
      <c r="M593" s="35"/>
      <c r="N593" s="12">
        <v>5.85</v>
      </c>
      <c r="O593" s="51">
        <v>0</v>
      </c>
      <c r="P593" s="51">
        <v>-0.8474576271186578</v>
      </c>
      <c r="Q593" s="35">
        <v>515.12258571428561</v>
      </c>
    </row>
    <row r="594" spans="1:17">
      <c r="A594" s="168">
        <f t="shared" si="5"/>
        <v>43912</v>
      </c>
      <c r="B594" s="71">
        <v>0.91148857142857143</v>
      </c>
      <c r="C594" s="35">
        <v>3.65</v>
      </c>
      <c r="D594" s="35">
        <v>4.25</v>
      </c>
      <c r="E594" s="35"/>
      <c r="F594" s="35">
        <v>3.95</v>
      </c>
      <c r="G594" s="51">
        <v>0</v>
      </c>
      <c r="H594" s="51">
        <v>-0.62893081761006897</v>
      </c>
      <c r="I594" s="35">
        <v>360.03798571428575</v>
      </c>
      <c r="K594" s="35">
        <v>5.5</v>
      </c>
      <c r="L594" s="35">
        <v>6.2</v>
      </c>
      <c r="M594" s="35"/>
      <c r="N594" s="12">
        <v>5.85</v>
      </c>
      <c r="O594" s="51">
        <v>0</v>
      </c>
      <c r="P594" s="51">
        <v>-0.8474576271186578</v>
      </c>
      <c r="Q594" s="35">
        <v>533.22081428571425</v>
      </c>
    </row>
    <row r="595" spans="1:17">
      <c r="A595" s="168">
        <f t="shared" si="5"/>
        <v>43919</v>
      </c>
      <c r="B595" s="71">
        <v>0.91204999999999992</v>
      </c>
      <c r="C595" s="35">
        <v>3.75</v>
      </c>
      <c r="D595" s="35">
        <v>4.3499999999999996</v>
      </c>
      <c r="E595" s="35"/>
      <c r="F595" s="35">
        <v>4.05</v>
      </c>
      <c r="G595" s="51">
        <v>2.5316455696202382</v>
      </c>
      <c r="H595" s="51">
        <v>1.8867924528301927</v>
      </c>
      <c r="I595" s="35">
        <v>369.38024999999993</v>
      </c>
      <c r="K595" s="35">
        <v>5.4</v>
      </c>
      <c r="L595" s="35">
        <v>6.2</v>
      </c>
      <c r="M595" s="35"/>
      <c r="N595" s="12">
        <v>5.8000000000000007</v>
      </c>
      <c r="O595" s="51">
        <v>-0.85470085470083745</v>
      </c>
      <c r="P595" s="51">
        <v>-1.6949152542372872</v>
      </c>
      <c r="Q595" s="35">
        <v>528.98900000000003</v>
      </c>
    </row>
    <row r="596" spans="1:17">
      <c r="A596" s="168">
        <f t="shared" si="5"/>
        <v>43926</v>
      </c>
      <c r="B596" s="71">
        <v>0.88454857142857135</v>
      </c>
      <c r="C596" s="35">
        <v>3.75</v>
      </c>
      <c r="D596" s="35">
        <v>4.3499999999999996</v>
      </c>
      <c r="E596" s="35"/>
      <c r="F596" s="35">
        <v>4.05</v>
      </c>
      <c r="G596" s="51">
        <v>0</v>
      </c>
      <c r="H596" s="51">
        <v>1.8867924528301927</v>
      </c>
      <c r="I596" s="35">
        <v>358.2421714285714</v>
      </c>
      <c r="K596" s="35">
        <v>5.4</v>
      </c>
      <c r="L596" s="35">
        <v>6.2</v>
      </c>
      <c r="M596" s="35"/>
      <c r="N596" s="12">
        <v>5.8000000000000007</v>
      </c>
      <c r="O596" s="51">
        <v>0</v>
      </c>
      <c r="P596" s="51">
        <v>-1.6949152542372872</v>
      </c>
      <c r="Q596" s="35">
        <v>513.03817142857145</v>
      </c>
    </row>
    <row r="597" spans="1:17">
      <c r="A597" s="168">
        <f t="shared" si="5"/>
        <v>43933</v>
      </c>
      <c r="B597" s="71">
        <v>0.87769428571428587</v>
      </c>
      <c r="C597" s="35">
        <v>3.75</v>
      </c>
      <c r="D597" s="35">
        <v>4.3499999999999996</v>
      </c>
      <c r="E597" s="35"/>
      <c r="F597" s="35">
        <v>4.05</v>
      </c>
      <c r="G597" s="51">
        <v>0</v>
      </c>
      <c r="H597" s="51">
        <v>1.8867924528301927</v>
      </c>
      <c r="I597" s="35">
        <v>355.46618571428576</v>
      </c>
      <c r="K597" s="35">
        <v>5.25</v>
      </c>
      <c r="L597" s="35">
        <v>6.2</v>
      </c>
      <c r="M597" s="35"/>
      <c r="N597" s="12">
        <v>5.7249999999999996</v>
      </c>
      <c r="O597" s="51">
        <v>-1.2931034482758719</v>
      </c>
      <c r="P597" s="51">
        <v>-2.9661016949152668</v>
      </c>
      <c r="Q597" s="35">
        <v>502.47997857142866</v>
      </c>
    </row>
    <row r="598" spans="1:17">
      <c r="A598" s="168">
        <f t="shared" si="5"/>
        <v>43940</v>
      </c>
      <c r="B598" s="71">
        <v>0.87269571428571424</v>
      </c>
      <c r="C598" s="35">
        <v>3.75</v>
      </c>
      <c r="D598" s="35">
        <v>4.3499999999999996</v>
      </c>
      <c r="E598" s="35"/>
      <c r="F598" s="35">
        <v>4.05</v>
      </c>
      <c r="G598" s="51">
        <v>0</v>
      </c>
      <c r="H598" s="51">
        <v>1.8867924528301927</v>
      </c>
      <c r="I598" s="35">
        <v>353.44176428571427</v>
      </c>
      <c r="K598" s="35">
        <v>5.25</v>
      </c>
      <c r="L598" s="35">
        <v>6.2</v>
      </c>
      <c r="M598" s="35"/>
      <c r="N598" s="12">
        <v>5.7249999999999996</v>
      </c>
      <c r="O598" s="51">
        <v>0</v>
      </c>
      <c r="P598" s="51">
        <v>-2.9661016949152668</v>
      </c>
      <c r="Q598" s="35">
        <v>499.61829642857134</v>
      </c>
    </row>
    <row r="599" spans="1:17">
      <c r="A599" s="168">
        <f t="shared" si="5"/>
        <v>43947</v>
      </c>
      <c r="B599" s="71">
        <v>0.87508142857142857</v>
      </c>
      <c r="C599" s="35">
        <v>3.7</v>
      </c>
      <c r="D599" s="35">
        <v>4.3</v>
      </c>
      <c r="E599" s="35"/>
      <c r="F599" s="35">
        <v>4</v>
      </c>
      <c r="G599" s="51">
        <v>-1.2345679012345556</v>
      </c>
      <c r="H599" s="51">
        <v>0.62893081761006897</v>
      </c>
      <c r="I599" s="35">
        <v>350.03257142857143</v>
      </c>
      <c r="K599" s="35">
        <v>5.25</v>
      </c>
      <c r="L599" s="35">
        <v>6.1</v>
      </c>
      <c r="M599" s="35"/>
      <c r="N599" s="12">
        <v>5.6749999999999998</v>
      </c>
      <c r="O599" s="51">
        <v>-0.87336244541485542</v>
      </c>
      <c r="P599" s="51">
        <v>-3.8135593220339103</v>
      </c>
      <c r="Q599" s="35">
        <v>496.60871071428573</v>
      </c>
    </row>
    <row r="600" spans="1:17">
      <c r="A600" s="168">
        <f t="shared" si="5"/>
        <v>43954</v>
      </c>
      <c r="B600" s="71">
        <v>0.87133142857142842</v>
      </c>
      <c r="C600" s="35">
        <v>3.7</v>
      </c>
      <c r="D600" s="35">
        <v>4.3</v>
      </c>
      <c r="E600" s="35"/>
      <c r="F600" s="35">
        <v>4</v>
      </c>
      <c r="G600" s="51">
        <v>0</v>
      </c>
      <c r="H600" s="51">
        <v>0.62893081761006897</v>
      </c>
      <c r="I600" s="35">
        <v>348.53257142857137</v>
      </c>
      <c r="K600" s="35">
        <v>5.0999999999999996</v>
      </c>
      <c r="L600" s="35">
        <v>6</v>
      </c>
      <c r="M600" s="35"/>
      <c r="N600" s="12">
        <v>5.55</v>
      </c>
      <c r="O600" s="51">
        <v>-2.2026431718061588</v>
      </c>
      <c r="P600" s="51">
        <v>-5.9322033898305193</v>
      </c>
      <c r="Q600" s="35">
        <v>483.5889428571428</v>
      </c>
    </row>
    <row r="601" spans="1:17">
      <c r="A601" s="168">
        <f t="shared" si="5"/>
        <v>43961</v>
      </c>
      <c r="B601" s="71">
        <v>0.8738057142857143</v>
      </c>
      <c r="C601" s="35">
        <v>3.7</v>
      </c>
      <c r="D601" s="35">
        <v>4.3</v>
      </c>
      <c r="E601" s="35"/>
      <c r="F601" s="35">
        <v>4</v>
      </c>
      <c r="G601" s="51">
        <v>0</v>
      </c>
      <c r="H601" s="51">
        <v>0.62893081761006897</v>
      </c>
      <c r="I601" s="35">
        <v>349.52228571428572</v>
      </c>
      <c r="K601" s="35">
        <v>5</v>
      </c>
      <c r="L601" s="35">
        <v>5.85</v>
      </c>
      <c r="M601" s="35"/>
      <c r="N601" s="12">
        <v>5.4249999999999998</v>
      </c>
      <c r="O601" s="51">
        <v>-2.2522522522522479</v>
      </c>
      <c r="P601" s="51">
        <v>-8.0508474576271283</v>
      </c>
      <c r="Q601" s="35">
        <v>474.03959999999995</v>
      </c>
    </row>
    <row r="602" spans="1:17">
      <c r="A602" s="168">
        <f t="shared" si="5"/>
        <v>43968</v>
      </c>
      <c r="B602" s="71">
        <v>0.88199857142857152</v>
      </c>
      <c r="C602" s="35">
        <v>3.7</v>
      </c>
      <c r="D602" s="35">
        <v>4.3</v>
      </c>
      <c r="E602" s="35"/>
      <c r="F602" s="35">
        <v>4</v>
      </c>
      <c r="G602" s="51">
        <v>0</v>
      </c>
      <c r="H602" s="51">
        <v>0.62893081761006897</v>
      </c>
      <c r="I602" s="35">
        <v>352.79942857142862</v>
      </c>
      <c r="K602" s="35">
        <v>5</v>
      </c>
      <c r="L602" s="35">
        <v>5.85</v>
      </c>
      <c r="M602" s="35"/>
      <c r="N602" s="12">
        <v>5.4249999999999998</v>
      </c>
      <c r="O602" s="51">
        <v>0</v>
      </c>
      <c r="P602" s="51">
        <v>-8.0508474576271283</v>
      </c>
      <c r="Q602" s="35">
        <v>478.48422500000004</v>
      </c>
    </row>
    <row r="603" spans="1:17">
      <c r="A603" s="168">
        <f t="shared" ref="A603:A666" si="6">A602+7</f>
        <v>43975</v>
      </c>
      <c r="B603" s="71">
        <v>0.8940757142857142</v>
      </c>
      <c r="C603" s="35">
        <v>3.7</v>
      </c>
      <c r="D603" s="35">
        <v>4.3</v>
      </c>
      <c r="E603" s="35"/>
      <c r="F603" s="35">
        <v>4</v>
      </c>
      <c r="G603" s="51">
        <v>0</v>
      </c>
      <c r="H603" s="51">
        <v>1.265822784810112</v>
      </c>
      <c r="I603" s="35">
        <v>357.63028571428566</v>
      </c>
      <c r="K603" s="35">
        <v>5</v>
      </c>
      <c r="L603" s="35">
        <v>5.85</v>
      </c>
      <c r="M603" s="35"/>
      <c r="N603" s="12">
        <v>5.4249999999999998</v>
      </c>
      <c r="O603" s="51">
        <v>0</v>
      </c>
      <c r="P603" s="51">
        <v>-7.2649572649572605</v>
      </c>
      <c r="Q603" s="35">
        <v>485.03607499999993</v>
      </c>
    </row>
    <row r="604" spans="1:17">
      <c r="A604" s="168">
        <f t="shared" si="6"/>
        <v>43982</v>
      </c>
      <c r="B604" s="71">
        <v>0.89636428571428561</v>
      </c>
      <c r="C604" s="35">
        <v>3.7</v>
      </c>
      <c r="D604" s="35">
        <v>4.3</v>
      </c>
      <c r="E604" s="35"/>
      <c r="F604" s="35">
        <v>4</v>
      </c>
      <c r="G604" s="51">
        <v>0</v>
      </c>
      <c r="H604" s="51">
        <v>3.8961038961039094</v>
      </c>
      <c r="I604" s="35">
        <v>358.54571428571427</v>
      </c>
      <c r="K604" s="35">
        <v>5.0999999999999996</v>
      </c>
      <c r="L604" s="35">
        <v>6</v>
      </c>
      <c r="M604" s="35"/>
      <c r="N604" s="12">
        <v>5.55</v>
      </c>
      <c r="O604" s="51">
        <v>2.3041474654377936</v>
      </c>
      <c r="P604" s="51">
        <v>-5.1282051282051242</v>
      </c>
      <c r="Q604" s="35">
        <v>497.48217857142851</v>
      </c>
    </row>
    <row r="605" spans="1:17">
      <c r="A605" s="168">
        <f t="shared" si="6"/>
        <v>43989</v>
      </c>
      <c r="B605" s="71">
        <v>0.89498571428571416</v>
      </c>
      <c r="C605" s="35">
        <v>3.7</v>
      </c>
      <c r="D605" s="35">
        <v>4.3</v>
      </c>
      <c r="E605" s="35"/>
      <c r="F605" s="35">
        <v>4</v>
      </c>
      <c r="G605" s="51">
        <v>0</v>
      </c>
      <c r="H605" s="51">
        <v>3.8961038961039094</v>
      </c>
      <c r="I605" s="35">
        <v>357.99428571428564</v>
      </c>
      <c r="K605" s="35">
        <v>5.0999999999999996</v>
      </c>
      <c r="L605" s="35">
        <v>6</v>
      </c>
      <c r="M605" s="35"/>
      <c r="N605" s="12">
        <v>5.55</v>
      </c>
      <c r="O605" s="51">
        <v>0</v>
      </c>
      <c r="P605" s="51">
        <v>-5.1282051282051242</v>
      </c>
      <c r="Q605" s="35">
        <v>496.71707142857133</v>
      </c>
    </row>
    <row r="606" spans="1:17">
      <c r="A606" s="168">
        <f t="shared" si="6"/>
        <v>43996</v>
      </c>
      <c r="B606" s="71">
        <v>0.89382142857142866</v>
      </c>
      <c r="C606" s="35">
        <v>3.6</v>
      </c>
      <c r="D606" s="35">
        <v>4.3</v>
      </c>
      <c r="E606" s="35"/>
      <c r="F606" s="35">
        <v>3.95</v>
      </c>
      <c r="G606" s="51">
        <v>-1.25</v>
      </c>
      <c r="H606" s="51">
        <v>2.5974025974026205</v>
      </c>
      <c r="I606" s="35">
        <v>353.05946428571434</v>
      </c>
      <c r="K606" s="35">
        <v>5.0999999999999996</v>
      </c>
      <c r="L606" s="35">
        <v>6</v>
      </c>
      <c r="M606" s="35"/>
      <c r="N606" s="12">
        <v>5.55</v>
      </c>
      <c r="O606" s="51">
        <v>0</v>
      </c>
      <c r="P606" s="51">
        <v>-5.1282051282051242</v>
      </c>
      <c r="Q606" s="35">
        <v>496.07089285714289</v>
      </c>
    </row>
    <row r="607" spans="1:17">
      <c r="A607" s="168">
        <f t="shared" si="6"/>
        <v>44003</v>
      </c>
      <c r="B607" s="71">
        <v>0.89879571428571425</v>
      </c>
      <c r="C607" s="35">
        <v>3.6</v>
      </c>
      <c r="D607" s="35">
        <v>4.3</v>
      </c>
      <c r="E607" s="35"/>
      <c r="F607" s="35">
        <v>3.95</v>
      </c>
      <c r="G607" s="51">
        <v>0</v>
      </c>
      <c r="H607" s="51">
        <v>2.5974025974026205</v>
      </c>
      <c r="I607" s="35">
        <v>355.02430714285714</v>
      </c>
      <c r="K607" s="35">
        <v>5.25</v>
      </c>
      <c r="L607" s="35">
        <v>6</v>
      </c>
      <c r="M607" s="35"/>
      <c r="N607" s="12">
        <v>5.625</v>
      </c>
      <c r="O607" s="51">
        <v>1.3513513513513544</v>
      </c>
      <c r="P607" s="51">
        <v>-3.8461538461538396</v>
      </c>
      <c r="Q607" s="35">
        <v>505.57258928571429</v>
      </c>
    </row>
    <row r="608" spans="1:17">
      <c r="A608" s="168">
        <f t="shared" si="6"/>
        <v>44010</v>
      </c>
      <c r="B608" s="71">
        <v>0.90441285714285713</v>
      </c>
      <c r="C608" s="35">
        <v>3.6</v>
      </c>
      <c r="D608" s="35">
        <v>4.3</v>
      </c>
      <c r="E608" s="35"/>
      <c r="F608" s="35">
        <v>3.95</v>
      </c>
      <c r="G608" s="51">
        <v>0</v>
      </c>
      <c r="H608" s="51">
        <v>2.5974025974026205</v>
      </c>
      <c r="I608" s="35">
        <v>357.24307857142861</v>
      </c>
      <c r="K608" s="35">
        <v>5.25</v>
      </c>
      <c r="L608" s="35">
        <v>6</v>
      </c>
      <c r="M608" s="35"/>
      <c r="N608" s="12">
        <v>5.625</v>
      </c>
      <c r="O608" s="51">
        <v>0</v>
      </c>
      <c r="P608" s="51">
        <v>-3.8461538461538396</v>
      </c>
      <c r="Q608" s="35">
        <v>508.73223214285713</v>
      </c>
    </row>
    <row r="609" spans="1:17">
      <c r="A609" s="168">
        <f t="shared" si="6"/>
        <v>44017</v>
      </c>
      <c r="B609" s="71">
        <v>0.90607571428571432</v>
      </c>
      <c r="C609" s="35">
        <v>3.5</v>
      </c>
      <c r="D609" s="35">
        <v>4.2</v>
      </c>
      <c r="E609" s="35"/>
      <c r="F609" s="35">
        <v>3.85</v>
      </c>
      <c r="G609" s="51">
        <v>-2.5316455696202524</v>
      </c>
      <c r="H609" s="51">
        <v>0</v>
      </c>
      <c r="I609" s="35">
        <v>348.83915000000002</v>
      </c>
      <c r="K609" s="35">
        <v>5.25</v>
      </c>
      <c r="L609" s="35">
        <v>6</v>
      </c>
      <c r="M609" s="35"/>
      <c r="N609" s="12">
        <v>5.625</v>
      </c>
      <c r="O609" s="51">
        <v>0</v>
      </c>
      <c r="P609" s="51">
        <v>-3.8461538461538396</v>
      </c>
      <c r="Q609" s="35">
        <v>509.66758928571431</v>
      </c>
    </row>
    <row r="610" spans="1:17">
      <c r="A610" s="168">
        <f t="shared" si="6"/>
        <v>44024</v>
      </c>
      <c r="B610" s="71">
        <v>0.89927571428571418</v>
      </c>
      <c r="C610" s="35">
        <v>3.5</v>
      </c>
      <c r="D610" s="35">
        <v>4.2</v>
      </c>
      <c r="E610" s="35"/>
      <c r="F610" s="35">
        <v>3.85</v>
      </c>
      <c r="G610" s="51">
        <v>0</v>
      </c>
      <c r="H610" s="51">
        <v>0</v>
      </c>
      <c r="I610" s="35">
        <v>346.22114999999997</v>
      </c>
      <c r="K610" s="35">
        <v>5.25</v>
      </c>
      <c r="L610" s="35">
        <v>6</v>
      </c>
      <c r="M610" s="35"/>
      <c r="N610" s="12">
        <v>5.625</v>
      </c>
      <c r="O610" s="51">
        <v>0</v>
      </c>
      <c r="P610" s="51">
        <v>-3.8461538461538396</v>
      </c>
      <c r="Q610" s="35">
        <v>505.84258928571427</v>
      </c>
    </row>
    <row r="611" spans="1:17">
      <c r="A611" s="168">
        <f t="shared" si="6"/>
        <v>44031</v>
      </c>
      <c r="B611" s="71">
        <v>0.90551000000000015</v>
      </c>
      <c r="C611" s="35">
        <v>3.5</v>
      </c>
      <c r="D611" s="35">
        <v>4.2</v>
      </c>
      <c r="E611" s="35"/>
      <c r="F611" s="35">
        <v>3.85</v>
      </c>
      <c r="G611" s="51">
        <v>0</v>
      </c>
      <c r="H611" s="51">
        <v>0</v>
      </c>
      <c r="I611" s="35">
        <v>348.62135000000006</v>
      </c>
      <c r="K611" s="35">
        <v>5.25</v>
      </c>
      <c r="L611" s="35">
        <v>6</v>
      </c>
      <c r="M611" s="35"/>
      <c r="N611" s="12">
        <v>5.625</v>
      </c>
      <c r="O611" s="51">
        <v>0</v>
      </c>
      <c r="P611" s="51">
        <v>-3.8461538461538396</v>
      </c>
      <c r="Q611" s="35">
        <v>509.34937500000012</v>
      </c>
    </row>
    <row r="612" spans="1:17">
      <c r="A612" s="168">
        <f t="shared" si="6"/>
        <v>44038</v>
      </c>
      <c r="B612" s="71">
        <v>0.90856571428571442</v>
      </c>
      <c r="C612" s="35">
        <v>3.5</v>
      </c>
      <c r="D612" s="35">
        <v>4.2</v>
      </c>
      <c r="E612" s="35"/>
      <c r="F612" s="35">
        <v>3.85</v>
      </c>
      <c r="G612" s="51">
        <v>0</v>
      </c>
      <c r="H612" s="51">
        <v>0</v>
      </c>
      <c r="I612" s="35">
        <v>349.79780000000005</v>
      </c>
      <c r="K612" s="35">
        <v>5.25</v>
      </c>
      <c r="L612" s="35">
        <v>6</v>
      </c>
      <c r="M612" s="35"/>
      <c r="N612" s="12">
        <v>5.625</v>
      </c>
      <c r="O612" s="51">
        <v>0</v>
      </c>
      <c r="P612" s="51">
        <v>-3.8461538461538396</v>
      </c>
      <c r="Q612" s="35">
        <v>511.06821428571436</v>
      </c>
    </row>
    <row r="613" spans="1:17">
      <c r="A613" s="168">
        <f t="shared" si="6"/>
        <v>44045</v>
      </c>
      <c r="B613" s="71">
        <v>0.90578857142857139</v>
      </c>
      <c r="C613" s="35">
        <v>3.5</v>
      </c>
      <c r="D613" s="35">
        <v>4.2</v>
      </c>
      <c r="E613" s="35"/>
      <c r="F613" s="35">
        <v>3.85</v>
      </c>
      <c r="G613" s="51">
        <v>0</v>
      </c>
      <c r="H613" s="51">
        <v>1.9867549668874318</v>
      </c>
      <c r="I613" s="35">
        <v>348.72860000000003</v>
      </c>
      <c r="K613" s="35">
        <v>5.25</v>
      </c>
      <c r="L613" s="35">
        <v>6</v>
      </c>
      <c r="M613" s="35"/>
      <c r="N613" s="12">
        <v>5.625</v>
      </c>
      <c r="O613" s="51">
        <v>0</v>
      </c>
      <c r="P613" s="51">
        <v>-3.8461538461538396</v>
      </c>
      <c r="Q613" s="35">
        <v>509.50607142857143</v>
      </c>
    </row>
    <row r="614" spans="1:17">
      <c r="A614" s="168">
        <f t="shared" si="6"/>
        <v>44052</v>
      </c>
      <c r="B614" s="71">
        <v>0.90206428571428587</v>
      </c>
      <c r="C614" s="35" t="s">
        <v>46</v>
      </c>
      <c r="D614" s="35" t="s">
        <v>46</v>
      </c>
      <c r="E614" s="35"/>
      <c r="F614" s="35" t="s">
        <v>46</v>
      </c>
      <c r="G614" s="51" t="s">
        <v>46</v>
      </c>
      <c r="H614" s="51" t="s">
        <v>46</v>
      </c>
      <c r="I614" s="35" t="s">
        <v>46</v>
      </c>
      <c r="K614" s="35" t="s">
        <v>46</v>
      </c>
      <c r="L614" s="35" t="s">
        <v>46</v>
      </c>
      <c r="M614" s="35"/>
      <c r="N614" s="12" t="s">
        <v>46</v>
      </c>
      <c r="O614" s="51" t="s">
        <v>46</v>
      </c>
      <c r="P614" s="51" t="s">
        <v>46</v>
      </c>
      <c r="Q614" s="35" t="s">
        <v>46</v>
      </c>
    </row>
    <row r="615" spans="1:17">
      <c r="A615" s="168">
        <f t="shared" si="6"/>
        <v>44059</v>
      </c>
      <c r="B615" s="71">
        <v>0.90223571428571425</v>
      </c>
      <c r="C615" s="35">
        <v>3.6</v>
      </c>
      <c r="D615" s="35">
        <v>4.3</v>
      </c>
      <c r="E615" s="35"/>
      <c r="F615" s="35">
        <v>3.95</v>
      </c>
      <c r="G615" s="51" t="s">
        <v>46</v>
      </c>
      <c r="H615" s="51">
        <v>3.2679738562091671</v>
      </c>
      <c r="I615" s="35">
        <v>356.38310714285717</v>
      </c>
      <c r="K615" s="35">
        <v>5.25</v>
      </c>
      <c r="L615" s="35">
        <v>6.1</v>
      </c>
      <c r="M615" s="35"/>
      <c r="N615" s="12">
        <v>5.6749999999999998</v>
      </c>
      <c r="O615" s="51" t="s">
        <v>46</v>
      </c>
      <c r="P615" s="51">
        <v>-2.9914529914529879</v>
      </c>
      <c r="Q615" s="35">
        <v>512.01876785714285</v>
      </c>
    </row>
    <row r="616" spans="1:17">
      <c r="A616" s="168">
        <f t="shared" si="6"/>
        <v>44066</v>
      </c>
      <c r="B616" s="71">
        <v>0.90171571428571429</v>
      </c>
      <c r="C616" s="35">
        <v>3.6</v>
      </c>
      <c r="D616" s="35">
        <v>4.3</v>
      </c>
      <c r="E616" s="35"/>
      <c r="F616" s="35">
        <v>3.95</v>
      </c>
      <c r="G616" s="51">
        <v>0</v>
      </c>
      <c r="H616" s="51">
        <v>3.2679738562091671</v>
      </c>
      <c r="I616" s="35">
        <v>356.17770714285717</v>
      </c>
      <c r="K616" s="35">
        <v>5.25</v>
      </c>
      <c r="L616" s="35">
        <v>6.1</v>
      </c>
      <c r="M616" s="35"/>
      <c r="N616" s="12">
        <v>5.6749999999999998</v>
      </c>
      <c r="O616" s="51">
        <v>0</v>
      </c>
      <c r="P616" s="51">
        <v>-2.9914529914529879</v>
      </c>
      <c r="Q616" s="35">
        <v>511.72366785714286</v>
      </c>
    </row>
    <row r="617" spans="1:17">
      <c r="A617" s="168">
        <f t="shared" si="6"/>
        <v>44073</v>
      </c>
      <c r="B617" s="71">
        <v>0.89715142857142871</v>
      </c>
      <c r="C617" s="35">
        <v>3.6</v>
      </c>
      <c r="D617" s="35">
        <v>4.3</v>
      </c>
      <c r="E617" s="35"/>
      <c r="F617" s="35">
        <v>3.95</v>
      </c>
      <c r="G617" s="51">
        <v>0</v>
      </c>
      <c r="H617" s="51">
        <v>3.2679738562091671</v>
      </c>
      <c r="I617" s="35">
        <v>354.37481428571431</v>
      </c>
      <c r="K617" s="35">
        <v>5.25</v>
      </c>
      <c r="L617" s="35">
        <v>6.1</v>
      </c>
      <c r="M617" s="35"/>
      <c r="N617" s="12">
        <v>5.6749999999999998</v>
      </c>
      <c r="O617" s="51">
        <v>0</v>
      </c>
      <c r="P617" s="51">
        <v>-2.9914529914529879</v>
      </c>
      <c r="Q617" s="35">
        <v>509.13343571428584</v>
      </c>
    </row>
    <row r="618" spans="1:17">
      <c r="A618" s="168">
        <f t="shared" si="6"/>
        <v>44080</v>
      </c>
      <c r="B618" s="71">
        <v>0.89239000000000002</v>
      </c>
      <c r="C618" s="35">
        <v>3.6</v>
      </c>
      <c r="D618" s="35">
        <v>4.3</v>
      </c>
      <c r="E618" s="35"/>
      <c r="F618" s="35">
        <v>3.95</v>
      </c>
      <c r="G618" s="51">
        <v>0</v>
      </c>
      <c r="H618" s="51">
        <v>3.2679738562091671</v>
      </c>
      <c r="I618" s="35">
        <v>352.49405000000002</v>
      </c>
      <c r="K618" s="35">
        <v>5.25</v>
      </c>
      <c r="L618" s="35">
        <v>6.1</v>
      </c>
      <c r="M618" s="35"/>
      <c r="N618" s="12">
        <v>5.6749999999999998</v>
      </c>
      <c r="O618" s="51">
        <v>0</v>
      </c>
      <c r="P618" s="51">
        <v>-2.9914529914529879</v>
      </c>
      <c r="Q618" s="35">
        <v>506.43132499999996</v>
      </c>
    </row>
    <row r="619" spans="1:17">
      <c r="A619" s="168">
        <f t="shared" si="6"/>
        <v>44087</v>
      </c>
      <c r="B619" s="71">
        <v>0.91033142857142846</v>
      </c>
      <c r="C619" s="35">
        <v>3.6</v>
      </c>
      <c r="D619" s="35">
        <v>4.3</v>
      </c>
      <c r="E619" s="35"/>
      <c r="F619" s="35">
        <v>3.95</v>
      </c>
      <c r="G619" s="51">
        <v>0</v>
      </c>
      <c r="H619" s="51">
        <v>3.2679738562091671</v>
      </c>
      <c r="I619" s="35">
        <v>359.58091428571424</v>
      </c>
      <c r="K619" s="35">
        <v>5.25</v>
      </c>
      <c r="L619" s="35">
        <v>6.1</v>
      </c>
      <c r="M619" s="35"/>
      <c r="N619" s="12">
        <v>5.6749999999999998</v>
      </c>
      <c r="O619" s="51">
        <v>0</v>
      </c>
      <c r="P619" s="51">
        <v>-2.9914529914529879</v>
      </c>
      <c r="Q619" s="35">
        <v>516.6130857142856</v>
      </c>
    </row>
    <row r="620" spans="1:17">
      <c r="A620" s="168">
        <f t="shared" si="6"/>
        <v>44094</v>
      </c>
      <c r="B620" s="71">
        <v>0.91754571428571408</v>
      </c>
      <c r="C620" s="35">
        <v>3.6</v>
      </c>
      <c r="D620" s="35">
        <v>4.3</v>
      </c>
      <c r="E620" s="35"/>
      <c r="F620" s="35">
        <v>3.95</v>
      </c>
      <c r="G620" s="51">
        <v>0</v>
      </c>
      <c r="H620" s="51">
        <v>3.2679738562091671</v>
      </c>
      <c r="I620" s="35">
        <v>362.43055714285708</v>
      </c>
      <c r="K620" s="35">
        <v>5.25</v>
      </c>
      <c r="L620" s="35">
        <v>6.1</v>
      </c>
      <c r="M620" s="35"/>
      <c r="N620" s="12">
        <v>5.6749999999999998</v>
      </c>
      <c r="O620" s="51">
        <v>0</v>
      </c>
      <c r="P620" s="51">
        <v>-2.9914529914529879</v>
      </c>
      <c r="Q620" s="35">
        <v>520.70719285714267</v>
      </c>
    </row>
    <row r="621" spans="1:17">
      <c r="A621" s="168">
        <f t="shared" si="6"/>
        <v>44101</v>
      </c>
      <c r="B621" s="71">
        <v>0.91495428571428572</v>
      </c>
      <c r="C621" s="35">
        <v>3.6</v>
      </c>
      <c r="D621" s="35">
        <v>4.3</v>
      </c>
      <c r="E621" s="35"/>
      <c r="F621" s="35">
        <v>3.95</v>
      </c>
      <c r="G621" s="51">
        <v>0</v>
      </c>
      <c r="H621" s="51">
        <v>3.2679738562091671</v>
      </c>
      <c r="I621" s="35">
        <v>361.40694285714289</v>
      </c>
      <c r="K621" s="35">
        <v>5.25</v>
      </c>
      <c r="L621" s="35">
        <v>6.1</v>
      </c>
      <c r="M621" s="35"/>
      <c r="N621" s="12">
        <v>5.6749999999999998</v>
      </c>
      <c r="O621" s="51">
        <v>0</v>
      </c>
      <c r="P621" s="51">
        <v>-2.9914529914529879</v>
      </c>
      <c r="Q621" s="35">
        <v>519.23655714285712</v>
      </c>
    </row>
    <row r="622" spans="1:17">
      <c r="A622" s="168">
        <f t="shared" si="6"/>
        <v>44108</v>
      </c>
      <c r="B622" s="71">
        <v>0.90873999999999988</v>
      </c>
      <c r="C622" s="35">
        <v>3.6</v>
      </c>
      <c r="D622" s="35">
        <v>4.3</v>
      </c>
      <c r="E622" s="35"/>
      <c r="F622" s="35">
        <v>3.95</v>
      </c>
      <c r="G622" s="51">
        <v>0</v>
      </c>
      <c r="H622" s="51">
        <v>0.63694267515923286</v>
      </c>
      <c r="I622" s="35">
        <v>358.95229999999998</v>
      </c>
      <c r="K622" s="35">
        <v>5.25</v>
      </c>
      <c r="L622" s="35">
        <v>6.1</v>
      </c>
      <c r="M622" s="35"/>
      <c r="N622" s="12">
        <v>5.6749999999999998</v>
      </c>
      <c r="O622" s="51">
        <v>0</v>
      </c>
      <c r="P622" s="51">
        <v>-2.9914529914529879</v>
      </c>
      <c r="Q622" s="35">
        <v>515.70994999999994</v>
      </c>
    </row>
    <row r="623" spans="1:17">
      <c r="A623" s="168">
        <f t="shared" si="6"/>
        <v>44115</v>
      </c>
      <c r="B623" s="71">
        <v>0.91046142857142864</v>
      </c>
      <c r="C623" s="35">
        <v>3.6</v>
      </c>
      <c r="D623" s="35">
        <v>4.3</v>
      </c>
      <c r="E623" s="35"/>
      <c r="F623" s="35">
        <v>3.95</v>
      </c>
      <c r="G623" s="51">
        <v>0</v>
      </c>
      <c r="H623" s="51">
        <v>0.63694267515923286</v>
      </c>
      <c r="I623" s="35">
        <v>359.63226428571431</v>
      </c>
      <c r="K623" s="35">
        <v>5.25</v>
      </c>
      <c r="L623" s="35">
        <v>6.1</v>
      </c>
      <c r="M623" s="35"/>
      <c r="N623" s="12">
        <v>5.6749999999999998</v>
      </c>
      <c r="O623" s="51">
        <v>0</v>
      </c>
      <c r="P623" s="51">
        <v>-2.9914529914529879</v>
      </c>
      <c r="Q623" s="35">
        <v>516.68686071428579</v>
      </c>
    </row>
    <row r="624" spans="1:17">
      <c r="A624" s="168">
        <f t="shared" si="6"/>
        <v>44122</v>
      </c>
      <c r="B624" s="71">
        <v>0.90730857142857158</v>
      </c>
      <c r="C624" s="35">
        <v>3.6</v>
      </c>
      <c r="D624" s="35">
        <v>4.3</v>
      </c>
      <c r="E624" s="35"/>
      <c r="F624" s="35">
        <v>3.95</v>
      </c>
      <c r="G624" s="51">
        <v>0</v>
      </c>
      <c r="H624" s="51">
        <v>0.63694267515923286</v>
      </c>
      <c r="I624" s="35">
        <v>358.38688571428577</v>
      </c>
      <c r="K624" s="35">
        <v>5.25</v>
      </c>
      <c r="L624" s="35">
        <v>6.1</v>
      </c>
      <c r="M624" s="35"/>
      <c r="N624" s="12">
        <v>5.6749999999999998</v>
      </c>
      <c r="O624" s="51">
        <v>0</v>
      </c>
      <c r="P624" s="51">
        <v>-2.9914529914529879</v>
      </c>
      <c r="Q624" s="35">
        <v>514.89761428571433</v>
      </c>
    </row>
    <row r="625" spans="1:17">
      <c r="A625" s="168">
        <f t="shared" si="6"/>
        <v>44129</v>
      </c>
      <c r="B625" s="71">
        <v>0.90744142857142851</v>
      </c>
      <c r="C625" s="35">
        <v>3.6</v>
      </c>
      <c r="D625" s="35">
        <v>4.3</v>
      </c>
      <c r="E625" s="35"/>
      <c r="F625" s="35">
        <v>3.95</v>
      </c>
      <c r="G625" s="51">
        <v>0</v>
      </c>
      <c r="H625" s="51">
        <v>0.63694267515923286</v>
      </c>
      <c r="I625" s="35">
        <v>358.43936428571425</v>
      </c>
      <c r="K625" s="35">
        <v>5.25</v>
      </c>
      <c r="L625" s="35">
        <v>6.1</v>
      </c>
      <c r="M625" s="35"/>
      <c r="N625" s="12">
        <v>5.6749999999999998</v>
      </c>
      <c r="O625" s="51">
        <v>0</v>
      </c>
      <c r="P625" s="51">
        <v>-2.9914529914529879</v>
      </c>
      <c r="Q625" s="35">
        <v>514.97301071428558</v>
      </c>
    </row>
    <row r="626" spans="1:17">
      <c r="A626" s="168">
        <f t="shared" si="6"/>
        <v>44136</v>
      </c>
      <c r="B626" s="71">
        <v>0.90522285714285711</v>
      </c>
      <c r="C626" s="35">
        <v>3.6</v>
      </c>
      <c r="D626" s="35">
        <v>4.3</v>
      </c>
      <c r="E626" s="35"/>
      <c r="F626" s="35">
        <v>3.95</v>
      </c>
      <c r="G626" s="51">
        <v>0</v>
      </c>
      <c r="H626" s="51">
        <v>-0.62893081761005476</v>
      </c>
      <c r="I626" s="35">
        <v>357.56302857142856</v>
      </c>
      <c r="K626" s="35">
        <v>5.25</v>
      </c>
      <c r="L626" s="35">
        <v>6.1</v>
      </c>
      <c r="M626" s="35"/>
      <c r="N626" s="12">
        <v>5.6749999999999998</v>
      </c>
      <c r="O626" s="51">
        <v>0</v>
      </c>
      <c r="P626" s="51">
        <v>-2.9914529914529879</v>
      </c>
      <c r="Q626" s="35">
        <v>513.71397142857131</v>
      </c>
    </row>
    <row r="627" spans="1:17">
      <c r="A627" s="168">
        <f t="shared" si="6"/>
        <v>44143</v>
      </c>
      <c r="B627" s="71">
        <v>0.90223857142857145</v>
      </c>
      <c r="C627" s="35">
        <v>3.6</v>
      </c>
      <c r="D627" s="35">
        <v>4.3</v>
      </c>
      <c r="E627" s="35"/>
      <c r="F627" s="35">
        <v>3.95</v>
      </c>
      <c r="G627" s="51">
        <v>0</v>
      </c>
      <c r="H627" s="51">
        <v>-0.62893081761005476</v>
      </c>
      <c r="I627" s="35">
        <v>356.38423571428575</v>
      </c>
      <c r="K627" s="35">
        <v>5.25</v>
      </c>
      <c r="L627" s="35">
        <v>6.1</v>
      </c>
      <c r="M627" s="35"/>
      <c r="N627" s="12">
        <v>5.6749999999999998</v>
      </c>
      <c r="O627" s="51">
        <v>0</v>
      </c>
      <c r="P627" s="51">
        <v>-2.9914529914529879</v>
      </c>
      <c r="Q627" s="35">
        <v>512.02038928571426</v>
      </c>
    </row>
    <row r="628" spans="1:17">
      <c r="A628" s="168">
        <f t="shared" si="6"/>
        <v>44150</v>
      </c>
      <c r="B628" s="71">
        <v>0.89700428571428559</v>
      </c>
      <c r="C628" s="35">
        <v>3.6</v>
      </c>
      <c r="D628" s="35">
        <v>4.4000000000000004</v>
      </c>
      <c r="E628" s="35"/>
      <c r="F628" s="35">
        <v>4</v>
      </c>
      <c r="G628" s="51">
        <v>1.265822784810112</v>
      </c>
      <c r="H628" s="51">
        <v>0.62893081761006897</v>
      </c>
      <c r="I628" s="35">
        <v>358.80171428571424</v>
      </c>
      <c r="K628" s="35">
        <v>5.25</v>
      </c>
      <c r="L628" s="35">
        <v>6.1</v>
      </c>
      <c r="M628" s="35"/>
      <c r="N628" s="12">
        <v>5.6749999999999998</v>
      </c>
      <c r="O628" s="51">
        <v>0</v>
      </c>
      <c r="P628" s="51">
        <v>-2.9914529914529879</v>
      </c>
      <c r="Q628" s="35">
        <v>509.04993214285702</v>
      </c>
    </row>
    <row r="629" spans="1:17">
      <c r="A629" s="168">
        <f t="shared" si="6"/>
        <v>44157</v>
      </c>
      <c r="B629" s="71">
        <v>0.895177142857143</v>
      </c>
      <c r="C629" s="35">
        <v>3.6</v>
      </c>
      <c r="D629" s="35">
        <v>4.4000000000000004</v>
      </c>
      <c r="E629" s="35"/>
      <c r="F629" s="35">
        <v>4</v>
      </c>
      <c r="G629" s="51">
        <v>0</v>
      </c>
      <c r="H629" s="51">
        <v>0.62893081761006897</v>
      </c>
      <c r="I629" s="35">
        <v>358.07085714285722</v>
      </c>
      <c r="K629" s="35">
        <v>5.25</v>
      </c>
      <c r="L629" s="35">
        <v>6.1</v>
      </c>
      <c r="M629" s="35"/>
      <c r="N629" s="12">
        <v>5.6749999999999998</v>
      </c>
      <c r="O629" s="51">
        <v>0</v>
      </c>
      <c r="P629" s="51">
        <v>-2.9914529914529879</v>
      </c>
      <c r="Q629" s="35">
        <v>508.01302857142866</v>
      </c>
    </row>
    <row r="630" spans="1:17">
      <c r="A630" s="168">
        <f t="shared" si="6"/>
        <v>44164</v>
      </c>
      <c r="B630" s="71">
        <v>0.89205000000000012</v>
      </c>
      <c r="C630" s="35">
        <v>3.6</v>
      </c>
      <c r="D630" s="35">
        <v>4.4000000000000004</v>
      </c>
      <c r="E630" s="35"/>
      <c r="F630" s="35">
        <v>4</v>
      </c>
      <c r="G630" s="51">
        <v>0</v>
      </c>
      <c r="H630" s="51">
        <v>0.62893081761006897</v>
      </c>
      <c r="I630" s="35">
        <v>356.82000000000005</v>
      </c>
      <c r="K630" s="35">
        <v>5.25</v>
      </c>
      <c r="L630" s="35">
        <v>6.2</v>
      </c>
      <c r="M630" s="35"/>
      <c r="N630" s="12">
        <v>5.7249999999999996</v>
      </c>
      <c r="O630" s="51">
        <v>0.88105726872247203</v>
      </c>
      <c r="P630" s="51">
        <v>-2.1367521367521363</v>
      </c>
      <c r="Q630" s="35">
        <v>510.69862500000005</v>
      </c>
    </row>
    <row r="631" spans="1:17">
      <c r="A631" s="168">
        <f t="shared" si="6"/>
        <v>44171</v>
      </c>
      <c r="B631" s="71">
        <v>0.90071000000000012</v>
      </c>
      <c r="C631" s="35">
        <v>3.6</v>
      </c>
      <c r="D631" s="35">
        <v>4.4000000000000004</v>
      </c>
      <c r="E631" s="35"/>
      <c r="F631" s="35">
        <v>4</v>
      </c>
      <c r="G631" s="51">
        <v>0</v>
      </c>
      <c r="H631" s="51">
        <v>0.62893081761006897</v>
      </c>
      <c r="I631" s="35">
        <v>360.28400000000005</v>
      </c>
      <c r="K631" s="35">
        <v>5.25</v>
      </c>
      <c r="L631" s="35">
        <v>6.2</v>
      </c>
      <c r="M631" s="35"/>
      <c r="N631" s="12">
        <v>5.7249999999999996</v>
      </c>
      <c r="O631" s="51">
        <v>0</v>
      </c>
      <c r="P631" s="51">
        <v>-2.1367521367521363</v>
      </c>
      <c r="Q631" s="35">
        <v>515.656475</v>
      </c>
    </row>
    <row r="632" spans="1:17">
      <c r="A632" s="168">
        <f t="shared" si="6"/>
        <v>44178</v>
      </c>
      <c r="B632" s="71">
        <v>0.91189714285714274</v>
      </c>
      <c r="C632" s="35">
        <v>3.6</v>
      </c>
      <c r="D632" s="35">
        <v>4.4000000000000004</v>
      </c>
      <c r="E632" s="35"/>
      <c r="F632" s="35">
        <v>4</v>
      </c>
      <c r="G632" s="51">
        <v>0</v>
      </c>
      <c r="H632" s="51">
        <v>0.62893081761006897</v>
      </c>
      <c r="I632" s="35">
        <v>364.7588571428571</v>
      </c>
      <c r="K632" s="35">
        <v>5.25</v>
      </c>
      <c r="L632" s="35">
        <v>6.2</v>
      </c>
      <c r="M632" s="35"/>
      <c r="N632" s="12">
        <v>5.7249999999999996</v>
      </c>
      <c r="O632" s="51">
        <v>0</v>
      </c>
      <c r="P632" s="51">
        <v>-2.1367521367521363</v>
      </c>
      <c r="Q632" s="35">
        <v>522.06111428571421</v>
      </c>
    </row>
    <row r="633" spans="1:17">
      <c r="A633" s="168">
        <f t="shared" si="6"/>
        <v>44185</v>
      </c>
      <c r="B633" s="71">
        <v>0.90777857142857143</v>
      </c>
      <c r="C633" s="35" t="s">
        <v>46</v>
      </c>
      <c r="D633" s="35" t="s">
        <v>46</v>
      </c>
      <c r="E633" s="35"/>
      <c r="F633" s="35" t="s">
        <v>46</v>
      </c>
      <c r="G633" s="51" t="s">
        <v>46</v>
      </c>
      <c r="H633" s="51" t="s">
        <v>46</v>
      </c>
      <c r="I633" s="35" t="s">
        <v>46</v>
      </c>
      <c r="K633" s="35" t="s">
        <v>46</v>
      </c>
      <c r="L633" s="35" t="s">
        <v>46</v>
      </c>
      <c r="M633" s="35"/>
      <c r="N633" s="12" t="s">
        <v>46</v>
      </c>
      <c r="O633" s="51" t="s">
        <v>46</v>
      </c>
      <c r="P633" s="51" t="s">
        <v>46</v>
      </c>
      <c r="Q633" s="35" t="s">
        <v>46</v>
      </c>
    </row>
    <row r="634" spans="1:17">
      <c r="A634" s="168">
        <f t="shared" si="6"/>
        <v>44192</v>
      </c>
      <c r="B634" s="71">
        <v>0.90524428571428572</v>
      </c>
      <c r="C634" s="35">
        <v>3.6</v>
      </c>
      <c r="D634" s="35">
        <v>4.4000000000000004</v>
      </c>
      <c r="E634" s="35"/>
      <c r="F634" s="35">
        <v>4</v>
      </c>
      <c r="G634" s="51" t="s">
        <v>46</v>
      </c>
      <c r="H634" s="51">
        <v>0.62893081761006897</v>
      </c>
      <c r="I634" s="35">
        <v>362.09771428571429</v>
      </c>
      <c r="K634" s="35">
        <v>5.25</v>
      </c>
      <c r="L634" s="35">
        <v>6.2</v>
      </c>
      <c r="M634" s="35"/>
      <c r="N634" s="12">
        <v>5.7249999999999996</v>
      </c>
      <c r="O634" s="51" t="s">
        <v>46</v>
      </c>
      <c r="P634" s="51">
        <v>-2.1367521367521363</v>
      </c>
      <c r="Q634" s="35">
        <v>518.25235357142856</v>
      </c>
    </row>
    <row r="635" spans="1:17">
      <c r="A635" s="168">
        <f t="shared" si="6"/>
        <v>44199</v>
      </c>
      <c r="B635" s="71">
        <v>0.90154571428571428</v>
      </c>
      <c r="C635" s="35" t="s">
        <v>46</v>
      </c>
      <c r="D635" s="35" t="s">
        <v>46</v>
      </c>
      <c r="E635" s="35"/>
      <c r="F635" s="35" t="s">
        <v>46</v>
      </c>
      <c r="G635" s="51" t="s">
        <v>46</v>
      </c>
      <c r="H635" s="51" t="s">
        <v>46</v>
      </c>
      <c r="I635" s="35" t="s">
        <v>46</v>
      </c>
      <c r="K635" s="35" t="s">
        <v>46</v>
      </c>
      <c r="L635" s="35" t="s">
        <v>46</v>
      </c>
      <c r="M635" s="35"/>
      <c r="N635" s="12" t="s">
        <v>46</v>
      </c>
      <c r="O635" s="51" t="s">
        <v>46</v>
      </c>
      <c r="P635" s="51" t="s">
        <v>46</v>
      </c>
      <c r="Q635" s="35" t="s">
        <v>46</v>
      </c>
    </row>
    <row r="636" spans="1:17">
      <c r="A636" s="168">
        <f t="shared" si="6"/>
        <v>44206</v>
      </c>
      <c r="B636" s="71">
        <v>0.90211000000000008</v>
      </c>
      <c r="C636" s="35">
        <v>3.6</v>
      </c>
      <c r="D636" s="35">
        <v>4.4000000000000004</v>
      </c>
      <c r="E636" s="35"/>
      <c r="F636" s="35">
        <v>4</v>
      </c>
      <c r="G636" s="51" t="e">
        <v>#VALUE!</v>
      </c>
      <c r="H636" s="51">
        <v>0.62893081761006897</v>
      </c>
      <c r="I636" s="35">
        <v>360.84400000000005</v>
      </c>
      <c r="K636" s="35">
        <v>5.25</v>
      </c>
      <c r="L636" s="35">
        <v>6.2</v>
      </c>
      <c r="M636" s="35"/>
      <c r="N636" s="12">
        <v>5.7249999999999996</v>
      </c>
      <c r="O636" s="51" t="e">
        <v>#VALUE!</v>
      </c>
      <c r="P636" s="51">
        <v>-2.1367521367521363</v>
      </c>
      <c r="Q636" s="35">
        <v>516.45797499999992</v>
      </c>
    </row>
    <row r="637" spans="1:17">
      <c r="A637" s="168">
        <f t="shared" si="6"/>
        <v>44213</v>
      </c>
      <c r="B637" s="71">
        <v>0.89389285714285704</v>
      </c>
      <c r="C637" s="35">
        <v>3.6</v>
      </c>
      <c r="D637" s="35">
        <v>4.4000000000000004</v>
      </c>
      <c r="E637" s="35"/>
      <c r="F637" s="35">
        <v>4</v>
      </c>
      <c r="G637" s="51">
        <v>0</v>
      </c>
      <c r="H637" s="51">
        <v>1.265822784810112</v>
      </c>
      <c r="I637" s="35">
        <v>357.55714285714282</v>
      </c>
      <c r="K637" s="35">
        <v>5.25</v>
      </c>
      <c r="L637" s="35">
        <v>6.2</v>
      </c>
      <c r="M637" s="35"/>
      <c r="N637" s="12">
        <v>5.7249999999999996</v>
      </c>
      <c r="O637" s="51">
        <v>0</v>
      </c>
      <c r="P637" s="51">
        <v>-2.1367521367521363</v>
      </c>
      <c r="Q637" s="35">
        <v>511.75366071428562</v>
      </c>
    </row>
    <row r="638" spans="1:17">
      <c r="A638" s="168">
        <f t="shared" si="6"/>
        <v>44220</v>
      </c>
      <c r="B638" s="71">
        <v>0.88921285714285703</v>
      </c>
      <c r="C638" s="35">
        <v>3.6</v>
      </c>
      <c r="D638" s="35">
        <v>4.4000000000000004</v>
      </c>
      <c r="E638" s="35"/>
      <c r="F638" s="35">
        <v>4</v>
      </c>
      <c r="G638" s="51">
        <v>0</v>
      </c>
      <c r="H638" s="51">
        <v>1.265822784810112</v>
      </c>
      <c r="I638" s="35">
        <v>355.68514285714281</v>
      </c>
      <c r="K638" s="35">
        <v>5.25</v>
      </c>
      <c r="L638" s="35">
        <v>6.2</v>
      </c>
      <c r="M638" s="35"/>
      <c r="N638" s="12">
        <v>5.7249999999999996</v>
      </c>
      <c r="O638" s="51">
        <v>0</v>
      </c>
      <c r="P638" s="51">
        <v>-2.1367521367521363</v>
      </c>
      <c r="Q638" s="35">
        <v>509.0743607142856</v>
      </c>
    </row>
    <row r="639" spans="1:17">
      <c r="A639" s="168">
        <f t="shared" si="6"/>
        <v>44227</v>
      </c>
      <c r="B639" s="71">
        <v>0.88615285714285708</v>
      </c>
      <c r="C639" s="35">
        <v>3.6</v>
      </c>
      <c r="D639" s="35">
        <v>4.4000000000000004</v>
      </c>
      <c r="E639" s="35"/>
      <c r="F639" s="35">
        <v>4</v>
      </c>
      <c r="G639" s="51">
        <v>0</v>
      </c>
      <c r="H639" s="51">
        <v>1.265822784810112</v>
      </c>
      <c r="I639" s="35">
        <v>354.46114285714282</v>
      </c>
      <c r="K639" s="35">
        <v>5.25</v>
      </c>
      <c r="L639" s="35">
        <v>6.2</v>
      </c>
      <c r="M639" s="35"/>
      <c r="N639" s="12">
        <v>5.7249999999999996</v>
      </c>
      <c r="O639" s="51">
        <v>0</v>
      </c>
      <c r="P639" s="51">
        <v>-2.1367521367521363</v>
      </c>
      <c r="Q639" s="35">
        <v>507.32251071428561</v>
      </c>
    </row>
    <row r="640" spans="1:17">
      <c r="A640" s="168">
        <f t="shared" si="6"/>
        <v>44234</v>
      </c>
      <c r="B640" s="71">
        <v>0.87938857142857141</v>
      </c>
      <c r="C640" s="35">
        <v>3.7</v>
      </c>
      <c r="D640" s="35">
        <v>4.5</v>
      </c>
      <c r="E640" s="35"/>
      <c r="F640" s="35">
        <v>4.0999999999999996</v>
      </c>
      <c r="G640" s="51">
        <v>2.4999999999999858</v>
      </c>
      <c r="H640" s="51">
        <v>3.7974683544303502</v>
      </c>
      <c r="I640" s="35">
        <v>360.54931428571427</v>
      </c>
      <c r="K640" s="35">
        <v>5.25</v>
      </c>
      <c r="L640" s="35">
        <v>6.2</v>
      </c>
      <c r="M640" s="35"/>
      <c r="N640" s="12">
        <v>5.7249999999999996</v>
      </c>
      <c r="O640" s="51">
        <v>0</v>
      </c>
      <c r="P640" s="51">
        <v>-2.1367521367521363</v>
      </c>
      <c r="Q640" s="35">
        <v>503.44995714285716</v>
      </c>
    </row>
    <row r="641" spans="1:17">
      <c r="A641" s="168">
        <f t="shared" si="6"/>
        <v>44241</v>
      </c>
      <c r="B641" s="71">
        <v>0.87730000000000008</v>
      </c>
      <c r="C641" s="35">
        <v>3.75</v>
      </c>
      <c r="D641" s="35">
        <v>4.5</v>
      </c>
      <c r="E641" s="35"/>
      <c r="F641" s="35">
        <v>4.125</v>
      </c>
      <c r="G641" s="51">
        <v>0.60975609756097526</v>
      </c>
      <c r="H641" s="51">
        <v>4.4303797468354418</v>
      </c>
      <c r="I641" s="35">
        <v>361.88625000000008</v>
      </c>
      <c r="K641" s="35">
        <v>5.25</v>
      </c>
      <c r="L641" s="35">
        <v>6.2</v>
      </c>
      <c r="M641" s="35"/>
      <c r="N641" s="12">
        <v>5.7249999999999996</v>
      </c>
      <c r="O641" s="51">
        <v>0</v>
      </c>
      <c r="P641" s="51">
        <v>-2.1367521367521363</v>
      </c>
      <c r="Q641" s="35">
        <v>502.25425000000001</v>
      </c>
    </row>
    <row r="642" spans="1:17">
      <c r="A642" s="168">
        <f t="shared" si="6"/>
        <v>44248</v>
      </c>
      <c r="B642" s="71">
        <v>0.86975285714285711</v>
      </c>
      <c r="C642" s="35">
        <v>3.75</v>
      </c>
      <c r="D642" s="35">
        <v>4.5</v>
      </c>
      <c r="E642" s="35"/>
      <c r="F642" s="35">
        <v>4.125</v>
      </c>
      <c r="G642" s="51">
        <v>0</v>
      </c>
      <c r="H642" s="51">
        <v>4.4303797468354418</v>
      </c>
      <c r="I642" s="35">
        <v>358.77305357142853</v>
      </c>
      <c r="K642" s="35">
        <v>5.25</v>
      </c>
      <c r="L642" s="35">
        <v>6.2</v>
      </c>
      <c r="M642" s="35"/>
      <c r="N642" s="12">
        <v>5.7249999999999996</v>
      </c>
      <c r="O642" s="51">
        <v>0</v>
      </c>
      <c r="P642" s="51">
        <v>-2.1367521367521363</v>
      </c>
      <c r="Q642" s="35">
        <v>497.9335107142856</v>
      </c>
    </row>
    <row r="643" spans="1:17">
      <c r="A643" s="168">
        <f t="shared" si="6"/>
        <v>44255</v>
      </c>
      <c r="B643" s="71">
        <v>0.86555714285714302</v>
      </c>
      <c r="C643" s="35">
        <v>3.75</v>
      </c>
      <c r="D643" s="35">
        <v>4.5</v>
      </c>
      <c r="E643" s="35"/>
      <c r="F643" s="35">
        <v>4.125</v>
      </c>
      <c r="G643" s="51">
        <v>0</v>
      </c>
      <c r="H643" s="51">
        <v>4.4303797468354418</v>
      </c>
      <c r="I643" s="35">
        <v>357.04232142857148</v>
      </c>
      <c r="K643" s="35">
        <v>5.25</v>
      </c>
      <c r="L643" s="35">
        <v>6.2</v>
      </c>
      <c r="M643" s="35"/>
      <c r="N643" s="12">
        <v>5.7249999999999996</v>
      </c>
      <c r="O643" s="51">
        <v>0</v>
      </c>
      <c r="P643" s="51">
        <v>-2.1367521367521363</v>
      </c>
      <c r="Q643" s="35">
        <v>495.53146428571432</v>
      </c>
    </row>
    <row r="644" spans="1:17">
      <c r="A644" s="168">
        <f t="shared" si="6"/>
        <v>44262</v>
      </c>
      <c r="B644" s="71">
        <v>0.86466428571428566</v>
      </c>
      <c r="C644" s="35">
        <v>3.75</v>
      </c>
      <c r="D644" s="35">
        <v>4.5</v>
      </c>
      <c r="E644" s="35"/>
      <c r="F644" s="35">
        <v>4.125</v>
      </c>
      <c r="G644" s="51">
        <v>0</v>
      </c>
      <c r="H644" s="51">
        <v>4.4303797468354418</v>
      </c>
      <c r="I644" s="35">
        <v>356.67401785714287</v>
      </c>
      <c r="K644" s="35">
        <v>5.25</v>
      </c>
      <c r="L644" s="35">
        <v>6.2</v>
      </c>
      <c r="M644" s="35"/>
      <c r="N644" s="12">
        <v>5.7249999999999996</v>
      </c>
      <c r="O644" s="51">
        <v>0</v>
      </c>
      <c r="P644" s="51">
        <v>-2.1367521367521363</v>
      </c>
      <c r="Q644" s="35">
        <v>495.02030357142849</v>
      </c>
    </row>
    <row r="645" spans="1:17">
      <c r="A645" s="168">
        <f t="shared" si="6"/>
        <v>44269</v>
      </c>
      <c r="B645" s="71">
        <v>0.85818142857142854</v>
      </c>
      <c r="C645" s="35">
        <v>3.75</v>
      </c>
      <c r="D645" s="35">
        <v>4.5</v>
      </c>
      <c r="E645" s="35"/>
      <c r="F645" s="35">
        <v>4.125</v>
      </c>
      <c r="G645" s="51">
        <v>0</v>
      </c>
      <c r="H645" s="51">
        <v>4.4303797468354418</v>
      </c>
      <c r="I645" s="35">
        <v>353.99983928571424</v>
      </c>
      <c r="K645" s="35">
        <v>5.35</v>
      </c>
      <c r="L645" s="35">
        <v>6.2</v>
      </c>
      <c r="M645" s="35"/>
      <c r="N645" s="12">
        <v>5.7750000000000004</v>
      </c>
      <c r="O645" s="51">
        <v>0.87336244541485542</v>
      </c>
      <c r="P645" s="51">
        <v>-1.2820512820512704</v>
      </c>
      <c r="Q645" s="35">
        <v>495.59977499999997</v>
      </c>
    </row>
    <row r="646" spans="1:17">
      <c r="A646" s="168">
        <f t="shared" si="6"/>
        <v>44276</v>
      </c>
      <c r="B646" s="71">
        <v>0.85745571428571432</v>
      </c>
      <c r="C646" s="35">
        <v>3.75</v>
      </c>
      <c r="D646" s="35">
        <v>4.5</v>
      </c>
      <c r="E646" s="35"/>
      <c r="F646" s="35">
        <v>4.125</v>
      </c>
      <c r="G646" s="51">
        <v>0</v>
      </c>
      <c r="H646" s="51">
        <v>4.4303797468354418</v>
      </c>
      <c r="I646" s="35">
        <v>353.70048214285714</v>
      </c>
      <c r="K646" s="35">
        <v>5.35</v>
      </c>
      <c r="L646" s="35">
        <v>6.2</v>
      </c>
      <c r="M646" s="35"/>
      <c r="N646" s="12">
        <v>5.7750000000000004</v>
      </c>
      <c r="O646" s="51">
        <v>0</v>
      </c>
      <c r="P646" s="51">
        <v>-1.2820512820512704</v>
      </c>
      <c r="Q646" s="35">
        <v>495.18067500000001</v>
      </c>
    </row>
    <row r="647" spans="1:17">
      <c r="A647" s="168">
        <f t="shared" si="6"/>
        <v>44283</v>
      </c>
      <c r="B647" s="71">
        <v>0.85931142857142873</v>
      </c>
      <c r="C647" s="35">
        <v>3.75</v>
      </c>
      <c r="D647" s="35">
        <v>4.5</v>
      </c>
      <c r="E647" s="35"/>
      <c r="F647" s="35">
        <v>4.125</v>
      </c>
      <c r="G647" s="51">
        <v>0</v>
      </c>
      <c r="H647" s="51">
        <v>1.8518518518518619</v>
      </c>
      <c r="I647" s="35">
        <v>354.46596428571434</v>
      </c>
      <c r="K647" s="35">
        <v>5.35</v>
      </c>
      <c r="L647" s="35">
        <v>6.2</v>
      </c>
      <c r="M647" s="35"/>
      <c r="N647" s="12">
        <v>5.7750000000000004</v>
      </c>
      <c r="O647" s="51">
        <v>0</v>
      </c>
      <c r="P647" s="51">
        <v>-0.43103448275863343</v>
      </c>
      <c r="Q647" s="35">
        <v>496.25235000000015</v>
      </c>
    </row>
    <row r="648" spans="1:17">
      <c r="A648" s="168">
        <f t="shared" si="6"/>
        <v>44290</v>
      </c>
      <c r="B648" s="71">
        <v>0.85256428571428577</v>
      </c>
      <c r="C648" s="35">
        <v>3.75</v>
      </c>
      <c r="D648" s="35">
        <v>4.5</v>
      </c>
      <c r="E648" s="35"/>
      <c r="F648" s="35">
        <v>4.125</v>
      </c>
      <c r="G648" s="51">
        <v>0</v>
      </c>
      <c r="H648" s="51">
        <v>1.8518518518518619</v>
      </c>
      <c r="I648" s="35">
        <v>351.68276785714289</v>
      </c>
      <c r="K648" s="35">
        <v>5.35</v>
      </c>
      <c r="L648" s="35">
        <v>6.2</v>
      </c>
      <c r="M648" s="35"/>
      <c r="N648" s="12">
        <v>5.7750000000000004</v>
      </c>
      <c r="O648" s="51">
        <v>0</v>
      </c>
      <c r="P648" s="51">
        <v>-0.43103448275863343</v>
      </c>
      <c r="Q648" s="35">
        <v>492.35587500000008</v>
      </c>
    </row>
    <row r="649" spans="1:17">
      <c r="A649" s="168">
        <f t="shared" si="6"/>
        <v>44297</v>
      </c>
      <c r="B649" s="71">
        <v>0.85916999999999999</v>
      </c>
      <c r="C649" s="35">
        <v>3.75</v>
      </c>
      <c r="D649" s="35">
        <v>4.5</v>
      </c>
      <c r="E649" s="35"/>
      <c r="F649" s="35">
        <v>4.125</v>
      </c>
      <c r="G649" s="51">
        <v>0</v>
      </c>
      <c r="H649" s="51">
        <v>1.8518518518518619</v>
      </c>
      <c r="I649" s="35">
        <v>354.407625</v>
      </c>
      <c r="K649" s="35">
        <v>5.35</v>
      </c>
      <c r="L649" s="35">
        <v>6.2</v>
      </c>
      <c r="M649" s="35"/>
      <c r="N649" s="12">
        <v>5.7750000000000004</v>
      </c>
      <c r="O649" s="51">
        <v>0</v>
      </c>
      <c r="P649" s="51">
        <v>0.87336244541485542</v>
      </c>
      <c r="Q649" s="35">
        <v>496.17067500000002</v>
      </c>
    </row>
    <row r="650" spans="1:17">
      <c r="A650" s="168">
        <f t="shared" si="6"/>
        <v>44304</v>
      </c>
      <c r="B650" s="71">
        <v>0.86733000000000005</v>
      </c>
      <c r="C650" s="35">
        <v>3.75</v>
      </c>
      <c r="D650" s="35">
        <v>4.5</v>
      </c>
      <c r="E650" s="35"/>
      <c r="F650" s="35">
        <v>4.125</v>
      </c>
      <c r="G650" s="51">
        <v>0</v>
      </c>
      <c r="H650" s="51">
        <v>1.8518518518518619</v>
      </c>
      <c r="I650" s="35">
        <v>357.77362499999998</v>
      </c>
      <c r="K650" s="35">
        <v>5.35</v>
      </c>
      <c r="L650" s="35">
        <v>6.2</v>
      </c>
      <c r="M650" s="35"/>
      <c r="N650" s="12">
        <v>5.7750000000000004</v>
      </c>
      <c r="O650" s="51">
        <v>0</v>
      </c>
      <c r="P650" s="51">
        <v>0.87336244541485542</v>
      </c>
      <c r="Q650" s="35">
        <v>500.88307500000002</v>
      </c>
    </row>
    <row r="651" spans="1:17">
      <c r="A651" s="168">
        <f t="shared" si="6"/>
        <v>44311</v>
      </c>
      <c r="B651" s="71">
        <v>0.86622571428571415</v>
      </c>
      <c r="C651" s="35">
        <v>3.75</v>
      </c>
      <c r="D651" s="35">
        <v>4.5</v>
      </c>
      <c r="E651" s="35"/>
      <c r="F651" s="35">
        <v>4.125</v>
      </c>
      <c r="G651" s="51">
        <v>0</v>
      </c>
      <c r="H651" s="51">
        <v>3.125</v>
      </c>
      <c r="I651" s="35">
        <v>357.31810714285712</v>
      </c>
      <c r="K651" s="35">
        <v>5.35</v>
      </c>
      <c r="L651" s="35">
        <v>6.2</v>
      </c>
      <c r="M651" s="35"/>
      <c r="N651" s="12">
        <v>5.7750000000000004</v>
      </c>
      <c r="O651" s="51">
        <v>0</v>
      </c>
      <c r="P651" s="51">
        <v>1.7621145374449441</v>
      </c>
      <c r="Q651" s="35">
        <v>500.24534999999997</v>
      </c>
    </row>
    <row r="652" spans="1:17">
      <c r="A652" s="168">
        <f t="shared" si="6"/>
        <v>44318</v>
      </c>
      <c r="B652" s="71">
        <v>0.86914142857142829</v>
      </c>
      <c r="C652" s="35">
        <v>3.75</v>
      </c>
      <c r="D652" s="35">
        <v>4.5</v>
      </c>
      <c r="E652" s="35"/>
      <c r="F652" s="35">
        <v>4.125</v>
      </c>
      <c r="G652" s="51">
        <v>0</v>
      </c>
      <c r="H652" s="51">
        <v>3.125</v>
      </c>
      <c r="I652" s="35">
        <v>358.52083928571415</v>
      </c>
      <c r="K652" s="35">
        <v>5.35</v>
      </c>
      <c r="L652" s="35">
        <v>6.2</v>
      </c>
      <c r="M652" s="35"/>
      <c r="N652" s="12">
        <v>5.7750000000000004</v>
      </c>
      <c r="O652" s="51">
        <v>0</v>
      </c>
      <c r="P652" s="51">
        <v>4.0540540540540633</v>
      </c>
      <c r="Q652" s="35">
        <v>501.92917499999987</v>
      </c>
    </row>
    <row r="653" spans="1:17">
      <c r="A653" s="168">
        <f t="shared" si="6"/>
        <v>44325</v>
      </c>
      <c r="B653" s="71">
        <v>0.86724714285714288</v>
      </c>
      <c r="C653" s="35">
        <v>3.75</v>
      </c>
      <c r="D653" s="35">
        <v>4.5</v>
      </c>
      <c r="E653" s="35"/>
      <c r="F653" s="35">
        <v>4.125</v>
      </c>
      <c r="G653" s="51">
        <v>0</v>
      </c>
      <c r="H653" s="51">
        <v>3.125</v>
      </c>
      <c r="I653" s="35">
        <v>357.73944642857145</v>
      </c>
      <c r="K653" s="35">
        <v>5.35</v>
      </c>
      <c r="L653" s="35">
        <v>6.2</v>
      </c>
      <c r="M653" s="35"/>
      <c r="N653" s="12">
        <v>5.7750000000000004</v>
      </c>
      <c r="O653" s="51">
        <v>0</v>
      </c>
      <c r="P653" s="51">
        <v>6.451612903225822</v>
      </c>
      <c r="Q653" s="35">
        <v>500.83522500000004</v>
      </c>
    </row>
    <row r="654" spans="1:17">
      <c r="A654" s="168">
        <f t="shared" si="6"/>
        <v>44332</v>
      </c>
      <c r="B654" s="71">
        <v>0.86149285714285717</v>
      </c>
      <c r="C654" s="35">
        <v>3.75</v>
      </c>
      <c r="D654" s="35">
        <v>4.5</v>
      </c>
      <c r="E654" s="35"/>
      <c r="F654" s="35">
        <v>4.125</v>
      </c>
      <c r="G654" s="51">
        <v>0</v>
      </c>
      <c r="H654" s="51">
        <v>3.125</v>
      </c>
      <c r="I654" s="35">
        <v>355.36580357142856</v>
      </c>
      <c r="K654" s="35">
        <v>5.35</v>
      </c>
      <c r="L654" s="35">
        <v>6.2</v>
      </c>
      <c r="M654" s="35"/>
      <c r="N654" s="12">
        <v>5.7750000000000004</v>
      </c>
      <c r="O654" s="51">
        <v>0</v>
      </c>
      <c r="P654" s="51">
        <v>6.451612903225822</v>
      </c>
      <c r="Q654" s="35">
        <v>497.51212500000008</v>
      </c>
    </row>
    <row r="655" spans="1:17">
      <c r="A655" s="168">
        <f t="shared" si="6"/>
        <v>44339</v>
      </c>
      <c r="B655" s="71">
        <v>0.49218428571428569</v>
      </c>
      <c r="C655" s="35">
        <v>0</v>
      </c>
      <c r="D655" s="35">
        <v>0</v>
      </c>
      <c r="E655" s="35"/>
      <c r="F655" s="35" t="e">
        <v>#DIV/0!</v>
      </c>
      <c r="G655" s="51" t="e">
        <v>#DIV/0!</v>
      </c>
      <c r="H655" s="51" t="e">
        <v>#DIV/0!</v>
      </c>
      <c r="I655" s="35" t="e">
        <v>#DIV/0!</v>
      </c>
      <c r="K655" s="35">
        <v>0</v>
      </c>
      <c r="L655" s="35">
        <v>0</v>
      </c>
      <c r="M655" s="35"/>
      <c r="N655" s="12" t="e">
        <v>#DIV/0!</v>
      </c>
      <c r="O655" s="51" t="e">
        <v>#DIV/0!</v>
      </c>
      <c r="P655" s="51" t="e">
        <v>#DIV/0!</v>
      </c>
      <c r="Q655" s="35" t="e">
        <v>#DIV/0!</v>
      </c>
    </row>
    <row r="656" spans="1:17">
      <c r="A656" s="168">
        <f t="shared" si="6"/>
        <v>44346</v>
      </c>
      <c r="B656" s="71">
        <v>0</v>
      </c>
      <c r="C656" s="35">
        <v>0</v>
      </c>
      <c r="D656" s="35">
        <v>0</v>
      </c>
      <c r="E656" s="35"/>
      <c r="F656" s="35" t="e">
        <v>#DIV/0!</v>
      </c>
      <c r="G656" s="51" t="e">
        <v>#DIV/0!</v>
      </c>
      <c r="H656" s="51" t="e">
        <v>#DIV/0!</v>
      </c>
      <c r="I656" s="35" t="e">
        <v>#DIV/0!</v>
      </c>
      <c r="K656" s="35">
        <v>0</v>
      </c>
      <c r="L656" s="35">
        <v>0</v>
      </c>
      <c r="M656" s="35"/>
      <c r="N656" s="12" t="e">
        <v>#DIV/0!</v>
      </c>
      <c r="O656" s="51" t="e">
        <v>#DIV/0!</v>
      </c>
      <c r="P656" s="51" t="e">
        <v>#DIV/0!</v>
      </c>
      <c r="Q656" s="35" t="e">
        <v>#DIV/0!</v>
      </c>
    </row>
    <row r="657" spans="1:17">
      <c r="A657" s="168">
        <f t="shared" si="6"/>
        <v>44353</v>
      </c>
      <c r="B657" s="71">
        <v>0</v>
      </c>
      <c r="C657" s="35">
        <v>0</v>
      </c>
      <c r="D657" s="35">
        <v>0</v>
      </c>
      <c r="E657" s="35"/>
      <c r="F657" s="35" t="e">
        <v>#DIV/0!</v>
      </c>
      <c r="G657" s="51" t="e">
        <v>#DIV/0!</v>
      </c>
      <c r="H657" s="51" t="e">
        <v>#DIV/0!</v>
      </c>
      <c r="I657" s="35" t="e">
        <v>#DIV/0!</v>
      </c>
      <c r="K657" s="35">
        <v>0</v>
      </c>
      <c r="L657" s="35">
        <v>0</v>
      </c>
      <c r="M657" s="35"/>
      <c r="N657" s="12" t="e">
        <v>#DIV/0!</v>
      </c>
      <c r="O657" s="51" t="e">
        <v>#DIV/0!</v>
      </c>
      <c r="P657" s="51" t="e">
        <v>#DIV/0!</v>
      </c>
      <c r="Q657" s="35" t="e">
        <v>#DIV/0!</v>
      </c>
    </row>
    <row r="658" spans="1:17">
      <c r="A658" s="168">
        <f t="shared" si="6"/>
        <v>44360</v>
      </c>
      <c r="B658" s="71">
        <v>0</v>
      </c>
      <c r="C658" s="35">
        <v>0</v>
      </c>
      <c r="D658" s="35">
        <v>0</v>
      </c>
      <c r="E658" s="35"/>
      <c r="F658" s="35" t="e">
        <v>#DIV/0!</v>
      </c>
      <c r="G658" s="51" t="e">
        <v>#DIV/0!</v>
      </c>
      <c r="H658" s="51" t="e">
        <v>#DIV/0!</v>
      </c>
      <c r="I658" s="35" t="e">
        <v>#DIV/0!</v>
      </c>
      <c r="K658" s="35">
        <v>0</v>
      </c>
      <c r="L658" s="35">
        <v>0</v>
      </c>
      <c r="M658" s="35"/>
      <c r="N658" s="12" t="e">
        <v>#DIV/0!</v>
      </c>
      <c r="O658" s="51" t="e">
        <v>#DIV/0!</v>
      </c>
      <c r="P658" s="51" t="e">
        <v>#DIV/0!</v>
      </c>
      <c r="Q658" s="35" t="e">
        <v>#DIV/0!</v>
      </c>
    </row>
    <row r="659" spans="1:17">
      <c r="A659" s="168">
        <f t="shared" si="6"/>
        <v>44367</v>
      </c>
      <c r="B659" s="71">
        <v>0</v>
      </c>
      <c r="C659" s="35">
        <v>0</v>
      </c>
      <c r="D659" s="35">
        <v>0</v>
      </c>
      <c r="E659" s="35"/>
      <c r="F659" s="35" t="e">
        <v>#DIV/0!</v>
      </c>
      <c r="G659" s="51" t="e">
        <v>#DIV/0!</v>
      </c>
      <c r="H659" s="51" t="e">
        <v>#DIV/0!</v>
      </c>
      <c r="I659" s="35" t="e">
        <v>#DIV/0!</v>
      </c>
      <c r="K659" s="35">
        <v>0</v>
      </c>
      <c r="L659" s="35">
        <v>0</v>
      </c>
      <c r="M659" s="35"/>
      <c r="N659" s="12" t="e">
        <v>#DIV/0!</v>
      </c>
      <c r="O659" s="51" t="e">
        <v>#DIV/0!</v>
      </c>
      <c r="P659" s="51" t="e">
        <v>#DIV/0!</v>
      </c>
      <c r="Q659" s="35" t="e">
        <v>#DIV/0!</v>
      </c>
    </row>
    <row r="660" spans="1:17">
      <c r="A660" s="168">
        <f t="shared" si="6"/>
        <v>44374</v>
      </c>
      <c r="B660" s="71">
        <v>0</v>
      </c>
      <c r="C660" s="35">
        <v>0</v>
      </c>
      <c r="D660" s="35">
        <v>0</v>
      </c>
      <c r="E660" s="35"/>
      <c r="F660" s="35" t="e">
        <v>#DIV/0!</v>
      </c>
      <c r="G660" s="51" t="e">
        <v>#DIV/0!</v>
      </c>
      <c r="H660" s="51" t="e">
        <v>#DIV/0!</v>
      </c>
      <c r="I660" s="35" t="e">
        <v>#DIV/0!</v>
      </c>
      <c r="K660" s="35">
        <v>0</v>
      </c>
      <c r="L660" s="35">
        <v>0</v>
      </c>
      <c r="M660" s="35"/>
      <c r="N660" s="12" t="e">
        <v>#DIV/0!</v>
      </c>
      <c r="O660" s="51" t="e">
        <v>#DIV/0!</v>
      </c>
      <c r="P660" s="51" t="e">
        <v>#DIV/0!</v>
      </c>
      <c r="Q660" s="35" t="e">
        <v>#DIV/0!</v>
      </c>
    </row>
    <row r="661" spans="1:17">
      <c r="A661" s="168">
        <f t="shared" si="6"/>
        <v>44381</v>
      </c>
      <c r="B661" s="71">
        <v>0</v>
      </c>
      <c r="C661" s="35">
        <v>0</v>
      </c>
      <c r="D661" s="35">
        <v>0</v>
      </c>
      <c r="E661" s="35"/>
      <c r="F661" s="35" t="e">
        <v>#DIV/0!</v>
      </c>
      <c r="G661" s="51" t="e">
        <v>#DIV/0!</v>
      </c>
      <c r="H661" s="51" t="e">
        <v>#DIV/0!</v>
      </c>
      <c r="I661" s="35" t="e">
        <v>#DIV/0!</v>
      </c>
      <c r="K661" s="35">
        <v>0</v>
      </c>
      <c r="L661" s="35">
        <v>0</v>
      </c>
      <c r="M661" s="35"/>
      <c r="N661" s="12" t="e">
        <v>#DIV/0!</v>
      </c>
      <c r="O661" s="51" t="e">
        <v>#DIV/0!</v>
      </c>
      <c r="P661" s="51" t="e">
        <v>#DIV/0!</v>
      </c>
      <c r="Q661" s="35" t="e">
        <v>#DIV/0!</v>
      </c>
    </row>
    <row r="662" spans="1:17">
      <c r="A662" s="168">
        <f t="shared" si="6"/>
        <v>44388</v>
      </c>
      <c r="B662" s="71">
        <v>0</v>
      </c>
      <c r="C662" s="35">
        <v>0</v>
      </c>
      <c r="D662" s="35">
        <v>0</v>
      </c>
      <c r="E662" s="35"/>
      <c r="F662" s="35" t="e">
        <v>#DIV/0!</v>
      </c>
      <c r="G662" s="51" t="e">
        <v>#DIV/0!</v>
      </c>
      <c r="H662" s="51" t="e">
        <v>#DIV/0!</v>
      </c>
      <c r="I662" s="35" t="e">
        <v>#DIV/0!</v>
      </c>
      <c r="K662" s="35">
        <v>0</v>
      </c>
      <c r="L662" s="35">
        <v>0</v>
      </c>
      <c r="M662" s="35"/>
      <c r="N662" s="12" t="e">
        <v>#DIV/0!</v>
      </c>
      <c r="O662" s="51" t="e">
        <v>#DIV/0!</v>
      </c>
      <c r="P662" s="51" t="e">
        <v>#DIV/0!</v>
      </c>
      <c r="Q662" s="35" t="e">
        <v>#DIV/0!</v>
      </c>
    </row>
    <row r="663" spans="1:17">
      <c r="A663" s="168">
        <f t="shared" si="6"/>
        <v>44395</v>
      </c>
      <c r="B663" s="71">
        <v>0</v>
      </c>
      <c r="C663" s="35">
        <v>0</v>
      </c>
      <c r="D663" s="35">
        <v>0</v>
      </c>
      <c r="E663" s="35"/>
      <c r="F663" s="35" t="e">
        <v>#DIV/0!</v>
      </c>
      <c r="G663" s="51" t="e">
        <v>#DIV/0!</v>
      </c>
      <c r="H663" s="51" t="e">
        <v>#DIV/0!</v>
      </c>
      <c r="I663" s="35" t="e">
        <v>#DIV/0!</v>
      </c>
      <c r="K663" s="35">
        <v>0</v>
      </c>
      <c r="L663" s="35">
        <v>0</v>
      </c>
      <c r="M663" s="35"/>
      <c r="N663" s="12" t="e">
        <v>#DIV/0!</v>
      </c>
      <c r="O663" s="51" t="e">
        <v>#DIV/0!</v>
      </c>
      <c r="P663" s="51" t="e">
        <v>#DIV/0!</v>
      </c>
      <c r="Q663" s="35" t="e">
        <v>#DIV/0!</v>
      </c>
    </row>
    <row r="664" spans="1:17">
      <c r="A664" s="168">
        <f t="shared" si="6"/>
        <v>44402</v>
      </c>
      <c r="B664" s="71">
        <v>0</v>
      </c>
      <c r="C664" s="35">
        <v>0</v>
      </c>
      <c r="D664" s="35">
        <v>0</v>
      </c>
      <c r="E664" s="35"/>
      <c r="F664" s="35" t="e">
        <v>#DIV/0!</v>
      </c>
      <c r="G664" s="51" t="e">
        <v>#DIV/0!</v>
      </c>
      <c r="H664" s="51" t="e">
        <v>#DIV/0!</v>
      </c>
      <c r="I664" s="35" t="e">
        <v>#DIV/0!</v>
      </c>
      <c r="K664" s="35">
        <v>0</v>
      </c>
      <c r="L664" s="35">
        <v>0</v>
      </c>
      <c r="M664" s="35"/>
      <c r="N664" s="12" t="e">
        <v>#DIV/0!</v>
      </c>
      <c r="O664" s="51" t="e">
        <v>#DIV/0!</v>
      </c>
      <c r="P664" s="51" t="e">
        <v>#DIV/0!</v>
      </c>
      <c r="Q664" s="35" t="e">
        <v>#DIV/0!</v>
      </c>
    </row>
    <row r="665" spans="1:17">
      <c r="A665" s="168">
        <f t="shared" si="6"/>
        <v>44409</v>
      </c>
      <c r="B665" s="71">
        <v>0</v>
      </c>
      <c r="C665" s="35">
        <v>0</v>
      </c>
      <c r="D665" s="35">
        <v>0</v>
      </c>
      <c r="E665" s="35"/>
      <c r="F665" s="35" t="e">
        <v>#DIV/0!</v>
      </c>
      <c r="G665" s="51" t="e">
        <v>#DIV/0!</v>
      </c>
      <c r="H665" s="51" t="e">
        <v>#DIV/0!</v>
      </c>
      <c r="I665" s="35" t="e">
        <v>#DIV/0!</v>
      </c>
      <c r="K665" s="35">
        <v>0</v>
      </c>
      <c r="L665" s="35">
        <v>0</v>
      </c>
      <c r="M665" s="35"/>
      <c r="N665" s="12" t="e">
        <v>#DIV/0!</v>
      </c>
      <c r="O665" s="51" t="e">
        <v>#DIV/0!</v>
      </c>
      <c r="P665" s="51" t="e">
        <v>#DIV/0!</v>
      </c>
      <c r="Q665" s="35" t="e">
        <v>#DIV/0!</v>
      </c>
    </row>
    <row r="666" spans="1:17">
      <c r="A666" s="168">
        <f t="shared" si="6"/>
        <v>44416</v>
      </c>
      <c r="B666" s="71">
        <v>0</v>
      </c>
      <c r="C666" s="35">
        <v>0</v>
      </c>
      <c r="D666" s="35">
        <v>0</v>
      </c>
      <c r="E666" s="35"/>
      <c r="F666" s="35" t="e">
        <v>#DIV/0!</v>
      </c>
      <c r="G666" s="51" t="e">
        <v>#DIV/0!</v>
      </c>
      <c r="H666" s="51" t="e">
        <v>#DIV/0!</v>
      </c>
      <c r="I666" s="35" t="e">
        <v>#DIV/0!</v>
      </c>
      <c r="K666" s="35">
        <v>0</v>
      </c>
      <c r="L666" s="35">
        <v>0</v>
      </c>
      <c r="M666" s="35"/>
      <c r="N666" s="12" t="e">
        <v>#DIV/0!</v>
      </c>
      <c r="O666" s="51" t="e">
        <v>#DIV/0!</v>
      </c>
      <c r="P666" s="51" t="e">
        <v>#DIV/0!</v>
      </c>
      <c r="Q666" s="35" t="e">
        <v>#DIV/0!</v>
      </c>
    </row>
    <row r="667" spans="1:17">
      <c r="A667" s="168">
        <f t="shared" ref="A667:A730" si="7">A666+7</f>
        <v>44423</v>
      </c>
      <c r="B667" s="71">
        <v>0</v>
      </c>
      <c r="C667" s="35">
        <v>0</v>
      </c>
      <c r="D667" s="35">
        <v>0</v>
      </c>
      <c r="E667" s="35"/>
      <c r="F667" s="35" t="e">
        <v>#DIV/0!</v>
      </c>
      <c r="G667" s="51" t="e">
        <v>#DIV/0!</v>
      </c>
      <c r="H667" s="51" t="e">
        <v>#DIV/0!</v>
      </c>
      <c r="I667" s="35" t="e">
        <v>#DIV/0!</v>
      </c>
      <c r="K667" s="35">
        <v>0</v>
      </c>
      <c r="L667" s="35">
        <v>0</v>
      </c>
      <c r="M667" s="35"/>
      <c r="N667" s="12" t="e">
        <v>#DIV/0!</v>
      </c>
      <c r="O667" s="51" t="e">
        <v>#DIV/0!</v>
      </c>
      <c r="P667" s="51" t="e">
        <v>#DIV/0!</v>
      </c>
      <c r="Q667" s="35" t="e">
        <v>#DIV/0!</v>
      </c>
    </row>
    <row r="668" spans="1:17">
      <c r="A668" s="168">
        <f t="shared" si="7"/>
        <v>44430</v>
      </c>
      <c r="B668" s="71">
        <v>0</v>
      </c>
      <c r="C668" s="35">
        <v>0</v>
      </c>
      <c r="D668" s="35">
        <v>0</v>
      </c>
      <c r="E668" s="35"/>
      <c r="F668" s="35" t="e">
        <v>#DIV/0!</v>
      </c>
      <c r="G668" s="51" t="e">
        <v>#DIV/0!</v>
      </c>
      <c r="H668" s="51" t="e">
        <v>#DIV/0!</v>
      </c>
      <c r="I668" s="35" t="e">
        <v>#DIV/0!</v>
      </c>
      <c r="K668" s="35">
        <v>0</v>
      </c>
      <c r="L668" s="35">
        <v>0</v>
      </c>
      <c r="M668" s="35"/>
      <c r="N668" s="12" t="e">
        <v>#DIV/0!</v>
      </c>
      <c r="O668" s="51" t="e">
        <v>#DIV/0!</v>
      </c>
      <c r="P668" s="51" t="e">
        <v>#DIV/0!</v>
      </c>
      <c r="Q668" s="35" t="e">
        <v>#DIV/0!</v>
      </c>
    </row>
    <row r="669" spans="1:17">
      <c r="A669" s="168">
        <f t="shared" si="7"/>
        <v>44437</v>
      </c>
      <c r="B669" s="71">
        <v>0</v>
      </c>
      <c r="C669" s="35">
        <v>0</v>
      </c>
      <c r="D669" s="35">
        <v>0</v>
      </c>
      <c r="E669" s="35"/>
      <c r="F669" s="35" t="e">
        <v>#DIV/0!</v>
      </c>
      <c r="G669" s="51" t="e">
        <v>#DIV/0!</v>
      </c>
      <c r="H669" s="51" t="e">
        <v>#DIV/0!</v>
      </c>
      <c r="I669" s="35" t="e">
        <v>#DIV/0!</v>
      </c>
      <c r="K669" s="35">
        <v>0</v>
      </c>
      <c r="L669" s="35">
        <v>0</v>
      </c>
      <c r="M669" s="35"/>
      <c r="N669" s="12" t="e">
        <v>#DIV/0!</v>
      </c>
      <c r="O669" s="51" t="e">
        <v>#DIV/0!</v>
      </c>
      <c r="P669" s="51" t="e">
        <v>#DIV/0!</v>
      </c>
      <c r="Q669" s="35" t="e">
        <v>#DIV/0!</v>
      </c>
    </row>
    <row r="670" spans="1:17">
      <c r="A670" s="168">
        <f t="shared" si="7"/>
        <v>44444</v>
      </c>
      <c r="B670" s="71">
        <v>0</v>
      </c>
      <c r="C670" s="35">
        <v>0</v>
      </c>
      <c r="D670" s="35">
        <v>0</v>
      </c>
      <c r="E670" s="35"/>
      <c r="F670" s="35" t="e">
        <v>#DIV/0!</v>
      </c>
      <c r="G670" s="51" t="e">
        <v>#DIV/0!</v>
      </c>
      <c r="H670" s="51" t="e">
        <v>#DIV/0!</v>
      </c>
      <c r="I670" s="35" t="e">
        <v>#DIV/0!</v>
      </c>
      <c r="K670" s="35">
        <v>0</v>
      </c>
      <c r="L670" s="35">
        <v>0</v>
      </c>
      <c r="M670" s="35"/>
      <c r="N670" s="12" t="e">
        <v>#DIV/0!</v>
      </c>
      <c r="O670" s="51" t="e">
        <v>#DIV/0!</v>
      </c>
      <c r="P670" s="51" t="e">
        <v>#DIV/0!</v>
      </c>
      <c r="Q670" s="35" t="e">
        <v>#DIV/0!</v>
      </c>
    </row>
    <row r="671" spans="1:17">
      <c r="A671" s="168">
        <f t="shared" si="7"/>
        <v>44451</v>
      </c>
      <c r="B671" s="71">
        <v>0</v>
      </c>
      <c r="C671" s="35">
        <v>0</v>
      </c>
      <c r="D671" s="35">
        <v>0</v>
      </c>
      <c r="E671" s="35"/>
      <c r="F671" s="35" t="e">
        <v>#DIV/0!</v>
      </c>
      <c r="G671" s="51" t="e">
        <v>#DIV/0!</v>
      </c>
      <c r="H671" s="51" t="e">
        <v>#DIV/0!</v>
      </c>
      <c r="I671" s="35" t="e">
        <v>#DIV/0!</v>
      </c>
      <c r="K671" s="35">
        <v>0</v>
      </c>
      <c r="L671" s="35">
        <v>0</v>
      </c>
      <c r="M671" s="35"/>
      <c r="N671" s="12" t="e">
        <v>#DIV/0!</v>
      </c>
      <c r="O671" s="51" t="e">
        <v>#DIV/0!</v>
      </c>
      <c r="P671" s="51" t="e">
        <v>#DIV/0!</v>
      </c>
      <c r="Q671" s="35" t="e">
        <v>#DIV/0!</v>
      </c>
    </row>
    <row r="672" spans="1:17">
      <c r="A672" s="168">
        <f t="shared" si="7"/>
        <v>44458</v>
      </c>
      <c r="B672" s="71">
        <v>0</v>
      </c>
      <c r="C672" s="35">
        <v>0</v>
      </c>
      <c r="D672" s="35">
        <v>0</v>
      </c>
      <c r="E672" s="35"/>
      <c r="F672" s="35" t="e">
        <v>#DIV/0!</v>
      </c>
      <c r="G672" s="51" t="e">
        <v>#DIV/0!</v>
      </c>
      <c r="H672" s="51" t="e">
        <v>#DIV/0!</v>
      </c>
      <c r="I672" s="35" t="e">
        <v>#DIV/0!</v>
      </c>
      <c r="K672" s="35">
        <v>0</v>
      </c>
      <c r="L672" s="35">
        <v>0</v>
      </c>
      <c r="M672" s="35"/>
      <c r="N672" s="12" t="e">
        <v>#DIV/0!</v>
      </c>
      <c r="O672" s="51" t="e">
        <v>#DIV/0!</v>
      </c>
      <c r="P672" s="51" t="e">
        <v>#DIV/0!</v>
      </c>
      <c r="Q672" s="35" t="e">
        <v>#DIV/0!</v>
      </c>
    </row>
    <row r="673" spans="1:17">
      <c r="A673" s="168">
        <f t="shared" si="7"/>
        <v>44465</v>
      </c>
      <c r="B673" s="71">
        <v>0</v>
      </c>
      <c r="C673" s="35">
        <v>0</v>
      </c>
      <c r="D673" s="35">
        <v>0</v>
      </c>
      <c r="E673" s="35"/>
      <c r="F673" s="35" t="e">
        <v>#DIV/0!</v>
      </c>
      <c r="G673" s="51" t="e">
        <v>#DIV/0!</v>
      </c>
      <c r="H673" s="51" t="e">
        <v>#DIV/0!</v>
      </c>
      <c r="I673" s="35" t="e">
        <v>#DIV/0!</v>
      </c>
      <c r="K673" s="35">
        <v>0</v>
      </c>
      <c r="L673" s="35">
        <v>0</v>
      </c>
      <c r="M673" s="35"/>
      <c r="N673" s="12" t="e">
        <v>#DIV/0!</v>
      </c>
      <c r="O673" s="51" t="e">
        <v>#DIV/0!</v>
      </c>
      <c r="P673" s="51" t="e">
        <v>#DIV/0!</v>
      </c>
      <c r="Q673" s="35" t="e">
        <v>#DIV/0!</v>
      </c>
    </row>
    <row r="674" spans="1:17">
      <c r="A674" s="168">
        <f t="shared" si="7"/>
        <v>44472</v>
      </c>
      <c r="B674" s="71">
        <v>0</v>
      </c>
      <c r="C674" s="35">
        <v>0</v>
      </c>
      <c r="D674" s="35">
        <v>0</v>
      </c>
      <c r="E674" s="35"/>
      <c r="F674" s="35" t="e">
        <v>#DIV/0!</v>
      </c>
      <c r="G674" s="51" t="e">
        <v>#DIV/0!</v>
      </c>
      <c r="H674" s="51" t="e">
        <v>#DIV/0!</v>
      </c>
      <c r="I674" s="35" t="e">
        <v>#DIV/0!</v>
      </c>
      <c r="K674" s="35">
        <v>0</v>
      </c>
      <c r="L674" s="35">
        <v>0</v>
      </c>
      <c r="M674" s="35"/>
      <c r="N674" s="12" t="e">
        <v>#DIV/0!</v>
      </c>
      <c r="O674" s="51" t="e">
        <v>#DIV/0!</v>
      </c>
      <c r="P674" s="51" t="e">
        <v>#DIV/0!</v>
      </c>
      <c r="Q674" s="35" t="e">
        <v>#DIV/0!</v>
      </c>
    </row>
    <row r="675" spans="1:17">
      <c r="A675" s="168">
        <f t="shared" si="7"/>
        <v>44479</v>
      </c>
      <c r="B675" s="71">
        <v>0</v>
      </c>
      <c r="C675" s="35">
        <v>0</v>
      </c>
      <c r="D675" s="35">
        <v>0</v>
      </c>
      <c r="E675" s="35"/>
      <c r="F675" s="35" t="e">
        <v>#DIV/0!</v>
      </c>
      <c r="G675" s="51" t="e">
        <v>#DIV/0!</v>
      </c>
      <c r="H675" s="51" t="e">
        <v>#DIV/0!</v>
      </c>
      <c r="I675" s="35" t="e">
        <v>#DIV/0!</v>
      </c>
      <c r="K675" s="35">
        <v>0</v>
      </c>
      <c r="L675" s="35">
        <v>0</v>
      </c>
      <c r="M675" s="35"/>
      <c r="N675" s="12" t="e">
        <v>#DIV/0!</v>
      </c>
      <c r="O675" s="51" t="e">
        <v>#DIV/0!</v>
      </c>
      <c r="P675" s="51" t="e">
        <v>#DIV/0!</v>
      </c>
      <c r="Q675" s="35" t="e">
        <v>#DIV/0!</v>
      </c>
    </row>
    <row r="676" spans="1:17">
      <c r="A676" s="168">
        <f t="shared" si="7"/>
        <v>44486</v>
      </c>
      <c r="B676" s="71">
        <v>0</v>
      </c>
      <c r="C676" s="35">
        <v>0</v>
      </c>
      <c r="D676" s="35">
        <v>0</v>
      </c>
      <c r="E676" s="35"/>
      <c r="F676" s="35" t="e">
        <v>#DIV/0!</v>
      </c>
      <c r="G676" s="51" t="e">
        <v>#DIV/0!</v>
      </c>
      <c r="H676" s="51" t="e">
        <v>#DIV/0!</v>
      </c>
      <c r="I676" s="35" t="e">
        <v>#DIV/0!</v>
      </c>
      <c r="K676" s="35">
        <v>0</v>
      </c>
      <c r="L676" s="35">
        <v>0</v>
      </c>
      <c r="M676" s="35"/>
      <c r="N676" s="12" t="e">
        <v>#DIV/0!</v>
      </c>
      <c r="O676" s="51" t="e">
        <v>#DIV/0!</v>
      </c>
      <c r="P676" s="51" t="e">
        <v>#DIV/0!</v>
      </c>
      <c r="Q676" s="35" t="e">
        <v>#DIV/0!</v>
      </c>
    </row>
    <row r="677" spans="1:17">
      <c r="A677" s="168">
        <f t="shared" si="7"/>
        <v>44493</v>
      </c>
      <c r="B677" s="71">
        <v>0</v>
      </c>
      <c r="C677" s="35">
        <v>0</v>
      </c>
      <c r="D677" s="35">
        <v>0</v>
      </c>
      <c r="E677" s="35"/>
      <c r="F677" s="35" t="e">
        <v>#DIV/0!</v>
      </c>
      <c r="G677" s="51" t="e">
        <v>#DIV/0!</v>
      </c>
      <c r="H677" s="51" t="e">
        <v>#DIV/0!</v>
      </c>
      <c r="I677" s="35" t="e">
        <v>#DIV/0!</v>
      </c>
      <c r="K677" s="35">
        <v>0</v>
      </c>
      <c r="L677" s="35">
        <v>0</v>
      </c>
      <c r="M677" s="35"/>
      <c r="N677" s="12" t="e">
        <v>#DIV/0!</v>
      </c>
      <c r="O677" s="51" t="e">
        <v>#DIV/0!</v>
      </c>
      <c r="P677" s="51" t="e">
        <v>#DIV/0!</v>
      </c>
      <c r="Q677" s="35" t="e">
        <v>#DIV/0!</v>
      </c>
    </row>
    <row r="678" spans="1:17">
      <c r="A678" s="168">
        <f t="shared" si="7"/>
        <v>44500</v>
      </c>
      <c r="B678" s="71">
        <v>0</v>
      </c>
      <c r="C678" s="35">
        <v>0</v>
      </c>
      <c r="D678" s="35">
        <v>0</v>
      </c>
      <c r="E678" s="35"/>
      <c r="F678" s="35" t="e">
        <v>#DIV/0!</v>
      </c>
      <c r="G678" s="51" t="e">
        <v>#DIV/0!</v>
      </c>
      <c r="H678" s="51" t="e">
        <v>#DIV/0!</v>
      </c>
      <c r="I678" s="35" t="e">
        <v>#DIV/0!</v>
      </c>
      <c r="K678" s="35">
        <v>0</v>
      </c>
      <c r="L678" s="35">
        <v>0</v>
      </c>
      <c r="M678" s="35"/>
      <c r="N678" s="12" t="e">
        <v>#DIV/0!</v>
      </c>
      <c r="O678" s="51" t="e">
        <v>#DIV/0!</v>
      </c>
      <c r="P678" s="51" t="e">
        <v>#DIV/0!</v>
      </c>
      <c r="Q678" s="35" t="e">
        <v>#DIV/0!</v>
      </c>
    </row>
    <row r="679" spans="1:17">
      <c r="A679" s="168">
        <f t="shared" si="7"/>
        <v>44507</v>
      </c>
      <c r="B679" s="71">
        <v>0</v>
      </c>
      <c r="C679" s="35">
        <v>0</v>
      </c>
      <c r="D679" s="35">
        <v>0</v>
      </c>
      <c r="E679" s="35"/>
      <c r="F679" s="35" t="e">
        <v>#DIV/0!</v>
      </c>
      <c r="G679" s="51" t="e">
        <v>#DIV/0!</v>
      </c>
      <c r="H679" s="51" t="e">
        <v>#DIV/0!</v>
      </c>
      <c r="I679" s="35" t="e">
        <v>#DIV/0!</v>
      </c>
      <c r="K679" s="35">
        <v>0</v>
      </c>
      <c r="L679" s="35">
        <v>0</v>
      </c>
      <c r="M679" s="35"/>
      <c r="N679" s="12" t="e">
        <v>#DIV/0!</v>
      </c>
      <c r="O679" s="51" t="e">
        <v>#DIV/0!</v>
      </c>
      <c r="P679" s="51" t="e">
        <v>#DIV/0!</v>
      </c>
      <c r="Q679" s="35" t="e">
        <v>#DIV/0!</v>
      </c>
    </row>
    <row r="680" spans="1:17">
      <c r="A680" s="168">
        <f t="shared" si="7"/>
        <v>44514</v>
      </c>
      <c r="B680" s="71">
        <v>0</v>
      </c>
      <c r="C680" s="35">
        <v>0</v>
      </c>
      <c r="D680" s="35">
        <v>0</v>
      </c>
      <c r="E680" s="35"/>
      <c r="F680" s="35" t="e">
        <v>#DIV/0!</v>
      </c>
      <c r="G680" s="51" t="e">
        <v>#DIV/0!</v>
      </c>
      <c r="H680" s="51" t="e">
        <v>#DIV/0!</v>
      </c>
      <c r="I680" s="35" t="e">
        <v>#DIV/0!</v>
      </c>
      <c r="K680" s="35">
        <v>0</v>
      </c>
      <c r="L680" s="35">
        <v>0</v>
      </c>
      <c r="M680" s="35"/>
      <c r="N680" s="12" t="e">
        <v>#DIV/0!</v>
      </c>
      <c r="O680" s="51" t="e">
        <v>#DIV/0!</v>
      </c>
      <c r="P680" s="51" t="e">
        <v>#DIV/0!</v>
      </c>
      <c r="Q680" s="35" t="e">
        <v>#DIV/0!</v>
      </c>
    </row>
    <row r="681" spans="1:17">
      <c r="A681" s="168">
        <f t="shared" si="7"/>
        <v>44521</v>
      </c>
      <c r="B681" s="71">
        <v>0</v>
      </c>
      <c r="C681" s="35">
        <v>0</v>
      </c>
      <c r="D681" s="35">
        <v>0</v>
      </c>
      <c r="E681" s="35"/>
      <c r="F681" s="35" t="e">
        <v>#DIV/0!</v>
      </c>
      <c r="G681" s="51" t="e">
        <v>#DIV/0!</v>
      </c>
      <c r="H681" s="51" t="e">
        <v>#DIV/0!</v>
      </c>
      <c r="I681" s="35" t="e">
        <v>#DIV/0!</v>
      </c>
      <c r="K681" s="35">
        <v>0</v>
      </c>
      <c r="L681" s="35">
        <v>0</v>
      </c>
      <c r="M681" s="35"/>
      <c r="N681" s="12" t="e">
        <v>#DIV/0!</v>
      </c>
      <c r="O681" s="51" t="e">
        <v>#DIV/0!</v>
      </c>
      <c r="P681" s="51" t="e">
        <v>#DIV/0!</v>
      </c>
      <c r="Q681" s="35" t="e">
        <v>#DIV/0!</v>
      </c>
    </row>
    <row r="682" spans="1:17">
      <c r="A682" s="168">
        <f t="shared" si="7"/>
        <v>44528</v>
      </c>
      <c r="B682" s="71">
        <v>0</v>
      </c>
      <c r="C682" s="35">
        <v>0</v>
      </c>
      <c r="D682" s="35">
        <v>0</v>
      </c>
      <c r="E682" s="35"/>
      <c r="F682" s="35" t="e">
        <v>#DIV/0!</v>
      </c>
      <c r="G682" s="51" t="e">
        <v>#DIV/0!</v>
      </c>
      <c r="H682" s="51" t="e">
        <v>#DIV/0!</v>
      </c>
      <c r="I682" s="35" t="e">
        <v>#DIV/0!</v>
      </c>
      <c r="K682" s="35">
        <v>0</v>
      </c>
      <c r="L682" s="35">
        <v>0</v>
      </c>
      <c r="M682" s="35"/>
      <c r="N682" s="12" t="e">
        <v>#DIV/0!</v>
      </c>
      <c r="O682" s="51" t="e">
        <v>#DIV/0!</v>
      </c>
      <c r="P682" s="51" t="e">
        <v>#DIV/0!</v>
      </c>
      <c r="Q682" s="35" t="e">
        <v>#DIV/0!</v>
      </c>
    </row>
    <row r="683" spans="1:17">
      <c r="A683" s="168">
        <f t="shared" si="7"/>
        <v>44535</v>
      </c>
      <c r="B683" s="71">
        <v>0</v>
      </c>
      <c r="C683" s="35">
        <v>0</v>
      </c>
      <c r="D683" s="35">
        <v>0</v>
      </c>
      <c r="E683" s="35"/>
      <c r="F683" s="35" t="e">
        <v>#DIV/0!</v>
      </c>
      <c r="G683" s="51" t="e">
        <v>#DIV/0!</v>
      </c>
      <c r="H683" s="51" t="e">
        <v>#DIV/0!</v>
      </c>
      <c r="I683" s="35" t="e">
        <v>#DIV/0!</v>
      </c>
      <c r="K683" s="35">
        <v>0</v>
      </c>
      <c r="L683" s="35">
        <v>0</v>
      </c>
      <c r="M683" s="35"/>
      <c r="N683" s="12" t="e">
        <v>#DIV/0!</v>
      </c>
      <c r="O683" s="51" t="e">
        <v>#DIV/0!</v>
      </c>
      <c r="P683" s="51" t="e">
        <v>#DIV/0!</v>
      </c>
      <c r="Q683" s="35" t="e">
        <v>#DIV/0!</v>
      </c>
    </row>
    <row r="684" spans="1:17">
      <c r="A684" s="168">
        <f t="shared" si="7"/>
        <v>44542</v>
      </c>
      <c r="B684" s="71">
        <v>0</v>
      </c>
      <c r="C684" s="35">
        <v>0</v>
      </c>
      <c r="D684" s="35">
        <v>0</v>
      </c>
      <c r="E684" s="35"/>
      <c r="F684" s="35" t="e">
        <v>#DIV/0!</v>
      </c>
      <c r="G684" s="51" t="e">
        <v>#DIV/0!</v>
      </c>
      <c r="H684" s="51" t="e">
        <v>#DIV/0!</v>
      </c>
      <c r="I684" s="35" t="e">
        <v>#DIV/0!</v>
      </c>
      <c r="K684" s="35">
        <v>0</v>
      </c>
      <c r="L684" s="35">
        <v>0</v>
      </c>
      <c r="M684" s="35"/>
      <c r="N684" s="12" t="e">
        <v>#DIV/0!</v>
      </c>
      <c r="O684" s="51" t="e">
        <v>#DIV/0!</v>
      </c>
      <c r="P684" s="51" t="e">
        <v>#DIV/0!</v>
      </c>
      <c r="Q684" s="35" t="e">
        <v>#DIV/0!</v>
      </c>
    </row>
    <row r="685" spans="1:17">
      <c r="A685" s="168">
        <f t="shared" si="7"/>
        <v>44549</v>
      </c>
      <c r="B685" s="71">
        <v>0</v>
      </c>
      <c r="C685" s="35">
        <v>0</v>
      </c>
      <c r="D685" s="35">
        <v>0</v>
      </c>
      <c r="E685" s="35"/>
      <c r="F685" s="35" t="e">
        <v>#DIV/0!</v>
      </c>
      <c r="G685" s="51" t="e">
        <v>#DIV/0!</v>
      </c>
      <c r="H685" s="51" t="e">
        <v>#DIV/0!</v>
      </c>
      <c r="I685" s="35" t="e">
        <v>#DIV/0!</v>
      </c>
      <c r="K685" s="35">
        <v>0</v>
      </c>
      <c r="L685" s="35">
        <v>0</v>
      </c>
      <c r="M685" s="35"/>
      <c r="N685" s="12" t="e">
        <v>#DIV/0!</v>
      </c>
      <c r="O685" s="51" t="e">
        <v>#DIV/0!</v>
      </c>
      <c r="P685" s="51" t="e">
        <v>#DIV/0!</v>
      </c>
      <c r="Q685" s="35" t="e">
        <v>#DIV/0!</v>
      </c>
    </row>
    <row r="686" spans="1:17">
      <c r="A686" s="168">
        <f t="shared" si="7"/>
        <v>44556</v>
      </c>
      <c r="B686" s="71">
        <v>0</v>
      </c>
      <c r="C686" s="35">
        <v>0</v>
      </c>
      <c r="D686" s="35">
        <v>0</v>
      </c>
      <c r="E686" s="35"/>
      <c r="F686" s="35" t="e">
        <v>#DIV/0!</v>
      </c>
      <c r="G686" s="51" t="e">
        <v>#DIV/0!</v>
      </c>
      <c r="H686" s="51" t="e">
        <v>#DIV/0!</v>
      </c>
      <c r="I686" s="35" t="e">
        <v>#DIV/0!</v>
      </c>
      <c r="K686" s="35">
        <v>0</v>
      </c>
      <c r="L686" s="35">
        <v>0</v>
      </c>
      <c r="M686" s="35"/>
      <c r="N686" s="12" t="e">
        <v>#DIV/0!</v>
      </c>
      <c r="O686" s="51" t="e">
        <v>#DIV/0!</v>
      </c>
      <c r="P686" s="51" t="e">
        <v>#DIV/0!</v>
      </c>
      <c r="Q686" s="35" t="e">
        <v>#DIV/0!</v>
      </c>
    </row>
    <row r="687" spans="1:17">
      <c r="A687" s="168">
        <f t="shared" si="7"/>
        <v>44563</v>
      </c>
      <c r="B687" s="71">
        <v>0</v>
      </c>
      <c r="C687" s="35">
        <v>0</v>
      </c>
      <c r="D687" s="35">
        <v>0</v>
      </c>
      <c r="E687" s="35"/>
      <c r="F687" s="35" t="e">
        <v>#DIV/0!</v>
      </c>
      <c r="G687" s="51" t="e">
        <v>#DIV/0!</v>
      </c>
      <c r="H687" s="51" t="e">
        <v>#DIV/0!</v>
      </c>
      <c r="I687" s="35" t="e">
        <v>#DIV/0!</v>
      </c>
      <c r="K687" s="35">
        <v>0</v>
      </c>
      <c r="L687" s="35">
        <v>0</v>
      </c>
      <c r="M687" s="35"/>
      <c r="N687" s="12" t="e">
        <v>#DIV/0!</v>
      </c>
      <c r="O687" s="51" t="e">
        <v>#DIV/0!</v>
      </c>
      <c r="P687" s="51" t="e">
        <v>#DIV/0!</v>
      </c>
      <c r="Q687" s="35" t="e">
        <v>#DIV/0!</v>
      </c>
    </row>
    <row r="688" spans="1:17">
      <c r="A688" s="168">
        <f t="shared" si="7"/>
        <v>44570</v>
      </c>
      <c r="B688" s="71">
        <v>0</v>
      </c>
      <c r="C688" s="35">
        <v>0</v>
      </c>
      <c r="D688" s="35">
        <v>0</v>
      </c>
      <c r="E688" s="35"/>
      <c r="F688" s="35">
        <v>0</v>
      </c>
      <c r="G688" s="51">
        <v>0</v>
      </c>
      <c r="H688" s="51">
        <v>0</v>
      </c>
      <c r="I688" s="35">
        <v>0</v>
      </c>
      <c r="K688" s="35">
        <v>0</v>
      </c>
      <c r="L688" s="35">
        <v>0</v>
      </c>
      <c r="M688" s="35"/>
      <c r="N688" s="12">
        <v>0</v>
      </c>
      <c r="O688" s="51">
        <v>0</v>
      </c>
      <c r="P688" s="51">
        <v>0</v>
      </c>
      <c r="Q688" s="35">
        <v>0</v>
      </c>
    </row>
    <row r="689" spans="1:17">
      <c r="A689" s="168">
        <f t="shared" si="7"/>
        <v>44577</v>
      </c>
      <c r="B689" s="71">
        <v>0</v>
      </c>
      <c r="C689" s="35">
        <v>0</v>
      </c>
      <c r="D689" s="35">
        <v>0</v>
      </c>
      <c r="E689" s="35"/>
      <c r="F689" s="35">
        <v>0</v>
      </c>
      <c r="G689" s="51">
        <v>0</v>
      </c>
      <c r="H689" s="51">
        <v>0</v>
      </c>
      <c r="I689" s="35">
        <v>0</v>
      </c>
      <c r="K689" s="35">
        <v>0</v>
      </c>
      <c r="L689" s="35">
        <v>0</v>
      </c>
      <c r="M689" s="35"/>
      <c r="N689" s="12">
        <v>0</v>
      </c>
      <c r="O689" s="51">
        <v>0</v>
      </c>
      <c r="P689" s="51">
        <v>0</v>
      </c>
      <c r="Q689" s="35">
        <v>0</v>
      </c>
    </row>
    <row r="690" spans="1:17">
      <c r="A690" s="168">
        <f t="shared" si="7"/>
        <v>44584</v>
      </c>
      <c r="B690" s="71">
        <v>0</v>
      </c>
      <c r="C690" s="35">
        <v>0</v>
      </c>
      <c r="D690" s="35">
        <v>0</v>
      </c>
      <c r="E690" s="35"/>
      <c r="F690" s="35">
        <v>0</v>
      </c>
      <c r="G690" s="51">
        <v>0</v>
      </c>
      <c r="H690" s="51">
        <v>0</v>
      </c>
      <c r="I690" s="35">
        <v>0</v>
      </c>
      <c r="K690" s="35">
        <v>0</v>
      </c>
      <c r="L690" s="35">
        <v>0</v>
      </c>
      <c r="M690" s="35"/>
      <c r="N690" s="12">
        <v>0</v>
      </c>
      <c r="O690" s="51">
        <v>0</v>
      </c>
      <c r="P690" s="51">
        <v>0</v>
      </c>
      <c r="Q690" s="35">
        <v>0</v>
      </c>
    </row>
    <row r="691" spans="1:17">
      <c r="A691" s="168">
        <f t="shared" si="7"/>
        <v>44591</v>
      </c>
      <c r="B691" s="71">
        <v>0</v>
      </c>
      <c r="C691" s="35">
        <v>0</v>
      </c>
      <c r="D691" s="35">
        <v>0</v>
      </c>
      <c r="E691" s="35"/>
      <c r="F691" s="35">
        <v>0</v>
      </c>
      <c r="G691" s="51">
        <v>0</v>
      </c>
      <c r="H691" s="51">
        <v>0</v>
      </c>
      <c r="I691" s="35">
        <v>0</v>
      </c>
      <c r="K691" s="35">
        <v>0</v>
      </c>
      <c r="L691" s="35">
        <v>0</v>
      </c>
      <c r="M691" s="35"/>
      <c r="N691" s="12">
        <v>0</v>
      </c>
      <c r="O691" s="51">
        <v>0</v>
      </c>
      <c r="P691" s="51">
        <v>0</v>
      </c>
      <c r="Q691" s="35">
        <v>0</v>
      </c>
    </row>
    <row r="692" spans="1:17">
      <c r="A692" s="168">
        <f t="shared" si="7"/>
        <v>44598</v>
      </c>
      <c r="B692" s="71">
        <v>0</v>
      </c>
      <c r="C692" s="35">
        <v>0</v>
      </c>
      <c r="D692" s="35">
        <v>0</v>
      </c>
      <c r="E692" s="35"/>
      <c r="F692" s="35">
        <v>0</v>
      </c>
      <c r="G692" s="51">
        <v>0</v>
      </c>
      <c r="H692" s="51">
        <v>0</v>
      </c>
      <c r="I692" s="35">
        <v>0</v>
      </c>
      <c r="K692" s="35">
        <v>0</v>
      </c>
      <c r="L692" s="35">
        <v>0</v>
      </c>
      <c r="M692" s="35"/>
      <c r="N692" s="12">
        <v>0</v>
      </c>
      <c r="O692" s="51">
        <v>0</v>
      </c>
      <c r="P692" s="51">
        <v>0</v>
      </c>
      <c r="Q692" s="35">
        <v>0</v>
      </c>
    </row>
    <row r="693" spans="1:17">
      <c r="A693" s="168">
        <f t="shared" si="7"/>
        <v>44605</v>
      </c>
      <c r="B693" s="71">
        <v>0</v>
      </c>
      <c r="C693" s="35">
        <v>0</v>
      </c>
      <c r="D693" s="35">
        <v>0</v>
      </c>
      <c r="E693" s="35"/>
      <c r="F693" s="35">
        <v>0</v>
      </c>
      <c r="G693" s="51">
        <v>0</v>
      </c>
      <c r="H693" s="51">
        <v>0</v>
      </c>
      <c r="I693" s="35">
        <v>0</v>
      </c>
      <c r="K693" s="35">
        <v>0</v>
      </c>
      <c r="L693" s="35">
        <v>0</v>
      </c>
      <c r="M693" s="35"/>
      <c r="N693" s="12">
        <v>0</v>
      </c>
      <c r="O693" s="51">
        <v>0</v>
      </c>
      <c r="P693" s="51">
        <v>0</v>
      </c>
      <c r="Q693" s="35">
        <v>0</v>
      </c>
    </row>
    <row r="694" spans="1:17">
      <c r="A694" s="168">
        <f t="shared" si="7"/>
        <v>44612</v>
      </c>
      <c r="B694" s="71">
        <v>0</v>
      </c>
      <c r="C694" s="35">
        <v>0</v>
      </c>
      <c r="D694" s="35">
        <v>0</v>
      </c>
      <c r="E694" s="35"/>
      <c r="F694" s="35">
        <v>0</v>
      </c>
      <c r="G694" s="51">
        <v>0</v>
      </c>
      <c r="H694" s="51">
        <v>0</v>
      </c>
      <c r="I694" s="35">
        <v>0</v>
      </c>
      <c r="K694" s="35">
        <v>0</v>
      </c>
      <c r="L694" s="35">
        <v>0</v>
      </c>
      <c r="M694" s="35"/>
      <c r="N694" s="12">
        <v>0</v>
      </c>
      <c r="O694" s="51">
        <v>0</v>
      </c>
      <c r="P694" s="51">
        <v>0</v>
      </c>
      <c r="Q694" s="35">
        <v>0</v>
      </c>
    </row>
    <row r="695" spans="1:17">
      <c r="A695" s="168">
        <f t="shared" si="7"/>
        <v>44619</v>
      </c>
      <c r="B695" s="71">
        <v>0</v>
      </c>
      <c r="C695" s="35">
        <v>0</v>
      </c>
      <c r="D695" s="35">
        <v>0</v>
      </c>
      <c r="E695" s="35"/>
      <c r="F695" s="35">
        <v>0</v>
      </c>
      <c r="G695" s="51">
        <v>0</v>
      </c>
      <c r="H695" s="51">
        <v>0</v>
      </c>
      <c r="I695" s="35">
        <v>0</v>
      </c>
      <c r="K695" s="35">
        <v>0</v>
      </c>
      <c r="L695" s="35">
        <v>0</v>
      </c>
      <c r="M695" s="35"/>
      <c r="N695" s="12">
        <v>0</v>
      </c>
      <c r="O695" s="51">
        <v>0</v>
      </c>
      <c r="P695" s="51">
        <v>0</v>
      </c>
      <c r="Q695" s="35">
        <v>0</v>
      </c>
    </row>
    <row r="696" spans="1:17">
      <c r="A696" s="168">
        <f t="shared" si="7"/>
        <v>44626</v>
      </c>
      <c r="B696" s="71">
        <v>0</v>
      </c>
      <c r="C696" s="35">
        <v>0</v>
      </c>
      <c r="D696" s="35">
        <v>0</v>
      </c>
      <c r="E696" s="35"/>
      <c r="F696" s="35">
        <v>0</v>
      </c>
      <c r="G696" s="51">
        <v>0</v>
      </c>
      <c r="H696" s="51">
        <v>0</v>
      </c>
      <c r="I696" s="35">
        <v>0</v>
      </c>
      <c r="K696" s="35">
        <v>0</v>
      </c>
      <c r="L696" s="35">
        <v>0</v>
      </c>
      <c r="M696" s="35"/>
      <c r="N696" s="12">
        <v>0</v>
      </c>
      <c r="O696" s="51">
        <v>0</v>
      </c>
      <c r="P696" s="51">
        <v>0</v>
      </c>
      <c r="Q696" s="35">
        <v>0</v>
      </c>
    </row>
    <row r="697" spans="1:17">
      <c r="A697" s="168">
        <f t="shared" si="7"/>
        <v>44633</v>
      </c>
      <c r="B697" s="71">
        <v>0</v>
      </c>
      <c r="C697" s="35">
        <v>0</v>
      </c>
      <c r="D697" s="35">
        <v>0</v>
      </c>
      <c r="E697" s="35"/>
      <c r="F697" s="35">
        <v>0</v>
      </c>
      <c r="G697" s="51">
        <v>0</v>
      </c>
      <c r="H697" s="51">
        <v>0</v>
      </c>
      <c r="I697" s="35">
        <v>0</v>
      </c>
      <c r="K697" s="35">
        <v>0</v>
      </c>
      <c r="L697" s="35">
        <v>0</v>
      </c>
      <c r="M697" s="35"/>
      <c r="N697" s="12">
        <v>0</v>
      </c>
      <c r="O697" s="51">
        <v>0</v>
      </c>
      <c r="P697" s="51">
        <v>0</v>
      </c>
      <c r="Q697" s="35">
        <v>0</v>
      </c>
    </row>
    <row r="698" spans="1:17">
      <c r="A698" s="168">
        <f t="shared" si="7"/>
        <v>44640</v>
      </c>
      <c r="B698" s="71">
        <v>0</v>
      </c>
      <c r="C698" s="35">
        <v>0</v>
      </c>
      <c r="D698" s="35">
        <v>0</v>
      </c>
      <c r="E698" s="35"/>
      <c r="F698" s="35">
        <v>0</v>
      </c>
      <c r="G698" s="51">
        <v>0</v>
      </c>
      <c r="H698" s="51">
        <v>0</v>
      </c>
      <c r="I698" s="35">
        <v>0</v>
      </c>
      <c r="K698" s="35">
        <v>0</v>
      </c>
      <c r="L698" s="35">
        <v>0</v>
      </c>
      <c r="M698" s="35"/>
      <c r="N698" s="12">
        <v>0</v>
      </c>
      <c r="O698" s="51">
        <v>0</v>
      </c>
      <c r="P698" s="51">
        <v>0</v>
      </c>
      <c r="Q698" s="35">
        <v>0</v>
      </c>
    </row>
    <row r="699" spans="1:17">
      <c r="A699" s="168">
        <f t="shared" si="7"/>
        <v>44647</v>
      </c>
      <c r="B699" s="71">
        <v>0</v>
      </c>
      <c r="C699" s="35">
        <v>0</v>
      </c>
      <c r="D699" s="35">
        <v>0</v>
      </c>
      <c r="E699" s="35"/>
      <c r="F699" s="35">
        <v>0</v>
      </c>
      <c r="G699" s="51">
        <v>0</v>
      </c>
      <c r="H699" s="51">
        <v>0</v>
      </c>
      <c r="I699" s="35">
        <v>0</v>
      </c>
      <c r="K699" s="35">
        <v>0</v>
      </c>
      <c r="L699" s="35">
        <v>0</v>
      </c>
      <c r="M699" s="35"/>
      <c r="N699" s="12">
        <v>0</v>
      </c>
      <c r="O699" s="51">
        <v>0</v>
      </c>
      <c r="P699" s="51">
        <v>0</v>
      </c>
      <c r="Q699" s="35">
        <v>0</v>
      </c>
    </row>
    <row r="700" spans="1:17">
      <c r="A700" s="168">
        <f t="shared" si="7"/>
        <v>44654</v>
      </c>
      <c r="B700" s="71">
        <v>0</v>
      </c>
      <c r="C700" s="35">
        <v>0</v>
      </c>
      <c r="D700" s="35">
        <v>0</v>
      </c>
      <c r="E700" s="35"/>
      <c r="F700" s="35">
        <v>0</v>
      </c>
      <c r="G700" s="51">
        <v>0</v>
      </c>
      <c r="H700" s="51">
        <v>0</v>
      </c>
      <c r="I700" s="35">
        <v>0</v>
      </c>
      <c r="K700" s="35">
        <v>0</v>
      </c>
      <c r="L700" s="35">
        <v>0</v>
      </c>
      <c r="M700" s="35"/>
      <c r="N700" s="12">
        <v>0</v>
      </c>
      <c r="O700" s="51">
        <v>0</v>
      </c>
      <c r="P700" s="51">
        <v>0</v>
      </c>
      <c r="Q700" s="35">
        <v>0</v>
      </c>
    </row>
    <row r="701" spans="1:17">
      <c r="A701" s="168">
        <f t="shared" si="7"/>
        <v>44661</v>
      </c>
      <c r="B701" s="71">
        <v>0</v>
      </c>
      <c r="C701" s="35">
        <v>0</v>
      </c>
      <c r="D701" s="35">
        <v>0</v>
      </c>
      <c r="E701" s="35"/>
      <c r="F701" s="35">
        <v>0</v>
      </c>
      <c r="G701" s="51">
        <v>0</v>
      </c>
      <c r="H701" s="51">
        <v>0</v>
      </c>
      <c r="I701" s="35">
        <v>0</v>
      </c>
      <c r="K701" s="35">
        <v>0</v>
      </c>
      <c r="L701" s="35">
        <v>0</v>
      </c>
      <c r="M701" s="35"/>
      <c r="N701" s="12">
        <v>0</v>
      </c>
      <c r="O701" s="51">
        <v>0</v>
      </c>
      <c r="P701" s="51">
        <v>0</v>
      </c>
      <c r="Q701" s="35">
        <v>0</v>
      </c>
    </row>
    <row r="702" spans="1:17">
      <c r="A702" s="168">
        <f t="shared" si="7"/>
        <v>44668</v>
      </c>
      <c r="B702" s="71">
        <v>0</v>
      </c>
      <c r="C702" s="35">
        <v>0</v>
      </c>
      <c r="D702" s="35">
        <v>0</v>
      </c>
      <c r="E702" s="35"/>
      <c r="F702" s="35">
        <v>0</v>
      </c>
      <c r="G702" s="51">
        <v>0</v>
      </c>
      <c r="H702" s="51">
        <v>0</v>
      </c>
      <c r="I702" s="35">
        <v>0</v>
      </c>
      <c r="K702" s="35">
        <v>0</v>
      </c>
      <c r="L702" s="35">
        <v>0</v>
      </c>
      <c r="M702" s="35"/>
      <c r="N702" s="12">
        <v>0</v>
      </c>
      <c r="O702" s="51">
        <v>0</v>
      </c>
      <c r="P702" s="51">
        <v>0</v>
      </c>
      <c r="Q702" s="35">
        <v>0</v>
      </c>
    </row>
    <row r="703" spans="1:17">
      <c r="A703" s="168">
        <f t="shared" si="7"/>
        <v>44675</v>
      </c>
      <c r="B703" s="71">
        <v>0</v>
      </c>
      <c r="C703" s="35">
        <v>0</v>
      </c>
      <c r="D703" s="35">
        <v>0</v>
      </c>
      <c r="E703" s="35"/>
      <c r="F703" s="35">
        <v>0</v>
      </c>
      <c r="G703" s="51">
        <v>0</v>
      </c>
      <c r="H703" s="51">
        <v>0</v>
      </c>
      <c r="I703" s="35">
        <v>0</v>
      </c>
      <c r="K703" s="35">
        <v>0</v>
      </c>
      <c r="L703" s="35">
        <v>0</v>
      </c>
      <c r="M703" s="35"/>
      <c r="N703" s="12">
        <v>0</v>
      </c>
      <c r="O703" s="51">
        <v>0</v>
      </c>
      <c r="P703" s="51">
        <v>0</v>
      </c>
      <c r="Q703" s="35">
        <v>0</v>
      </c>
    </row>
    <row r="704" spans="1:17">
      <c r="A704" s="168">
        <f t="shared" si="7"/>
        <v>44682</v>
      </c>
      <c r="B704" s="71">
        <v>0</v>
      </c>
      <c r="C704" s="35">
        <v>0</v>
      </c>
      <c r="D704" s="35">
        <v>0</v>
      </c>
      <c r="E704" s="35"/>
      <c r="F704" s="35">
        <v>0</v>
      </c>
      <c r="G704" s="51">
        <v>0</v>
      </c>
      <c r="H704" s="51">
        <v>0</v>
      </c>
      <c r="I704" s="35">
        <v>0</v>
      </c>
      <c r="K704" s="35">
        <v>0</v>
      </c>
      <c r="L704" s="35">
        <v>0</v>
      </c>
      <c r="M704" s="35"/>
      <c r="N704" s="12">
        <v>0</v>
      </c>
      <c r="O704" s="51">
        <v>0</v>
      </c>
      <c r="P704" s="51">
        <v>0</v>
      </c>
      <c r="Q704" s="35">
        <v>0</v>
      </c>
    </row>
    <row r="705" spans="1:17">
      <c r="A705" s="168">
        <f t="shared" si="7"/>
        <v>44689</v>
      </c>
      <c r="B705" s="71">
        <v>0</v>
      </c>
      <c r="C705" s="35">
        <v>0</v>
      </c>
      <c r="D705" s="35">
        <v>0</v>
      </c>
      <c r="E705" s="35"/>
      <c r="F705" s="35">
        <v>0</v>
      </c>
      <c r="G705" s="51">
        <v>0</v>
      </c>
      <c r="H705" s="51">
        <v>0</v>
      </c>
      <c r="I705" s="35">
        <v>0</v>
      </c>
      <c r="K705" s="35">
        <v>0</v>
      </c>
      <c r="L705" s="35">
        <v>0</v>
      </c>
      <c r="M705" s="35"/>
      <c r="N705" s="12">
        <v>0</v>
      </c>
      <c r="O705" s="51">
        <v>0</v>
      </c>
      <c r="P705" s="51">
        <v>0</v>
      </c>
      <c r="Q705" s="35">
        <v>0</v>
      </c>
    </row>
    <row r="706" spans="1:17">
      <c r="A706" s="168">
        <f t="shared" si="7"/>
        <v>44696</v>
      </c>
      <c r="B706" s="71">
        <v>0</v>
      </c>
      <c r="C706" s="35">
        <v>0</v>
      </c>
      <c r="D706" s="35">
        <v>0</v>
      </c>
      <c r="E706" s="35"/>
      <c r="F706" s="35">
        <v>0</v>
      </c>
      <c r="G706" s="51">
        <v>0</v>
      </c>
      <c r="H706" s="51">
        <v>0</v>
      </c>
      <c r="I706" s="35">
        <v>0</v>
      </c>
      <c r="K706" s="35">
        <v>0</v>
      </c>
      <c r="L706" s="35">
        <v>0</v>
      </c>
      <c r="M706" s="35"/>
      <c r="N706" s="12">
        <v>0</v>
      </c>
      <c r="O706" s="51">
        <v>0</v>
      </c>
      <c r="P706" s="51">
        <v>0</v>
      </c>
      <c r="Q706" s="35">
        <v>0</v>
      </c>
    </row>
    <row r="707" spans="1:17">
      <c r="A707" s="168">
        <f t="shared" si="7"/>
        <v>44703</v>
      </c>
      <c r="B707" s="71">
        <v>0</v>
      </c>
      <c r="C707" s="35">
        <v>0</v>
      </c>
      <c r="D707" s="35">
        <v>0</v>
      </c>
      <c r="E707" s="35"/>
      <c r="F707" s="35">
        <v>0</v>
      </c>
      <c r="G707" s="51">
        <v>0</v>
      </c>
      <c r="H707" s="51">
        <v>0</v>
      </c>
      <c r="I707" s="35">
        <v>0</v>
      </c>
      <c r="K707" s="35">
        <v>0</v>
      </c>
      <c r="L707" s="35">
        <v>0</v>
      </c>
      <c r="M707" s="35"/>
      <c r="N707" s="12">
        <v>0</v>
      </c>
      <c r="O707" s="51">
        <v>0</v>
      </c>
      <c r="P707" s="51">
        <v>0</v>
      </c>
      <c r="Q707" s="35">
        <v>0</v>
      </c>
    </row>
    <row r="708" spans="1:17">
      <c r="A708" s="168">
        <f t="shared" si="7"/>
        <v>44710</v>
      </c>
      <c r="B708" s="71">
        <v>0</v>
      </c>
      <c r="C708" s="35">
        <v>0</v>
      </c>
      <c r="D708" s="35">
        <v>0</v>
      </c>
      <c r="E708" s="35"/>
      <c r="F708" s="35">
        <v>0</v>
      </c>
      <c r="G708" s="51">
        <v>0</v>
      </c>
      <c r="H708" s="51">
        <v>0</v>
      </c>
      <c r="I708" s="35">
        <v>0</v>
      </c>
      <c r="K708" s="35">
        <v>0</v>
      </c>
      <c r="L708" s="35">
        <v>0</v>
      </c>
      <c r="M708" s="35"/>
      <c r="N708" s="12">
        <v>0</v>
      </c>
      <c r="O708" s="51">
        <v>0</v>
      </c>
      <c r="P708" s="51">
        <v>0</v>
      </c>
      <c r="Q708" s="35">
        <v>0</v>
      </c>
    </row>
    <row r="709" spans="1:17">
      <c r="A709" s="168">
        <f t="shared" si="7"/>
        <v>44717</v>
      </c>
      <c r="B709" s="71">
        <v>0</v>
      </c>
      <c r="C709" s="35">
        <v>0</v>
      </c>
      <c r="D709" s="35">
        <v>0</v>
      </c>
      <c r="E709" s="35"/>
      <c r="F709" s="35">
        <v>0</v>
      </c>
      <c r="G709" s="51">
        <v>0</v>
      </c>
      <c r="H709" s="51">
        <v>0</v>
      </c>
      <c r="I709" s="35">
        <v>0</v>
      </c>
      <c r="K709" s="35">
        <v>0</v>
      </c>
      <c r="L709" s="35">
        <v>0</v>
      </c>
      <c r="M709" s="35"/>
      <c r="N709" s="12">
        <v>0</v>
      </c>
      <c r="O709" s="51">
        <v>0</v>
      </c>
      <c r="P709" s="51">
        <v>0</v>
      </c>
      <c r="Q709" s="35">
        <v>0</v>
      </c>
    </row>
    <row r="710" spans="1:17">
      <c r="A710" s="168">
        <f t="shared" si="7"/>
        <v>44724</v>
      </c>
      <c r="B710" s="71">
        <v>0</v>
      </c>
      <c r="C710" s="35">
        <v>0</v>
      </c>
      <c r="D710" s="35">
        <v>0</v>
      </c>
      <c r="E710" s="35"/>
      <c r="F710" s="35">
        <v>0</v>
      </c>
      <c r="G710" s="51">
        <v>0</v>
      </c>
      <c r="H710" s="51">
        <v>0</v>
      </c>
      <c r="I710" s="35">
        <v>0</v>
      </c>
      <c r="K710" s="35">
        <v>0</v>
      </c>
      <c r="L710" s="35">
        <v>0</v>
      </c>
      <c r="M710" s="35"/>
      <c r="N710" s="12">
        <v>0</v>
      </c>
      <c r="O710" s="51">
        <v>0</v>
      </c>
      <c r="P710" s="51">
        <v>0</v>
      </c>
      <c r="Q710" s="35">
        <v>0</v>
      </c>
    </row>
    <row r="711" spans="1:17">
      <c r="A711" s="168">
        <f t="shared" si="7"/>
        <v>44731</v>
      </c>
      <c r="B711" s="71">
        <v>0</v>
      </c>
      <c r="C711" s="35">
        <v>0</v>
      </c>
      <c r="D711" s="35">
        <v>0</v>
      </c>
      <c r="E711" s="35"/>
      <c r="F711" s="35">
        <v>0</v>
      </c>
      <c r="G711" s="51">
        <v>0</v>
      </c>
      <c r="H711" s="51">
        <v>0</v>
      </c>
      <c r="I711" s="35">
        <v>0</v>
      </c>
      <c r="K711" s="35">
        <v>0</v>
      </c>
      <c r="L711" s="35">
        <v>0</v>
      </c>
      <c r="M711" s="35"/>
      <c r="N711" s="12">
        <v>0</v>
      </c>
      <c r="O711" s="51">
        <v>0</v>
      </c>
      <c r="P711" s="51">
        <v>0</v>
      </c>
      <c r="Q711" s="35">
        <v>0</v>
      </c>
    </row>
    <row r="712" spans="1:17">
      <c r="A712" s="168">
        <f t="shared" si="7"/>
        <v>44738</v>
      </c>
      <c r="B712" s="71">
        <v>0</v>
      </c>
      <c r="C712" s="35">
        <v>0</v>
      </c>
      <c r="D712" s="35">
        <v>0</v>
      </c>
      <c r="E712" s="35"/>
      <c r="F712" s="35">
        <v>0</v>
      </c>
      <c r="G712" s="51">
        <v>0</v>
      </c>
      <c r="H712" s="51">
        <v>0</v>
      </c>
      <c r="I712" s="35">
        <v>0</v>
      </c>
      <c r="K712" s="35">
        <v>0</v>
      </c>
      <c r="L712" s="35">
        <v>0</v>
      </c>
      <c r="M712" s="35"/>
      <c r="N712" s="12">
        <v>0</v>
      </c>
      <c r="O712" s="51">
        <v>0</v>
      </c>
      <c r="P712" s="51">
        <v>0</v>
      </c>
      <c r="Q712" s="35">
        <v>0</v>
      </c>
    </row>
    <row r="713" spans="1:17">
      <c r="A713" s="168">
        <f t="shared" si="7"/>
        <v>44745</v>
      </c>
      <c r="B713" s="71">
        <v>0</v>
      </c>
      <c r="C713" s="35">
        <v>0</v>
      </c>
      <c r="D713" s="35">
        <v>0</v>
      </c>
      <c r="E713" s="35"/>
      <c r="F713" s="35">
        <v>0</v>
      </c>
      <c r="G713" s="51">
        <v>0</v>
      </c>
      <c r="H713" s="51">
        <v>0</v>
      </c>
      <c r="I713" s="35">
        <v>0</v>
      </c>
      <c r="K713" s="35">
        <v>0</v>
      </c>
      <c r="L713" s="35">
        <v>0</v>
      </c>
      <c r="M713" s="35"/>
      <c r="N713" s="12">
        <v>0</v>
      </c>
      <c r="O713" s="51">
        <v>0</v>
      </c>
      <c r="P713" s="51">
        <v>0</v>
      </c>
      <c r="Q713" s="35">
        <v>0</v>
      </c>
    </row>
    <row r="714" spans="1:17">
      <c r="A714" s="168">
        <f t="shared" si="7"/>
        <v>44752</v>
      </c>
      <c r="B714" s="71">
        <v>0</v>
      </c>
      <c r="C714" s="35">
        <v>0</v>
      </c>
      <c r="D714" s="35">
        <v>0</v>
      </c>
      <c r="E714" s="35"/>
      <c r="F714" s="35">
        <v>0</v>
      </c>
      <c r="G714" s="51">
        <v>0</v>
      </c>
      <c r="H714" s="51">
        <v>0</v>
      </c>
      <c r="I714" s="35">
        <v>0</v>
      </c>
      <c r="K714" s="35">
        <v>0</v>
      </c>
      <c r="L714" s="35">
        <v>0</v>
      </c>
      <c r="M714" s="35"/>
      <c r="N714" s="12">
        <v>0</v>
      </c>
      <c r="O714" s="51">
        <v>0</v>
      </c>
      <c r="P714" s="51">
        <v>0</v>
      </c>
      <c r="Q714" s="35">
        <v>0</v>
      </c>
    </row>
    <row r="715" spans="1:17">
      <c r="A715" s="168">
        <f t="shared" si="7"/>
        <v>44759</v>
      </c>
      <c r="B715" s="71">
        <v>0</v>
      </c>
      <c r="C715" s="35">
        <v>0</v>
      </c>
      <c r="D715" s="35">
        <v>0</v>
      </c>
      <c r="E715" s="35"/>
      <c r="F715" s="35">
        <v>0</v>
      </c>
      <c r="G715" s="51">
        <v>0</v>
      </c>
      <c r="H715" s="51">
        <v>0</v>
      </c>
      <c r="I715" s="35">
        <v>0</v>
      </c>
      <c r="K715" s="35">
        <v>0</v>
      </c>
      <c r="L715" s="35">
        <v>0</v>
      </c>
      <c r="M715" s="35"/>
      <c r="N715" s="12">
        <v>0</v>
      </c>
      <c r="O715" s="51">
        <v>0</v>
      </c>
      <c r="P715" s="51">
        <v>0</v>
      </c>
      <c r="Q715" s="35">
        <v>0</v>
      </c>
    </row>
    <row r="716" spans="1:17">
      <c r="A716" s="168">
        <f t="shared" si="7"/>
        <v>44766</v>
      </c>
      <c r="B716" s="71">
        <v>0</v>
      </c>
      <c r="C716" s="35">
        <v>0</v>
      </c>
      <c r="D716" s="35">
        <v>0</v>
      </c>
      <c r="E716" s="35"/>
      <c r="F716" s="35">
        <v>0</v>
      </c>
      <c r="G716" s="51">
        <v>0</v>
      </c>
      <c r="H716" s="51">
        <v>0</v>
      </c>
      <c r="I716" s="35">
        <v>0</v>
      </c>
      <c r="K716" s="35">
        <v>0</v>
      </c>
      <c r="L716" s="35">
        <v>0</v>
      </c>
      <c r="M716" s="35"/>
      <c r="N716" s="12">
        <v>0</v>
      </c>
      <c r="O716" s="51">
        <v>0</v>
      </c>
      <c r="P716" s="51">
        <v>0</v>
      </c>
      <c r="Q716" s="35">
        <v>0</v>
      </c>
    </row>
    <row r="717" spans="1:17">
      <c r="A717" s="168">
        <f t="shared" si="7"/>
        <v>44773</v>
      </c>
      <c r="B717" s="71">
        <v>0</v>
      </c>
      <c r="C717" s="35">
        <v>0</v>
      </c>
      <c r="D717" s="35">
        <v>0</v>
      </c>
      <c r="E717" s="35"/>
      <c r="F717" s="35">
        <v>0</v>
      </c>
      <c r="G717" s="51">
        <v>0</v>
      </c>
      <c r="H717" s="51">
        <v>0</v>
      </c>
      <c r="I717" s="35">
        <v>0</v>
      </c>
      <c r="K717" s="35">
        <v>0</v>
      </c>
      <c r="L717" s="35">
        <v>0</v>
      </c>
      <c r="M717" s="35"/>
      <c r="N717" s="12">
        <v>0</v>
      </c>
      <c r="O717" s="51">
        <v>0</v>
      </c>
      <c r="P717" s="51">
        <v>0</v>
      </c>
      <c r="Q717" s="35">
        <v>0</v>
      </c>
    </row>
    <row r="718" spans="1:17">
      <c r="A718" s="168">
        <f t="shared" si="7"/>
        <v>44780</v>
      </c>
      <c r="B718" s="71">
        <v>0</v>
      </c>
      <c r="C718" s="35">
        <v>0</v>
      </c>
      <c r="D718" s="35">
        <v>0</v>
      </c>
      <c r="E718" s="35"/>
      <c r="F718" s="35">
        <v>0</v>
      </c>
      <c r="G718" s="51">
        <v>0</v>
      </c>
      <c r="H718" s="51">
        <v>0</v>
      </c>
      <c r="I718" s="35">
        <v>0</v>
      </c>
      <c r="K718" s="35">
        <v>0</v>
      </c>
      <c r="L718" s="35">
        <v>0</v>
      </c>
      <c r="M718" s="35"/>
      <c r="N718" s="12">
        <v>0</v>
      </c>
      <c r="O718" s="51">
        <v>0</v>
      </c>
      <c r="P718" s="51">
        <v>0</v>
      </c>
      <c r="Q718" s="35">
        <v>0</v>
      </c>
    </row>
    <row r="719" spans="1:17">
      <c r="A719" s="168">
        <f t="shared" si="7"/>
        <v>44787</v>
      </c>
      <c r="B719" s="71">
        <v>0</v>
      </c>
      <c r="C719" s="35">
        <v>0</v>
      </c>
      <c r="D719" s="35">
        <v>0</v>
      </c>
      <c r="E719" s="35"/>
      <c r="F719" s="35">
        <v>0</v>
      </c>
      <c r="G719" s="51">
        <v>0</v>
      </c>
      <c r="H719" s="51">
        <v>0</v>
      </c>
      <c r="I719" s="35">
        <v>0</v>
      </c>
      <c r="K719" s="35">
        <v>0</v>
      </c>
      <c r="L719" s="35">
        <v>0</v>
      </c>
      <c r="M719" s="35"/>
      <c r="N719" s="12">
        <v>0</v>
      </c>
      <c r="O719" s="51">
        <v>0</v>
      </c>
      <c r="P719" s="51">
        <v>0</v>
      </c>
      <c r="Q719" s="35">
        <v>0</v>
      </c>
    </row>
    <row r="720" spans="1:17">
      <c r="A720" s="168">
        <f t="shared" si="7"/>
        <v>44794</v>
      </c>
      <c r="B720" s="71">
        <v>0</v>
      </c>
      <c r="C720" s="35">
        <v>0</v>
      </c>
      <c r="D720" s="35">
        <v>0</v>
      </c>
      <c r="E720" s="35"/>
      <c r="F720" s="35">
        <v>0</v>
      </c>
      <c r="G720" s="51">
        <v>0</v>
      </c>
      <c r="H720" s="51">
        <v>0</v>
      </c>
      <c r="I720" s="35">
        <v>0</v>
      </c>
      <c r="K720" s="35">
        <v>0</v>
      </c>
      <c r="L720" s="35">
        <v>0</v>
      </c>
      <c r="M720" s="35"/>
      <c r="N720" s="12">
        <v>0</v>
      </c>
      <c r="O720" s="51">
        <v>0</v>
      </c>
      <c r="P720" s="51">
        <v>0</v>
      </c>
      <c r="Q720" s="35">
        <v>0</v>
      </c>
    </row>
    <row r="721" spans="1:17">
      <c r="A721" s="168">
        <f t="shared" si="7"/>
        <v>44801</v>
      </c>
      <c r="B721" s="71">
        <v>0</v>
      </c>
      <c r="C721" s="35">
        <v>0</v>
      </c>
      <c r="D721" s="35">
        <v>0</v>
      </c>
      <c r="E721" s="35"/>
      <c r="F721" s="35">
        <v>0</v>
      </c>
      <c r="G721" s="51">
        <v>0</v>
      </c>
      <c r="H721" s="51">
        <v>0</v>
      </c>
      <c r="I721" s="35">
        <v>0</v>
      </c>
      <c r="K721" s="35">
        <v>0</v>
      </c>
      <c r="L721" s="35">
        <v>0</v>
      </c>
      <c r="M721" s="35"/>
      <c r="N721" s="12">
        <v>0</v>
      </c>
      <c r="O721" s="51">
        <v>0</v>
      </c>
      <c r="P721" s="51">
        <v>0</v>
      </c>
      <c r="Q721" s="35">
        <v>0</v>
      </c>
    </row>
    <row r="722" spans="1:17">
      <c r="A722" s="168">
        <f t="shared" si="7"/>
        <v>44808</v>
      </c>
      <c r="B722" s="71">
        <v>0</v>
      </c>
      <c r="C722" s="35">
        <v>0</v>
      </c>
      <c r="D722" s="35">
        <v>0</v>
      </c>
      <c r="E722" s="35"/>
      <c r="F722" s="35">
        <v>0</v>
      </c>
      <c r="G722" s="51">
        <v>0</v>
      </c>
      <c r="H722" s="51">
        <v>0</v>
      </c>
      <c r="I722" s="35">
        <v>0</v>
      </c>
      <c r="K722" s="35">
        <v>0</v>
      </c>
      <c r="L722" s="35">
        <v>0</v>
      </c>
      <c r="M722" s="35"/>
      <c r="N722" s="12">
        <v>0</v>
      </c>
      <c r="O722" s="51">
        <v>0</v>
      </c>
      <c r="P722" s="51">
        <v>0</v>
      </c>
      <c r="Q722" s="35">
        <v>0</v>
      </c>
    </row>
    <row r="723" spans="1:17">
      <c r="A723" s="168">
        <f t="shared" si="7"/>
        <v>44815</v>
      </c>
      <c r="B723" s="71">
        <v>0</v>
      </c>
      <c r="C723" s="35">
        <v>0</v>
      </c>
      <c r="D723" s="35">
        <v>0</v>
      </c>
      <c r="E723" s="35"/>
      <c r="F723" s="35">
        <v>0</v>
      </c>
      <c r="G723" s="51">
        <v>0</v>
      </c>
      <c r="H723" s="51">
        <v>0</v>
      </c>
      <c r="I723" s="35">
        <v>0</v>
      </c>
      <c r="K723" s="35">
        <v>0</v>
      </c>
      <c r="L723" s="35">
        <v>0</v>
      </c>
      <c r="M723" s="35"/>
      <c r="N723" s="12">
        <v>0</v>
      </c>
      <c r="O723" s="51">
        <v>0</v>
      </c>
      <c r="P723" s="51">
        <v>0</v>
      </c>
      <c r="Q723" s="35">
        <v>0</v>
      </c>
    </row>
    <row r="724" spans="1:17">
      <c r="A724" s="168">
        <f t="shared" si="7"/>
        <v>44822</v>
      </c>
      <c r="B724" s="71">
        <v>0</v>
      </c>
      <c r="C724" s="35">
        <v>0</v>
      </c>
      <c r="D724" s="35">
        <v>0</v>
      </c>
      <c r="E724" s="35"/>
      <c r="F724" s="35">
        <v>0</v>
      </c>
      <c r="G724" s="51">
        <v>0</v>
      </c>
      <c r="H724" s="51">
        <v>0</v>
      </c>
      <c r="I724" s="35">
        <v>0</v>
      </c>
      <c r="K724" s="35">
        <v>0</v>
      </c>
      <c r="L724" s="35">
        <v>0</v>
      </c>
      <c r="M724" s="35"/>
      <c r="N724" s="12">
        <v>0</v>
      </c>
      <c r="O724" s="51">
        <v>0</v>
      </c>
      <c r="P724" s="51">
        <v>0</v>
      </c>
      <c r="Q724" s="35">
        <v>0</v>
      </c>
    </row>
    <row r="725" spans="1:17">
      <c r="A725" s="168">
        <f t="shared" si="7"/>
        <v>44829</v>
      </c>
      <c r="B725" s="71">
        <v>0</v>
      </c>
      <c r="C725" s="35">
        <v>0</v>
      </c>
      <c r="D725" s="35">
        <v>0</v>
      </c>
      <c r="E725" s="35"/>
      <c r="F725" s="35">
        <v>0</v>
      </c>
      <c r="G725" s="51">
        <v>0</v>
      </c>
      <c r="H725" s="51">
        <v>0</v>
      </c>
      <c r="I725" s="35">
        <v>0</v>
      </c>
      <c r="K725" s="35">
        <v>0</v>
      </c>
      <c r="L725" s="35">
        <v>0</v>
      </c>
      <c r="M725" s="35"/>
      <c r="N725" s="12">
        <v>0</v>
      </c>
      <c r="O725" s="51">
        <v>0</v>
      </c>
      <c r="P725" s="51">
        <v>0</v>
      </c>
      <c r="Q725" s="35">
        <v>0</v>
      </c>
    </row>
    <row r="726" spans="1:17">
      <c r="A726" s="168">
        <f t="shared" si="7"/>
        <v>44836</v>
      </c>
      <c r="B726" s="71">
        <v>0</v>
      </c>
      <c r="C726" s="35">
        <v>0</v>
      </c>
      <c r="D726" s="35">
        <v>0</v>
      </c>
      <c r="E726" s="35"/>
      <c r="F726" s="35">
        <v>0</v>
      </c>
      <c r="G726" s="51">
        <v>0</v>
      </c>
      <c r="H726" s="51">
        <v>0</v>
      </c>
      <c r="I726" s="35">
        <v>0</v>
      </c>
      <c r="K726" s="35">
        <v>0</v>
      </c>
      <c r="L726" s="35">
        <v>0</v>
      </c>
      <c r="M726" s="35"/>
      <c r="N726" s="12">
        <v>0</v>
      </c>
      <c r="O726" s="51">
        <v>0</v>
      </c>
      <c r="P726" s="51">
        <v>0</v>
      </c>
      <c r="Q726" s="35">
        <v>0</v>
      </c>
    </row>
    <row r="727" spans="1:17">
      <c r="A727" s="168">
        <f t="shared" si="7"/>
        <v>44843</v>
      </c>
      <c r="B727" s="71">
        <v>0</v>
      </c>
      <c r="C727" s="35">
        <v>0</v>
      </c>
      <c r="D727" s="35">
        <v>0</v>
      </c>
      <c r="E727" s="35"/>
      <c r="F727" s="35">
        <v>0</v>
      </c>
      <c r="G727" s="51">
        <v>0</v>
      </c>
      <c r="H727" s="51">
        <v>0</v>
      </c>
      <c r="I727" s="35">
        <v>0</v>
      </c>
      <c r="K727" s="35">
        <v>0</v>
      </c>
      <c r="L727" s="35">
        <v>0</v>
      </c>
      <c r="M727" s="35"/>
      <c r="N727" s="12">
        <v>0</v>
      </c>
      <c r="O727" s="51">
        <v>0</v>
      </c>
      <c r="P727" s="51">
        <v>0</v>
      </c>
      <c r="Q727" s="35">
        <v>0</v>
      </c>
    </row>
    <row r="728" spans="1:17">
      <c r="A728" s="168">
        <f t="shared" si="7"/>
        <v>44850</v>
      </c>
      <c r="B728" s="71">
        <v>0</v>
      </c>
      <c r="C728" s="35">
        <v>0</v>
      </c>
      <c r="D728" s="35">
        <v>0</v>
      </c>
      <c r="E728" s="35"/>
      <c r="F728" s="35">
        <v>0</v>
      </c>
      <c r="G728" s="51">
        <v>0</v>
      </c>
      <c r="H728" s="51">
        <v>0</v>
      </c>
      <c r="I728" s="35">
        <v>0</v>
      </c>
      <c r="K728" s="35">
        <v>0</v>
      </c>
      <c r="L728" s="35">
        <v>0</v>
      </c>
      <c r="M728" s="35"/>
      <c r="N728" s="12">
        <v>0</v>
      </c>
      <c r="O728" s="51">
        <v>0</v>
      </c>
      <c r="P728" s="51">
        <v>0</v>
      </c>
      <c r="Q728" s="35">
        <v>0</v>
      </c>
    </row>
    <row r="729" spans="1:17">
      <c r="A729" s="168">
        <f t="shared" si="7"/>
        <v>44857</v>
      </c>
      <c r="B729" s="71">
        <v>0</v>
      </c>
      <c r="C729" s="35">
        <v>0</v>
      </c>
      <c r="D729" s="35">
        <v>0</v>
      </c>
      <c r="E729" s="35"/>
      <c r="F729" s="35">
        <v>0</v>
      </c>
      <c r="G729" s="51">
        <v>0</v>
      </c>
      <c r="H729" s="51">
        <v>0</v>
      </c>
      <c r="I729" s="35">
        <v>0</v>
      </c>
      <c r="K729" s="35">
        <v>0</v>
      </c>
      <c r="L729" s="35">
        <v>0</v>
      </c>
      <c r="M729" s="35"/>
      <c r="N729" s="12">
        <v>0</v>
      </c>
      <c r="O729" s="51">
        <v>0</v>
      </c>
      <c r="P729" s="51">
        <v>0</v>
      </c>
      <c r="Q729" s="35">
        <v>0</v>
      </c>
    </row>
    <row r="730" spans="1:17">
      <c r="A730" s="168">
        <f t="shared" si="7"/>
        <v>44864</v>
      </c>
      <c r="B730" s="71">
        <v>0</v>
      </c>
      <c r="C730" s="35">
        <v>0</v>
      </c>
      <c r="D730" s="35">
        <v>0</v>
      </c>
      <c r="E730" s="35"/>
      <c r="F730" s="35">
        <v>0</v>
      </c>
      <c r="G730" s="51">
        <v>0</v>
      </c>
      <c r="H730" s="51">
        <v>0</v>
      </c>
      <c r="I730" s="35">
        <v>0</v>
      </c>
      <c r="K730" s="35">
        <v>0</v>
      </c>
      <c r="L730" s="35">
        <v>0</v>
      </c>
      <c r="M730" s="35"/>
      <c r="N730" s="12">
        <v>0</v>
      </c>
      <c r="O730" s="51">
        <v>0</v>
      </c>
      <c r="P730" s="51">
        <v>0</v>
      </c>
      <c r="Q730" s="35">
        <v>0</v>
      </c>
    </row>
    <row r="731" spans="1:17">
      <c r="A731" s="168">
        <f t="shared" ref="A731:A791" si="8">A730+7</f>
        <v>44871</v>
      </c>
      <c r="B731" s="71">
        <v>0</v>
      </c>
      <c r="C731" s="35">
        <v>0</v>
      </c>
      <c r="D731" s="35">
        <v>0</v>
      </c>
      <c r="E731" s="35"/>
      <c r="F731" s="35">
        <v>0</v>
      </c>
      <c r="G731" s="51">
        <v>0</v>
      </c>
      <c r="H731" s="51">
        <v>0</v>
      </c>
      <c r="I731" s="35">
        <v>0</v>
      </c>
      <c r="K731" s="35">
        <v>0</v>
      </c>
      <c r="L731" s="35">
        <v>0</v>
      </c>
      <c r="M731" s="35"/>
      <c r="N731" s="12">
        <v>0</v>
      </c>
      <c r="O731" s="51">
        <v>0</v>
      </c>
      <c r="P731" s="51">
        <v>0</v>
      </c>
      <c r="Q731" s="35">
        <v>0</v>
      </c>
    </row>
    <row r="732" spans="1:17">
      <c r="A732" s="168">
        <f t="shared" si="8"/>
        <v>44878</v>
      </c>
      <c r="B732" s="71">
        <v>0</v>
      </c>
      <c r="C732" s="35">
        <v>0</v>
      </c>
      <c r="D732" s="35">
        <v>0</v>
      </c>
      <c r="E732" s="35"/>
      <c r="F732" s="35">
        <v>0</v>
      </c>
      <c r="G732" s="51">
        <v>0</v>
      </c>
      <c r="H732" s="51">
        <v>0</v>
      </c>
      <c r="I732" s="35">
        <v>0</v>
      </c>
      <c r="K732" s="35">
        <v>0</v>
      </c>
      <c r="L732" s="35">
        <v>0</v>
      </c>
      <c r="M732" s="35"/>
      <c r="N732" s="12">
        <v>0</v>
      </c>
      <c r="O732" s="51">
        <v>0</v>
      </c>
      <c r="P732" s="51">
        <v>0</v>
      </c>
      <c r="Q732" s="35">
        <v>0</v>
      </c>
    </row>
    <row r="733" spans="1:17">
      <c r="A733" s="168">
        <f t="shared" si="8"/>
        <v>44885</v>
      </c>
      <c r="B733" s="71">
        <v>0</v>
      </c>
      <c r="C733" s="35">
        <v>0</v>
      </c>
      <c r="D733" s="35">
        <v>0</v>
      </c>
      <c r="E733" s="35"/>
      <c r="F733" s="35">
        <v>0</v>
      </c>
      <c r="G733" s="51">
        <v>0</v>
      </c>
      <c r="H733" s="51">
        <v>0</v>
      </c>
      <c r="I733" s="35">
        <v>0</v>
      </c>
      <c r="K733" s="35">
        <v>0</v>
      </c>
      <c r="L733" s="35">
        <v>0</v>
      </c>
      <c r="M733" s="35"/>
      <c r="N733" s="12">
        <v>0</v>
      </c>
      <c r="O733" s="51">
        <v>0</v>
      </c>
      <c r="P733" s="51">
        <v>0</v>
      </c>
      <c r="Q733" s="35">
        <v>0</v>
      </c>
    </row>
    <row r="734" spans="1:17">
      <c r="A734" s="168">
        <f t="shared" si="8"/>
        <v>44892</v>
      </c>
      <c r="B734" s="71">
        <v>0</v>
      </c>
      <c r="C734" s="35">
        <v>0</v>
      </c>
      <c r="D734" s="35">
        <v>0</v>
      </c>
      <c r="E734" s="35"/>
      <c r="F734" s="35">
        <v>0</v>
      </c>
      <c r="G734" s="51">
        <v>0</v>
      </c>
      <c r="H734" s="51">
        <v>0</v>
      </c>
      <c r="I734" s="35">
        <v>0</v>
      </c>
      <c r="K734" s="35">
        <v>0</v>
      </c>
      <c r="L734" s="35">
        <v>0</v>
      </c>
      <c r="M734" s="35"/>
      <c r="N734" s="12">
        <v>0</v>
      </c>
      <c r="O734" s="51">
        <v>0</v>
      </c>
      <c r="P734" s="51">
        <v>0</v>
      </c>
      <c r="Q734" s="35">
        <v>0</v>
      </c>
    </row>
    <row r="735" spans="1:17">
      <c r="A735" s="168">
        <f t="shared" si="8"/>
        <v>44899</v>
      </c>
      <c r="B735" s="71">
        <v>0</v>
      </c>
      <c r="C735" s="35">
        <v>0</v>
      </c>
      <c r="D735" s="35">
        <v>0</v>
      </c>
      <c r="E735" s="35"/>
      <c r="F735" s="35">
        <v>0</v>
      </c>
      <c r="G735" s="51">
        <v>0</v>
      </c>
      <c r="H735" s="51">
        <v>0</v>
      </c>
      <c r="I735" s="35">
        <v>0</v>
      </c>
      <c r="K735" s="35">
        <v>0</v>
      </c>
      <c r="L735" s="35">
        <v>0</v>
      </c>
      <c r="M735" s="35"/>
      <c r="N735" s="12">
        <v>0</v>
      </c>
      <c r="O735" s="51">
        <v>0</v>
      </c>
      <c r="P735" s="51">
        <v>0</v>
      </c>
      <c r="Q735" s="35">
        <v>0</v>
      </c>
    </row>
    <row r="736" spans="1:17">
      <c r="A736" s="168">
        <f t="shared" si="8"/>
        <v>44906</v>
      </c>
      <c r="B736" s="71">
        <v>0</v>
      </c>
      <c r="C736" s="35">
        <v>0</v>
      </c>
      <c r="D736" s="35">
        <v>0</v>
      </c>
      <c r="E736" s="35"/>
      <c r="F736" s="35">
        <v>0</v>
      </c>
      <c r="G736" s="51">
        <v>0</v>
      </c>
      <c r="H736" s="51">
        <v>0</v>
      </c>
      <c r="I736" s="35">
        <v>0</v>
      </c>
      <c r="K736" s="35">
        <v>0</v>
      </c>
      <c r="L736" s="35">
        <v>0</v>
      </c>
      <c r="M736" s="35"/>
      <c r="N736" s="12">
        <v>0</v>
      </c>
      <c r="O736" s="51">
        <v>0</v>
      </c>
      <c r="P736" s="51">
        <v>0</v>
      </c>
      <c r="Q736" s="35">
        <v>0</v>
      </c>
    </row>
    <row r="737" spans="1:17">
      <c r="A737" s="168">
        <f t="shared" si="8"/>
        <v>44913</v>
      </c>
      <c r="B737" s="71">
        <v>0</v>
      </c>
      <c r="C737" s="35">
        <v>0</v>
      </c>
      <c r="D737" s="35">
        <v>0</v>
      </c>
      <c r="E737" s="35"/>
      <c r="F737" s="35">
        <v>0</v>
      </c>
      <c r="G737" s="51">
        <v>0</v>
      </c>
      <c r="H737" s="51">
        <v>0</v>
      </c>
      <c r="I737" s="35">
        <v>0</v>
      </c>
      <c r="K737" s="35">
        <v>0</v>
      </c>
      <c r="L737" s="35">
        <v>0</v>
      </c>
      <c r="M737" s="35"/>
      <c r="N737" s="12">
        <v>0</v>
      </c>
      <c r="O737" s="51">
        <v>0</v>
      </c>
      <c r="P737" s="51">
        <v>0</v>
      </c>
      <c r="Q737" s="35">
        <v>0</v>
      </c>
    </row>
    <row r="738" spans="1:17">
      <c r="A738" s="168">
        <f t="shared" si="8"/>
        <v>44920</v>
      </c>
      <c r="B738" s="71">
        <v>0</v>
      </c>
      <c r="C738" s="35">
        <v>0</v>
      </c>
      <c r="D738" s="35">
        <v>0</v>
      </c>
      <c r="E738" s="35"/>
      <c r="F738" s="35">
        <v>0</v>
      </c>
      <c r="G738" s="51">
        <v>0</v>
      </c>
      <c r="H738" s="51">
        <v>0</v>
      </c>
      <c r="I738" s="35">
        <v>0</v>
      </c>
      <c r="K738" s="35">
        <v>0</v>
      </c>
      <c r="L738" s="35">
        <v>0</v>
      </c>
      <c r="M738" s="35"/>
      <c r="N738" s="12">
        <v>0</v>
      </c>
      <c r="O738" s="51">
        <v>0</v>
      </c>
      <c r="P738" s="51">
        <v>0</v>
      </c>
      <c r="Q738" s="35">
        <v>0</v>
      </c>
    </row>
    <row r="739" spans="1:17">
      <c r="A739" s="168">
        <f t="shared" si="8"/>
        <v>44927</v>
      </c>
      <c r="B739" s="71">
        <v>0</v>
      </c>
      <c r="C739" s="35">
        <v>0</v>
      </c>
      <c r="D739" s="35">
        <v>0</v>
      </c>
      <c r="E739" s="35"/>
      <c r="F739" s="35">
        <v>0</v>
      </c>
      <c r="G739" s="51">
        <v>0</v>
      </c>
      <c r="H739" s="51">
        <v>0</v>
      </c>
      <c r="I739" s="35">
        <v>0</v>
      </c>
      <c r="K739" s="35">
        <v>0</v>
      </c>
      <c r="L739" s="35">
        <v>0</v>
      </c>
      <c r="M739" s="35"/>
      <c r="N739" s="12">
        <v>0</v>
      </c>
      <c r="O739" s="51">
        <v>0</v>
      </c>
      <c r="P739" s="51">
        <v>0</v>
      </c>
      <c r="Q739" s="35">
        <v>0</v>
      </c>
    </row>
    <row r="740" spans="1:17">
      <c r="A740" s="168">
        <f t="shared" si="8"/>
        <v>44934</v>
      </c>
      <c r="B740" s="71">
        <v>0</v>
      </c>
      <c r="C740" s="35">
        <v>0</v>
      </c>
      <c r="D740" s="35">
        <v>0</v>
      </c>
      <c r="E740" s="35"/>
      <c r="F740" s="35">
        <v>0</v>
      </c>
      <c r="G740" s="51">
        <v>0</v>
      </c>
      <c r="H740" s="51">
        <v>0</v>
      </c>
      <c r="I740" s="35">
        <v>0</v>
      </c>
      <c r="K740" s="35">
        <v>0</v>
      </c>
      <c r="L740" s="35">
        <v>0</v>
      </c>
      <c r="M740" s="35"/>
      <c r="N740" s="12">
        <v>0</v>
      </c>
      <c r="O740" s="51">
        <v>0</v>
      </c>
      <c r="P740" s="51">
        <v>0</v>
      </c>
      <c r="Q740" s="35">
        <v>0</v>
      </c>
    </row>
    <row r="741" spans="1:17">
      <c r="A741" s="168">
        <f t="shared" si="8"/>
        <v>44941</v>
      </c>
      <c r="B741" s="71">
        <v>0</v>
      </c>
      <c r="C741" s="35">
        <v>0</v>
      </c>
      <c r="D741" s="35">
        <v>0</v>
      </c>
      <c r="E741" s="35"/>
      <c r="F741" s="35">
        <v>0</v>
      </c>
      <c r="G741" s="51">
        <v>0</v>
      </c>
      <c r="H741" s="51">
        <v>0</v>
      </c>
      <c r="I741" s="35">
        <v>0</v>
      </c>
      <c r="K741" s="35">
        <v>0</v>
      </c>
      <c r="L741" s="35">
        <v>0</v>
      </c>
      <c r="M741" s="35"/>
      <c r="N741" s="12">
        <v>0</v>
      </c>
      <c r="O741" s="51">
        <v>0</v>
      </c>
      <c r="P741" s="51">
        <v>0</v>
      </c>
      <c r="Q741" s="35">
        <v>0</v>
      </c>
    </row>
    <row r="742" spans="1:17">
      <c r="A742" s="168">
        <f t="shared" si="8"/>
        <v>44948</v>
      </c>
      <c r="B742" s="71">
        <v>0</v>
      </c>
      <c r="C742" s="35">
        <v>0</v>
      </c>
      <c r="D742" s="35">
        <v>0</v>
      </c>
      <c r="E742" s="35"/>
      <c r="F742" s="35">
        <v>0</v>
      </c>
      <c r="G742" s="51">
        <v>0</v>
      </c>
      <c r="H742" s="51">
        <v>0</v>
      </c>
      <c r="I742" s="35">
        <v>0</v>
      </c>
      <c r="K742" s="35">
        <v>0</v>
      </c>
      <c r="L742" s="35">
        <v>0</v>
      </c>
      <c r="M742" s="35"/>
      <c r="N742" s="12">
        <v>0</v>
      </c>
      <c r="O742" s="51">
        <v>0</v>
      </c>
      <c r="P742" s="51">
        <v>0</v>
      </c>
      <c r="Q742" s="35">
        <v>0</v>
      </c>
    </row>
    <row r="743" spans="1:17">
      <c r="A743" s="168">
        <f t="shared" si="8"/>
        <v>44955</v>
      </c>
      <c r="B743" s="71">
        <v>0</v>
      </c>
      <c r="C743" s="35">
        <v>0</v>
      </c>
      <c r="D743" s="35">
        <v>0</v>
      </c>
      <c r="E743" s="35"/>
      <c r="F743" s="35">
        <v>0</v>
      </c>
      <c r="G743" s="51">
        <v>0</v>
      </c>
      <c r="H743" s="51">
        <v>0</v>
      </c>
      <c r="I743" s="35">
        <v>0</v>
      </c>
      <c r="K743" s="35">
        <v>0</v>
      </c>
      <c r="L743" s="35">
        <v>0</v>
      </c>
      <c r="M743" s="35"/>
      <c r="N743" s="12">
        <v>0</v>
      </c>
      <c r="O743" s="51">
        <v>0</v>
      </c>
      <c r="P743" s="51">
        <v>0</v>
      </c>
      <c r="Q743" s="35">
        <v>0</v>
      </c>
    </row>
    <row r="744" spans="1:17">
      <c r="A744" s="168">
        <f t="shared" si="8"/>
        <v>44962</v>
      </c>
      <c r="B744" s="71">
        <v>0</v>
      </c>
      <c r="C744" s="35">
        <v>0</v>
      </c>
      <c r="D744" s="35">
        <v>0</v>
      </c>
      <c r="E744" s="35"/>
      <c r="F744" s="35">
        <v>0</v>
      </c>
      <c r="G744" s="51">
        <v>0</v>
      </c>
      <c r="H744" s="51">
        <v>0</v>
      </c>
      <c r="I744" s="35">
        <v>0</v>
      </c>
      <c r="K744" s="35">
        <v>0</v>
      </c>
      <c r="L744" s="35">
        <v>0</v>
      </c>
      <c r="M744" s="35"/>
      <c r="N744" s="12">
        <v>0</v>
      </c>
      <c r="O744" s="51">
        <v>0</v>
      </c>
      <c r="P744" s="51">
        <v>0</v>
      </c>
      <c r="Q744" s="35">
        <v>0</v>
      </c>
    </row>
    <row r="745" spans="1:17">
      <c r="A745" s="168">
        <f t="shared" si="8"/>
        <v>44969</v>
      </c>
      <c r="B745" s="71">
        <v>0</v>
      </c>
      <c r="C745" s="35">
        <v>0</v>
      </c>
      <c r="D745" s="35">
        <v>0</v>
      </c>
      <c r="E745" s="35"/>
      <c r="F745" s="35">
        <v>0</v>
      </c>
      <c r="G745" s="51">
        <v>0</v>
      </c>
      <c r="H745" s="51">
        <v>0</v>
      </c>
      <c r="I745" s="35">
        <v>0</v>
      </c>
      <c r="K745" s="35">
        <v>0</v>
      </c>
      <c r="L745" s="35">
        <v>0</v>
      </c>
      <c r="M745" s="35"/>
      <c r="N745" s="12">
        <v>0</v>
      </c>
      <c r="O745" s="51">
        <v>0</v>
      </c>
      <c r="P745" s="51">
        <v>0</v>
      </c>
      <c r="Q745" s="35">
        <v>0</v>
      </c>
    </row>
    <row r="746" spans="1:17">
      <c r="A746" s="168">
        <f t="shared" si="8"/>
        <v>44976</v>
      </c>
      <c r="B746" s="71">
        <v>0</v>
      </c>
      <c r="C746" s="35">
        <v>0</v>
      </c>
      <c r="D746" s="35">
        <v>0</v>
      </c>
      <c r="E746" s="35"/>
      <c r="F746" s="35">
        <v>0</v>
      </c>
      <c r="G746" s="51">
        <v>0</v>
      </c>
      <c r="H746" s="51">
        <v>0</v>
      </c>
      <c r="I746" s="35">
        <v>0</v>
      </c>
      <c r="K746" s="35">
        <v>0</v>
      </c>
      <c r="L746" s="35">
        <v>0</v>
      </c>
      <c r="M746" s="35"/>
      <c r="N746" s="12">
        <v>0</v>
      </c>
      <c r="O746" s="51">
        <v>0</v>
      </c>
      <c r="P746" s="51">
        <v>0</v>
      </c>
      <c r="Q746" s="35">
        <v>0</v>
      </c>
    </row>
    <row r="747" spans="1:17">
      <c r="A747" s="168">
        <f t="shared" si="8"/>
        <v>44983</v>
      </c>
      <c r="B747" s="71">
        <v>0</v>
      </c>
      <c r="C747" s="35">
        <v>0</v>
      </c>
      <c r="D747" s="35">
        <v>0</v>
      </c>
      <c r="E747" s="35"/>
      <c r="F747" s="35">
        <v>0</v>
      </c>
      <c r="G747" s="51">
        <v>0</v>
      </c>
      <c r="H747" s="51">
        <v>0</v>
      </c>
      <c r="I747" s="35">
        <v>0</v>
      </c>
      <c r="K747" s="35">
        <v>0</v>
      </c>
      <c r="L747" s="35">
        <v>0</v>
      </c>
      <c r="M747" s="35"/>
      <c r="N747" s="12">
        <v>0</v>
      </c>
      <c r="O747" s="51">
        <v>0</v>
      </c>
      <c r="P747" s="51">
        <v>0</v>
      </c>
      <c r="Q747" s="35">
        <v>0</v>
      </c>
    </row>
    <row r="748" spans="1:17">
      <c r="A748" s="168">
        <f t="shared" si="8"/>
        <v>44990</v>
      </c>
      <c r="B748" s="71">
        <v>0</v>
      </c>
      <c r="C748" s="35">
        <v>0</v>
      </c>
      <c r="D748" s="35">
        <v>0</v>
      </c>
      <c r="E748" s="35"/>
      <c r="F748" s="35">
        <v>0</v>
      </c>
      <c r="G748" s="51">
        <v>0</v>
      </c>
      <c r="H748" s="51">
        <v>0</v>
      </c>
      <c r="I748" s="35">
        <v>0</v>
      </c>
      <c r="K748" s="35">
        <v>0</v>
      </c>
      <c r="L748" s="35">
        <v>0</v>
      </c>
      <c r="M748" s="35"/>
      <c r="N748" s="12">
        <v>0</v>
      </c>
      <c r="O748" s="51">
        <v>0</v>
      </c>
      <c r="P748" s="51">
        <v>0</v>
      </c>
      <c r="Q748" s="35">
        <v>0</v>
      </c>
    </row>
    <row r="749" spans="1:17">
      <c r="A749" s="168">
        <f t="shared" si="8"/>
        <v>44997</v>
      </c>
      <c r="B749" s="71">
        <v>0</v>
      </c>
      <c r="C749" s="35">
        <v>0</v>
      </c>
      <c r="D749" s="35">
        <v>0</v>
      </c>
      <c r="E749" s="35"/>
      <c r="F749" s="35">
        <v>0</v>
      </c>
      <c r="G749" s="51">
        <v>0</v>
      </c>
      <c r="H749" s="51">
        <v>0</v>
      </c>
      <c r="I749" s="35">
        <v>0</v>
      </c>
      <c r="K749" s="35">
        <v>0</v>
      </c>
      <c r="L749" s="35">
        <v>0</v>
      </c>
      <c r="M749" s="35"/>
      <c r="N749" s="12">
        <v>0</v>
      </c>
      <c r="O749" s="51">
        <v>0</v>
      </c>
      <c r="P749" s="51">
        <v>0</v>
      </c>
      <c r="Q749" s="35">
        <v>0</v>
      </c>
    </row>
    <row r="750" spans="1:17">
      <c r="A750" s="168">
        <f t="shared" si="8"/>
        <v>45004</v>
      </c>
      <c r="B750" s="71">
        <v>0</v>
      </c>
      <c r="C750" s="35">
        <v>0</v>
      </c>
      <c r="D750" s="35">
        <v>0</v>
      </c>
      <c r="E750" s="35"/>
      <c r="F750" s="35">
        <v>0</v>
      </c>
      <c r="G750" s="51">
        <v>0</v>
      </c>
      <c r="H750" s="51">
        <v>0</v>
      </c>
      <c r="I750" s="35">
        <v>0</v>
      </c>
      <c r="K750" s="35">
        <v>0</v>
      </c>
      <c r="L750" s="35">
        <v>0</v>
      </c>
      <c r="M750" s="35"/>
      <c r="N750" s="12">
        <v>0</v>
      </c>
      <c r="O750" s="51">
        <v>0</v>
      </c>
      <c r="P750" s="51">
        <v>0</v>
      </c>
      <c r="Q750" s="35">
        <v>0</v>
      </c>
    </row>
    <row r="751" spans="1:17">
      <c r="A751" s="168">
        <f t="shared" si="8"/>
        <v>45011</v>
      </c>
      <c r="B751" s="71">
        <v>0</v>
      </c>
      <c r="C751" s="35">
        <v>0</v>
      </c>
      <c r="D751" s="35">
        <v>0</v>
      </c>
      <c r="E751" s="35"/>
      <c r="F751" s="35">
        <v>0</v>
      </c>
      <c r="G751" s="51">
        <v>0</v>
      </c>
      <c r="H751" s="51">
        <v>0</v>
      </c>
      <c r="I751" s="35">
        <v>0</v>
      </c>
      <c r="K751" s="35">
        <v>0</v>
      </c>
      <c r="L751" s="35">
        <v>0</v>
      </c>
      <c r="M751" s="35"/>
      <c r="N751" s="12">
        <v>0</v>
      </c>
      <c r="O751" s="51">
        <v>0</v>
      </c>
      <c r="P751" s="51">
        <v>0</v>
      </c>
      <c r="Q751" s="35">
        <v>0</v>
      </c>
    </row>
    <row r="752" spans="1:17">
      <c r="A752" s="168">
        <f t="shared" si="8"/>
        <v>45018</v>
      </c>
      <c r="B752" s="71">
        <v>0</v>
      </c>
      <c r="C752" s="35">
        <v>0</v>
      </c>
      <c r="D752" s="35">
        <v>0</v>
      </c>
      <c r="E752" s="35"/>
      <c r="F752" s="35">
        <v>0</v>
      </c>
      <c r="G752" s="51">
        <v>0</v>
      </c>
      <c r="H752" s="51">
        <v>0</v>
      </c>
      <c r="I752" s="35">
        <v>0</v>
      </c>
      <c r="K752" s="35">
        <v>0</v>
      </c>
      <c r="L752" s="35">
        <v>0</v>
      </c>
      <c r="M752" s="35"/>
      <c r="N752" s="12">
        <v>0</v>
      </c>
      <c r="O752" s="51">
        <v>0</v>
      </c>
      <c r="P752" s="51">
        <v>0</v>
      </c>
      <c r="Q752" s="35">
        <v>0</v>
      </c>
    </row>
    <row r="753" spans="1:17">
      <c r="A753" s="168">
        <f t="shared" si="8"/>
        <v>45025</v>
      </c>
      <c r="B753" s="71">
        <v>0</v>
      </c>
      <c r="C753" s="35">
        <v>0</v>
      </c>
      <c r="D753" s="35">
        <v>0</v>
      </c>
      <c r="E753" s="35"/>
      <c r="F753" s="35">
        <v>0</v>
      </c>
      <c r="G753" s="51">
        <v>0</v>
      </c>
      <c r="H753" s="51">
        <v>0</v>
      </c>
      <c r="I753" s="35">
        <v>0</v>
      </c>
      <c r="K753" s="35">
        <v>0</v>
      </c>
      <c r="L753" s="35">
        <v>0</v>
      </c>
      <c r="M753" s="35"/>
      <c r="N753" s="12">
        <v>0</v>
      </c>
      <c r="O753" s="51">
        <v>0</v>
      </c>
      <c r="P753" s="51">
        <v>0</v>
      </c>
      <c r="Q753" s="35">
        <v>0</v>
      </c>
    </row>
    <row r="754" spans="1:17">
      <c r="A754" s="168">
        <f t="shared" si="8"/>
        <v>45032</v>
      </c>
      <c r="B754" s="71">
        <v>0</v>
      </c>
      <c r="C754" s="35">
        <v>0</v>
      </c>
      <c r="D754" s="35">
        <v>0</v>
      </c>
      <c r="E754" s="35"/>
      <c r="F754" s="35">
        <v>0</v>
      </c>
      <c r="G754" s="51">
        <v>0</v>
      </c>
      <c r="H754" s="51">
        <v>0</v>
      </c>
      <c r="I754" s="35">
        <v>0</v>
      </c>
      <c r="K754" s="35">
        <v>0</v>
      </c>
      <c r="L754" s="35">
        <v>0</v>
      </c>
      <c r="M754" s="35"/>
      <c r="N754" s="12">
        <v>0</v>
      </c>
      <c r="O754" s="51">
        <v>0</v>
      </c>
      <c r="P754" s="51">
        <v>0</v>
      </c>
      <c r="Q754" s="35">
        <v>0</v>
      </c>
    </row>
    <row r="755" spans="1:17">
      <c r="A755" s="168">
        <f t="shared" si="8"/>
        <v>45039</v>
      </c>
      <c r="B755" s="71">
        <v>0</v>
      </c>
      <c r="C755" s="35">
        <v>0</v>
      </c>
      <c r="D755" s="35">
        <v>0</v>
      </c>
      <c r="E755" s="35"/>
      <c r="F755" s="35">
        <v>0</v>
      </c>
      <c r="G755" s="51">
        <v>0</v>
      </c>
      <c r="H755" s="51">
        <v>0</v>
      </c>
      <c r="I755" s="35">
        <v>0</v>
      </c>
      <c r="K755" s="35">
        <v>0</v>
      </c>
      <c r="L755" s="35">
        <v>0</v>
      </c>
      <c r="M755" s="35"/>
      <c r="N755" s="12">
        <v>0</v>
      </c>
      <c r="O755" s="51">
        <v>0</v>
      </c>
      <c r="P755" s="51">
        <v>0</v>
      </c>
      <c r="Q755" s="35">
        <v>0</v>
      </c>
    </row>
    <row r="756" spans="1:17">
      <c r="A756" s="168">
        <f t="shared" si="8"/>
        <v>45046</v>
      </c>
      <c r="B756" s="71">
        <v>0</v>
      </c>
      <c r="C756" s="35">
        <v>0</v>
      </c>
      <c r="D756" s="35">
        <v>0</v>
      </c>
      <c r="E756" s="35"/>
      <c r="F756" s="35">
        <v>0</v>
      </c>
      <c r="G756" s="51">
        <v>0</v>
      </c>
      <c r="H756" s="51">
        <v>0</v>
      </c>
      <c r="I756" s="35">
        <v>0</v>
      </c>
      <c r="K756" s="35">
        <v>0</v>
      </c>
      <c r="L756" s="35">
        <v>0</v>
      </c>
      <c r="M756" s="35"/>
      <c r="N756" s="12">
        <v>0</v>
      </c>
      <c r="O756" s="51">
        <v>0</v>
      </c>
      <c r="P756" s="51">
        <v>0</v>
      </c>
      <c r="Q756" s="35">
        <v>0</v>
      </c>
    </row>
    <row r="757" spans="1:17">
      <c r="A757" s="168">
        <f t="shared" si="8"/>
        <v>45053</v>
      </c>
      <c r="B757" s="71">
        <v>0</v>
      </c>
      <c r="C757" s="35">
        <v>0</v>
      </c>
      <c r="D757" s="35">
        <v>0</v>
      </c>
      <c r="E757" s="35"/>
      <c r="F757" s="35">
        <v>0</v>
      </c>
      <c r="G757" s="51">
        <v>0</v>
      </c>
      <c r="H757" s="51">
        <v>0</v>
      </c>
      <c r="I757" s="35">
        <v>0</v>
      </c>
      <c r="K757" s="35">
        <v>0</v>
      </c>
      <c r="L757" s="35">
        <v>0</v>
      </c>
      <c r="M757" s="35"/>
      <c r="N757" s="12">
        <v>0</v>
      </c>
      <c r="O757" s="51">
        <v>0</v>
      </c>
      <c r="P757" s="51">
        <v>0</v>
      </c>
      <c r="Q757" s="35">
        <v>0</v>
      </c>
    </row>
    <row r="758" spans="1:17">
      <c r="A758" s="168">
        <f t="shared" si="8"/>
        <v>45060</v>
      </c>
      <c r="B758" s="71">
        <v>0</v>
      </c>
      <c r="C758" s="35">
        <v>0</v>
      </c>
      <c r="D758" s="35">
        <v>0</v>
      </c>
      <c r="E758" s="35"/>
      <c r="F758" s="35">
        <v>0</v>
      </c>
      <c r="G758" s="51">
        <v>0</v>
      </c>
      <c r="H758" s="51">
        <v>0</v>
      </c>
      <c r="I758" s="35">
        <v>0</v>
      </c>
      <c r="K758" s="35">
        <v>0</v>
      </c>
      <c r="L758" s="35">
        <v>0</v>
      </c>
      <c r="M758" s="35"/>
      <c r="N758" s="12">
        <v>0</v>
      </c>
      <c r="O758" s="51">
        <v>0</v>
      </c>
      <c r="P758" s="51">
        <v>0</v>
      </c>
      <c r="Q758" s="35">
        <v>0</v>
      </c>
    </row>
    <row r="759" spans="1:17">
      <c r="A759" s="168">
        <f t="shared" si="8"/>
        <v>45067</v>
      </c>
      <c r="B759" s="71">
        <v>0</v>
      </c>
      <c r="C759" s="35">
        <v>0</v>
      </c>
      <c r="D759" s="35">
        <v>0</v>
      </c>
      <c r="E759" s="35"/>
      <c r="F759" s="35">
        <v>0</v>
      </c>
      <c r="G759" s="51">
        <v>0</v>
      </c>
      <c r="H759" s="51">
        <v>0</v>
      </c>
      <c r="I759" s="35">
        <v>0</v>
      </c>
      <c r="K759" s="35">
        <v>0</v>
      </c>
      <c r="L759" s="35">
        <v>0</v>
      </c>
      <c r="M759" s="35"/>
      <c r="N759" s="12">
        <v>0</v>
      </c>
      <c r="O759" s="51">
        <v>0</v>
      </c>
      <c r="P759" s="51">
        <v>0</v>
      </c>
      <c r="Q759" s="35">
        <v>0</v>
      </c>
    </row>
    <row r="760" spans="1:17">
      <c r="A760" s="168">
        <f t="shared" si="8"/>
        <v>45074</v>
      </c>
      <c r="B760" s="71">
        <v>0</v>
      </c>
      <c r="C760" s="35">
        <v>0</v>
      </c>
      <c r="D760" s="35">
        <v>0</v>
      </c>
      <c r="E760" s="35"/>
      <c r="F760" s="35">
        <v>0</v>
      </c>
      <c r="G760" s="51">
        <v>0</v>
      </c>
      <c r="H760" s="51">
        <v>0</v>
      </c>
      <c r="I760" s="35">
        <v>0</v>
      </c>
      <c r="K760" s="35">
        <v>0</v>
      </c>
      <c r="L760" s="35">
        <v>0</v>
      </c>
      <c r="M760" s="35"/>
      <c r="N760" s="12">
        <v>0</v>
      </c>
      <c r="O760" s="51">
        <v>0</v>
      </c>
      <c r="P760" s="51">
        <v>0</v>
      </c>
      <c r="Q760" s="35">
        <v>0</v>
      </c>
    </row>
    <row r="761" spans="1:17">
      <c r="A761" s="168">
        <f t="shared" si="8"/>
        <v>45081</v>
      </c>
      <c r="B761" s="71">
        <v>0</v>
      </c>
      <c r="C761" s="35">
        <v>0</v>
      </c>
      <c r="D761" s="35">
        <v>0</v>
      </c>
      <c r="E761" s="35"/>
      <c r="F761" s="35">
        <v>0</v>
      </c>
      <c r="G761" s="51">
        <v>0</v>
      </c>
      <c r="H761" s="51">
        <v>0</v>
      </c>
      <c r="I761" s="35">
        <v>0</v>
      </c>
      <c r="K761" s="35">
        <v>0</v>
      </c>
      <c r="L761" s="35">
        <v>0</v>
      </c>
      <c r="M761" s="35"/>
      <c r="N761" s="12">
        <v>0</v>
      </c>
      <c r="O761" s="51">
        <v>0</v>
      </c>
      <c r="P761" s="51">
        <v>0</v>
      </c>
      <c r="Q761" s="35">
        <v>0</v>
      </c>
    </row>
    <row r="762" spans="1:17">
      <c r="A762" s="168">
        <f t="shared" si="8"/>
        <v>45088</v>
      </c>
      <c r="B762" s="71">
        <v>0</v>
      </c>
      <c r="C762" s="35">
        <v>0</v>
      </c>
      <c r="D762" s="35">
        <v>0</v>
      </c>
      <c r="E762" s="35"/>
      <c r="F762" s="35">
        <v>0</v>
      </c>
      <c r="G762" s="51">
        <v>0</v>
      </c>
      <c r="H762" s="51">
        <v>0</v>
      </c>
      <c r="I762" s="35">
        <v>0</v>
      </c>
      <c r="K762" s="35">
        <v>0</v>
      </c>
      <c r="L762" s="35">
        <v>0</v>
      </c>
      <c r="M762" s="35"/>
      <c r="N762" s="12">
        <v>0</v>
      </c>
      <c r="O762" s="51">
        <v>0</v>
      </c>
      <c r="P762" s="51">
        <v>0</v>
      </c>
      <c r="Q762" s="35">
        <v>0</v>
      </c>
    </row>
    <row r="763" spans="1:17">
      <c r="A763" s="168">
        <f t="shared" si="8"/>
        <v>45095</v>
      </c>
      <c r="B763" s="71">
        <v>0</v>
      </c>
      <c r="C763" s="35">
        <v>0</v>
      </c>
      <c r="D763" s="35">
        <v>0</v>
      </c>
      <c r="E763" s="35"/>
      <c r="F763" s="35">
        <v>0</v>
      </c>
      <c r="G763" s="51">
        <v>0</v>
      </c>
      <c r="H763" s="51">
        <v>0</v>
      </c>
      <c r="I763" s="35">
        <v>0</v>
      </c>
      <c r="K763" s="35">
        <v>0</v>
      </c>
      <c r="L763" s="35">
        <v>0</v>
      </c>
      <c r="M763" s="35"/>
      <c r="N763" s="12">
        <v>0</v>
      </c>
      <c r="O763" s="51">
        <v>0</v>
      </c>
      <c r="P763" s="51">
        <v>0</v>
      </c>
      <c r="Q763" s="35">
        <v>0</v>
      </c>
    </row>
    <row r="764" spans="1:17">
      <c r="A764" s="168">
        <f t="shared" si="8"/>
        <v>45102</v>
      </c>
      <c r="B764" s="71">
        <v>0</v>
      </c>
      <c r="C764" s="35">
        <v>0</v>
      </c>
      <c r="D764" s="35">
        <v>0</v>
      </c>
      <c r="E764" s="35"/>
      <c r="F764" s="35">
        <v>0</v>
      </c>
      <c r="G764" s="51">
        <v>0</v>
      </c>
      <c r="H764" s="51">
        <v>0</v>
      </c>
      <c r="I764" s="35">
        <v>0</v>
      </c>
      <c r="K764" s="35">
        <v>0</v>
      </c>
      <c r="L764" s="35">
        <v>0</v>
      </c>
      <c r="M764" s="35"/>
      <c r="N764" s="12">
        <v>0</v>
      </c>
      <c r="O764" s="51">
        <v>0</v>
      </c>
      <c r="P764" s="51">
        <v>0</v>
      </c>
      <c r="Q764" s="35">
        <v>0</v>
      </c>
    </row>
    <row r="765" spans="1:17">
      <c r="A765" s="168">
        <f t="shared" si="8"/>
        <v>45109</v>
      </c>
      <c r="B765" s="71">
        <v>0</v>
      </c>
      <c r="C765" s="35">
        <v>0</v>
      </c>
      <c r="D765" s="35">
        <v>0</v>
      </c>
      <c r="E765" s="35"/>
      <c r="F765" s="35">
        <v>0</v>
      </c>
      <c r="G765" s="51">
        <v>0</v>
      </c>
      <c r="H765" s="51">
        <v>0</v>
      </c>
      <c r="I765" s="35">
        <v>0</v>
      </c>
      <c r="K765" s="35">
        <v>0</v>
      </c>
      <c r="L765" s="35">
        <v>0</v>
      </c>
      <c r="M765" s="35"/>
      <c r="N765" s="12">
        <v>0</v>
      </c>
      <c r="O765" s="51">
        <v>0</v>
      </c>
      <c r="P765" s="51">
        <v>0</v>
      </c>
      <c r="Q765" s="35">
        <v>0</v>
      </c>
    </row>
    <row r="766" spans="1:17">
      <c r="A766" s="168">
        <f t="shared" si="8"/>
        <v>45116</v>
      </c>
      <c r="B766" s="71">
        <v>0</v>
      </c>
      <c r="C766" s="35">
        <v>0</v>
      </c>
      <c r="D766" s="35">
        <v>0</v>
      </c>
      <c r="E766" s="35"/>
      <c r="F766" s="35">
        <v>0</v>
      </c>
      <c r="G766" s="51">
        <v>0</v>
      </c>
      <c r="H766" s="51">
        <v>0</v>
      </c>
      <c r="I766" s="35">
        <v>0</v>
      </c>
      <c r="K766" s="35">
        <v>0</v>
      </c>
      <c r="L766" s="35">
        <v>0</v>
      </c>
      <c r="M766" s="35"/>
      <c r="N766" s="12">
        <v>0</v>
      </c>
      <c r="O766" s="51">
        <v>0</v>
      </c>
      <c r="P766" s="51">
        <v>0</v>
      </c>
      <c r="Q766" s="35">
        <v>0</v>
      </c>
    </row>
    <row r="767" spans="1:17">
      <c r="A767" s="168">
        <f t="shared" si="8"/>
        <v>45123</v>
      </c>
      <c r="B767" s="71">
        <v>0</v>
      </c>
      <c r="C767" s="35">
        <v>0</v>
      </c>
      <c r="D767" s="35">
        <v>0</v>
      </c>
      <c r="E767" s="35"/>
      <c r="F767" s="35">
        <v>0</v>
      </c>
      <c r="G767" s="51">
        <v>0</v>
      </c>
      <c r="H767" s="51">
        <v>0</v>
      </c>
      <c r="I767" s="35">
        <v>0</v>
      </c>
      <c r="K767" s="35">
        <v>0</v>
      </c>
      <c r="L767" s="35">
        <v>0</v>
      </c>
      <c r="M767" s="35"/>
      <c r="N767" s="12">
        <v>0</v>
      </c>
      <c r="O767" s="51">
        <v>0</v>
      </c>
      <c r="P767" s="51">
        <v>0</v>
      </c>
      <c r="Q767" s="35">
        <v>0</v>
      </c>
    </row>
    <row r="768" spans="1:17">
      <c r="A768" s="168">
        <f t="shared" si="8"/>
        <v>45130</v>
      </c>
      <c r="B768" s="71">
        <v>0</v>
      </c>
      <c r="C768" s="35">
        <v>0</v>
      </c>
      <c r="D768" s="35">
        <v>0</v>
      </c>
      <c r="E768" s="35"/>
      <c r="F768" s="35">
        <v>0</v>
      </c>
      <c r="G768" s="51">
        <v>0</v>
      </c>
      <c r="H768" s="51">
        <v>0</v>
      </c>
      <c r="I768" s="35">
        <v>0</v>
      </c>
      <c r="K768" s="35">
        <v>0</v>
      </c>
      <c r="L768" s="35">
        <v>0</v>
      </c>
      <c r="M768" s="35"/>
      <c r="N768" s="12">
        <v>0</v>
      </c>
      <c r="O768" s="51">
        <v>0</v>
      </c>
      <c r="P768" s="51">
        <v>0</v>
      </c>
      <c r="Q768" s="35">
        <v>0</v>
      </c>
    </row>
    <row r="769" spans="1:17">
      <c r="A769" s="168">
        <f t="shared" si="8"/>
        <v>45137</v>
      </c>
      <c r="B769" s="71">
        <v>0</v>
      </c>
      <c r="C769" s="35">
        <v>0</v>
      </c>
      <c r="D769" s="35">
        <v>0</v>
      </c>
      <c r="E769" s="35"/>
      <c r="F769" s="35">
        <v>0</v>
      </c>
      <c r="G769" s="51">
        <v>0</v>
      </c>
      <c r="H769" s="51">
        <v>0</v>
      </c>
      <c r="I769" s="35">
        <v>0</v>
      </c>
      <c r="K769" s="35">
        <v>0</v>
      </c>
      <c r="L769" s="35">
        <v>0</v>
      </c>
      <c r="M769" s="35"/>
      <c r="N769" s="12">
        <v>0</v>
      </c>
      <c r="O769" s="51">
        <v>0</v>
      </c>
      <c r="P769" s="51">
        <v>0</v>
      </c>
      <c r="Q769" s="35">
        <v>0</v>
      </c>
    </row>
    <row r="770" spans="1:17">
      <c r="A770" s="168">
        <f t="shared" si="8"/>
        <v>45144</v>
      </c>
      <c r="B770" s="71">
        <v>0</v>
      </c>
      <c r="C770" s="35">
        <v>0</v>
      </c>
      <c r="D770" s="35">
        <v>0</v>
      </c>
      <c r="E770" s="35"/>
      <c r="F770" s="35">
        <v>0</v>
      </c>
      <c r="G770" s="51">
        <v>0</v>
      </c>
      <c r="H770" s="51">
        <v>0</v>
      </c>
      <c r="I770" s="35">
        <v>0</v>
      </c>
      <c r="K770" s="35">
        <v>0</v>
      </c>
      <c r="L770" s="35">
        <v>0</v>
      </c>
      <c r="M770" s="35"/>
      <c r="N770" s="12">
        <v>0</v>
      </c>
      <c r="O770" s="51">
        <v>0</v>
      </c>
      <c r="P770" s="51">
        <v>0</v>
      </c>
      <c r="Q770" s="35">
        <v>0</v>
      </c>
    </row>
    <row r="771" spans="1:17">
      <c r="A771" s="168">
        <f t="shared" si="8"/>
        <v>45151</v>
      </c>
      <c r="B771" s="71">
        <v>0</v>
      </c>
      <c r="C771" s="35">
        <v>0</v>
      </c>
      <c r="D771" s="35">
        <v>0</v>
      </c>
      <c r="E771" s="35"/>
      <c r="F771" s="35">
        <v>0</v>
      </c>
      <c r="G771" s="51">
        <v>0</v>
      </c>
      <c r="H771" s="51">
        <v>0</v>
      </c>
      <c r="I771" s="35">
        <v>0</v>
      </c>
      <c r="K771" s="35">
        <v>0</v>
      </c>
      <c r="L771" s="35">
        <v>0</v>
      </c>
      <c r="M771" s="35"/>
      <c r="N771" s="12">
        <v>0</v>
      </c>
      <c r="O771" s="51">
        <v>0</v>
      </c>
      <c r="P771" s="51">
        <v>0</v>
      </c>
      <c r="Q771" s="35">
        <v>0</v>
      </c>
    </row>
    <row r="772" spans="1:17">
      <c r="A772" s="168">
        <f t="shared" si="8"/>
        <v>45158</v>
      </c>
      <c r="B772" s="71">
        <v>0</v>
      </c>
      <c r="C772" s="35">
        <v>0</v>
      </c>
      <c r="D772" s="35">
        <v>0</v>
      </c>
      <c r="E772" s="35"/>
      <c r="F772" s="35">
        <v>0</v>
      </c>
      <c r="G772" s="51">
        <v>0</v>
      </c>
      <c r="H772" s="51">
        <v>0</v>
      </c>
      <c r="I772" s="35">
        <v>0</v>
      </c>
      <c r="K772" s="35">
        <v>0</v>
      </c>
      <c r="L772" s="35">
        <v>0</v>
      </c>
      <c r="M772" s="35"/>
      <c r="N772" s="12">
        <v>0</v>
      </c>
      <c r="O772" s="51">
        <v>0</v>
      </c>
      <c r="P772" s="51">
        <v>0</v>
      </c>
      <c r="Q772" s="35">
        <v>0</v>
      </c>
    </row>
    <row r="773" spans="1:17">
      <c r="A773" s="168">
        <f t="shared" si="8"/>
        <v>45165</v>
      </c>
      <c r="B773" s="71">
        <v>0</v>
      </c>
      <c r="C773" s="35">
        <v>0</v>
      </c>
      <c r="D773" s="35">
        <v>0</v>
      </c>
      <c r="E773" s="35"/>
      <c r="F773" s="35">
        <v>0</v>
      </c>
      <c r="G773" s="51">
        <v>0</v>
      </c>
      <c r="H773" s="51">
        <v>0</v>
      </c>
      <c r="I773" s="35">
        <v>0</v>
      </c>
      <c r="K773" s="35">
        <v>0</v>
      </c>
      <c r="L773" s="35">
        <v>0</v>
      </c>
      <c r="M773" s="35"/>
      <c r="N773" s="12">
        <v>0</v>
      </c>
      <c r="O773" s="51">
        <v>0</v>
      </c>
      <c r="P773" s="51">
        <v>0</v>
      </c>
      <c r="Q773" s="35">
        <v>0</v>
      </c>
    </row>
    <row r="774" spans="1:17">
      <c r="A774" s="168">
        <f t="shared" si="8"/>
        <v>45172</v>
      </c>
      <c r="B774" s="71">
        <v>0</v>
      </c>
      <c r="C774" s="35">
        <v>0</v>
      </c>
      <c r="D774" s="35">
        <v>0</v>
      </c>
      <c r="E774" s="35"/>
      <c r="F774" s="35">
        <v>0</v>
      </c>
      <c r="G774" s="51">
        <v>0</v>
      </c>
      <c r="H774" s="51">
        <v>0</v>
      </c>
      <c r="I774" s="35">
        <v>0</v>
      </c>
      <c r="K774" s="35">
        <v>0</v>
      </c>
      <c r="L774" s="35">
        <v>0</v>
      </c>
      <c r="M774" s="35"/>
      <c r="N774" s="12">
        <v>0</v>
      </c>
      <c r="O774" s="51">
        <v>0</v>
      </c>
      <c r="P774" s="51">
        <v>0</v>
      </c>
      <c r="Q774" s="35">
        <v>0</v>
      </c>
    </row>
    <row r="775" spans="1:17">
      <c r="A775" s="168">
        <f t="shared" si="8"/>
        <v>45179</v>
      </c>
      <c r="B775" s="71">
        <v>0</v>
      </c>
      <c r="C775" s="35">
        <v>0</v>
      </c>
      <c r="D775" s="35">
        <v>0</v>
      </c>
      <c r="E775" s="35"/>
      <c r="F775" s="35">
        <v>0</v>
      </c>
      <c r="G775" s="51">
        <v>0</v>
      </c>
      <c r="H775" s="51">
        <v>0</v>
      </c>
      <c r="I775" s="35">
        <v>0</v>
      </c>
      <c r="K775" s="35">
        <v>0</v>
      </c>
      <c r="L775" s="35">
        <v>0</v>
      </c>
      <c r="M775" s="35"/>
      <c r="N775" s="12">
        <v>0</v>
      </c>
      <c r="O775" s="51">
        <v>0</v>
      </c>
      <c r="P775" s="51">
        <v>0</v>
      </c>
      <c r="Q775" s="35">
        <v>0</v>
      </c>
    </row>
    <row r="776" spans="1:17">
      <c r="A776" s="168">
        <f t="shared" si="8"/>
        <v>45186</v>
      </c>
      <c r="B776" s="71">
        <v>0</v>
      </c>
      <c r="C776" s="35">
        <v>0</v>
      </c>
      <c r="D776" s="35">
        <v>0</v>
      </c>
      <c r="E776" s="35"/>
      <c r="F776" s="35">
        <v>0</v>
      </c>
      <c r="G776" s="51">
        <v>0</v>
      </c>
      <c r="H776" s="51">
        <v>0</v>
      </c>
      <c r="I776" s="35">
        <v>0</v>
      </c>
      <c r="K776" s="35">
        <v>0</v>
      </c>
      <c r="L776" s="35">
        <v>0</v>
      </c>
      <c r="M776" s="35"/>
      <c r="N776" s="12">
        <v>0</v>
      </c>
      <c r="O776" s="51">
        <v>0</v>
      </c>
      <c r="P776" s="51">
        <v>0</v>
      </c>
      <c r="Q776" s="35">
        <v>0</v>
      </c>
    </row>
    <row r="777" spans="1:17">
      <c r="A777" s="168">
        <f t="shared" si="8"/>
        <v>45193</v>
      </c>
      <c r="B777" s="71">
        <v>0</v>
      </c>
      <c r="C777" s="35">
        <v>0</v>
      </c>
      <c r="D777" s="35">
        <v>0</v>
      </c>
      <c r="E777" s="35"/>
      <c r="F777" s="35">
        <v>0</v>
      </c>
      <c r="G777" s="51">
        <v>0</v>
      </c>
      <c r="H777" s="51">
        <v>0</v>
      </c>
      <c r="I777" s="35">
        <v>0</v>
      </c>
      <c r="K777" s="35">
        <v>0</v>
      </c>
      <c r="L777" s="35">
        <v>0</v>
      </c>
      <c r="M777" s="35"/>
      <c r="N777" s="12">
        <v>0</v>
      </c>
      <c r="O777" s="51">
        <v>0</v>
      </c>
      <c r="P777" s="51">
        <v>0</v>
      </c>
      <c r="Q777" s="35">
        <v>0</v>
      </c>
    </row>
    <row r="778" spans="1:17">
      <c r="A778" s="168">
        <f t="shared" si="8"/>
        <v>45200</v>
      </c>
      <c r="B778" s="71">
        <v>0</v>
      </c>
      <c r="C778" s="35">
        <v>0</v>
      </c>
      <c r="D778" s="35">
        <v>0</v>
      </c>
      <c r="E778" s="35"/>
      <c r="F778" s="35">
        <v>0</v>
      </c>
      <c r="G778" s="51">
        <v>0</v>
      </c>
      <c r="H778" s="51">
        <v>0</v>
      </c>
      <c r="I778" s="35">
        <v>0</v>
      </c>
      <c r="K778" s="35">
        <v>0</v>
      </c>
      <c r="L778" s="35">
        <v>0</v>
      </c>
      <c r="M778" s="35"/>
      <c r="N778" s="12">
        <v>0</v>
      </c>
      <c r="O778" s="51">
        <v>0</v>
      </c>
      <c r="P778" s="51">
        <v>0</v>
      </c>
      <c r="Q778" s="35">
        <v>0</v>
      </c>
    </row>
    <row r="779" spans="1:17">
      <c r="A779" s="168">
        <f t="shared" si="8"/>
        <v>45207</v>
      </c>
      <c r="B779" s="71">
        <v>0</v>
      </c>
      <c r="C779" s="35">
        <v>0</v>
      </c>
      <c r="D779" s="35">
        <v>0</v>
      </c>
      <c r="E779" s="35"/>
      <c r="F779" s="35">
        <v>0</v>
      </c>
      <c r="G779" s="51">
        <v>0</v>
      </c>
      <c r="H779" s="51">
        <v>0</v>
      </c>
      <c r="I779" s="35">
        <v>0</v>
      </c>
      <c r="K779" s="35">
        <v>0</v>
      </c>
      <c r="L779" s="35">
        <v>0</v>
      </c>
      <c r="M779" s="35"/>
      <c r="N779" s="12">
        <v>0</v>
      </c>
      <c r="O779" s="51">
        <v>0</v>
      </c>
      <c r="P779" s="51">
        <v>0</v>
      </c>
      <c r="Q779" s="35">
        <v>0</v>
      </c>
    </row>
    <row r="780" spans="1:17">
      <c r="A780" s="168">
        <f t="shared" si="8"/>
        <v>45214</v>
      </c>
      <c r="B780" s="71">
        <v>0</v>
      </c>
      <c r="C780" s="35">
        <v>0</v>
      </c>
      <c r="D780" s="35">
        <v>0</v>
      </c>
      <c r="E780" s="35"/>
      <c r="F780" s="35">
        <v>0</v>
      </c>
      <c r="G780" s="51">
        <v>0</v>
      </c>
      <c r="H780" s="51">
        <v>0</v>
      </c>
      <c r="I780" s="35">
        <v>0</v>
      </c>
      <c r="K780" s="35">
        <v>0</v>
      </c>
      <c r="L780" s="35">
        <v>0</v>
      </c>
      <c r="M780" s="35"/>
      <c r="N780" s="12">
        <v>0</v>
      </c>
      <c r="O780" s="51">
        <v>0</v>
      </c>
      <c r="P780" s="51">
        <v>0</v>
      </c>
      <c r="Q780" s="35">
        <v>0</v>
      </c>
    </row>
    <row r="781" spans="1:17">
      <c r="A781" s="168">
        <f t="shared" si="8"/>
        <v>45221</v>
      </c>
      <c r="B781" s="71">
        <v>0</v>
      </c>
      <c r="C781" s="35">
        <v>0</v>
      </c>
      <c r="D781" s="35">
        <v>0</v>
      </c>
      <c r="E781" s="35"/>
      <c r="F781" s="35">
        <v>0</v>
      </c>
      <c r="G781" s="51">
        <v>0</v>
      </c>
      <c r="H781" s="51">
        <v>0</v>
      </c>
      <c r="I781" s="35">
        <v>0</v>
      </c>
      <c r="K781" s="35">
        <v>0</v>
      </c>
      <c r="L781" s="35">
        <v>0</v>
      </c>
      <c r="M781" s="35"/>
      <c r="N781" s="12">
        <v>0</v>
      </c>
      <c r="O781" s="51">
        <v>0</v>
      </c>
      <c r="P781" s="51">
        <v>0</v>
      </c>
      <c r="Q781" s="35">
        <v>0</v>
      </c>
    </row>
    <row r="782" spans="1:17">
      <c r="A782" s="168">
        <f t="shared" si="8"/>
        <v>45228</v>
      </c>
      <c r="B782" s="71">
        <v>0</v>
      </c>
      <c r="C782" s="35">
        <v>0</v>
      </c>
      <c r="D782" s="35">
        <v>0</v>
      </c>
      <c r="E782" s="35"/>
      <c r="F782" s="35">
        <v>0</v>
      </c>
      <c r="G782" s="51">
        <v>0</v>
      </c>
      <c r="H782" s="51">
        <v>0</v>
      </c>
      <c r="I782" s="35">
        <v>0</v>
      </c>
      <c r="K782" s="35">
        <v>0</v>
      </c>
      <c r="L782" s="35">
        <v>0</v>
      </c>
      <c r="M782" s="35"/>
      <c r="N782" s="12">
        <v>0</v>
      </c>
      <c r="O782" s="51">
        <v>0</v>
      </c>
      <c r="P782" s="51">
        <v>0</v>
      </c>
      <c r="Q782" s="35">
        <v>0</v>
      </c>
    </row>
    <row r="783" spans="1:17">
      <c r="A783" s="168">
        <f t="shared" si="8"/>
        <v>45235</v>
      </c>
      <c r="B783" s="71">
        <v>0</v>
      </c>
      <c r="C783" s="35">
        <v>0</v>
      </c>
      <c r="D783" s="35">
        <v>0</v>
      </c>
      <c r="E783" s="35"/>
      <c r="F783" s="35">
        <v>0</v>
      </c>
      <c r="G783" s="51">
        <v>0</v>
      </c>
      <c r="H783" s="51">
        <v>0</v>
      </c>
      <c r="I783" s="35">
        <v>0</v>
      </c>
      <c r="K783" s="35">
        <v>0</v>
      </c>
      <c r="L783" s="35">
        <v>0</v>
      </c>
      <c r="M783" s="35"/>
      <c r="N783" s="12">
        <v>0</v>
      </c>
      <c r="O783" s="51">
        <v>0</v>
      </c>
      <c r="P783" s="51">
        <v>0</v>
      </c>
      <c r="Q783" s="35">
        <v>0</v>
      </c>
    </row>
    <row r="784" spans="1:17">
      <c r="A784" s="168">
        <f t="shared" si="8"/>
        <v>45242</v>
      </c>
      <c r="B784" s="71">
        <v>0</v>
      </c>
      <c r="C784" s="35">
        <v>0</v>
      </c>
      <c r="D784" s="35">
        <v>0</v>
      </c>
      <c r="E784" s="35"/>
      <c r="F784" s="35">
        <v>0</v>
      </c>
      <c r="G784" s="51">
        <v>0</v>
      </c>
      <c r="H784" s="51">
        <v>0</v>
      </c>
      <c r="I784" s="35">
        <v>0</v>
      </c>
      <c r="K784" s="35">
        <v>0</v>
      </c>
      <c r="L784" s="35">
        <v>0</v>
      </c>
      <c r="M784" s="35"/>
      <c r="N784" s="12">
        <v>0</v>
      </c>
      <c r="O784" s="51">
        <v>0</v>
      </c>
      <c r="P784" s="51">
        <v>0</v>
      </c>
      <c r="Q784" s="35">
        <v>0</v>
      </c>
    </row>
    <row r="785" spans="1:17">
      <c r="A785" s="168">
        <f t="shared" si="8"/>
        <v>45249</v>
      </c>
      <c r="B785" s="71">
        <v>0</v>
      </c>
      <c r="C785" s="35">
        <v>0</v>
      </c>
      <c r="D785" s="35">
        <v>0</v>
      </c>
      <c r="E785" s="35"/>
      <c r="F785" s="35">
        <v>0</v>
      </c>
      <c r="G785" s="51">
        <v>0</v>
      </c>
      <c r="H785" s="51">
        <v>0</v>
      </c>
      <c r="I785" s="35">
        <v>0</v>
      </c>
      <c r="K785" s="35">
        <v>0</v>
      </c>
      <c r="L785" s="35">
        <v>0</v>
      </c>
      <c r="M785" s="35"/>
      <c r="N785" s="12">
        <v>0</v>
      </c>
      <c r="O785" s="51">
        <v>0</v>
      </c>
      <c r="P785" s="51">
        <v>0</v>
      </c>
      <c r="Q785" s="35">
        <v>0</v>
      </c>
    </row>
    <row r="786" spans="1:17">
      <c r="A786" s="168">
        <f t="shared" si="8"/>
        <v>45256</v>
      </c>
      <c r="B786" s="71">
        <v>0</v>
      </c>
      <c r="C786" s="35">
        <v>0</v>
      </c>
      <c r="D786" s="35">
        <v>0</v>
      </c>
      <c r="E786" s="35"/>
      <c r="F786" s="35">
        <v>0</v>
      </c>
      <c r="G786" s="51">
        <v>0</v>
      </c>
      <c r="H786" s="51">
        <v>0</v>
      </c>
      <c r="I786" s="35">
        <v>0</v>
      </c>
      <c r="K786" s="35">
        <v>0</v>
      </c>
      <c r="L786" s="35">
        <v>0</v>
      </c>
      <c r="M786" s="35"/>
      <c r="N786" s="12">
        <v>0</v>
      </c>
      <c r="O786" s="51">
        <v>0</v>
      </c>
      <c r="P786" s="51">
        <v>0</v>
      </c>
      <c r="Q786" s="35">
        <v>0</v>
      </c>
    </row>
    <row r="787" spans="1:17">
      <c r="A787" s="168">
        <f t="shared" si="8"/>
        <v>45263</v>
      </c>
      <c r="B787" s="71">
        <v>0</v>
      </c>
      <c r="C787" s="35">
        <v>0</v>
      </c>
      <c r="D787" s="35">
        <v>0</v>
      </c>
      <c r="E787" s="35"/>
      <c r="F787" s="35">
        <v>0</v>
      </c>
      <c r="G787" s="51">
        <v>0</v>
      </c>
      <c r="H787" s="51">
        <v>0</v>
      </c>
      <c r="I787" s="35">
        <v>0</v>
      </c>
      <c r="K787" s="35">
        <v>0</v>
      </c>
      <c r="L787" s="35">
        <v>0</v>
      </c>
      <c r="M787" s="35"/>
      <c r="N787" s="12">
        <v>0</v>
      </c>
      <c r="O787" s="51">
        <v>0</v>
      </c>
      <c r="P787" s="51">
        <v>0</v>
      </c>
      <c r="Q787" s="35">
        <v>0</v>
      </c>
    </row>
    <row r="788" spans="1:17">
      <c r="A788" s="168">
        <f t="shared" si="8"/>
        <v>45270</v>
      </c>
      <c r="B788" s="71">
        <v>0</v>
      </c>
      <c r="C788" s="35">
        <v>0</v>
      </c>
      <c r="D788" s="35">
        <v>0</v>
      </c>
      <c r="E788" s="35"/>
      <c r="F788" s="35">
        <v>0</v>
      </c>
      <c r="G788" s="51">
        <v>0</v>
      </c>
      <c r="H788" s="51">
        <v>0</v>
      </c>
      <c r="I788" s="35">
        <v>0</v>
      </c>
      <c r="K788" s="35">
        <v>0</v>
      </c>
      <c r="L788" s="35">
        <v>0</v>
      </c>
      <c r="M788" s="35"/>
      <c r="N788" s="12">
        <v>0</v>
      </c>
      <c r="O788" s="51">
        <v>0</v>
      </c>
      <c r="P788" s="51">
        <v>0</v>
      </c>
      <c r="Q788" s="35">
        <v>0</v>
      </c>
    </row>
    <row r="789" spans="1:17">
      <c r="A789" s="168">
        <f t="shared" si="8"/>
        <v>45277</v>
      </c>
      <c r="B789" s="71">
        <v>0</v>
      </c>
      <c r="C789" s="35">
        <v>0</v>
      </c>
      <c r="D789" s="35">
        <v>0</v>
      </c>
      <c r="E789" s="35"/>
      <c r="F789" s="35">
        <v>0</v>
      </c>
      <c r="G789" s="51">
        <v>0</v>
      </c>
      <c r="H789" s="51">
        <v>0</v>
      </c>
      <c r="I789" s="35">
        <v>0</v>
      </c>
      <c r="K789" s="35">
        <v>0</v>
      </c>
      <c r="L789" s="35">
        <v>0</v>
      </c>
      <c r="M789" s="35"/>
      <c r="N789" s="12">
        <v>0</v>
      </c>
      <c r="O789" s="51">
        <v>0</v>
      </c>
      <c r="P789" s="51">
        <v>0</v>
      </c>
      <c r="Q789" s="35">
        <v>0</v>
      </c>
    </row>
    <row r="790" spans="1:17">
      <c r="A790" s="168">
        <f t="shared" si="8"/>
        <v>45284</v>
      </c>
      <c r="B790" s="71">
        <v>0</v>
      </c>
      <c r="C790" s="35">
        <v>0</v>
      </c>
      <c r="D790" s="35">
        <v>0</v>
      </c>
      <c r="E790" s="35"/>
      <c r="F790" s="35">
        <v>0</v>
      </c>
      <c r="G790" s="51">
        <v>0</v>
      </c>
      <c r="H790" s="51">
        <v>0</v>
      </c>
      <c r="I790" s="35">
        <v>0</v>
      </c>
      <c r="K790" s="35">
        <v>0</v>
      </c>
      <c r="L790" s="35">
        <v>0</v>
      </c>
      <c r="M790" s="35"/>
      <c r="N790" s="12">
        <v>0</v>
      </c>
      <c r="O790" s="51">
        <v>0</v>
      </c>
      <c r="P790" s="51">
        <v>0</v>
      </c>
      <c r="Q790" s="35">
        <v>0</v>
      </c>
    </row>
    <row r="791" spans="1:17">
      <c r="A791" s="168">
        <f t="shared" si="8"/>
        <v>45291</v>
      </c>
      <c r="B791" s="71">
        <v>0</v>
      </c>
      <c r="C791" s="35">
        <v>0</v>
      </c>
      <c r="D791" s="35">
        <v>0</v>
      </c>
      <c r="E791" s="35"/>
      <c r="F791" s="35">
        <v>0</v>
      </c>
      <c r="G791" s="51">
        <v>0</v>
      </c>
      <c r="H791" s="51">
        <v>0</v>
      </c>
      <c r="I791" s="35">
        <v>0</v>
      </c>
      <c r="K791" s="35">
        <v>0</v>
      </c>
      <c r="L791" s="35">
        <v>0</v>
      </c>
      <c r="M791" s="35"/>
      <c r="N791" s="12">
        <v>0</v>
      </c>
      <c r="O791" s="51">
        <v>0</v>
      </c>
      <c r="P791" s="51">
        <v>0</v>
      </c>
      <c r="Q791" s="35">
        <v>0</v>
      </c>
    </row>
  </sheetData>
  <mergeCells count="2">
    <mergeCell ref="C6:D6"/>
    <mergeCell ref="K6:L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R789"/>
  <sheetViews>
    <sheetView workbookViewId="0">
      <pane xSplit="3" ySplit="7" topLeftCell="D771" activePane="bottomRight" state="frozen"/>
      <selection activeCell="A634" sqref="A634:W634"/>
      <selection pane="topRight" activeCell="A634" sqref="A634:W634"/>
      <selection pane="bottomLeft" activeCell="A634" sqref="A634:W634"/>
      <selection pane="bottomRight" activeCell="C789" sqref="C789"/>
    </sheetView>
  </sheetViews>
  <sheetFormatPr defaultRowHeight="12.5"/>
  <cols>
    <col min="1" max="1" width="8" customWidth="1"/>
    <col min="2" max="2" width="12.81640625" customWidth="1"/>
    <col min="3" max="3" width="12" customWidth="1"/>
    <col min="4" max="4" width="9.7265625" customWidth="1"/>
    <col min="5" max="5" width="9.1796875" style="35"/>
    <col min="6" max="7" width="9.1796875" style="51"/>
    <col min="8" max="8" width="9.1796875" style="35"/>
    <col min="11" max="12" width="9.1796875" style="51"/>
    <col min="13" max="13" width="9.1796875" style="35"/>
    <col min="18" max="18" width="10.1796875" bestFit="1" customWidth="1"/>
  </cols>
  <sheetData>
    <row r="1" spans="1:18" s="138" customFormat="1" ht="13">
      <c r="A1" s="150" t="s">
        <v>31</v>
      </c>
      <c r="B1" s="151" t="s">
        <v>41</v>
      </c>
      <c r="C1" s="151"/>
      <c r="D1" s="152"/>
      <c r="E1" s="82" t="s">
        <v>59</v>
      </c>
      <c r="F1" s="83"/>
      <c r="G1" s="83"/>
      <c r="H1" s="39"/>
      <c r="I1" s="15"/>
      <c r="J1" s="75" t="s">
        <v>60</v>
      </c>
      <c r="K1" s="83"/>
      <c r="L1" s="83"/>
      <c r="M1" s="39"/>
    </row>
    <row r="2" spans="1:18" s="138" customFormat="1" ht="13">
      <c r="A2" s="151"/>
      <c r="B2" s="153"/>
      <c r="C2" s="153"/>
      <c r="D2" s="152"/>
      <c r="E2" s="40"/>
      <c r="F2" s="79"/>
      <c r="G2" s="79"/>
      <c r="H2" s="38"/>
      <c r="I2" s="15"/>
      <c r="J2" s="154"/>
      <c r="K2" s="155"/>
      <c r="L2" s="155"/>
      <c r="M2" s="38"/>
    </row>
    <row r="3" spans="1:18" s="138" customFormat="1" ht="13">
      <c r="A3" s="153"/>
      <c r="C3" s="16" t="s">
        <v>43</v>
      </c>
      <c r="D3" s="152"/>
      <c r="E3" s="40"/>
      <c r="F3" s="79" t="s">
        <v>0</v>
      </c>
      <c r="G3" s="79" t="s">
        <v>1</v>
      </c>
      <c r="H3" s="40"/>
      <c r="I3" s="19"/>
      <c r="J3" s="19"/>
      <c r="K3" s="79" t="s">
        <v>0</v>
      </c>
      <c r="L3" s="79" t="s">
        <v>1</v>
      </c>
      <c r="M3" s="40"/>
    </row>
    <row r="4" spans="1:18" s="138" customFormat="1" ht="13">
      <c r="A4" s="156"/>
      <c r="B4" s="15"/>
      <c r="C4" s="16" t="s">
        <v>44</v>
      </c>
      <c r="D4" s="157"/>
      <c r="E4" s="40" t="s">
        <v>38</v>
      </c>
      <c r="F4" s="79" t="s">
        <v>39</v>
      </c>
      <c r="G4" s="79" t="s">
        <v>40</v>
      </c>
      <c r="H4" s="84" t="s">
        <v>45</v>
      </c>
      <c r="I4" s="76"/>
      <c r="J4" s="19" t="s">
        <v>38</v>
      </c>
      <c r="K4" s="79" t="s">
        <v>39</v>
      </c>
      <c r="L4" s="79" t="s">
        <v>40</v>
      </c>
      <c r="M4" s="84" t="s">
        <v>45</v>
      </c>
    </row>
    <row r="5" spans="1:18" s="138" customFormat="1" ht="13">
      <c r="A5" s="153"/>
      <c r="B5" s="78"/>
      <c r="C5" s="78"/>
      <c r="D5" s="152"/>
      <c r="E5" s="40"/>
      <c r="F5" s="79"/>
      <c r="G5" s="79"/>
      <c r="H5" s="38"/>
      <c r="I5" s="15"/>
      <c r="J5" s="158"/>
      <c r="K5" s="159"/>
      <c r="L5" s="159"/>
      <c r="M5" s="38"/>
    </row>
    <row r="6" spans="1:18" s="138" customFormat="1" ht="13">
      <c r="A6" s="151"/>
      <c r="B6" s="151"/>
      <c r="C6" s="151"/>
      <c r="D6" s="152"/>
      <c r="E6" s="297"/>
      <c r="F6" s="297"/>
      <c r="G6" s="297"/>
      <c r="H6" s="38"/>
      <c r="I6" s="15"/>
      <c r="J6" s="297"/>
      <c r="K6" s="297"/>
      <c r="L6" s="297"/>
      <c r="M6" s="38"/>
    </row>
    <row r="7" spans="1:18" s="141" customFormat="1" ht="13">
      <c r="A7" s="160"/>
      <c r="B7" s="161" t="s">
        <v>42</v>
      </c>
      <c r="C7" s="160"/>
      <c r="D7" s="162"/>
      <c r="E7" s="82"/>
      <c r="F7" s="83"/>
      <c r="G7" s="83"/>
      <c r="H7" s="39"/>
      <c r="I7" s="18"/>
      <c r="J7" s="75"/>
      <c r="K7" s="83"/>
      <c r="L7" s="83"/>
      <c r="M7" s="39"/>
    </row>
    <row r="8" spans="1:18">
      <c r="A8" s="74">
        <v>1</v>
      </c>
      <c r="C8" s="166">
        <v>39824</v>
      </c>
      <c r="D8" s="20">
        <v>0.89954999999999996</v>
      </c>
      <c r="E8" s="80"/>
      <c r="F8" s="10"/>
      <c r="G8" s="10"/>
      <c r="H8" s="24"/>
      <c r="I8" s="21"/>
      <c r="J8" s="28"/>
      <c r="K8" s="10"/>
      <c r="L8" s="10"/>
      <c r="M8" s="24"/>
    </row>
    <row r="9" spans="1:18">
      <c r="A9" s="74">
        <v>2</v>
      </c>
      <c r="C9" s="166">
        <v>39831</v>
      </c>
      <c r="D9" s="20">
        <v>0.89787099999999997</v>
      </c>
      <c r="E9" s="40">
        <v>6.9</v>
      </c>
      <c r="F9" s="10" t="e">
        <f>E9/#REF!*100-100</f>
        <v>#REF!</v>
      </c>
      <c r="G9" s="79" t="e">
        <v>#DIV/0!</v>
      </c>
      <c r="H9" s="38">
        <f>D9*E9*100</f>
        <v>619.53098999999997</v>
      </c>
      <c r="I9" s="21"/>
      <c r="J9" s="80">
        <v>4.5999999999999996</v>
      </c>
      <c r="K9" s="10" t="e">
        <f>J9/#REF!*100-100</f>
        <v>#REF!</v>
      </c>
      <c r="L9" s="79" t="e">
        <v>#DIV/0!</v>
      </c>
      <c r="M9" s="24">
        <f>D9*J9*100</f>
        <v>413.02065999999991</v>
      </c>
    </row>
    <row r="10" spans="1:18">
      <c r="A10" s="74">
        <v>3</v>
      </c>
      <c r="C10" s="166">
        <v>39838</v>
      </c>
      <c r="D10" s="20">
        <v>0.92645699999999997</v>
      </c>
      <c r="E10" s="40">
        <v>6.8</v>
      </c>
      <c r="F10" s="10">
        <f t="shared" ref="F10:F58" si="0">E10/E9*100-100</f>
        <v>-1.4492753623188435</v>
      </c>
      <c r="G10" s="79">
        <v>3.8167938931297698</v>
      </c>
      <c r="H10" s="38">
        <f t="shared" ref="H10:H58" si="1">D10*E10*100</f>
        <v>629.99076000000002</v>
      </c>
      <c r="I10" s="21"/>
      <c r="J10" s="80">
        <v>4.5</v>
      </c>
      <c r="K10" s="10">
        <f t="shared" ref="K10:K58" si="2">J10/J9*100-100</f>
        <v>-2.173913043478251</v>
      </c>
      <c r="L10" s="79">
        <v>0</v>
      </c>
      <c r="M10" s="24">
        <f t="shared" ref="M10:M58" si="3">D10*J10*100</f>
        <v>416.90564999999998</v>
      </c>
    </row>
    <row r="11" spans="1:18">
      <c r="A11" s="74">
        <v>4</v>
      </c>
      <c r="C11" s="166">
        <v>39845</v>
      </c>
      <c r="D11" s="20">
        <v>0.92194299999999996</v>
      </c>
      <c r="E11" s="40">
        <v>6.5</v>
      </c>
      <c r="F11" s="10">
        <f t="shared" si="0"/>
        <v>-4.4117647058823479</v>
      </c>
      <c r="G11" s="79">
        <v>2.3622047244094517</v>
      </c>
      <c r="H11" s="38">
        <f t="shared" si="1"/>
        <v>599.26294999999993</v>
      </c>
      <c r="I11" s="21"/>
      <c r="J11" s="80">
        <v>4.2</v>
      </c>
      <c r="K11" s="10">
        <f t="shared" si="2"/>
        <v>-6.6666666666666714</v>
      </c>
      <c r="L11" s="79">
        <v>2.4390243902439011</v>
      </c>
      <c r="M11" s="24">
        <f t="shared" si="3"/>
        <v>387.21605999999997</v>
      </c>
    </row>
    <row r="12" spans="1:18">
      <c r="A12" s="74">
        <v>5</v>
      </c>
      <c r="C12" s="166">
        <v>39852</v>
      </c>
      <c r="D12" s="20">
        <v>0.887629</v>
      </c>
      <c r="E12" s="40">
        <v>6.5</v>
      </c>
      <c r="F12" s="10">
        <f t="shared" si="0"/>
        <v>0</v>
      </c>
      <c r="G12" s="79">
        <v>7.4380165289256155</v>
      </c>
      <c r="H12" s="38">
        <f t="shared" si="1"/>
        <v>576.95884999999998</v>
      </c>
      <c r="I12" s="21"/>
      <c r="J12" s="80">
        <v>4.2</v>
      </c>
      <c r="K12" s="10">
        <f t="shared" si="2"/>
        <v>0</v>
      </c>
      <c r="L12" s="79">
        <v>13.513513513513516</v>
      </c>
      <c r="M12" s="24">
        <f t="shared" si="3"/>
        <v>372.80418000000003</v>
      </c>
      <c r="R12" s="11"/>
    </row>
    <row r="13" spans="1:18">
      <c r="A13" s="74">
        <v>6</v>
      </c>
      <c r="C13" s="166">
        <v>39859</v>
      </c>
      <c r="D13" s="20">
        <v>0.88428600000000002</v>
      </c>
      <c r="E13" s="40">
        <v>6.5</v>
      </c>
      <c r="F13" s="10">
        <f t="shared" si="0"/>
        <v>0</v>
      </c>
      <c r="G13" s="79">
        <v>10.169491525423723</v>
      </c>
      <c r="H13" s="38">
        <f t="shared" si="1"/>
        <v>574.78589999999997</v>
      </c>
      <c r="I13" s="21"/>
      <c r="J13" s="80">
        <v>4.3</v>
      </c>
      <c r="K13" s="10">
        <f t="shared" si="2"/>
        <v>2.3809523809523796</v>
      </c>
      <c r="L13" s="79">
        <v>17.808219178082197</v>
      </c>
      <c r="M13" s="24">
        <f t="shared" si="3"/>
        <v>380.24297999999999</v>
      </c>
    </row>
    <row r="14" spans="1:18">
      <c r="A14" s="74">
        <v>7</v>
      </c>
      <c r="C14" s="166">
        <v>39866</v>
      </c>
      <c r="D14" s="20">
        <v>0.88466400000000001</v>
      </c>
      <c r="E14" s="40">
        <v>6.6</v>
      </c>
      <c r="F14" s="10">
        <f t="shared" si="0"/>
        <v>1.538461538461533</v>
      </c>
      <c r="G14" s="79">
        <v>15.789473684210506</v>
      </c>
      <c r="H14" s="38">
        <f t="shared" si="1"/>
        <v>583.87824000000001</v>
      </c>
      <c r="I14" s="21"/>
      <c r="J14" s="80">
        <v>4.5999999999999996</v>
      </c>
      <c r="K14" s="10">
        <f t="shared" si="2"/>
        <v>6.9767441860465027</v>
      </c>
      <c r="L14" s="79">
        <v>33.333333333333314</v>
      </c>
      <c r="M14" s="24">
        <f t="shared" si="3"/>
        <v>406.94543999999996</v>
      </c>
    </row>
    <row r="15" spans="1:18">
      <c r="A15" s="74">
        <v>8</v>
      </c>
      <c r="C15" s="166">
        <v>39873</v>
      </c>
      <c r="D15" s="20">
        <v>0.88637100000000002</v>
      </c>
      <c r="E15" s="40">
        <v>6.7</v>
      </c>
      <c r="F15" s="10">
        <f t="shared" si="0"/>
        <v>1.5151515151515156</v>
      </c>
      <c r="G15" s="79">
        <v>17.543859649122822</v>
      </c>
      <c r="H15" s="38">
        <f t="shared" si="1"/>
        <v>593.86857000000009</v>
      </c>
      <c r="I15" s="21"/>
      <c r="J15" s="80">
        <v>4.8</v>
      </c>
      <c r="K15" s="10">
        <f t="shared" si="2"/>
        <v>4.3478260869565162</v>
      </c>
      <c r="L15" s="79">
        <v>29.729729729729712</v>
      </c>
      <c r="M15" s="24">
        <f t="shared" si="3"/>
        <v>425.45808000000005</v>
      </c>
    </row>
    <row r="16" spans="1:18">
      <c r="A16" s="74">
        <v>9</v>
      </c>
      <c r="C16" s="166">
        <v>39880</v>
      </c>
      <c r="D16" s="20">
        <v>0.89180700000000002</v>
      </c>
      <c r="E16" s="40">
        <v>6.55</v>
      </c>
      <c r="F16" s="10">
        <f t="shared" si="0"/>
        <v>-2.238805970149258</v>
      </c>
      <c r="G16" s="79">
        <v>12.931034482758633</v>
      </c>
      <c r="H16" s="38">
        <f t="shared" si="1"/>
        <v>584.13358500000004</v>
      </c>
      <c r="I16" s="21"/>
      <c r="J16" s="80">
        <v>4.8</v>
      </c>
      <c r="K16" s="10">
        <f t="shared" si="2"/>
        <v>0</v>
      </c>
      <c r="L16" s="79">
        <v>20</v>
      </c>
      <c r="M16" s="24">
        <f t="shared" si="3"/>
        <v>428.06736000000001</v>
      </c>
    </row>
    <row r="17" spans="1:13">
      <c r="A17" s="74">
        <v>10</v>
      </c>
      <c r="C17" s="166">
        <v>39887</v>
      </c>
      <c r="D17" s="20">
        <v>0.91779999999999995</v>
      </c>
      <c r="E17" s="40">
        <v>6.55</v>
      </c>
      <c r="F17" s="10">
        <f t="shared" si="0"/>
        <v>0</v>
      </c>
      <c r="G17" s="81">
        <v>12.931034482758633</v>
      </c>
      <c r="H17" s="38">
        <f t="shared" si="1"/>
        <v>601.15899999999988</v>
      </c>
      <c r="I17" s="21"/>
      <c r="J17" s="80">
        <v>4.8</v>
      </c>
      <c r="K17" s="10">
        <f t="shared" si="2"/>
        <v>0</v>
      </c>
      <c r="L17" s="79">
        <v>20</v>
      </c>
      <c r="M17" s="24">
        <f t="shared" si="3"/>
        <v>440.54399999999998</v>
      </c>
    </row>
    <row r="18" spans="1:13">
      <c r="A18" s="74">
        <v>11</v>
      </c>
      <c r="C18" s="166">
        <v>39894</v>
      </c>
      <c r="D18" s="20">
        <v>0.93252100000000004</v>
      </c>
      <c r="E18" s="40">
        <v>6.45</v>
      </c>
      <c r="F18" s="10">
        <f t="shared" si="0"/>
        <v>-1.5267175572518994</v>
      </c>
      <c r="G18" s="81">
        <v>11.206896551724157</v>
      </c>
      <c r="H18" s="38">
        <f t="shared" si="1"/>
        <v>601.47604500000011</v>
      </c>
      <c r="I18" s="21"/>
      <c r="J18" s="80">
        <v>4.7</v>
      </c>
      <c r="K18" s="10">
        <f t="shared" si="2"/>
        <v>-2.0833333333333286</v>
      </c>
      <c r="L18" s="79">
        <v>20.512820512820525</v>
      </c>
      <c r="M18" s="24">
        <f t="shared" si="3"/>
        <v>438.28487000000001</v>
      </c>
    </row>
    <row r="19" spans="1:13">
      <c r="A19" s="74">
        <v>12</v>
      </c>
      <c r="C19" s="166">
        <v>39901</v>
      </c>
      <c r="D19" s="20">
        <v>0.92891400000000002</v>
      </c>
      <c r="E19" s="40">
        <v>6.45</v>
      </c>
      <c r="F19" s="10">
        <f t="shared" si="0"/>
        <v>0</v>
      </c>
      <c r="G19" s="81">
        <v>7.5</v>
      </c>
      <c r="H19" s="38">
        <f t="shared" si="1"/>
        <v>599.14953000000003</v>
      </c>
      <c r="I19" s="21"/>
      <c r="J19" s="80">
        <v>4.7</v>
      </c>
      <c r="K19" s="10">
        <f t="shared" si="2"/>
        <v>0</v>
      </c>
      <c r="L19" s="79">
        <v>14.634146341463435</v>
      </c>
      <c r="M19" s="24">
        <f t="shared" si="3"/>
        <v>436.58958000000007</v>
      </c>
    </row>
    <row r="20" spans="1:13">
      <c r="A20" s="74">
        <v>13</v>
      </c>
      <c r="C20" s="166">
        <v>39908</v>
      </c>
      <c r="D20" s="20">
        <v>0.91999399999999998</v>
      </c>
      <c r="E20" s="40">
        <v>6.45</v>
      </c>
      <c r="F20" s="10">
        <f t="shared" si="0"/>
        <v>0</v>
      </c>
      <c r="G20" s="81">
        <v>-2.2727272727272663</v>
      </c>
      <c r="H20" s="38">
        <f t="shared" si="1"/>
        <v>593.39612999999997</v>
      </c>
      <c r="I20" s="21"/>
      <c r="J20" s="80">
        <v>4.5999999999999996</v>
      </c>
      <c r="K20" s="10">
        <f t="shared" si="2"/>
        <v>-2.1276595744680975</v>
      </c>
      <c r="L20" s="79">
        <v>0</v>
      </c>
      <c r="M20" s="24">
        <f t="shared" si="3"/>
        <v>423.19723999999991</v>
      </c>
    </row>
    <row r="21" spans="1:13">
      <c r="A21" s="74">
        <v>14</v>
      </c>
      <c r="C21" s="166">
        <v>39915</v>
      </c>
      <c r="D21" s="20">
        <v>0.904586</v>
      </c>
      <c r="E21" s="40">
        <v>6.65</v>
      </c>
      <c r="F21" s="10">
        <f t="shared" si="0"/>
        <v>3.1007751937984551</v>
      </c>
      <c r="G21" s="81">
        <v>-5</v>
      </c>
      <c r="H21" s="38">
        <f t="shared" si="1"/>
        <v>601.54969000000006</v>
      </c>
      <c r="I21" s="21"/>
      <c r="J21" s="80">
        <v>4.9000000000000004</v>
      </c>
      <c r="K21" s="10">
        <f t="shared" si="2"/>
        <v>6.5217391304347956</v>
      </c>
      <c r="L21" s="79">
        <v>0</v>
      </c>
      <c r="M21" s="24">
        <f t="shared" si="3"/>
        <v>443.24714000000006</v>
      </c>
    </row>
    <row r="22" spans="1:13">
      <c r="A22" s="74">
        <v>15</v>
      </c>
      <c r="C22" s="166">
        <v>39922</v>
      </c>
      <c r="D22" s="20">
        <v>0.89051400000000003</v>
      </c>
      <c r="E22" s="40">
        <v>6.85</v>
      </c>
      <c r="F22" s="10">
        <f t="shared" si="0"/>
        <v>3.0075187969924855</v>
      </c>
      <c r="G22" s="81">
        <v>2.2388059701492438</v>
      </c>
      <c r="H22" s="38">
        <f t="shared" si="1"/>
        <v>610.00208999999995</v>
      </c>
      <c r="I22" s="21"/>
      <c r="J22" s="80">
        <v>5.2</v>
      </c>
      <c r="K22" s="10">
        <f t="shared" si="2"/>
        <v>6.1224489795918373</v>
      </c>
      <c r="L22" s="79">
        <v>10.638297872340431</v>
      </c>
      <c r="M22" s="24">
        <f t="shared" si="3"/>
        <v>463.06728000000004</v>
      </c>
    </row>
    <row r="23" spans="1:13">
      <c r="A23" s="74">
        <v>16</v>
      </c>
      <c r="C23" s="166">
        <v>39929</v>
      </c>
      <c r="D23" s="20">
        <v>0.89400000000000002</v>
      </c>
      <c r="E23" s="40">
        <v>6.85</v>
      </c>
      <c r="F23" s="10">
        <f t="shared" si="0"/>
        <v>0</v>
      </c>
      <c r="G23" s="81">
        <v>2.2388059701492438</v>
      </c>
      <c r="H23" s="38">
        <f t="shared" si="1"/>
        <v>612.39</v>
      </c>
      <c r="I23" s="21"/>
      <c r="J23" s="80">
        <v>5.2</v>
      </c>
      <c r="K23" s="10">
        <f t="shared" si="2"/>
        <v>0</v>
      </c>
      <c r="L23" s="79">
        <v>15.555555555555571</v>
      </c>
      <c r="M23" s="24">
        <f t="shared" si="3"/>
        <v>464.88000000000005</v>
      </c>
    </row>
    <row r="24" spans="1:13">
      <c r="A24" s="74">
        <v>17</v>
      </c>
      <c r="C24" s="166">
        <v>39936</v>
      </c>
      <c r="D24" s="20">
        <v>0.89655700000000005</v>
      </c>
      <c r="E24" s="40">
        <v>6.7</v>
      </c>
      <c r="F24" s="10">
        <f t="shared" si="0"/>
        <v>-2.1897810218978009</v>
      </c>
      <c r="G24" s="81">
        <v>0</v>
      </c>
      <c r="H24" s="38">
        <f t="shared" si="1"/>
        <v>600.69319000000007</v>
      </c>
      <c r="I24" s="21"/>
      <c r="J24" s="80">
        <v>5</v>
      </c>
      <c r="K24" s="10">
        <f t="shared" si="2"/>
        <v>-3.8461538461538538</v>
      </c>
      <c r="L24" s="79">
        <v>16.279069767441868</v>
      </c>
      <c r="M24" s="24">
        <f t="shared" si="3"/>
        <v>448.27850000000001</v>
      </c>
    </row>
    <row r="25" spans="1:13">
      <c r="A25" s="74">
        <v>18</v>
      </c>
      <c r="C25" s="166">
        <v>39943</v>
      </c>
      <c r="D25" s="20">
        <v>0.88873599999999997</v>
      </c>
      <c r="E25" s="40">
        <v>6.6</v>
      </c>
      <c r="F25" s="10">
        <f t="shared" si="0"/>
        <v>-1.4925373134328339</v>
      </c>
      <c r="G25" s="81">
        <v>-1.4925373134328339</v>
      </c>
      <c r="H25" s="38">
        <f t="shared" si="1"/>
        <v>586.56575999999995</v>
      </c>
      <c r="I25" s="21"/>
      <c r="J25" s="80">
        <v>5</v>
      </c>
      <c r="K25" s="10">
        <f t="shared" si="2"/>
        <v>0</v>
      </c>
      <c r="L25" s="79">
        <v>16.279069767441868</v>
      </c>
      <c r="M25" s="24">
        <f t="shared" si="3"/>
        <v>444.36799999999994</v>
      </c>
    </row>
    <row r="26" spans="1:13">
      <c r="A26" s="74">
        <v>19</v>
      </c>
      <c r="C26" s="166">
        <v>39950</v>
      </c>
      <c r="D26" s="20">
        <v>0.89451400000000003</v>
      </c>
      <c r="E26" s="40">
        <v>6.8</v>
      </c>
      <c r="F26" s="10">
        <f t="shared" si="0"/>
        <v>3.0303030303030312</v>
      </c>
      <c r="G26" s="81">
        <v>2.2556390977443499</v>
      </c>
      <c r="H26" s="38">
        <f t="shared" si="1"/>
        <v>608.26951999999994</v>
      </c>
      <c r="I26" s="21"/>
      <c r="J26" s="80">
        <v>5.4</v>
      </c>
      <c r="K26" s="10">
        <f t="shared" si="2"/>
        <v>8</v>
      </c>
      <c r="L26" s="79">
        <v>25.581395348837233</v>
      </c>
      <c r="M26" s="24">
        <f t="shared" si="3"/>
        <v>483.0375600000001</v>
      </c>
    </row>
    <row r="27" spans="1:13">
      <c r="A27" s="74">
        <v>20</v>
      </c>
      <c r="C27" s="166">
        <v>39957</v>
      </c>
      <c r="D27" s="20">
        <v>0.88145700000000005</v>
      </c>
      <c r="E27" s="40">
        <v>6.8</v>
      </c>
      <c r="F27" s="10">
        <f t="shared" si="0"/>
        <v>0</v>
      </c>
      <c r="G27" s="81">
        <v>0.74074074074073337</v>
      </c>
      <c r="H27" s="38">
        <f t="shared" si="1"/>
        <v>599.39076</v>
      </c>
      <c r="I27" s="21"/>
      <c r="J27" s="80">
        <v>5.4</v>
      </c>
      <c r="K27" s="10">
        <f t="shared" si="2"/>
        <v>0</v>
      </c>
      <c r="L27" s="79">
        <v>18.6813186813187</v>
      </c>
      <c r="M27" s="24">
        <f t="shared" si="3"/>
        <v>475.98678000000001</v>
      </c>
    </row>
    <row r="28" spans="1:13">
      <c r="A28" s="74">
        <v>21</v>
      </c>
      <c r="C28" s="166">
        <v>39964</v>
      </c>
      <c r="D28" s="20">
        <v>0.87439999999999996</v>
      </c>
      <c r="E28" s="40">
        <v>6.7</v>
      </c>
      <c r="F28" s="10">
        <f t="shared" si="0"/>
        <v>-1.470588235294116</v>
      </c>
      <c r="G28" s="81">
        <v>-3.5971223021582688</v>
      </c>
      <c r="H28" s="38">
        <f t="shared" si="1"/>
        <v>585.84799999999996</v>
      </c>
      <c r="I28" s="21"/>
      <c r="J28" s="80">
        <v>5.3</v>
      </c>
      <c r="K28" s="10">
        <f t="shared" si="2"/>
        <v>-1.8518518518518619</v>
      </c>
      <c r="L28" s="79">
        <v>4.9504950495049513</v>
      </c>
      <c r="M28" s="24">
        <f t="shared" si="3"/>
        <v>463.43199999999996</v>
      </c>
    </row>
    <row r="29" spans="1:13">
      <c r="A29" s="74">
        <v>22</v>
      </c>
      <c r="C29" s="166">
        <v>39971</v>
      </c>
      <c r="D29" s="20">
        <v>0.87044299999999997</v>
      </c>
      <c r="E29" s="40">
        <v>6.6</v>
      </c>
      <c r="F29" s="10">
        <f t="shared" si="0"/>
        <v>-1.4925373134328339</v>
      </c>
      <c r="G29" s="81">
        <v>-6.3829787234042499</v>
      </c>
      <c r="H29" s="38">
        <f t="shared" si="1"/>
        <v>574.49237999999991</v>
      </c>
      <c r="I29" s="21"/>
      <c r="J29" s="80">
        <v>5.2</v>
      </c>
      <c r="K29" s="10">
        <f t="shared" si="2"/>
        <v>-1.8867924528301785</v>
      </c>
      <c r="L29" s="79">
        <v>-4.5871559633027488</v>
      </c>
      <c r="M29" s="24">
        <f t="shared" si="3"/>
        <v>452.63036000000005</v>
      </c>
    </row>
    <row r="30" spans="1:13">
      <c r="A30" s="74">
        <v>23</v>
      </c>
      <c r="C30" s="166">
        <v>39978</v>
      </c>
      <c r="D30" s="20">
        <v>0.86141400000000001</v>
      </c>
      <c r="E30" s="40">
        <v>6.6</v>
      </c>
      <c r="F30" s="10">
        <f t="shared" si="0"/>
        <v>0</v>
      </c>
      <c r="G30" s="81">
        <v>-3.649635036496349</v>
      </c>
      <c r="H30" s="38">
        <f t="shared" si="1"/>
        <v>568.53323999999998</v>
      </c>
      <c r="I30" s="21"/>
      <c r="J30" s="80">
        <v>5.3</v>
      </c>
      <c r="K30" s="10">
        <f t="shared" si="2"/>
        <v>1.9230769230769198</v>
      </c>
      <c r="L30" s="79">
        <v>2.9126213592232943</v>
      </c>
      <c r="M30" s="24">
        <f t="shared" si="3"/>
        <v>456.54942</v>
      </c>
    </row>
    <row r="31" spans="1:13">
      <c r="A31" s="74">
        <v>24</v>
      </c>
      <c r="C31" s="166">
        <v>39985</v>
      </c>
      <c r="D31" s="20">
        <v>0.84992900000000005</v>
      </c>
      <c r="E31" s="40">
        <v>6.7</v>
      </c>
      <c r="F31" s="10">
        <f t="shared" si="0"/>
        <v>1.5151515151515156</v>
      </c>
      <c r="G31" s="81">
        <v>0</v>
      </c>
      <c r="H31" s="38">
        <f t="shared" si="1"/>
        <v>569.45243000000005</v>
      </c>
      <c r="I31" s="21"/>
      <c r="J31" s="80">
        <v>5.3</v>
      </c>
      <c r="K31" s="10">
        <f t="shared" si="2"/>
        <v>0</v>
      </c>
      <c r="L31" s="79">
        <v>9.2783505154639272</v>
      </c>
      <c r="M31" s="24">
        <f t="shared" si="3"/>
        <v>450.46236999999996</v>
      </c>
    </row>
    <row r="32" spans="1:13">
      <c r="A32" s="74">
        <v>25</v>
      </c>
      <c r="C32" s="166">
        <v>39992</v>
      </c>
      <c r="D32" s="20">
        <v>0.85166399999999998</v>
      </c>
      <c r="E32" s="40">
        <v>6.4</v>
      </c>
      <c r="F32" s="10">
        <f t="shared" si="0"/>
        <v>-4.4776119402985159</v>
      </c>
      <c r="G32" s="79">
        <v>-1.538461538461533</v>
      </c>
      <c r="H32" s="38">
        <f t="shared" si="1"/>
        <v>545.06496000000004</v>
      </c>
      <c r="I32" s="21"/>
      <c r="J32" s="80">
        <v>5</v>
      </c>
      <c r="K32" s="10">
        <f t="shared" si="2"/>
        <v>-5.6603773584905639</v>
      </c>
      <c r="L32" s="79">
        <v>9.8901098901098976</v>
      </c>
      <c r="M32" s="24">
        <f t="shared" si="3"/>
        <v>425.83199999999994</v>
      </c>
    </row>
    <row r="33" spans="1:13">
      <c r="A33" s="74">
        <v>26</v>
      </c>
      <c r="C33" s="166">
        <v>39999</v>
      </c>
      <c r="D33" s="20">
        <v>0.85443599999999997</v>
      </c>
      <c r="E33" s="40">
        <v>6.2</v>
      </c>
      <c r="F33" s="10">
        <f t="shared" si="0"/>
        <v>-3.125</v>
      </c>
      <c r="G33" s="79">
        <v>-3.125</v>
      </c>
      <c r="H33" s="38">
        <f t="shared" si="1"/>
        <v>529.75031999999999</v>
      </c>
      <c r="I33" s="21"/>
      <c r="J33" s="80">
        <v>4.5999999999999996</v>
      </c>
      <c r="K33" s="10">
        <f t="shared" si="2"/>
        <v>-8</v>
      </c>
      <c r="L33" s="79">
        <v>-3.1578947368421098</v>
      </c>
      <c r="M33" s="24">
        <f t="shared" si="3"/>
        <v>393.04055999999991</v>
      </c>
    </row>
    <row r="34" spans="1:13">
      <c r="A34" s="74">
        <v>27</v>
      </c>
      <c r="C34" s="166">
        <v>40006</v>
      </c>
      <c r="D34" s="20">
        <v>0.86040000000000005</v>
      </c>
      <c r="E34" s="40">
        <v>5.8</v>
      </c>
      <c r="F34" s="10">
        <f t="shared" si="0"/>
        <v>-6.4516129032258078</v>
      </c>
      <c r="G34" s="79">
        <v>-9.3750000000000142</v>
      </c>
      <c r="H34" s="38">
        <f t="shared" si="1"/>
        <v>499.03200000000004</v>
      </c>
      <c r="I34" s="21"/>
      <c r="J34" s="80">
        <v>4.2</v>
      </c>
      <c r="K34" s="10">
        <f t="shared" si="2"/>
        <v>-8.6956521739130324</v>
      </c>
      <c r="L34" s="79">
        <v>-11.578947368421041</v>
      </c>
      <c r="M34" s="24">
        <f t="shared" si="3"/>
        <v>361.36800000000005</v>
      </c>
    </row>
    <row r="35" spans="1:13">
      <c r="A35" s="74">
        <v>28</v>
      </c>
      <c r="C35" s="166">
        <v>40013</v>
      </c>
      <c r="D35" s="20">
        <v>0.86152099999999998</v>
      </c>
      <c r="E35" s="40">
        <v>5.6</v>
      </c>
      <c r="F35" s="10">
        <f t="shared" si="0"/>
        <v>-3.448275862068968</v>
      </c>
      <c r="G35" s="79">
        <v>-8.1967213114754145</v>
      </c>
      <c r="H35" s="38">
        <f t="shared" si="1"/>
        <v>482.45175999999992</v>
      </c>
      <c r="I35" s="21"/>
      <c r="J35" s="80">
        <v>3.9</v>
      </c>
      <c r="K35" s="10">
        <f t="shared" si="2"/>
        <v>-7.142857142857153</v>
      </c>
      <c r="L35" s="79">
        <v>-14.285714285714278</v>
      </c>
      <c r="M35" s="24">
        <f t="shared" si="3"/>
        <v>335.99318999999997</v>
      </c>
    </row>
    <row r="36" spans="1:13">
      <c r="A36" s="74">
        <v>29</v>
      </c>
      <c r="C36" s="166">
        <v>40020</v>
      </c>
      <c r="D36" s="20">
        <v>0.86445714285714281</v>
      </c>
      <c r="E36" s="40">
        <v>5.7</v>
      </c>
      <c r="F36" s="10">
        <f t="shared" si="0"/>
        <v>1.785714285714306</v>
      </c>
      <c r="G36" s="79">
        <v>-3.3898305084745743</v>
      </c>
      <c r="H36" s="38">
        <f t="shared" si="1"/>
        <v>492.74057142857146</v>
      </c>
      <c r="I36" s="21"/>
      <c r="J36" s="80">
        <v>4.0999999999999996</v>
      </c>
      <c r="K36" s="10">
        <f t="shared" si="2"/>
        <v>5.1282051282051384</v>
      </c>
      <c r="L36" s="79">
        <v>-8.8888888888888999</v>
      </c>
      <c r="M36" s="24">
        <f t="shared" si="3"/>
        <v>354.42742857142855</v>
      </c>
    </row>
    <row r="37" spans="1:13">
      <c r="A37" s="74">
        <v>30</v>
      </c>
      <c r="C37" s="166">
        <v>40027</v>
      </c>
      <c r="D37" s="20">
        <v>0.85988571428571425</v>
      </c>
      <c r="E37" s="40">
        <v>5.6</v>
      </c>
      <c r="F37" s="10">
        <f t="shared" si="0"/>
        <v>-1.7543859649122879</v>
      </c>
      <c r="G37" s="79">
        <v>-4.2735042735042725</v>
      </c>
      <c r="H37" s="38">
        <f t="shared" si="1"/>
        <v>481.53599999999994</v>
      </c>
      <c r="I37" s="21"/>
      <c r="J37" s="80">
        <v>3.9</v>
      </c>
      <c r="K37" s="10">
        <f t="shared" si="2"/>
        <v>-4.8780487804878021</v>
      </c>
      <c r="L37" s="79">
        <v>-11.363636363636374</v>
      </c>
      <c r="M37" s="24">
        <f t="shared" si="3"/>
        <v>335.35542857142855</v>
      </c>
    </row>
    <row r="38" spans="1:13">
      <c r="A38" s="74">
        <v>31</v>
      </c>
      <c r="C38" s="166">
        <v>40034</v>
      </c>
      <c r="D38" s="20">
        <v>0.85228571428571431</v>
      </c>
      <c r="E38" s="40">
        <v>5.3</v>
      </c>
      <c r="F38" s="10">
        <f t="shared" si="0"/>
        <v>-5.357142857142847</v>
      </c>
      <c r="G38" s="79">
        <v>-9.4017094017093967</v>
      </c>
      <c r="H38" s="38">
        <f t="shared" si="1"/>
        <v>451.71142857142854</v>
      </c>
      <c r="I38" s="21"/>
      <c r="J38" s="80">
        <v>3.6</v>
      </c>
      <c r="K38" s="10">
        <f t="shared" si="2"/>
        <v>-7.6923076923076934</v>
      </c>
      <c r="L38" s="79">
        <v>-18.181818181818187</v>
      </c>
      <c r="M38" s="24">
        <f t="shared" si="3"/>
        <v>306.82285714285717</v>
      </c>
    </row>
    <row r="39" spans="1:13">
      <c r="A39" s="74">
        <v>32</v>
      </c>
      <c r="C39" s="166">
        <v>40041</v>
      </c>
      <c r="D39" s="20">
        <v>0.85859285714285716</v>
      </c>
      <c r="E39" s="40">
        <v>5.2</v>
      </c>
      <c r="F39" s="10">
        <f t="shared" si="0"/>
        <v>-1.8867924528301785</v>
      </c>
      <c r="G39" s="79">
        <v>-6.306306306306297</v>
      </c>
      <c r="H39" s="38">
        <f t="shared" si="1"/>
        <v>446.46828571428568</v>
      </c>
      <c r="I39" s="21"/>
      <c r="J39" s="80">
        <v>3.7</v>
      </c>
      <c r="K39" s="10">
        <f t="shared" si="2"/>
        <v>2.7777777777777857</v>
      </c>
      <c r="L39" s="79">
        <v>-9.75609756097559</v>
      </c>
      <c r="M39" s="24">
        <f t="shared" si="3"/>
        <v>317.67935714285716</v>
      </c>
    </row>
    <row r="40" spans="1:13">
      <c r="A40" s="74">
        <v>33</v>
      </c>
      <c r="C40" s="166">
        <v>40048</v>
      </c>
      <c r="D40" s="20">
        <v>0.8624428571428574</v>
      </c>
      <c r="E40" s="40">
        <v>5.3</v>
      </c>
      <c r="F40" s="10">
        <f t="shared" si="0"/>
        <v>1.9230769230769198</v>
      </c>
      <c r="G40" s="79">
        <v>0</v>
      </c>
      <c r="H40" s="38">
        <f t="shared" si="1"/>
        <v>457.09471428571442</v>
      </c>
      <c r="I40" s="21"/>
      <c r="J40" s="80">
        <v>4.0999999999999996</v>
      </c>
      <c r="K40" s="10">
        <f t="shared" si="2"/>
        <v>10.810810810810793</v>
      </c>
      <c r="L40" s="79">
        <v>7.8947368421052602</v>
      </c>
      <c r="M40" s="24">
        <f t="shared" si="3"/>
        <v>353.6015714285715</v>
      </c>
    </row>
    <row r="41" spans="1:13">
      <c r="A41" s="74">
        <v>34</v>
      </c>
      <c r="C41" s="166">
        <v>40055</v>
      </c>
      <c r="D41" s="20">
        <v>0.87473571428571428</v>
      </c>
      <c r="E41" s="40">
        <v>5.4</v>
      </c>
      <c r="F41" s="10">
        <f t="shared" si="0"/>
        <v>1.8867924528301927</v>
      </c>
      <c r="G41" s="79">
        <v>1.8867924528301927</v>
      </c>
      <c r="H41" s="38">
        <f t="shared" si="1"/>
        <v>472.35728571428569</v>
      </c>
      <c r="I41" s="21"/>
      <c r="J41" s="80">
        <v>4.0999999999999996</v>
      </c>
      <c r="K41" s="10">
        <f t="shared" si="2"/>
        <v>0</v>
      </c>
      <c r="L41" s="79">
        <v>7.8947368421052602</v>
      </c>
      <c r="M41" s="24">
        <f t="shared" si="3"/>
        <v>358.64164285714281</v>
      </c>
    </row>
    <row r="42" spans="1:13">
      <c r="A42" s="74">
        <v>35</v>
      </c>
      <c r="C42" s="166">
        <v>40062</v>
      </c>
      <c r="D42" s="20">
        <v>0.87643571428571421</v>
      </c>
      <c r="E42" s="40">
        <v>5.4</v>
      </c>
      <c r="F42" s="10">
        <f t="shared" si="0"/>
        <v>0</v>
      </c>
      <c r="G42" s="79">
        <v>1.8867924528301927</v>
      </c>
      <c r="H42" s="38">
        <f t="shared" si="1"/>
        <v>473.2752857142857</v>
      </c>
      <c r="I42" s="21"/>
      <c r="J42" s="80">
        <v>4.0999999999999996</v>
      </c>
      <c r="K42" s="10">
        <f t="shared" si="2"/>
        <v>0</v>
      </c>
      <c r="L42" s="79">
        <v>5.1282051282051384</v>
      </c>
      <c r="M42" s="24">
        <f t="shared" si="3"/>
        <v>359.33864285714276</v>
      </c>
    </row>
    <row r="43" spans="1:13">
      <c r="A43" s="74">
        <v>36</v>
      </c>
      <c r="C43" s="166">
        <v>40069</v>
      </c>
      <c r="D43" s="20">
        <v>0.87457142857142856</v>
      </c>
      <c r="E43" s="40">
        <v>5.5</v>
      </c>
      <c r="F43" s="10">
        <f t="shared" si="0"/>
        <v>1.8518518518518334</v>
      </c>
      <c r="G43" s="79">
        <v>3.7735849056603712</v>
      </c>
      <c r="H43" s="38">
        <f t="shared" si="1"/>
        <v>481.01428571428573</v>
      </c>
      <c r="I43" s="21"/>
      <c r="J43" s="80">
        <v>4.2</v>
      </c>
      <c r="K43" s="10">
        <f t="shared" si="2"/>
        <v>2.4390243902439011</v>
      </c>
      <c r="L43" s="79">
        <v>7.6923076923077076</v>
      </c>
      <c r="M43" s="24">
        <f t="shared" si="3"/>
        <v>367.32</v>
      </c>
    </row>
    <row r="44" spans="1:13">
      <c r="A44" s="74">
        <v>37</v>
      </c>
      <c r="C44" s="166">
        <v>40076</v>
      </c>
      <c r="D44" s="20">
        <v>0.8886571428571427</v>
      </c>
      <c r="E44" s="40">
        <v>5.6</v>
      </c>
      <c r="F44" s="10">
        <f t="shared" si="0"/>
        <v>1.818181818181813</v>
      </c>
      <c r="G44" s="79">
        <v>3.7037037037036953</v>
      </c>
      <c r="H44" s="38">
        <f t="shared" si="1"/>
        <v>497.64799999999985</v>
      </c>
      <c r="I44" s="21"/>
      <c r="J44" s="80">
        <v>4.2</v>
      </c>
      <c r="K44" s="10">
        <f t="shared" si="2"/>
        <v>0</v>
      </c>
      <c r="L44" s="79">
        <v>0</v>
      </c>
      <c r="M44" s="24">
        <f t="shared" si="3"/>
        <v>373.23599999999993</v>
      </c>
    </row>
    <row r="45" spans="1:13">
      <c r="A45" s="74">
        <v>38</v>
      </c>
      <c r="C45" s="166">
        <v>40083</v>
      </c>
      <c r="D45" s="20">
        <v>0.90844999999999998</v>
      </c>
      <c r="E45" s="40">
        <v>5.8</v>
      </c>
      <c r="F45" s="10">
        <f t="shared" si="0"/>
        <v>3.5714285714285836</v>
      </c>
      <c r="G45" s="79">
        <v>-3.3333333333333286</v>
      </c>
      <c r="H45" s="38">
        <f t="shared" si="1"/>
        <v>526.90099999999995</v>
      </c>
      <c r="I45" s="21"/>
      <c r="J45" s="80">
        <v>4.2</v>
      </c>
      <c r="K45" s="10">
        <f t="shared" si="2"/>
        <v>0</v>
      </c>
      <c r="L45" s="79">
        <v>-10.638297872340431</v>
      </c>
      <c r="M45" s="24">
        <f t="shared" si="3"/>
        <v>381.54899999999998</v>
      </c>
    </row>
    <row r="46" spans="1:13">
      <c r="A46" s="74">
        <v>39</v>
      </c>
      <c r="C46" s="166">
        <v>40090</v>
      </c>
      <c r="D46" s="20">
        <v>0.91539285714285723</v>
      </c>
      <c r="E46" s="40">
        <v>5.6</v>
      </c>
      <c r="F46" s="10">
        <f t="shared" si="0"/>
        <v>-3.448275862068968</v>
      </c>
      <c r="G46" s="79">
        <v>-5.0847457627118757</v>
      </c>
      <c r="H46" s="38">
        <f t="shared" si="1"/>
        <v>512.62</v>
      </c>
      <c r="I46" s="21"/>
      <c r="J46" s="80">
        <v>4.0999999999999996</v>
      </c>
      <c r="K46" s="10">
        <f t="shared" si="2"/>
        <v>-2.3809523809523938</v>
      </c>
      <c r="L46" s="79">
        <v>-1.2048192771084416</v>
      </c>
      <c r="M46" s="24">
        <f t="shared" si="3"/>
        <v>375.31107142857144</v>
      </c>
    </row>
    <row r="47" spans="1:13">
      <c r="A47" s="74">
        <v>40</v>
      </c>
      <c r="C47" s="166">
        <v>40097</v>
      </c>
      <c r="D47" s="20">
        <v>0.92156428571428584</v>
      </c>
      <c r="E47" s="40">
        <v>5.45</v>
      </c>
      <c r="F47" s="10">
        <f t="shared" si="0"/>
        <v>-2.6785714285714164</v>
      </c>
      <c r="G47" s="79">
        <v>-5.2173913043478137</v>
      </c>
      <c r="H47" s="38">
        <f t="shared" si="1"/>
        <v>502.25253571428584</v>
      </c>
      <c r="I47" s="21"/>
      <c r="J47" s="80">
        <v>3.8</v>
      </c>
      <c r="K47" s="10">
        <f t="shared" si="2"/>
        <v>-7.3170731707317032</v>
      </c>
      <c r="L47" s="79">
        <v>-2.5641025641025692</v>
      </c>
      <c r="M47" s="24">
        <f t="shared" si="3"/>
        <v>350.1944285714286</v>
      </c>
    </row>
    <row r="48" spans="1:13">
      <c r="A48" s="74">
        <v>41</v>
      </c>
      <c r="C48" s="166">
        <v>40104</v>
      </c>
      <c r="D48" s="20">
        <v>0.92362857142857124</v>
      </c>
      <c r="E48" s="40">
        <v>5.45</v>
      </c>
      <c r="F48" s="10">
        <f t="shared" si="0"/>
        <v>0</v>
      </c>
      <c r="G48" s="79">
        <v>-5.2173913043478137</v>
      </c>
      <c r="H48" s="38">
        <f t="shared" si="1"/>
        <v>503.37757142857134</v>
      </c>
      <c r="I48" s="21"/>
      <c r="J48" s="80">
        <v>3.8</v>
      </c>
      <c r="K48" s="10">
        <f t="shared" si="2"/>
        <v>0</v>
      </c>
      <c r="L48" s="79">
        <v>-2.5641025641025692</v>
      </c>
      <c r="M48" s="24">
        <f t="shared" si="3"/>
        <v>350.97885714285707</v>
      </c>
    </row>
    <row r="49" spans="1:13">
      <c r="A49" s="74">
        <v>42</v>
      </c>
      <c r="C49" s="166">
        <v>40111</v>
      </c>
      <c r="D49" s="20">
        <v>0.91107857142857163</v>
      </c>
      <c r="E49" s="40">
        <v>5.35</v>
      </c>
      <c r="F49" s="10">
        <f t="shared" si="0"/>
        <v>-1.8348623853211166</v>
      </c>
      <c r="G49" s="79">
        <v>-6.9565217391304373</v>
      </c>
      <c r="H49" s="38">
        <f t="shared" si="1"/>
        <v>487.42703571428575</v>
      </c>
      <c r="I49" s="21"/>
      <c r="J49" s="80">
        <v>3.8</v>
      </c>
      <c r="K49" s="10">
        <f t="shared" si="2"/>
        <v>0</v>
      </c>
      <c r="L49" s="79">
        <v>-9.5238095238095326</v>
      </c>
      <c r="M49" s="24">
        <f t="shared" si="3"/>
        <v>346.20985714285723</v>
      </c>
    </row>
    <row r="50" spans="1:13">
      <c r="A50" s="74">
        <v>43</v>
      </c>
      <c r="C50" s="166">
        <v>40118</v>
      </c>
      <c r="D50" s="20">
        <v>0.90500714285714268</v>
      </c>
      <c r="E50" s="40">
        <v>5.25</v>
      </c>
      <c r="F50" s="10">
        <f t="shared" si="0"/>
        <v>-1.8691588785046633</v>
      </c>
      <c r="G50" s="79">
        <v>-7.0796460176991332</v>
      </c>
      <c r="H50" s="38">
        <f t="shared" si="1"/>
        <v>475.12874999999991</v>
      </c>
      <c r="I50" s="21"/>
      <c r="J50" s="80">
        <v>3.75</v>
      </c>
      <c r="K50" s="10">
        <f t="shared" si="2"/>
        <v>-1.3157894736842053</v>
      </c>
      <c r="L50" s="79">
        <v>-6.25</v>
      </c>
      <c r="M50" s="24">
        <f t="shared" si="3"/>
        <v>339.37767857142853</v>
      </c>
    </row>
    <row r="51" spans="1:13">
      <c r="A51" s="74">
        <v>44</v>
      </c>
      <c r="C51" s="166">
        <v>40125</v>
      </c>
      <c r="D51" s="20">
        <v>0.89664999999999995</v>
      </c>
      <c r="E51" s="40">
        <v>5.0999999999999996</v>
      </c>
      <c r="F51" s="10">
        <f t="shared" si="0"/>
        <v>-2.8571428571428754</v>
      </c>
      <c r="G51" s="79">
        <v>-8.1081081081081123</v>
      </c>
      <c r="H51" s="38">
        <f t="shared" si="1"/>
        <v>457.29149999999993</v>
      </c>
      <c r="I51" s="21"/>
      <c r="J51" s="80">
        <v>3.6</v>
      </c>
      <c r="K51" s="10">
        <f t="shared" si="2"/>
        <v>-3.9999999999999858</v>
      </c>
      <c r="L51" s="79">
        <v>-10</v>
      </c>
      <c r="M51" s="24">
        <f t="shared" si="3"/>
        <v>322.79399999999998</v>
      </c>
    </row>
    <row r="52" spans="1:13">
      <c r="A52" s="74">
        <v>45</v>
      </c>
      <c r="C52" s="166">
        <v>40132</v>
      </c>
      <c r="D52" s="66">
        <v>0.89652142857142869</v>
      </c>
      <c r="E52" s="40">
        <v>5.2</v>
      </c>
      <c r="F52" s="10">
        <f t="shared" si="0"/>
        <v>1.9607843137255117</v>
      </c>
      <c r="G52" s="79">
        <v>-5.4545454545454533</v>
      </c>
      <c r="H52" s="38">
        <f t="shared" si="1"/>
        <v>466.19114285714289</v>
      </c>
      <c r="I52" s="21"/>
      <c r="J52" s="24">
        <v>3.9</v>
      </c>
      <c r="K52" s="10">
        <f t="shared" si="2"/>
        <v>8.3333333333333286</v>
      </c>
      <c r="L52" s="79">
        <v>2.6315789473684248</v>
      </c>
      <c r="M52" s="24">
        <f t="shared" si="3"/>
        <v>349.64335714285716</v>
      </c>
    </row>
    <row r="53" spans="1:13">
      <c r="A53" s="74">
        <v>46</v>
      </c>
      <c r="C53" s="166">
        <v>40139</v>
      </c>
      <c r="D53" s="66">
        <v>0.89342857142857135</v>
      </c>
      <c r="E53" s="40" t="s">
        <v>46</v>
      </c>
      <c r="F53" s="10" t="e">
        <f t="shared" si="0"/>
        <v>#VALUE!</v>
      </c>
      <c r="G53" s="79" t="e">
        <v>#VALUE!</v>
      </c>
      <c r="H53" s="38" t="e">
        <f t="shared" si="1"/>
        <v>#VALUE!</v>
      </c>
      <c r="I53" s="21"/>
      <c r="J53" s="80" t="s">
        <v>46</v>
      </c>
      <c r="K53" s="10" t="e">
        <f t="shared" si="2"/>
        <v>#VALUE!</v>
      </c>
      <c r="L53" s="79" t="e">
        <v>#VALUE!</v>
      </c>
      <c r="M53" s="24" t="e">
        <f t="shared" si="3"/>
        <v>#VALUE!</v>
      </c>
    </row>
    <row r="54" spans="1:13">
      <c r="A54" s="74">
        <v>47</v>
      </c>
      <c r="C54" s="166">
        <v>40146</v>
      </c>
      <c r="D54" s="66">
        <v>0.90504285714285737</v>
      </c>
      <c r="E54" s="40">
        <v>5.6</v>
      </c>
      <c r="F54" s="10" t="e">
        <f t="shared" si="0"/>
        <v>#VALUE!</v>
      </c>
      <c r="G54" s="79">
        <v>3.7037037037036953</v>
      </c>
      <c r="H54" s="38">
        <f t="shared" si="1"/>
        <v>506.82400000000013</v>
      </c>
      <c r="I54" s="21"/>
      <c r="J54" s="80">
        <v>4.2</v>
      </c>
      <c r="K54" s="10" t="e">
        <f t="shared" si="2"/>
        <v>#VALUE!</v>
      </c>
      <c r="L54" s="79">
        <v>6.3291139240506169</v>
      </c>
      <c r="M54" s="24">
        <f t="shared" si="3"/>
        <v>380.11800000000011</v>
      </c>
    </row>
    <row r="55" spans="1:13">
      <c r="A55" s="74">
        <v>48</v>
      </c>
      <c r="C55" s="166">
        <v>40153</v>
      </c>
      <c r="D55" s="66">
        <v>0.90764999999999996</v>
      </c>
      <c r="E55" s="40">
        <v>5.8</v>
      </c>
      <c r="F55" s="10">
        <f t="shared" si="0"/>
        <v>3.5714285714285836</v>
      </c>
      <c r="G55" s="79">
        <v>3.5714285714285836</v>
      </c>
      <c r="H55" s="38">
        <f t="shared" si="1"/>
        <v>526.4369999999999</v>
      </c>
      <c r="I55" s="21"/>
      <c r="J55" s="80">
        <v>4.5999999999999996</v>
      </c>
      <c r="K55" s="10">
        <f t="shared" si="2"/>
        <v>9.5238095238095184</v>
      </c>
      <c r="L55" s="79">
        <v>16.455696202531627</v>
      </c>
      <c r="M55" s="24">
        <f t="shared" si="3"/>
        <v>417.51899999999995</v>
      </c>
    </row>
    <row r="56" spans="1:13">
      <c r="A56" s="74">
        <v>49</v>
      </c>
      <c r="C56" s="166">
        <v>40160</v>
      </c>
      <c r="D56" s="31">
        <v>0.90515000000000001</v>
      </c>
      <c r="E56" s="40">
        <v>6</v>
      </c>
      <c r="F56" s="10">
        <f t="shared" si="0"/>
        <v>3.448275862068968</v>
      </c>
      <c r="G56" s="79">
        <v>1.6949152542372872</v>
      </c>
      <c r="H56" s="38">
        <f t="shared" si="1"/>
        <v>543.09</v>
      </c>
      <c r="I56" s="21"/>
      <c r="J56" s="80">
        <v>5</v>
      </c>
      <c r="K56" s="10">
        <f t="shared" si="2"/>
        <v>8.6956521739130608</v>
      </c>
      <c r="L56" s="79">
        <v>23.456790123456813</v>
      </c>
      <c r="M56" s="24">
        <f t="shared" si="3"/>
        <v>452.57500000000005</v>
      </c>
    </row>
    <row r="57" spans="1:13">
      <c r="A57" s="74">
        <v>50</v>
      </c>
      <c r="C57" s="166">
        <v>40167</v>
      </c>
      <c r="D57" s="31">
        <v>0.89359299999999997</v>
      </c>
      <c r="E57" s="40">
        <v>6.3</v>
      </c>
      <c r="F57" s="10">
        <f t="shared" si="0"/>
        <v>5</v>
      </c>
      <c r="G57" s="79">
        <v>5</v>
      </c>
      <c r="H57" s="38">
        <f t="shared" si="1"/>
        <v>562.96358999999995</v>
      </c>
      <c r="I57" s="21"/>
      <c r="J57" s="80">
        <v>5</v>
      </c>
      <c r="K57" s="10">
        <f t="shared" si="2"/>
        <v>0</v>
      </c>
      <c r="L57" s="79">
        <v>25</v>
      </c>
      <c r="M57" s="24">
        <f t="shared" si="3"/>
        <v>446.79649999999992</v>
      </c>
    </row>
    <row r="58" spans="1:13">
      <c r="A58" s="74">
        <v>51</v>
      </c>
      <c r="C58" s="166">
        <v>40174</v>
      </c>
      <c r="D58" s="31">
        <v>0.89556400000000003</v>
      </c>
      <c r="E58" s="40">
        <v>6.6</v>
      </c>
      <c r="F58" s="10">
        <f t="shared" si="0"/>
        <v>4.7619047619047734</v>
      </c>
      <c r="G58" s="79">
        <v>6.4516129032257936</v>
      </c>
      <c r="H58" s="38">
        <f t="shared" si="1"/>
        <v>591.07223999999997</v>
      </c>
      <c r="I58" s="21"/>
      <c r="J58" s="80">
        <v>4.9000000000000004</v>
      </c>
      <c r="K58" s="10">
        <f t="shared" si="2"/>
        <v>-1.9999999999999858</v>
      </c>
      <c r="L58" s="79">
        <v>25.641025641025664</v>
      </c>
      <c r="M58" s="24">
        <f t="shared" si="3"/>
        <v>438.82636000000002</v>
      </c>
    </row>
    <row r="59" spans="1:13">
      <c r="C59" s="166">
        <v>40181</v>
      </c>
      <c r="D59" s="20">
        <v>0.89617599999999997</v>
      </c>
      <c r="E59" s="80">
        <v>6.8</v>
      </c>
      <c r="F59" s="10">
        <v>3.0303030303030312</v>
      </c>
      <c r="G59" s="10" t="s">
        <v>46</v>
      </c>
      <c r="H59" s="38">
        <v>609.39967999999999</v>
      </c>
      <c r="I59" s="21"/>
      <c r="J59" s="80">
        <v>5.4</v>
      </c>
      <c r="K59" s="10">
        <v>10.204081632653043</v>
      </c>
      <c r="L59" s="10" t="s">
        <v>46</v>
      </c>
      <c r="M59" s="24">
        <v>483.93503999999996</v>
      </c>
    </row>
    <row r="60" spans="1:13">
      <c r="C60" s="166">
        <f>C59+7</f>
        <v>40188</v>
      </c>
      <c r="D60" s="20">
        <v>0.89499285714285703</v>
      </c>
      <c r="E60" s="40">
        <v>6.8</v>
      </c>
      <c r="F60" s="10">
        <v>0</v>
      </c>
      <c r="G60" s="79" t="s">
        <v>46</v>
      </c>
      <c r="H60" s="38">
        <v>608.59514285714283</v>
      </c>
      <c r="I60" s="21"/>
      <c r="J60" s="80">
        <v>5.3</v>
      </c>
      <c r="K60" s="10">
        <v>-1.8518518518518619</v>
      </c>
      <c r="L60" s="79" t="s">
        <v>46</v>
      </c>
      <c r="M60" s="24">
        <v>474.34621428571421</v>
      </c>
    </row>
    <row r="61" spans="1:13">
      <c r="C61" s="166">
        <f t="shared" ref="C61:C110" si="4">C60+7</f>
        <v>40195</v>
      </c>
      <c r="D61" s="20">
        <v>0.890957</v>
      </c>
      <c r="E61" s="40">
        <v>6.8</v>
      </c>
      <c r="F61" s="10">
        <v>0</v>
      </c>
      <c r="G61" s="79">
        <v>-1.4492753623188435</v>
      </c>
      <c r="H61" s="38">
        <v>605.85075999999992</v>
      </c>
      <c r="I61" s="21"/>
      <c r="J61" s="80">
        <v>5.6</v>
      </c>
      <c r="K61" s="10">
        <v>5.6603773584905639</v>
      </c>
      <c r="L61" s="79">
        <v>21.739130434782624</v>
      </c>
      <c r="M61" s="24">
        <v>498.93592000000001</v>
      </c>
    </row>
    <row r="62" spans="1:13">
      <c r="C62" s="166">
        <f t="shared" si="4"/>
        <v>40202</v>
      </c>
      <c r="D62" s="20">
        <v>0.87523571428571412</v>
      </c>
      <c r="E62" s="40">
        <v>6.6</v>
      </c>
      <c r="F62" s="10">
        <v>-2.941176470588232</v>
      </c>
      <c r="G62" s="79">
        <v>-2.941176470588232</v>
      </c>
      <c r="H62" s="38">
        <v>577.65557142857119</v>
      </c>
      <c r="I62" s="21"/>
      <c r="J62" s="80">
        <v>5.0999999999999996</v>
      </c>
      <c r="K62" s="10">
        <v>-8.9285714285714306</v>
      </c>
      <c r="L62" s="79">
        <v>13.333333333333329</v>
      </c>
      <c r="M62" s="24">
        <v>446.37021428571416</v>
      </c>
    </row>
    <row r="63" spans="1:13">
      <c r="C63" s="166">
        <f t="shared" si="4"/>
        <v>40209</v>
      </c>
      <c r="D63" s="20">
        <v>0.86983571428571427</v>
      </c>
      <c r="E63" s="40">
        <v>6.5</v>
      </c>
      <c r="F63" s="10">
        <v>-1.5151515151515156</v>
      </c>
      <c r="G63" s="79">
        <v>0</v>
      </c>
      <c r="H63" s="38">
        <v>565.39321428571418</v>
      </c>
      <c r="I63" s="21"/>
      <c r="J63" s="80">
        <v>5</v>
      </c>
      <c r="K63" s="10">
        <v>-1.9607843137254832</v>
      </c>
      <c r="L63" s="79">
        <v>19.047619047619051</v>
      </c>
      <c r="M63" s="24">
        <v>434.91785714285714</v>
      </c>
    </row>
    <row r="64" spans="1:13">
      <c r="C64" s="166">
        <f t="shared" si="4"/>
        <v>40216</v>
      </c>
      <c r="D64" s="20">
        <v>0.87299000000000004</v>
      </c>
      <c r="E64" s="40">
        <v>6.4</v>
      </c>
      <c r="F64" s="10">
        <v>-1.538461538461533</v>
      </c>
      <c r="G64" s="79">
        <v>-1.538461538461533</v>
      </c>
      <c r="H64" s="38">
        <v>558.71360000000004</v>
      </c>
      <c r="I64" s="21"/>
      <c r="J64" s="80">
        <v>5</v>
      </c>
      <c r="K64" s="10">
        <v>0</v>
      </c>
      <c r="L64" s="79">
        <v>19.047619047619051</v>
      </c>
      <c r="M64" s="24">
        <v>436.495</v>
      </c>
    </row>
    <row r="65" spans="3:13">
      <c r="C65" s="166">
        <f t="shared" si="4"/>
        <v>40223</v>
      </c>
      <c r="D65" s="20">
        <v>0.87503571428571425</v>
      </c>
      <c r="E65" s="40">
        <v>6.4</v>
      </c>
      <c r="F65" s="10">
        <v>0</v>
      </c>
      <c r="G65" s="79">
        <v>-1.538461538461533</v>
      </c>
      <c r="H65" s="38">
        <v>560.02285714285711</v>
      </c>
      <c r="I65" s="21"/>
      <c r="J65" s="80">
        <v>5</v>
      </c>
      <c r="K65" s="10">
        <v>0</v>
      </c>
      <c r="L65" s="79">
        <v>16.279069767441868</v>
      </c>
      <c r="M65" s="24">
        <v>437.51785714285711</v>
      </c>
    </row>
    <row r="66" spans="3:13">
      <c r="C66" s="166">
        <f t="shared" si="4"/>
        <v>40230</v>
      </c>
      <c r="D66" s="20">
        <v>0.86983571428571427</v>
      </c>
      <c r="E66" s="40">
        <v>6.4</v>
      </c>
      <c r="F66" s="10">
        <v>0</v>
      </c>
      <c r="G66" s="79">
        <v>-3.030303030303017</v>
      </c>
      <c r="H66" s="38">
        <v>556.69485714285724</v>
      </c>
      <c r="I66" s="21"/>
      <c r="J66" s="80">
        <v>4.9000000000000004</v>
      </c>
      <c r="K66" s="10">
        <v>-1.9999999999999858</v>
      </c>
      <c r="L66" s="79">
        <v>6.5217391304347956</v>
      </c>
      <c r="M66" s="24">
        <v>426.21950000000004</v>
      </c>
    </row>
    <row r="67" spans="3:13">
      <c r="C67" s="166">
        <f t="shared" si="4"/>
        <v>40237</v>
      </c>
      <c r="D67" s="20">
        <v>0.8831428571428569</v>
      </c>
      <c r="E67" s="40">
        <v>6.3</v>
      </c>
      <c r="F67" s="10">
        <v>-1.5625000000000142</v>
      </c>
      <c r="G67" s="79">
        <v>-5.9701492537313499</v>
      </c>
      <c r="H67" s="38">
        <v>556.37999999999977</v>
      </c>
      <c r="I67" s="21"/>
      <c r="J67" s="80">
        <v>4.8</v>
      </c>
      <c r="K67" s="10">
        <v>-2.0408163265306314</v>
      </c>
      <c r="L67" s="79">
        <v>0</v>
      </c>
      <c r="M67" s="24">
        <v>423.90857142857124</v>
      </c>
    </row>
    <row r="68" spans="3:13">
      <c r="C68" s="166">
        <f t="shared" si="4"/>
        <v>40244</v>
      </c>
      <c r="D68" s="20">
        <v>0.90306428571428565</v>
      </c>
      <c r="E68" s="40">
        <v>6.3</v>
      </c>
      <c r="F68" s="10">
        <v>0</v>
      </c>
      <c r="G68" s="79">
        <v>-3.8167938931297698</v>
      </c>
      <c r="H68" s="38">
        <v>568.93049999999994</v>
      </c>
      <c r="I68" s="21"/>
      <c r="J68" s="80">
        <v>4.8</v>
      </c>
      <c r="K68" s="10">
        <v>0</v>
      </c>
      <c r="L68" s="79">
        <v>0</v>
      </c>
      <c r="M68" s="24">
        <v>433.47085714285708</v>
      </c>
    </row>
    <row r="69" spans="3:13">
      <c r="C69" s="166">
        <f t="shared" si="4"/>
        <v>40251</v>
      </c>
      <c r="D69" s="20">
        <v>0.90684285714285706</v>
      </c>
      <c r="E69" s="40">
        <v>6.3</v>
      </c>
      <c r="F69" s="10">
        <v>0</v>
      </c>
      <c r="G69" s="79">
        <v>-3.8167938931297698</v>
      </c>
      <c r="H69" s="38">
        <v>571.31099999999992</v>
      </c>
      <c r="I69" s="21"/>
      <c r="J69" s="80">
        <v>4.9000000000000004</v>
      </c>
      <c r="K69" s="10">
        <v>2.0833333333333428</v>
      </c>
      <c r="L69" s="79">
        <v>2.0833333333333428</v>
      </c>
      <c r="M69" s="24">
        <v>444.35300000000001</v>
      </c>
    </row>
    <row r="70" spans="3:13">
      <c r="C70" s="166">
        <f t="shared" si="4"/>
        <v>40258</v>
      </c>
      <c r="D70" s="20">
        <v>0.90069999999999983</v>
      </c>
      <c r="E70" s="40">
        <v>6.5</v>
      </c>
      <c r="F70" s="10">
        <v>3.1746031746031917</v>
      </c>
      <c r="G70" s="79">
        <v>0.77519379844960667</v>
      </c>
      <c r="H70" s="38">
        <v>585.45499999999993</v>
      </c>
      <c r="I70" s="21"/>
      <c r="J70" s="80">
        <v>4.9000000000000004</v>
      </c>
      <c r="K70" s="10">
        <v>0</v>
      </c>
      <c r="L70" s="79">
        <v>4.2553191489361808</v>
      </c>
      <c r="M70" s="24">
        <v>441.3429999999999</v>
      </c>
    </row>
    <row r="71" spans="3:13">
      <c r="C71" s="166">
        <f t="shared" si="4"/>
        <v>40265</v>
      </c>
      <c r="D71" s="20">
        <v>0.89768571428571431</v>
      </c>
      <c r="E71" s="40">
        <v>6.6</v>
      </c>
      <c r="F71" s="10">
        <v>1.538461538461533</v>
      </c>
      <c r="G71" s="79">
        <v>2.32558139534882</v>
      </c>
      <c r="H71" s="38">
        <v>592.47257142857143</v>
      </c>
      <c r="I71" s="21"/>
      <c r="J71" s="80">
        <v>4.9000000000000004</v>
      </c>
      <c r="K71" s="10">
        <v>0</v>
      </c>
      <c r="L71" s="79">
        <v>4.2553191489361808</v>
      </c>
      <c r="M71" s="24">
        <v>439.86600000000004</v>
      </c>
    </row>
    <row r="72" spans="3:13">
      <c r="C72" s="166">
        <f t="shared" si="4"/>
        <v>40272</v>
      </c>
      <c r="D72" s="20">
        <v>0.89106428571428575</v>
      </c>
      <c r="E72" s="40">
        <v>6.8</v>
      </c>
      <c r="F72" s="10">
        <v>3.0303030303030312</v>
      </c>
      <c r="G72" s="79">
        <v>5.4263565891472751</v>
      </c>
      <c r="H72" s="38">
        <v>605.92371428571425</v>
      </c>
      <c r="I72" s="21"/>
      <c r="J72" s="80">
        <v>5.2</v>
      </c>
      <c r="K72" s="10">
        <v>6.1224489795918373</v>
      </c>
      <c r="L72" s="79">
        <v>13.043478260869577</v>
      </c>
      <c r="M72" s="24">
        <v>463.35342857142859</v>
      </c>
    </row>
    <row r="73" spans="3:13">
      <c r="C73" s="166">
        <f t="shared" si="4"/>
        <v>40279</v>
      </c>
      <c r="D73" s="20">
        <v>0.87856428571428569</v>
      </c>
      <c r="E73" s="40">
        <v>6.9</v>
      </c>
      <c r="F73" s="10">
        <v>1.4705882352941302</v>
      </c>
      <c r="G73" s="79">
        <v>3.7593984962406068</v>
      </c>
      <c r="H73" s="38">
        <v>606.20935714285724</v>
      </c>
      <c r="I73" s="21"/>
      <c r="J73" s="80">
        <v>5.6</v>
      </c>
      <c r="K73" s="10">
        <v>7.6923076923076934</v>
      </c>
      <c r="L73" s="79">
        <v>14.285714285714278</v>
      </c>
      <c r="M73" s="24">
        <v>491.99599999999998</v>
      </c>
    </row>
    <row r="74" spans="3:13">
      <c r="C74" s="166">
        <f t="shared" si="4"/>
        <v>40286</v>
      </c>
      <c r="D74" s="20">
        <v>0.87837857142857145</v>
      </c>
      <c r="E74" s="40">
        <v>6.8</v>
      </c>
      <c r="F74" s="10">
        <v>-1.4492753623188435</v>
      </c>
      <c r="G74" s="79">
        <v>-0.72992700729926696</v>
      </c>
      <c r="H74" s="38">
        <v>597.29742857142855</v>
      </c>
      <c r="I74" s="21"/>
      <c r="J74" s="80">
        <v>5.6</v>
      </c>
      <c r="K74" s="10">
        <v>0</v>
      </c>
      <c r="L74" s="79">
        <v>7.6923076923076934</v>
      </c>
      <c r="M74" s="24">
        <v>491.892</v>
      </c>
    </row>
    <row r="75" spans="3:13">
      <c r="C75" s="166">
        <f t="shared" si="4"/>
        <v>40293</v>
      </c>
      <c r="D75" s="20">
        <v>0.87206428571428574</v>
      </c>
      <c r="E75" s="40">
        <v>6.5</v>
      </c>
      <c r="F75" s="10">
        <v>-4.4117647058823479</v>
      </c>
      <c r="G75" s="79">
        <v>-5.1094890510948829</v>
      </c>
      <c r="H75" s="38">
        <v>566.84178571428572</v>
      </c>
      <c r="I75" s="21"/>
      <c r="J75" s="80">
        <v>5.2</v>
      </c>
      <c r="K75" s="10">
        <v>-7.1428571428571246</v>
      </c>
      <c r="L75" s="79">
        <v>0</v>
      </c>
      <c r="M75" s="24">
        <v>453.4734285714286</v>
      </c>
    </row>
    <row r="76" spans="3:13">
      <c r="C76" s="166">
        <f t="shared" si="4"/>
        <v>40300</v>
      </c>
      <c r="D76" s="20">
        <v>0.8680000000000001</v>
      </c>
      <c r="E76" s="40">
        <v>6.5</v>
      </c>
      <c r="F76" s="10">
        <v>0</v>
      </c>
      <c r="G76" s="79">
        <v>-2.9850746268656678</v>
      </c>
      <c r="H76" s="38">
        <v>564.20000000000005</v>
      </c>
      <c r="I76" s="21"/>
      <c r="J76" s="80">
        <v>5.3</v>
      </c>
      <c r="K76" s="10">
        <v>1.9230769230769198</v>
      </c>
      <c r="L76" s="79">
        <v>6</v>
      </c>
      <c r="M76" s="24">
        <v>460.04000000000008</v>
      </c>
    </row>
    <row r="77" spans="3:13">
      <c r="C77" s="166">
        <f t="shared" si="4"/>
        <v>40307</v>
      </c>
      <c r="D77" s="20">
        <v>0.8622428571428572</v>
      </c>
      <c r="E77" s="40">
        <v>6.4</v>
      </c>
      <c r="F77" s="10">
        <v>-1.538461538461533</v>
      </c>
      <c r="G77" s="79">
        <v>-3.030303030303017</v>
      </c>
      <c r="H77" s="38">
        <v>551.83542857142868</v>
      </c>
      <c r="I77" s="21"/>
      <c r="J77" s="80">
        <v>5.4</v>
      </c>
      <c r="K77" s="10">
        <v>1.8867924528301927</v>
      </c>
      <c r="L77" s="79">
        <v>8</v>
      </c>
      <c r="M77" s="24">
        <v>465.61114285714291</v>
      </c>
    </row>
    <row r="78" spans="3:13">
      <c r="C78" s="166">
        <f t="shared" si="4"/>
        <v>40314</v>
      </c>
      <c r="D78" s="20">
        <v>0.85832857142857144</v>
      </c>
      <c r="E78" s="40">
        <v>6.5</v>
      </c>
      <c r="F78" s="10">
        <v>1.5625</v>
      </c>
      <c r="G78" s="79">
        <v>-4.4117647058823479</v>
      </c>
      <c r="H78" s="38">
        <v>557.91357142857146</v>
      </c>
      <c r="I78" s="21"/>
      <c r="J78" s="40">
        <v>5.6</v>
      </c>
      <c r="K78" s="10">
        <v>3.7037037037036953</v>
      </c>
      <c r="L78" s="79">
        <v>3.7037037037036953</v>
      </c>
      <c r="M78" s="24">
        <v>480.66399999999999</v>
      </c>
    </row>
    <row r="79" spans="3:13">
      <c r="C79" s="166">
        <f t="shared" si="4"/>
        <v>40321</v>
      </c>
      <c r="D79" s="20">
        <v>0.86208571428571434</v>
      </c>
      <c r="E79" s="40">
        <v>6.5</v>
      </c>
      <c r="F79" s="10">
        <v>0</v>
      </c>
      <c r="G79" s="79">
        <v>-4.4117647058823479</v>
      </c>
      <c r="H79" s="38">
        <v>560.35571428571438</v>
      </c>
      <c r="I79" s="21"/>
      <c r="J79" s="40">
        <v>5.5</v>
      </c>
      <c r="K79" s="10">
        <v>-1.7857142857142776</v>
      </c>
      <c r="L79" s="79">
        <v>1.8518518518518334</v>
      </c>
      <c r="M79" s="24">
        <v>474.14714285714285</v>
      </c>
    </row>
    <row r="80" spans="3:13">
      <c r="C80" s="166">
        <f t="shared" si="4"/>
        <v>40328</v>
      </c>
      <c r="D80" s="20">
        <v>0.85486428571428574</v>
      </c>
      <c r="E80" s="40">
        <v>6.6</v>
      </c>
      <c r="F80" s="10">
        <v>1.538461538461533</v>
      </c>
      <c r="G80" s="79">
        <v>-1.4925373134328339</v>
      </c>
      <c r="H80" s="38">
        <v>564.21042857142857</v>
      </c>
      <c r="I80" s="21"/>
      <c r="J80" s="40">
        <v>5.5</v>
      </c>
      <c r="K80" s="10">
        <v>0</v>
      </c>
      <c r="L80" s="79">
        <v>3.7735849056603712</v>
      </c>
      <c r="M80" s="24">
        <v>470.17535714285714</v>
      </c>
    </row>
    <row r="81" spans="3:13">
      <c r="C81" s="166">
        <f t="shared" si="4"/>
        <v>40335</v>
      </c>
      <c r="D81" s="20">
        <v>0.83676142857142843</v>
      </c>
      <c r="E81" s="40">
        <v>6.6</v>
      </c>
      <c r="F81" s="10">
        <v>0</v>
      </c>
      <c r="G81" s="79">
        <v>0</v>
      </c>
      <c r="H81" s="38">
        <v>552.26254285714276</v>
      </c>
      <c r="I81" s="21"/>
      <c r="J81" s="40">
        <v>5.5</v>
      </c>
      <c r="K81" s="10">
        <v>0</v>
      </c>
      <c r="L81" s="79">
        <v>5.7692307692307736</v>
      </c>
      <c r="M81" s="24">
        <v>460.21878571428562</v>
      </c>
    </row>
    <row r="82" spans="3:13">
      <c r="C82" s="166">
        <f t="shared" si="4"/>
        <v>40342</v>
      </c>
      <c r="D82" s="20">
        <v>0.82711428571428569</v>
      </c>
      <c r="E82" s="40">
        <v>6.3</v>
      </c>
      <c r="F82" s="10">
        <v>-4.5454545454545467</v>
      </c>
      <c r="G82" s="79">
        <v>-4.5454545454545467</v>
      </c>
      <c r="H82" s="38">
        <v>521.08199999999999</v>
      </c>
      <c r="I82" s="21"/>
      <c r="J82" s="40">
        <v>5.3</v>
      </c>
      <c r="K82" s="10">
        <v>-3.6363636363636402</v>
      </c>
      <c r="L82" s="79">
        <v>0</v>
      </c>
      <c r="M82" s="24">
        <v>438.3705714285714</v>
      </c>
    </row>
    <row r="83" spans="3:13">
      <c r="C83" s="166">
        <f t="shared" si="4"/>
        <v>40349</v>
      </c>
      <c r="D83" s="20">
        <v>0.83274999999999999</v>
      </c>
      <c r="E83" s="40">
        <v>6.3</v>
      </c>
      <c r="F83" s="10">
        <v>0</v>
      </c>
      <c r="G83" s="79">
        <v>-5.9701492537313499</v>
      </c>
      <c r="H83" s="38">
        <v>524.63249999999994</v>
      </c>
      <c r="I83" s="21"/>
      <c r="J83" s="80">
        <v>5.0999999999999996</v>
      </c>
      <c r="K83" s="10">
        <v>-3.7735849056603712</v>
      </c>
      <c r="L83" s="79">
        <v>-3.7735849056603712</v>
      </c>
      <c r="M83" s="24">
        <v>424.70249999999999</v>
      </c>
    </row>
    <row r="84" spans="3:13">
      <c r="C84" s="166">
        <f t="shared" si="4"/>
        <v>40356</v>
      </c>
      <c r="D84" s="20">
        <v>0.82748571428571427</v>
      </c>
      <c r="E84" s="40">
        <v>6.3</v>
      </c>
      <c r="F84" s="10">
        <v>0</v>
      </c>
      <c r="G84" s="79">
        <v>-1.5625000000000142</v>
      </c>
      <c r="H84" s="38">
        <v>521.31599999999992</v>
      </c>
      <c r="I84" s="21"/>
      <c r="J84" s="80">
        <v>5.0999999999999996</v>
      </c>
      <c r="K84" s="10">
        <v>0</v>
      </c>
      <c r="L84" s="79">
        <v>2</v>
      </c>
      <c r="M84" s="24">
        <v>422.01771428571425</v>
      </c>
    </row>
    <row r="85" spans="3:13">
      <c r="C85" s="166">
        <f t="shared" si="4"/>
        <v>40363</v>
      </c>
      <c r="D85" s="20">
        <v>0.8205714285714284</v>
      </c>
      <c r="E85" s="40">
        <v>6.3</v>
      </c>
      <c r="F85" s="10">
        <v>0</v>
      </c>
      <c r="G85" s="79">
        <v>1.6129032258064484</v>
      </c>
      <c r="H85" s="38">
        <v>516.95999999999992</v>
      </c>
      <c r="I85" s="21"/>
      <c r="J85" s="80">
        <v>4.7</v>
      </c>
      <c r="K85" s="10">
        <v>-7.8431372549019613</v>
      </c>
      <c r="L85" s="79">
        <v>2.1739130434782652</v>
      </c>
      <c r="M85" s="24">
        <v>385.6685714285714</v>
      </c>
    </row>
    <row r="86" spans="3:13">
      <c r="C86" s="166">
        <f t="shared" si="4"/>
        <v>40370</v>
      </c>
      <c r="D86" s="20">
        <v>0.83167142857142873</v>
      </c>
      <c r="E86" s="40">
        <v>6.2</v>
      </c>
      <c r="F86" s="10">
        <v>-1.5873015873015817</v>
      </c>
      <c r="G86" s="79">
        <v>6.8965517241379501</v>
      </c>
      <c r="H86" s="38">
        <v>515.6362857142858</v>
      </c>
      <c r="I86" s="21"/>
      <c r="J86" s="80">
        <v>4.5999999999999996</v>
      </c>
      <c r="K86" s="10">
        <v>-2.1276595744680975</v>
      </c>
      <c r="L86" s="79">
        <v>9.5238095238095184</v>
      </c>
      <c r="M86" s="24">
        <v>382.56885714285721</v>
      </c>
    </row>
    <row r="87" spans="3:13">
      <c r="C87" s="166">
        <f t="shared" si="4"/>
        <v>40377</v>
      </c>
      <c r="D87" s="20">
        <v>0.83782142857142861</v>
      </c>
      <c r="E87" s="40">
        <v>6.1</v>
      </c>
      <c r="F87" s="10">
        <v>-1.6129032258064626</v>
      </c>
      <c r="G87" s="79">
        <v>8.9285714285714164</v>
      </c>
      <c r="H87" s="38">
        <v>511.07107142857143</v>
      </c>
      <c r="I87" s="21"/>
      <c r="J87" s="80">
        <v>4.5</v>
      </c>
      <c r="K87" s="10">
        <v>-2.173913043478251</v>
      </c>
      <c r="L87" s="79">
        <v>15.384615384615401</v>
      </c>
      <c r="M87" s="24">
        <v>377.01964285714291</v>
      </c>
    </row>
    <row r="88" spans="3:13">
      <c r="C88" s="166">
        <f t="shared" si="4"/>
        <v>40384</v>
      </c>
      <c r="D88" s="20">
        <v>0.84253571428571428</v>
      </c>
      <c r="E88" s="40">
        <v>6.1</v>
      </c>
      <c r="F88" s="10">
        <v>0</v>
      </c>
      <c r="G88" s="79">
        <v>7.0175438596491233</v>
      </c>
      <c r="H88" s="38">
        <v>513.94678571428574</v>
      </c>
      <c r="I88" s="21"/>
      <c r="J88" s="80">
        <v>4.5</v>
      </c>
      <c r="K88" s="10">
        <v>0</v>
      </c>
      <c r="L88" s="79">
        <v>9.7560975609756184</v>
      </c>
      <c r="M88" s="24">
        <v>379.14107142857142</v>
      </c>
    </row>
    <row r="89" spans="3:13">
      <c r="C89" s="166">
        <f t="shared" si="4"/>
        <v>40391</v>
      </c>
      <c r="D89" s="20">
        <v>0.8357285714285716</v>
      </c>
      <c r="E89" s="40">
        <v>5.8</v>
      </c>
      <c r="F89" s="10">
        <v>-4.9180327868852345</v>
      </c>
      <c r="G89" s="79">
        <v>3.5714285714285836</v>
      </c>
      <c r="H89" s="38">
        <v>484.72257142857148</v>
      </c>
      <c r="I89" s="21"/>
      <c r="J89" s="80">
        <v>4.3</v>
      </c>
      <c r="K89" s="10">
        <v>-4.4444444444444571</v>
      </c>
      <c r="L89" s="79">
        <v>10.256410256410263</v>
      </c>
      <c r="M89" s="24">
        <v>359.36328571428578</v>
      </c>
    </row>
    <row r="90" spans="3:13">
      <c r="C90" s="166">
        <f t="shared" si="4"/>
        <v>40398</v>
      </c>
      <c r="D90" s="20">
        <v>0.82979999999999987</v>
      </c>
      <c r="E90" s="40">
        <v>5.6</v>
      </c>
      <c r="F90" s="10">
        <v>-3.448275862068968</v>
      </c>
      <c r="G90" s="79">
        <v>5.6603773584905639</v>
      </c>
      <c r="H90" s="38">
        <v>464.68799999999987</v>
      </c>
      <c r="I90" s="21"/>
      <c r="J90" s="80">
        <v>4.3</v>
      </c>
      <c r="K90" s="10">
        <v>0</v>
      </c>
      <c r="L90" s="79">
        <v>19.444444444444443</v>
      </c>
      <c r="M90" s="24">
        <v>356.81399999999991</v>
      </c>
    </row>
    <row r="91" spans="3:13">
      <c r="C91" s="166">
        <f t="shared" si="4"/>
        <v>40405</v>
      </c>
      <c r="D91" s="20">
        <v>0.82664285714285712</v>
      </c>
      <c r="E91" s="40">
        <v>5.6</v>
      </c>
      <c r="F91" s="10">
        <v>0</v>
      </c>
      <c r="G91" s="79">
        <v>7.6923076923076934</v>
      </c>
      <c r="H91" s="38">
        <v>462.92</v>
      </c>
      <c r="I91" s="21"/>
      <c r="J91" s="80">
        <v>4.7</v>
      </c>
      <c r="K91" s="10">
        <v>9.3023255813953654</v>
      </c>
      <c r="L91" s="79">
        <v>27.027027027027017</v>
      </c>
      <c r="M91" s="24">
        <v>388.52214285714285</v>
      </c>
    </row>
    <row r="92" spans="3:13">
      <c r="C92" s="166">
        <f t="shared" si="4"/>
        <v>40412</v>
      </c>
      <c r="D92" s="20">
        <v>0.82104999999999995</v>
      </c>
      <c r="E92" s="40">
        <v>5.6</v>
      </c>
      <c r="F92" s="10">
        <v>0</v>
      </c>
      <c r="G92" s="79">
        <v>5.6603773584905639</v>
      </c>
      <c r="H92" s="38">
        <v>459.7879999999999</v>
      </c>
      <c r="I92" s="21"/>
      <c r="J92" s="80">
        <v>4.7</v>
      </c>
      <c r="K92" s="10">
        <v>0</v>
      </c>
      <c r="L92" s="79">
        <v>14.634146341463435</v>
      </c>
      <c r="M92" s="24">
        <v>385.89349999999996</v>
      </c>
    </row>
    <row r="93" spans="3:13">
      <c r="C93" s="166">
        <f t="shared" si="4"/>
        <v>40419</v>
      </c>
      <c r="D93" s="20">
        <v>0.81892142857142858</v>
      </c>
      <c r="E93" s="40">
        <v>6</v>
      </c>
      <c r="F93" s="10">
        <v>7.1428571428571388</v>
      </c>
      <c r="G93" s="79">
        <v>11.1111111111111</v>
      </c>
      <c r="H93" s="38">
        <v>491.35285714285715</v>
      </c>
      <c r="I93" s="21"/>
      <c r="J93" s="80">
        <v>4.9000000000000004</v>
      </c>
      <c r="K93" s="10">
        <v>4.2553191489361808</v>
      </c>
      <c r="L93" s="79">
        <v>19.512195121951237</v>
      </c>
      <c r="M93" s="24">
        <v>401.2715</v>
      </c>
    </row>
    <row r="94" spans="3:13">
      <c r="C94" s="166">
        <f t="shared" si="4"/>
        <v>40426</v>
      </c>
      <c r="D94" s="20">
        <v>0.82744285714285704</v>
      </c>
      <c r="E94" s="40">
        <v>5.9</v>
      </c>
      <c r="F94" s="10">
        <v>-1.6666666666666572</v>
      </c>
      <c r="G94" s="79">
        <v>9.2592592592592524</v>
      </c>
      <c r="H94" s="38">
        <v>488.1912857142857</v>
      </c>
      <c r="I94" s="21"/>
      <c r="J94" s="80">
        <v>4.7</v>
      </c>
      <c r="K94" s="10">
        <v>-4.0816326530612344</v>
      </c>
      <c r="L94" s="79">
        <v>14.634146341463435</v>
      </c>
      <c r="M94" s="24">
        <v>388.89814285714283</v>
      </c>
    </row>
    <row r="95" spans="3:13">
      <c r="C95" s="166">
        <f t="shared" si="4"/>
        <v>40433</v>
      </c>
      <c r="D95" s="20">
        <v>0.82824285714285728</v>
      </c>
      <c r="E95" s="40">
        <v>6.2</v>
      </c>
      <c r="F95" s="10">
        <v>5.0847457627118473</v>
      </c>
      <c r="G95" s="79">
        <v>12.72727272727272</v>
      </c>
      <c r="H95" s="38">
        <v>513.51057142857155</v>
      </c>
      <c r="I95" s="21"/>
      <c r="J95" s="80">
        <v>4.9000000000000004</v>
      </c>
      <c r="K95" s="10">
        <v>4.2553191489361808</v>
      </c>
      <c r="L95" s="79">
        <v>16.666666666666671</v>
      </c>
      <c r="M95" s="24">
        <v>405.83900000000011</v>
      </c>
    </row>
    <row r="96" spans="3:13">
      <c r="C96" s="166">
        <f t="shared" si="4"/>
        <v>40440</v>
      </c>
      <c r="D96" s="20">
        <v>0.83330000000000004</v>
      </c>
      <c r="E96" s="40">
        <v>6.3</v>
      </c>
      <c r="F96" s="10">
        <v>1.6129032258064484</v>
      </c>
      <c r="G96" s="79">
        <v>12.5</v>
      </c>
      <c r="H96" s="38">
        <v>524.97900000000004</v>
      </c>
      <c r="I96" s="21"/>
      <c r="J96" s="80">
        <v>4.9000000000000004</v>
      </c>
      <c r="K96" s="10">
        <v>0</v>
      </c>
      <c r="L96" s="79">
        <v>16.666666666666671</v>
      </c>
      <c r="M96" s="24">
        <v>408.31700000000006</v>
      </c>
    </row>
    <row r="97" spans="3:14">
      <c r="C97" s="166">
        <f t="shared" si="4"/>
        <v>40447</v>
      </c>
      <c r="D97" s="20">
        <v>0.8474571428571428</v>
      </c>
      <c r="E97" s="40">
        <v>6.35</v>
      </c>
      <c r="F97" s="10">
        <v>0.79365079365078373</v>
      </c>
      <c r="G97" s="79">
        <v>9.4827586206896513</v>
      </c>
      <c r="H97" s="38">
        <v>538.13528571428571</v>
      </c>
      <c r="I97" s="21"/>
      <c r="J97" s="80">
        <v>4.8499999999999996</v>
      </c>
      <c r="K97" s="10">
        <v>-1.0204081632653157</v>
      </c>
      <c r="L97" s="79">
        <v>15.476190476190467</v>
      </c>
      <c r="M97" s="24">
        <v>411.01671428571427</v>
      </c>
    </row>
    <row r="98" spans="3:14">
      <c r="C98" s="166">
        <f t="shared" si="4"/>
        <v>40454</v>
      </c>
      <c r="D98" s="20">
        <v>0.85866428571428588</v>
      </c>
      <c r="E98" s="40">
        <v>6.35</v>
      </c>
      <c r="F98" s="10">
        <v>0</v>
      </c>
      <c r="G98" s="79">
        <v>13.392857142857139</v>
      </c>
      <c r="H98" s="38">
        <v>545.25182142857147</v>
      </c>
      <c r="I98" s="21"/>
      <c r="J98" s="80">
        <v>4.75</v>
      </c>
      <c r="K98" s="10">
        <v>-2.0618556701030855</v>
      </c>
      <c r="L98" s="79">
        <v>15.853658536585385</v>
      </c>
      <c r="M98" s="24">
        <v>407.86553571428578</v>
      </c>
    </row>
    <row r="99" spans="3:14">
      <c r="C99" s="166">
        <f t="shared" si="4"/>
        <v>40461</v>
      </c>
      <c r="D99" s="20">
        <v>0.87104999999999999</v>
      </c>
      <c r="E99" s="40">
        <v>6.2</v>
      </c>
      <c r="F99" s="10">
        <v>-2.3622047244094517</v>
      </c>
      <c r="G99" s="79">
        <v>13.761467889908261</v>
      </c>
      <c r="H99" s="38">
        <v>540.05099999999993</v>
      </c>
      <c r="I99" s="21"/>
      <c r="J99" s="80">
        <v>4.3499999999999996</v>
      </c>
      <c r="K99" s="10">
        <v>-8.4210526315789451</v>
      </c>
      <c r="L99" s="79">
        <v>14.473684210526301</v>
      </c>
      <c r="M99" s="24">
        <v>378.90674999999999</v>
      </c>
    </row>
    <row r="100" spans="3:14">
      <c r="C100" s="166">
        <f t="shared" si="4"/>
        <v>40468</v>
      </c>
      <c r="D100" s="20">
        <v>0.87695714285714288</v>
      </c>
      <c r="E100" s="40">
        <v>6.3</v>
      </c>
      <c r="F100" s="10">
        <v>1.6129032258064484</v>
      </c>
      <c r="G100" s="79">
        <v>15.596330275229349</v>
      </c>
      <c r="H100" s="38">
        <v>552.48299999999995</v>
      </c>
      <c r="I100" s="21"/>
      <c r="J100" s="80">
        <v>4.3499999999999996</v>
      </c>
      <c r="K100" s="10">
        <v>0</v>
      </c>
      <c r="L100" s="79">
        <v>14.473684210526301</v>
      </c>
      <c r="M100" s="24">
        <v>381.47635714285713</v>
      </c>
    </row>
    <row r="101" spans="3:14">
      <c r="C101" s="166">
        <f t="shared" si="4"/>
        <v>40475</v>
      </c>
      <c r="D101" s="20">
        <v>0.88279999999999992</v>
      </c>
      <c r="E101" s="40">
        <v>6.3</v>
      </c>
      <c r="F101" s="10">
        <v>0</v>
      </c>
      <c r="G101" s="79">
        <v>17.757009345794401</v>
      </c>
      <c r="H101" s="38">
        <v>556.16399999999999</v>
      </c>
      <c r="I101" s="21"/>
      <c r="J101" s="80">
        <v>4.3499999999999996</v>
      </c>
      <c r="K101" s="10">
        <v>0</v>
      </c>
      <c r="L101" s="79">
        <v>14.473684210526301</v>
      </c>
      <c r="M101" s="24">
        <v>384.01799999999992</v>
      </c>
    </row>
    <row r="102" spans="3:14">
      <c r="C102" s="166">
        <f t="shared" si="4"/>
        <v>40482</v>
      </c>
      <c r="D102" s="20">
        <v>0.87666428571428567</v>
      </c>
      <c r="E102" s="40">
        <v>6.2</v>
      </c>
      <c r="F102" s="10">
        <v>-1.5873015873015817</v>
      </c>
      <c r="G102" s="79">
        <v>18.095238095238102</v>
      </c>
      <c r="H102" s="38">
        <v>543.53185714285712</v>
      </c>
      <c r="I102" s="21"/>
      <c r="J102" s="80">
        <v>4.25</v>
      </c>
      <c r="K102" s="10">
        <v>-2.2988505747126453</v>
      </c>
      <c r="L102" s="79">
        <v>13.333333333333329</v>
      </c>
      <c r="M102" s="24">
        <v>372.58232142857139</v>
      </c>
    </row>
    <row r="103" spans="3:14">
      <c r="C103" s="166">
        <f t="shared" si="4"/>
        <v>40489</v>
      </c>
      <c r="D103" s="66">
        <v>0.8703142857142856</v>
      </c>
      <c r="E103" s="40">
        <v>6.3</v>
      </c>
      <c r="F103" s="10">
        <v>1.6129032258064484</v>
      </c>
      <c r="G103" s="79">
        <v>23.529411764705884</v>
      </c>
      <c r="H103" s="38">
        <v>548.298</v>
      </c>
      <c r="I103" s="21"/>
      <c r="J103" s="24">
        <v>4.3499999999999996</v>
      </c>
      <c r="K103" s="10">
        <v>2.3529411764705799</v>
      </c>
      <c r="L103" s="79">
        <v>20.833333333333329</v>
      </c>
      <c r="M103" s="24">
        <v>378.58671428571421</v>
      </c>
    </row>
    <row r="104" spans="3:14">
      <c r="C104" s="166">
        <f t="shared" si="4"/>
        <v>40496</v>
      </c>
      <c r="D104" s="66">
        <v>0.85718571428571422</v>
      </c>
      <c r="E104" s="40">
        <v>6.4</v>
      </c>
      <c r="F104" s="10">
        <v>1.5873015873016101</v>
      </c>
      <c r="G104" s="79">
        <v>23.07692307692308</v>
      </c>
      <c r="H104" s="38">
        <v>548.59885714285713</v>
      </c>
      <c r="I104" s="21"/>
      <c r="J104" s="80">
        <v>4.55</v>
      </c>
      <c r="K104" s="10">
        <v>4.5977011494252764</v>
      </c>
      <c r="L104" s="79">
        <v>16.666666666666671</v>
      </c>
      <c r="M104" s="24">
        <v>390.01949999999994</v>
      </c>
    </row>
    <row r="105" spans="3:14">
      <c r="C105" s="166">
        <f t="shared" si="4"/>
        <v>40503</v>
      </c>
      <c r="D105" s="66">
        <v>0.85159285714285715</v>
      </c>
      <c r="E105" s="40">
        <v>6.4</v>
      </c>
      <c r="F105" s="10">
        <v>0</v>
      </c>
      <c r="G105" s="79" t="e">
        <v>#VALUE!</v>
      </c>
      <c r="H105" s="38">
        <v>545.01942857142853</v>
      </c>
      <c r="I105" s="21"/>
      <c r="J105" s="80">
        <v>4.5</v>
      </c>
      <c r="K105" s="10">
        <v>-1.098901098901095</v>
      </c>
      <c r="L105" s="79" t="e">
        <v>#VALUE!</v>
      </c>
      <c r="M105" s="24">
        <v>383.21678571428572</v>
      </c>
    </row>
    <row r="106" spans="3:14">
      <c r="C106" s="166">
        <f t="shared" si="4"/>
        <v>40510</v>
      </c>
      <c r="D106" s="66">
        <v>0.84824285714285708</v>
      </c>
      <c r="E106" s="40">
        <v>6.3</v>
      </c>
      <c r="F106" s="10">
        <v>-1.5625000000000142</v>
      </c>
      <c r="G106" s="79">
        <v>12.5</v>
      </c>
      <c r="H106" s="38">
        <v>534.39299999999992</v>
      </c>
      <c r="I106" s="21"/>
      <c r="J106" s="80">
        <v>4.2</v>
      </c>
      <c r="K106" s="10">
        <v>-6.6666666666666714</v>
      </c>
      <c r="L106" s="79">
        <v>0</v>
      </c>
      <c r="M106" s="24">
        <v>356.262</v>
      </c>
    </row>
    <row r="107" spans="3:14">
      <c r="C107" s="166">
        <f t="shared" si="4"/>
        <v>40517</v>
      </c>
      <c r="D107" s="31">
        <v>0.84373571428571437</v>
      </c>
      <c r="E107" s="40">
        <v>6.3</v>
      </c>
      <c r="F107" s="10">
        <v>0</v>
      </c>
      <c r="G107" s="79">
        <v>8.6206896551724128</v>
      </c>
      <c r="H107" s="38">
        <v>531.5535000000001</v>
      </c>
      <c r="I107" s="21"/>
      <c r="J107" s="80">
        <v>4.3</v>
      </c>
      <c r="K107" s="10">
        <v>2.3809523809523796</v>
      </c>
      <c r="L107" s="79">
        <v>-6.5217391304347814</v>
      </c>
      <c r="M107" s="24">
        <v>362.80635714285717</v>
      </c>
    </row>
    <row r="108" spans="3:14">
      <c r="C108" s="166">
        <f t="shared" si="4"/>
        <v>40524</v>
      </c>
      <c r="D108" s="31">
        <v>0.84158571428571438</v>
      </c>
      <c r="E108" s="40">
        <v>6.4</v>
      </c>
      <c r="F108" s="10">
        <v>1.5873015873016101</v>
      </c>
      <c r="G108" s="79">
        <v>6.6666666666666714</v>
      </c>
      <c r="H108" s="38">
        <v>538.6148571428572</v>
      </c>
      <c r="I108" s="21"/>
      <c r="J108" s="80">
        <v>4.4000000000000004</v>
      </c>
      <c r="K108" s="10">
        <v>2.3255813953488484</v>
      </c>
      <c r="L108" s="79">
        <v>-11.999999999999986</v>
      </c>
      <c r="M108" s="24">
        <v>370.29771428571439</v>
      </c>
    </row>
    <row r="109" spans="3:14">
      <c r="C109" s="166">
        <f t="shared" si="4"/>
        <v>40531</v>
      </c>
      <c r="D109" s="31">
        <v>0.84772857142857105</v>
      </c>
      <c r="E109" s="40">
        <v>6.4</v>
      </c>
      <c r="F109" s="10">
        <v>0</v>
      </c>
      <c r="G109" s="79">
        <v>1.5873015873016101</v>
      </c>
      <c r="H109" s="38">
        <v>542.54628571428555</v>
      </c>
      <c r="I109" s="21"/>
      <c r="J109" s="80">
        <v>4.8</v>
      </c>
      <c r="K109" s="10">
        <v>9.0909090909090793</v>
      </c>
      <c r="L109" s="79">
        <v>-4</v>
      </c>
      <c r="M109" s="24">
        <v>406.90971428571407</v>
      </c>
    </row>
    <row r="110" spans="3:14">
      <c r="C110" s="166">
        <f t="shared" si="4"/>
        <v>40538</v>
      </c>
      <c r="D110" s="31">
        <v>0.84927857142857133</v>
      </c>
      <c r="E110" s="40">
        <v>6.3</v>
      </c>
      <c r="F110" s="10">
        <v>-1.5625000000000142</v>
      </c>
      <c r="G110" s="79">
        <v>-4.5454545454545467</v>
      </c>
      <c r="H110" s="38">
        <v>535.04549999999995</v>
      </c>
      <c r="I110" s="21"/>
      <c r="J110" s="80">
        <v>4.9000000000000004</v>
      </c>
      <c r="K110" s="10">
        <v>2.0833333333333428</v>
      </c>
      <c r="L110" s="79">
        <v>0</v>
      </c>
      <c r="M110" s="24">
        <v>416.14649999999995</v>
      </c>
    </row>
    <row r="111" spans="3:14">
      <c r="C111" s="168">
        <v>40545</v>
      </c>
      <c r="D111" s="71">
        <v>0.85585000000000011</v>
      </c>
      <c r="E111" s="35">
        <v>6.2</v>
      </c>
      <c r="F111" s="51">
        <v>-1.5873015873015817</v>
      </c>
      <c r="G111" s="51">
        <v>-8.8235294117646959</v>
      </c>
      <c r="H111" s="35">
        <v>530.62700000000007</v>
      </c>
      <c r="I111" s="35"/>
      <c r="J111">
        <v>5.3</v>
      </c>
      <c r="K111" s="51">
        <v>8.1632653061224403</v>
      </c>
      <c r="L111" s="51">
        <v>-1.8518518518518619</v>
      </c>
      <c r="M111" s="35">
        <v>453.60050000000001</v>
      </c>
      <c r="N111" s="35"/>
    </row>
    <row r="112" spans="3:14">
      <c r="C112" s="168">
        <f t="shared" ref="C112:C163" si="5">C111+7</f>
        <v>40552</v>
      </c>
      <c r="D112" s="71">
        <v>0.85003000000000006</v>
      </c>
      <c r="E112" s="35">
        <v>6.1</v>
      </c>
      <c r="F112" s="51">
        <v>-1.6129032258064626</v>
      </c>
      <c r="G112" s="51">
        <v>-10.294117647058826</v>
      </c>
      <c r="H112" s="35">
        <v>518.51830000000007</v>
      </c>
      <c r="I112" s="35"/>
      <c r="J112">
        <v>5.3</v>
      </c>
      <c r="K112" s="51">
        <v>0</v>
      </c>
      <c r="L112" s="51">
        <v>0</v>
      </c>
      <c r="M112" s="35">
        <v>450.51589999999999</v>
      </c>
      <c r="N112" s="35"/>
    </row>
    <row r="113" spans="3:14">
      <c r="C113" s="168">
        <f t="shared" si="5"/>
        <v>40559</v>
      </c>
      <c r="D113" s="71">
        <v>0.83624285714285718</v>
      </c>
      <c r="E113" s="35">
        <v>6.1</v>
      </c>
      <c r="F113" s="51">
        <v>0</v>
      </c>
      <c r="G113" s="51">
        <v>-10.294117647058826</v>
      </c>
      <c r="H113" s="35">
        <v>510.10814285714287</v>
      </c>
      <c r="I113" s="35"/>
      <c r="J113">
        <v>5</v>
      </c>
      <c r="K113" s="51">
        <v>-5.6603773584905639</v>
      </c>
      <c r="L113" s="51">
        <v>-10.714285714285708</v>
      </c>
      <c r="M113" s="35">
        <v>418.12142857142857</v>
      </c>
      <c r="N113" s="35"/>
    </row>
    <row r="114" spans="3:14">
      <c r="C114" s="168">
        <f t="shared" si="5"/>
        <v>40566</v>
      </c>
      <c r="D114" s="71">
        <v>0.84247857142857152</v>
      </c>
      <c r="E114" s="35">
        <v>6.1</v>
      </c>
      <c r="F114" s="51">
        <v>0</v>
      </c>
      <c r="G114" s="51">
        <v>-7.5757575757575779</v>
      </c>
      <c r="H114" s="35">
        <v>513.91192857142858</v>
      </c>
      <c r="I114" s="35"/>
      <c r="J114">
        <v>5</v>
      </c>
      <c r="K114" s="51">
        <v>0</v>
      </c>
      <c r="L114" s="51">
        <v>-1.9607843137254832</v>
      </c>
      <c r="M114" s="35">
        <v>421.23928571428576</v>
      </c>
      <c r="N114" s="35"/>
    </row>
    <row r="115" spans="3:14">
      <c r="C115" s="168">
        <f t="shared" si="5"/>
        <v>40573</v>
      </c>
      <c r="D115" s="71">
        <v>0.85806428571428572</v>
      </c>
      <c r="E115" s="35">
        <v>6</v>
      </c>
      <c r="F115" s="51">
        <v>-1.6393442622950687</v>
      </c>
      <c r="G115" s="51">
        <v>-7.6923076923076934</v>
      </c>
      <c r="H115" s="35">
        <v>514.83857142857141</v>
      </c>
      <c r="I115" s="35"/>
      <c r="J115">
        <v>5</v>
      </c>
      <c r="K115" s="51">
        <v>0</v>
      </c>
      <c r="L115" s="51">
        <v>0</v>
      </c>
      <c r="M115" s="35">
        <v>429.03214285714284</v>
      </c>
      <c r="N115" s="35"/>
    </row>
    <row r="116" spans="3:14">
      <c r="C116" s="168">
        <f t="shared" si="5"/>
        <v>40580</v>
      </c>
      <c r="D116" s="71">
        <v>0.85290714285714286</v>
      </c>
      <c r="E116" s="35">
        <v>5.9</v>
      </c>
      <c r="F116" s="51">
        <v>-1.6666666666666572</v>
      </c>
      <c r="G116" s="51">
        <v>-7.8125</v>
      </c>
      <c r="H116" s="35">
        <v>503.2152142857143</v>
      </c>
      <c r="I116" s="35"/>
      <c r="J116">
        <v>4.7</v>
      </c>
      <c r="K116" s="51">
        <v>-6</v>
      </c>
      <c r="L116" s="51">
        <v>-6</v>
      </c>
      <c r="M116" s="35">
        <v>400.86635714285717</v>
      </c>
      <c r="N116" s="35"/>
    </row>
    <row r="117" spans="3:14">
      <c r="C117" s="168">
        <f t="shared" si="5"/>
        <v>40587</v>
      </c>
      <c r="D117" s="71">
        <v>0.8464571428571428</v>
      </c>
      <c r="E117" s="35">
        <v>5.9</v>
      </c>
      <c r="F117" s="51">
        <v>0</v>
      </c>
      <c r="G117" s="51">
        <v>-7.8125</v>
      </c>
      <c r="H117" s="35">
        <v>499.4097142857143</v>
      </c>
      <c r="I117" s="35"/>
      <c r="J117">
        <v>4.7</v>
      </c>
      <c r="K117" s="51">
        <v>0</v>
      </c>
      <c r="L117" s="51">
        <v>-6</v>
      </c>
      <c r="M117" s="35">
        <v>397.83485714285712</v>
      </c>
      <c r="N117" s="35"/>
    </row>
    <row r="118" spans="3:14">
      <c r="C118" s="168">
        <f t="shared" si="5"/>
        <v>40594</v>
      </c>
      <c r="D118" s="71">
        <v>0.84071428571428564</v>
      </c>
      <c r="E118" s="35">
        <v>5.9</v>
      </c>
      <c r="F118" s="51">
        <v>0</v>
      </c>
      <c r="G118" s="51">
        <v>-7.8125</v>
      </c>
      <c r="H118" s="35">
        <v>496.02142857142854</v>
      </c>
      <c r="I118" s="35"/>
      <c r="J118">
        <v>4.7</v>
      </c>
      <c r="K118" s="51">
        <v>0</v>
      </c>
      <c r="L118" s="51">
        <v>-4.0816326530612344</v>
      </c>
      <c r="M118" s="35">
        <v>395.1357142857143</v>
      </c>
      <c r="N118" s="35"/>
    </row>
    <row r="119" spans="3:14">
      <c r="C119" s="168">
        <f t="shared" si="5"/>
        <v>40601</v>
      </c>
      <c r="D119" s="71">
        <v>0.84794857142857138</v>
      </c>
      <c r="E119" s="35">
        <v>5.8</v>
      </c>
      <c r="F119" s="51">
        <v>-1.6949152542373014</v>
      </c>
      <c r="G119" s="51">
        <v>-7.9365079365079367</v>
      </c>
      <c r="H119" s="35">
        <v>491.81017142857144</v>
      </c>
      <c r="I119" s="35"/>
      <c r="J119">
        <v>4.7</v>
      </c>
      <c r="K119" s="51">
        <v>0</v>
      </c>
      <c r="L119" s="51">
        <v>-2.0833333333333286</v>
      </c>
      <c r="M119" s="35">
        <v>398.53582857142857</v>
      </c>
      <c r="N119" s="35"/>
    </row>
    <row r="120" spans="3:14">
      <c r="C120" s="168">
        <f t="shared" si="5"/>
        <v>40608</v>
      </c>
      <c r="D120" s="71">
        <v>0.85324285714285708</v>
      </c>
      <c r="E120" s="35">
        <v>6</v>
      </c>
      <c r="F120" s="51">
        <v>3.448275862068968</v>
      </c>
      <c r="G120" s="51">
        <v>-4.7619047619047592</v>
      </c>
      <c r="H120" s="35">
        <v>511.94571428571425</v>
      </c>
      <c r="I120" s="35"/>
      <c r="J120">
        <v>4.9000000000000004</v>
      </c>
      <c r="K120" s="51">
        <v>4.2553191489361808</v>
      </c>
      <c r="L120" s="51">
        <v>2.0833333333333428</v>
      </c>
      <c r="M120" s="35">
        <v>418.089</v>
      </c>
      <c r="N120" s="35"/>
    </row>
    <row r="121" spans="3:14">
      <c r="C121" s="168">
        <f t="shared" si="5"/>
        <v>40615</v>
      </c>
      <c r="D121" s="71">
        <v>0.85964285714285726</v>
      </c>
      <c r="E121" s="35">
        <v>6</v>
      </c>
      <c r="F121" s="51">
        <v>0</v>
      </c>
      <c r="G121" s="51">
        <v>-4.7619047619047592</v>
      </c>
      <c r="H121" s="35">
        <v>515.78571428571433</v>
      </c>
      <c r="I121" s="35"/>
      <c r="J121">
        <v>5</v>
      </c>
      <c r="K121" s="51">
        <v>2.0408163265306172</v>
      </c>
      <c r="L121" s="51">
        <v>2.0408163265306172</v>
      </c>
      <c r="M121" s="35">
        <v>429.82142857142867</v>
      </c>
      <c r="N121" s="35"/>
    </row>
    <row r="122" spans="3:14">
      <c r="C122" s="168">
        <f t="shared" si="5"/>
        <v>40622</v>
      </c>
      <c r="D122" s="71">
        <v>0.8681214285714286</v>
      </c>
      <c r="E122" s="35">
        <v>5.9</v>
      </c>
      <c r="F122" s="51">
        <v>-1.6666666666666572</v>
      </c>
      <c r="G122" s="51">
        <v>-9.2307692307692264</v>
      </c>
      <c r="H122" s="35">
        <v>512.19164285714282</v>
      </c>
      <c r="I122" s="35"/>
      <c r="J122">
        <v>4.7</v>
      </c>
      <c r="K122" s="51">
        <v>-6</v>
      </c>
      <c r="L122" s="51">
        <v>-4.0816326530612344</v>
      </c>
      <c r="M122" s="35">
        <v>408.01707142857151</v>
      </c>
      <c r="N122" s="35"/>
    </row>
    <row r="123" spans="3:14">
      <c r="C123" s="168">
        <f t="shared" si="5"/>
        <v>40629</v>
      </c>
      <c r="D123" s="71">
        <v>0.87327142857142859</v>
      </c>
      <c r="E123" s="35">
        <v>6.2</v>
      </c>
      <c r="F123" s="51">
        <v>5.0847457627118473</v>
      </c>
      <c r="G123" s="51">
        <v>-6.0606060606060623</v>
      </c>
      <c r="H123" s="35">
        <v>541.42828571428572</v>
      </c>
      <c r="I123" s="35"/>
      <c r="J123">
        <v>5.45</v>
      </c>
      <c r="K123" s="51">
        <v>15.957446808510639</v>
      </c>
      <c r="L123" s="51">
        <v>11.224489795918373</v>
      </c>
      <c r="M123" s="35">
        <v>475.93292857142859</v>
      </c>
      <c r="N123" s="35"/>
    </row>
    <row r="124" spans="3:14">
      <c r="C124" s="168">
        <f t="shared" si="5"/>
        <v>40636</v>
      </c>
      <c r="D124" s="71">
        <v>0.88044285714285719</v>
      </c>
      <c r="E124" s="35">
        <v>6.2</v>
      </c>
      <c r="F124" s="51">
        <v>0</v>
      </c>
      <c r="G124" s="51">
        <v>-8.8235294117646959</v>
      </c>
      <c r="H124" s="35">
        <v>545.87457142857147</v>
      </c>
      <c r="I124" s="35"/>
      <c r="J124">
        <v>5.45</v>
      </c>
      <c r="K124" s="51">
        <v>0</v>
      </c>
      <c r="L124" s="51">
        <v>4.8076923076923066</v>
      </c>
      <c r="M124" s="35">
        <v>479.84135714285719</v>
      </c>
      <c r="N124" s="35"/>
    </row>
    <row r="125" spans="3:14">
      <c r="C125" s="168">
        <f t="shared" si="5"/>
        <v>40643</v>
      </c>
      <c r="D125" s="71">
        <v>0.87865714285714291</v>
      </c>
      <c r="E125" s="35">
        <v>6.1</v>
      </c>
      <c r="F125" s="51">
        <v>-1.6129032258064626</v>
      </c>
      <c r="G125" s="51">
        <v>-11.594202898550733</v>
      </c>
      <c r="H125" s="35">
        <v>535.98085714285708</v>
      </c>
      <c r="I125" s="35"/>
      <c r="J125">
        <v>5.75</v>
      </c>
      <c r="K125" s="51">
        <v>5.5045871559632928</v>
      </c>
      <c r="L125" s="51">
        <v>2.6785714285714448</v>
      </c>
      <c r="M125" s="35">
        <v>505.22785714285715</v>
      </c>
      <c r="N125" s="35"/>
    </row>
    <row r="126" spans="3:14">
      <c r="C126" s="168">
        <f t="shared" si="5"/>
        <v>40650</v>
      </c>
      <c r="D126" s="71">
        <v>0.88469999999999993</v>
      </c>
      <c r="E126" s="35">
        <v>6.7</v>
      </c>
      <c r="F126" s="51">
        <v>9.8360655737704974</v>
      </c>
      <c r="G126" s="51">
        <v>-1.470588235294116</v>
      </c>
      <c r="H126" s="35">
        <v>592.74900000000002</v>
      </c>
      <c r="I126" s="35"/>
      <c r="J126">
        <v>6.35</v>
      </c>
      <c r="K126" s="51">
        <v>10.434782608695642</v>
      </c>
      <c r="L126" s="51">
        <v>13.392857142857139</v>
      </c>
      <c r="M126" s="35">
        <v>561.78449999999987</v>
      </c>
      <c r="N126" s="35"/>
    </row>
    <row r="127" spans="3:14">
      <c r="C127" s="168">
        <f t="shared" si="5"/>
        <v>40657</v>
      </c>
      <c r="D127" s="71">
        <v>0.88141428571428548</v>
      </c>
      <c r="E127" s="35">
        <v>6.9</v>
      </c>
      <c r="F127" s="51">
        <v>2.985074626865682</v>
      </c>
      <c r="G127" s="51">
        <v>6.1538461538461604</v>
      </c>
      <c r="H127" s="35">
        <v>608.17585714285701</v>
      </c>
      <c r="I127" s="35"/>
      <c r="J127">
        <v>6.25</v>
      </c>
      <c r="K127" s="51">
        <v>-1.5748031496062964</v>
      </c>
      <c r="L127" s="51">
        <v>20.192307692307693</v>
      </c>
      <c r="M127" s="35">
        <v>550.88392857142844</v>
      </c>
      <c r="N127" s="35"/>
    </row>
    <row r="128" spans="3:14">
      <c r="C128" s="168">
        <f t="shared" si="5"/>
        <v>40664</v>
      </c>
      <c r="D128" s="71">
        <v>0.88690714285714289</v>
      </c>
      <c r="E128" s="35">
        <v>7</v>
      </c>
      <c r="F128" s="51">
        <v>1.4492753623188293</v>
      </c>
      <c r="G128" s="51">
        <v>7.6923076923076934</v>
      </c>
      <c r="H128" s="35">
        <v>620.83500000000004</v>
      </c>
      <c r="I128" s="35"/>
      <c r="J128">
        <v>6.35</v>
      </c>
      <c r="K128" s="51">
        <v>1.5999999999999943</v>
      </c>
      <c r="L128" s="51">
        <v>19.811320754716988</v>
      </c>
      <c r="M128" s="35">
        <v>563.18603571428571</v>
      </c>
      <c r="N128" s="35"/>
    </row>
    <row r="129" spans="3:14">
      <c r="C129" s="168">
        <f t="shared" si="5"/>
        <v>40671</v>
      </c>
      <c r="D129" s="71">
        <v>0.89624285714285712</v>
      </c>
      <c r="E129" s="35">
        <v>6.9</v>
      </c>
      <c r="F129" s="51">
        <v>-1.4285714285714164</v>
      </c>
      <c r="G129" s="51">
        <v>7.8125</v>
      </c>
      <c r="H129" s="35">
        <v>618.40757142857137</v>
      </c>
      <c r="I129" s="35"/>
      <c r="J129">
        <v>6.35</v>
      </c>
      <c r="K129" s="51">
        <v>0</v>
      </c>
      <c r="L129" s="51">
        <v>17.592592592592581</v>
      </c>
      <c r="M129" s="35">
        <v>569.11421428571418</v>
      </c>
      <c r="N129" s="35"/>
    </row>
    <row r="130" spans="3:14">
      <c r="C130" s="168">
        <f t="shared" si="5"/>
        <v>40678</v>
      </c>
      <c r="D130" s="71">
        <v>0.87894285714285725</v>
      </c>
      <c r="E130" s="35">
        <v>6.6</v>
      </c>
      <c r="F130" s="51">
        <v>-4.3478260869565304</v>
      </c>
      <c r="G130" s="51">
        <v>1.538461538461533</v>
      </c>
      <c r="H130" s="35">
        <v>580.10228571428581</v>
      </c>
      <c r="I130" s="35"/>
      <c r="J130">
        <v>6.25</v>
      </c>
      <c r="K130" s="51">
        <v>-1.5748031496062964</v>
      </c>
      <c r="L130" s="51">
        <v>11.607142857142861</v>
      </c>
      <c r="M130" s="35">
        <v>549.33928571428578</v>
      </c>
      <c r="N130" s="35"/>
    </row>
    <row r="131" spans="3:14">
      <c r="C131" s="168">
        <f t="shared" si="5"/>
        <v>40685</v>
      </c>
      <c r="D131" s="71">
        <v>0.87705714285714287</v>
      </c>
      <c r="E131" s="35">
        <v>6.5</v>
      </c>
      <c r="F131" s="51">
        <v>-1.5151515151515156</v>
      </c>
      <c r="G131" s="51">
        <v>0</v>
      </c>
      <c r="H131" s="35">
        <v>570.08714285714279</v>
      </c>
      <c r="I131" s="35"/>
      <c r="J131">
        <v>6.35</v>
      </c>
      <c r="K131" s="51">
        <v>1.5999999999999943</v>
      </c>
      <c r="L131" s="51">
        <v>15.454545454545453</v>
      </c>
      <c r="M131" s="35">
        <v>556.93128571428576</v>
      </c>
      <c r="N131" s="35"/>
    </row>
    <row r="132" spans="3:14">
      <c r="C132" s="168">
        <f t="shared" si="5"/>
        <v>40692</v>
      </c>
      <c r="D132" s="71">
        <v>0.86986428571428576</v>
      </c>
      <c r="E132" s="35">
        <v>6.3</v>
      </c>
      <c r="F132" s="51">
        <v>-3.0769230769230802</v>
      </c>
      <c r="G132" s="51">
        <v>-4.5454545454545467</v>
      </c>
      <c r="H132" s="35">
        <v>548.0145</v>
      </c>
      <c r="I132" s="35"/>
      <c r="J132">
        <v>6.1</v>
      </c>
      <c r="K132" s="51">
        <v>-3.9370078740157481</v>
      </c>
      <c r="L132" s="51">
        <v>10.909090909090907</v>
      </c>
      <c r="M132" s="35">
        <v>530.61721428571434</v>
      </c>
      <c r="N132" s="35"/>
    </row>
    <row r="133" spans="3:14">
      <c r="C133" s="168">
        <f t="shared" si="5"/>
        <v>40699</v>
      </c>
      <c r="D133" s="71">
        <v>0.87728571428571434</v>
      </c>
      <c r="E133" s="35">
        <v>6.3</v>
      </c>
      <c r="F133" s="51">
        <v>0</v>
      </c>
      <c r="G133" s="51">
        <v>-4.5454545454545467</v>
      </c>
      <c r="H133" s="35">
        <v>552.69000000000005</v>
      </c>
      <c r="I133" s="35"/>
      <c r="J133">
        <v>6.1</v>
      </c>
      <c r="K133" s="51">
        <v>0</v>
      </c>
      <c r="L133" s="51">
        <v>10.909090909090907</v>
      </c>
      <c r="M133" s="35">
        <v>535.14428571428562</v>
      </c>
      <c r="N133" s="35"/>
    </row>
    <row r="134" spans="3:14">
      <c r="C134" s="168">
        <f t="shared" si="5"/>
        <v>40706</v>
      </c>
      <c r="D134" s="71">
        <v>0.8899071428571429</v>
      </c>
      <c r="E134" s="35">
        <v>6.1</v>
      </c>
      <c r="F134" s="51">
        <v>-3.1746031746031775</v>
      </c>
      <c r="G134" s="51">
        <v>-3.1746031746031775</v>
      </c>
      <c r="H134" s="35">
        <v>542.84335714285714</v>
      </c>
      <c r="I134" s="35"/>
      <c r="J134">
        <v>5.8</v>
      </c>
      <c r="K134" s="51">
        <v>-4.9180327868852345</v>
      </c>
      <c r="L134" s="51">
        <v>9.4339622641509351</v>
      </c>
      <c r="M134" s="35">
        <v>516.14614285714288</v>
      </c>
      <c r="N134" s="35"/>
    </row>
    <row r="135" spans="3:14">
      <c r="C135" s="168">
        <f t="shared" si="5"/>
        <v>40713</v>
      </c>
      <c r="D135" s="71">
        <v>0.88145714285714294</v>
      </c>
      <c r="E135" s="35">
        <v>6.1</v>
      </c>
      <c r="F135" s="51">
        <v>0</v>
      </c>
      <c r="G135" s="51">
        <v>-3.1746031746031775</v>
      </c>
      <c r="H135" s="35">
        <v>537.68885714285716</v>
      </c>
      <c r="I135" s="35"/>
      <c r="J135">
        <v>5.6</v>
      </c>
      <c r="K135" s="51">
        <v>-3.448275862068968</v>
      </c>
      <c r="L135" s="51">
        <v>9.8039215686274588</v>
      </c>
      <c r="M135" s="35">
        <v>493.61599999999999</v>
      </c>
      <c r="N135" s="35"/>
    </row>
    <row r="136" spans="3:14">
      <c r="C136" s="168">
        <f t="shared" si="5"/>
        <v>40720</v>
      </c>
      <c r="D136" s="71">
        <v>0.88245714285714272</v>
      </c>
      <c r="E136" s="35">
        <v>6.3</v>
      </c>
      <c r="F136" s="51">
        <v>3.2786885245901658</v>
      </c>
      <c r="G136" s="51">
        <v>0</v>
      </c>
      <c r="H136" s="35">
        <v>555.94799999999987</v>
      </c>
      <c r="I136" s="35"/>
      <c r="J136">
        <v>5.3</v>
      </c>
      <c r="K136" s="51">
        <v>-5.357142857142847</v>
      </c>
      <c r="L136" s="51">
        <v>3.9215686274509949</v>
      </c>
      <c r="M136" s="35">
        <v>467.70228571428561</v>
      </c>
      <c r="N136" s="35"/>
    </row>
    <row r="137" spans="3:14">
      <c r="C137" s="168">
        <f t="shared" si="5"/>
        <v>40727</v>
      </c>
      <c r="D137" s="71">
        <v>0.89558571428571443</v>
      </c>
      <c r="E137" s="35">
        <v>6.1</v>
      </c>
      <c r="F137" s="51">
        <v>-3.1746031746031775</v>
      </c>
      <c r="G137" s="51">
        <v>-3.1746031746031775</v>
      </c>
      <c r="H137" s="35">
        <v>546.30728571428574</v>
      </c>
      <c r="I137" s="35"/>
      <c r="J137">
        <v>4.9000000000000004</v>
      </c>
      <c r="K137" s="51">
        <v>-7.5471698113207424</v>
      </c>
      <c r="L137" s="51">
        <v>4.2553191489361808</v>
      </c>
      <c r="M137" s="35">
        <v>438.8370000000001</v>
      </c>
      <c r="N137" s="35"/>
    </row>
    <row r="138" spans="3:14">
      <c r="C138" s="168">
        <f t="shared" si="5"/>
        <v>40734</v>
      </c>
      <c r="D138" s="71">
        <v>0.89689285714285716</v>
      </c>
      <c r="E138" s="35">
        <v>6</v>
      </c>
      <c r="F138" s="51">
        <v>-1.6393442622950687</v>
      </c>
      <c r="G138" s="51">
        <v>-3.225806451612911</v>
      </c>
      <c r="H138" s="35">
        <v>538.13571428571424</v>
      </c>
      <c r="I138" s="35"/>
      <c r="J138">
        <v>4.8</v>
      </c>
      <c r="K138" s="51">
        <v>-2.0408163265306314</v>
      </c>
      <c r="L138" s="51">
        <v>4.3478260869565162</v>
      </c>
      <c r="M138" s="35">
        <v>430.50857142857143</v>
      </c>
      <c r="N138" s="35"/>
    </row>
    <row r="139" spans="3:14">
      <c r="C139" s="168">
        <f t="shared" si="5"/>
        <v>40741</v>
      </c>
      <c r="D139" s="71">
        <v>0.88211428571428563</v>
      </c>
      <c r="E139" s="35">
        <v>6.1</v>
      </c>
      <c r="F139" s="51">
        <v>1.6666666666666572</v>
      </c>
      <c r="G139" s="51">
        <v>0</v>
      </c>
      <c r="H139" s="35">
        <v>538.08971428571419</v>
      </c>
      <c r="I139" s="35"/>
      <c r="J139">
        <v>4.8</v>
      </c>
      <c r="K139" s="51">
        <v>0</v>
      </c>
      <c r="L139" s="51">
        <v>6.6666666666666714</v>
      </c>
      <c r="M139" s="35">
        <v>423.41485714285704</v>
      </c>
      <c r="N139" s="35"/>
    </row>
    <row r="140" spans="3:14">
      <c r="C140" s="168">
        <f t="shared" si="5"/>
        <v>40748</v>
      </c>
      <c r="D140" s="71">
        <v>0.87918571428571435</v>
      </c>
      <c r="E140" s="35">
        <v>6</v>
      </c>
      <c r="F140" s="51">
        <v>-1.6393442622950687</v>
      </c>
      <c r="G140" s="51">
        <v>-1.6393442622950687</v>
      </c>
      <c r="H140" s="35">
        <v>527.51142857142861</v>
      </c>
      <c r="I140" s="35"/>
      <c r="J140">
        <v>4.5</v>
      </c>
      <c r="K140" s="51">
        <v>-6.25</v>
      </c>
      <c r="L140" s="51">
        <v>0</v>
      </c>
      <c r="M140" s="35">
        <v>395.63357142857149</v>
      </c>
      <c r="N140" s="35"/>
    </row>
    <row r="141" spans="3:14">
      <c r="C141" s="168">
        <f t="shared" si="5"/>
        <v>40755</v>
      </c>
      <c r="D141" s="71">
        <v>0.87917857142857148</v>
      </c>
      <c r="E141" s="35">
        <v>6</v>
      </c>
      <c r="F141" s="51">
        <v>0</v>
      </c>
      <c r="G141" s="51">
        <v>3.448275862068968</v>
      </c>
      <c r="H141" s="35">
        <v>527.50714285714287</v>
      </c>
      <c r="I141" s="35"/>
      <c r="J141">
        <v>4.4000000000000004</v>
      </c>
      <c r="K141" s="51">
        <v>-2.2222222222222143</v>
      </c>
      <c r="L141" s="51">
        <v>2.3255813953488484</v>
      </c>
      <c r="M141" s="35">
        <v>386.83857142857153</v>
      </c>
      <c r="N141" s="35"/>
    </row>
    <row r="142" spans="3:14">
      <c r="C142" s="168">
        <f t="shared" si="5"/>
        <v>40762</v>
      </c>
      <c r="D142" s="71">
        <v>0.87261428571428556</v>
      </c>
      <c r="E142" s="35">
        <v>6</v>
      </c>
      <c r="F142" s="51">
        <v>0</v>
      </c>
      <c r="G142" s="51">
        <v>7.1428571428571388</v>
      </c>
      <c r="H142" s="35">
        <v>523.56857142857132</v>
      </c>
      <c r="I142" s="35"/>
      <c r="J142">
        <v>4.5</v>
      </c>
      <c r="K142" s="51">
        <v>2.2727272727272663</v>
      </c>
      <c r="L142" s="51">
        <v>4.6511627906976827</v>
      </c>
      <c r="M142" s="35">
        <v>392.67642857142852</v>
      </c>
      <c r="N142" s="35"/>
    </row>
    <row r="143" spans="3:14">
      <c r="C143" s="168">
        <f t="shared" si="5"/>
        <v>40769</v>
      </c>
      <c r="D143" s="71">
        <v>0.87485000000000013</v>
      </c>
      <c r="E143" s="35">
        <v>5.6</v>
      </c>
      <c r="F143" s="51">
        <v>-6.6666666666666714</v>
      </c>
      <c r="G143" s="51">
        <v>0</v>
      </c>
      <c r="H143" s="35">
        <v>489.916</v>
      </c>
      <c r="I143" s="35"/>
      <c r="J143">
        <v>4.5</v>
      </c>
      <c r="K143" s="51">
        <v>0</v>
      </c>
      <c r="L143" s="51">
        <v>-4.2553191489361808</v>
      </c>
      <c r="M143" s="35">
        <v>393.68250000000006</v>
      </c>
      <c r="N143" s="35"/>
    </row>
    <row r="144" spans="3:14">
      <c r="C144" s="168">
        <f t="shared" si="5"/>
        <v>40776</v>
      </c>
      <c r="D144" s="71">
        <v>0.87419285714285722</v>
      </c>
      <c r="E144" s="35">
        <v>5.6</v>
      </c>
      <c r="F144" s="51">
        <v>0</v>
      </c>
      <c r="G144" s="51">
        <v>0</v>
      </c>
      <c r="H144" s="35">
        <v>489.548</v>
      </c>
      <c r="I144" s="35"/>
      <c r="J144">
        <v>4.5</v>
      </c>
      <c r="K144" s="51">
        <v>0</v>
      </c>
      <c r="L144" s="51">
        <v>-4.2553191489361808</v>
      </c>
      <c r="M144" s="35">
        <v>393.38678571428574</v>
      </c>
      <c r="N144" s="35"/>
    </row>
    <row r="145" spans="3:14">
      <c r="C145" s="168">
        <f t="shared" si="5"/>
        <v>40783</v>
      </c>
      <c r="D145" s="71">
        <v>0.8784142857142857</v>
      </c>
      <c r="E145" s="35">
        <v>5.6</v>
      </c>
      <c r="F145" s="51">
        <v>0</v>
      </c>
      <c r="G145" s="51">
        <v>-6.6666666666666714</v>
      </c>
      <c r="H145" s="35">
        <v>491.91199999999992</v>
      </c>
      <c r="I145" s="35"/>
      <c r="J145">
        <v>4.5</v>
      </c>
      <c r="K145" s="51">
        <v>0</v>
      </c>
      <c r="L145" s="51">
        <v>-8.1632653061224545</v>
      </c>
      <c r="M145" s="35">
        <v>395.28642857142853</v>
      </c>
      <c r="N145" s="35"/>
    </row>
    <row r="146" spans="3:14">
      <c r="C146" s="168">
        <f t="shared" si="5"/>
        <v>40790</v>
      </c>
      <c r="D146" s="71">
        <v>0.88264285714285706</v>
      </c>
      <c r="E146" s="35">
        <v>5.8</v>
      </c>
      <c r="F146" s="51">
        <v>3.5714285714285836</v>
      </c>
      <c r="G146" s="51">
        <v>-1.6949152542373014</v>
      </c>
      <c r="H146" s="35">
        <v>511.93285714285707</v>
      </c>
      <c r="I146" s="35"/>
      <c r="J146">
        <v>4.7</v>
      </c>
      <c r="K146" s="51">
        <v>4.4444444444444571</v>
      </c>
      <c r="L146" s="51">
        <v>0</v>
      </c>
      <c r="M146" s="35">
        <v>414.84214285714279</v>
      </c>
      <c r="N146" s="35"/>
    </row>
    <row r="147" spans="3:14">
      <c r="C147" s="168">
        <f t="shared" si="5"/>
        <v>40797</v>
      </c>
      <c r="D147" s="71">
        <v>0.87394285714285702</v>
      </c>
      <c r="E147" s="35">
        <v>5.9</v>
      </c>
      <c r="F147" s="51">
        <v>1.7241379310344911</v>
      </c>
      <c r="G147" s="51">
        <v>-4.8387096774193452</v>
      </c>
      <c r="H147" s="35">
        <v>515.6262857142857</v>
      </c>
      <c r="I147" s="35"/>
      <c r="J147">
        <v>4.5999999999999996</v>
      </c>
      <c r="K147" s="51">
        <v>-2.1276595744680975</v>
      </c>
      <c r="L147" s="51">
        <v>-6.1224489795918515</v>
      </c>
      <c r="M147" s="35">
        <v>402.01371428571423</v>
      </c>
      <c r="N147" s="35"/>
    </row>
    <row r="148" spans="3:14">
      <c r="C148" s="168">
        <f t="shared" si="5"/>
        <v>40804</v>
      </c>
      <c r="D148" s="71">
        <v>0.86786428571428564</v>
      </c>
      <c r="E148" s="35">
        <v>6</v>
      </c>
      <c r="F148" s="51">
        <v>1.6949152542372872</v>
      </c>
      <c r="G148" s="51">
        <v>-4.7619047619047592</v>
      </c>
      <c r="H148" s="35">
        <v>520.71857142857141</v>
      </c>
      <c r="I148" s="35"/>
      <c r="J148">
        <v>4.4000000000000004</v>
      </c>
      <c r="K148" s="51">
        <v>-4.347826086956502</v>
      </c>
      <c r="L148" s="51">
        <v>-10.204081632653057</v>
      </c>
      <c r="M148" s="35">
        <v>381.86028571428568</v>
      </c>
      <c r="N148" s="35"/>
    </row>
    <row r="149" spans="3:14">
      <c r="C149" s="168">
        <f t="shared" si="5"/>
        <v>40811</v>
      </c>
      <c r="D149" s="71">
        <v>0.87187857142857139</v>
      </c>
      <c r="E149" s="35">
        <v>5.8</v>
      </c>
      <c r="F149" s="51">
        <v>-3.3333333333333286</v>
      </c>
      <c r="G149" s="51">
        <v>-8.6614173228346374</v>
      </c>
      <c r="H149" s="35">
        <v>505.68957142857141</v>
      </c>
      <c r="I149" s="35"/>
      <c r="J149">
        <v>4.2</v>
      </c>
      <c r="K149" s="51">
        <v>-4.5454545454545467</v>
      </c>
      <c r="L149" s="51">
        <v>-13.402061855670084</v>
      </c>
      <c r="M149" s="35">
        <v>366.18900000000002</v>
      </c>
      <c r="N149" s="35"/>
    </row>
    <row r="150" spans="3:14">
      <c r="C150" s="168">
        <f t="shared" si="5"/>
        <v>40818</v>
      </c>
      <c r="D150" s="71">
        <v>0.8696357142857144</v>
      </c>
      <c r="E150" s="35">
        <v>5.8</v>
      </c>
      <c r="F150" s="51">
        <v>0</v>
      </c>
      <c r="G150" s="51">
        <v>-8.6614173228346374</v>
      </c>
      <c r="H150" s="35">
        <v>504.38871428571434</v>
      </c>
      <c r="I150" s="35"/>
      <c r="J150">
        <v>4.3</v>
      </c>
      <c r="K150" s="51">
        <v>2.3809523809523796</v>
      </c>
      <c r="L150" s="51">
        <v>-9.4736842105263293</v>
      </c>
      <c r="M150" s="35">
        <v>373.94335714285717</v>
      </c>
      <c r="N150" s="35"/>
    </row>
    <row r="151" spans="3:14">
      <c r="C151" s="168">
        <f t="shared" si="5"/>
        <v>40825</v>
      </c>
      <c r="D151" s="71">
        <v>0.86316428571428561</v>
      </c>
      <c r="E151" s="35">
        <v>5.8</v>
      </c>
      <c r="F151" s="51">
        <v>0</v>
      </c>
      <c r="G151" s="51">
        <v>-6.4516129032258078</v>
      </c>
      <c r="H151" s="35">
        <v>500.6352857142856</v>
      </c>
      <c r="I151" s="35"/>
      <c r="J151">
        <v>4.4000000000000004</v>
      </c>
      <c r="K151" s="51">
        <v>2.3255813953488484</v>
      </c>
      <c r="L151" s="51">
        <v>1.1494252873563369</v>
      </c>
      <c r="M151" s="35">
        <v>379.7922857142857</v>
      </c>
      <c r="N151" s="35"/>
    </row>
    <row r="152" spans="3:14">
      <c r="C152" s="168">
        <f t="shared" si="5"/>
        <v>40832</v>
      </c>
      <c r="D152" s="71">
        <v>0.87210000000000021</v>
      </c>
      <c r="E152" s="35">
        <v>6</v>
      </c>
      <c r="F152" s="51">
        <v>3.448275862068968</v>
      </c>
      <c r="G152" s="51">
        <v>-4.7619047619047592</v>
      </c>
      <c r="H152" s="35">
        <v>523.2600000000001</v>
      </c>
      <c r="I152" s="35"/>
      <c r="J152">
        <v>4.5</v>
      </c>
      <c r="K152" s="51">
        <v>2.2727272727272663</v>
      </c>
      <c r="L152" s="51">
        <v>3.448275862068968</v>
      </c>
      <c r="M152" s="35">
        <v>392.44500000000011</v>
      </c>
      <c r="N152" s="35"/>
    </row>
    <row r="153" spans="3:14">
      <c r="C153" s="168">
        <f t="shared" si="5"/>
        <v>40839</v>
      </c>
      <c r="D153" s="71">
        <v>0.87206428571428574</v>
      </c>
      <c r="E153" s="35">
        <v>6.1</v>
      </c>
      <c r="F153" s="51">
        <v>1.6666666666666572</v>
      </c>
      <c r="G153" s="51">
        <v>-3.1746031746031775</v>
      </c>
      <c r="H153" s="35">
        <v>531.95921428571432</v>
      </c>
      <c r="I153" s="35"/>
      <c r="J153">
        <v>4.5999999999999996</v>
      </c>
      <c r="K153" s="51">
        <v>2.2222222222222143</v>
      </c>
      <c r="L153" s="51">
        <v>5.7471264367816133</v>
      </c>
      <c r="M153" s="35">
        <v>401.14957142857139</v>
      </c>
      <c r="N153" s="35"/>
    </row>
    <row r="154" spans="3:14">
      <c r="C154" s="168">
        <f t="shared" si="5"/>
        <v>40846</v>
      </c>
      <c r="D154" s="71">
        <v>0.87340714285714272</v>
      </c>
      <c r="E154" s="35">
        <v>6.1</v>
      </c>
      <c r="F154" s="51">
        <v>0</v>
      </c>
      <c r="G154" s="51">
        <v>-1.6129032258064626</v>
      </c>
      <c r="H154" s="35">
        <v>532.77835714285709</v>
      </c>
      <c r="I154" s="35"/>
      <c r="J154">
        <v>4.7</v>
      </c>
      <c r="K154" s="51">
        <v>2.1739130434782652</v>
      </c>
      <c r="L154" s="51">
        <v>10.588235294117652</v>
      </c>
      <c r="M154" s="35">
        <v>410.50135714285705</v>
      </c>
      <c r="N154" s="35"/>
    </row>
    <row r="155" spans="3:14">
      <c r="C155" s="168">
        <f t="shared" si="5"/>
        <v>40853</v>
      </c>
      <c r="D155" s="71">
        <v>0.86447142857142867</v>
      </c>
      <c r="E155" s="35">
        <v>6</v>
      </c>
      <c r="F155" s="51">
        <v>-1.6393442622950687</v>
      </c>
      <c r="G155" s="51">
        <v>-4.7619047619047592</v>
      </c>
      <c r="H155" s="35">
        <v>518.68285714285719</v>
      </c>
      <c r="I155" s="35"/>
      <c r="J155">
        <v>4.8</v>
      </c>
      <c r="K155" s="51">
        <v>2.1276595744680833</v>
      </c>
      <c r="L155" s="51">
        <v>10.34482758620689</v>
      </c>
      <c r="M155" s="35">
        <v>414.94628571428575</v>
      </c>
      <c r="N155" s="35"/>
    </row>
    <row r="156" spans="3:14">
      <c r="C156" s="168">
        <f t="shared" si="5"/>
        <v>40860</v>
      </c>
      <c r="D156" s="71">
        <v>0.85666428571428566</v>
      </c>
      <c r="E156" s="35">
        <v>6.1</v>
      </c>
      <c r="F156" s="51">
        <v>1.6666666666666572</v>
      </c>
      <c r="G156" s="51">
        <v>-4.6875000000000142</v>
      </c>
      <c r="H156" s="35">
        <v>522.56521428571421</v>
      </c>
      <c r="I156" s="35"/>
      <c r="J156">
        <v>5.0999999999999996</v>
      </c>
      <c r="K156" s="51">
        <v>6.25</v>
      </c>
      <c r="L156" s="51">
        <v>12.087912087912088</v>
      </c>
      <c r="M156" s="35">
        <v>436.89878571428568</v>
      </c>
      <c r="N156" s="35"/>
    </row>
    <row r="157" spans="3:14">
      <c r="C157" s="168">
        <f t="shared" si="5"/>
        <v>40867</v>
      </c>
      <c r="D157" s="71">
        <v>0.85589285714285723</v>
      </c>
      <c r="E157" s="35">
        <v>6.1</v>
      </c>
      <c r="F157" s="51">
        <v>0</v>
      </c>
      <c r="G157" s="51">
        <v>-4.6875000000000142</v>
      </c>
      <c r="H157" s="35">
        <v>522.09464285714284</v>
      </c>
      <c r="I157" s="35"/>
      <c r="J157">
        <v>5</v>
      </c>
      <c r="K157" s="51">
        <v>-1.9607843137254832</v>
      </c>
      <c r="L157" s="51">
        <v>11.111111111111114</v>
      </c>
      <c r="M157" s="35">
        <v>427.94642857142861</v>
      </c>
      <c r="N157" s="35"/>
    </row>
    <row r="158" spans="3:14">
      <c r="C158" s="168">
        <f t="shared" si="5"/>
        <v>40874</v>
      </c>
      <c r="D158" s="71">
        <v>0.85947857142857143</v>
      </c>
      <c r="E158" s="35">
        <v>6.1</v>
      </c>
      <c r="F158" s="51">
        <v>0</v>
      </c>
      <c r="G158" s="51">
        <v>-3.1746031746031775</v>
      </c>
      <c r="H158" s="35">
        <v>524.28192857142847</v>
      </c>
      <c r="I158" s="35"/>
      <c r="J158">
        <v>5</v>
      </c>
      <c r="K158" s="51">
        <v>0</v>
      </c>
      <c r="L158" s="51">
        <v>19.047619047619051</v>
      </c>
      <c r="M158" s="35">
        <v>429.73928571428576</v>
      </c>
      <c r="N158" s="35"/>
    </row>
    <row r="159" spans="3:14">
      <c r="C159" s="168">
        <f t="shared" si="5"/>
        <v>40881</v>
      </c>
      <c r="D159" s="71">
        <v>0.86185714285714277</v>
      </c>
      <c r="E159" s="35">
        <v>6.2</v>
      </c>
      <c r="F159" s="51">
        <v>1.6393442622950829</v>
      </c>
      <c r="G159" s="51">
        <v>-1.5873015873015817</v>
      </c>
      <c r="H159" s="35">
        <v>534.35142857142853</v>
      </c>
      <c r="I159" s="35"/>
      <c r="J159">
        <v>5.2</v>
      </c>
      <c r="K159" s="51">
        <v>4</v>
      </c>
      <c r="L159" s="51">
        <v>20.930232558139551</v>
      </c>
      <c r="M159" s="35">
        <v>448.16571428571422</v>
      </c>
      <c r="N159" s="35"/>
    </row>
    <row r="160" spans="3:14">
      <c r="C160" s="168">
        <f t="shared" si="5"/>
        <v>40888</v>
      </c>
      <c r="D160" s="71">
        <v>0.85607857142857147</v>
      </c>
      <c r="E160" s="35">
        <v>6.2</v>
      </c>
      <c r="F160" s="51">
        <v>0</v>
      </c>
      <c r="G160" s="51">
        <v>-3.125</v>
      </c>
      <c r="H160" s="35">
        <v>530.7687142857144</v>
      </c>
      <c r="I160" s="35"/>
      <c r="J160">
        <v>5.4</v>
      </c>
      <c r="K160" s="51">
        <v>3.8461538461538538</v>
      </c>
      <c r="L160" s="51">
        <v>22.727272727272734</v>
      </c>
      <c r="M160" s="35">
        <v>462.28242857142862</v>
      </c>
      <c r="N160" s="35"/>
    </row>
    <row r="161" spans="3:14">
      <c r="C161" s="168">
        <f t="shared" si="5"/>
        <v>40895</v>
      </c>
      <c r="D161" s="71">
        <v>0.84383571428571436</v>
      </c>
      <c r="E161" s="35">
        <v>6.3</v>
      </c>
      <c r="F161" s="51">
        <v>1.6129032258064484</v>
      </c>
      <c r="G161" s="51">
        <v>-1.5625000000000142</v>
      </c>
      <c r="H161" s="35">
        <v>531.61650000000009</v>
      </c>
      <c r="I161" s="35"/>
      <c r="J161">
        <v>5.6</v>
      </c>
      <c r="K161" s="51">
        <v>3.7037037037036953</v>
      </c>
      <c r="L161" s="51">
        <v>16.666666666666671</v>
      </c>
      <c r="M161" s="35">
        <v>472.548</v>
      </c>
      <c r="N161" s="35"/>
    </row>
    <row r="162" spans="3:14">
      <c r="C162" s="168">
        <f t="shared" si="5"/>
        <v>40902</v>
      </c>
      <c r="D162" s="71">
        <v>0.83545000000000003</v>
      </c>
      <c r="E162" s="35">
        <v>6.5</v>
      </c>
      <c r="F162" s="51">
        <v>3.1746031746031917</v>
      </c>
      <c r="G162" s="51">
        <v>3.1746031746031917</v>
      </c>
      <c r="H162" s="35">
        <v>543.04250000000002</v>
      </c>
      <c r="I162" s="35"/>
      <c r="J162">
        <v>5.6</v>
      </c>
      <c r="K162" s="51">
        <v>0</v>
      </c>
      <c r="L162" s="51">
        <v>14.285714285714278</v>
      </c>
      <c r="M162" s="35">
        <v>467.85199999999998</v>
      </c>
      <c r="N162" s="35"/>
    </row>
    <row r="163" spans="3:14">
      <c r="C163" s="168">
        <f t="shared" si="5"/>
        <v>40909</v>
      </c>
      <c r="D163" s="71">
        <v>0.83435714285714291</v>
      </c>
      <c r="E163" s="35">
        <v>6.5</v>
      </c>
      <c r="F163" s="51">
        <v>0</v>
      </c>
      <c r="G163" s="51">
        <v>4.8387096774193452</v>
      </c>
      <c r="H163" s="35">
        <v>542.33214285714291</v>
      </c>
      <c r="I163" s="35"/>
      <c r="J163">
        <v>5.5</v>
      </c>
      <c r="K163" s="51">
        <v>-1.7857142857142776</v>
      </c>
      <c r="L163" s="51">
        <v>3.7735849056603712</v>
      </c>
      <c r="M163" s="35">
        <v>458.8964285714286</v>
      </c>
      <c r="N163" s="35"/>
    </row>
    <row r="164" spans="3:14">
      <c r="C164" s="168">
        <v>40916</v>
      </c>
      <c r="D164" s="71">
        <v>0.83088428571428552</v>
      </c>
      <c r="E164" s="35">
        <v>6.4</v>
      </c>
      <c r="F164" s="51">
        <v>-1.538461538461533</v>
      </c>
      <c r="G164" s="51">
        <v>4.9180327868852487</v>
      </c>
      <c r="H164" s="35">
        <v>531.76594285714282</v>
      </c>
      <c r="J164" s="35">
        <v>5.4</v>
      </c>
      <c r="K164" s="51">
        <v>-1.818181818181813</v>
      </c>
      <c r="L164" s="51">
        <v>1.8867924528301927</v>
      </c>
      <c r="M164" s="35">
        <v>448.67751428571421</v>
      </c>
    </row>
    <row r="165" spans="3:14">
      <c r="C165" s="168">
        <f t="shared" ref="C165:C228" si="6">C164+7</f>
        <v>40923</v>
      </c>
      <c r="D165" s="71">
        <v>0.82877857142857125</v>
      </c>
      <c r="E165" s="35">
        <v>6.3</v>
      </c>
      <c r="F165" s="51">
        <v>-1.5625000000000142</v>
      </c>
      <c r="G165" s="51">
        <v>3.2786885245901658</v>
      </c>
      <c r="H165" s="35">
        <v>522.13049999999987</v>
      </c>
      <c r="J165" s="35">
        <v>5.4</v>
      </c>
      <c r="K165" s="51">
        <v>0</v>
      </c>
      <c r="L165" s="51">
        <v>8</v>
      </c>
      <c r="M165" s="35">
        <v>447.54042857142855</v>
      </c>
    </row>
    <row r="166" spans="3:14">
      <c r="C166" s="168">
        <f t="shared" si="6"/>
        <v>40930</v>
      </c>
      <c r="D166" s="71">
        <v>0.83262142857142851</v>
      </c>
      <c r="E166" s="35">
        <v>6.3</v>
      </c>
      <c r="F166" s="51">
        <v>0</v>
      </c>
      <c r="G166" s="51">
        <v>3.2786885245901658</v>
      </c>
      <c r="H166" s="35">
        <v>524.55149999999992</v>
      </c>
      <c r="J166" s="35">
        <v>5.4</v>
      </c>
      <c r="K166" s="51">
        <v>0</v>
      </c>
      <c r="L166" s="51">
        <v>8</v>
      </c>
      <c r="M166" s="35">
        <v>449.6155714285714</v>
      </c>
    </row>
    <row r="167" spans="3:14">
      <c r="C167" s="168">
        <f t="shared" si="6"/>
        <v>40937</v>
      </c>
      <c r="D167" s="71">
        <v>0.83550000000000002</v>
      </c>
      <c r="E167" s="35">
        <v>6.2</v>
      </c>
      <c r="F167" s="51">
        <v>-1.5873015873015817</v>
      </c>
      <c r="G167" s="51">
        <v>3.3333333333333428</v>
      </c>
      <c r="H167" s="35">
        <v>518.01</v>
      </c>
      <c r="J167" s="35">
        <v>5.3</v>
      </c>
      <c r="K167" s="51">
        <v>-1.8518518518518619</v>
      </c>
      <c r="L167" s="51">
        <v>6</v>
      </c>
      <c r="M167" s="35">
        <v>442.81499999999994</v>
      </c>
    </row>
    <row r="168" spans="3:14">
      <c r="C168" s="168">
        <f t="shared" si="6"/>
        <v>40944</v>
      </c>
      <c r="D168" s="71">
        <v>0.83300000000000007</v>
      </c>
      <c r="E168" s="35">
        <v>6.2</v>
      </c>
      <c r="F168" s="51">
        <v>0</v>
      </c>
      <c r="G168" s="51">
        <v>5.0847457627118473</v>
      </c>
      <c r="H168" s="35">
        <v>516.46000000000015</v>
      </c>
      <c r="J168" s="35">
        <v>5.3</v>
      </c>
      <c r="K168" s="51">
        <v>0</v>
      </c>
      <c r="L168" s="51">
        <v>12.7659574468085</v>
      </c>
      <c r="M168" s="35">
        <v>441.49</v>
      </c>
    </row>
    <row r="169" spans="3:14">
      <c r="C169" s="168">
        <f t="shared" si="6"/>
        <v>40951</v>
      </c>
      <c r="D169" s="71">
        <v>0.8335285714285714</v>
      </c>
      <c r="E169" s="35">
        <v>6.3</v>
      </c>
      <c r="F169" s="51">
        <v>1.6129032258064484</v>
      </c>
      <c r="G169" s="51">
        <v>6.7796610169491345</v>
      </c>
      <c r="H169" s="35">
        <v>525.12299999999993</v>
      </c>
      <c r="J169" s="35">
        <v>5.3</v>
      </c>
      <c r="K169" s="51">
        <v>0</v>
      </c>
      <c r="L169" s="51">
        <v>12.7659574468085</v>
      </c>
      <c r="M169" s="35">
        <v>441.77014285714284</v>
      </c>
    </row>
    <row r="170" spans="3:14">
      <c r="C170" s="168">
        <f t="shared" si="6"/>
        <v>40958</v>
      </c>
      <c r="D170" s="71">
        <v>0.83403571428571432</v>
      </c>
      <c r="E170" s="35">
        <v>6.3</v>
      </c>
      <c r="F170" s="51">
        <v>0</v>
      </c>
      <c r="G170" s="51">
        <v>6.7796610169491345</v>
      </c>
      <c r="H170" s="35">
        <v>525.4425</v>
      </c>
      <c r="J170" s="35">
        <v>5.4</v>
      </c>
      <c r="K170" s="51">
        <v>1.8867924528301927</v>
      </c>
      <c r="L170" s="51">
        <v>14.893617021276611</v>
      </c>
      <c r="M170" s="35">
        <v>450.3792857142858</v>
      </c>
    </row>
    <row r="171" spans="3:14">
      <c r="C171" s="168">
        <f t="shared" si="6"/>
        <v>40965</v>
      </c>
      <c r="D171" s="71">
        <v>0.84149999999999991</v>
      </c>
      <c r="E171" s="35">
        <v>6.2</v>
      </c>
      <c r="F171" s="51">
        <v>-1.5873015873015817</v>
      </c>
      <c r="G171" s="51">
        <v>6.8965517241379501</v>
      </c>
      <c r="H171" s="35">
        <v>521.73</v>
      </c>
      <c r="J171" s="35">
        <v>5.3</v>
      </c>
      <c r="K171" s="51">
        <v>-1.8518518518518619</v>
      </c>
      <c r="L171" s="51">
        <v>12.7659574468085</v>
      </c>
      <c r="M171" s="35">
        <v>445.99499999999989</v>
      </c>
    </row>
    <row r="172" spans="3:14">
      <c r="C172" s="168">
        <f t="shared" si="6"/>
        <v>40972</v>
      </c>
      <c r="D172" s="71">
        <v>0.84075</v>
      </c>
      <c r="E172" s="35">
        <v>6.2</v>
      </c>
      <c r="F172" s="51">
        <v>0</v>
      </c>
      <c r="G172" s="51">
        <v>3.3333333333333428</v>
      </c>
      <c r="H172" s="35">
        <v>521.26499999999999</v>
      </c>
      <c r="J172" s="35">
        <v>5.3</v>
      </c>
      <c r="K172" s="51">
        <v>0</v>
      </c>
      <c r="L172" s="51">
        <v>8.1632653061224403</v>
      </c>
      <c r="M172" s="35">
        <v>445.59749999999997</v>
      </c>
    </row>
    <row r="173" spans="3:14">
      <c r="C173" s="168">
        <f t="shared" si="6"/>
        <v>40979</v>
      </c>
      <c r="D173" s="71">
        <v>0.83504999999999996</v>
      </c>
      <c r="E173" s="35">
        <v>6.5</v>
      </c>
      <c r="F173" s="51">
        <v>4.8387096774193452</v>
      </c>
      <c r="G173" s="51">
        <v>8.3333333333333286</v>
      </c>
      <c r="H173" s="35">
        <v>542.78249999999991</v>
      </c>
      <c r="J173" s="35">
        <v>5.3</v>
      </c>
      <c r="K173" s="51">
        <v>0</v>
      </c>
      <c r="L173" s="51">
        <v>6</v>
      </c>
      <c r="M173" s="35">
        <v>442.57649999999995</v>
      </c>
    </row>
    <row r="174" spans="3:14">
      <c r="C174" s="168">
        <f t="shared" si="6"/>
        <v>40986</v>
      </c>
      <c r="D174" s="71">
        <v>0.83353571428571438</v>
      </c>
      <c r="E174" s="35">
        <v>6.5</v>
      </c>
      <c r="F174" s="51">
        <v>0</v>
      </c>
      <c r="G174" s="51">
        <v>10.169491525423723</v>
      </c>
      <c r="H174" s="35">
        <v>541.79821428571438</v>
      </c>
      <c r="J174" s="35">
        <v>5.4</v>
      </c>
      <c r="K174" s="51">
        <v>1.8867924528301927</v>
      </c>
      <c r="L174" s="51">
        <v>14.893617021276611</v>
      </c>
      <c r="M174" s="35">
        <v>450.10928571428576</v>
      </c>
    </row>
    <row r="175" spans="3:14">
      <c r="C175" s="168">
        <f t="shared" si="6"/>
        <v>40993</v>
      </c>
      <c r="D175" s="71">
        <v>0.83299999999999996</v>
      </c>
      <c r="E175" s="35">
        <v>6.7</v>
      </c>
      <c r="F175" s="51">
        <v>3.0769230769230944</v>
      </c>
      <c r="G175" s="51">
        <v>8.0645161290322562</v>
      </c>
      <c r="H175" s="35">
        <v>558.11</v>
      </c>
      <c r="J175" s="35">
        <v>5.5</v>
      </c>
      <c r="K175" s="51">
        <v>1.8518518518518334</v>
      </c>
      <c r="L175" s="51">
        <v>0.91743119266054407</v>
      </c>
      <c r="M175" s="35">
        <v>458.15000000000003</v>
      </c>
    </row>
    <row r="176" spans="3:14">
      <c r="C176" s="168">
        <f t="shared" si="6"/>
        <v>41000</v>
      </c>
      <c r="D176" s="71">
        <v>0.83571428571428563</v>
      </c>
      <c r="E176" s="35">
        <v>6.8</v>
      </c>
      <c r="F176" s="51">
        <v>1.4925373134328339</v>
      </c>
      <c r="G176" s="51">
        <v>9.6774193548387046</v>
      </c>
      <c r="H176" s="35">
        <v>568.28571428571422</v>
      </c>
      <c r="J176" s="35">
        <v>5.8</v>
      </c>
      <c r="K176" s="51">
        <v>5.454545454545439</v>
      </c>
      <c r="L176" s="51">
        <v>6.4220183486238369</v>
      </c>
      <c r="M176" s="35">
        <v>484.71428571428561</v>
      </c>
    </row>
    <row r="177" spans="3:13">
      <c r="C177" s="168">
        <f t="shared" si="6"/>
        <v>41007</v>
      </c>
      <c r="D177" s="71">
        <v>0.82837142857142865</v>
      </c>
      <c r="E177" s="35">
        <v>7.1</v>
      </c>
      <c r="F177" s="51">
        <v>4.4117647058823621</v>
      </c>
      <c r="G177" s="51">
        <v>16.393442622950815</v>
      </c>
      <c r="H177" s="35">
        <v>588.14371428571428</v>
      </c>
      <c r="J177" s="35">
        <v>6.1</v>
      </c>
      <c r="K177" s="51">
        <v>5.1724137931034448</v>
      </c>
      <c r="L177" s="51">
        <v>6.0869565217391113</v>
      </c>
      <c r="M177" s="35">
        <v>505.30657142857143</v>
      </c>
    </row>
    <row r="178" spans="3:13">
      <c r="C178" s="168">
        <f t="shared" si="6"/>
        <v>41014</v>
      </c>
      <c r="D178" s="71">
        <v>0.82507857142857133</v>
      </c>
      <c r="E178" s="35">
        <v>7.2</v>
      </c>
      <c r="F178" s="51">
        <v>1.4084507042253449</v>
      </c>
      <c r="G178" s="51">
        <v>7.4626865671641838</v>
      </c>
      <c r="H178" s="35">
        <v>594.05657142857137</v>
      </c>
      <c r="J178" s="35">
        <v>6.3</v>
      </c>
      <c r="K178" s="51">
        <v>3.2786885245901658</v>
      </c>
      <c r="L178" s="51">
        <v>-0.7874015748031411</v>
      </c>
      <c r="M178" s="35">
        <v>519.79949999999985</v>
      </c>
    </row>
    <row r="179" spans="3:13">
      <c r="C179" s="168">
        <f t="shared" si="6"/>
        <v>41021</v>
      </c>
      <c r="D179" s="71">
        <v>0.82066428571428562</v>
      </c>
      <c r="E179" s="35">
        <v>6.8</v>
      </c>
      <c r="F179" s="51">
        <v>-5.5555555555555571</v>
      </c>
      <c r="G179" s="51">
        <v>-1.4492753623188435</v>
      </c>
      <c r="H179" s="35">
        <v>558.0517142857143</v>
      </c>
      <c r="J179" s="35">
        <v>5.8</v>
      </c>
      <c r="K179" s="51">
        <v>-7.9365079365079367</v>
      </c>
      <c r="L179" s="51">
        <v>-7.2000000000000028</v>
      </c>
      <c r="M179" s="35">
        <v>475.98528571428568</v>
      </c>
    </row>
    <row r="180" spans="3:13">
      <c r="C180" s="168">
        <f t="shared" si="6"/>
        <v>41028</v>
      </c>
      <c r="D180" s="71">
        <v>0.81673571428571423</v>
      </c>
      <c r="E180" s="35">
        <v>6.6</v>
      </c>
      <c r="F180" s="51">
        <v>-2.941176470588232</v>
      </c>
      <c r="G180" s="51">
        <v>-5.7142857142857224</v>
      </c>
      <c r="H180" s="35">
        <v>539.04557142857129</v>
      </c>
      <c r="J180" s="35">
        <v>5.6</v>
      </c>
      <c r="K180" s="51">
        <v>-3.448275862068968</v>
      </c>
      <c r="L180" s="51">
        <v>-11.811023622047244</v>
      </c>
      <c r="M180" s="35">
        <v>457.37199999999996</v>
      </c>
    </row>
    <row r="181" spans="3:13">
      <c r="C181" s="168">
        <f t="shared" si="6"/>
        <v>41035</v>
      </c>
      <c r="D181" s="71">
        <v>0.81262857142857137</v>
      </c>
      <c r="E181" s="35">
        <v>6.6</v>
      </c>
      <c r="F181" s="51">
        <v>0</v>
      </c>
      <c r="G181" s="51">
        <v>-4.3478260869565304</v>
      </c>
      <c r="H181" s="35">
        <v>536.334857142857</v>
      </c>
      <c r="J181" s="35">
        <v>5.6</v>
      </c>
      <c r="K181" s="51">
        <v>0</v>
      </c>
      <c r="L181" s="51">
        <v>-11.811023622047244</v>
      </c>
      <c r="M181" s="35">
        <v>455.07199999999995</v>
      </c>
    </row>
    <row r="182" spans="3:13">
      <c r="C182" s="168">
        <f t="shared" si="6"/>
        <v>41042</v>
      </c>
      <c r="D182" s="71">
        <v>0.80546000000000006</v>
      </c>
      <c r="E182" s="35">
        <v>6.7</v>
      </c>
      <c r="F182" s="51">
        <v>1.5151515151515156</v>
      </c>
      <c r="G182" s="51">
        <v>1.5151515151515156</v>
      </c>
      <c r="H182" s="35">
        <v>539.65820000000008</v>
      </c>
      <c r="J182" s="35">
        <v>5.8</v>
      </c>
      <c r="K182" s="51">
        <v>3.5714285714285836</v>
      </c>
      <c r="L182" s="51">
        <v>-7.2000000000000028</v>
      </c>
      <c r="M182" s="35">
        <v>467.16680000000002</v>
      </c>
    </row>
    <row r="183" spans="3:13">
      <c r="C183" s="168">
        <f t="shared" si="6"/>
        <v>41049</v>
      </c>
      <c r="D183" s="71">
        <v>0.8016928571428571</v>
      </c>
      <c r="E183" s="35">
        <v>6.6</v>
      </c>
      <c r="F183" s="51">
        <v>-1.4925373134328339</v>
      </c>
      <c r="G183" s="51">
        <v>1.538461538461533</v>
      </c>
      <c r="H183" s="35">
        <v>529.11728571428569</v>
      </c>
      <c r="J183" s="35">
        <v>5.6</v>
      </c>
      <c r="K183" s="51">
        <v>-3.448275862068968</v>
      </c>
      <c r="L183" s="51">
        <v>-11.811023622047244</v>
      </c>
      <c r="M183" s="35">
        <v>448.94799999999992</v>
      </c>
    </row>
    <row r="184" spans="3:13">
      <c r="C184" s="168">
        <f t="shared" si="6"/>
        <v>41056</v>
      </c>
      <c r="D184" s="71">
        <v>0.80376428571428582</v>
      </c>
      <c r="E184" s="35">
        <v>6.5</v>
      </c>
      <c r="F184" s="51">
        <v>-1.5151515151515156</v>
      </c>
      <c r="G184" s="51">
        <v>3.1746031746031917</v>
      </c>
      <c r="H184" s="35">
        <v>522.44678571428574</v>
      </c>
      <c r="J184" s="35">
        <v>5.4</v>
      </c>
      <c r="K184" s="51">
        <v>-3.5714285714285552</v>
      </c>
      <c r="L184" s="51">
        <v>-11.475409836065566</v>
      </c>
      <c r="M184" s="35">
        <v>434.03271428571435</v>
      </c>
    </row>
    <row r="185" spans="3:13">
      <c r="C185" s="168">
        <f t="shared" si="6"/>
        <v>41063</v>
      </c>
      <c r="D185" s="71">
        <v>0.80106428571428556</v>
      </c>
      <c r="E185" s="35">
        <v>6.4</v>
      </c>
      <c r="F185" s="51">
        <v>-1.538461538461533</v>
      </c>
      <c r="G185" s="51">
        <v>1.5873015873016101</v>
      </c>
      <c r="H185" s="35">
        <v>512.68114285714285</v>
      </c>
      <c r="J185" s="35">
        <v>5.4</v>
      </c>
      <c r="K185" s="51">
        <v>0</v>
      </c>
      <c r="L185" s="51">
        <v>-11.475409836065566</v>
      </c>
      <c r="M185" s="35">
        <v>432.57471428571421</v>
      </c>
    </row>
    <row r="186" spans="3:13">
      <c r="C186" s="168">
        <f t="shared" si="6"/>
        <v>41070</v>
      </c>
      <c r="D186" s="71">
        <v>0.80775714285714284</v>
      </c>
      <c r="E186" s="35">
        <v>6.4</v>
      </c>
      <c r="F186" s="51">
        <v>0</v>
      </c>
      <c r="G186" s="51">
        <v>4.9180327868852487</v>
      </c>
      <c r="H186" s="35">
        <v>516.96457142857139</v>
      </c>
      <c r="J186" s="35">
        <v>5.3</v>
      </c>
      <c r="K186" s="51">
        <v>-1.8518518518518619</v>
      </c>
      <c r="L186" s="51">
        <v>-8.6206896551724128</v>
      </c>
      <c r="M186" s="35">
        <v>428.11128571428566</v>
      </c>
    </row>
    <row r="187" spans="3:13">
      <c r="C187" s="168">
        <f t="shared" si="6"/>
        <v>41077</v>
      </c>
      <c r="D187" s="71">
        <v>0.8083999999999999</v>
      </c>
      <c r="E187" s="35">
        <v>6.3</v>
      </c>
      <c r="F187" s="51">
        <v>-1.5625000000000142</v>
      </c>
      <c r="G187" s="51">
        <v>3.2786885245901658</v>
      </c>
      <c r="H187" s="35">
        <v>509.29199999999992</v>
      </c>
      <c r="J187" s="35">
        <v>5.2</v>
      </c>
      <c r="K187" s="51">
        <v>-1.8867924528301785</v>
      </c>
      <c r="L187" s="51">
        <v>-7.1428571428571246</v>
      </c>
      <c r="M187" s="35">
        <v>420.36799999999994</v>
      </c>
    </row>
    <row r="188" spans="3:13">
      <c r="C188" s="168">
        <f t="shared" si="6"/>
        <v>41084</v>
      </c>
      <c r="D188" s="71">
        <v>0.80635000000000001</v>
      </c>
      <c r="E188" s="35">
        <v>6.3</v>
      </c>
      <c r="F188" s="51">
        <v>0</v>
      </c>
      <c r="G188" s="51">
        <v>0</v>
      </c>
      <c r="H188" s="35">
        <v>508.00049999999999</v>
      </c>
      <c r="J188" s="35">
        <v>5.2</v>
      </c>
      <c r="K188" s="51">
        <v>0</v>
      </c>
      <c r="L188" s="51">
        <v>-1.8867924528301785</v>
      </c>
      <c r="M188" s="35">
        <v>419.30200000000008</v>
      </c>
    </row>
    <row r="189" spans="3:13">
      <c r="C189" s="168">
        <f t="shared" si="6"/>
        <v>41091</v>
      </c>
      <c r="D189" s="71">
        <v>0.80271428571428571</v>
      </c>
      <c r="E189" s="35">
        <v>6.1</v>
      </c>
      <c r="F189" s="51">
        <v>-3.1746031746031775</v>
      </c>
      <c r="G189" s="51">
        <v>0</v>
      </c>
      <c r="H189" s="35">
        <v>489.65571428571428</v>
      </c>
      <c r="J189" s="35">
        <v>5.0999999999999996</v>
      </c>
      <c r="K189" s="51">
        <v>-1.923076923076934</v>
      </c>
      <c r="L189" s="51">
        <v>4.0816326530612059</v>
      </c>
      <c r="M189" s="35">
        <v>409.38428571428568</v>
      </c>
    </row>
    <row r="190" spans="3:13">
      <c r="C190" s="168">
        <f t="shared" si="6"/>
        <v>41098</v>
      </c>
      <c r="D190" s="71">
        <v>0.80117857142857141</v>
      </c>
      <c r="E190" s="35">
        <v>6.1</v>
      </c>
      <c r="F190" s="51">
        <v>0</v>
      </c>
      <c r="G190" s="51">
        <v>1.6666666666666572</v>
      </c>
      <c r="H190" s="35">
        <v>488.71892857142853</v>
      </c>
      <c r="J190" s="35">
        <v>5.0999999999999996</v>
      </c>
      <c r="K190" s="51">
        <v>0</v>
      </c>
      <c r="L190" s="51">
        <v>6.25</v>
      </c>
      <c r="M190" s="35">
        <v>408.6010714285714</v>
      </c>
    </row>
    <row r="191" spans="3:13">
      <c r="C191" s="168">
        <f t="shared" si="6"/>
        <v>41105</v>
      </c>
      <c r="D191" s="71">
        <v>0.79056428571428561</v>
      </c>
      <c r="E191" s="35">
        <v>6.1</v>
      </c>
      <c r="F191" s="51">
        <v>0</v>
      </c>
      <c r="G191" s="51">
        <v>0</v>
      </c>
      <c r="H191" s="35">
        <v>482.24421428571418</v>
      </c>
      <c r="J191" s="35">
        <v>5</v>
      </c>
      <c r="K191" s="51">
        <v>-1.9607843137254832</v>
      </c>
      <c r="L191" s="51">
        <v>4.1666666666666714</v>
      </c>
      <c r="M191" s="35">
        <v>395.28214285714284</v>
      </c>
    </row>
    <row r="192" spans="3:13">
      <c r="C192" s="168">
        <f t="shared" si="6"/>
        <v>41112</v>
      </c>
      <c r="D192" s="71">
        <v>0.78310714285714289</v>
      </c>
      <c r="E192" s="35">
        <v>6.4</v>
      </c>
      <c r="F192" s="51">
        <v>4.9180327868852487</v>
      </c>
      <c r="G192" s="51">
        <v>6.6666666666666714</v>
      </c>
      <c r="H192" s="35">
        <v>501.18857142857144</v>
      </c>
      <c r="J192" s="35">
        <v>5.3</v>
      </c>
      <c r="K192" s="51">
        <v>6</v>
      </c>
      <c r="L192" s="51">
        <v>17.777777777777786</v>
      </c>
      <c r="M192" s="35">
        <v>415.0467857142857</v>
      </c>
    </row>
    <row r="193" spans="3:13">
      <c r="C193" s="168">
        <f t="shared" si="6"/>
        <v>41119</v>
      </c>
      <c r="D193" s="71">
        <v>0.7812214285714284</v>
      </c>
      <c r="E193" s="35">
        <v>6.4</v>
      </c>
      <c r="F193" s="51">
        <v>0</v>
      </c>
      <c r="G193" s="51">
        <v>6.6666666666666714</v>
      </c>
      <c r="H193" s="35">
        <v>499.98171428571425</v>
      </c>
      <c r="J193" s="35">
        <v>5.4</v>
      </c>
      <c r="K193" s="51">
        <v>1.8867924528301927</v>
      </c>
      <c r="L193" s="51">
        <v>22.727272727272734</v>
      </c>
      <c r="M193" s="35">
        <v>421.85957142857137</v>
      </c>
    </row>
    <row r="194" spans="3:13">
      <c r="C194" s="168">
        <f t="shared" si="6"/>
        <v>41126</v>
      </c>
      <c r="D194" s="71">
        <v>0.78565000000000007</v>
      </c>
      <c r="E194" s="35">
        <v>6.4</v>
      </c>
      <c r="F194" s="51">
        <v>0</v>
      </c>
      <c r="G194" s="51">
        <v>6.6666666666666714</v>
      </c>
      <c r="H194" s="35">
        <v>502.81600000000009</v>
      </c>
      <c r="J194" s="35">
        <v>5.4</v>
      </c>
      <c r="K194" s="51">
        <v>0</v>
      </c>
      <c r="L194" s="51">
        <v>20.000000000000014</v>
      </c>
      <c r="M194" s="35">
        <v>424.25100000000003</v>
      </c>
    </row>
    <row r="195" spans="3:13">
      <c r="C195" s="168">
        <f t="shared" si="6"/>
        <v>41133</v>
      </c>
      <c r="D195" s="71">
        <v>0.78913571428571427</v>
      </c>
      <c r="E195" s="51">
        <v>6.4</v>
      </c>
      <c r="F195" s="51">
        <v>0</v>
      </c>
      <c r="G195" s="51">
        <v>14.285714285714306</v>
      </c>
      <c r="H195" s="35">
        <v>505.04685714285716</v>
      </c>
      <c r="I195" s="35"/>
      <c r="J195" s="51">
        <v>5.3</v>
      </c>
      <c r="K195" s="51">
        <v>-1.8518518518518619</v>
      </c>
      <c r="L195" s="51">
        <v>17.777777777777786</v>
      </c>
      <c r="M195" s="35">
        <v>418.24192857142856</v>
      </c>
    </row>
    <row r="196" spans="3:13">
      <c r="C196" s="168">
        <f t="shared" si="6"/>
        <v>41140</v>
      </c>
      <c r="D196" s="71">
        <v>0.78472857142857144</v>
      </c>
      <c r="E196" s="51">
        <v>6.4</v>
      </c>
      <c r="F196" s="51">
        <v>0</v>
      </c>
      <c r="G196" s="51">
        <v>14.285714285714306</v>
      </c>
      <c r="H196" s="35">
        <v>502.22628571428578</v>
      </c>
      <c r="I196" s="35"/>
      <c r="J196" s="51">
        <v>5.3</v>
      </c>
      <c r="K196" s="51">
        <v>0</v>
      </c>
      <c r="L196" s="51">
        <v>17.777777777777786</v>
      </c>
      <c r="M196" s="35">
        <v>415.90614285714287</v>
      </c>
    </row>
    <row r="197" spans="3:13">
      <c r="C197" s="168">
        <f t="shared" si="6"/>
        <v>41147</v>
      </c>
      <c r="D197" s="71">
        <v>0.78780000000000006</v>
      </c>
      <c r="E197" s="51">
        <v>6.6</v>
      </c>
      <c r="F197" s="51">
        <v>3.1249999999999716</v>
      </c>
      <c r="G197" s="51">
        <v>17.857142857142861</v>
      </c>
      <c r="H197" s="35">
        <v>519.94799999999998</v>
      </c>
      <c r="I197" s="35"/>
      <c r="J197" s="51">
        <v>5.3</v>
      </c>
      <c r="K197" s="51">
        <v>0</v>
      </c>
      <c r="L197" s="51">
        <v>17.777777777777786</v>
      </c>
      <c r="M197" s="35">
        <v>417.53400000000005</v>
      </c>
    </row>
    <row r="198" spans="3:13">
      <c r="C198" s="168">
        <f t="shared" si="6"/>
        <v>41154</v>
      </c>
      <c r="D198" s="71">
        <v>0.79287714285714284</v>
      </c>
      <c r="E198" s="51">
        <v>6.8</v>
      </c>
      <c r="F198" s="51">
        <v>3.0303030303030312</v>
      </c>
      <c r="G198" s="51">
        <v>17.241379310344811</v>
      </c>
      <c r="H198" s="35">
        <v>539.15645714285711</v>
      </c>
      <c r="I198" s="35"/>
      <c r="J198" s="51">
        <v>5.4</v>
      </c>
      <c r="K198" s="51">
        <v>1.8867924528301927</v>
      </c>
      <c r="L198" s="51">
        <v>14.893617021276611</v>
      </c>
      <c r="M198" s="35">
        <v>428.15365714285718</v>
      </c>
    </row>
    <row r="199" spans="3:13">
      <c r="C199" s="168">
        <f t="shared" si="6"/>
        <v>41161</v>
      </c>
      <c r="D199" s="71">
        <v>0.79369999999999996</v>
      </c>
      <c r="E199" s="51">
        <v>6.9</v>
      </c>
      <c r="F199" s="51">
        <v>1.4705882352941302</v>
      </c>
      <c r="G199" s="51">
        <v>16.949152542372886</v>
      </c>
      <c r="H199" s="35">
        <v>547.65300000000002</v>
      </c>
      <c r="I199" s="35"/>
      <c r="J199" s="51">
        <v>5.4</v>
      </c>
      <c r="K199" s="51">
        <v>0</v>
      </c>
      <c r="L199" s="51">
        <v>17.391304347826093</v>
      </c>
      <c r="M199" s="35">
        <v>428.59800000000001</v>
      </c>
    </row>
    <row r="200" spans="3:13">
      <c r="C200" s="168">
        <f t="shared" si="6"/>
        <v>41168</v>
      </c>
      <c r="D200" s="71">
        <v>0.80175000000000007</v>
      </c>
      <c r="E200" s="51">
        <v>6.9</v>
      </c>
      <c r="F200" s="51">
        <v>0</v>
      </c>
      <c r="G200" s="51">
        <v>15.000000000000014</v>
      </c>
      <c r="H200" s="35">
        <v>553.2075000000001</v>
      </c>
      <c r="I200" s="35"/>
      <c r="J200" s="51">
        <v>5.3</v>
      </c>
      <c r="K200" s="51">
        <v>-1.8518518518518619</v>
      </c>
      <c r="L200" s="51">
        <v>20.454545454545439</v>
      </c>
      <c r="M200" s="35">
        <v>424.92750000000001</v>
      </c>
    </row>
    <row r="201" spans="3:13">
      <c r="C201" s="168">
        <f t="shared" si="6"/>
        <v>41175</v>
      </c>
      <c r="D201" s="71">
        <v>0.80259571428571441</v>
      </c>
      <c r="E201" s="51">
        <v>6.7</v>
      </c>
      <c r="F201" s="51">
        <v>-2.8985507246376869</v>
      </c>
      <c r="G201" s="51">
        <v>15.517241379310349</v>
      </c>
      <c r="H201" s="35">
        <v>537.73912857142864</v>
      </c>
      <c r="I201" s="35"/>
      <c r="J201" s="51">
        <v>5.2</v>
      </c>
      <c r="K201" s="51">
        <v>-1.8867924528301785</v>
      </c>
      <c r="L201" s="51">
        <v>23.80952380952381</v>
      </c>
      <c r="M201" s="35">
        <v>417.3497714285715</v>
      </c>
    </row>
    <row r="202" spans="3:13">
      <c r="C202" s="168">
        <f t="shared" si="6"/>
        <v>41182</v>
      </c>
      <c r="D202" s="71">
        <v>0.79670000000000007</v>
      </c>
      <c r="E202" s="51">
        <v>6.6</v>
      </c>
      <c r="F202" s="51">
        <v>-1.4925373134328339</v>
      </c>
      <c r="G202" s="51">
        <v>13.793103448275872</v>
      </c>
      <c r="H202" s="35">
        <v>525.822</v>
      </c>
      <c r="I202" s="35"/>
      <c r="J202" s="51">
        <v>5.0999999999999996</v>
      </c>
      <c r="K202" s="51">
        <v>-1.923076923076934</v>
      </c>
      <c r="L202" s="51">
        <v>18.604651162790688</v>
      </c>
      <c r="M202" s="35">
        <v>406.31700000000006</v>
      </c>
    </row>
    <row r="203" spans="3:13">
      <c r="C203" s="168">
        <f t="shared" si="6"/>
        <v>41189</v>
      </c>
      <c r="D203" s="71">
        <v>0.80117857142857152</v>
      </c>
      <c r="E203" s="51">
        <v>6.6</v>
      </c>
      <c r="F203" s="51">
        <v>0</v>
      </c>
      <c r="G203" s="51">
        <v>13.793103448275872</v>
      </c>
      <c r="H203" s="35">
        <v>528.7778571428571</v>
      </c>
      <c r="I203" s="35"/>
      <c r="J203" s="51">
        <v>4.9000000000000004</v>
      </c>
      <c r="K203" s="51">
        <v>-3.9215686274509665</v>
      </c>
      <c r="L203" s="51">
        <v>11.36363636363636</v>
      </c>
      <c r="M203" s="35">
        <v>392.57750000000004</v>
      </c>
    </row>
    <row r="204" spans="3:13">
      <c r="C204" s="168">
        <f t="shared" si="6"/>
        <v>41196</v>
      </c>
      <c r="D204" s="71">
        <v>0.8061071428571428</v>
      </c>
      <c r="E204" s="51">
        <v>6.6</v>
      </c>
      <c r="F204" s="51">
        <v>0</v>
      </c>
      <c r="G204" s="51">
        <v>9.9999999999999858</v>
      </c>
      <c r="H204" s="35">
        <v>532.03071428571423</v>
      </c>
      <c r="I204" s="35"/>
      <c r="J204" s="51">
        <v>4.5999999999999996</v>
      </c>
      <c r="K204" s="51">
        <v>-6.1224489795918515</v>
      </c>
      <c r="L204" s="51">
        <v>2.2222222222222143</v>
      </c>
      <c r="M204" s="35">
        <v>370.80928571428564</v>
      </c>
    </row>
    <row r="205" spans="3:13">
      <c r="C205" s="168">
        <f t="shared" si="6"/>
        <v>41203</v>
      </c>
      <c r="D205" s="71">
        <v>0.81036428571428576</v>
      </c>
      <c r="E205" s="51">
        <v>6.6</v>
      </c>
      <c r="F205" s="51">
        <v>0</v>
      </c>
      <c r="G205" s="51">
        <v>8.1967213114754145</v>
      </c>
      <c r="H205" s="35">
        <v>534.84042857142856</v>
      </c>
      <c r="I205" s="35"/>
      <c r="J205" s="51">
        <v>4.5999999999999996</v>
      </c>
      <c r="K205" s="51">
        <v>0</v>
      </c>
      <c r="L205" s="51">
        <v>0</v>
      </c>
      <c r="M205" s="35">
        <v>372.76757142857144</v>
      </c>
    </row>
    <row r="206" spans="3:13">
      <c r="C206" s="168">
        <f t="shared" si="6"/>
        <v>41210</v>
      </c>
      <c r="D206" s="71">
        <v>0.80807142857142844</v>
      </c>
      <c r="E206" s="51">
        <v>6.6</v>
      </c>
      <c r="F206" s="51">
        <v>0</v>
      </c>
      <c r="G206" s="51">
        <v>8.1967213114754145</v>
      </c>
      <c r="H206" s="35">
        <v>533.32714285714269</v>
      </c>
      <c r="I206" s="35"/>
      <c r="J206" s="51">
        <v>4.5999999999999996</v>
      </c>
      <c r="K206" s="51">
        <v>0</v>
      </c>
      <c r="L206" s="51">
        <v>-2.1276595744680975</v>
      </c>
      <c r="M206" s="35">
        <v>371.71285714285705</v>
      </c>
    </row>
    <row r="207" spans="3:13">
      <c r="C207" s="168">
        <f t="shared" si="6"/>
        <v>41217</v>
      </c>
      <c r="D207" s="71">
        <v>0.80353571428571413</v>
      </c>
      <c r="E207" s="51">
        <v>6.6</v>
      </c>
      <c r="F207" s="51">
        <v>0</v>
      </c>
      <c r="G207" s="51">
        <v>9.9999999999999858</v>
      </c>
      <c r="H207" s="35">
        <v>530.3335714285713</v>
      </c>
      <c r="I207" s="35"/>
      <c r="J207" s="51">
        <v>5</v>
      </c>
      <c r="K207" s="51">
        <v>8.6956521739130608</v>
      </c>
      <c r="L207" s="51">
        <v>4.1666666666666714</v>
      </c>
      <c r="M207" s="35">
        <v>401.76785714285705</v>
      </c>
    </row>
    <row r="208" spans="3:13">
      <c r="C208" s="168">
        <f t="shared" si="6"/>
        <v>41224</v>
      </c>
      <c r="D208" s="71">
        <v>0.79884285714285708</v>
      </c>
      <c r="E208" s="51">
        <v>6.6</v>
      </c>
      <c r="F208" s="51">
        <v>0</v>
      </c>
      <c r="G208" s="51">
        <v>8.1967213114754145</v>
      </c>
      <c r="H208" s="35">
        <v>527.2362857142856</v>
      </c>
      <c r="I208" s="35"/>
      <c r="J208" s="51">
        <v>4.9000000000000004</v>
      </c>
      <c r="K208" s="51">
        <v>-1.9999999999999858</v>
      </c>
      <c r="L208" s="51">
        <v>-3.9215686274509665</v>
      </c>
      <c r="M208" s="35">
        <v>391.43299999999999</v>
      </c>
    </row>
    <row r="209" spans="3:13">
      <c r="C209" s="168">
        <f t="shared" si="6"/>
        <v>41231</v>
      </c>
      <c r="D209" s="71">
        <v>0.80169285714285721</v>
      </c>
      <c r="E209" s="51">
        <v>6.6</v>
      </c>
      <c r="F209" s="51">
        <v>0</v>
      </c>
      <c r="G209" s="51">
        <v>8.1967213114754145</v>
      </c>
      <c r="H209" s="35">
        <v>529.1172857142858</v>
      </c>
      <c r="I209" s="35"/>
      <c r="J209" s="51">
        <v>4.7</v>
      </c>
      <c r="K209" s="51">
        <v>-4.0816326530612344</v>
      </c>
      <c r="L209" s="51">
        <v>-6</v>
      </c>
      <c r="M209" s="35">
        <v>376.79564285714287</v>
      </c>
    </row>
    <row r="210" spans="3:13">
      <c r="C210" s="168">
        <f t="shared" si="6"/>
        <v>41238</v>
      </c>
      <c r="D210" s="71">
        <v>0.80598571428571442</v>
      </c>
      <c r="E210" s="51">
        <v>6.5</v>
      </c>
      <c r="F210" s="51">
        <v>-1.5151515151515156</v>
      </c>
      <c r="G210" s="51">
        <v>6.5573770491803316</v>
      </c>
      <c r="H210" s="35">
        <v>523.89071428571447</v>
      </c>
      <c r="I210" s="35"/>
      <c r="J210" s="51">
        <v>4.5999999999999996</v>
      </c>
      <c r="K210" s="51">
        <v>-2.1276595744680975</v>
      </c>
      <c r="L210" s="51">
        <v>-8</v>
      </c>
      <c r="M210" s="35">
        <v>370.75342857142857</v>
      </c>
    </row>
    <row r="211" spans="3:13">
      <c r="C211" s="168">
        <f t="shared" si="6"/>
        <v>41245</v>
      </c>
      <c r="D211" s="71">
        <v>0.80959285714285734</v>
      </c>
      <c r="E211" s="51">
        <v>6.4</v>
      </c>
      <c r="F211" s="51">
        <v>-1.538461538461533</v>
      </c>
      <c r="G211" s="51">
        <v>3.2258064516128968</v>
      </c>
      <c r="H211" s="35">
        <v>518.13942857142865</v>
      </c>
      <c r="I211" s="35"/>
      <c r="J211" s="51">
        <v>4.3</v>
      </c>
      <c r="K211" s="51">
        <v>-6.5217391304347814</v>
      </c>
      <c r="L211" s="51">
        <v>-17.307692307692307</v>
      </c>
      <c r="M211" s="35">
        <v>348.12492857142865</v>
      </c>
    </row>
    <row r="212" spans="3:13">
      <c r="C212" s="168">
        <f t="shared" si="6"/>
        <v>41252</v>
      </c>
      <c r="D212" s="71">
        <v>0.81009285714285717</v>
      </c>
      <c r="E212" s="51">
        <v>6.3</v>
      </c>
      <c r="F212" s="51">
        <v>-1.5625000000000142</v>
      </c>
      <c r="G212" s="51">
        <v>1.6129032258064484</v>
      </c>
      <c r="H212" s="35">
        <v>510.35849999999999</v>
      </c>
      <c r="I212" s="35"/>
      <c r="J212" s="51">
        <v>4.3</v>
      </c>
      <c r="K212" s="51">
        <v>0</v>
      </c>
      <c r="L212" s="51">
        <v>-20.370370370370381</v>
      </c>
      <c r="M212" s="35">
        <v>348.33992857142857</v>
      </c>
    </row>
    <row r="213" spans="3:13">
      <c r="C213" s="168">
        <f t="shared" si="6"/>
        <v>41259</v>
      </c>
      <c r="D213" s="71">
        <v>0.80838571428571426</v>
      </c>
      <c r="E213" s="51">
        <v>6.4</v>
      </c>
      <c r="F213" s="51">
        <v>1.5873015873016101</v>
      </c>
      <c r="G213" s="51">
        <v>1.5873015873016101</v>
      </c>
      <c r="H213" s="35">
        <v>517.36685714285716</v>
      </c>
      <c r="I213" s="35"/>
      <c r="J213" s="51">
        <v>4.5999999999999996</v>
      </c>
      <c r="K213" s="51">
        <v>6.9767441860465027</v>
      </c>
      <c r="L213" s="51">
        <v>-17.857142857142861</v>
      </c>
      <c r="M213" s="35">
        <v>371.85742857142856</v>
      </c>
    </row>
    <row r="214" spans="3:13">
      <c r="C214" s="168">
        <f t="shared" si="6"/>
        <v>41266</v>
      </c>
      <c r="D214" s="71">
        <v>0.81362857142857137</v>
      </c>
      <c r="E214" s="51">
        <v>6.4</v>
      </c>
      <c r="F214" s="51">
        <v>0</v>
      </c>
      <c r="G214" s="51">
        <v>-1.538461538461533</v>
      </c>
      <c r="H214" s="35">
        <v>520.7222857142857</v>
      </c>
      <c r="I214" s="35"/>
      <c r="J214" s="51">
        <v>4.5999999999999996</v>
      </c>
      <c r="K214" s="51">
        <v>0</v>
      </c>
      <c r="L214" s="51">
        <v>-17.857142857142861</v>
      </c>
      <c r="M214" s="35">
        <v>374.26914285714281</v>
      </c>
    </row>
    <row r="215" spans="3:13">
      <c r="C215" s="168">
        <f t="shared" si="6"/>
        <v>41273</v>
      </c>
      <c r="D215" s="71">
        <v>0.81721428571428578</v>
      </c>
      <c r="E215" s="51">
        <v>6.4</v>
      </c>
      <c r="F215" s="51">
        <v>0</v>
      </c>
      <c r="G215" s="51">
        <v>-1.538461538461533</v>
      </c>
      <c r="H215" s="35">
        <v>523.01714285714297</v>
      </c>
      <c r="I215" s="35"/>
      <c r="J215" s="51">
        <v>4.5999999999999996</v>
      </c>
      <c r="K215" s="51">
        <v>0</v>
      </c>
      <c r="L215" s="51">
        <v>-16.363636363636374</v>
      </c>
      <c r="M215" s="35">
        <v>375.9185714285714</v>
      </c>
    </row>
    <row r="216" spans="3:13">
      <c r="C216" s="168">
        <f t="shared" si="6"/>
        <v>41280</v>
      </c>
      <c r="D216" s="71">
        <v>0.81407142857142867</v>
      </c>
      <c r="E216" s="51">
        <v>6.4</v>
      </c>
      <c r="F216" s="51">
        <v>0</v>
      </c>
      <c r="G216" s="51">
        <v>0</v>
      </c>
      <c r="H216" s="35">
        <v>521.00571428571436</v>
      </c>
      <c r="I216" s="35"/>
      <c r="J216" s="51">
        <v>4.5999999999999996</v>
      </c>
      <c r="K216" s="51">
        <v>0</v>
      </c>
      <c r="L216" s="51">
        <v>-14.814814814814824</v>
      </c>
      <c r="M216" s="35">
        <v>374.47285714285715</v>
      </c>
    </row>
    <row r="217" spans="3:13">
      <c r="C217" s="168">
        <f t="shared" si="6"/>
        <v>41287</v>
      </c>
      <c r="D217" s="71">
        <v>0.81673571428571434</v>
      </c>
      <c r="E217" s="51">
        <v>6.5</v>
      </c>
      <c r="F217" s="51">
        <v>1.5625</v>
      </c>
      <c r="G217" s="51">
        <v>3.1746031746031917</v>
      </c>
      <c r="H217" s="35">
        <v>530.87821428571431</v>
      </c>
      <c r="I217" s="35"/>
      <c r="J217" s="51">
        <v>4.7</v>
      </c>
      <c r="K217" s="51">
        <v>2.1739130434782652</v>
      </c>
      <c r="L217" s="51">
        <v>-12.962962962962962</v>
      </c>
      <c r="M217" s="35">
        <v>383.86578571428578</v>
      </c>
    </row>
    <row r="218" spans="3:13">
      <c r="C218" s="168">
        <f t="shared" si="6"/>
        <v>41294</v>
      </c>
      <c r="D218" s="71">
        <v>0.83189285714285721</v>
      </c>
      <c r="E218" s="51">
        <v>6</v>
      </c>
      <c r="F218" s="51">
        <v>-7.6923076923076934</v>
      </c>
      <c r="G218" s="51">
        <v>-4.7619047619047592</v>
      </c>
      <c r="H218" s="35">
        <v>499.13571428571436</v>
      </c>
      <c r="I218" s="35"/>
      <c r="J218" s="51">
        <v>3.9</v>
      </c>
      <c r="K218" s="51">
        <v>-17.021276595744681</v>
      </c>
      <c r="L218" s="51">
        <v>-27.777777777777786</v>
      </c>
      <c r="M218" s="35">
        <v>324.43821428571431</v>
      </c>
    </row>
    <row r="219" spans="3:13">
      <c r="C219" s="168">
        <f t="shared" si="6"/>
        <v>41301</v>
      </c>
      <c r="D219" s="71">
        <v>0.84332142857142856</v>
      </c>
      <c r="E219" s="51">
        <v>6</v>
      </c>
      <c r="F219" s="51">
        <v>0</v>
      </c>
      <c r="G219" s="51">
        <v>-3.225806451612911</v>
      </c>
      <c r="H219" s="35">
        <v>505.99285714285713</v>
      </c>
      <c r="I219" s="35"/>
      <c r="J219" s="51">
        <v>3.9</v>
      </c>
      <c r="K219" s="51">
        <v>0</v>
      </c>
      <c r="L219" s="51">
        <v>-26.415094339622641</v>
      </c>
      <c r="M219" s="35">
        <v>328.89535714285716</v>
      </c>
    </row>
    <row r="220" spans="3:13">
      <c r="C220" s="168">
        <f t="shared" si="6"/>
        <v>41308</v>
      </c>
      <c r="D220" s="71">
        <v>0.85688571428571425</v>
      </c>
      <c r="E220" s="51">
        <v>5.9</v>
      </c>
      <c r="F220" s="51">
        <v>-1.6666666666666572</v>
      </c>
      <c r="G220" s="51">
        <v>-4.8387096774193452</v>
      </c>
      <c r="H220" s="35">
        <v>505.5625714285714</v>
      </c>
      <c r="I220" s="35"/>
      <c r="J220" s="51">
        <v>3.8</v>
      </c>
      <c r="K220" s="51">
        <v>-2.5641025641025692</v>
      </c>
      <c r="L220" s="51">
        <v>-28.301886792452834</v>
      </c>
      <c r="M220" s="35">
        <v>325.61657142857138</v>
      </c>
    </row>
    <row r="221" spans="3:13">
      <c r="C221" s="168">
        <f t="shared" si="6"/>
        <v>41315</v>
      </c>
      <c r="D221" s="71">
        <v>0.85738571428571431</v>
      </c>
      <c r="E221" s="51">
        <v>5.9</v>
      </c>
      <c r="F221" s="51">
        <v>0</v>
      </c>
      <c r="G221" s="51">
        <v>-6.3492063492063409</v>
      </c>
      <c r="H221" s="35">
        <v>505.85757142857142</v>
      </c>
      <c r="I221" s="35"/>
      <c r="J221" s="51">
        <v>3.8</v>
      </c>
      <c r="K221" s="51">
        <v>0</v>
      </c>
      <c r="L221" s="51">
        <v>-28.301886792452834</v>
      </c>
      <c r="M221" s="35">
        <v>325.80657142857143</v>
      </c>
    </row>
    <row r="222" spans="3:13">
      <c r="C222" s="168">
        <f t="shared" si="6"/>
        <v>41322</v>
      </c>
      <c r="D222" s="71">
        <v>0.85822142857142869</v>
      </c>
      <c r="E222" s="51">
        <v>5.9</v>
      </c>
      <c r="F222" s="51">
        <v>0</v>
      </c>
      <c r="G222" s="51">
        <v>-6.3492063492063409</v>
      </c>
      <c r="H222" s="35">
        <v>506.35064285714293</v>
      </c>
      <c r="I222" s="35"/>
      <c r="J222" s="51">
        <v>4.3</v>
      </c>
      <c r="K222" s="51">
        <v>13.157894736842096</v>
      </c>
      <c r="L222" s="51">
        <v>-20.370370370370381</v>
      </c>
      <c r="M222" s="35">
        <v>369.03521428571435</v>
      </c>
    </row>
    <row r="223" spans="3:13">
      <c r="C223" s="168">
        <f t="shared" si="6"/>
        <v>41329</v>
      </c>
      <c r="D223" s="71">
        <v>0.86385714285714277</v>
      </c>
      <c r="E223" s="51">
        <v>5.9</v>
      </c>
      <c r="F223" s="51">
        <v>0</v>
      </c>
      <c r="G223" s="51">
        <v>-4.8387096774193452</v>
      </c>
      <c r="H223" s="35">
        <v>509.67571428571421</v>
      </c>
      <c r="I223" s="35"/>
      <c r="J223" s="51">
        <v>4.4000000000000004</v>
      </c>
      <c r="K223" s="51">
        <v>2.3255813953488484</v>
      </c>
      <c r="L223" s="51">
        <v>-16.981132075471677</v>
      </c>
      <c r="M223" s="35">
        <v>380.09714285714284</v>
      </c>
    </row>
    <row r="224" spans="3:13">
      <c r="C224" s="168">
        <f t="shared" si="6"/>
        <v>41336</v>
      </c>
      <c r="D224" s="71">
        <v>0.86581428571428576</v>
      </c>
      <c r="E224" s="51">
        <v>5.9</v>
      </c>
      <c r="F224" s="51">
        <v>0</v>
      </c>
      <c r="G224" s="51">
        <v>-4.8387096774193452</v>
      </c>
      <c r="H224" s="35">
        <v>510.83042857142863</v>
      </c>
      <c r="I224" s="35"/>
      <c r="J224" s="51">
        <v>4.4000000000000004</v>
      </c>
      <c r="K224" s="51">
        <v>0</v>
      </c>
      <c r="L224" s="51">
        <v>-16.981132075471677</v>
      </c>
      <c r="M224" s="35">
        <v>380.95828571428581</v>
      </c>
    </row>
    <row r="225" spans="3:13">
      <c r="C225" s="168">
        <f t="shared" si="6"/>
        <v>41343</v>
      </c>
      <c r="D225" s="71">
        <v>0.86570000000000014</v>
      </c>
      <c r="E225" s="51">
        <v>6.5</v>
      </c>
      <c r="F225" s="51">
        <v>10.169491525423723</v>
      </c>
      <c r="G225" s="51">
        <v>0</v>
      </c>
      <c r="H225" s="35">
        <v>562.70500000000004</v>
      </c>
      <c r="I225" s="35"/>
      <c r="J225" s="51">
        <v>5.2</v>
      </c>
      <c r="K225" s="51">
        <v>18.181818181818159</v>
      </c>
      <c r="L225" s="51">
        <v>-1.8867924528301785</v>
      </c>
      <c r="M225" s="35">
        <v>450.1640000000001</v>
      </c>
    </row>
    <row r="226" spans="3:13">
      <c r="C226" s="168">
        <f t="shared" si="6"/>
        <v>41350</v>
      </c>
      <c r="D226" s="71">
        <v>0.86887857142857139</v>
      </c>
      <c r="E226" s="51">
        <v>6.5</v>
      </c>
      <c r="F226" s="51">
        <v>0</v>
      </c>
      <c r="G226" s="51">
        <v>0</v>
      </c>
      <c r="H226" s="35">
        <v>564.77107142857142</v>
      </c>
      <c r="I226" s="35"/>
      <c r="J226" s="51">
        <v>5.2</v>
      </c>
      <c r="K226" s="51">
        <v>0</v>
      </c>
      <c r="L226" s="51">
        <v>-3.7037037037037095</v>
      </c>
      <c r="M226" s="35">
        <v>451.81685714285715</v>
      </c>
    </row>
    <row r="227" spans="3:13">
      <c r="C227" s="168">
        <f t="shared" si="6"/>
        <v>41357</v>
      </c>
      <c r="D227" s="71">
        <v>0.85550000000000004</v>
      </c>
      <c r="E227" s="51">
        <v>6.7</v>
      </c>
      <c r="F227" s="51">
        <v>3.0769230769230944</v>
      </c>
      <c r="G227" s="51">
        <v>0</v>
      </c>
      <c r="H227" s="35">
        <v>573.18500000000006</v>
      </c>
      <c r="I227" s="35"/>
      <c r="J227" s="51">
        <v>5.6</v>
      </c>
      <c r="K227" s="51">
        <v>7.6923076923076934</v>
      </c>
      <c r="L227" s="51">
        <v>1.818181818181813</v>
      </c>
      <c r="M227" s="35">
        <v>479.08</v>
      </c>
    </row>
    <row r="228" spans="3:13">
      <c r="C228" s="168">
        <f t="shared" si="6"/>
        <v>41364</v>
      </c>
      <c r="D228" s="71">
        <v>0.84790714285714286</v>
      </c>
      <c r="E228" s="51">
        <v>7.1</v>
      </c>
      <c r="F228" s="51">
        <v>5.9701492537313356</v>
      </c>
      <c r="G228" s="51">
        <v>4.4117647058823621</v>
      </c>
      <c r="H228" s="35">
        <v>602.01407142857136</v>
      </c>
      <c r="I228" s="35"/>
      <c r="J228" s="51">
        <v>5.9</v>
      </c>
      <c r="K228" s="51">
        <v>5.3571428571428612</v>
      </c>
      <c r="L228" s="51">
        <v>1.7241379310344911</v>
      </c>
      <c r="M228" s="35">
        <v>500.26521428571431</v>
      </c>
    </row>
    <row r="229" spans="3:13">
      <c r="C229" s="168">
        <f t="shared" ref="C229:C292" si="7">C228+7</f>
        <v>41371</v>
      </c>
      <c r="D229" s="71">
        <v>0.84745000000000004</v>
      </c>
      <c r="E229" s="51">
        <v>7.3</v>
      </c>
      <c r="F229" s="51">
        <v>2.816901408450704</v>
      </c>
      <c r="G229" s="51">
        <v>2.816901408450704</v>
      </c>
      <c r="H229" s="35">
        <v>618.63850000000002</v>
      </c>
      <c r="I229" s="35"/>
      <c r="J229" s="51">
        <v>5.9</v>
      </c>
      <c r="K229" s="51">
        <v>0</v>
      </c>
      <c r="L229" s="51">
        <v>-3.2786885245901516</v>
      </c>
      <c r="M229" s="35">
        <v>499.99550000000011</v>
      </c>
    </row>
    <row r="230" spans="3:13">
      <c r="C230" s="168">
        <f t="shared" si="7"/>
        <v>41378</v>
      </c>
      <c r="D230" s="71">
        <v>0.85114285714285731</v>
      </c>
      <c r="E230" s="51">
        <v>7</v>
      </c>
      <c r="F230" s="51">
        <v>-4.1095890410958873</v>
      </c>
      <c r="G230" s="51">
        <v>-2.7777777777777857</v>
      </c>
      <c r="H230" s="35">
        <v>595.80000000000007</v>
      </c>
      <c r="I230" s="35"/>
      <c r="J230" s="51">
        <v>5.7</v>
      </c>
      <c r="K230" s="51">
        <v>-3.3898305084745743</v>
      </c>
      <c r="L230" s="51">
        <v>-9.5238095238095184</v>
      </c>
      <c r="M230" s="35">
        <v>485.15142857142865</v>
      </c>
    </row>
    <row r="231" spans="3:13">
      <c r="C231" s="168">
        <f t="shared" si="7"/>
        <v>41385</v>
      </c>
      <c r="D231" s="71">
        <v>0.85491428571428574</v>
      </c>
      <c r="E231" s="51">
        <v>7</v>
      </c>
      <c r="F231" s="51">
        <v>0</v>
      </c>
      <c r="G231" s="51">
        <v>2.9411764705882462</v>
      </c>
      <c r="H231" s="35">
        <v>598.43999999999994</v>
      </c>
      <c r="I231" s="35"/>
      <c r="J231" s="51">
        <v>5.6</v>
      </c>
      <c r="K231" s="51">
        <v>-1.7543859649122879</v>
      </c>
      <c r="L231" s="51">
        <v>-3.448275862068968</v>
      </c>
      <c r="M231" s="35">
        <v>478.75199999999995</v>
      </c>
    </row>
    <row r="232" spans="3:13">
      <c r="C232" s="168">
        <f t="shared" si="7"/>
        <v>41392</v>
      </c>
      <c r="D232" s="71">
        <v>0.84866428571428565</v>
      </c>
      <c r="E232" s="51">
        <v>6.6</v>
      </c>
      <c r="F232" s="51">
        <v>-5.7142857142857224</v>
      </c>
      <c r="G232" s="51">
        <v>0</v>
      </c>
      <c r="H232" s="35">
        <v>560.11842857142847</v>
      </c>
      <c r="I232" s="35"/>
      <c r="J232" s="51">
        <v>5.3</v>
      </c>
      <c r="K232" s="51">
        <v>-5.357142857142847</v>
      </c>
      <c r="L232" s="51">
        <v>-5.357142857142847</v>
      </c>
      <c r="M232" s="35">
        <v>449.79207142857138</v>
      </c>
    </row>
    <row r="233" spans="3:13">
      <c r="C233" s="168">
        <f t="shared" si="7"/>
        <v>41399</v>
      </c>
      <c r="D233" s="71">
        <v>0.84362857142857128</v>
      </c>
      <c r="E233" s="51">
        <v>6.4</v>
      </c>
      <c r="F233" s="51">
        <v>-3.030303030303017</v>
      </c>
      <c r="G233" s="51">
        <v>-3.030303030303017</v>
      </c>
      <c r="H233" s="35">
        <v>539.92228571428564</v>
      </c>
      <c r="I233" s="35"/>
      <c r="J233" s="51">
        <v>5.5</v>
      </c>
      <c r="K233" s="51">
        <v>3.7735849056603712</v>
      </c>
      <c r="L233" s="51">
        <v>-1.7857142857142776</v>
      </c>
      <c r="M233" s="35">
        <v>463.9957142857142</v>
      </c>
    </row>
    <row r="234" spans="3:13">
      <c r="C234" s="168">
        <f t="shared" si="7"/>
        <v>41406</v>
      </c>
      <c r="D234" s="71">
        <v>0.84432142857142878</v>
      </c>
      <c r="E234" s="51">
        <v>6.5</v>
      </c>
      <c r="F234" s="51">
        <v>1.5625</v>
      </c>
      <c r="G234" s="51">
        <v>-2.9850746268656678</v>
      </c>
      <c r="H234" s="35">
        <v>548.80892857142874</v>
      </c>
      <c r="I234" s="35"/>
      <c r="J234" s="51">
        <v>5.8</v>
      </c>
      <c r="K234" s="51">
        <v>5.454545454545439</v>
      </c>
      <c r="L234" s="51">
        <v>0</v>
      </c>
      <c r="M234" s="35">
        <v>489.70642857142872</v>
      </c>
    </row>
    <row r="235" spans="3:13">
      <c r="C235" s="168">
        <f t="shared" si="7"/>
        <v>41413</v>
      </c>
      <c r="D235" s="71">
        <v>0.84542142857142877</v>
      </c>
      <c r="E235" s="51">
        <v>6.8</v>
      </c>
      <c r="F235" s="51">
        <v>4.6153846153846274</v>
      </c>
      <c r="G235" s="51">
        <v>3.0303030303030312</v>
      </c>
      <c r="H235" s="35">
        <v>574.88657142857153</v>
      </c>
      <c r="I235" s="35"/>
      <c r="J235" s="51">
        <v>6.2</v>
      </c>
      <c r="K235" s="51">
        <v>6.8965517241379501</v>
      </c>
      <c r="L235" s="51">
        <v>10.714285714285722</v>
      </c>
      <c r="M235" s="35">
        <v>524.1612857142859</v>
      </c>
    </row>
    <row r="236" spans="3:13">
      <c r="C236" s="168">
        <f t="shared" si="7"/>
        <v>41420</v>
      </c>
      <c r="D236" s="71">
        <v>0.85202857142857158</v>
      </c>
      <c r="E236" s="51">
        <v>6.5</v>
      </c>
      <c r="F236" s="51">
        <v>-4.4117647058823479</v>
      </c>
      <c r="G236" s="51">
        <v>0</v>
      </c>
      <c r="H236" s="35">
        <v>553.81857142857154</v>
      </c>
      <c r="I236" s="35"/>
      <c r="J236" s="51">
        <v>6</v>
      </c>
      <c r="K236" s="51">
        <v>-3.225806451612911</v>
      </c>
      <c r="L236" s="51">
        <v>11.1111111111111</v>
      </c>
      <c r="M236" s="35">
        <v>511.2171428571429</v>
      </c>
    </row>
    <row r="237" spans="3:13">
      <c r="C237" s="168">
        <f t="shared" si="7"/>
        <v>41427</v>
      </c>
      <c r="D237" s="71">
        <v>0.85540000000000005</v>
      </c>
      <c r="E237" s="51">
        <v>6.5</v>
      </c>
      <c r="F237" s="51">
        <v>0</v>
      </c>
      <c r="G237" s="51">
        <v>1.5625</v>
      </c>
      <c r="H237" s="35">
        <v>556.01</v>
      </c>
      <c r="I237" s="35"/>
      <c r="J237" s="51">
        <v>6</v>
      </c>
      <c r="K237" s="51">
        <v>0</v>
      </c>
      <c r="L237" s="51">
        <v>11.1111111111111</v>
      </c>
      <c r="M237" s="35">
        <v>513.24</v>
      </c>
    </row>
    <row r="238" spans="3:13">
      <c r="C238" s="168">
        <f t="shared" si="7"/>
        <v>41434</v>
      </c>
      <c r="D238" s="71">
        <v>0.85200000000000009</v>
      </c>
      <c r="E238" s="51">
        <v>6.5</v>
      </c>
      <c r="F238" s="51">
        <v>0</v>
      </c>
      <c r="G238" s="51">
        <v>1.5625</v>
      </c>
      <c r="H238" s="35">
        <v>553.80000000000007</v>
      </c>
      <c r="I238" s="35"/>
      <c r="J238" s="51">
        <v>6</v>
      </c>
      <c r="K238" s="51">
        <v>0</v>
      </c>
      <c r="L238" s="51">
        <v>13.20754716981132</v>
      </c>
      <c r="M238" s="35">
        <v>511.2</v>
      </c>
    </row>
    <row r="239" spans="3:13">
      <c r="C239" s="168">
        <f t="shared" si="7"/>
        <v>41441</v>
      </c>
      <c r="D239" s="71">
        <v>0.85090714285714275</v>
      </c>
      <c r="E239" s="51">
        <v>6.3</v>
      </c>
      <c r="F239" s="51">
        <v>-3.0769230769230802</v>
      </c>
      <c r="G239" s="51">
        <v>0</v>
      </c>
      <c r="H239" s="35">
        <v>536.0714999999999</v>
      </c>
      <c r="I239" s="35"/>
      <c r="J239" s="51">
        <v>5.8</v>
      </c>
      <c r="K239" s="51">
        <v>-3.3333333333333286</v>
      </c>
      <c r="L239" s="51">
        <v>11.538461538461547</v>
      </c>
      <c r="M239" s="35">
        <v>493.52614285714276</v>
      </c>
    </row>
    <row r="240" spans="3:13">
      <c r="C240" s="168">
        <f t="shared" si="7"/>
        <v>41448</v>
      </c>
      <c r="D240" s="71">
        <v>0.85316428571428571</v>
      </c>
      <c r="E240" s="51">
        <v>6.3</v>
      </c>
      <c r="F240" s="51">
        <v>0</v>
      </c>
      <c r="G240" s="51">
        <v>0</v>
      </c>
      <c r="H240" s="35">
        <v>537.49349999999993</v>
      </c>
      <c r="I240" s="35"/>
      <c r="J240" s="51">
        <v>5.6</v>
      </c>
      <c r="K240" s="51">
        <v>-3.448275862068968</v>
      </c>
      <c r="L240" s="51">
        <v>7.6923076923076934</v>
      </c>
      <c r="M240" s="35">
        <v>477.77199999999993</v>
      </c>
    </row>
    <row r="241" spans="3:13">
      <c r="C241" s="168">
        <f t="shared" si="7"/>
        <v>41455</v>
      </c>
      <c r="D241" s="71">
        <v>0.85267857142857129</v>
      </c>
      <c r="E241" s="51">
        <v>6.3</v>
      </c>
      <c r="F241" s="51">
        <v>0</v>
      </c>
      <c r="G241" s="51">
        <v>3.2786885245901658</v>
      </c>
      <c r="H241" s="35">
        <v>537.18749999999989</v>
      </c>
      <c r="I241" s="35"/>
      <c r="J241" s="51">
        <v>5.6</v>
      </c>
      <c r="K241" s="51">
        <v>0</v>
      </c>
      <c r="L241" s="51">
        <v>9.8039215686274588</v>
      </c>
      <c r="M241" s="35">
        <v>477.49999999999989</v>
      </c>
    </row>
    <row r="242" spans="3:13">
      <c r="C242" s="168">
        <f t="shared" si="7"/>
        <v>41462</v>
      </c>
      <c r="D242" s="71">
        <v>0.85734999999999995</v>
      </c>
      <c r="E242" s="51">
        <v>6.3</v>
      </c>
      <c r="F242" s="51">
        <v>0</v>
      </c>
      <c r="G242" s="51">
        <v>3.2786885245901658</v>
      </c>
      <c r="H242" s="35">
        <v>540.13049999999998</v>
      </c>
      <c r="I242" s="35"/>
      <c r="J242" s="51">
        <v>5.6</v>
      </c>
      <c r="K242" s="51">
        <v>0</v>
      </c>
      <c r="L242" s="51">
        <v>9.8039215686274588</v>
      </c>
      <c r="M242" s="35">
        <v>480.11599999999993</v>
      </c>
    </row>
    <row r="243" spans="3:13">
      <c r="C243" s="168">
        <f t="shared" si="7"/>
        <v>41469</v>
      </c>
      <c r="D243" s="71">
        <v>0.86223571428571433</v>
      </c>
      <c r="E243" s="51">
        <v>6.4</v>
      </c>
      <c r="F243" s="51">
        <v>1.5873015873016101</v>
      </c>
      <c r="G243" s="51">
        <v>4.9180327868852487</v>
      </c>
      <c r="H243" s="35">
        <v>551.83085714285721</v>
      </c>
      <c r="I243" s="35"/>
      <c r="J243" s="51">
        <v>6</v>
      </c>
      <c r="K243" s="51">
        <v>7.1428571428571388</v>
      </c>
      <c r="L243" s="51">
        <v>20</v>
      </c>
      <c r="M243" s="35">
        <v>517.34142857142865</v>
      </c>
    </row>
    <row r="244" spans="3:13">
      <c r="C244" s="168">
        <f t="shared" si="7"/>
        <v>41476</v>
      </c>
      <c r="D244" s="71">
        <v>0.86294999999999988</v>
      </c>
      <c r="E244" s="51">
        <v>6.3</v>
      </c>
      <c r="F244" s="51">
        <v>-1.5625000000000142</v>
      </c>
      <c r="G244" s="51">
        <v>-1.5625000000000142</v>
      </c>
      <c r="H244" s="35">
        <v>543.65849999999989</v>
      </c>
      <c r="I244" s="35"/>
      <c r="J244" s="51">
        <v>5.8</v>
      </c>
      <c r="K244" s="51">
        <v>-3.3333333333333286</v>
      </c>
      <c r="L244" s="51">
        <v>9.4339622641509351</v>
      </c>
      <c r="M244" s="35">
        <v>500.51099999999991</v>
      </c>
    </row>
    <row r="245" spans="3:13">
      <c r="C245" s="168">
        <f t="shared" si="7"/>
        <v>41483</v>
      </c>
      <c r="D245" s="71">
        <v>0.86098571428571424</v>
      </c>
      <c r="E245" s="51">
        <v>6.1</v>
      </c>
      <c r="F245" s="51">
        <v>-3.1746031746031775</v>
      </c>
      <c r="G245" s="51">
        <v>-4.6875000000000142</v>
      </c>
      <c r="H245" s="35">
        <v>525.20128571428563</v>
      </c>
      <c r="I245" s="35"/>
      <c r="J245" s="51">
        <v>5.3</v>
      </c>
      <c r="K245" s="51">
        <v>-8.6206896551724128</v>
      </c>
      <c r="L245" s="51">
        <v>-1.8518518518518619</v>
      </c>
      <c r="M245" s="35">
        <v>456.32242857142853</v>
      </c>
    </row>
    <row r="246" spans="3:13">
      <c r="C246" s="168">
        <f t="shared" si="7"/>
        <v>41490</v>
      </c>
      <c r="D246" s="71">
        <v>0.86817142857142848</v>
      </c>
      <c r="E246" s="51">
        <v>5.8</v>
      </c>
      <c r="F246" s="51">
        <v>-4.9180327868852345</v>
      </c>
      <c r="G246" s="51">
        <v>-9.3750000000000142</v>
      </c>
      <c r="H246" s="35">
        <v>503.53942857142852</v>
      </c>
      <c r="I246" s="35"/>
      <c r="J246" s="51">
        <v>5.2</v>
      </c>
      <c r="K246" s="51">
        <v>-1.8867924528301785</v>
      </c>
      <c r="L246" s="51">
        <v>-3.7037037037037095</v>
      </c>
      <c r="M246" s="35">
        <v>451.44914285714287</v>
      </c>
    </row>
    <row r="247" spans="3:13">
      <c r="C247" s="168">
        <f t="shared" si="7"/>
        <v>41497</v>
      </c>
      <c r="D247" s="71">
        <v>0.86365714285714279</v>
      </c>
      <c r="E247" s="51">
        <v>5.8</v>
      </c>
      <c r="F247" s="51">
        <v>0</v>
      </c>
      <c r="G247" s="51">
        <v>-9.3750000000000142</v>
      </c>
      <c r="H247" s="35">
        <v>500.9211428571428</v>
      </c>
      <c r="I247" s="35"/>
      <c r="J247" s="51">
        <v>5.2</v>
      </c>
      <c r="K247" s="51">
        <v>0</v>
      </c>
      <c r="L247" s="51">
        <v>-1.8867924528301785</v>
      </c>
      <c r="M247" s="35">
        <v>449.10171428571425</v>
      </c>
    </row>
    <row r="248" spans="3:13">
      <c r="C248" s="168">
        <f t="shared" si="7"/>
        <v>41504</v>
      </c>
      <c r="D248" s="71">
        <v>0.85624285714285719</v>
      </c>
      <c r="E248" s="51">
        <v>5.9</v>
      </c>
      <c r="F248" s="51">
        <v>1.7241379310344911</v>
      </c>
      <c r="G248" s="51">
        <v>-7.8125</v>
      </c>
      <c r="H248" s="35">
        <v>505.18328571428583</v>
      </c>
      <c r="I248" s="35"/>
      <c r="J248" s="51">
        <v>5.2</v>
      </c>
      <c r="K248" s="51">
        <v>0</v>
      </c>
      <c r="L248" s="51">
        <v>-1.8867924528301785</v>
      </c>
      <c r="M248" s="35">
        <v>445.24628571428576</v>
      </c>
    </row>
    <row r="249" spans="3:13">
      <c r="C249" s="168">
        <f t="shared" si="7"/>
        <v>41511</v>
      </c>
      <c r="D249" s="71">
        <v>0.85532142857142845</v>
      </c>
      <c r="E249" s="51">
        <v>5.9</v>
      </c>
      <c r="F249" s="51">
        <v>0</v>
      </c>
      <c r="G249" s="51">
        <v>-10.606060606060595</v>
      </c>
      <c r="H249" s="35">
        <v>504.6396428571428</v>
      </c>
      <c r="I249" s="35"/>
      <c r="J249" s="51">
        <v>5.2</v>
      </c>
      <c r="K249" s="51">
        <v>0</v>
      </c>
      <c r="L249" s="51">
        <v>-1.8867924528301785</v>
      </c>
      <c r="M249" s="35">
        <v>444.7671428571428</v>
      </c>
    </row>
    <row r="250" spans="3:13">
      <c r="C250" s="168">
        <f t="shared" si="7"/>
        <v>41518</v>
      </c>
      <c r="D250" s="71">
        <v>0.85778571428571426</v>
      </c>
      <c r="E250" s="51">
        <v>5.9</v>
      </c>
      <c r="F250" s="51">
        <v>0</v>
      </c>
      <c r="G250" s="51">
        <v>-13.235294117647058</v>
      </c>
      <c r="H250" s="35">
        <v>506.09357142857147</v>
      </c>
      <c r="I250" s="35"/>
      <c r="J250" s="51">
        <v>4.9000000000000004</v>
      </c>
      <c r="K250" s="51">
        <v>-5.7692307692307736</v>
      </c>
      <c r="L250" s="51">
        <v>-9.2592592592592524</v>
      </c>
      <c r="M250" s="35">
        <v>420.315</v>
      </c>
    </row>
    <row r="251" spans="3:13">
      <c r="C251" s="168">
        <f t="shared" si="7"/>
        <v>41525</v>
      </c>
      <c r="D251" s="71">
        <v>0.8456999999999999</v>
      </c>
      <c r="E251" s="51">
        <v>6.1</v>
      </c>
      <c r="F251" s="51">
        <v>3.3898305084745743</v>
      </c>
      <c r="G251" s="51">
        <v>-11.594202898550733</v>
      </c>
      <c r="H251" s="35">
        <v>515.87699999999984</v>
      </c>
      <c r="I251" s="35"/>
      <c r="J251" s="51">
        <v>4.8</v>
      </c>
      <c r="K251" s="51">
        <v>-2.0408163265306314</v>
      </c>
      <c r="L251" s="51">
        <v>-11.111111111111114</v>
      </c>
      <c r="M251" s="35">
        <v>405.93599999999992</v>
      </c>
    </row>
    <row r="252" spans="3:13">
      <c r="C252" s="168">
        <f t="shared" si="7"/>
        <v>41532</v>
      </c>
      <c r="D252" s="71">
        <v>0.84132857142857154</v>
      </c>
      <c r="E252" s="51">
        <v>6.1</v>
      </c>
      <c r="F252" s="51">
        <v>0</v>
      </c>
      <c r="G252" s="51">
        <v>-11.594202898550733</v>
      </c>
      <c r="H252" s="35">
        <v>513.21042857142857</v>
      </c>
      <c r="I252" s="35"/>
      <c r="J252" s="51">
        <v>4.8</v>
      </c>
      <c r="K252" s="51">
        <v>0</v>
      </c>
      <c r="L252" s="51">
        <v>-9.4339622641509351</v>
      </c>
      <c r="M252" s="35">
        <v>403.83771428571436</v>
      </c>
    </row>
    <row r="253" spans="3:13">
      <c r="C253" s="168">
        <f t="shared" si="7"/>
        <v>41539</v>
      </c>
      <c r="D253" s="71">
        <v>0.84044285714285727</v>
      </c>
      <c r="E253" s="51">
        <v>6.1</v>
      </c>
      <c r="F253" s="51">
        <v>0</v>
      </c>
      <c r="G253" s="51">
        <v>-8.9552238805970177</v>
      </c>
      <c r="H253" s="35">
        <v>512.67014285714288</v>
      </c>
      <c r="I253" s="35"/>
      <c r="J253" s="51">
        <v>4.7</v>
      </c>
      <c r="K253" s="51">
        <v>-2.0833333333333286</v>
      </c>
      <c r="L253" s="51">
        <v>-9.6153846153846132</v>
      </c>
      <c r="M253" s="35">
        <v>395.00814285714296</v>
      </c>
    </row>
    <row r="254" spans="3:13">
      <c r="C254" s="168">
        <f t="shared" si="7"/>
        <v>41546</v>
      </c>
      <c r="D254" s="71">
        <v>0.84178714285714284</v>
      </c>
      <c r="E254" s="51">
        <v>6</v>
      </c>
      <c r="F254" s="51">
        <v>-1.6393442622950687</v>
      </c>
      <c r="G254" s="51">
        <v>-9.0909090909090793</v>
      </c>
      <c r="H254" s="35">
        <v>505.07228571428567</v>
      </c>
      <c r="I254" s="35"/>
      <c r="J254" s="51">
        <v>4.5999999999999996</v>
      </c>
      <c r="K254" s="51">
        <v>-2.1276595744680975</v>
      </c>
      <c r="L254" s="51">
        <v>-9.8039215686274446</v>
      </c>
      <c r="M254" s="35">
        <v>387.22208571428564</v>
      </c>
    </row>
    <row r="255" spans="3:13">
      <c r="C255" s="168">
        <f t="shared" si="7"/>
        <v>41553</v>
      </c>
      <c r="D255" s="71">
        <v>0.83969285714285713</v>
      </c>
      <c r="E255" s="51">
        <v>5.9</v>
      </c>
      <c r="F255" s="51">
        <v>-1.6666666666666572</v>
      </c>
      <c r="G255" s="51">
        <v>-10.606060606060595</v>
      </c>
      <c r="H255" s="35">
        <v>495.41878571428572</v>
      </c>
      <c r="I255" s="35"/>
      <c r="J255" s="51">
        <v>4.5</v>
      </c>
      <c r="K255" s="51">
        <v>-2.173913043478251</v>
      </c>
      <c r="L255" s="51">
        <v>-8.1632653061224545</v>
      </c>
      <c r="M255" s="35">
        <v>377.8617857142857</v>
      </c>
    </row>
    <row r="256" spans="3:13">
      <c r="C256" s="168">
        <f t="shared" si="7"/>
        <v>41560</v>
      </c>
      <c r="D256" s="71">
        <v>0.84653571428571428</v>
      </c>
      <c r="E256" s="51">
        <v>5.8</v>
      </c>
      <c r="F256" s="51">
        <v>-1.6949152542373014</v>
      </c>
      <c r="G256" s="51">
        <v>-12.121212121212125</v>
      </c>
      <c r="H256" s="35">
        <v>490.99071428571426</v>
      </c>
      <c r="I256" s="35"/>
      <c r="J256" s="51">
        <v>4.8</v>
      </c>
      <c r="K256" s="51">
        <v>6.6666666666666714</v>
      </c>
      <c r="L256" s="51">
        <v>4.3478260869565162</v>
      </c>
      <c r="M256" s="35">
        <v>406.33714285714279</v>
      </c>
    </row>
    <row r="257" spans="3:13">
      <c r="C257" s="168">
        <f t="shared" si="7"/>
        <v>41567</v>
      </c>
      <c r="D257" s="71">
        <v>0.84677857142857149</v>
      </c>
      <c r="E257" s="51">
        <v>5.9</v>
      </c>
      <c r="F257" s="51">
        <v>1.7241379310344911</v>
      </c>
      <c r="G257" s="51">
        <v>-10.606060606060595</v>
      </c>
      <c r="H257" s="35">
        <v>499.59935714285723</v>
      </c>
      <c r="I257" s="35"/>
      <c r="J257" s="51">
        <v>5.3</v>
      </c>
      <c r="K257" s="51">
        <v>10.416666666666671</v>
      </c>
      <c r="L257" s="51">
        <v>15.217391304347828</v>
      </c>
      <c r="M257" s="35">
        <v>448.79264285714288</v>
      </c>
    </row>
    <row r="258" spans="3:13">
      <c r="C258" s="168">
        <f t="shared" si="7"/>
        <v>41574</v>
      </c>
      <c r="D258" s="71">
        <v>0.84976428571428564</v>
      </c>
      <c r="E258" s="51">
        <v>5.8</v>
      </c>
      <c r="F258" s="51">
        <v>-1.6949152542373014</v>
      </c>
      <c r="G258" s="51">
        <v>-12.121212121212125</v>
      </c>
      <c r="H258" s="35">
        <v>492.86328571428567</v>
      </c>
      <c r="I258" s="35"/>
      <c r="J258" s="51">
        <v>4.9000000000000004</v>
      </c>
      <c r="K258" s="51">
        <v>-7.5471698113207424</v>
      </c>
      <c r="L258" s="51">
        <v>6.5217391304347956</v>
      </c>
      <c r="M258" s="35">
        <v>416.3845</v>
      </c>
    </row>
    <row r="259" spans="3:13">
      <c r="C259" s="168">
        <f t="shared" si="7"/>
        <v>41581</v>
      </c>
      <c r="D259" s="71">
        <v>0.85154285714285727</v>
      </c>
      <c r="E259" s="51">
        <v>5.7</v>
      </c>
      <c r="F259" s="51">
        <v>-1.7241379310344769</v>
      </c>
      <c r="G259" s="51">
        <v>-13.636363636363626</v>
      </c>
      <c r="H259" s="35">
        <v>485.37942857142866</v>
      </c>
      <c r="I259" s="35"/>
      <c r="J259" s="51">
        <v>4.7</v>
      </c>
      <c r="K259" s="51">
        <v>-4.0816326530612344</v>
      </c>
      <c r="L259" s="51">
        <v>-6</v>
      </c>
      <c r="M259" s="35">
        <v>400.22514285714294</v>
      </c>
    </row>
    <row r="260" spans="3:13">
      <c r="C260" s="168">
        <f t="shared" si="7"/>
        <v>41588</v>
      </c>
      <c r="D260" s="71">
        <v>0.83930714285714292</v>
      </c>
      <c r="E260" s="51">
        <v>5.8</v>
      </c>
      <c r="F260" s="51">
        <v>1.7543859649122595</v>
      </c>
      <c r="G260" s="51">
        <v>-12.121212121212125</v>
      </c>
      <c r="H260" s="35">
        <v>486.79814285714286</v>
      </c>
      <c r="I260" s="35"/>
      <c r="J260" s="51">
        <v>4.8</v>
      </c>
      <c r="K260" s="51">
        <v>2.1276595744680833</v>
      </c>
      <c r="L260" s="51">
        <v>-2.0408163265306314</v>
      </c>
      <c r="M260" s="35">
        <v>402.86742857142855</v>
      </c>
    </row>
    <row r="261" spans="3:13">
      <c r="C261" s="168">
        <f t="shared" si="7"/>
        <v>41595</v>
      </c>
      <c r="D261" s="71">
        <v>0.83864285714285713</v>
      </c>
      <c r="E261" s="51">
        <v>5.7</v>
      </c>
      <c r="F261" s="51">
        <v>-1.7241379310344769</v>
      </c>
      <c r="G261" s="51">
        <v>-13.636363636363626</v>
      </c>
      <c r="H261" s="35">
        <v>478.0264285714286</v>
      </c>
      <c r="I261" s="35"/>
      <c r="J261" s="51">
        <v>4.7</v>
      </c>
      <c r="K261" s="51">
        <v>-2.0833333333333286</v>
      </c>
      <c r="L261" s="51">
        <v>0</v>
      </c>
      <c r="M261" s="35">
        <v>394.16214285714284</v>
      </c>
    </row>
    <row r="262" spans="3:13">
      <c r="C262" s="168">
        <f t="shared" si="7"/>
        <v>41602</v>
      </c>
      <c r="D262" s="71">
        <v>0.83663571428571437</v>
      </c>
      <c r="E262" s="51">
        <v>5.6</v>
      </c>
      <c r="F262" s="51">
        <v>-1.7543859649122879</v>
      </c>
      <c r="G262" s="51">
        <v>-13.846153846153854</v>
      </c>
      <c r="H262" s="35">
        <v>468.51599999999996</v>
      </c>
      <c r="I262" s="35"/>
      <c r="J262" s="51">
        <v>4.5</v>
      </c>
      <c r="K262" s="51">
        <v>-4.2553191489361808</v>
      </c>
      <c r="L262" s="51">
        <v>-2.173913043478251</v>
      </c>
      <c r="M262" s="35">
        <v>376.48607142857145</v>
      </c>
    </row>
    <row r="263" spans="3:13">
      <c r="C263" s="168">
        <f t="shared" si="7"/>
        <v>41609</v>
      </c>
      <c r="D263" s="71">
        <v>0.83417142857142856</v>
      </c>
      <c r="E263" s="51">
        <v>5.6</v>
      </c>
      <c r="F263" s="51">
        <v>0</v>
      </c>
      <c r="G263" s="51">
        <v>-12.500000000000014</v>
      </c>
      <c r="H263" s="35">
        <v>467.13599999999997</v>
      </c>
      <c r="I263" s="35"/>
      <c r="J263" s="51">
        <v>4.3</v>
      </c>
      <c r="K263" s="51">
        <v>-4.4444444444444571</v>
      </c>
      <c r="L263" s="51">
        <v>0</v>
      </c>
      <c r="M263" s="35">
        <v>358.69371428571429</v>
      </c>
    </row>
    <row r="264" spans="3:13">
      <c r="C264" s="168">
        <f t="shared" si="7"/>
        <v>41616</v>
      </c>
      <c r="D264" s="71">
        <v>0.83125714285714281</v>
      </c>
      <c r="E264" s="51">
        <v>5.5</v>
      </c>
      <c r="F264" s="51">
        <v>-1.7857142857142776</v>
      </c>
      <c r="G264" s="51">
        <v>-12.698412698412696</v>
      </c>
      <c r="H264" s="35">
        <v>457.19142857142856</v>
      </c>
      <c r="I264" s="35"/>
      <c r="J264" s="51">
        <v>4.2</v>
      </c>
      <c r="K264" s="51">
        <v>-2.3255813953488342</v>
      </c>
      <c r="L264" s="51">
        <v>-2.3255813953488342</v>
      </c>
      <c r="M264" s="35">
        <v>349.12799999999999</v>
      </c>
    </row>
    <row r="265" spans="3:13">
      <c r="C265" s="168">
        <f t="shared" si="7"/>
        <v>41623</v>
      </c>
      <c r="D265" s="71">
        <v>0.83960714285714289</v>
      </c>
      <c r="E265" s="51">
        <v>5.5</v>
      </c>
      <c r="F265" s="51">
        <v>0</v>
      </c>
      <c r="G265" s="51">
        <v>-14.0625</v>
      </c>
      <c r="H265" s="35">
        <v>461.78392857142859</v>
      </c>
      <c r="I265" s="35"/>
      <c r="J265" s="51">
        <v>4.5999999999999996</v>
      </c>
      <c r="K265" s="51">
        <v>9.5238095238095184</v>
      </c>
      <c r="L265" s="51">
        <v>0</v>
      </c>
      <c r="M265" s="35">
        <v>386.21928571428572</v>
      </c>
    </row>
    <row r="266" spans="3:13">
      <c r="C266" s="168">
        <f t="shared" si="7"/>
        <v>41630</v>
      </c>
      <c r="D266" s="71">
        <v>0.83967857142857127</v>
      </c>
      <c r="E266" s="51">
        <v>5.5</v>
      </c>
      <c r="F266" s="51">
        <v>0</v>
      </c>
      <c r="G266" s="51">
        <v>-14.0625</v>
      </c>
      <c r="H266" s="35">
        <v>461.82321428571419</v>
      </c>
      <c r="I266" s="35"/>
      <c r="J266" s="51">
        <v>4.8</v>
      </c>
      <c r="K266" s="51">
        <v>4.3478260869565162</v>
      </c>
      <c r="L266" s="51">
        <v>4.3478260869565162</v>
      </c>
      <c r="M266" s="35">
        <v>403.04571428571421</v>
      </c>
    </row>
    <row r="267" spans="3:13">
      <c r="C267" s="168">
        <f t="shared" si="7"/>
        <v>41637</v>
      </c>
      <c r="D267" s="71">
        <v>0.83626999999999996</v>
      </c>
      <c r="E267" s="51">
        <v>5.8</v>
      </c>
      <c r="F267" s="51">
        <v>5.454545454545439</v>
      </c>
      <c r="G267" s="51">
        <v>-9.3750000000000142</v>
      </c>
      <c r="H267" s="35">
        <v>485.03659999999991</v>
      </c>
      <c r="I267" s="35"/>
      <c r="J267" s="51">
        <v>5.0999999999999996</v>
      </c>
      <c r="K267" s="51">
        <v>6.25</v>
      </c>
      <c r="L267" s="51">
        <v>10.869565217391312</v>
      </c>
      <c r="M267" s="35">
        <v>426.4976999999999</v>
      </c>
    </row>
    <row r="268" spans="3:13">
      <c r="C268" s="168">
        <f t="shared" si="7"/>
        <v>41644</v>
      </c>
      <c r="D268" s="71">
        <v>0.832792857142857</v>
      </c>
      <c r="E268" s="51">
        <v>6.2</v>
      </c>
      <c r="F268" s="51">
        <v>6.8965517241379501</v>
      </c>
      <c r="G268" s="51">
        <v>-3.125</v>
      </c>
      <c r="H268" s="35">
        <v>516.33157142857135</v>
      </c>
      <c r="I268" s="35"/>
      <c r="J268" s="51">
        <v>5.4</v>
      </c>
      <c r="K268" s="51">
        <v>5.8823529411764923</v>
      </c>
      <c r="L268" s="51">
        <v>17.391304347826093</v>
      </c>
      <c r="M268" s="35">
        <v>449.70814285714278</v>
      </c>
    </row>
    <row r="269" spans="3:13">
      <c r="C269" s="168">
        <f t="shared" si="7"/>
        <v>41651</v>
      </c>
      <c r="D269" s="71">
        <v>0.82876428571428584</v>
      </c>
      <c r="E269" s="51">
        <v>5.9</v>
      </c>
      <c r="F269" s="51">
        <v>-4.8387096774193452</v>
      </c>
      <c r="G269" s="51">
        <v>-9.2307692307692264</v>
      </c>
      <c r="H269" s="35">
        <v>488.97092857142866</v>
      </c>
      <c r="I269" s="35"/>
      <c r="J269" s="51">
        <v>5</v>
      </c>
      <c r="K269" s="51">
        <v>-7.407407407407419</v>
      </c>
      <c r="L269" s="51">
        <v>6.3829787234042499</v>
      </c>
      <c r="M269" s="35">
        <v>414.38214285714292</v>
      </c>
    </row>
    <row r="270" spans="3:13">
      <c r="C270" s="168">
        <f t="shared" si="7"/>
        <v>41658</v>
      </c>
      <c r="D270" s="71">
        <v>0.82941428571428577</v>
      </c>
      <c r="E270" s="51">
        <v>6</v>
      </c>
      <c r="F270" s="51">
        <v>1.6949152542372872</v>
      </c>
      <c r="G270" s="51">
        <v>0</v>
      </c>
      <c r="H270" s="35">
        <v>497.64857142857142</v>
      </c>
      <c r="I270" s="35"/>
      <c r="J270" s="51">
        <v>4.7</v>
      </c>
      <c r="K270" s="51">
        <v>-6</v>
      </c>
      <c r="L270" s="51">
        <v>20.512820512820525</v>
      </c>
      <c r="M270" s="35">
        <v>389.82471428571432</v>
      </c>
    </row>
    <row r="271" spans="3:13">
      <c r="C271" s="168">
        <f t="shared" si="7"/>
        <v>41665</v>
      </c>
      <c r="D271" s="71">
        <v>0.82503571428571421</v>
      </c>
      <c r="E271" s="51">
        <v>5.8</v>
      </c>
      <c r="F271" s="51">
        <v>-3.3333333333333286</v>
      </c>
      <c r="G271" s="51">
        <v>-3.3333333333333286</v>
      </c>
      <c r="H271" s="35">
        <v>478.52071428571418</v>
      </c>
      <c r="I271" s="35"/>
      <c r="J271" s="51">
        <v>4.5</v>
      </c>
      <c r="K271" s="51">
        <v>-4.2553191489361808</v>
      </c>
      <c r="L271" s="51">
        <v>15.384615384615401</v>
      </c>
      <c r="M271" s="35">
        <v>371.26607142857137</v>
      </c>
    </row>
    <row r="272" spans="3:13">
      <c r="C272" s="168">
        <f t="shared" si="7"/>
        <v>41672</v>
      </c>
      <c r="D272" s="71">
        <v>0.82365714285714287</v>
      </c>
      <c r="E272" s="51">
        <v>5.8</v>
      </c>
      <c r="F272" s="51">
        <v>0</v>
      </c>
      <c r="G272" s="51">
        <v>-1.6949152542373014</v>
      </c>
      <c r="H272" s="35">
        <v>477.72114285714287</v>
      </c>
      <c r="I272" s="35"/>
      <c r="J272" s="51">
        <v>4.5999999999999996</v>
      </c>
      <c r="K272" s="51">
        <v>2.2222222222222143</v>
      </c>
      <c r="L272" s="51">
        <v>21.05263157894737</v>
      </c>
      <c r="M272" s="35">
        <v>378.88228571428567</v>
      </c>
    </row>
    <row r="273" spans="3:13">
      <c r="C273" s="168">
        <f t="shared" si="7"/>
        <v>41679</v>
      </c>
      <c r="D273" s="71">
        <v>0.82857857142857161</v>
      </c>
      <c r="E273" s="51">
        <v>5.8</v>
      </c>
      <c r="F273" s="51">
        <v>0</v>
      </c>
      <c r="G273" s="51">
        <v>-1.6949152542373014</v>
      </c>
      <c r="H273" s="35">
        <v>480.57557142857155</v>
      </c>
      <c r="I273" s="35"/>
      <c r="J273" s="51">
        <v>4.7</v>
      </c>
      <c r="K273" s="51">
        <v>2.1739130434782652</v>
      </c>
      <c r="L273" s="51">
        <v>23.684210526315795</v>
      </c>
      <c r="M273" s="35">
        <v>389.43192857142867</v>
      </c>
    </row>
    <row r="274" spans="3:13">
      <c r="C274" s="168">
        <f t="shared" si="7"/>
        <v>41686</v>
      </c>
      <c r="D274" s="71">
        <v>0.82536428571428577</v>
      </c>
      <c r="E274" s="51">
        <v>5.8</v>
      </c>
      <c r="F274" s="51">
        <v>0</v>
      </c>
      <c r="G274" s="51">
        <v>-1.6949152542373014</v>
      </c>
      <c r="H274" s="35">
        <v>478.71128571428574</v>
      </c>
      <c r="I274" s="35"/>
      <c r="J274" s="51">
        <v>4.9000000000000004</v>
      </c>
      <c r="K274" s="51">
        <v>4.2553191489361808</v>
      </c>
      <c r="L274" s="51">
        <v>13.95348837209302</v>
      </c>
      <c r="M274" s="35">
        <v>404.42850000000004</v>
      </c>
    </row>
    <row r="275" spans="3:13">
      <c r="C275" s="168">
        <f t="shared" si="7"/>
        <v>41693</v>
      </c>
      <c r="D275" s="71">
        <v>0.82189428571428569</v>
      </c>
      <c r="E275" s="51">
        <v>5.7</v>
      </c>
      <c r="F275" s="51">
        <v>-1.7241379310344769</v>
      </c>
      <c r="G275" s="51">
        <v>-3.3898305084745743</v>
      </c>
      <c r="H275" s="35">
        <v>468.47974285714287</v>
      </c>
      <c r="I275" s="35"/>
      <c r="J275" s="51">
        <v>4.9000000000000004</v>
      </c>
      <c r="K275" s="51">
        <v>0</v>
      </c>
      <c r="L275" s="51">
        <v>11.36363636363636</v>
      </c>
      <c r="M275" s="35">
        <v>402.72820000000007</v>
      </c>
    </row>
    <row r="276" spans="3:13">
      <c r="C276" s="168">
        <f t="shared" si="7"/>
        <v>41700</v>
      </c>
      <c r="D276" s="71">
        <v>0.82369714285714291</v>
      </c>
      <c r="E276" s="51">
        <v>5.7</v>
      </c>
      <c r="F276" s="51">
        <v>0</v>
      </c>
      <c r="G276" s="51">
        <v>-3.3898305084745743</v>
      </c>
      <c r="H276" s="35">
        <v>469.5073714285715</v>
      </c>
      <c r="I276" s="35"/>
      <c r="J276" s="51">
        <v>5</v>
      </c>
      <c r="K276" s="51">
        <v>2.0408163265306172</v>
      </c>
      <c r="L276" s="51">
        <v>13.636363636363626</v>
      </c>
      <c r="M276" s="35">
        <v>411.84857142857146</v>
      </c>
    </row>
    <row r="277" spans="3:13">
      <c r="C277" s="168">
        <f t="shared" si="7"/>
        <v>41707</v>
      </c>
      <c r="D277" s="71">
        <v>0.82514285714285707</v>
      </c>
      <c r="E277" s="51">
        <v>5.9</v>
      </c>
      <c r="F277" s="51">
        <v>3.5087719298245759</v>
      </c>
      <c r="G277" s="51">
        <v>-9.2307692307692264</v>
      </c>
      <c r="H277" s="35">
        <v>486.83428571428573</v>
      </c>
      <c r="I277" s="35"/>
      <c r="J277" s="51">
        <v>5.4</v>
      </c>
      <c r="K277" s="51">
        <v>8</v>
      </c>
      <c r="L277" s="51">
        <v>3.8461538461538538</v>
      </c>
      <c r="M277" s="35">
        <v>445.57714285714286</v>
      </c>
    </row>
    <row r="278" spans="3:13">
      <c r="C278" s="168">
        <f t="shared" si="7"/>
        <v>41714</v>
      </c>
      <c r="D278" s="71">
        <v>0.83436428571428567</v>
      </c>
      <c r="E278" s="51">
        <v>6.2</v>
      </c>
      <c r="F278" s="51">
        <v>5.0847457627118473</v>
      </c>
      <c r="G278" s="51">
        <v>-4.6153846153846132</v>
      </c>
      <c r="H278" s="35">
        <v>517.30585714285712</v>
      </c>
      <c r="I278" s="35"/>
      <c r="J278" s="51">
        <v>5.9</v>
      </c>
      <c r="K278" s="51">
        <v>9.2592592592592524</v>
      </c>
      <c r="L278" s="51">
        <v>13.461538461538453</v>
      </c>
      <c r="M278" s="35">
        <v>492.27492857142857</v>
      </c>
    </row>
    <row r="279" spans="3:13">
      <c r="C279" s="168">
        <f t="shared" si="7"/>
        <v>41721</v>
      </c>
      <c r="D279" s="71">
        <v>0.83635000000000015</v>
      </c>
      <c r="E279" s="51">
        <v>6.5</v>
      </c>
      <c r="F279" s="51">
        <v>4.8387096774193452</v>
      </c>
      <c r="G279" s="51">
        <v>-2.9850746268656678</v>
      </c>
      <c r="H279" s="35">
        <v>543.62750000000005</v>
      </c>
      <c r="I279" s="35"/>
      <c r="J279" s="51">
        <v>6.4</v>
      </c>
      <c r="K279" s="51">
        <v>8.4745762711864359</v>
      </c>
      <c r="L279" s="51">
        <v>14.285714285714306</v>
      </c>
      <c r="M279" s="35">
        <v>535.26400000000012</v>
      </c>
    </row>
    <row r="280" spans="3:13">
      <c r="C280" s="168">
        <f t="shared" si="7"/>
        <v>41728</v>
      </c>
      <c r="D280" s="71">
        <v>0.83165714285714298</v>
      </c>
      <c r="E280" s="51">
        <v>6.4</v>
      </c>
      <c r="F280" s="51">
        <v>-1.538461538461533</v>
      </c>
      <c r="G280" s="51">
        <v>-9.859154929577457</v>
      </c>
      <c r="H280" s="35">
        <v>532.26057142857155</v>
      </c>
      <c r="I280" s="35"/>
      <c r="J280" s="51">
        <v>6.3</v>
      </c>
      <c r="K280" s="51">
        <v>-1.5625000000000142</v>
      </c>
      <c r="L280" s="51">
        <v>6.7796610169491345</v>
      </c>
      <c r="M280" s="35">
        <v>523.94400000000007</v>
      </c>
    </row>
    <row r="281" spans="3:13">
      <c r="C281" s="168">
        <f t="shared" si="7"/>
        <v>41735</v>
      </c>
      <c r="D281" s="71">
        <v>0.82795714285714284</v>
      </c>
      <c r="E281" s="51">
        <v>6.5</v>
      </c>
      <c r="F281" s="51">
        <v>1.5625</v>
      </c>
      <c r="G281" s="51">
        <v>-10.958904109589042</v>
      </c>
      <c r="H281" s="35">
        <v>538.17214285714283</v>
      </c>
      <c r="I281" s="35"/>
      <c r="J281" s="51">
        <v>6.4</v>
      </c>
      <c r="K281" s="51">
        <v>1.5873015873016101</v>
      </c>
      <c r="L281" s="51">
        <v>8.4745762711864359</v>
      </c>
      <c r="M281" s="35">
        <v>529.8925714285715</v>
      </c>
    </row>
    <row r="282" spans="3:13">
      <c r="C282" s="168">
        <f t="shared" si="7"/>
        <v>41742</v>
      </c>
      <c r="D282" s="71">
        <v>0.82673571428571435</v>
      </c>
      <c r="E282" s="51">
        <v>6.8</v>
      </c>
      <c r="F282" s="51">
        <v>4.6153846153846274</v>
      </c>
      <c r="G282" s="51">
        <v>-2.8571428571428612</v>
      </c>
      <c r="H282" s="35">
        <v>562.18028571428579</v>
      </c>
      <c r="I282" s="35"/>
      <c r="J282" s="51">
        <v>6.4</v>
      </c>
      <c r="K282" s="51">
        <v>0</v>
      </c>
      <c r="L282" s="51">
        <v>12.280701754385959</v>
      </c>
      <c r="M282" s="35">
        <v>529.11085714285718</v>
      </c>
    </row>
    <row r="283" spans="3:13">
      <c r="C283" s="168">
        <f t="shared" si="7"/>
        <v>41749</v>
      </c>
      <c r="D283" s="71">
        <v>0.82531428571428567</v>
      </c>
      <c r="E283" s="51">
        <v>7.5</v>
      </c>
      <c r="F283" s="51">
        <v>10.294117647058826</v>
      </c>
      <c r="G283" s="51">
        <v>7.1428571428571388</v>
      </c>
      <c r="H283" s="35">
        <v>618.98571428571427</v>
      </c>
      <c r="I283" s="35"/>
      <c r="J283" s="51">
        <v>6.6</v>
      </c>
      <c r="K283" s="51">
        <v>3.1249999999999716</v>
      </c>
      <c r="L283" s="51">
        <v>17.857142857142861</v>
      </c>
      <c r="M283" s="35">
        <v>544.70742857142852</v>
      </c>
    </row>
    <row r="284" spans="3:13">
      <c r="C284" s="168">
        <f t="shared" si="7"/>
        <v>41756</v>
      </c>
      <c r="D284" s="71">
        <v>0.82298571428571421</v>
      </c>
      <c r="E284" s="51">
        <v>7.7</v>
      </c>
      <c r="F284" s="51">
        <v>2.6666666666666572</v>
      </c>
      <c r="G284" s="51">
        <v>16.666666666666671</v>
      </c>
      <c r="H284" s="35">
        <v>633.69899999999996</v>
      </c>
      <c r="I284" s="35"/>
      <c r="J284" s="51">
        <v>6.4</v>
      </c>
      <c r="K284" s="51">
        <v>-3.030303030303017</v>
      </c>
      <c r="L284" s="51">
        <v>20.754716981132091</v>
      </c>
      <c r="M284" s="35">
        <v>526.71085714285709</v>
      </c>
    </row>
    <row r="285" spans="3:13">
      <c r="C285" s="168">
        <f t="shared" si="7"/>
        <v>41763</v>
      </c>
      <c r="D285" s="71">
        <v>0.82237857142857129</v>
      </c>
      <c r="E285" s="51">
        <v>7.5</v>
      </c>
      <c r="F285" s="51">
        <v>-2.5974025974025921</v>
      </c>
      <c r="G285" s="51">
        <v>17.1875</v>
      </c>
      <c r="H285" s="35">
        <v>616.78392857142853</v>
      </c>
      <c r="I285" s="35"/>
      <c r="J285" s="51">
        <v>6.3</v>
      </c>
      <c r="K285" s="51">
        <v>-1.5625000000000142</v>
      </c>
      <c r="L285" s="51">
        <v>14.545454545454547</v>
      </c>
      <c r="M285" s="35">
        <v>518.09849999999983</v>
      </c>
    </row>
    <row r="286" spans="3:13">
      <c r="C286" s="168">
        <f t="shared" si="7"/>
        <v>41770</v>
      </c>
      <c r="D286" s="71">
        <v>0.82056857142857154</v>
      </c>
      <c r="E286" s="51">
        <v>7.3</v>
      </c>
      <c r="F286" s="51">
        <v>-2.6666666666666714</v>
      </c>
      <c r="G286" s="51">
        <v>12.307692307692307</v>
      </c>
      <c r="H286" s="35">
        <v>599.01505714285713</v>
      </c>
      <c r="I286" s="35"/>
      <c r="J286" s="51">
        <v>6.5</v>
      </c>
      <c r="K286" s="51">
        <v>3.1746031746031917</v>
      </c>
      <c r="L286" s="51">
        <v>12.068965517241395</v>
      </c>
      <c r="M286" s="35">
        <v>533.36957142857148</v>
      </c>
    </row>
    <row r="287" spans="3:13">
      <c r="C287" s="168">
        <f t="shared" si="7"/>
        <v>41777</v>
      </c>
      <c r="D287" s="71">
        <v>0.81555</v>
      </c>
      <c r="E287" s="51">
        <v>6.9</v>
      </c>
      <c r="F287" s="51">
        <v>-5.4794520547945069</v>
      </c>
      <c r="G287" s="51">
        <v>1.4705882352941302</v>
      </c>
      <c r="H287" s="35">
        <v>562.72950000000003</v>
      </c>
      <c r="I287" s="35"/>
      <c r="J287" s="51">
        <v>6.3</v>
      </c>
      <c r="K287" s="51">
        <v>-3.0769230769230802</v>
      </c>
      <c r="L287" s="51">
        <v>1.6129032258064484</v>
      </c>
      <c r="M287" s="35">
        <v>513.79649999999992</v>
      </c>
    </row>
    <row r="288" spans="3:13">
      <c r="C288" s="168">
        <f t="shared" si="7"/>
        <v>41784</v>
      </c>
      <c r="D288" s="71">
        <v>0.81170000000000009</v>
      </c>
      <c r="E288" s="51">
        <v>6.8</v>
      </c>
      <c r="F288" s="51">
        <v>-1.4492753623188435</v>
      </c>
      <c r="G288" s="51">
        <v>4.6153846153846274</v>
      </c>
      <c r="H288" s="35">
        <v>551.95600000000002</v>
      </c>
      <c r="I288" s="35"/>
      <c r="J288" s="51">
        <v>6.5</v>
      </c>
      <c r="K288" s="51">
        <v>3.1746031746031917</v>
      </c>
      <c r="L288" s="51">
        <v>8.3333333333333286</v>
      </c>
      <c r="M288" s="35">
        <v>527.60500000000002</v>
      </c>
    </row>
    <row r="289" spans="3:13">
      <c r="C289" s="168">
        <f t="shared" si="7"/>
        <v>41791</v>
      </c>
      <c r="D289" s="71">
        <v>0.81192142857142868</v>
      </c>
      <c r="E289" s="51">
        <v>6.6</v>
      </c>
      <c r="F289" s="51">
        <v>-2.941176470588232</v>
      </c>
      <c r="G289" s="51">
        <v>1.538461538461533</v>
      </c>
      <c r="H289" s="35">
        <v>535.86814285714286</v>
      </c>
      <c r="I289" s="35"/>
      <c r="J289" s="51">
        <v>6.5</v>
      </c>
      <c r="K289" s="51">
        <v>0</v>
      </c>
      <c r="L289" s="51">
        <v>8.3333333333333286</v>
      </c>
      <c r="M289" s="35">
        <v>527.74892857142856</v>
      </c>
    </row>
    <row r="290" spans="3:13">
      <c r="C290" s="168">
        <f t="shared" si="7"/>
        <v>41798</v>
      </c>
      <c r="D290" s="71">
        <v>0.8122285714285713</v>
      </c>
      <c r="E290" s="51">
        <v>6.6</v>
      </c>
      <c r="F290" s="51">
        <v>0</v>
      </c>
      <c r="G290" s="51">
        <v>1.538461538461533</v>
      </c>
      <c r="H290" s="35">
        <v>536.07085714285699</v>
      </c>
      <c r="I290" s="35"/>
      <c r="J290" s="51">
        <v>6.5</v>
      </c>
      <c r="K290" s="51">
        <v>0</v>
      </c>
      <c r="L290" s="51">
        <v>8.3333333333333286</v>
      </c>
      <c r="M290" s="35">
        <v>527.94857142857131</v>
      </c>
    </row>
    <row r="291" spans="3:13">
      <c r="C291" s="168">
        <f t="shared" si="7"/>
        <v>41805</v>
      </c>
      <c r="D291" s="71">
        <v>0.80497857142857143</v>
      </c>
      <c r="E291" s="51">
        <v>6.6</v>
      </c>
      <c r="F291" s="51">
        <v>0</v>
      </c>
      <c r="G291" s="51">
        <v>4.7619047619047734</v>
      </c>
      <c r="H291" s="35">
        <v>531.28585714285714</v>
      </c>
      <c r="I291" s="35"/>
      <c r="J291" s="51">
        <v>6.5</v>
      </c>
      <c r="K291" s="51">
        <v>0</v>
      </c>
      <c r="L291" s="51">
        <v>12.068965517241395</v>
      </c>
      <c r="M291" s="35">
        <v>523.23607142857145</v>
      </c>
    </row>
    <row r="292" spans="3:13">
      <c r="C292" s="168">
        <f t="shared" si="7"/>
        <v>41812</v>
      </c>
      <c r="D292" s="71">
        <v>0.79857857142857147</v>
      </c>
      <c r="E292" s="51">
        <v>6.2</v>
      </c>
      <c r="F292" s="51">
        <v>-6.0606060606060623</v>
      </c>
      <c r="G292" s="51">
        <v>-1.5873015873015817</v>
      </c>
      <c r="H292" s="35">
        <v>495.1187142857143</v>
      </c>
      <c r="I292" s="35"/>
      <c r="J292" s="51">
        <v>6.2</v>
      </c>
      <c r="K292" s="51">
        <v>-4.6153846153846132</v>
      </c>
      <c r="L292" s="51">
        <v>10.714285714285722</v>
      </c>
      <c r="M292" s="35">
        <v>495.1187142857143</v>
      </c>
    </row>
    <row r="293" spans="3:13">
      <c r="C293" s="168">
        <f t="shared" ref="C293:C356" si="8">C292+7</f>
        <v>41819</v>
      </c>
      <c r="D293" s="71">
        <v>0.79986428571428569</v>
      </c>
      <c r="E293" s="51">
        <v>6.1</v>
      </c>
      <c r="F293" s="51">
        <v>-1.6129032258064626</v>
      </c>
      <c r="G293" s="51">
        <v>-3.1746031746031775</v>
      </c>
      <c r="H293" s="35">
        <v>487.91721428571424</v>
      </c>
      <c r="I293" s="35"/>
      <c r="J293" s="51">
        <v>6.1</v>
      </c>
      <c r="K293" s="51">
        <v>-1.6129032258064626</v>
      </c>
      <c r="L293" s="51">
        <v>8.9285714285714164</v>
      </c>
      <c r="M293" s="35">
        <v>487.91721428571424</v>
      </c>
    </row>
    <row r="294" spans="3:13">
      <c r="C294" s="168">
        <f t="shared" si="8"/>
        <v>41826</v>
      </c>
      <c r="D294" s="71">
        <v>0.79667857142857146</v>
      </c>
      <c r="E294" s="51">
        <v>6.1</v>
      </c>
      <c r="F294" s="51">
        <v>0</v>
      </c>
      <c r="G294" s="51">
        <v>-3.1746031746031775</v>
      </c>
      <c r="H294" s="35">
        <v>485.97392857142853</v>
      </c>
      <c r="I294" s="35"/>
      <c r="J294" s="51">
        <v>6</v>
      </c>
      <c r="K294" s="51">
        <v>-1.6393442622950687</v>
      </c>
      <c r="L294" s="51">
        <v>7.1428571428571388</v>
      </c>
      <c r="M294" s="35">
        <v>478.00714285714287</v>
      </c>
    </row>
    <row r="295" spans="3:13">
      <c r="C295" s="168">
        <f t="shared" si="8"/>
        <v>41833</v>
      </c>
      <c r="D295" s="71">
        <v>0.79415714285714301</v>
      </c>
      <c r="E295" s="51">
        <v>6</v>
      </c>
      <c r="F295" s="51">
        <v>-1.6393442622950687</v>
      </c>
      <c r="G295" s="51">
        <v>-6.25</v>
      </c>
      <c r="H295" s="35">
        <v>476.49428571428575</v>
      </c>
      <c r="I295" s="35"/>
      <c r="J295" s="51">
        <v>5.3</v>
      </c>
      <c r="K295" s="51">
        <v>-11.666666666666671</v>
      </c>
      <c r="L295" s="51">
        <v>-11.666666666666671</v>
      </c>
      <c r="M295" s="35">
        <v>420.90328571428574</v>
      </c>
    </row>
    <row r="296" spans="3:13">
      <c r="C296" s="168">
        <f t="shared" si="8"/>
        <v>41840</v>
      </c>
      <c r="D296" s="71">
        <v>0.79258571428571434</v>
      </c>
      <c r="E296" s="51">
        <v>6</v>
      </c>
      <c r="F296" s="51">
        <v>0</v>
      </c>
      <c r="G296" s="51">
        <v>-4.7619047619047592</v>
      </c>
      <c r="H296" s="35">
        <v>475.55142857142857</v>
      </c>
      <c r="I296" s="35"/>
      <c r="J296" s="51">
        <v>5.4</v>
      </c>
      <c r="K296" s="51">
        <v>1.8867924528301927</v>
      </c>
      <c r="L296" s="51">
        <v>-6.8965517241379217</v>
      </c>
      <c r="M296" s="35">
        <v>427.99628571428576</v>
      </c>
    </row>
    <row r="297" spans="3:13">
      <c r="C297" s="168">
        <f t="shared" si="8"/>
        <v>41847</v>
      </c>
      <c r="D297" s="71">
        <v>0.79125714285714288</v>
      </c>
      <c r="E297" s="51">
        <v>5.8</v>
      </c>
      <c r="F297" s="51">
        <v>-3.3333333333333286</v>
      </c>
      <c r="G297" s="51">
        <v>-4.9180327868852345</v>
      </c>
      <c r="H297" s="35">
        <v>458.92914285714284</v>
      </c>
      <c r="I297" s="35"/>
      <c r="J297" s="51">
        <v>5.2</v>
      </c>
      <c r="K297" s="51">
        <v>-3.7037037037037095</v>
      </c>
      <c r="L297" s="51">
        <v>-1.8867924528301785</v>
      </c>
      <c r="M297" s="35">
        <v>411.45371428571434</v>
      </c>
    </row>
    <row r="298" spans="3:13">
      <c r="C298" s="168">
        <f t="shared" si="8"/>
        <v>41854</v>
      </c>
      <c r="D298" s="71">
        <v>0.79297857142857153</v>
      </c>
      <c r="E298" s="51">
        <v>5.7</v>
      </c>
      <c r="F298" s="51">
        <v>-1.7241379310344769</v>
      </c>
      <c r="G298" s="51">
        <v>-1.7241379310344769</v>
      </c>
      <c r="H298" s="35">
        <v>451.99778571428578</v>
      </c>
      <c r="I298" s="35"/>
      <c r="J298" s="51">
        <v>5.0999999999999996</v>
      </c>
      <c r="K298" s="51">
        <v>-1.923076923076934</v>
      </c>
      <c r="L298" s="51">
        <v>-1.923076923076934</v>
      </c>
      <c r="M298" s="35">
        <v>404.41907142857144</v>
      </c>
    </row>
    <row r="299" spans="3:13">
      <c r="C299" s="168">
        <f t="shared" si="8"/>
        <v>41861</v>
      </c>
      <c r="D299" s="71">
        <v>0.79534285714285702</v>
      </c>
      <c r="E299" s="51">
        <v>5.7</v>
      </c>
      <c r="F299" s="51">
        <v>0</v>
      </c>
      <c r="G299" s="51">
        <v>-1.7241379310344769</v>
      </c>
      <c r="H299" s="35">
        <v>453.3454285714285</v>
      </c>
      <c r="I299" s="35"/>
      <c r="J299" s="51">
        <v>5.0999999999999996</v>
      </c>
      <c r="K299" s="51">
        <v>0</v>
      </c>
      <c r="L299" s="51">
        <v>-1.923076923076934</v>
      </c>
      <c r="M299" s="35">
        <v>405.62485714285702</v>
      </c>
    </row>
    <row r="300" spans="3:13">
      <c r="C300" s="168">
        <f t="shared" si="8"/>
        <v>41868</v>
      </c>
      <c r="D300" s="71">
        <v>0.79935714285714288</v>
      </c>
      <c r="E300" s="51">
        <v>5.7</v>
      </c>
      <c r="F300" s="51">
        <v>0</v>
      </c>
      <c r="G300" s="51">
        <v>-3.3898305084745743</v>
      </c>
      <c r="H300" s="35">
        <v>455.63357142857149</v>
      </c>
      <c r="I300" s="35"/>
      <c r="J300" s="51">
        <v>5.0999999999999996</v>
      </c>
      <c r="K300" s="51">
        <v>0</v>
      </c>
      <c r="L300" s="51">
        <v>-1.923076923076934</v>
      </c>
      <c r="M300" s="35">
        <v>407.67214285714283</v>
      </c>
    </row>
    <row r="301" spans="3:13">
      <c r="C301" s="168">
        <f t="shared" si="8"/>
        <v>41875</v>
      </c>
      <c r="D301" s="71">
        <v>0.80041428571428574</v>
      </c>
      <c r="E301" s="51">
        <v>5.7</v>
      </c>
      <c r="F301" s="51">
        <v>0</v>
      </c>
      <c r="G301" s="51">
        <v>-3.3898305084745743</v>
      </c>
      <c r="H301" s="35">
        <v>456.23614285714291</v>
      </c>
      <c r="I301" s="35"/>
      <c r="J301" s="51">
        <v>5.0999999999999996</v>
      </c>
      <c r="K301" s="51">
        <v>0</v>
      </c>
      <c r="L301" s="51">
        <v>-1.923076923076934</v>
      </c>
      <c r="M301" s="35">
        <v>408.21128571428568</v>
      </c>
    </row>
    <row r="302" spans="3:13">
      <c r="C302" s="168">
        <f t="shared" si="8"/>
        <v>41882</v>
      </c>
      <c r="D302" s="71">
        <v>0.79587142857142867</v>
      </c>
      <c r="E302" s="51">
        <v>5.9</v>
      </c>
      <c r="F302" s="51">
        <v>3.5087719298245759</v>
      </c>
      <c r="G302" s="51">
        <v>0</v>
      </c>
      <c r="H302" s="35">
        <v>469.56414285714294</v>
      </c>
      <c r="I302" s="35"/>
      <c r="J302" s="51">
        <v>5.0999999999999996</v>
      </c>
      <c r="K302" s="51">
        <v>0</v>
      </c>
      <c r="L302" s="51">
        <v>4.0816326530612059</v>
      </c>
      <c r="M302" s="35">
        <v>405.89442857142865</v>
      </c>
    </row>
    <row r="303" spans="3:13">
      <c r="C303" s="168">
        <f t="shared" si="8"/>
        <v>41889</v>
      </c>
      <c r="D303" s="71">
        <v>0.79424285714285714</v>
      </c>
      <c r="E303" s="51">
        <v>6</v>
      </c>
      <c r="F303" s="51">
        <v>1.6949152542372872</v>
      </c>
      <c r="G303" s="51">
        <v>-1.6393442622950687</v>
      </c>
      <c r="H303" s="35">
        <v>476.54571428571427</v>
      </c>
      <c r="I303" s="35"/>
      <c r="J303" s="51">
        <v>5.2</v>
      </c>
      <c r="K303" s="51">
        <v>1.9607843137255117</v>
      </c>
      <c r="L303" s="51">
        <v>8.3333333333333428</v>
      </c>
      <c r="M303" s="35">
        <v>413.00628571428575</v>
      </c>
    </row>
    <row r="304" spans="3:13">
      <c r="C304" s="168">
        <f t="shared" si="8"/>
        <v>41896</v>
      </c>
      <c r="D304" s="71">
        <v>0.79823571428571427</v>
      </c>
      <c r="E304" s="51">
        <v>6.2</v>
      </c>
      <c r="F304" s="51">
        <v>3.3333333333333428</v>
      </c>
      <c r="G304" s="51">
        <v>1.6393442622950829</v>
      </c>
      <c r="H304" s="35">
        <v>494.90614285714287</v>
      </c>
      <c r="I304" s="35"/>
      <c r="J304" s="51">
        <v>5.4</v>
      </c>
      <c r="K304" s="51">
        <v>3.8461538461538538</v>
      </c>
      <c r="L304" s="51">
        <v>12.500000000000028</v>
      </c>
      <c r="M304" s="35">
        <v>431.04728571428569</v>
      </c>
    </row>
    <row r="305" spans="3:13">
      <c r="C305" s="168">
        <f t="shared" si="8"/>
        <v>41903</v>
      </c>
      <c r="D305" s="71">
        <v>0.79224285714285714</v>
      </c>
      <c r="E305" s="51">
        <v>6.2</v>
      </c>
      <c r="F305" s="51">
        <v>0</v>
      </c>
      <c r="G305" s="51">
        <v>1.6393442622950829</v>
      </c>
      <c r="H305" s="35">
        <v>491.19057142857139</v>
      </c>
      <c r="I305" s="35"/>
      <c r="J305" s="51">
        <v>5</v>
      </c>
      <c r="K305" s="51">
        <v>-7.407407407407419</v>
      </c>
      <c r="L305" s="51">
        <v>6.3829787234042499</v>
      </c>
      <c r="M305" s="35">
        <v>396.12142857142857</v>
      </c>
    </row>
    <row r="306" spans="3:13">
      <c r="C306" s="168">
        <f t="shared" si="8"/>
        <v>41910</v>
      </c>
      <c r="D306" s="71">
        <v>0.78331428571428574</v>
      </c>
      <c r="E306" s="51">
        <v>6.2</v>
      </c>
      <c r="F306" s="51">
        <v>0</v>
      </c>
      <c r="G306" s="51">
        <v>3.3333333333333428</v>
      </c>
      <c r="H306" s="35">
        <v>485.65485714285722</v>
      </c>
      <c r="I306" s="35"/>
      <c r="J306" s="51">
        <v>4.7</v>
      </c>
      <c r="K306" s="51">
        <v>-6</v>
      </c>
      <c r="L306" s="51">
        <v>2.1739130434782652</v>
      </c>
      <c r="M306" s="35">
        <v>368.15771428571435</v>
      </c>
    </row>
    <row r="307" spans="3:13">
      <c r="C307" s="168">
        <f t="shared" si="8"/>
        <v>41917</v>
      </c>
      <c r="D307" s="71">
        <v>0.78167142857142846</v>
      </c>
      <c r="E307" s="51">
        <v>6.2</v>
      </c>
      <c r="F307" s="51">
        <v>0</v>
      </c>
      <c r="G307" s="51">
        <v>5.0847457627118473</v>
      </c>
      <c r="H307" s="35">
        <v>484.63628571428563</v>
      </c>
      <c r="I307" s="35"/>
      <c r="J307" s="51">
        <v>4.7</v>
      </c>
      <c r="K307" s="51">
        <v>0</v>
      </c>
      <c r="L307" s="51">
        <v>4.4444444444444571</v>
      </c>
      <c r="M307" s="35">
        <v>367.38557142857138</v>
      </c>
    </row>
    <row r="308" spans="3:13">
      <c r="C308" s="168">
        <f t="shared" si="8"/>
        <v>41924</v>
      </c>
      <c r="D308" s="71">
        <v>0.78655714285714295</v>
      </c>
      <c r="E308" s="51">
        <v>6.2</v>
      </c>
      <c r="F308" s="51">
        <v>0</v>
      </c>
      <c r="G308" s="51">
        <v>6.8965517241379501</v>
      </c>
      <c r="H308" s="35">
        <v>487.66542857142861</v>
      </c>
      <c r="I308" s="35"/>
      <c r="J308" s="51">
        <v>4.9000000000000004</v>
      </c>
      <c r="K308" s="51">
        <v>4.2553191489361808</v>
      </c>
      <c r="L308" s="51">
        <v>2.0833333333333428</v>
      </c>
      <c r="M308" s="35">
        <v>385.41300000000007</v>
      </c>
    </row>
    <row r="309" spans="3:13">
      <c r="C309" s="168">
        <f t="shared" si="8"/>
        <v>41931</v>
      </c>
      <c r="D309" s="71">
        <v>0.79348571428571435</v>
      </c>
      <c r="E309" s="51">
        <v>6.2</v>
      </c>
      <c r="F309" s="51">
        <v>0</v>
      </c>
      <c r="G309" s="51">
        <v>5.0847457627118473</v>
      </c>
      <c r="H309" s="35">
        <v>491.96114285714287</v>
      </c>
      <c r="I309" s="35"/>
      <c r="J309" s="51">
        <v>4.7</v>
      </c>
      <c r="K309" s="51">
        <v>-4.0816326530612344</v>
      </c>
      <c r="L309" s="51">
        <v>-11.320754716981128</v>
      </c>
      <c r="M309" s="35">
        <v>372.93828571428577</v>
      </c>
    </row>
    <row r="310" spans="3:13">
      <c r="C310" s="168">
        <f t="shared" si="8"/>
        <v>41938</v>
      </c>
      <c r="D310" s="71">
        <v>0.79080000000000006</v>
      </c>
      <c r="E310" s="51">
        <v>6.2</v>
      </c>
      <c r="F310" s="51">
        <v>0</v>
      </c>
      <c r="G310" s="51">
        <v>6.8965517241379501</v>
      </c>
      <c r="H310" s="35">
        <v>490.29600000000005</v>
      </c>
      <c r="I310" s="35"/>
      <c r="J310" s="51">
        <v>4.5999999999999996</v>
      </c>
      <c r="K310" s="51">
        <v>-2.1276595744680975</v>
      </c>
      <c r="L310" s="51">
        <v>-6.1224489795918515</v>
      </c>
      <c r="M310" s="35">
        <v>363.76800000000003</v>
      </c>
    </row>
    <row r="311" spans="3:13">
      <c r="C311" s="168">
        <f t="shared" si="8"/>
        <v>41945</v>
      </c>
      <c r="D311" s="71">
        <v>0.78722142857142863</v>
      </c>
      <c r="E311" s="51">
        <v>6.2</v>
      </c>
      <c r="F311" s="51">
        <v>0</v>
      </c>
      <c r="G311" s="51">
        <v>8.7719298245614112</v>
      </c>
      <c r="H311" s="35">
        <v>488.07728571428572</v>
      </c>
      <c r="I311" s="35"/>
      <c r="J311" s="51">
        <v>4.5999999999999996</v>
      </c>
      <c r="K311" s="51">
        <v>0</v>
      </c>
      <c r="L311" s="51">
        <v>-2.1276595744680975</v>
      </c>
      <c r="M311" s="35">
        <v>362.12185714285715</v>
      </c>
    </row>
    <row r="312" spans="3:13">
      <c r="C312" s="168">
        <f t="shared" si="8"/>
        <v>41952</v>
      </c>
      <c r="D312" s="71">
        <v>0.78346428571428584</v>
      </c>
      <c r="E312" s="51">
        <v>6.3</v>
      </c>
      <c r="F312" s="51">
        <v>1.6129032258064484</v>
      </c>
      <c r="G312" s="51">
        <v>8.6206896551724128</v>
      </c>
      <c r="H312" s="35">
        <v>493.58250000000004</v>
      </c>
      <c r="I312" s="35"/>
      <c r="J312" s="51">
        <v>4.8</v>
      </c>
      <c r="K312" s="51">
        <v>4.3478260869565162</v>
      </c>
      <c r="L312" s="51">
        <v>0</v>
      </c>
      <c r="M312" s="35">
        <v>376.06285714285718</v>
      </c>
    </row>
    <row r="313" spans="3:13">
      <c r="C313" s="168">
        <f t="shared" si="8"/>
        <v>41959</v>
      </c>
      <c r="D313" s="71">
        <v>0.78859999999999986</v>
      </c>
      <c r="E313" s="51">
        <v>6.5</v>
      </c>
      <c r="F313" s="51">
        <v>3.1746031746031917</v>
      </c>
      <c r="G313" s="51">
        <v>14.035087719298247</v>
      </c>
      <c r="H313" s="35">
        <v>512.58999999999992</v>
      </c>
      <c r="I313" s="35"/>
      <c r="J313" s="51">
        <v>5.0999999999999996</v>
      </c>
      <c r="K313" s="51">
        <v>6.25</v>
      </c>
      <c r="L313" s="51">
        <v>8.5106382978723332</v>
      </c>
      <c r="M313" s="35">
        <v>402.18599999999992</v>
      </c>
    </row>
    <row r="314" spans="3:13">
      <c r="C314" s="168">
        <f t="shared" si="8"/>
        <v>41966</v>
      </c>
      <c r="D314" s="71">
        <v>0.79649285714285711</v>
      </c>
      <c r="E314" s="51">
        <v>6.6</v>
      </c>
      <c r="F314" s="51">
        <v>1.538461538461533</v>
      </c>
      <c r="G314" s="51">
        <v>17.857142857142861</v>
      </c>
      <c r="H314" s="35">
        <v>525.68528571428567</v>
      </c>
      <c r="I314" s="35"/>
      <c r="J314" s="51">
        <v>5.3</v>
      </c>
      <c r="K314" s="51">
        <v>3.9215686274509949</v>
      </c>
      <c r="L314" s="51">
        <v>17.777777777777786</v>
      </c>
      <c r="M314" s="35">
        <v>422.14121428571428</v>
      </c>
    </row>
    <row r="315" spans="3:13">
      <c r="C315" s="168">
        <f t="shared" si="8"/>
        <v>41973</v>
      </c>
      <c r="D315" s="71">
        <v>0.79287857142857143</v>
      </c>
      <c r="E315" s="51">
        <v>6.5</v>
      </c>
      <c r="F315" s="51">
        <v>-1.5151515151515156</v>
      </c>
      <c r="G315" s="51">
        <v>16.071428571428584</v>
      </c>
      <c r="H315" s="35">
        <v>515.37107142857144</v>
      </c>
      <c r="I315" s="35"/>
      <c r="J315" s="51">
        <v>5.3</v>
      </c>
      <c r="K315" s="51">
        <v>0</v>
      </c>
      <c r="L315" s="51">
        <v>23.255813953488371</v>
      </c>
      <c r="M315" s="35">
        <v>420.22564285714282</v>
      </c>
    </row>
    <row r="316" spans="3:13">
      <c r="C316" s="168">
        <f t="shared" si="8"/>
        <v>41980</v>
      </c>
      <c r="D316" s="71">
        <v>0.79001428571428567</v>
      </c>
      <c r="E316" s="51">
        <v>6.5</v>
      </c>
      <c r="F316" s="51">
        <v>0</v>
      </c>
      <c r="G316" s="51">
        <v>18.181818181818187</v>
      </c>
      <c r="H316" s="35">
        <v>513.50928571428562</v>
      </c>
      <c r="I316" s="35"/>
      <c r="J316" s="51">
        <v>5.3</v>
      </c>
      <c r="K316" s="51">
        <v>0</v>
      </c>
      <c r="L316" s="51">
        <v>26.19047619047619</v>
      </c>
      <c r="M316" s="35">
        <v>418.70757142857144</v>
      </c>
    </row>
    <row r="317" spans="3:13">
      <c r="C317" s="168">
        <f t="shared" si="8"/>
        <v>41987</v>
      </c>
      <c r="D317" s="71">
        <v>0.79002857142857152</v>
      </c>
      <c r="E317" s="51">
        <v>6.6</v>
      </c>
      <c r="F317" s="51">
        <v>1.538461538461533</v>
      </c>
      <c r="G317" s="51">
        <v>20</v>
      </c>
      <c r="H317" s="35">
        <v>521.41885714285718</v>
      </c>
      <c r="I317" s="35"/>
      <c r="J317" s="51">
        <v>5.5</v>
      </c>
      <c r="K317" s="51">
        <v>3.7735849056603712</v>
      </c>
      <c r="L317" s="51">
        <v>19.565217391304373</v>
      </c>
      <c r="M317" s="35">
        <v>434.51571428571435</v>
      </c>
    </row>
    <row r="318" spans="3:13">
      <c r="C318" s="168">
        <f t="shared" si="8"/>
        <v>41994</v>
      </c>
      <c r="D318" s="71">
        <v>0.79024285714285714</v>
      </c>
      <c r="E318" s="51">
        <v>6.7</v>
      </c>
      <c r="F318" s="51">
        <v>1.5151515151515156</v>
      </c>
      <c r="G318" s="51">
        <v>21.818181818181827</v>
      </c>
      <c r="H318" s="35">
        <v>529.46271428571436</v>
      </c>
      <c r="I318" s="35"/>
      <c r="J318" s="51">
        <v>5.7</v>
      </c>
      <c r="K318" s="51">
        <v>3.6363636363636402</v>
      </c>
      <c r="L318" s="51">
        <v>18.75</v>
      </c>
      <c r="M318" s="35">
        <v>450.43842857142857</v>
      </c>
    </row>
    <row r="319" spans="3:13">
      <c r="C319" s="168">
        <f t="shared" si="8"/>
        <v>42001</v>
      </c>
      <c r="D319" s="71">
        <v>0.78604285714285727</v>
      </c>
      <c r="E319" s="51">
        <v>6.7</v>
      </c>
      <c r="F319" s="51">
        <v>0</v>
      </c>
      <c r="G319" s="51">
        <v>15.517241379310349</v>
      </c>
      <c r="H319" s="35">
        <v>526.64871428571439</v>
      </c>
      <c r="I319" s="35"/>
      <c r="J319" s="51">
        <v>5.7</v>
      </c>
      <c r="K319" s="51">
        <v>0</v>
      </c>
      <c r="L319" s="51">
        <v>11.764705882352942</v>
      </c>
      <c r="M319" s="35">
        <v>448.04442857142863</v>
      </c>
    </row>
    <row r="320" spans="3:13">
      <c r="C320" s="168">
        <f t="shared" si="8"/>
        <v>42008</v>
      </c>
      <c r="D320" s="71">
        <v>0.78154285714285721</v>
      </c>
      <c r="E320" s="51">
        <v>6.7</v>
      </c>
      <c r="F320" s="51">
        <v>0</v>
      </c>
      <c r="G320" s="51">
        <v>8.0645161290322562</v>
      </c>
      <c r="H320" s="184">
        <v>523.6337142857144</v>
      </c>
      <c r="I320" s="35"/>
      <c r="J320" s="51">
        <v>6.1</v>
      </c>
      <c r="K320" s="51">
        <v>7.0175438596491233</v>
      </c>
      <c r="L320" s="51">
        <v>12.962962962962948</v>
      </c>
      <c r="M320" s="184">
        <v>476.7411428571429</v>
      </c>
    </row>
    <row r="321" spans="3:13">
      <c r="C321" s="168">
        <f t="shared" si="8"/>
        <v>42015</v>
      </c>
      <c r="D321" s="71">
        <v>0.78144285714285722</v>
      </c>
      <c r="E321" s="51">
        <v>6.6</v>
      </c>
      <c r="F321" s="51">
        <v>-1.4925373134328339</v>
      </c>
      <c r="G321" s="51">
        <v>11.86440677966101</v>
      </c>
      <c r="H321" s="184">
        <v>515.75228571428568</v>
      </c>
      <c r="I321" s="35"/>
      <c r="J321" s="51">
        <v>5.9</v>
      </c>
      <c r="K321" s="51">
        <v>-3.2786885245901516</v>
      </c>
      <c r="L321" s="51">
        <v>18.000000000000014</v>
      </c>
      <c r="M321" s="184">
        <v>461.05128571428577</v>
      </c>
    </row>
    <row r="322" spans="3:13">
      <c r="C322" s="168">
        <f t="shared" si="8"/>
        <v>42022</v>
      </c>
      <c r="D322" s="71">
        <v>0.77222857142857138</v>
      </c>
      <c r="E322" s="51">
        <v>6.5</v>
      </c>
      <c r="F322" s="51">
        <v>-1.5151515151515156</v>
      </c>
      <c r="G322" s="51">
        <v>8.3333333333333286</v>
      </c>
      <c r="H322" s="184">
        <v>501.94857142857137</v>
      </c>
      <c r="I322" s="35"/>
      <c r="J322" s="51">
        <v>5.7</v>
      </c>
      <c r="K322" s="51">
        <v>-3.3898305084745743</v>
      </c>
      <c r="L322" s="51">
        <v>21.276595744680861</v>
      </c>
      <c r="M322" s="184">
        <v>440.17028571428574</v>
      </c>
    </row>
    <row r="323" spans="3:13">
      <c r="C323" s="168">
        <f t="shared" si="8"/>
        <v>42029</v>
      </c>
      <c r="D323" s="71">
        <v>0.75998571428571438</v>
      </c>
      <c r="E323" s="51">
        <v>6.5</v>
      </c>
      <c r="F323" s="51">
        <v>0</v>
      </c>
      <c r="G323" s="51">
        <v>12.068965517241395</v>
      </c>
      <c r="H323" s="184">
        <v>493.99071428571438</v>
      </c>
      <c r="I323" s="35"/>
      <c r="J323" s="51">
        <v>5.7</v>
      </c>
      <c r="K323" s="51">
        <v>0</v>
      </c>
      <c r="L323" s="51">
        <v>26.666666666666657</v>
      </c>
      <c r="M323" s="184">
        <v>433.1918571428572</v>
      </c>
    </row>
    <row r="324" spans="3:13">
      <c r="C324" s="168">
        <f t="shared" si="8"/>
        <v>42036</v>
      </c>
      <c r="D324" s="71">
        <v>0.74857857142857143</v>
      </c>
      <c r="E324" s="51">
        <v>6.4</v>
      </c>
      <c r="F324" s="51">
        <v>-1.538461538461533</v>
      </c>
      <c r="G324" s="51">
        <v>10.34482758620689</v>
      </c>
      <c r="H324" s="184">
        <v>479.0902857142857</v>
      </c>
      <c r="I324" s="35"/>
      <c r="J324" s="51">
        <v>5.5</v>
      </c>
      <c r="K324" s="51">
        <v>-3.5087719298245617</v>
      </c>
      <c r="L324" s="51">
        <v>19.565217391304373</v>
      </c>
      <c r="M324" s="184">
        <v>411.71821428571428</v>
      </c>
    </row>
    <row r="325" spans="3:13">
      <c r="C325" s="168">
        <f t="shared" si="8"/>
        <v>42043</v>
      </c>
      <c r="D325" s="71">
        <v>0.75029285714285709</v>
      </c>
      <c r="E325" s="51">
        <v>6.3</v>
      </c>
      <c r="F325" s="51">
        <v>-1.5625000000000142</v>
      </c>
      <c r="G325" s="51">
        <v>8.6206896551724128</v>
      </c>
      <c r="H325" s="184">
        <v>472.68450000000001</v>
      </c>
      <c r="I325" s="35"/>
      <c r="J325" s="51">
        <v>5.5</v>
      </c>
      <c r="K325" s="51">
        <v>0</v>
      </c>
      <c r="L325" s="51">
        <v>17.021276595744681</v>
      </c>
      <c r="M325" s="184">
        <v>412.66107142857146</v>
      </c>
    </row>
    <row r="326" spans="3:13">
      <c r="C326" s="168">
        <f t="shared" si="8"/>
        <v>42050</v>
      </c>
      <c r="D326" s="71">
        <v>0.74117142857142859</v>
      </c>
      <c r="E326" s="51">
        <v>6.3</v>
      </c>
      <c r="F326" s="51">
        <v>0</v>
      </c>
      <c r="G326" s="51">
        <v>8.6206896551724128</v>
      </c>
      <c r="H326" s="184">
        <v>466.93800000000005</v>
      </c>
      <c r="I326" s="35"/>
      <c r="J326" s="51">
        <v>5.6</v>
      </c>
      <c r="K326" s="51">
        <v>1.818181818181813</v>
      </c>
      <c r="L326" s="51">
        <v>14.285714285714278</v>
      </c>
      <c r="M326" s="184">
        <v>415.05599999999998</v>
      </c>
    </row>
    <row r="327" spans="3:13">
      <c r="C327" s="168">
        <f t="shared" si="8"/>
        <v>42057</v>
      </c>
      <c r="D327" s="71">
        <v>0.73861428571428578</v>
      </c>
      <c r="E327" s="51">
        <v>6.3</v>
      </c>
      <c r="F327" s="51">
        <v>0</v>
      </c>
      <c r="G327" s="51">
        <v>10.526315789473671</v>
      </c>
      <c r="H327" s="184">
        <v>465.327</v>
      </c>
      <c r="I327" s="35"/>
      <c r="J327" s="51">
        <v>5.6</v>
      </c>
      <c r="K327" s="51">
        <v>0</v>
      </c>
      <c r="L327" s="51">
        <v>14.285714285714278</v>
      </c>
      <c r="M327" s="184">
        <v>413.62399999999997</v>
      </c>
    </row>
    <row r="328" spans="3:13">
      <c r="C328" s="168">
        <f t="shared" si="8"/>
        <v>42064</v>
      </c>
      <c r="D328" s="71">
        <v>0.73184285714285724</v>
      </c>
      <c r="E328" s="51">
        <v>6.3</v>
      </c>
      <c r="F328" s="51">
        <v>0</v>
      </c>
      <c r="G328" s="51">
        <v>10.526315789473671</v>
      </c>
      <c r="H328" s="184">
        <v>461.06100000000004</v>
      </c>
      <c r="I328" s="35"/>
      <c r="J328" s="51">
        <v>5.6</v>
      </c>
      <c r="K328" s="51">
        <v>0</v>
      </c>
      <c r="L328" s="51">
        <v>11.999999999999986</v>
      </c>
      <c r="M328" s="184">
        <v>409.83199999999999</v>
      </c>
    </row>
    <row r="329" spans="3:13">
      <c r="C329" s="168">
        <f t="shared" si="8"/>
        <v>42071</v>
      </c>
      <c r="D329" s="71">
        <v>0.72568571428571438</v>
      </c>
      <c r="E329" s="51">
        <v>6.3</v>
      </c>
      <c r="F329" s="51">
        <v>0</v>
      </c>
      <c r="G329" s="51">
        <v>6.7796610169491345</v>
      </c>
      <c r="H329" s="184">
        <v>457.18200000000007</v>
      </c>
      <c r="I329" s="35"/>
      <c r="J329" s="51">
        <v>5.8</v>
      </c>
      <c r="K329" s="51">
        <v>3.5714285714285836</v>
      </c>
      <c r="L329" s="51">
        <v>7.4074074074073906</v>
      </c>
      <c r="M329" s="184">
        <v>420.8977142857143</v>
      </c>
    </row>
    <row r="330" spans="3:13">
      <c r="C330" s="168">
        <f t="shared" si="8"/>
        <v>42078</v>
      </c>
      <c r="D330" s="71">
        <v>0.71379285714285712</v>
      </c>
      <c r="E330" s="51">
        <v>6.8</v>
      </c>
      <c r="F330" s="51">
        <v>7.9365079365079367</v>
      </c>
      <c r="G330" s="51">
        <v>9.6774193548387046</v>
      </c>
      <c r="H330" s="184">
        <v>485.37914285714282</v>
      </c>
      <c r="I330" s="35"/>
      <c r="J330" s="51">
        <v>6.1</v>
      </c>
      <c r="K330" s="51">
        <v>5.1724137931034448</v>
      </c>
      <c r="L330" s="51">
        <v>3.3898305084745743</v>
      </c>
      <c r="M330" s="184">
        <v>435.41364285714286</v>
      </c>
    </row>
    <row r="331" spans="3:13">
      <c r="C331" s="168">
        <f t="shared" si="8"/>
        <v>42085</v>
      </c>
      <c r="D331" s="71">
        <v>0.72008571428571433</v>
      </c>
      <c r="E331" s="51">
        <v>6.9</v>
      </c>
      <c r="F331" s="51">
        <v>1.4705882352941302</v>
      </c>
      <c r="G331" s="51">
        <v>6.1538461538461604</v>
      </c>
      <c r="H331" s="184">
        <v>496.8591428571429</v>
      </c>
      <c r="I331" s="35"/>
      <c r="J331" s="51">
        <v>6.4</v>
      </c>
      <c r="K331" s="51">
        <v>4.9180327868852487</v>
      </c>
      <c r="L331" s="51">
        <v>0</v>
      </c>
      <c r="M331" s="184">
        <v>460.85485714285721</v>
      </c>
    </row>
    <row r="332" spans="3:13">
      <c r="C332" s="168">
        <f t="shared" si="8"/>
        <v>42092</v>
      </c>
      <c r="D332" s="71">
        <v>0.73212857142857135</v>
      </c>
      <c r="E332" s="51">
        <v>7.3</v>
      </c>
      <c r="F332" s="51">
        <v>5.7971014492753454</v>
      </c>
      <c r="G332" s="51">
        <v>14.0625</v>
      </c>
      <c r="H332" s="184">
        <v>534.45385714285715</v>
      </c>
      <c r="I332" s="35"/>
      <c r="J332" s="51">
        <v>6.6</v>
      </c>
      <c r="K332" s="51">
        <v>3.1249999999999716</v>
      </c>
      <c r="L332" s="51">
        <v>4.7619047619047734</v>
      </c>
      <c r="M332" s="184">
        <v>483.20485714285707</v>
      </c>
    </row>
    <row r="333" spans="3:13">
      <c r="C333" s="168">
        <f t="shared" si="8"/>
        <v>42099</v>
      </c>
      <c r="D333" s="71">
        <v>0.73045714285714303</v>
      </c>
      <c r="E333" s="51">
        <v>8</v>
      </c>
      <c r="F333" s="51">
        <v>9.5890410958904084</v>
      </c>
      <c r="G333" s="51">
        <v>23.07692307692308</v>
      </c>
      <c r="H333" s="184">
        <v>584.36571428571438</v>
      </c>
      <c r="I333" s="35"/>
      <c r="J333" s="51">
        <v>6.8</v>
      </c>
      <c r="K333" s="51">
        <v>3.0303030303030312</v>
      </c>
      <c r="L333" s="51">
        <v>6.25</v>
      </c>
      <c r="M333" s="184">
        <v>496.71085714285726</v>
      </c>
    </row>
    <row r="334" spans="3:13">
      <c r="C334" s="168">
        <f t="shared" si="8"/>
        <v>42106</v>
      </c>
      <c r="D334" s="71">
        <v>0.72768571428571427</v>
      </c>
      <c r="E334" s="51">
        <v>8</v>
      </c>
      <c r="F334" s="51">
        <v>0</v>
      </c>
      <c r="G334" s="51">
        <v>17.64705882352942</v>
      </c>
      <c r="H334" s="184">
        <v>582.14857142857136</v>
      </c>
      <c r="I334" s="35"/>
      <c r="J334" s="51">
        <v>6.7</v>
      </c>
      <c r="K334" s="51">
        <v>-1.470588235294116</v>
      </c>
      <c r="L334" s="51">
        <v>4.6875</v>
      </c>
      <c r="M334" s="184">
        <v>487.54942857142856</v>
      </c>
    </row>
    <row r="335" spans="3:13">
      <c r="C335" s="168">
        <f t="shared" si="8"/>
        <v>42113</v>
      </c>
      <c r="D335" s="71">
        <v>0.72044285714285716</v>
      </c>
      <c r="E335" s="51">
        <v>7.8</v>
      </c>
      <c r="F335" s="51">
        <v>-2.5</v>
      </c>
      <c r="G335" s="51">
        <v>4</v>
      </c>
      <c r="H335" s="184">
        <v>561.94542857142858</v>
      </c>
      <c r="I335" s="35"/>
      <c r="J335" s="51">
        <v>6.2</v>
      </c>
      <c r="K335" s="51">
        <v>-7.4626865671641838</v>
      </c>
      <c r="L335" s="51">
        <v>-6.0606060606060623</v>
      </c>
      <c r="M335" s="184">
        <v>446.67457142857143</v>
      </c>
    </row>
    <row r="336" spans="3:13">
      <c r="C336" s="168">
        <f t="shared" si="8"/>
        <v>42120</v>
      </c>
      <c r="D336" s="71">
        <v>0.71712142857142858</v>
      </c>
      <c r="E336" s="51">
        <v>7.2</v>
      </c>
      <c r="F336" s="51">
        <v>-7.6923076923076934</v>
      </c>
      <c r="G336" s="51">
        <v>-6.4935064935065014</v>
      </c>
      <c r="H336" s="184">
        <v>516.32742857142853</v>
      </c>
      <c r="I336" s="35"/>
      <c r="J336" s="51">
        <v>5.8</v>
      </c>
      <c r="K336" s="51">
        <v>-6.4516129032258078</v>
      </c>
      <c r="L336" s="51">
        <v>-9.3750000000000142</v>
      </c>
      <c r="M336" s="184">
        <v>415.93042857142859</v>
      </c>
    </row>
    <row r="337" spans="3:13">
      <c r="C337" s="168">
        <f t="shared" si="8"/>
        <v>42127</v>
      </c>
      <c r="D337" s="71">
        <v>0.72047142857142865</v>
      </c>
      <c r="E337" s="51">
        <v>7.2</v>
      </c>
      <c r="F337" s="51">
        <v>0</v>
      </c>
      <c r="G337" s="51">
        <v>-3.9999999999999858</v>
      </c>
      <c r="H337" s="184">
        <v>518.73942857142868</v>
      </c>
      <c r="I337" s="35"/>
      <c r="J337" s="51">
        <v>5.8</v>
      </c>
      <c r="K337" s="51">
        <v>0</v>
      </c>
      <c r="L337" s="51">
        <v>-7.9365079365079367</v>
      </c>
      <c r="M337" s="184">
        <v>417.87342857142863</v>
      </c>
    </row>
    <row r="338" spans="3:13">
      <c r="C338" s="168">
        <f t="shared" si="8"/>
        <v>42134</v>
      </c>
      <c r="D338" s="71">
        <v>0.73366857142857145</v>
      </c>
      <c r="E338" s="51">
        <v>7.2</v>
      </c>
      <c r="F338" s="51">
        <v>0</v>
      </c>
      <c r="G338" s="51">
        <v>-1.3698630136986196</v>
      </c>
      <c r="H338" s="184">
        <v>528.24137142857137</v>
      </c>
      <c r="I338" s="35"/>
      <c r="J338" s="51">
        <v>5.6</v>
      </c>
      <c r="K338" s="51">
        <v>-3.448275862068968</v>
      </c>
      <c r="L338" s="51">
        <v>-13.846153846153854</v>
      </c>
      <c r="M338" s="184">
        <v>410.8544</v>
      </c>
    </row>
    <row r="339" spans="3:13">
      <c r="C339" s="168">
        <f t="shared" si="8"/>
        <v>42141</v>
      </c>
      <c r="D339" s="71">
        <v>0.72095714285714296</v>
      </c>
      <c r="E339" s="51">
        <v>7.1</v>
      </c>
      <c r="F339" s="51">
        <v>-1.3888888888888999</v>
      </c>
      <c r="G339" s="51">
        <v>2.8985507246376727</v>
      </c>
      <c r="H339" s="184">
        <v>511.87957142857147</v>
      </c>
      <c r="I339" s="35"/>
      <c r="J339" s="51">
        <v>5.6</v>
      </c>
      <c r="K339" s="51">
        <v>0</v>
      </c>
      <c r="L339" s="51">
        <v>-11.111111111111114</v>
      </c>
      <c r="M339" s="184">
        <v>403.73600000000005</v>
      </c>
    </row>
    <row r="340" spans="3:13">
      <c r="C340" s="168">
        <f t="shared" si="8"/>
        <v>42148</v>
      </c>
      <c r="D340" s="71">
        <v>0.71759285714285714</v>
      </c>
      <c r="E340" s="51">
        <v>7.1</v>
      </c>
      <c r="F340" s="51">
        <v>0</v>
      </c>
      <c r="G340" s="51">
        <v>4.4117647058823621</v>
      </c>
      <c r="H340" s="184">
        <v>509.49092857142853</v>
      </c>
      <c r="I340" s="35"/>
      <c r="J340" s="51">
        <v>5.3</v>
      </c>
      <c r="K340" s="51">
        <v>-5.357142857142847</v>
      </c>
      <c r="L340" s="51">
        <v>-18.461538461538467</v>
      </c>
      <c r="M340" s="184">
        <v>380.32421428571428</v>
      </c>
    </row>
    <row r="341" spans="3:13">
      <c r="C341" s="168">
        <f t="shared" si="8"/>
        <v>42155</v>
      </c>
      <c r="D341" s="71">
        <v>0.71297142857142859</v>
      </c>
      <c r="E341" s="51">
        <v>7.1</v>
      </c>
      <c r="F341" s="51">
        <v>0</v>
      </c>
      <c r="G341" s="51">
        <v>7.5757575757575637</v>
      </c>
      <c r="H341" s="184">
        <v>506.20971428571426</v>
      </c>
      <c r="I341" s="35"/>
      <c r="J341" s="51">
        <v>5.4</v>
      </c>
      <c r="K341" s="51">
        <v>1.8867924528301927</v>
      </c>
      <c r="L341" s="51">
        <v>-16.92307692307692</v>
      </c>
      <c r="M341" s="184">
        <v>385.00457142857147</v>
      </c>
    </row>
    <row r="342" spans="3:13">
      <c r="C342" s="168">
        <f t="shared" si="8"/>
        <v>42162</v>
      </c>
      <c r="D342" s="71">
        <v>0.72697857142857136</v>
      </c>
      <c r="E342" s="51">
        <v>7.1</v>
      </c>
      <c r="F342" s="51">
        <v>0</v>
      </c>
      <c r="G342" s="51">
        <v>7.5757575757575637</v>
      </c>
      <c r="H342" s="184">
        <v>516.15478571428571</v>
      </c>
      <c r="I342" s="35"/>
      <c r="J342" s="51">
        <v>5.4</v>
      </c>
      <c r="K342" s="51">
        <v>0</v>
      </c>
      <c r="L342" s="51">
        <v>-16.92307692307692</v>
      </c>
      <c r="M342" s="184">
        <v>392.56842857142857</v>
      </c>
    </row>
    <row r="343" spans="3:13">
      <c r="C343" s="168">
        <f t="shared" si="8"/>
        <v>42169</v>
      </c>
      <c r="D343" s="71">
        <v>0.72898571428571424</v>
      </c>
      <c r="E343" s="51">
        <v>7.1</v>
      </c>
      <c r="F343" s="51">
        <v>0</v>
      </c>
      <c r="G343" s="51">
        <v>7.5757575757575637</v>
      </c>
      <c r="H343" s="184">
        <v>517.57985714285701</v>
      </c>
      <c r="I343" s="35"/>
      <c r="J343" s="51">
        <v>5.4</v>
      </c>
      <c r="K343" s="51">
        <v>0</v>
      </c>
      <c r="L343" s="51">
        <v>-16.92307692307692</v>
      </c>
      <c r="M343" s="184">
        <v>393.65228571428571</v>
      </c>
    </row>
    <row r="344" spans="3:13">
      <c r="C344" s="168">
        <f t="shared" si="8"/>
        <v>42176</v>
      </c>
      <c r="D344" s="71">
        <v>0.71808571428571433</v>
      </c>
      <c r="E344" s="51">
        <v>7.1</v>
      </c>
      <c r="F344" s="51">
        <v>0</v>
      </c>
      <c r="G344" s="51">
        <v>14.51612903225805</v>
      </c>
      <c r="H344" s="184">
        <v>509.84085714285709</v>
      </c>
      <c r="I344" s="35"/>
      <c r="J344" s="51">
        <v>5.7</v>
      </c>
      <c r="K344" s="51">
        <v>5.5555555555555571</v>
      </c>
      <c r="L344" s="51">
        <v>-8.0645161290322562</v>
      </c>
      <c r="M344" s="184">
        <v>409.30885714285716</v>
      </c>
    </row>
    <row r="345" spans="3:13">
      <c r="C345" s="168">
        <f t="shared" si="8"/>
        <v>42183</v>
      </c>
      <c r="D345" s="71">
        <v>0.7127714285714285</v>
      </c>
      <c r="E345" s="51">
        <v>7</v>
      </c>
      <c r="F345" s="51">
        <v>-1.4084507042253449</v>
      </c>
      <c r="G345" s="51">
        <v>14.75409836065576</v>
      </c>
      <c r="H345" s="184">
        <v>498.94</v>
      </c>
      <c r="I345" s="35"/>
      <c r="J345" s="51">
        <v>5.6</v>
      </c>
      <c r="K345" s="51">
        <v>-1.7543859649122879</v>
      </c>
      <c r="L345" s="51">
        <v>-8.1967213114754145</v>
      </c>
      <c r="M345" s="184">
        <v>399.15199999999993</v>
      </c>
    </row>
    <row r="346" spans="3:13">
      <c r="C346" s="168">
        <f t="shared" si="8"/>
        <v>42190</v>
      </c>
      <c r="D346" s="71">
        <v>0.71027142857142866</v>
      </c>
      <c r="E346" s="51">
        <v>6.7</v>
      </c>
      <c r="F346" s="51">
        <v>-4.2857142857142776</v>
      </c>
      <c r="G346" s="51">
        <v>9.8360655737704974</v>
      </c>
      <c r="H346" s="184">
        <v>475.8818571428572</v>
      </c>
      <c r="I346" s="35"/>
      <c r="J346" s="51">
        <v>5.4</v>
      </c>
      <c r="K346" s="51">
        <v>-3.5714285714285552</v>
      </c>
      <c r="L346" s="51">
        <v>-10</v>
      </c>
      <c r="M346" s="184">
        <v>383.5465714285715</v>
      </c>
    </row>
    <row r="347" spans="3:13">
      <c r="C347" s="168">
        <f t="shared" si="8"/>
        <v>42197</v>
      </c>
      <c r="D347" s="71">
        <v>0.71462857142857139</v>
      </c>
      <c r="E347" s="51">
        <v>6.5</v>
      </c>
      <c r="F347" s="51">
        <v>-2.9850746268656678</v>
      </c>
      <c r="G347" s="51">
        <v>8.3333333333333286</v>
      </c>
      <c r="H347" s="184">
        <v>464.50857142857143</v>
      </c>
      <c r="I347" s="35"/>
      <c r="J347" s="51">
        <v>5.0999999999999996</v>
      </c>
      <c r="K347" s="51">
        <v>-5.5555555555555713</v>
      </c>
      <c r="L347" s="51">
        <v>-3.7735849056603712</v>
      </c>
      <c r="M347" s="184">
        <v>364.46057142857143</v>
      </c>
    </row>
    <row r="348" spans="3:13">
      <c r="C348" s="168">
        <f t="shared" si="8"/>
        <v>42204</v>
      </c>
      <c r="D348" s="71">
        <v>0.70569999999999999</v>
      </c>
      <c r="E348" s="51">
        <v>6.5</v>
      </c>
      <c r="F348" s="51">
        <v>0</v>
      </c>
      <c r="G348" s="51">
        <v>8.3333333333333286</v>
      </c>
      <c r="H348" s="184">
        <v>458.70499999999998</v>
      </c>
      <c r="I348" s="35"/>
      <c r="J348" s="51">
        <v>5.4</v>
      </c>
      <c r="K348" s="51">
        <v>5.8823529411764923</v>
      </c>
      <c r="L348" s="51">
        <v>0</v>
      </c>
      <c r="M348" s="184">
        <v>381.07800000000003</v>
      </c>
    </row>
    <row r="349" spans="3:13">
      <c r="C349" s="168">
        <f t="shared" si="8"/>
        <v>42211</v>
      </c>
      <c r="D349" s="71">
        <v>0.70150000000000001</v>
      </c>
      <c r="E349" s="51">
        <v>6.4</v>
      </c>
      <c r="F349" s="51">
        <v>-1.538461538461533</v>
      </c>
      <c r="G349" s="51">
        <v>10.34482758620689</v>
      </c>
      <c r="H349" s="184">
        <v>448.96000000000004</v>
      </c>
      <c r="I349" s="35"/>
      <c r="J349" s="51">
        <v>5.3</v>
      </c>
      <c r="K349" s="51">
        <v>-1.8518518518518619</v>
      </c>
      <c r="L349" s="51">
        <v>1.9230769230769198</v>
      </c>
      <c r="M349" s="184">
        <v>371.79500000000002</v>
      </c>
    </row>
    <row r="350" spans="3:13">
      <c r="C350" s="168">
        <f t="shared" si="8"/>
        <v>42218</v>
      </c>
      <c r="D350" s="71">
        <v>0.70592857142857135</v>
      </c>
      <c r="E350" s="51">
        <v>6.2</v>
      </c>
      <c r="F350" s="51">
        <v>-3.125</v>
      </c>
      <c r="G350" s="51">
        <v>8.7719298245614112</v>
      </c>
      <c r="H350" s="184">
        <v>437.67571428571426</v>
      </c>
      <c r="I350" s="35"/>
      <c r="J350" s="51">
        <v>5</v>
      </c>
      <c r="K350" s="51">
        <v>-5.6603773584905639</v>
      </c>
      <c r="L350" s="51">
        <v>-1.9607843137254832</v>
      </c>
      <c r="M350" s="184">
        <v>352.96428571428567</v>
      </c>
    </row>
    <row r="351" spans="3:13">
      <c r="C351" s="168">
        <f t="shared" si="8"/>
        <v>42225</v>
      </c>
      <c r="D351" s="71">
        <v>0.70250714285714277</v>
      </c>
      <c r="E351" s="51">
        <v>6.1</v>
      </c>
      <c r="F351" s="51">
        <v>-1.6129032258064626</v>
      </c>
      <c r="G351" s="51">
        <v>7.0175438596491233</v>
      </c>
      <c r="H351" s="184">
        <v>428.52935714285707</v>
      </c>
      <c r="I351" s="35"/>
      <c r="J351" s="51">
        <v>5</v>
      </c>
      <c r="K351" s="51">
        <v>0</v>
      </c>
      <c r="L351" s="51">
        <v>-1.9607843137254832</v>
      </c>
      <c r="M351" s="184">
        <v>351.25357142857138</v>
      </c>
    </row>
    <row r="352" spans="3:13">
      <c r="C352" s="168">
        <f t="shared" si="8"/>
        <v>42232</v>
      </c>
      <c r="D352" s="71">
        <v>0.71078571428571435</v>
      </c>
      <c r="E352" s="51">
        <v>6.3</v>
      </c>
      <c r="F352" s="51">
        <v>3.2786885245901658</v>
      </c>
      <c r="G352" s="51">
        <v>10.526315789473671</v>
      </c>
      <c r="H352" s="184">
        <v>447.79499999999996</v>
      </c>
      <c r="I352" s="35"/>
      <c r="J352" s="51">
        <v>5.3</v>
      </c>
      <c r="K352" s="51">
        <v>6</v>
      </c>
      <c r="L352" s="51">
        <v>3.9215686274509949</v>
      </c>
      <c r="M352" s="184">
        <v>376.71642857142859</v>
      </c>
    </row>
    <row r="353" spans="3:13">
      <c r="C353" s="168">
        <f t="shared" si="8"/>
        <v>42239</v>
      </c>
      <c r="D353" s="71">
        <v>0.71250000000000002</v>
      </c>
      <c r="E353" s="51">
        <v>6</v>
      </c>
      <c r="F353" s="51">
        <v>-4.7619047619047592</v>
      </c>
      <c r="G353" s="51">
        <v>5.2631578947368354</v>
      </c>
      <c r="H353" s="184">
        <v>427.50000000000006</v>
      </c>
      <c r="I353" s="35"/>
      <c r="J353" s="51">
        <v>5</v>
      </c>
      <c r="K353" s="51">
        <v>-5.6603773584905639</v>
      </c>
      <c r="L353" s="51">
        <v>-1.9607843137254832</v>
      </c>
      <c r="M353" s="184">
        <v>356.25</v>
      </c>
    </row>
    <row r="354" spans="3:13">
      <c r="C354" s="168">
        <f t="shared" si="8"/>
        <v>42246</v>
      </c>
      <c r="D354" s="71">
        <v>0.72939999999999994</v>
      </c>
      <c r="E354" s="51">
        <v>6.2</v>
      </c>
      <c r="F354" s="51">
        <v>3.3333333333333428</v>
      </c>
      <c r="G354" s="51">
        <v>5.0847457627118473</v>
      </c>
      <c r="H354" s="184">
        <v>452.22799999999995</v>
      </c>
      <c r="I354" s="35"/>
      <c r="J354" s="51">
        <v>4.9000000000000004</v>
      </c>
      <c r="K354" s="51">
        <v>-1.9999999999999858</v>
      </c>
      <c r="L354" s="51">
        <v>-3.9215686274509665</v>
      </c>
      <c r="M354" s="184">
        <v>357.40600000000001</v>
      </c>
    </row>
    <row r="355" spans="3:13">
      <c r="C355" s="168">
        <f t="shared" si="8"/>
        <v>42253</v>
      </c>
      <c r="D355" s="71">
        <v>0.73240428571428573</v>
      </c>
      <c r="E355" s="51">
        <v>6.4</v>
      </c>
      <c r="F355" s="51">
        <v>3.2258064516128968</v>
      </c>
      <c r="G355" s="51">
        <v>6.6666666666666714</v>
      </c>
      <c r="H355" s="184">
        <v>468.73874285714294</v>
      </c>
      <c r="I355" s="35"/>
      <c r="J355" s="51">
        <v>5</v>
      </c>
      <c r="K355" s="51">
        <v>2.0408163265306172</v>
      </c>
      <c r="L355" s="51">
        <v>-3.8461538461538538</v>
      </c>
      <c r="M355" s="184">
        <v>366.20214285714286</v>
      </c>
    </row>
    <row r="356" spans="3:13">
      <c r="C356" s="168">
        <f t="shared" si="8"/>
        <v>42260</v>
      </c>
      <c r="D356" s="71">
        <v>0.72844285714285717</v>
      </c>
      <c r="E356" s="51">
        <v>6.7</v>
      </c>
      <c r="F356" s="51">
        <v>4.6875</v>
      </c>
      <c r="G356" s="51">
        <v>8.0645161290322562</v>
      </c>
      <c r="H356" s="184">
        <v>488.05671428571429</v>
      </c>
      <c r="I356" s="35"/>
      <c r="J356" s="51">
        <v>5.2</v>
      </c>
      <c r="K356" s="51">
        <v>4</v>
      </c>
      <c r="L356" s="51">
        <v>-3.7037037037037095</v>
      </c>
      <c r="M356" s="184">
        <v>378.79028571428574</v>
      </c>
    </row>
    <row r="357" spans="3:13">
      <c r="C357" s="168">
        <f t="shared" ref="C357:C420" si="9">C356+7</f>
        <v>42267</v>
      </c>
      <c r="D357" s="71">
        <v>0.73050000000000004</v>
      </c>
      <c r="E357" s="51">
        <v>6.8</v>
      </c>
      <c r="F357" s="51">
        <v>1.4925373134328339</v>
      </c>
      <c r="G357" s="51">
        <v>9.6774193548387046</v>
      </c>
      <c r="H357" s="184">
        <v>496.74000000000007</v>
      </c>
      <c r="I357" s="35"/>
      <c r="J357" s="51">
        <v>5.0999999999999996</v>
      </c>
      <c r="K357" s="51">
        <v>-1.923076923076934</v>
      </c>
      <c r="L357" s="51">
        <v>2</v>
      </c>
      <c r="M357" s="184">
        <v>372.55500000000001</v>
      </c>
    </row>
    <row r="358" spans="3:13">
      <c r="C358" s="168">
        <f t="shared" si="9"/>
        <v>42274</v>
      </c>
      <c r="D358" s="71">
        <v>0.73061428571428577</v>
      </c>
      <c r="E358" s="51">
        <v>6.9</v>
      </c>
      <c r="F358" s="51">
        <v>1.4705882352941302</v>
      </c>
      <c r="G358" s="51">
        <v>11.290322580645167</v>
      </c>
      <c r="H358" s="184">
        <v>504.12385714285722</v>
      </c>
      <c r="I358" s="35"/>
      <c r="J358" s="51">
        <v>5.4</v>
      </c>
      <c r="K358" s="51">
        <v>5.8823529411764923</v>
      </c>
      <c r="L358" s="51">
        <v>14.893617021276611</v>
      </c>
      <c r="M358" s="184">
        <v>394.53171428571437</v>
      </c>
    </row>
    <row r="359" spans="3:13">
      <c r="C359" s="168">
        <f t="shared" si="9"/>
        <v>42281</v>
      </c>
      <c r="D359" s="71">
        <v>0.73655000000000004</v>
      </c>
      <c r="E359" s="51">
        <v>6.9</v>
      </c>
      <c r="F359" s="51">
        <v>0</v>
      </c>
      <c r="G359" s="51">
        <v>11.290322580645167</v>
      </c>
      <c r="H359" s="184">
        <v>508.21950000000004</v>
      </c>
      <c r="I359" s="35"/>
      <c r="J359" s="51">
        <v>5.0999999999999996</v>
      </c>
      <c r="K359" s="51">
        <v>-5.5555555555555713</v>
      </c>
      <c r="L359" s="51">
        <v>8.5106382978723332</v>
      </c>
      <c r="M359" s="184">
        <v>375.64049999999997</v>
      </c>
    </row>
    <row r="360" spans="3:13">
      <c r="C360" s="168">
        <f t="shared" si="9"/>
        <v>42288</v>
      </c>
      <c r="D360" s="71">
        <v>0.73852857142857153</v>
      </c>
      <c r="E360" s="51">
        <v>6.9</v>
      </c>
      <c r="F360" s="51">
        <v>0</v>
      </c>
      <c r="G360" s="51">
        <v>11.290322580645167</v>
      </c>
      <c r="H360" s="184">
        <v>509.58471428571437</v>
      </c>
      <c r="I360" s="35"/>
      <c r="J360" s="51">
        <v>5</v>
      </c>
      <c r="K360" s="51">
        <v>-1.9607843137254832</v>
      </c>
      <c r="L360" s="51">
        <v>2.0408163265306172</v>
      </c>
      <c r="M360" s="184">
        <v>369.26428571428579</v>
      </c>
    </row>
    <row r="361" spans="3:13">
      <c r="C361" s="168">
        <f t="shared" si="9"/>
        <v>42295</v>
      </c>
      <c r="D361" s="71">
        <v>0.74021428571428571</v>
      </c>
      <c r="E361" s="51">
        <v>6.9</v>
      </c>
      <c r="F361" s="51">
        <v>0</v>
      </c>
      <c r="G361" s="51">
        <v>11.290322580645167</v>
      </c>
      <c r="H361" s="184">
        <v>510.74785714285713</v>
      </c>
      <c r="I361" s="35"/>
      <c r="J361" s="51">
        <v>4.8</v>
      </c>
      <c r="K361" s="51">
        <v>-4</v>
      </c>
      <c r="L361" s="51">
        <v>2.1276595744680833</v>
      </c>
      <c r="M361" s="184">
        <v>355.30285714285714</v>
      </c>
    </row>
    <row r="362" spans="3:13">
      <c r="C362" s="168">
        <f t="shared" si="9"/>
        <v>42302</v>
      </c>
      <c r="D362" s="71">
        <v>0.72970000000000002</v>
      </c>
      <c r="E362" s="51">
        <v>6.9</v>
      </c>
      <c r="F362" s="51">
        <v>0</v>
      </c>
      <c r="G362" s="51">
        <v>11.290322580645167</v>
      </c>
      <c r="H362" s="184">
        <v>503.49299999999999</v>
      </c>
      <c r="I362" s="35"/>
      <c r="J362" s="51">
        <v>4.7</v>
      </c>
      <c r="K362" s="51">
        <v>-2.0833333333333286</v>
      </c>
      <c r="L362" s="51">
        <v>2.1739130434782652</v>
      </c>
      <c r="M362" s="184">
        <v>342.959</v>
      </c>
    </row>
    <row r="363" spans="3:13">
      <c r="C363" s="168">
        <f t="shared" si="9"/>
        <v>42309</v>
      </c>
      <c r="D363" s="71">
        <v>0.71960714285714289</v>
      </c>
      <c r="E363" s="51">
        <v>6.9</v>
      </c>
      <c r="F363" s="51">
        <v>0</v>
      </c>
      <c r="G363" s="51">
        <v>11.290322580645167</v>
      </c>
      <c r="H363" s="184">
        <v>496.52892857142865</v>
      </c>
      <c r="I363" s="35"/>
      <c r="J363" s="51">
        <v>4.5</v>
      </c>
      <c r="K363" s="51">
        <v>-4.2553191489361808</v>
      </c>
      <c r="L363" s="51">
        <v>-2.173913043478251</v>
      </c>
      <c r="M363" s="184">
        <v>323.8232142857143</v>
      </c>
    </row>
    <row r="364" spans="3:13">
      <c r="C364" s="168">
        <f t="shared" si="9"/>
        <v>42316</v>
      </c>
      <c r="D364" s="71">
        <v>0.71455000000000002</v>
      </c>
      <c r="E364" s="51">
        <v>6.9</v>
      </c>
      <c r="F364" s="51">
        <v>0</v>
      </c>
      <c r="G364" s="51">
        <v>9.5238095238095326</v>
      </c>
      <c r="H364" s="184">
        <v>493.03950000000009</v>
      </c>
      <c r="I364" s="35"/>
      <c r="J364" s="51">
        <v>4.4000000000000004</v>
      </c>
      <c r="K364" s="51">
        <v>-2.2222222222222143</v>
      </c>
      <c r="L364" s="51">
        <v>-8.3333333333333286</v>
      </c>
      <c r="M364" s="184">
        <v>314.40200000000004</v>
      </c>
    </row>
    <row r="365" spans="3:13">
      <c r="C365" s="168">
        <f t="shared" si="9"/>
        <v>42323</v>
      </c>
      <c r="D365" s="71">
        <v>0.70952142857142853</v>
      </c>
      <c r="E365" s="51">
        <v>7.1</v>
      </c>
      <c r="F365" s="51">
        <v>2.8985507246376727</v>
      </c>
      <c r="G365" s="51">
        <v>9.2307692307692264</v>
      </c>
      <c r="H365" s="184">
        <v>503.76021428571426</v>
      </c>
      <c r="I365" s="35"/>
      <c r="J365" s="51">
        <v>4.5999999999999996</v>
      </c>
      <c r="K365" s="51">
        <v>4.5454545454545183</v>
      </c>
      <c r="L365" s="51">
        <v>-9.8039215686274446</v>
      </c>
      <c r="M365" s="184">
        <v>326.37985714285713</v>
      </c>
    </row>
    <row r="366" spans="3:13">
      <c r="C366" s="168">
        <f t="shared" si="9"/>
        <v>42330</v>
      </c>
      <c r="D366" s="71">
        <v>0.70246428571428565</v>
      </c>
      <c r="E366" s="51">
        <v>7.1</v>
      </c>
      <c r="F366" s="51">
        <v>0</v>
      </c>
      <c r="G366" s="51">
        <v>7.5757575757575637</v>
      </c>
      <c r="H366" s="184">
        <v>498.74964285714282</v>
      </c>
      <c r="I366" s="35"/>
      <c r="J366" s="51">
        <v>4.8</v>
      </c>
      <c r="K366" s="51">
        <v>4.3478260869565162</v>
      </c>
      <c r="L366" s="51">
        <v>-9.4339622641509351</v>
      </c>
      <c r="M366" s="184">
        <v>337.18285714285707</v>
      </c>
    </row>
    <row r="367" spans="3:13">
      <c r="C367" s="168">
        <f t="shared" si="9"/>
        <v>42337</v>
      </c>
      <c r="D367" s="71">
        <v>0.70286428571428572</v>
      </c>
      <c r="E367" s="51">
        <v>6.9</v>
      </c>
      <c r="F367" s="51">
        <v>-2.8169014084506898</v>
      </c>
      <c r="G367" s="51">
        <v>6.1538461538461604</v>
      </c>
      <c r="H367" s="184">
        <v>484.97635714285713</v>
      </c>
      <c r="I367" s="35"/>
      <c r="J367" s="51">
        <v>4.9000000000000004</v>
      </c>
      <c r="K367" s="51">
        <v>2.0833333333333428</v>
      </c>
      <c r="L367" s="51">
        <v>-7.5471698113207424</v>
      </c>
      <c r="M367" s="184">
        <v>344.40350000000007</v>
      </c>
    </row>
    <row r="368" spans="3:13">
      <c r="C368" s="168">
        <f t="shared" si="9"/>
        <v>42344</v>
      </c>
      <c r="D368" s="71">
        <v>0.7099428571428571</v>
      </c>
      <c r="E368" s="51">
        <v>6.9</v>
      </c>
      <c r="F368" s="51">
        <v>0</v>
      </c>
      <c r="G368" s="51">
        <v>6.1538461538461604</v>
      </c>
      <c r="H368" s="184">
        <v>489.8605714285714</v>
      </c>
      <c r="I368" s="35"/>
      <c r="J368" s="51">
        <v>5.2</v>
      </c>
      <c r="K368" s="51">
        <v>6.1224489795918373</v>
      </c>
      <c r="L368" s="51">
        <v>-1.8867924528301785</v>
      </c>
      <c r="M368" s="184">
        <v>369.17028571428568</v>
      </c>
    </row>
    <row r="369" spans="3:13">
      <c r="C369" s="168">
        <f t="shared" si="9"/>
        <v>42351</v>
      </c>
      <c r="D369" s="71">
        <v>0.72261428571428576</v>
      </c>
      <c r="E369" s="51">
        <v>6.9</v>
      </c>
      <c r="F369" s="51">
        <v>0</v>
      </c>
      <c r="G369" s="51">
        <v>4.545454545454561</v>
      </c>
      <c r="H369" s="184">
        <v>498.60385714285718</v>
      </c>
      <c r="I369" s="35"/>
      <c r="J369" s="51">
        <v>5.4</v>
      </c>
      <c r="K369" s="51">
        <v>3.8461538461538538</v>
      </c>
      <c r="L369" s="51">
        <v>-1.818181818181813</v>
      </c>
      <c r="M369" s="184">
        <v>390.21171428571438</v>
      </c>
    </row>
    <row r="370" spans="3:13">
      <c r="C370" s="168">
        <f t="shared" si="9"/>
        <v>42358</v>
      </c>
      <c r="D370" s="71">
        <v>0.72597428571428568</v>
      </c>
      <c r="E370" s="51">
        <v>6.9</v>
      </c>
      <c r="F370" s="51">
        <v>0</v>
      </c>
      <c r="G370" s="51">
        <v>2.985074626865682</v>
      </c>
      <c r="H370" s="184">
        <v>500.92225714285712</v>
      </c>
      <c r="I370" s="35"/>
      <c r="J370" s="51">
        <v>5.6</v>
      </c>
      <c r="K370" s="51">
        <v>3.7037037037036953</v>
      </c>
      <c r="L370" s="51">
        <v>-1.7543859649122879</v>
      </c>
      <c r="M370" s="184">
        <v>406.54559999999992</v>
      </c>
    </row>
    <row r="371" spans="3:13">
      <c r="C371" s="168">
        <f t="shared" si="9"/>
        <v>42365</v>
      </c>
      <c r="D371" s="71">
        <v>0.73261571428571415</v>
      </c>
      <c r="E371" s="51">
        <v>7.1</v>
      </c>
      <c r="F371" s="51">
        <v>2.8985507246376727</v>
      </c>
      <c r="G371" s="51">
        <v>5.9701492537313356</v>
      </c>
      <c r="H371" s="184">
        <v>520.15715714285705</v>
      </c>
      <c r="I371" s="35"/>
      <c r="J371" s="51">
        <v>5.6</v>
      </c>
      <c r="K371" s="51">
        <v>0</v>
      </c>
      <c r="L371" s="51">
        <v>-1.7543859649122879</v>
      </c>
      <c r="M371" s="184">
        <v>410.26479999999992</v>
      </c>
    </row>
    <row r="372" spans="3:13">
      <c r="C372" s="168">
        <f t="shared" si="9"/>
        <v>42372</v>
      </c>
      <c r="D372" s="71">
        <v>0.7356342857142858</v>
      </c>
      <c r="E372" s="51">
        <v>7.1</v>
      </c>
      <c r="F372" s="51">
        <v>0</v>
      </c>
      <c r="G372" s="51">
        <v>5.9701492537313356</v>
      </c>
      <c r="H372" s="184">
        <v>522.30034285714294</v>
      </c>
      <c r="I372" s="35"/>
      <c r="J372" s="51">
        <v>5.7</v>
      </c>
      <c r="K372" s="51">
        <v>1.785714285714306</v>
      </c>
      <c r="L372" s="51">
        <v>-6.5573770491803174</v>
      </c>
      <c r="M372" s="184">
        <v>419.31154285714297</v>
      </c>
    </row>
    <row r="373" spans="3:13">
      <c r="C373" s="168">
        <f t="shared" si="9"/>
        <v>42379</v>
      </c>
      <c r="D373" s="71">
        <v>0.73923285714285714</v>
      </c>
      <c r="E373" s="51">
        <v>7.1</v>
      </c>
      <c r="F373" s="51">
        <v>0</v>
      </c>
      <c r="G373" s="51">
        <v>7.5757575757575637</v>
      </c>
      <c r="H373" s="184">
        <v>524.85532857142857</v>
      </c>
      <c r="I373" s="35"/>
      <c r="J373" s="51">
        <v>5.7</v>
      </c>
      <c r="K373" s="51">
        <v>0</v>
      </c>
      <c r="L373" s="51">
        <v>-3.3898305084745743</v>
      </c>
      <c r="M373" s="184">
        <v>421.36272857142859</v>
      </c>
    </row>
    <row r="374" spans="3:13">
      <c r="C374" s="168">
        <f t="shared" si="9"/>
        <v>42386</v>
      </c>
      <c r="D374" s="71">
        <v>0.75332428571428578</v>
      </c>
      <c r="E374" s="51">
        <v>7.1</v>
      </c>
      <c r="F374" s="51">
        <v>0</v>
      </c>
      <c r="G374" s="51">
        <v>9.2307692307692264</v>
      </c>
      <c r="H374" s="184">
        <v>534.86024285714291</v>
      </c>
      <c r="I374" s="35"/>
      <c r="J374" s="51">
        <v>5.6</v>
      </c>
      <c r="K374" s="51">
        <v>-1.7543859649122879</v>
      </c>
      <c r="L374" s="51">
        <v>-1.7543859649122879</v>
      </c>
      <c r="M374" s="184">
        <v>421.86160000000001</v>
      </c>
    </row>
    <row r="375" spans="3:13">
      <c r="C375" s="168">
        <f t="shared" si="9"/>
        <v>42393</v>
      </c>
      <c r="D375" s="71">
        <v>0.76283714285714299</v>
      </c>
      <c r="E375" s="51">
        <v>7</v>
      </c>
      <c r="F375" s="51">
        <v>-1.4084507042253449</v>
      </c>
      <c r="G375" s="51">
        <v>7.6923076923076934</v>
      </c>
      <c r="H375" s="184">
        <v>533.9860000000001</v>
      </c>
      <c r="I375" s="35"/>
      <c r="J375" s="51">
        <v>5.5</v>
      </c>
      <c r="K375" s="51">
        <v>-1.7857142857142776</v>
      </c>
      <c r="L375" s="51">
        <v>-3.5087719298245617</v>
      </c>
      <c r="M375" s="184">
        <v>419.56042857142864</v>
      </c>
    </row>
    <row r="376" spans="3:13">
      <c r="C376" s="168">
        <f t="shared" si="9"/>
        <v>42400</v>
      </c>
      <c r="D376" s="71">
        <v>0.76065285714285724</v>
      </c>
      <c r="E376" s="51">
        <v>6.8</v>
      </c>
      <c r="F376" s="51">
        <v>-2.8571428571428612</v>
      </c>
      <c r="G376" s="51">
        <v>6.25</v>
      </c>
      <c r="H376" s="184">
        <v>517.24394285714288</v>
      </c>
      <c r="I376" s="35"/>
      <c r="J376" s="51">
        <v>5.2</v>
      </c>
      <c r="K376" s="51">
        <v>-5.4545454545454533</v>
      </c>
      <c r="L376" s="51">
        <v>-5.4545454545454533</v>
      </c>
      <c r="M376" s="184">
        <v>395.53948571428577</v>
      </c>
    </row>
    <row r="377" spans="3:13">
      <c r="C377" s="168">
        <f t="shared" si="9"/>
        <v>42407</v>
      </c>
      <c r="D377" s="71">
        <v>0.76320714285714286</v>
      </c>
      <c r="E377" s="51">
        <v>6.7</v>
      </c>
      <c r="F377" s="51">
        <v>-1.470588235294116</v>
      </c>
      <c r="G377" s="51">
        <v>6.3492063492063551</v>
      </c>
      <c r="H377" s="184">
        <v>511.34878571428573</v>
      </c>
      <c r="I377" s="35"/>
      <c r="J377" s="51">
        <v>5.2</v>
      </c>
      <c r="K377" s="51">
        <v>0</v>
      </c>
      <c r="L377" s="51">
        <v>-5.4545454545454533</v>
      </c>
      <c r="M377" s="184">
        <v>396.86771428571433</v>
      </c>
    </row>
    <row r="378" spans="3:13">
      <c r="C378" s="168">
        <f t="shared" si="9"/>
        <v>42414</v>
      </c>
      <c r="D378" s="71">
        <v>0.77671142857142861</v>
      </c>
      <c r="E378" s="51">
        <v>6.7</v>
      </c>
      <c r="F378" s="51">
        <v>0</v>
      </c>
      <c r="G378" s="51">
        <v>6.3492063492063551</v>
      </c>
      <c r="H378" s="184">
        <v>520.39665714285718</v>
      </c>
      <c r="I378" s="35"/>
      <c r="J378" s="51">
        <v>5.6</v>
      </c>
      <c r="K378" s="51">
        <v>7.6923076923076934</v>
      </c>
      <c r="L378" s="51">
        <v>0</v>
      </c>
      <c r="M378" s="184">
        <v>434.95839999999998</v>
      </c>
    </row>
    <row r="379" spans="3:13">
      <c r="C379" s="168">
        <f t="shared" si="9"/>
        <v>42421</v>
      </c>
      <c r="D379" s="71">
        <v>0.77560428571428564</v>
      </c>
      <c r="E379" s="51">
        <v>6.8</v>
      </c>
      <c r="F379" s="51">
        <v>1.4925373134328339</v>
      </c>
      <c r="G379" s="51">
        <v>7.9365079365079367</v>
      </c>
      <c r="H379" s="184">
        <v>527.41091428571417</v>
      </c>
      <c r="I379" s="35"/>
      <c r="J379" s="51">
        <v>5.5</v>
      </c>
      <c r="K379" s="51">
        <v>-1.7857142857142776</v>
      </c>
      <c r="L379" s="51">
        <v>-1.7857142857142776</v>
      </c>
      <c r="M379" s="184">
        <v>426.58235714285712</v>
      </c>
    </row>
    <row r="380" spans="3:13">
      <c r="C380" s="168">
        <f t="shared" si="9"/>
        <v>42428</v>
      </c>
      <c r="D380" s="71">
        <v>0.78469714285714276</v>
      </c>
      <c r="E380" s="51">
        <v>6.7</v>
      </c>
      <c r="F380" s="51">
        <v>-1.470588235294116</v>
      </c>
      <c r="G380" s="51">
        <v>6.3492063492063551</v>
      </c>
      <c r="H380" s="184">
        <v>525.74708571428573</v>
      </c>
      <c r="I380" s="35"/>
      <c r="J380" s="51">
        <v>5.3</v>
      </c>
      <c r="K380" s="51">
        <v>-3.6363636363636402</v>
      </c>
      <c r="L380" s="51">
        <v>-5.357142857142847</v>
      </c>
      <c r="M380" s="184">
        <v>415.88948571428563</v>
      </c>
    </row>
    <row r="381" spans="3:13">
      <c r="C381" s="168">
        <f t="shared" si="9"/>
        <v>42435</v>
      </c>
      <c r="D381" s="71">
        <v>0.77847999999999995</v>
      </c>
      <c r="E381" s="51">
        <v>6.7</v>
      </c>
      <c r="F381" s="51">
        <v>0</v>
      </c>
      <c r="G381" s="51">
        <v>6.3492063492063551</v>
      </c>
      <c r="H381" s="184">
        <v>521.58159999999998</v>
      </c>
      <c r="I381" s="35"/>
      <c r="J381" s="51">
        <v>5.3</v>
      </c>
      <c r="K381" s="51">
        <v>0</v>
      </c>
      <c r="L381" s="51">
        <v>-8.6206896551724128</v>
      </c>
      <c r="M381" s="184">
        <v>412.59439999999995</v>
      </c>
    </row>
    <row r="382" spans="3:13">
      <c r="C382" s="168">
        <f t="shared" si="9"/>
        <v>42442</v>
      </c>
      <c r="D382" s="71">
        <v>0.77368857142857139</v>
      </c>
      <c r="E382" s="51">
        <v>6.9</v>
      </c>
      <c r="F382" s="51">
        <v>2.985074626865682</v>
      </c>
      <c r="G382" s="51">
        <v>1.4705882352941302</v>
      </c>
      <c r="H382" s="184">
        <v>533.84511428571432</v>
      </c>
      <c r="I382" s="35"/>
      <c r="J382" s="51">
        <v>5.6</v>
      </c>
      <c r="K382" s="51">
        <v>5.6603773584905639</v>
      </c>
      <c r="L382" s="51">
        <v>-8.1967213114754145</v>
      </c>
      <c r="M382" s="184">
        <v>433.26559999999989</v>
      </c>
    </row>
    <row r="383" spans="3:13">
      <c r="C383" s="168">
        <f t="shared" si="9"/>
        <v>42449</v>
      </c>
      <c r="D383" s="71">
        <v>0.7800557142857143</v>
      </c>
      <c r="E383" s="51">
        <v>7.1</v>
      </c>
      <c r="F383" s="51">
        <v>2.8985507246376727</v>
      </c>
      <c r="G383" s="51">
        <v>2.8985507246376727</v>
      </c>
      <c r="H383" s="184">
        <v>553.83955714285719</v>
      </c>
      <c r="I383" s="35"/>
      <c r="J383" s="51">
        <v>5.9</v>
      </c>
      <c r="K383" s="51">
        <v>5.3571428571428612</v>
      </c>
      <c r="L383" s="51">
        <v>-7.8125</v>
      </c>
      <c r="M383" s="184">
        <v>460.23287142857151</v>
      </c>
    </row>
    <row r="384" spans="3:13">
      <c r="C384" s="168">
        <f t="shared" si="9"/>
        <v>42456</v>
      </c>
      <c r="D384" s="71">
        <v>0.78678142857142852</v>
      </c>
      <c r="E384" s="51">
        <v>8.3000000000000007</v>
      </c>
      <c r="F384" s="51">
        <v>16.901408450704253</v>
      </c>
      <c r="G384" s="51">
        <v>13.69863013698631</v>
      </c>
      <c r="H384" s="184">
        <v>653.02858571428578</v>
      </c>
      <c r="I384" s="35"/>
      <c r="J384" s="51">
        <v>6.2</v>
      </c>
      <c r="K384" s="51">
        <v>5.0847457627118473</v>
      </c>
      <c r="L384" s="51">
        <v>-6.0606060606060623</v>
      </c>
      <c r="M384" s="184">
        <v>487.8044857142857</v>
      </c>
    </row>
    <row r="385" spans="3:13">
      <c r="C385" s="168">
        <f t="shared" si="9"/>
        <v>42463</v>
      </c>
      <c r="D385" s="71">
        <v>0.7912014285714285</v>
      </c>
      <c r="E385" s="51">
        <v>8</v>
      </c>
      <c r="F385" s="51">
        <v>-3.6144578313253106</v>
      </c>
      <c r="G385" s="51">
        <v>0</v>
      </c>
      <c r="H385" s="184">
        <v>632.96114285714282</v>
      </c>
      <c r="I385" s="35"/>
      <c r="J385" s="51">
        <v>6</v>
      </c>
      <c r="K385" s="51">
        <v>-3.225806451612911</v>
      </c>
      <c r="L385" s="51">
        <v>-11.764705882352942</v>
      </c>
      <c r="M385" s="184">
        <v>474.72085714285708</v>
      </c>
    </row>
    <row r="386" spans="3:13">
      <c r="C386" s="168">
        <f t="shared" si="9"/>
        <v>42470</v>
      </c>
      <c r="D386" s="71">
        <v>0.80397714285714272</v>
      </c>
      <c r="E386" s="51">
        <v>7.8</v>
      </c>
      <c r="F386" s="51">
        <v>-2.5</v>
      </c>
      <c r="G386" s="51">
        <v>-2.5</v>
      </c>
      <c r="H386" s="184">
        <v>627.1021714285713</v>
      </c>
      <c r="I386" s="35"/>
      <c r="J386" s="51">
        <v>5.7</v>
      </c>
      <c r="K386" s="51">
        <v>-5</v>
      </c>
      <c r="L386" s="51">
        <v>-14.925373134328353</v>
      </c>
      <c r="M386" s="184">
        <v>458.26697142857131</v>
      </c>
    </row>
    <row r="387" spans="3:13">
      <c r="C387" s="168">
        <f t="shared" si="9"/>
        <v>42477</v>
      </c>
      <c r="D387" s="71">
        <v>0.79818285714285708</v>
      </c>
      <c r="E387" s="51">
        <v>7.6</v>
      </c>
      <c r="F387" s="51">
        <v>-2.5641025641025692</v>
      </c>
      <c r="G387" s="51">
        <v>-2.5641025641025692</v>
      </c>
      <c r="H387" s="184">
        <v>606.6189714285714</v>
      </c>
      <c r="I387" s="35"/>
      <c r="J387" s="51">
        <v>5.5</v>
      </c>
      <c r="K387" s="51">
        <v>-3.5087719298245617</v>
      </c>
      <c r="L387" s="51">
        <v>-11.290322580645167</v>
      </c>
      <c r="M387" s="184">
        <v>439.00057142857133</v>
      </c>
    </row>
    <row r="388" spans="3:13">
      <c r="C388" s="168">
        <f t="shared" si="9"/>
        <v>42484</v>
      </c>
      <c r="D388" s="71">
        <v>0.78970428571428564</v>
      </c>
      <c r="E388" s="51">
        <v>7.3</v>
      </c>
      <c r="F388" s="51">
        <v>-3.9473684210526301</v>
      </c>
      <c r="G388" s="51">
        <v>1.3888888888888857</v>
      </c>
      <c r="H388" s="184">
        <v>576.48412857142853</v>
      </c>
      <c r="I388" s="35"/>
      <c r="J388" s="51">
        <v>5.4</v>
      </c>
      <c r="K388" s="51">
        <v>-1.818181818181813</v>
      </c>
      <c r="L388" s="51">
        <v>-6.8965517241379217</v>
      </c>
      <c r="M388" s="184">
        <v>426.44031428571429</v>
      </c>
    </row>
    <row r="389" spans="3:13">
      <c r="C389" s="168">
        <f t="shared" si="9"/>
        <v>42491</v>
      </c>
      <c r="D389" s="71">
        <v>0.77831571428571422</v>
      </c>
      <c r="E389" s="51">
        <v>7.2</v>
      </c>
      <c r="F389" s="51">
        <v>-1.3698630136986196</v>
      </c>
      <c r="G389" s="51">
        <v>0</v>
      </c>
      <c r="H389" s="184">
        <v>560.38731428571418</v>
      </c>
      <c r="I389" s="35"/>
      <c r="J389" s="51">
        <v>5.3</v>
      </c>
      <c r="K389" s="51">
        <v>-1.8518518518518619</v>
      </c>
      <c r="L389" s="51">
        <v>-8.6206896551724128</v>
      </c>
      <c r="M389" s="184">
        <v>412.50732857142856</v>
      </c>
    </row>
    <row r="390" spans="3:13">
      <c r="C390" s="168">
        <f t="shared" si="9"/>
        <v>42498</v>
      </c>
      <c r="D390" s="71">
        <v>0.78745714285714286</v>
      </c>
      <c r="E390" s="51">
        <v>7.2</v>
      </c>
      <c r="F390" s="51">
        <v>0</v>
      </c>
      <c r="G390" s="51">
        <v>0</v>
      </c>
      <c r="H390" s="184">
        <v>566.96914285714286</v>
      </c>
      <c r="I390" s="35"/>
      <c r="J390" s="51">
        <v>5.3</v>
      </c>
      <c r="K390" s="51">
        <v>0</v>
      </c>
      <c r="L390" s="51">
        <v>-5.357142857142847</v>
      </c>
      <c r="M390" s="184">
        <v>417.35228571428576</v>
      </c>
    </row>
    <row r="391" spans="3:13">
      <c r="C391" s="168">
        <f t="shared" si="9"/>
        <v>42505</v>
      </c>
      <c r="D391" s="71">
        <v>0.78852857142857147</v>
      </c>
      <c r="E391" s="51">
        <v>7</v>
      </c>
      <c r="F391" s="51">
        <v>-2.7777777777777857</v>
      </c>
      <c r="G391" s="51">
        <v>-1.4084507042253449</v>
      </c>
      <c r="H391" s="184">
        <v>551.97</v>
      </c>
      <c r="I391" s="35"/>
      <c r="J391" s="51">
        <v>5.6</v>
      </c>
      <c r="K391" s="51">
        <v>5.6603773584905639</v>
      </c>
      <c r="L391" s="51">
        <v>0</v>
      </c>
      <c r="M391" s="184">
        <v>441.57599999999996</v>
      </c>
    </row>
    <row r="392" spans="3:13">
      <c r="C392" s="168">
        <f t="shared" si="9"/>
        <v>42512</v>
      </c>
      <c r="D392" s="71">
        <v>0.77684857142857133</v>
      </c>
      <c r="E392" s="51">
        <v>7</v>
      </c>
      <c r="F392" s="51">
        <v>0</v>
      </c>
      <c r="G392" s="51">
        <v>-1.4084507042253449</v>
      </c>
      <c r="H392" s="184">
        <v>543.79399999999998</v>
      </c>
      <c r="I392" s="35"/>
      <c r="J392" s="51">
        <v>5.8</v>
      </c>
      <c r="K392" s="51">
        <v>3.5714285714285836</v>
      </c>
      <c r="L392" s="51">
        <v>9.4339622641509351</v>
      </c>
      <c r="M392" s="184">
        <v>450.57217142857138</v>
      </c>
    </row>
    <row r="393" spans="3:13">
      <c r="C393" s="168">
        <f t="shared" si="9"/>
        <v>42519</v>
      </c>
      <c r="D393" s="71">
        <v>0.76478428571428569</v>
      </c>
      <c r="E393" s="51">
        <v>6.8</v>
      </c>
      <c r="F393" s="51">
        <v>-2.8571428571428612</v>
      </c>
      <c r="G393" s="51">
        <v>-4.2253521126760489</v>
      </c>
      <c r="H393" s="184">
        <v>520.05331428571424</v>
      </c>
      <c r="I393" s="35"/>
      <c r="J393" s="51">
        <v>5.5</v>
      </c>
      <c r="K393" s="51">
        <v>-5.1724137931034448</v>
      </c>
      <c r="L393" s="51">
        <v>1.8518518518518334</v>
      </c>
      <c r="M393" s="184">
        <v>420.63135714285715</v>
      </c>
    </row>
    <row r="394" spans="3:13">
      <c r="C394" s="168">
        <f t="shared" si="9"/>
        <v>42526</v>
      </c>
      <c r="D394" s="71">
        <v>0.76831142857142853</v>
      </c>
      <c r="E394" s="51">
        <v>6.7</v>
      </c>
      <c r="F394" s="51">
        <v>-1.470588235294116</v>
      </c>
      <c r="G394" s="51">
        <v>-5.6338028169014081</v>
      </c>
      <c r="H394" s="184">
        <v>514.76865714285714</v>
      </c>
      <c r="I394" s="35"/>
      <c r="J394" s="51">
        <v>5.6</v>
      </c>
      <c r="K394" s="51">
        <v>1.818181818181813</v>
      </c>
      <c r="L394" s="51">
        <v>3.7037037037036953</v>
      </c>
      <c r="M394" s="184">
        <v>430.25439999999992</v>
      </c>
    </row>
    <row r="395" spans="3:13">
      <c r="C395" s="168">
        <f t="shared" si="9"/>
        <v>42533</v>
      </c>
      <c r="D395" s="71">
        <v>0.78190142857142853</v>
      </c>
      <c r="E395" s="51">
        <v>6.8</v>
      </c>
      <c r="F395" s="51">
        <v>1.4925373134328339</v>
      </c>
      <c r="G395" s="51">
        <v>-4.2253521126760489</v>
      </c>
      <c r="H395" s="184">
        <v>531.69297142857147</v>
      </c>
      <c r="I395" s="35"/>
      <c r="J395" s="51">
        <v>5.9</v>
      </c>
      <c r="K395" s="51">
        <v>5.3571428571428612</v>
      </c>
      <c r="L395" s="51">
        <v>9.2592592592592524</v>
      </c>
      <c r="M395" s="184">
        <v>461.32184285714288</v>
      </c>
    </row>
    <row r="396" spans="3:13">
      <c r="C396" s="168">
        <f t="shared" si="9"/>
        <v>42540</v>
      </c>
      <c r="D396" s="71">
        <v>0.79029142857142864</v>
      </c>
      <c r="E396" s="51">
        <v>6.7</v>
      </c>
      <c r="F396" s="51">
        <v>-1.470588235294116</v>
      </c>
      <c r="G396" s="51">
        <v>-5.6338028169014081</v>
      </c>
      <c r="H396" s="184">
        <v>529.49525714285721</v>
      </c>
      <c r="I396" s="35"/>
      <c r="J396" s="51">
        <v>5.8</v>
      </c>
      <c r="K396" s="51">
        <v>-1.6949152542373014</v>
      </c>
      <c r="L396" s="51">
        <v>1.7543859649122595</v>
      </c>
      <c r="M396" s="184">
        <v>458.3690285714286</v>
      </c>
    </row>
    <row r="397" spans="3:13">
      <c r="C397" s="168">
        <f t="shared" si="9"/>
        <v>42547</v>
      </c>
      <c r="D397" s="71">
        <v>0.78255428571428565</v>
      </c>
      <c r="E397" s="51">
        <v>6.7</v>
      </c>
      <c r="F397" s="51">
        <v>0</v>
      </c>
      <c r="G397" s="51">
        <v>-4.2857142857142776</v>
      </c>
      <c r="H397" s="184">
        <v>524.31137142857142</v>
      </c>
      <c r="I397" s="35"/>
      <c r="J397" s="51">
        <v>5.5</v>
      </c>
      <c r="K397" s="51">
        <v>-5.1724137931034448</v>
      </c>
      <c r="L397" s="51">
        <v>-1.7857142857142776</v>
      </c>
      <c r="M397" s="184">
        <v>430.40485714285711</v>
      </c>
    </row>
    <row r="398" spans="3:13">
      <c r="C398" s="168">
        <f t="shared" si="9"/>
        <v>42554</v>
      </c>
      <c r="D398" s="71">
        <v>0.82818571428571441</v>
      </c>
      <c r="E398" s="51">
        <v>6.7</v>
      </c>
      <c r="F398" s="51">
        <v>0</v>
      </c>
      <c r="G398" s="51">
        <v>0</v>
      </c>
      <c r="H398" s="184">
        <v>554.88442857142866</v>
      </c>
      <c r="I398" s="35"/>
      <c r="J398" s="51">
        <v>5.5</v>
      </c>
      <c r="K398" s="51">
        <v>0</v>
      </c>
      <c r="L398" s="51">
        <v>1.8518518518518334</v>
      </c>
      <c r="M398" s="184">
        <v>455.50214285714287</v>
      </c>
    </row>
    <row r="399" spans="3:13">
      <c r="C399" s="168">
        <f t="shared" si="9"/>
        <v>42561</v>
      </c>
      <c r="D399" s="71">
        <v>0.84800428571428577</v>
      </c>
      <c r="E399" s="51">
        <v>6.7</v>
      </c>
      <c r="F399" s="51">
        <v>0</v>
      </c>
      <c r="G399" s="51">
        <v>3.0769230769230944</v>
      </c>
      <c r="H399" s="184">
        <v>568.16287142857152</v>
      </c>
      <c r="I399" s="35"/>
      <c r="J399" s="51">
        <v>5.7</v>
      </c>
      <c r="K399" s="51">
        <v>3.6363636363636402</v>
      </c>
      <c r="L399" s="51">
        <v>11.764705882352942</v>
      </c>
      <c r="M399" s="184">
        <v>483.36244285714292</v>
      </c>
    </row>
    <row r="400" spans="3:13">
      <c r="C400" s="168">
        <f t="shared" si="9"/>
        <v>42568</v>
      </c>
      <c r="D400" s="71">
        <v>0.8398199999999999</v>
      </c>
      <c r="E400" s="51">
        <v>6.8</v>
      </c>
      <c r="F400" s="51">
        <v>1.4925373134328339</v>
      </c>
      <c r="G400" s="51">
        <v>4.6153846153846274</v>
      </c>
      <c r="H400" s="184">
        <v>571.07759999999996</v>
      </c>
      <c r="I400" s="35"/>
      <c r="J400" s="51">
        <v>5.8</v>
      </c>
      <c r="K400" s="51">
        <v>1.7543859649122595</v>
      </c>
      <c r="L400" s="51">
        <v>7.4074074074073906</v>
      </c>
      <c r="M400" s="184">
        <v>487.09559999999999</v>
      </c>
    </row>
    <row r="401" spans="3:13">
      <c r="C401" s="168">
        <f t="shared" si="9"/>
        <v>42575</v>
      </c>
      <c r="D401" s="71">
        <v>0.8371614285714285</v>
      </c>
      <c r="E401" s="51">
        <v>6.7</v>
      </c>
      <c r="F401" s="51">
        <v>-1.470588235294116</v>
      </c>
      <c r="G401" s="51">
        <v>4.6875</v>
      </c>
      <c r="H401" s="184">
        <v>560.89815714285714</v>
      </c>
      <c r="I401" s="35"/>
      <c r="J401" s="51">
        <v>5.6</v>
      </c>
      <c r="K401" s="51">
        <v>-3.448275862068968</v>
      </c>
      <c r="L401" s="51">
        <v>5.6603773584905639</v>
      </c>
      <c r="M401" s="184">
        <v>468.8103999999999</v>
      </c>
    </row>
    <row r="402" spans="3:13">
      <c r="C402" s="168">
        <f t="shared" si="9"/>
        <v>42582</v>
      </c>
      <c r="D402" s="71">
        <v>0.84054714285714294</v>
      </c>
      <c r="E402" s="51">
        <v>6.5</v>
      </c>
      <c r="F402" s="51">
        <v>-2.9850746268656678</v>
      </c>
      <c r="G402" s="51">
        <v>4.8387096774193452</v>
      </c>
      <c r="H402" s="184">
        <v>546.35564285714293</v>
      </c>
      <c r="I402" s="35"/>
      <c r="J402" s="51">
        <v>5.4</v>
      </c>
      <c r="K402" s="51">
        <v>-3.5714285714285552</v>
      </c>
      <c r="L402" s="51">
        <v>8</v>
      </c>
      <c r="M402" s="184">
        <v>453.89545714285725</v>
      </c>
    </row>
    <row r="403" spans="3:13">
      <c r="C403" s="168">
        <f t="shared" si="9"/>
        <v>42589</v>
      </c>
      <c r="D403" s="71">
        <v>0.84483285714285705</v>
      </c>
      <c r="E403" s="51">
        <v>6.5</v>
      </c>
      <c r="F403" s="51">
        <v>0</v>
      </c>
      <c r="G403" s="51">
        <v>6.5573770491803316</v>
      </c>
      <c r="H403" s="184">
        <v>549.14135714285703</v>
      </c>
      <c r="I403" s="35"/>
      <c r="J403" s="51">
        <v>5.3</v>
      </c>
      <c r="K403" s="51">
        <v>-1.8518518518518619</v>
      </c>
      <c r="L403" s="51">
        <v>6</v>
      </c>
      <c r="M403" s="184">
        <v>447.76141428571418</v>
      </c>
    </row>
    <row r="404" spans="3:13">
      <c r="C404" s="168">
        <f t="shared" si="9"/>
        <v>42596</v>
      </c>
      <c r="D404" s="71">
        <v>0.85548999999999997</v>
      </c>
      <c r="E404" s="51">
        <v>6.5</v>
      </c>
      <c r="F404" s="51">
        <v>0</v>
      </c>
      <c r="G404" s="51">
        <v>3.1746031746031917</v>
      </c>
      <c r="H404" s="184">
        <v>556.06849999999997</v>
      </c>
      <c r="I404" s="35"/>
      <c r="J404" s="51">
        <v>5.4</v>
      </c>
      <c r="K404" s="51">
        <v>1.8867924528301927</v>
      </c>
      <c r="L404" s="51">
        <v>1.8867924528301927</v>
      </c>
      <c r="M404" s="184">
        <v>461.96460000000002</v>
      </c>
    </row>
    <row r="405" spans="3:13">
      <c r="C405" s="168">
        <f t="shared" si="9"/>
        <v>42603</v>
      </c>
      <c r="D405" s="71">
        <v>0.86510571428571426</v>
      </c>
      <c r="E405" s="51">
        <v>6.5</v>
      </c>
      <c r="F405" s="51">
        <v>0</v>
      </c>
      <c r="G405" s="51">
        <v>8.3333333333333286</v>
      </c>
      <c r="H405" s="184">
        <v>562.31871428571424</v>
      </c>
      <c r="I405" s="35"/>
      <c r="J405" s="51">
        <v>5.5</v>
      </c>
      <c r="K405" s="51">
        <v>1.8518518518518334</v>
      </c>
      <c r="L405" s="51">
        <v>10.000000000000014</v>
      </c>
      <c r="M405" s="184">
        <v>475.80814285714285</v>
      </c>
    </row>
    <row r="406" spans="3:13">
      <c r="C406" s="168">
        <f t="shared" si="9"/>
        <v>42610</v>
      </c>
      <c r="D406" s="71">
        <v>0.85767428571428561</v>
      </c>
      <c r="E406" s="51">
        <v>6.5</v>
      </c>
      <c r="F406" s="51">
        <v>0</v>
      </c>
      <c r="G406" s="51">
        <v>4.8387096774193452</v>
      </c>
      <c r="H406" s="184">
        <v>557.48828571428567</v>
      </c>
      <c r="I406" s="35"/>
      <c r="J406" s="51">
        <v>5.5</v>
      </c>
      <c r="K406" s="51">
        <v>0</v>
      </c>
      <c r="L406" s="51">
        <v>12.24489795918366</v>
      </c>
      <c r="M406" s="184">
        <v>471.72085714285703</v>
      </c>
    </row>
    <row r="407" spans="3:13">
      <c r="C407" s="168">
        <f t="shared" si="9"/>
        <v>42617</v>
      </c>
      <c r="D407" s="71">
        <v>0.84781714285714294</v>
      </c>
      <c r="E407" s="51">
        <v>6.9</v>
      </c>
      <c r="F407" s="51">
        <v>6.1538461538461604</v>
      </c>
      <c r="G407" s="51">
        <v>7.8125</v>
      </c>
      <c r="H407" s="184">
        <v>584.99382857142871</v>
      </c>
      <c r="I407" s="35"/>
      <c r="J407" s="51">
        <v>5.6</v>
      </c>
      <c r="K407" s="51">
        <v>1.818181818181813</v>
      </c>
      <c r="L407" s="51">
        <v>11.999999999999986</v>
      </c>
      <c r="M407" s="184">
        <v>474.77760000000001</v>
      </c>
    </row>
    <row r="408" spans="3:13">
      <c r="C408" s="168">
        <f t="shared" si="9"/>
        <v>42624</v>
      </c>
      <c r="D408" s="71">
        <v>0.84154571428571423</v>
      </c>
      <c r="E408" s="51">
        <v>7.2</v>
      </c>
      <c r="F408" s="51">
        <v>4.3478260869565162</v>
      </c>
      <c r="G408" s="51">
        <v>7.4626865671641838</v>
      </c>
      <c r="H408" s="184">
        <v>605.91291428571424</v>
      </c>
      <c r="I408" s="35"/>
      <c r="J408" s="51">
        <v>5.8</v>
      </c>
      <c r="K408" s="51">
        <v>3.5714285714285836</v>
      </c>
      <c r="L408" s="51">
        <v>11.538461538461547</v>
      </c>
      <c r="M408" s="184">
        <v>488.09651428571431</v>
      </c>
    </row>
    <row r="409" spans="3:13">
      <c r="C409" s="168">
        <f t="shared" si="9"/>
        <v>42631</v>
      </c>
      <c r="D409" s="71">
        <v>0.84925428571428563</v>
      </c>
      <c r="E409" s="51">
        <v>7.3</v>
      </c>
      <c r="F409" s="51">
        <v>1.3888888888888857</v>
      </c>
      <c r="G409" s="51">
        <v>7.3529411764705799</v>
      </c>
      <c r="H409" s="184">
        <v>619.95562857142841</v>
      </c>
      <c r="I409" s="35"/>
      <c r="J409" s="51">
        <v>5.7</v>
      </c>
      <c r="K409" s="51">
        <v>-1.7241379310344769</v>
      </c>
      <c r="L409" s="51">
        <v>11.764705882352942</v>
      </c>
      <c r="M409" s="184">
        <v>484.07494285714279</v>
      </c>
    </row>
    <row r="410" spans="3:13">
      <c r="C410" s="168">
        <f t="shared" si="9"/>
        <v>42638</v>
      </c>
      <c r="D410" s="71">
        <v>0.85914857142857148</v>
      </c>
      <c r="E410" s="51">
        <v>7.2</v>
      </c>
      <c r="F410" s="51">
        <v>-1.3698630136986196</v>
      </c>
      <c r="G410" s="51">
        <v>4.3478260869565162</v>
      </c>
      <c r="H410" s="184">
        <v>618.58697142857147</v>
      </c>
      <c r="I410" s="35"/>
      <c r="J410" s="51">
        <v>5.5</v>
      </c>
      <c r="K410" s="51">
        <v>-3.5087719298245617</v>
      </c>
      <c r="L410" s="51">
        <v>1.8518518518518334</v>
      </c>
      <c r="M410" s="184">
        <v>472.53171428571432</v>
      </c>
    </row>
    <row r="411" spans="3:13">
      <c r="C411" s="168">
        <f t="shared" si="9"/>
        <v>42645</v>
      </c>
      <c r="D411" s="71">
        <v>0.86355714285714258</v>
      </c>
      <c r="E411" s="51">
        <v>7.2</v>
      </c>
      <c r="F411" s="51">
        <v>0</v>
      </c>
      <c r="G411" s="51">
        <v>4.3478260869565162</v>
      </c>
      <c r="H411" s="184">
        <v>621.76114285714266</v>
      </c>
      <c r="I411" s="35"/>
      <c r="J411" s="51">
        <v>5.5</v>
      </c>
      <c r="K411" s="51">
        <v>0</v>
      </c>
      <c r="L411" s="51">
        <v>7.8431372549019756</v>
      </c>
      <c r="M411" s="184">
        <v>474.95642857142843</v>
      </c>
    </row>
    <row r="412" spans="3:13">
      <c r="C412" s="168">
        <f t="shared" si="9"/>
        <v>42652</v>
      </c>
      <c r="D412" s="71">
        <v>0.88306428571428575</v>
      </c>
      <c r="E412" s="51">
        <v>7.1</v>
      </c>
      <c r="F412" s="51">
        <v>-1.3888888888888999</v>
      </c>
      <c r="G412" s="51">
        <v>2.8985507246376727</v>
      </c>
      <c r="H412" s="184">
        <v>626.97564285714282</v>
      </c>
      <c r="I412" s="35"/>
      <c r="J412" s="51">
        <v>5.4</v>
      </c>
      <c r="K412" s="51">
        <v>-1.818181818181813</v>
      </c>
      <c r="L412" s="51">
        <v>8</v>
      </c>
      <c r="M412" s="184">
        <v>476.85471428571435</v>
      </c>
    </row>
    <row r="413" spans="3:13">
      <c r="C413" s="168">
        <f t="shared" si="9"/>
        <v>42659</v>
      </c>
      <c r="D413" s="71">
        <v>0.90127999999999997</v>
      </c>
      <c r="E413" s="51">
        <v>6.9</v>
      </c>
      <c r="F413" s="51">
        <v>-2.8169014084506898</v>
      </c>
      <c r="G413" s="51">
        <v>0</v>
      </c>
      <c r="H413" s="184">
        <v>621.88319999999999</v>
      </c>
      <c r="I413" s="35"/>
      <c r="J413" s="51">
        <v>5.2</v>
      </c>
      <c r="K413" s="51">
        <v>-3.7037037037037095</v>
      </c>
      <c r="L413" s="51">
        <v>8.3333333333333428</v>
      </c>
      <c r="M413" s="184">
        <v>468.66560000000004</v>
      </c>
    </row>
    <row r="414" spans="3:13">
      <c r="C414" s="168">
        <f t="shared" si="9"/>
        <v>42666</v>
      </c>
      <c r="D414" s="71">
        <v>0.89643714285714282</v>
      </c>
      <c r="E414" s="51">
        <v>6.9</v>
      </c>
      <c r="F414" s="51">
        <v>0</v>
      </c>
      <c r="G414" s="51">
        <v>0</v>
      </c>
      <c r="H414" s="184">
        <v>618.54162857142865</v>
      </c>
      <c r="I414" s="35"/>
      <c r="J414" s="51">
        <v>5.0999999999999996</v>
      </c>
      <c r="K414" s="51">
        <v>-1.923076923076934</v>
      </c>
      <c r="L414" s="51">
        <v>8.5106382978723332</v>
      </c>
      <c r="M414" s="184">
        <v>457.18294285714285</v>
      </c>
    </row>
    <row r="415" spans="3:13">
      <c r="C415" s="168">
        <f t="shared" si="9"/>
        <v>42673</v>
      </c>
      <c r="D415" s="71">
        <v>0.89395142857142851</v>
      </c>
      <c r="E415" s="51">
        <v>6.8</v>
      </c>
      <c r="F415" s="51">
        <v>-1.4492753623188435</v>
      </c>
      <c r="G415" s="51">
        <v>-1.4492753623188435</v>
      </c>
      <c r="H415" s="184">
        <v>607.88697142857131</v>
      </c>
      <c r="I415" s="35"/>
      <c r="J415" s="51">
        <v>4.7</v>
      </c>
      <c r="K415" s="51">
        <v>-7.8431372549019613</v>
      </c>
      <c r="L415" s="51">
        <v>4.4444444444444571</v>
      </c>
      <c r="M415" s="184">
        <v>420.15717142857147</v>
      </c>
    </row>
    <row r="416" spans="3:13">
      <c r="C416" s="168">
        <f t="shared" si="9"/>
        <v>42680</v>
      </c>
      <c r="D416" s="71">
        <v>0.89495000000000025</v>
      </c>
      <c r="E416" s="51">
        <v>6.8</v>
      </c>
      <c r="F416" s="51">
        <v>0</v>
      </c>
      <c r="G416" s="51">
        <v>-1.4492753623188435</v>
      </c>
      <c r="H416" s="184">
        <v>608.56600000000014</v>
      </c>
      <c r="I416" s="35"/>
      <c r="J416" s="51">
        <v>4.9000000000000004</v>
      </c>
      <c r="K416" s="51">
        <v>4.2553191489361808</v>
      </c>
      <c r="L416" s="51">
        <v>11.36363636363636</v>
      </c>
      <c r="M416" s="184">
        <v>438.52550000000019</v>
      </c>
    </row>
    <row r="417" spans="3:13">
      <c r="C417" s="168">
        <f t="shared" si="9"/>
        <v>42687</v>
      </c>
      <c r="D417" s="71">
        <v>0.88002428571428559</v>
      </c>
      <c r="E417" s="51">
        <v>7</v>
      </c>
      <c r="F417" s="51">
        <v>2.9411764705882462</v>
      </c>
      <c r="G417" s="51">
        <v>-1.4084507042253449</v>
      </c>
      <c r="H417" s="184">
        <v>616.01699999999994</v>
      </c>
      <c r="I417" s="35"/>
      <c r="J417" s="51">
        <v>5.3</v>
      </c>
      <c r="K417" s="51">
        <v>8.1632653061224403</v>
      </c>
      <c r="L417" s="51">
        <v>15.217391304347828</v>
      </c>
      <c r="M417" s="184">
        <v>466.41287142857129</v>
      </c>
    </row>
    <row r="418" spans="3:13">
      <c r="C418" s="168">
        <f t="shared" si="9"/>
        <v>42694</v>
      </c>
      <c r="D418" s="71">
        <v>0.86193857142857155</v>
      </c>
      <c r="E418" s="51">
        <v>6.8</v>
      </c>
      <c r="F418" s="51">
        <v>-2.8571428571428612</v>
      </c>
      <c r="G418" s="51">
        <v>-4.2253521126760489</v>
      </c>
      <c r="H418" s="184">
        <v>586.11822857142863</v>
      </c>
      <c r="I418" s="35"/>
      <c r="J418" s="51">
        <v>4.8</v>
      </c>
      <c r="K418" s="51">
        <v>-9.4339622641509351</v>
      </c>
      <c r="L418" s="51">
        <v>0</v>
      </c>
      <c r="M418" s="184">
        <v>413.73051428571432</v>
      </c>
    </row>
    <row r="419" spans="3:13">
      <c r="C419" s="168">
        <f t="shared" si="9"/>
        <v>42701</v>
      </c>
      <c r="D419" s="71">
        <v>0.85417571428571437</v>
      </c>
      <c r="E419" s="51">
        <v>6.9</v>
      </c>
      <c r="F419" s="51">
        <v>1.4705882352941302</v>
      </c>
      <c r="G419" s="51">
        <v>0</v>
      </c>
      <c r="H419" s="184">
        <v>589.38124285714298</v>
      </c>
      <c r="I419" s="35"/>
      <c r="J419" s="51">
        <v>4.7</v>
      </c>
      <c r="K419" s="51">
        <v>-2.0833333333333286</v>
      </c>
      <c r="L419" s="51">
        <v>-4.0816326530612344</v>
      </c>
      <c r="M419" s="184">
        <v>401.46258571428575</v>
      </c>
    </row>
    <row r="420" spans="3:13">
      <c r="C420" s="168">
        <f t="shared" si="9"/>
        <v>42708</v>
      </c>
      <c r="D420" s="71">
        <v>0.8475057142857142</v>
      </c>
      <c r="E420" s="51">
        <v>6.9</v>
      </c>
      <c r="F420" s="51">
        <v>0</v>
      </c>
      <c r="G420" s="51">
        <v>0</v>
      </c>
      <c r="H420" s="184">
        <v>584.77894285714285</v>
      </c>
      <c r="I420" s="35"/>
      <c r="J420" s="51">
        <v>4.7</v>
      </c>
      <c r="K420" s="51">
        <v>0</v>
      </c>
      <c r="L420" s="51">
        <v>-9.6153846153846132</v>
      </c>
      <c r="M420" s="184">
        <v>398.32768571428568</v>
      </c>
    </row>
    <row r="421" spans="3:13">
      <c r="C421" s="168">
        <f t="shared" ref="C421:C484" si="10">C420+7</f>
        <v>42715</v>
      </c>
      <c r="D421" s="71">
        <v>0.84377285714285699</v>
      </c>
      <c r="E421" s="51">
        <v>7</v>
      </c>
      <c r="F421" s="51">
        <v>1.4492753623188293</v>
      </c>
      <c r="G421" s="51">
        <v>1.4492753623188293</v>
      </c>
      <c r="H421" s="184">
        <v>590.64099999999996</v>
      </c>
      <c r="I421" s="35"/>
      <c r="J421" s="51">
        <v>5.0999999999999996</v>
      </c>
      <c r="K421" s="51">
        <v>8.5106382978723332</v>
      </c>
      <c r="L421" s="51">
        <v>-5.5555555555555713</v>
      </c>
      <c r="M421" s="184">
        <v>430.32415714285702</v>
      </c>
    </row>
    <row r="422" spans="3:13">
      <c r="C422" s="168">
        <f t="shared" si="10"/>
        <v>42722</v>
      </c>
      <c r="D422" s="71">
        <v>0.83809142857142849</v>
      </c>
      <c r="E422" s="51">
        <v>7</v>
      </c>
      <c r="F422" s="51">
        <v>0</v>
      </c>
      <c r="G422" s="51">
        <v>1.4492753623188293</v>
      </c>
      <c r="H422" s="184">
        <v>586.66399999999999</v>
      </c>
      <c r="I422" s="35"/>
      <c r="J422" s="51">
        <v>5.2</v>
      </c>
      <c r="K422" s="51">
        <v>1.9607843137255117</v>
      </c>
      <c r="L422" s="51">
        <v>-7.1428571428571246</v>
      </c>
      <c r="M422" s="184">
        <v>435.80754285714283</v>
      </c>
    </row>
    <row r="423" spans="3:13">
      <c r="C423" s="168">
        <f t="shared" si="10"/>
        <v>42729</v>
      </c>
      <c r="D423" s="71">
        <v>0.84492714285714299</v>
      </c>
      <c r="E423" s="51">
        <v>7.1</v>
      </c>
      <c r="F423" s="51">
        <v>1.4285714285714164</v>
      </c>
      <c r="G423" s="51">
        <v>0</v>
      </c>
      <c r="H423" s="184">
        <v>599.89827142857143</v>
      </c>
      <c r="I423" s="35"/>
      <c r="J423" s="51">
        <v>5.3</v>
      </c>
      <c r="K423" s="51">
        <v>1.9230769230769198</v>
      </c>
      <c r="L423" s="51">
        <v>-5.357142857142847</v>
      </c>
      <c r="M423" s="184">
        <v>447.81138571428573</v>
      </c>
    </row>
    <row r="424" spans="3:13">
      <c r="C424" s="168">
        <f t="shared" si="10"/>
        <v>42736</v>
      </c>
      <c r="D424" s="71">
        <v>0.85360000000000003</v>
      </c>
      <c r="E424" s="51">
        <v>7.1</v>
      </c>
      <c r="F424" s="51">
        <v>0</v>
      </c>
      <c r="G424" s="51">
        <v>0</v>
      </c>
      <c r="H424" s="184">
        <v>606.05599999999993</v>
      </c>
      <c r="I424" s="35"/>
      <c r="J424" s="51">
        <v>5.4</v>
      </c>
      <c r="K424" s="51">
        <v>1.8867924528301927</v>
      </c>
      <c r="L424" s="51">
        <v>-5.2631578947368354</v>
      </c>
      <c r="M424" s="184">
        <v>460.94400000000002</v>
      </c>
    </row>
    <row r="425" spans="3:13">
      <c r="C425" s="168">
        <f t="shared" si="10"/>
        <v>42743</v>
      </c>
      <c r="D425" s="71">
        <v>0.85237714285714294</v>
      </c>
      <c r="E425" s="51">
        <v>7</v>
      </c>
      <c r="F425" s="51">
        <v>-1.4084507042253449</v>
      </c>
      <c r="G425" s="51">
        <v>-1.4084507042253449</v>
      </c>
      <c r="H425" s="184">
        <v>596.6640000000001</v>
      </c>
      <c r="I425" s="35"/>
      <c r="J425" s="51">
        <v>5.4</v>
      </c>
      <c r="K425" s="51">
        <v>0</v>
      </c>
      <c r="L425" s="51">
        <v>-5.2631578947368354</v>
      </c>
      <c r="M425" s="184">
        <v>460.28365714285718</v>
      </c>
    </row>
    <row r="426" spans="3:13">
      <c r="C426" s="168">
        <f t="shared" si="10"/>
        <v>42750</v>
      </c>
      <c r="D426" s="71">
        <v>0.86844571428571427</v>
      </c>
      <c r="E426" s="51">
        <v>6.7</v>
      </c>
      <c r="F426" s="51">
        <v>-4.2857142857142776</v>
      </c>
      <c r="G426" s="51">
        <v>-5.6338028169014081</v>
      </c>
      <c r="H426" s="184">
        <v>581.85862857142854</v>
      </c>
      <c r="I426" s="35"/>
      <c r="J426" s="51">
        <v>5.3</v>
      </c>
      <c r="K426" s="51">
        <v>-1.8518518518518619</v>
      </c>
      <c r="L426" s="51">
        <v>-5.357142857142847</v>
      </c>
      <c r="M426" s="184">
        <v>460.27622857142853</v>
      </c>
    </row>
    <row r="427" spans="3:13">
      <c r="C427" s="168">
        <f t="shared" si="10"/>
        <v>42757</v>
      </c>
      <c r="D427" s="71">
        <v>0.8696057142857142</v>
      </c>
      <c r="E427" s="51">
        <v>6.7</v>
      </c>
      <c r="F427" s="51">
        <v>0</v>
      </c>
      <c r="G427" s="51">
        <v>-4.2857142857142776</v>
      </c>
      <c r="H427" s="184">
        <v>582.63582857142853</v>
      </c>
      <c r="I427" s="35"/>
      <c r="J427" s="51">
        <v>5.3</v>
      </c>
      <c r="K427" s="51">
        <v>0</v>
      </c>
      <c r="L427" s="51">
        <v>-3.6363636363636402</v>
      </c>
      <c r="M427" s="184">
        <v>460.89102857142848</v>
      </c>
    </row>
    <row r="428" spans="3:13">
      <c r="C428" s="168">
        <f t="shared" si="10"/>
        <v>42764</v>
      </c>
      <c r="D428" s="71">
        <v>0.85699857142857139</v>
      </c>
      <c r="E428" s="51">
        <v>6.5</v>
      </c>
      <c r="F428" s="51">
        <v>-2.9850746268656678</v>
      </c>
      <c r="G428" s="51">
        <v>-4.4117647058823479</v>
      </c>
      <c r="H428" s="184">
        <v>557.04907142857132</v>
      </c>
      <c r="I428" s="35"/>
      <c r="J428" s="51">
        <v>4.9000000000000004</v>
      </c>
      <c r="K428" s="51">
        <v>-7.5471698113207424</v>
      </c>
      <c r="L428" s="51">
        <v>-5.7692307692307736</v>
      </c>
      <c r="M428" s="184">
        <v>419.92930000000001</v>
      </c>
    </row>
    <row r="429" spans="3:13">
      <c r="C429" s="168">
        <f t="shared" si="10"/>
        <v>42771</v>
      </c>
      <c r="D429" s="71">
        <v>0.85674571428571422</v>
      </c>
      <c r="E429" s="51">
        <v>6.4</v>
      </c>
      <c r="F429" s="51">
        <v>-1.538461538461533</v>
      </c>
      <c r="G429" s="51">
        <v>-4.4776119402985159</v>
      </c>
      <c r="H429" s="184">
        <v>548.31725714285722</v>
      </c>
      <c r="I429" s="35"/>
      <c r="J429" s="51">
        <v>4.8</v>
      </c>
      <c r="K429" s="51">
        <v>-2.0408163265306314</v>
      </c>
      <c r="L429" s="51">
        <v>-7.6923076923076934</v>
      </c>
      <c r="M429" s="184">
        <v>411.2379428571428</v>
      </c>
    </row>
    <row r="430" spans="3:13">
      <c r="C430" s="168">
        <f t="shared" si="10"/>
        <v>42778</v>
      </c>
      <c r="D430" s="71">
        <v>0.85611142857142852</v>
      </c>
      <c r="E430" s="51">
        <v>6.4</v>
      </c>
      <c r="F430" s="51">
        <v>0</v>
      </c>
      <c r="G430" s="51">
        <v>-4.4776119402985159</v>
      </c>
      <c r="H430" s="184">
        <v>547.9113142857143</v>
      </c>
      <c r="I430" s="35"/>
      <c r="J430" s="51">
        <v>4.8</v>
      </c>
      <c r="K430" s="51">
        <v>0</v>
      </c>
      <c r="L430" s="51">
        <v>-14.285714285714278</v>
      </c>
      <c r="M430" s="184">
        <v>410.93348571428567</v>
      </c>
    </row>
    <row r="431" spans="3:13">
      <c r="C431" s="168">
        <f t="shared" si="10"/>
        <v>42785</v>
      </c>
      <c r="D431" s="71">
        <v>0.85260857142857127</v>
      </c>
      <c r="E431" s="51">
        <v>6.2</v>
      </c>
      <c r="F431" s="51">
        <v>-3.125</v>
      </c>
      <c r="G431" s="51">
        <v>-8.8235294117646959</v>
      </c>
      <c r="H431" s="184">
        <v>528.6173142857142</v>
      </c>
      <c r="I431" s="35"/>
      <c r="J431" s="51">
        <v>4.9000000000000004</v>
      </c>
      <c r="K431" s="51">
        <v>2.0833333333333428</v>
      </c>
      <c r="L431" s="51">
        <v>-10.909090909090907</v>
      </c>
      <c r="M431" s="184">
        <v>417.77819999999997</v>
      </c>
    </row>
    <row r="432" spans="3:13">
      <c r="C432" s="168">
        <f t="shared" si="10"/>
        <v>42792</v>
      </c>
      <c r="D432" s="71">
        <v>0.84829857142857124</v>
      </c>
      <c r="E432" s="51">
        <v>6.2</v>
      </c>
      <c r="F432" s="51">
        <v>0</v>
      </c>
      <c r="G432" s="51">
        <v>-7.4626865671641838</v>
      </c>
      <c r="H432" s="184">
        <v>525.94511428571411</v>
      </c>
      <c r="I432" s="35"/>
      <c r="J432" s="51">
        <v>4.9000000000000004</v>
      </c>
      <c r="K432" s="51">
        <v>0</v>
      </c>
      <c r="L432" s="51">
        <v>-7.5471698113207424</v>
      </c>
      <c r="M432" s="184">
        <v>415.66629999999992</v>
      </c>
    </row>
    <row r="433" spans="3:13">
      <c r="C433" s="168">
        <f t="shared" si="10"/>
        <v>42799</v>
      </c>
      <c r="D433" s="71">
        <v>0.8555828571428572</v>
      </c>
      <c r="E433" s="51">
        <v>6.2</v>
      </c>
      <c r="F433" s="51">
        <v>0</v>
      </c>
      <c r="G433" s="51">
        <v>-7.4626865671641838</v>
      </c>
      <c r="H433" s="184">
        <v>530.46137142857151</v>
      </c>
      <c r="I433" s="35"/>
      <c r="J433" s="51">
        <v>4.9000000000000004</v>
      </c>
      <c r="K433" s="51">
        <v>0</v>
      </c>
      <c r="L433" s="51">
        <v>-7.5471698113207424</v>
      </c>
      <c r="M433" s="184">
        <v>419.23560000000003</v>
      </c>
    </row>
    <row r="434" spans="3:13">
      <c r="C434" s="168">
        <f t="shared" si="10"/>
        <v>42806</v>
      </c>
      <c r="D434" s="71">
        <v>0.86753000000000013</v>
      </c>
      <c r="E434" s="51">
        <v>6.2</v>
      </c>
      <c r="F434" s="51">
        <v>0</v>
      </c>
      <c r="G434" s="51">
        <v>-10.14492753623189</v>
      </c>
      <c r="H434" s="184">
        <v>537.86860000000013</v>
      </c>
      <c r="I434" s="35"/>
      <c r="J434" s="51">
        <v>4.9000000000000004</v>
      </c>
      <c r="K434" s="51">
        <v>0</v>
      </c>
      <c r="L434" s="51">
        <v>-12.499999999999986</v>
      </c>
      <c r="M434" s="184">
        <v>425.08970000000011</v>
      </c>
    </row>
    <row r="435" spans="3:13">
      <c r="C435" s="168">
        <f t="shared" si="10"/>
        <v>42813</v>
      </c>
      <c r="D435" s="71">
        <v>0.87098571428571436</v>
      </c>
      <c r="E435" s="51">
        <v>6.5</v>
      </c>
      <c r="F435" s="51">
        <v>4.8387096774193452</v>
      </c>
      <c r="G435" s="51">
        <v>-8.4507042253521121</v>
      </c>
      <c r="H435" s="184">
        <v>566.14071428571435</v>
      </c>
      <c r="I435" s="35"/>
      <c r="J435" s="51">
        <v>5.0999999999999996</v>
      </c>
      <c r="K435" s="51">
        <v>4.0816326530612059</v>
      </c>
      <c r="L435" s="51">
        <v>-13.559322033898312</v>
      </c>
      <c r="M435" s="184">
        <v>444.20271428571425</v>
      </c>
    </row>
    <row r="436" spans="3:13">
      <c r="C436" s="168">
        <f t="shared" si="10"/>
        <v>42820</v>
      </c>
      <c r="D436" s="71">
        <v>0.8666814285714286</v>
      </c>
      <c r="E436" s="51">
        <v>6.5</v>
      </c>
      <c r="F436" s="51">
        <v>0</v>
      </c>
      <c r="G436" s="51">
        <v>-21.686746987951807</v>
      </c>
      <c r="H436" s="184">
        <v>563.3429285714285</v>
      </c>
      <c r="I436" s="35"/>
      <c r="J436" s="51">
        <v>5</v>
      </c>
      <c r="K436" s="51">
        <v>-1.9607843137254832</v>
      </c>
      <c r="L436" s="51">
        <v>-19.354838709677423</v>
      </c>
      <c r="M436" s="184">
        <v>433.34071428571434</v>
      </c>
    </row>
    <row r="437" spans="3:13">
      <c r="C437" s="168">
        <f t="shared" si="10"/>
        <v>42827</v>
      </c>
      <c r="D437" s="71">
        <v>0.86161285714285707</v>
      </c>
      <c r="E437" s="51">
        <v>6.6</v>
      </c>
      <c r="F437" s="51">
        <v>1.538461538461533</v>
      </c>
      <c r="G437" s="51">
        <v>-17.5</v>
      </c>
      <c r="H437" s="184">
        <v>568.66448571428566</v>
      </c>
      <c r="I437" s="35"/>
      <c r="J437" s="51">
        <v>5.2</v>
      </c>
      <c r="K437" s="51">
        <v>4</v>
      </c>
      <c r="L437" s="51">
        <v>-13.333333333333329</v>
      </c>
      <c r="M437" s="184">
        <v>448.03868571428575</v>
      </c>
    </row>
    <row r="438" spans="3:13">
      <c r="C438" s="168">
        <f t="shared" si="10"/>
        <v>42834</v>
      </c>
      <c r="D438" s="71">
        <v>0.85526000000000013</v>
      </c>
      <c r="E438" s="51">
        <v>6.9</v>
      </c>
      <c r="F438" s="51">
        <v>4.545454545454561</v>
      </c>
      <c r="G438" s="51">
        <v>-11.538461538461533</v>
      </c>
      <c r="H438" s="184">
        <v>590.12940000000015</v>
      </c>
      <c r="I438" s="35"/>
      <c r="J438" s="51">
        <v>5.6</v>
      </c>
      <c r="K438" s="51">
        <v>7.6923076923076934</v>
      </c>
      <c r="L438" s="51">
        <v>-1.7543859649122879</v>
      </c>
      <c r="M438" s="184">
        <v>478.94560000000001</v>
      </c>
    </row>
    <row r="439" spans="3:13">
      <c r="C439" s="168">
        <f t="shared" si="10"/>
        <v>42841</v>
      </c>
      <c r="D439" s="71">
        <v>0.85052428571428551</v>
      </c>
      <c r="E439" s="51">
        <v>7.7</v>
      </c>
      <c r="F439" s="51">
        <v>11.594202898550733</v>
      </c>
      <c r="G439" s="51">
        <v>1.3157894736842195</v>
      </c>
      <c r="H439" s="184">
        <v>654.90369999999984</v>
      </c>
      <c r="I439" s="35"/>
      <c r="J439" s="51">
        <v>6.2</v>
      </c>
      <c r="K439" s="51">
        <v>10.714285714285722</v>
      </c>
      <c r="L439" s="51">
        <v>12.72727272727272</v>
      </c>
      <c r="M439" s="184">
        <v>527.32505714285708</v>
      </c>
    </row>
    <row r="440" spans="3:13">
      <c r="C440" s="168">
        <f t="shared" si="10"/>
        <v>42848</v>
      </c>
      <c r="D440" s="71">
        <v>0.84098714285714293</v>
      </c>
      <c r="E440" s="51">
        <v>7.6</v>
      </c>
      <c r="F440" s="51">
        <v>-1.2987012987013031</v>
      </c>
      <c r="G440" s="51">
        <v>4.1095890410958873</v>
      </c>
      <c r="H440" s="184">
        <v>639.15022857142856</v>
      </c>
      <c r="I440" s="35"/>
      <c r="J440" s="51">
        <v>6.1</v>
      </c>
      <c r="K440" s="51">
        <v>-1.6129032258064626</v>
      </c>
      <c r="L440" s="51">
        <v>12.962962962962948</v>
      </c>
      <c r="M440" s="184">
        <v>513.00215714285719</v>
      </c>
    </row>
    <row r="441" spans="3:13">
      <c r="C441" s="168">
        <f t="shared" si="10"/>
        <v>42855</v>
      </c>
      <c r="D441" s="71">
        <v>0.84535285714285724</v>
      </c>
      <c r="E441" s="51">
        <v>7.1</v>
      </c>
      <c r="F441" s="51">
        <v>-6.5789473684210549</v>
      </c>
      <c r="G441" s="51">
        <v>-1.3888888888888999</v>
      </c>
      <c r="H441" s="184">
        <v>600.20052857142866</v>
      </c>
      <c r="I441" s="35"/>
      <c r="J441" s="51">
        <v>5.3</v>
      </c>
      <c r="K441" s="51">
        <v>-13.114754098360649</v>
      </c>
      <c r="L441" s="51">
        <v>0</v>
      </c>
      <c r="M441" s="184">
        <v>448.03701428571435</v>
      </c>
    </row>
    <row r="442" spans="3:13">
      <c r="C442" s="168">
        <f t="shared" si="10"/>
        <v>42862</v>
      </c>
      <c r="D442" s="71">
        <v>0.84584428571428572</v>
      </c>
      <c r="E442" s="51">
        <v>7.2</v>
      </c>
      <c r="F442" s="51">
        <v>1.4084507042253449</v>
      </c>
      <c r="G442" s="51">
        <v>0</v>
      </c>
      <c r="H442" s="184">
        <v>609.00788571428575</v>
      </c>
      <c r="I442" s="35"/>
      <c r="J442" s="51">
        <v>5.6</v>
      </c>
      <c r="K442" s="51">
        <v>5.6603773584905639</v>
      </c>
      <c r="L442" s="51">
        <v>5.6603773584905639</v>
      </c>
      <c r="M442" s="184">
        <v>473.67279999999994</v>
      </c>
    </row>
    <row r="443" spans="3:13">
      <c r="C443" s="168">
        <f t="shared" si="10"/>
        <v>42869</v>
      </c>
      <c r="D443" s="71">
        <v>0.8444585714285715</v>
      </c>
      <c r="E443" s="51">
        <v>7.2</v>
      </c>
      <c r="F443" s="51">
        <v>0</v>
      </c>
      <c r="G443" s="51">
        <v>2.8571428571428754</v>
      </c>
      <c r="H443" s="184">
        <v>608.01017142857154</v>
      </c>
      <c r="I443" s="35"/>
      <c r="J443" s="51">
        <v>5.8</v>
      </c>
      <c r="K443" s="51">
        <v>3.5714285714285836</v>
      </c>
      <c r="L443" s="51">
        <v>3.5714285714285836</v>
      </c>
      <c r="M443" s="184">
        <v>489.78597142857143</v>
      </c>
    </row>
    <row r="444" spans="3:13">
      <c r="C444" s="168">
        <f t="shared" si="10"/>
        <v>42876</v>
      </c>
      <c r="D444" s="71">
        <v>0.8547257142857142</v>
      </c>
      <c r="E444" s="51">
        <v>7</v>
      </c>
      <c r="F444" s="51">
        <v>-2.7777777777777857</v>
      </c>
      <c r="G444" s="51">
        <v>0</v>
      </c>
      <c r="H444" s="184">
        <v>598.30799999999988</v>
      </c>
      <c r="I444" s="35"/>
      <c r="J444" s="51">
        <v>5.6</v>
      </c>
      <c r="K444" s="51">
        <v>-3.448275862068968</v>
      </c>
      <c r="L444" s="51">
        <v>-3.448275862068968</v>
      </c>
      <c r="M444" s="184">
        <v>478.64639999999997</v>
      </c>
    </row>
    <row r="445" spans="3:13">
      <c r="C445" s="168">
        <f t="shared" si="10"/>
        <v>42883</v>
      </c>
      <c r="D445" s="71">
        <v>0.86567428571428573</v>
      </c>
      <c r="E445" s="51">
        <v>7</v>
      </c>
      <c r="F445" s="51">
        <v>0</v>
      </c>
      <c r="G445" s="51">
        <v>2.9411764705882462</v>
      </c>
      <c r="H445" s="184">
        <v>605.97200000000009</v>
      </c>
      <c r="I445" s="35"/>
      <c r="J445" s="51">
        <v>6.1</v>
      </c>
      <c r="K445" s="51">
        <v>8.9285714285714164</v>
      </c>
      <c r="L445" s="51">
        <v>10.909090909090907</v>
      </c>
      <c r="M445" s="184">
        <v>528.06131428571427</v>
      </c>
    </row>
    <row r="446" spans="3:13">
      <c r="C446" s="168">
        <f t="shared" si="10"/>
        <v>42890</v>
      </c>
      <c r="D446" s="71">
        <v>0.87172428571428562</v>
      </c>
      <c r="E446" s="51">
        <v>6.8</v>
      </c>
      <c r="F446" s="51">
        <v>-2.8571428571428612</v>
      </c>
      <c r="G446" s="51">
        <v>1.4925373134328339</v>
      </c>
      <c r="H446" s="184">
        <v>592.77251428571412</v>
      </c>
      <c r="I446" s="35"/>
      <c r="J446" s="51">
        <v>6</v>
      </c>
      <c r="K446" s="51">
        <v>-1.6393442622950687</v>
      </c>
      <c r="L446" s="51">
        <v>7.1428571428571388</v>
      </c>
      <c r="M446" s="184">
        <v>523.03457142857144</v>
      </c>
    </row>
    <row r="447" spans="3:13">
      <c r="C447" s="168">
        <f t="shared" si="10"/>
        <v>42897</v>
      </c>
      <c r="D447" s="71">
        <v>0.87223857142857142</v>
      </c>
      <c r="E447" s="51">
        <v>6.8</v>
      </c>
      <c r="F447" s="51">
        <v>0</v>
      </c>
      <c r="G447" s="51">
        <v>0</v>
      </c>
      <c r="H447" s="184">
        <v>593.12222857142854</v>
      </c>
      <c r="I447" s="35"/>
      <c r="J447" s="51">
        <v>6</v>
      </c>
      <c r="K447" s="51">
        <v>0</v>
      </c>
      <c r="L447" s="51">
        <v>1.6949152542372872</v>
      </c>
      <c r="M447" s="184">
        <v>523.34314285714288</v>
      </c>
    </row>
    <row r="448" spans="3:13">
      <c r="C448" s="168">
        <f t="shared" si="10"/>
        <v>42904</v>
      </c>
      <c r="D448" s="71">
        <v>0.87823428571428575</v>
      </c>
      <c r="E448" s="51">
        <v>6.8</v>
      </c>
      <c r="F448" s="51">
        <v>0</v>
      </c>
      <c r="G448" s="51">
        <v>1.4925373134328339</v>
      </c>
      <c r="H448" s="184">
        <v>597.19931428571431</v>
      </c>
      <c r="I448" s="35"/>
      <c r="J448" s="51">
        <v>6</v>
      </c>
      <c r="K448" s="51">
        <v>0</v>
      </c>
      <c r="L448" s="51">
        <v>3.448275862068968</v>
      </c>
      <c r="M448" s="184">
        <v>526.94057142857139</v>
      </c>
    </row>
    <row r="449" spans="3:13">
      <c r="C449" s="168">
        <f t="shared" si="10"/>
        <v>42911</v>
      </c>
      <c r="D449" s="71">
        <v>0.87853142857142852</v>
      </c>
      <c r="E449" s="51">
        <v>6.8</v>
      </c>
      <c r="F449" s="51">
        <v>0</v>
      </c>
      <c r="G449" s="51">
        <v>1.4925373134328339</v>
      </c>
      <c r="H449" s="184">
        <v>597.40137142857134</v>
      </c>
      <c r="I449" s="35"/>
      <c r="J449" s="51">
        <v>6</v>
      </c>
      <c r="K449" s="51">
        <v>0</v>
      </c>
      <c r="L449" s="51">
        <v>9.0909090909090793</v>
      </c>
      <c r="M449" s="184">
        <v>527.11885714285711</v>
      </c>
    </row>
    <row r="450" spans="3:13">
      <c r="C450" s="168">
        <f t="shared" si="10"/>
        <v>42918</v>
      </c>
      <c r="D450" s="71">
        <v>0.88055142857142854</v>
      </c>
      <c r="E450" s="51">
        <v>6.8</v>
      </c>
      <c r="F450" s="51">
        <v>0</v>
      </c>
      <c r="G450" s="51">
        <v>1.4925373134328339</v>
      </c>
      <c r="H450" s="184">
        <v>598.77497142857146</v>
      </c>
      <c r="I450" s="35"/>
      <c r="J450" s="51">
        <v>6</v>
      </c>
      <c r="K450" s="51">
        <v>0</v>
      </c>
      <c r="L450" s="51">
        <v>9.0909090909090793</v>
      </c>
      <c r="M450" s="184">
        <v>528.3308571428571</v>
      </c>
    </row>
    <row r="451" spans="3:13">
      <c r="C451" s="168">
        <f t="shared" si="10"/>
        <v>42925</v>
      </c>
      <c r="D451" s="71">
        <v>0.88023857142857143</v>
      </c>
      <c r="E451" s="51">
        <v>6.8</v>
      </c>
      <c r="F451" s="51">
        <v>0</v>
      </c>
      <c r="G451" s="51">
        <v>1.4925373134328339</v>
      </c>
      <c r="H451" s="184">
        <v>598.56222857142848</v>
      </c>
      <c r="I451" s="35"/>
      <c r="J451" s="51">
        <v>5.9</v>
      </c>
      <c r="K451" s="51">
        <v>-1.6666666666666572</v>
      </c>
      <c r="L451" s="51">
        <v>3.5087719298245759</v>
      </c>
      <c r="M451" s="184">
        <v>519.34075714285711</v>
      </c>
    </row>
    <row r="452" spans="3:13">
      <c r="C452" s="168">
        <f t="shared" si="10"/>
        <v>42932</v>
      </c>
      <c r="D452" s="71">
        <v>0.88336428571428571</v>
      </c>
      <c r="E452" s="51">
        <v>6.8</v>
      </c>
      <c r="F452" s="51">
        <v>0</v>
      </c>
      <c r="G452" s="51">
        <v>0</v>
      </c>
      <c r="H452" s="184">
        <v>600.68771428571426</v>
      </c>
      <c r="I452" s="35"/>
      <c r="J452" s="51">
        <v>5.7</v>
      </c>
      <c r="K452" s="51">
        <v>-3.3898305084745743</v>
      </c>
      <c r="L452" s="51">
        <v>-1.7241379310344769</v>
      </c>
      <c r="M452" s="184">
        <v>503.5176428571429</v>
      </c>
    </row>
    <row r="453" spans="3:13">
      <c r="C453" s="168">
        <f t="shared" si="10"/>
        <v>42939</v>
      </c>
      <c r="D453" s="71">
        <v>0.88705857142857136</v>
      </c>
      <c r="E453" s="51">
        <v>6.8</v>
      </c>
      <c r="F453" s="51">
        <v>0</v>
      </c>
      <c r="G453" s="51">
        <v>1.4925373134328339</v>
      </c>
      <c r="H453" s="184">
        <v>603.1998285714285</v>
      </c>
      <c r="I453" s="35"/>
      <c r="J453" s="51">
        <v>5.7</v>
      </c>
      <c r="K453" s="51">
        <v>0</v>
      </c>
      <c r="L453" s="51">
        <v>1.785714285714306</v>
      </c>
      <c r="M453" s="184">
        <v>505.62338571428569</v>
      </c>
    </row>
    <row r="454" spans="3:13">
      <c r="C454" s="168">
        <f t="shared" si="10"/>
        <v>42946</v>
      </c>
      <c r="D454" s="71">
        <v>0.89392000000000016</v>
      </c>
      <c r="E454" s="51">
        <v>6.7</v>
      </c>
      <c r="F454" s="51">
        <v>-1.470588235294116</v>
      </c>
      <c r="G454" s="51">
        <v>3.0769230769230944</v>
      </c>
      <c r="H454" s="184">
        <v>598.92640000000017</v>
      </c>
      <c r="I454" s="35"/>
      <c r="J454" s="51">
        <v>5.6</v>
      </c>
      <c r="K454" s="51">
        <v>-1.7543859649122879</v>
      </c>
      <c r="L454" s="51">
        <v>3.7037037037036953</v>
      </c>
      <c r="M454" s="184">
        <v>500.59520000000009</v>
      </c>
    </row>
    <row r="455" spans="3:13">
      <c r="C455" s="168">
        <f t="shared" si="10"/>
        <v>42953</v>
      </c>
      <c r="D455" s="71">
        <v>0.89818714285714296</v>
      </c>
      <c r="E455" s="51">
        <v>6.7</v>
      </c>
      <c r="F455" s="51">
        <v>0</v>
      </c>
      <c r="G455" s="51">
        <v>3.0769230769230944</v>
      </c>
      <c r="H455" s="184">
        <v>601.78538571428578</v>
      </c>
      <c r="I455" s="35"/>
      <c r="J455" s="51">
        <v>5.6</v>
      </c>
      <c r="K455" s="51">
        <v>0</v>
      </c>
      <c r="L455" s="51">
        <v>5.6603773584905639</v>
      </c>
      <c r="M455" s="184">
        <v>502.98480000000001</v>
      </c>
    </row>
    <row r="456" spans="3:13">
      <c r="C456" s="168">
        <f t="shared" si="10"/>
        <v>42960</v>
      </c>
      <c r="D456" s="71">
        <v>0.90474857142857146</v>
      </c>
      <c r="E456" s="51">
        <v>6.7</v>
      </c>
      <c r="F456" s="51">
        <v>0</v>
      </c>
      <c r="G456" s="51">
        <v>3.0769230769230944</v>
      </c>
      <c r="H456" s="184">
        <v>606.18154285714297</v>
      </c>
      <c r="I456" s="35"/>
      <c r="J456" s="51">
        <v>5.6</v>
      </c>
      <c r="K456" s="51">
        <v>0</v>
      </c>
      <c r="L456" s="51">
        <v>3.7037037037036953</v>
      </c>
      <c r="M456" s="184">
        <v>506.6592</v>
      </c>
    </row>
    <row r="457" spans="3:13">
      <c r="C457" s="168">
        <f t="shared" si="10"/>
        <v>42967</v>
      </c>
      <c r="D457" s="71">
        <v>0.90998428571428569</v>
      </c>
      <c r="E457" s="51">
        <v>6.7</v>
      </c>
      <c r="F457" s="51">
        <v>0</v>
      </c>
      <c r="G457" s="51">
        <v>3.0769230769230944</v>
      </c>
      <c r="H457" s="184">
        <v>609.68947142857144</v>
      </c>
      <c r="I457" s="35"/>
      <c r="J457" s="51">
        <v>5.6</v>
      </c>
      <c r="K457" s="51">
        <v>0</v>
      </c>
      <c r="L457" s="51">
        <v>1.818181818181813</v>
      </c>
      <c r="M457" s="184">
        <v>509.59119999999996</v>
      </c>
    </row>
    <row r="458" spans="3:13">
      <c r="C458" s="168">
        <f t="shared" si="10"/>
        <v>42974</v>
      </c>
      <c r="D458" s="71">
        <v>0.91788285714285733</v>
      </c>
      <c r="E458" s="51">
        <v>6.8</v>
      </c>
      <c r="F458" s="51">
        <v>1.4925373134328339</v>
      </c>
      <c r="G458" s="51">
        <v>4.6153846153846274</v>
      </c>
      <c r="H458" s="184">
        <v>624.16034285714295</v>
      </c>
      <c r="I458" s="35"/>
      <c r="J458" s="51">
        <v>5.5</v>
      </c>
      <c r="K458" s="51">
        <v>-1.7857142857142776</v>
      </c>
      <c r="L458" s="51">
        <v>0</v>
      </c>
      <c r="M458" s="184">
        <v>504.83557142857148</v>
      </c>
    </row>
    <row r="459" spans="3:13">
      <c r="C459" s="168">
        <f t="shared" si="10"/>
        <v>42981</v>
      </c>
      <c r="D459" s="71">
        <v>0.92249285714285723</v>
      </c>
      <c r="E459" s="51">
        <v>6.8</v>
      </c>
      <c r="F459" s="51">
        <v>0</v>
      </c>
      <c r="G459" s="51">
        <v>-1.4492753623188435</v>
      </c>
      <c r="H459" s="184">
        <v>627.29514285714288</v>
      </c>
      <c r="I459" s="35"/>
      <c r="J459" s="51">
        <v>5.6</v>
      </c>
      <c r="K459" s="51">
        <v>1.818181818181813</v>
      </c>
      <c r="L459" s="51">
        <v>0</v>
      </c>
      <c r="M459" s="184">
        <v>516.596</v>
      </c>
    </row>
    <row r="460" spans="3:13">
      <c r="C460" s="168">
        <f t="shared" si="10"/>
        <v>42988</v>
      </c>
      <c r="D460" s="71">
        <v>0.91576714285714289</v>
      </c>
      <c r="E460" s="51">
        <v>6.9</v>
      </c>
      <c r="F460" s="51">
        <v>1.4705882352941302</v>
      </c>
      <c r="G460" s="51">
        <v>-4.1666666666666572</v>
      </c>
      <c r="H460" s="184">
        <v>631.87932857142869</v>
      </c>
      <c r="I460" s="35"/>
      <c r="J460" s="51">
        <v>5.4</v>
      </c>
      <c r="K460" s="51">
        <v>-3.5714285714285552</v>
      </c>
      <c r="L460" s="51">
        <v>-6.8965517241379217</v>
      </c>
      <c r="M460" s="184">
        <v>494.51425714285716</v>
      </c>
    </row>
    <row r="461" spans="3:13">
      <c r="C461" s="168">
        <f t="shared" si="10"/>
        <v>42995</v>
      </c>
      <c r="D461" s="71">
        <v>0.89624714285714291</v>
      </c>
      <c r="E461" s="51">
        <v>6.8</v>
      </c>
      <c r="F461" s="51">
        <v>-1.4492753623188435</v>
      </c>
      <c r="G461" s="51">
        <v>-6.849315068493155</v>
      </c>
      <c r="H461" s="184">
        <v>609.44805714285724</v>
      </c>
      <c r="I461" s="35"/>
      <c r="J461" s="51">
        <v>5.3</v>
      </c>
      <c r="K461" s="51">
        <v>-1.8518518518518619</v>
      </c>
      <c r="L461" s="51">
        <v>-7.0175438596491375</v>
      </c>
      <c r="M461" s="184">
        <v>475.01098571428571</v>
      </c>
    </row>
    <row r="462" spans="3:13">
      <c r="C462" s="168">
        <f t="shared" si="10"/>
        <v>43002</v>
      </c>
      <c r="D462" s="71">
        <v>0.88038285714285713</v>
      </c>
      <c r="E462" s="51">
        <v>6.7</v>
      </c>
      <c r="F462" s="51">
        <v>-1.470588235294116</v>
      </c>
      <c r="G462" s="51">
        <v>-6.9444444444444429</v>
      </c>
      <c r="H462" s="184">
        <v>589.8565142857143</v>
      </c>
      <c r="I462" s="35"/>
      <c r="J462" s="51">
        <v>5.0999999999999996</v>
      </c>
      <c r="K462" s="51">
        <v>-3.7735849056603712</v>
      </c>
      <c r="L462" s="51">
        <v>-7.2727272727272805</v>
      </c>
      <c r="M462" s="184">
        <v>448.9952571428571</v>
      </c>
    </row>
    <row r="463" spans="3:13">
      <c r="C463" s="168">
        <f t="shared" si="10"/>
        <v>43009</v>
      </c>
      <c r="D463" s="71">
        <v>0.87917714285714277</v>
      </c>
      <c r="E463" s="51">
        <v>6.7</v>
      </c>
      <c r="F463" s="51">
        <v>0</v>
      </c>
      <c r="G463" s="51">
        <v>-6.9444444444444429</v>
      </c>
      <c r="H463" s="184">
        <v>589.04868571428563</v>
      </c>
      <c r="I463" s="35"/>
      <c r="J463" s="51">
        <v>5.0999999999999996</v>
      </c>
      <c r="K463" s="51">
        <v>0</v>
      </c>
      <c r="L463" s="51">
        <v>-7.2727272727272805</v>
      </c>
      <c r="M463" s="184">
        <v>448.38034285714281</v>
      </c>
    </row>
    <row r="464" spans="3:13">
      <c r="C464" s="168">
        <f t="shared" si="10"/>
        <v>43016</v>
      </c>
      <c r="D464" s="71">
        <v>0.88911428571428563</v>
      </c>
      <c r="E464" s="51">
        <v>6.7</v>
      </c>
      <c r="F464" s="51">
        <v>0</v>
      </c>
      <c r="G464" s="51">
        <v>-5.6338028169014081</v>
      </c>
      <c r="H464" s="184">
        <v>595.70657142857146</v>
      </c>
      <c r="I464" s="35"/>
      <c r="J464" s="51">
        <v>5</v>
      </c>
      <c r="K464" s="51">
        <v>-1.9607843137254832</v>
      </c>
      <c r="L464" s="51">
        <v>-7.407407407407419</v>
      </c>
      <c r="M464" s="184">
        <v>444.55714285714282</v>
      </c>
    </row>
    <row r="465" spans="3:13">
      <c r="C465" s="168">
        <f t="shared" si="10"/>
        <v>43023</v>
      </c>
      <c r="D465" s="71">
        <v>0.89435000000000009</v>
      </c>
      <c r="E465" s="51">
        <v>6.7</v>
      </c>
      <c r="F465" s="51">
        <v>0</v>
      </c>
      <c r="G465" s="51">
        <v>-2.8985507246376869</v>
      </c>
      <c r="H465" s="184">
        <v>599.21450000000004</v>
      </c>
      <c r="I465" s="35"/>
      <c r="J465" s="51">
        <v>5.2</v>
      </c>
      <c r="K465" s="51">
        <v>4</v>
      </c>
      <c r="L465" s="51">
        <v>0</v>
      </c>
      <c r="M465" s="184">
        <v>465.06200000000007</v>
      </c>
    </row>
    <row r="466" spans="3:13">
      <c r="C466" s="168">
        <f t="shared" si="10"/>
        <v>43030</v>
      </c>
      <c r="D466" s="71">
        <v>0.89317857142857149</v>
      </c>
      <c r="E466" s="51">
        <v>6.8</v>
      </c>
      <c r="F466" s="51">
        <v>1.4925373134328339</v>
      </c>
      <c r="G466" s="51">
        <v>-1.4492753623188435</v>
      </c>
      <c r="H466" s="184">
        <v>607.36142857142863</v>
      </c>
      <c r="I466" s="35"/>
      <c r="J466" s="51">
        <v>5.2</v>
      </c>
      <c r="K466" s="51">
        <v>0</v>
      </c>
      <c r="L466" s="51">
        <v>1.9607843137255117</v>
      </c>
      <c r="M466" s="184">
        <v>464.45285714285723</v>
      </c>
    </row>
    <row r="467" spans="3:13">
      <c r="C467" s="168">
        <f t="shared" si="10"/>
        <v>43037</v>
      </c>
      <c r="D467" s="71">
        <v>0.89024999999999999</v>
      </c>
      <c r="E467" s="51">
        <v>6.8</v>
      </c>
      <c r="F467" s="51">
        <v>0</v>
      </c>
      <c r="G467" s="51">
        <v>0</v>
      </c>
      <c r="H467" s="184">
        <v>605.37</v>
      </c>
      <c r="I467" s="35"/>
      <c r="J467" s="51">
        <v>5</v>
      </c>
      <c r="K467" s="51">
        <v>-3.8461538461538538</v>
      </c>
      <c r="L467" s="51">
        <v>6.3829787234042499</v>
      </c>
      <c r="M467" s="184">
        <v>445.125</v>
      </c>
    </row>
    <row r="468" spans="3:13">
      <c r="C468" s="168">
        <f t="shared" si="10"/>
        <v>43044</v>
      </c>
      <c r="D468" s="71">
        <v>0.88340999999999981</v>
      </c>
      <c r="E468" s="51">
        <v>6.9</v>
      </c>
      <c r="F468" s="51">
        <v>1.4705882352941302</v>
      </c>
      <c r="G468" s="51">
        <v>1.4705882352941302</v>
      </c>
      <c r="H468" s="184">
        <v>609.55289999999991</v>
      </c>
      <c r="I468" s="35"/>
      <c r="J468" s="51">
        <v>5.0999999999999996</v>
      </c>
      <c r="K468" s="51">
        <v>2</v>
      </c>
      <c r="L468" s="51">
        <v>4.0816326530612059</v>
      </c>
      <c r="M468" s="184">
        <v>450.53909999999985</v>
      </c>
    </row>
    <row r="469" spans="3:13">
      <c r="C469" s="168">
        <f t="shared" si="10"/>
        <v>43051</v>
      </c>
      <c r="D469" s="71">
        <v>0.88447000000000009</v>
      </c>
      <c r="E469" s="51">
        <v>6.9</v>
      </c>
      <c r="F469" s="51">
        <v>0</v>
      </c>
      <c r="G469" s="51">
        <v>-1.4285714285714164</v>
      </c>
      <c r="H469" s="184">
        <v>610.28430000000014</v>
      </c>
      <c r="I469" s="35"/>
      <c r="J469" s="51">
        <v>5.0999999999999996</v>
      </c>
      <c r="K469" s="51">
        <v>0</v>
      </c>
      <c r="L469" s="51">
        <v>-3.7735849056603712</v>
      </c>
      <c r="M469" s="184">
        <v>451.0797</v>
      </c>
    </row>
    <row r="470" spans="3:13">
      <c r="C470" s="168">
        <f t="shared" si="10"/>
        <v>43058</v>
      </c>
      <c r="D470" s="71">
        <v>0.89262285714285716</v>
      </c>
      <c r="E470" s="51">
        <v>6.9</v>
      </c>
      <c r="F470" s="51">
        <v>0</v>
      </c>
      <c r="G470" s="51">
        <v>1.4705882352941302</v>
      </c>
      <c r="H470" s="184">
        <v>615.9097714285715</v>
      </c>
      <c r="I470" s="35"/>
      <c r="J470" s="51">
        <v>5.0999999999999996</v>
      </c>
      <c r="K470" s="51">
        <v>0</v>
      </c>
      <c r="L470" s="51">
        <v>6.25</v>
      </c>
      <c r="M470" s="184">
        <v>455.23765714285707</v>
      </c>
    </row>
    <row r="471" spans="3:13">
      <c r="C471" s="168">
        <f t="shared" si="10"/>
        <v>43065</v>
      </c>
      <c r="D471" s="71">
        <v>0.88982571428571411</v>
      </c>
      <c r="E471" s="51">
        <v>6.9</v>
      </c>
      <c r="F471" s="51">
        <v>0</v>
      </c>
      <c r="G471" s="51">
        <v>0</v>
      </c>
      <c r="H471" s="184">
        <v>613.97974285714281</v>
      </c>
      <c r="I471" s="35"/>
      <c r="J471" s="51">
        <v>5.0999999999999996</v>
      </c>
      <c r="K471" s="51">
        <v>0</v>
      </c>
      <c r="L471" s="51">
        <v>8.5106382978723332</v>
      </c>
      <c r="M471" s="184">
        <v>453.81111428571421</v>
      </c>
    </row>
    <row r="472" spans="3:13">
      <c r="C472" s="168">
        <f t="shared" si="10"/>
        <v>43072</v>
      </c>
      <c r="D472" s="71">
        <v>0.88648714285714281</v>
      </c>
      <c r="E472" s="51">
        <v>6.8</v>
      </c>
      <c r="F472" s="51">
        <v>-1.4492753623188435</v>
      </c>
      <c r="G472" s="51">
        <v>-1.4492753623188435</v>
      </c>
      <c r="H472" s="184">
        <v>602.81125714285713</v>
      </c>
      <c r="I472" s="35"/>
      <c r="J472" s="51">
        <v>5</v>
      </c>
      <c r="K472" s="51">
        <v>-1.9607843137254832</v>
      </c>
      <c r="L472" s="51">
        <v>6.3829787234042499</v>
      </c>
      <c r="M472" s="184">
        <v>443.24357142857139</v>
      </c>
    </row>
    <row r="473" spans="3:13">
      <c r="C473" s="168">
        <f t="shared" si="10"/>
        <v>43079</v>
      </c>
      <c r="D473" s="71">
        <v>0.87925142857142868</v>
      </c>
      <c r="E473" s="51">
        <v>6.8</v>
      </c>
      <c r="F473" s="51">
        <v>0</v>
      </c>
      <c r="G473" s="51">
        <v>-2.8571428571428612</v>
      </c>
      <c r="H473" s="184">
        <v>597.89097142857145</v>
      </c>
      <c r="I473" s="35"/>
      <c r="J473" s="51">
        <v>5</v>
      </c>
      <c r="K473" s="51">
        <v>0</v>
      </c>
      <c r="L473" s="51">
        <v>-1.9607843137254832</v>
      </c>
      <c r="M473" s="184">
        <v>439.62571428571431</v>
      </c>
    </row>
    <row r="474" spans="3:13">
      <c r="C474" s="168">
        <f t="shared" si="10"/>
        <v>43086</v>
      </c>
      <c r="D474" s="71">
        <v>0.88059571428571437</v>
      </c>
      <c r="E474" s="51">
        <v>7.1</v>
      </c>
      <c r="F474" s="51">
        <v>4.4117647058823621</v>
      </c>
      <c r="G474" s="51">
        <v>1.4285714285714164</v>
      </c>
      <c r="H474" s="184">
        <v>625.22295714285724</v>
      </c>
      <c r="I474" s="35"/>
      <c r="J474" s="51">
        <v>5.0999999999999996</v>
      </c>
      <c r="K474" s="51">
        <v>2</v>
      </c>
      <c r="L474" s="51">
        <v>-1.923076923076934</v>
      </c>
      <c r="M474" s="184">
        <v>449.10381428571429</v>
      </c>
    </row>
    <row r="475" spans="3:13">
      <c r="C475" s="168">
        <f t="shared" si="10"/>
        <v>43093</v>
      </c>
      <c r="D475" s="71">
        <v>0.88454285714285708</v>
      </c>
      <c r="E475" s="51">
        <v>7.1</v>
      </c>
      <c r="F475" s="51">
        <v>0</v>
      </c>
      <c r="G475" s="51">
        <v>0</v>
      </c>
      <c r="H475" s="184">
        <v>628.02542857142851</v>
      </c>
      <c r="I475" s="35"/>
      <c r="J475" s="51">
        <v>5.0999999999999996</v>
      </c>
      <c r="K475" s="51">
        <v>0</v>
      </c>
      <c r="L475" s="51">
        <v>-3.7735849056603712</v>
      </c>
      <c r="M475" s="184">
        <v>451.1168571428571</v>
      </c>
    </row>
    <row r="476" spans="3:13">
      <c r="C476" s="168">
        <f t="shared" si="10"/>
        <v>43100</v>
      </c>
      <c r="D476" s="71">
        <v>0.88644428571428568</v>
      </c>
      <c r="E476" s="51">
        <v>7.6</v>
      </c>
      <c r="F476" s="51">
        <v>7.042253521126753</v>
      </c>
      <c r="G476" s="51">
        <v>7.042253521126753</v>
      </c>
      <c r="H476" s="184">
        <v>673.697657142857</v>
      </c>
      <c r="I476" s="35"/>
      <c r="J476" s="51">
        <v>5.5</v>
      </c>
      <c r="K476" s="51">
        <v>7.8431372549019756</v>
      </c>
      <c r="L476" s="51">
        <v>1.8518518518518334</v>
      </c>
      <c r="M476" s="184">
        <v>487.54435714285711</v>
      </c>
    </row>
    <row r="477" spans="3:13">
      <c r="C477" s="168">
        <f t="shared" si="10"/>
        <v>43107</v>
      </c>
      <c r="D477" s="71">
        <v>0.88844000000000001</v>
      </c>
      <c r="E477" s="51">
        <v>7.7</v>
      </c>
      <c r="F477" s="51">
        <v>1.3157894736842195</v>
      </c>
      <c r="G477" s="51">
        <v>10.000000000000014</v>
      </c>
      <c r="H477" s="184">
        <v>684.09879999999998</v>
      </c>
      <c r="I477" s="35"/>
      <c r="J477" s="51">
        <v>5.5</v>
      </c>
      <c r="K477" s="51">
        <v>0</v>
      </c>
      <c r="L477" s="51">
        <v>1.8518518518518334</v>
      </c>
      <c r="M477" s="184">
        <v>488.642</v>
      </c>
    </row>
    <row r="478" spans="3:13">
      <c r="C478" s="168">
        <f t="shared" si="10"/>
        <v>43114</v>
      </c>
      <c r="D478" s="71">
        <v>0.8875385714285714</v>
      </c>
      <c r="E478" s="51">
        <v>7.5</v>
      </c>
      <c r="F478" s="51">
        <v>-2.5974025974025921</v>
      </c>
      <c r="G478" s="51">
        <v>11.940298507462671</v>
      </c>
      <c r="H478" s="184">
        <v>665.65392857142854</v>
      </c>
      <c r="I478" s="35"/>
      <c r="J478" s="51">
        <v>5.3</v>
      </c>
      <c r="K478" s="51">
        <v>-3.6363636363636402</v>
      </c>
      <c r="L478" s="51">
        <v>0</v>
      </c>
      <c r="M478" s="184">
        <v>470.39544285714283</v>
      </c>
    </row>
    <row r="479" spans="3:13">
      <c r="C479" s="168">
        <f t="shared" si="10"/>
        <v>43121</v>
      </c>
      <c r="D479" s="71">
        <v>0.8862742857142859</v>
      </c>
      <c r="E479" s="51">
        <v>7.3</v>
      </c>
      <c r="F479" s="51">
        <v>-2.6666666666666714</v>
      </c>
      <c r="G479" s="51">
        <v>8.9552238805970177</v>
      </c>
      <c r="H479" s="184">
        <v>646.9802285714286</v>
      </c>
      <c r="I479" s="35"/>
      <c r="J479" s="51">
        <v>4.9000000000000004</v>
      </c>
      <c r="K479" s="51">
        <v>-7.5471698113207424</v>
      </c>
      <c r="L479" s="51">
        <v>-7.5471698113207424</v>
      </c>
      <c r="M479" s="184">
        <v>434.27440000000013</v>
      </c>
    </row>
    <row r="480" spans="3:13">
      <c r="C480" s="168">
        <f t="shared" si="10"/>
        <v>43128</v>
      </c>
      <c r="D480" s="71">
        <v>0.87595857142857159</v>
      </c>
      <c r="E480" s="51">
        <v>7.1</v>
      </c>
      <c r="F480" s="51">
        <v>-2.7397260273972535</v>
      </c>
      <c r="G480" s="51">
        <v>9.2307692307692264</v>
      </c>
      <c r="H480" s="184">
        <v>621.93058571428583</v>
      </c>
      <c r="I480" s="35"/>
      <c r="J480" s="51">
        <v>4.9000000000000004</v>
      </c>
      <c r="K480" s="51">
        <v>0</v>
      </c>
      <c r="L480" s="51">
        <v>0</v>
      </c>
      <c r="M480" s="184">
        <v>429.21970000000005</v>
      </c>
    </row>
    <row r="481" spans="3:13">
      <c r="C481" s="168">
        <f t="shared" si="10"/>
        <v>43135</v>
      </c>
      <c r="D481" s="71">
        <v>0.87762142857142855</v>
      </c>
      <c r="E481" s="51">
        <v>7.1</v>
      </c>
      <c r="F481" s="51">
        <v>0</v>
      </c>
      <c r="G481" s="51">
        <v>10.937499999999972</v>
      </c>
      <c r="H481" s="184">
        <v>623.11121428571425</v>
      </c>
      <c r="I481" s="35"/>
      <c r="J481" s="51">
        <v>5.0999999999999996</v>
      </c>
      <c r="K481" s="51">
        <v>4.0816326530612059</v>
      </c>
      <c r="L481" s="51">
        <v>6.25</v>
      </c>
      <c r="M481" s="184">
        <v>447.58692857142853</v>
      </c>
    </row>
    <row r="482" spans="3:13">
      <c r="C482" s="168">
        <f t="shared" si="10"/>
        <v>43142</v>
      </c>
      <c r="D482" s="71">
        <v>0.8842442857142857</v>
      </c>
      <c r="E482" s="51">
        <v>7.1</v>
      </c>
      <c r="F482" s="51">
        <v>0</v>
      </c>
      <c r="G482" s="51">
        <v>10.937499999999972</v>
      </c>
      <c r="H482" s="184">
        <v>627.81344285714283</v>
      </c>
      <c r="I482" s="35"/>
      <c r="J482" s="51">
        <v>5.3</v>
      </c>
      <c r="K482" s="51">
        <v>3.9215686274509949</v>
      </c>
      <c r="L482" s="51">
        <v>10.416666666666671</v>
      </c>
      <c r="M482" s="184">
        <v>468.64947142857136</v>
      </c>
    </row>
    <row r="483" spans="3:13">
      <c r="C483" s="168">
        <f t="shared" si="10"/>
        <v>43149</v>
      </c>
      <c r="D483" s="71">
        <v>0.88797285714285701</v>
      </c>
      <c r="E483" s="51">
        <v>7.1</v>
      </c>
      <c r="F483" s="51">
        <v>0</v>
      </c>
      <c r="G483" s="51">
        <v>14.51612903225805</v>
      </c>
      <c r="H483" s="184">
        <v>630.46072857142838</v>
      </c>
      <c r="I483" s="35"/>
      <c r="J483" s="51">
        <v>5.6</v>
      </c>
      <c r="K483" s="51">
        <v>5.6603773584905639</v>
      </c>
      <c r="L483" s="51">
        <v>14.285714285714278</v>
      </c>
      <c r="M483" s="184">
        <v>497.26479999999987</v>
      </c>
    </row>
    <row r="484" spans="3:13">
      <c r="C484" s="168">
        <f t="shared" si="10"/>
        <v>43156</v>
      </c>
      <c r="D484" s="71">
        <v>0.88321000000000005</v>
      </c>
      <c r="E484" s="51">
        <v>7.1</v>
      </c>
      <c r="F484" s="51">
        <v>0</v>
      </c>
      <c r="G484" s="51">
        <v>14.51612903225805</v>
      </c>
      <c r="H484" s="184">
        <v>627.07910000000004</v>
      </c>
      <c r="I484" s="35"/>
      <c r="J484" s="51">
        <v>5.7</v>
      </c>
      <c r="K484" s="51">
        <v>1.785714285714306</v>
      </c>
      <c r="L484" s="51">
        <v>16.326530612244895</v>
      </c>
      <c r="M484" s="184">
        <v>503.42970000000003</v>
      </c>
    </row>
    <row r="485" spans="3:13">
      <c r="C485" s="168">
        <f t="shared" ref="C485:C548" si="11">C484+7</f>
        <v>43163</v>
      </c>
      <c r="D485" s="71">
        <v>0.88533571428571434</v>
      </c>
      <c r="E485" s="51">
        <v>7.1</v>
      </c>
      <c r="F485" s="51">
        <v>0</v>
      </c>
      <c r="G485" s="51">
        <v>14.51612903225805</v>
      </c>
      <c r="H485" s="184">
        <v>628.58835714285715</v>
      </c>
      <c r="I485" s="35"/>
      <c r="J485" s="51">
        <v>5.7</v>
      </c>
      <c r="K485" s="51">
        <v>0</v>
      </c>
      <c r="L485" s="51">
        <v>16.326530612244895</v>
      </c>
      <c r="M485" s="184">
        <v>504.6413571428572</v>
      </c>
    </row>
    <row r="486" spans="3:13">
      <c r="C486" s="168">
        <f t="shared" si="11"/>
        <v>43170</v>
      </c>
      <c r="D486" s="71">
        <v>0.8918842857142858</v>
      </c>
      <c r="E486" s="51">
        <v>7.4</v>
      </c>
      <c r="F486" s="51">
        <v>4.2253521126760774</v>
      </c>
      <c r="G486" s="51">
        <v>19.354838709677423</v>
      </c>
      <c r="H486" s="184">
        <v>659.99437142857153</v>
      </c>
      <c r="I486" s="35"/>
      <c r="J486" s="51">
        <v>6</v>
      </c>
      <c r="K486" s="51">
        <v>5.2631578947368354</v>
      </c>
      <c r="L486" s="51">
        <v>22.448979591836718</v>
      </c>
      <c r="M486" s="184">
        <v>535.13057142857156</v>
      </c>
    </row>
    <row r="487" spans="3:13">
      <c r="C487" s="168">
        <f t="shared" si="11"/>
        <v>43177</v>
      </c>
      <c r="D487" s="71">
        <v>0.88535571428571436</v>
      </c>
      <c r="E487" s="51">
        <v>7.6</v>
      </c>
      <c r="F487" s="51">
        <v>2.7027027027026946</v>
      </c>
      <c r="G487" s="51">
        <v>16.923076923076906</v>
      </c>
      <c r="H487" s="184">
        <v>672.87034285714287</v>
      </c>
      <c r="I487" s="35"/>
      <c r="J487" s="51">
        <v>6.1</v>
      </c>
      <c r="K487" s="51">
        <v>1.6666666666666572</v>
      </c>
      <c r="L487" s="51">
        <v>19.607843137254903</v>
      </c>
      <c r="M487" s="184">
        <v>540.06698571428569</v>
      </c>
    </row>
    <row r="488" spans="3:13">
      <c r="C488" s="168">
        <f t="shared" si="11"/>
        <v>43184</v>
      </c>
      <c r="D488" s="71">
        <v>0.87533428571428562</v>
      </c>
      <c r="E488" s="51">
        <v>7.7</v>
      </c>
      <c r="F488" s="51">
        <v>1.3157894736842195</v>
      </c>
      <c r="G488" s="51">
        <v>18.461538461538467</v>
      </c>
      <c r="H488" s="184">
        <v>674.00739999999985</v>
      </c>
      <c r="I488" s="35"/>
      <c r="J488" s="51">
        <v>6.3</v>
      </c>
      <c r="K488" s="51">
        <v>3.2786885245901658</v>
      </c>
      <c r="L488" s="51">
        <v>26</v>
      </c>
      <c r="M488" s="184">
        <v>551.4606</v>
      </c>
    </row>
    <row r="489" spans="3:13">
      <c r="C489" s="168">
        <f t="shared" si="11"/>
        <v>43191</v>
      </c>
      <c r="D489" s="71">
        <v>0.87506857142857153</v>
      </c>
      <c r="E489" s="51">
        <v>8.1</v>
      </c>
      <c r="F489" s="51">
        <v>5.1948051948051983</v>
      </c>
      <c r="G489" s="51">
        <v>22.727272727272734</v>
      </c>
      <c r="H489" s="184">
        <v>708.80554285714288</v>
      </c>
      <c r="I489" s="35"/>
      <c r="J489" s="51">
        <v>6.7</v>
      </c>
      <c r="K489" s="51">
        <v>6.3492063492063551</v>
      </c>
      <c r="L489" s="51">
        <v>28.846153846153868</v>
      </c>
      <c r="M489" s="184">
        <v>586.2959428571429</v>
      </c>
    </row>
    <row r="490" spans="3:13">
      <c r="C490" s="168">
        <f t="shared" si="11"/>
        <v>43198</v>
      </c>
      <c r="D490" s="71">
        <v>0.87437285714285717</v>
      </c>
      <c r="E490" s="51">
        <v>8</v>
      </c>
      <c r="F490" s="51">
        <v>-1.2345679012345556</v>
      </c>
      <c r="G490" s="51">
        <v>15.94202898550725</v>
      </c>
      <c r="H490" s="184">
        <v>699.49828571428577</v>
      </c>
      <c r="I490" s="35"/>
      <c r="J490" s="51">
        <v>6.6</v>
      </c>
      <c r="K490" s="51">
        <v>-1.4925373134328339</v>
      </c>
      <c r="L490" s="51">
        <v>17.857142857142861</v>
      </c>
      <c r="M490" s="184">
        <v>577.08608571428567</v>
      </c>
    </row>
    <row r="491" spans="3:13">
      <c r="C491" s="168">
        <f t="shared" si="11"/>
        <v>43205</v>
      </c>
      <c r="D491" s="71">
        <v>0.8692442857142858</v>
      </c>
      <c r="E491" s="51">
        <v>8.1999999999999993</v>
      </c>
      <c r="F491" s="51">
        <v>2.4999999999999858</v>
      </c>
      <c r="G491" s="51">
        <v>6.4935064935064872</v>
      </c>
      <c r="H491" s="184">
        <v>712.78031428571433</v>
      </c>
      <c r="I491" s="35"/>
      <c r="J491" s="51">
        <v>7</v>
      </c>
      <c r="K491" s="51">
        <v>6.0606060606060623</v>
      </c>
      <c r="L491" s="51">
        <v>12.903225806451601</v>
      </c>
      <c r="M491" s="184">
        <v>608.471</v>
      </c>
    </row>
    <row r="492" spans="3:13">
      <c r="C492" s="168">
        <f t="shared" si="11"/>
        <v>43212</v>
      </c>
      <c r="D492" s="71">
        <v>0.86920142857142857</v>
      </c>
      <c r="E492" s="51">
        <v>8</v>
      </c>
      <c r="F492" s="51">
        <v>-2.4390243902438868</v>
      </c>
      <c r="G492" s="51">
        <v>5.2631578947368354</v>
      </c>
      <c r="H492" s="184">
        <v>695.36114285714291</v>
      </c>
      <c r="I492" s="35"/>
      <c r="J492" s="51">
        <v>6.9</v>
      </c>
      <c r="K492" s="51">
        <v>-1.4285714285714164</v>
      </c>
      <c r="L492" s="51">
        <v>13.114754098360663</v>
      </c>
      <c r="M492" s="184">
        <v>599.74898571428582</v>
      </c>
    </row>
    <row r="493" spans="3:13">
      <c r="C493" s="168">
        <f t="shared" si="11"/>
        <v>43219</v>
      </c>
      <c r="D493" s="71">
        <v>0.87513714285714272</v>
      </c>
      <c r="E493" s="51">
        <v>7.9</v>
      </c>
      <c r="F493" s="51">
        <v>-1.25</v>
      </c>
      <c r="G493" s="51">
        <v>11.26760563380283</v>
      </c>
      <c r="H493" s="184">
        <v>691.35834285714282</v>
      </c>
      <c r="I493" s="35"/>
      <c r="J493" s="51">
        <v>6.8</v>
      </c>
      <c r="K493" s="51">
        <v>-1.4492753623188435</v>
      </c>
      <c r="L493" s="51">
        <v>28.301886792452819</v>
      </c>
      <c r="M493" s="184">
        <v>595.09325714285706</v>
      </c>
    </row>
    <row r="494" spans="3:13">
      <c r="C494" s="168">
        <f t="shared" si="11"/>
        <v>43226</v>
      </c>
      <c r="D494" s="71">
        <v>0.88044285714285697</v>
      </c>
      <c r="E494" s="51">
        <v>7.9</v>
      </c>
      <c r="F494" s="51">
        <v>0</v>
      </c>
      <c r="G494" s="51">
        <v>9.7222222222222285</v>
      </c>
      <c r="H494" s="184">
        <v>695.54985714285704</v>
      </c>
      <c r="I494" s="35"/>
      <c r="J494" s="51">
        <v>6.8</v>
      </c>
      <c r="K494" s="51">
        <v>0</v>
      </c>
      <c r="L494" s="51">
        <v>21.428571428571445</v>
      </c>
      <c r="M494" s="184">
        <v>598.70114285714271</v>
      </c>
    </row>
    <row r="495" spans="3:13">
      <c r="C495" s="168">
        <f t="shared" si="11"/>
        <v>43233</v>
      </c>
      <c r="D495" s="71">
        <v>0.87918571428571435</v>
      </c>
      <c r="E495" s="51">
        <v>7.7</v>
      </c>
      <c r="F495" s="51">
        <v>-2.5316455696202524</v>
      </c>
      <c r="G495" s="51">
        <v>6.9444444444444429</v>
      </c>
      <c r="H495" s="184">
        <v>676.97300000000007</v>
      </c>
      <c r="I495" s="35"/>
      <c r="J495" s="51">
        <v>7</v>
      </c>
      <c r="K495" s="51">
        <v>2.9411764705882462</v>
      </c>
      <c r="L495" s="51">
        <v>20.689655172413794</v>
      </c>
      <c r="M495" s="184">
        <v>615.43000000000006</v>
      </c>
    </row>
    <row r="496" spans="3:13">
      <c r="C496" s="168">
        <f t="shared" si="11"/>
        <v>43240</v>
      </c>
      <c r="D496" s="71">
        <v>0.8765114285714285</v>
      </c>
      <c r="E496" s="51">
        <v>7.7</v>
      </c>
      <c r="F496" s="51">
        <v>0</v>
      </c>
      <c r="G496" s="51">
        <v>10.000000000000014</v>
      </c>
      <c r="H496" s="184">
        <v>674.91379999999992</v>
      </c>
      <c r="I496" s="35"/>
      <c r="J496" s="51">
        <v>7.1</v>
      </c>
      <c r="K496" s="51">
        <v>1.4285714285714164</v>
      </c>
      <c r="L496" s="51">
        <v>26.785714285714278</v>
      </c>
      <c r="M496" s="184">
        <v>622.32311428571427</v>
      </c>
    </row>
    <row r="497" spans="3:13">
      <c r="C497" s="168">
        <f t="shared" si="11"/>
        <v>43247</v>
      </c>
      <c r="D497" s="71">
        <v>0.87594428571428562</v>
      </c>
      <c r="E497" s="51">
        <v>7.6</v>
      </c>
      <c r="F497" s="51">
        <v>-1.2987012987013031</v>
      </c>
      <c r="G497" s="51">
        <v>8.5714285714285694</v>
      </c>
      <c r="H497" s="184">
        <v>665.71765714285698</v>
      </c>
      <c r="I497" s="35"/>
      <c r="J497" s="51">
        <v>6.8</v>
      </c>
      <c r="K497" s="51">
        <v>-4.2253521126760489</v>
      </c>
      <c r="L497" s="51">
        <v>11.47540983606558</v>
      </c>
      <c r="M497" s="184">
        <v>595.64211428571423</v>
      </c>
    </row>
    <row r="498" spans="3:13">
      <c r="C498" s="168">
        <f t="shared" si="11"/>
        <v>43254</v>
      </c>
      <c r="D498" s="71">
        <v>0.87552571428571435</v>
      </c>
      <c r="E498" s="51">
        <v>7.5</v>
      </c>
      <c r="F498" s="51">
        <v>-1.3157894736842053</v>
      </c>
      <c r="G498" s="51">
        <v>10.294117647058826</v>
      </c>
      <c r="H498" s="184">
        <v>656.64428571428573</v>
      </c>
      <c r="I498" s="35"/>
      <c r="J498" s="51">
        <v>6.7</v>
      </c>
      <c r="K498" s="51">
        <v>-1.470588235294116</v>
      </c>
      <c r="L498" s="51">
        <v>11.666666666666671</v>
      </c>
      <c r="M498" s="184">
        <v>586.60222857142855</v>
      </c>
    </row>
    <row r="499" spans="3:13">
      <c r="C499" s="168">
        <f t="shared" si="11"/>
        <v>43261</v>
      </c>
      <c r="D499" s="71">
        <v>0.87716428571428562</v>
      </c>
      <c r="E499" s="51">
        <v>7.5</v>
      </c>
      <c r="F499" s="51">
        <v>0</v>
      </c>
      <c r="G499" s="51">
        <v>10.294117647058826</v>
      </c>
      <c r="H499" s="184">
        <v>657.8732142857142</v>
      </c>
      <c r="I499" s="35"/>
      <c r="J499" s="51">
        <v>6.7</v>
      </c>
      <c r="K499" s="51">
        <v>0</v>
      </c>
      <c r="L499" s="51">
        <v>11.666666666666671</v>
      </c>
      <c r="M499" s="184">
        <v>587.70007142857139</v>
      </c>
    </row>
    <row r="500" spans="3:13">
      <c r="C500" s="168">
        <f t="shared" si="11"/>
        <v>43268</v>
      </c>
      <c r="D500" s="71">
        <v>0.87802999999999998</v>
      </c>
      <c r="E500" s="51">
        <v>7.5</v>
      </c>
      <c r="F500" s="51">
        <v>0</v>
      </c>
      <c r="G500" s="51">
        <v>10.294117647058826</v>
      </c>
      <c r="H500" s="184">
        <v>658.52249999999992</v>
      </c>
      <c r="I500" s="35"/>
      <c r="J500" s="51">
        <v>6.7</v>
      </c>
      <c r="K500" s="51">
        <v>0</v>
      </c>
      <c r="L500" s="51">
        <v>11.666666666666671</v>
      </c>
      <c r="M500" s="184">
        <v>588.28009999999995</v>
      </c>
    </row>
    <row r="501" spans="3:13">
      <c r="C501" s="168">
        <f t="shared" si="11"/>
        <v>43275</v>
      </c>
      <c r="D501" s="71">
        <v>0.87606000000000017</v>
      </c>
      <c r="E501" s="51">
        <v>7.3</v>
      </c>
      <c r="F501" s="51">
        <v>-2.6666666666666714</v>
      </c>
      <c r="G501" s="51">
        <v>7.3529411764705799</v>
      </c>
      <c r="H501" s="184">
        <v>639.52380000000005</v>
      </c>
      <c r="I501" s="35"/>
      <c r="J501" s="51">
        <v>6.5</v>
      </c>
      <c r="K501" s="51">
        <v>-2.9850746268656678</v>
      </c>
      <c r="L501" s="51">
        <v>8.3333333333333286</v>
      </c>
      <c r="M501" s="184">
        <v>569.43900000000008</v>
      </c>
    </row>
    <row r="502" spans="3:13">
      <c r="C502" s="168">
        <f t="shared" si="11"/>
        <v>43282</v>
      </c>
      <c r="D502" s="71">
        <v>0.88252285714285716</v>
      </c>
      <c r="E502" s="51">
        <v>7.3</v>
      </c>
      <c r="F502" s="51">
        <v>0</v>
      </c>
      <c r="G502" s="51">
        <v>7.3529411764705799</v>
      </c>
      <c r="H502" s="184">
        <v>644.24168571428572</v>
      </c>
      <c r="I502" s="35"/>
      <c r="J502" s="51">
        <v>6.4</v>
      </c>
      <c r="K502" s="51">
        <v>-1.538461538461533</v>
      </c>
      <c r="L502" s="51">
        <v>6.6666666666666714</v>
      </c>
      <c r="M502" s="184">
        <v>564.81462857142867</v>
      </c>
    </row>
    <row r="503" spans="3:13">
      <c r="C503" s="168">
        <f t="shared" si="11"/>
        <v>43289</v>
      </c>
      <c r="D503" s="71">
        <v>0.88458999999999999</v>
      </c>
      <c r="E503" s="51">
        <v>7.3</v>
      </c>
      <c r="F503" s="51">
        <v>0</v>
      </c>
      <c r="G503" s="51">
        <v>7.3529411764705799</v>
      </c>
      <c r="H503" s="184">
        <v>645.75069999999994</v>
      </c>
      <c r="I503" s="35"/>
      <c r="J503" s="51">
        <v>6</v>
      </c>
      <c r="K503" s="51">
        <v>-6.25</v>
      </c>
      <c r="L503" s="51">
        <v>1.6949152542372872</v>
      </c>
      <c r="M503" s="184">
        <v>530.75399999999991</v>
      </c>
    </row>
    <row r="504" spans="3:13">
      <c r="C504" s="168">
        <f t="shared" si="11"/>
        <v>43296</v>
      </c>
      <c r="D504" s="71">
        <v>0.88428428571428574</v>
      </c>
      <c r="E504" s="51">
        <v>7</v>
      </c>
      <c r="F504" s="51">
        <v>-4.1095890410958873</v>
      </c>
      <c r="G504" s="51">
        <v>2.9411764705882462</v>
      </c>
      <c r="H504" s="184">
        <v>618.99900000000002</v>
      </c>
      <c r="I504" s="35"/>
      <c r="J504" s="51">
        <v>5.5</v>
      </c>
      <c r="K504" s="51">
        <v>-8.3333333333333428</v>
      </c>
      <c r="L504" s="51">
        <v>-3.5087719298245617</v>
      </c>
      <c r="M504" s="184">
        <v>486.35635714285712</v>
      </c>
    </row>
    <row r="505" spans="3:13">
      <c r="C505" s="168">
        <f t="shared" si="11"/>
        <v>43303</v>
      </c>
      <c r="D505" s="71">
        <v>0.88969857142857134</v>
      </c>
      <c r="E505" s="51">
        <v>6.7</v>
      </c>
      <c r="F505" s="51">
        <v>-4.2857142857142776</v>
      </c>
      <c r="G505" s="51">
        <v>-1.470588235294116</v>
      </c>
      <c r="H505" s="184">
        <v>596.09804285714279</v>
      </c>
      <c r="I505" s="35"/>
      <c r="J505" s="51">
        <v>5.3</v>
      </c>
      <c r="K505" s="51">
        <v>-3.6363636363636402</v>
      </c>
      <c r="L505" s="51">
        <v>-7.0175438596491375</v>
      </c>
      <c r="M505" s="184">
        <v>471.5402428571428</v>
      </c>
    </row>
    <row r="506" spans="3:13">
      <c r="C506" s="168">
        <f t="shared" si="11"/>
        <v>43310</v>
      </c>
      <c r="D506" s="71">
        <v>0.89022000000000001</v>
      </c>
      <c r="E506" s="51">
        <v>6.4</v>
      </c>
      <c r="F506" s="51">
        <v>-4.4776119402985159</v>
      </c>
      <c r="G506" s="51">
        <v>-4.4776119402985159</v>
      </c>
      <c r="H506" s="184">
        <v>569.74080000000004</v>
      </c>
      <c r="I506" s="35"/>
      <c r="J506" s="51">
        <v>5.2</v>
      </c>
      <c r="K506" s="51">
        <v>-1.8867924528301785</v>
      </c>
      <c r="L506" s="51">
        <v>-7.1428571428571246</v>
      </c>
      <c r="M506" s="184">
        <v>462.9144</v>
      </c>
    </row>
    <row r="507" spans="3:13">
      <c r="C507" s="168">
        <f t="shared" si="11"/>
        <v>43317</v>
      </c>
      <c r="D507" s="71">
        <v>0.89056857142857149</v>
      </c>
      <c r="E507" s="51">
        <v>6.4</v>
      </c>
      <c r="F507" s="51">
        <v>0</v>
      </c>
      <c r="G507" s="51">
        <v>-4.4776119402985159</v>
      </c>
      <c r="H507" s="184">
        <v>569.96388571428588</v>
      </c>
      <c r="I507" s="35"/>
      <c r="J507" s="51">
        <v>5.0999999999999996</v>
      </c>
      <c r="K507" s="51">
        <v>-1.923076923076934</v>
      </c>
      <c r="L507" s="51">
        <v>-8.9285714285714306</v>
      </c>
      <c r="M507" s="184">
        <v>454.18997142857143</v>
      </c>
    </row>
    <row r="508" spans="3:13">
      <c r="C508" s="168">
        <f t="shared" si="11"/>
        <v>43324</v>
      </c>
      <c r="D508" s="71">
        <v>0.89598285714285719</v>
      </c>
      <c r="E508" s="51">
        <v>6.4</v>
      </c>
      <c r="F508" s="51">
        <v>0</v>
      </c>
      <c r="G508" s="51">
        <v>-4.4776119402985159</v>
      </c>
      <c r="H508" s="184">
        <v>573.4290285714286</v>
      </c>
      <c r="I508" s="35"/>
      <c r="J508" s="51">
        <v>5.0999999999999996</v>
      </c>
      <c r="K508" s="51">
        <v>0</v>
      </c>
      <c r="L508" s="51">
        <v>-8.9285714285714306</v>
      </c>
      <c r="M508" s="184">
        <v>456.95125714285717</v>
      </c>
    </row>
    <row r="509" spans="3:13">
      <c r="C509" s="168">
        <f t="shared" si="11"/>
        <v>43331</v>
      </c>
      <c r="D509" s="71">
        <v>0.89440428571428576</v>
      </c>
      <c r="E509" s="51">
        <v>6.4</v>
      </c>
      <c r="F509" s="51">
        <v>0</v>
      </c>
      <c r="G509" s="51">
        <v>-4.4776119402985159</v>
      </c>
      <c r="H509" s="184">
        <v>572.418742857143</v>
      </c>
      <c r="I509" s="35"/>
      <c r="J509" s="51">
        <v>5.4</v>
      </c>
      <c r="K509" s="51">
        <v>5.8823529411764923</v>
      </c>
      <c r="L509" s="51">
        <v>-3.5714285714285552</v>
      </c>
      <c r="M509" s="184">
        <v>482.97831428571436</v>
      </c>
    </row>
    <row r="510" spans="3:13">
      <c r="C510" s="168">
        <f t="shared" si="11"/>
        <v>43338</v>
      </c>
      <c r="D510" s="71">
        <v>0.89857000000000009</v>
      </c>
      <c r="E510" s="51">
        <v>6.4</v>
      </c>
      <c r="F510" s="51">
        <v>0</v>
      </c>
      <c r="G510" s="51">
        <v>-5.8823529411764639</v>
      </c>
      <c r="H510" s="184">
        <v>575.08480000000009</v>
      </c>
      <c r="I510" s="35"/>
      <c r="J510" s="51">
        <v>5.5</v>
      </c>
      <c r="K510" s="51">
        <v>1.8518518518518334</v>
      </c>
      <c r="L510" s="51">
        <v>0</v>
      </c>
      <c r="M510" s="184">
        <v>494.21350000000007</v>
      </c>
    </row>
    <row r="511" spans="3:13">
      <c r="C511" s="168">
        <f t="shared" si="11"/>
        <v>43345</v>
      </c>
      <c r="D511" s="71">
        <v>0.90140428571428566</v>
      </c>
      <c r="E511" s="51">
        <v>6.4</v>
      </c>
      <c r="F511" s="51">
        <v>0</v>
      </c>
      <c r="G511" s="51">
        <v>-5.8823529411764639</v>
      </c>
      <c r="H511" s="184">
        <v>576.89874285714279</v>
      </c>
      <c r="I511" s="35"/>
      <c r="J511" s="51">
        <v>5.5</v>
      </c>
      <c r="K511" s="51">
        <v>0</v>
      </c>
      <c r="L511" s="51">
        <v>-1.7857142857142776</v>
      </c>
      <c r="M511" s="184">
        <v>495.77235714285706</v>
      </c>
    </row>
    <row r="512" spans="3:13">
      <c r="C512" s="168">
        <f t="shared" si="11"/>
        <v>43352</v>
      </c>
      <c r="D512" s="71">
        <v>0.89808285714285729</v>
      </c>
      <c r="E512" s="51">
        <v>6.4</v>
      </c>
      <c r="F512" s="51">
        <v>0</v>
      </c>
      <c r="G512" s="51">
        <v>-7.2463768115942031</v>
      </c>
      <c r="H512" s="184">
        <v>574.77302857142865</v>
      </c>
      <c r="I512" s="35"/>
      <c r="J512" s="51">
        <v>5.6</v>
      </c>
      <c r="K512" s="51">
        <v>1.818181818181813</v>
      </c>
      <c r="L512" s="51">
        <v>3.7037037037036953</v>
      </c>
      <c r="M512" s="184">
        <v>502.92640000000006</v>
      </c>
    </row>
    <row r="513" spans="3:13">
      <c r="C513" s="168">
        <f t="shared" si="11"/>
        <v>43359</v>
      </c>
      <c r="D513" s="71">
        <v>0.89166714285714277</v>
      </c>
      <c r="E513" s="51">
        <v>6.4</v>
      </c>
      <c r="F513" s="51">
        <v>0</v>
      </c>
      <c r="G513" s="51">
        <v>-5.8823529411764639</v>
      </c>
      <c r="H513" s="184">
        <v>570.6669714285714</v>
      </c>
      <c r="I513" s="35"/>
      <c r="J513" s="51">
        <v>5.5</v>
      </c>
      <c r="K513" s="51">
        <v>-1.7857142857142776</v>
      </c>
      <c r="L513" s="51">
        <v>3.7735849056603712</v>
      </c>
      <c r="M513" s="184">
        <v>490.41692857142857</v>
      </c>
    </row>
    <row r="514" spans="3:13">
      <c r="C514" s="168">
        <f t="shared" si="11"/>
        <v>43366</v>
      </c>
      <c r="D514" s="71">
        <v>0.89076857142857147</v>
      </c>
      <c r="E514" s="51">
        <v>6.4</v>
      </c>
      <c r="F514" s="51">
        <v>0</v>
      </c>
      <c r="G514" s="51">
        <v>-4.4776119402985159</v>
      </c>
      <c r="H514" s="184">
        <v>570.09188571428581</v>
      </c>
      <c r="I514" s="35"/>
      <c r="J514" s="51">
        <v>5.3</v>
      </c>
      <c r="K514" s="51">
        <v>-3.6363636363636402</v>
      </c>
      <c r="L514" s="51">
        <v>3.9215686274509949</v>
      </c>
      <c r="M514" s="184">
        <v>472.10734285714284</v>
      </c>
    </row>
    <row r="515" spans="3:13">
      <c r="C515" s="168">
        <f t="shared" si="11"/>
        <v>43373</v>
      </c>
      <c r="D515" s="71">
        <v>0.89113714285714274</v>
      </c>
      <c r="E515" s="51">
        <v>6.4</v>
      </c>
      <c r="F515" s="51">
        <v>0</v>
      </c>
      <c r="G515" s="51">
        <v>-4.4776119402985159</v>
      </c>
      <c r="H515" s="184">
        <v>570.3277714285714</v>
      </c>
      <c r="I515" s="35"/>
      <c r="J515" s="51">
        <v>5.3</v>
      </c>
      <c r="K515" s="51">
        <v>0</v>
      </c>
      <c r="L515" s="51">
        <v>3.9215686274509949</v>
      </c>
      <c r="M515" s="184">
        <v>472.30268571428564</v>
      </c>
    </row>
    <row r="516" spans="3:13">
      <c r="C516" s="168">
        <f t="shared" si="11"/>
        <v>43380</v>
      </c>
      <c r="D516" s="71">
        <v>0.88665142857142876</v>
      </c>
      <c r="E516" s="51">
        <v>6.4</v>
      </c>
      <c r="F516" s="51">
        <v>0</v>
      </c>
      <c r="G516" s="51">
        <v>-4.4776119402985159</v>
      </c>
      <c r="H516" s="184">
        <v>567.45691428571445</v>
      </c>
      <c r="I516" s="35"/>
      <c r="J516" s="51">
        <v>5.3</v>
      </c>
      <c r="K516" s="51">
        <v>0</v>
      </c>
      <c r="L516" s="51">
        <v>6</v>
      </c>
      <c r="M516" s="184">
        <v>469.92525714285722</v>
      </c>
    </row>
    <row r="517" spans="3:13">
      <c r="C517" s="168">
        <f t="shared" si="11"/>
        <v>43387</v>
      </c>
      <c r="D517" s="71">
        <v>0.877247142857143</v>
      </c>
      <c r="E517" s="51">
        <v>6.4</v>
      </c>
      <c r="F517" s="51">
        <v>0</v>
      </c>
      <c r="G517" s="51">
        <v>-4.4776119402985159</v>
      </c>
      <c r="H517" s="184">
        <v>561.43817142857154</v>
      </c>
      <c r="I517" s="35"/>
      <c r="J517" s="51">
        <v>5.4</v>
      </c>
      <c r="K517" s="51">
        <v>1.8867924528301927</v>
      </c>
      <c r="L517" s="51">
        <v>3.8461538461538538</v>
      </c>
      <c r="M517" s="184">
        <v>473.71345714285724</v>
      </c>
    </row>
    <row r="518" spans="3:13">
      <c r="C518" s="168">
        <f t="shared" si="11"/>
        <v>43394</v>
      </c>
      <c r="D518" s="71">
        <v>0.87872285714285714</v>
      </c>
      <c r="E518" s="51">
        <v>6.4</v>
      </c>
      <c r="F518" s="51">
        <v>0</v>
      </c>
      <c r="G518" s="51">
        <v>-5.8823529411764639</v>
      </c>
      <c r="H518" s="184">
        <v>562.38262857142865</v>
      </c>
      <c r="I518" s="35"/>
      <c r="J518" s="51">
        <v>5.4</v>
      </c>
      <c r="K518" s="51">
        <v>0</v>
      </c>
      <c r="L518" s="51">
        <v>3.8461538461538538</v>
      </c>
      <c r="M518" s="184">
        <v>474.51034285714292</v>
      </c>
    </row>
    <row r="519" spans="3:13">
      <c r="C519" s="168">
        <f t="shared" si="11"/>
        <v>43401</v>
      </c>
      <c r="D519" s="71">
        <v>0.88382000000000005</v>
      </c>
      <c r="E519" s="51">
        <v>6.4</v>
      </c>
      <c r="F519" s="51">
        <v>0</v>
      </c>
      <c r="G519" s="51">
        <v>-5.8823529411764639</v>
      </c>
      <c r="H519" s="184">
        <v>565.64480000000015</v>
      </c>
      <c r="I519" s="35"/>
      <c r="J519" s="51">
        <v>5.2</v>
      </c>
      <c r="K519" s="51">
        <v>-3.7037037037037095</v>
      </c>
      <c r="L519" s="51">
        <v>4</v>
      </c>
      <c r="M519" s="184">
        <v>459.58640000000008</v>
      </c>
    </row>
    <row r="520" spans="3:13">
      <c r="C520" s="168">
        <f t="shared" si="11"/>
        <v>43408</v>
      </c>
      <c r="D520" s="71">
        <v>0.88486000000000009</v>
      </c>
      <c r="E520" s="51">
        <v>6.4</v>
      </c>
      <c r="F520" s="51">
        <v>0</v>
      </c>
      <c r="G520" s="51">
        <v>-7.2463768115942031</v>
      </c>
      <c r="H520" s="184">
        <v>566.31040000000007</v>
      </c>
      <c r="I520" s="35"/>
      <c r="J520" s="51">
        <v>5.2</v>
      </c>
      <c r="K520" s="51">
        <v>0</v>
      </c>
      <c r="L520" s="51">
        <v>1.9607843137255117</v>
      </c>
      <c r="M520" s="184">
        <v>460.12720000000007</v>
      </c>
    </row>
    <row r="521" spans="3:13">
      <c r="C521" s="168">
        <f t="shared" si="11"/>
        <v>43415</v>
      </c>
      <c r="D521" s="71">
        <v>0.87341428571428581</v>
      </c>
      <c r="E521" s="51">
        <v>6.4</v>
      </c>
      <c r="F521" s="51">
        <v>0</v>
      </c>
      <c r="G521" s="51">
        <v>-7.2463768115942031</v>
      </c>
      <c r="H521" s="184">
        <v>558.98514285714293</v>
      </c>
      <c r="I521" s="35"/>
      <c r="J521" s="51">
        <v>5.2</v>
      </c>
      <c r="K521" s="51">
        <v>0</v>
      </c>
      <c r="L521" s="51">
        <v>1.9607843137255117</v>
      </c>
      <c r="M521" s="184">
        <v>454.1754285714286</v>
      </c>
    </row>
    <row r="522" spans="3:13">
      <c r="C522" s="168">
        <f t="shared" si="11"/>
        <v>43422</v>
      </c>
      <c r="D522" s="71">
        <v>0.87668428571428569</v>
      </c>
      <c r="E522" s="51">
        <v>6.4</v>
      </c>
      <c r="F522" s="51">
        <v>0</v>
      </c>
      <c r="G522" s="51">
        <v>-7.2463768115942031</v>
      </c>
      <c r="H522" s="184">
        <v>561.07794285714294</v>
      </c>
      <c r="I522" s="35"/>
      <c r="J522" s="51">
        <v>5.2</v>
      </c>
      <c r="K522" s="51">
        <v>0</v>
      </c>
      <c r="L522" s="51">
        <v>1.9607843137255117</v>
      </c>
      <c r="M522" s="184">
        <v>455.8758285714286</v>
      </c>
    </row>
    <row r="523" spans="3:13">
      <c r="C523" s="168">
        <f t="shared" si="11"/>
        <v>43429</v>
      </c>
      <c r="D523" s="71">
        <v>0.88715285714285719</v>
      </c>
      <c r="E523" s="51">
        <v>6.4</v>
      </c>
      <c r="F523" s="51">
        <v>0</v>
      </c>
      <c r="G523" s="51">
        <v>-7.2463768115942031</v>
      </c>
      <c r="H523" s="184">
        <v>567.77782857142859</v>
      </c>
      <c r="I523" s="35"/>
      <c r="J523" s="51">
        <v>5.2</v>
      </c>
      <c r="K523" s="51">
        <v>0</v>
      </c>
      <c r="L523" s="51">
        <v>1.9607843137255117</v>
      </c>
      <c r="M523" s="184">
        <v>461.31948571428569</v>
      </c>
    </row>
    <row r="524" spans="3:13">
      <c r="C524" s="168">
        <f t="shared" si="11"/>
        <v>43436</v>
      </c>
      <c r="D524" s="71">
        <v>0.88740571428571424</v>
      </c>
      <c r="E524" s="51">
        <v>6.4</v>
      </c>
      <c r="F524" s="51">
        <v>0</v>
      </c>
      <c r="G524" s="51">
        <v>-5.8823529411764639</v>
      </c>
      <c r="H524" s="184">
        <v>567.93965714285719</v>
      </c>
      <c r="I524" s="35"/>
      <c r="J524" s="51">
        <v>5.2</v>
      </c>
      <c r="K524" s="51">
        <v>0</v>
      </c>
      <c r="L524" s="51">
        <v>4</v>
      </c>
      <c r="M524" s="184">
        <v>461.45097142857139</v>
      </c>
    </row>
    <row r="525" spans="3:13">
      <c r="C525" s="168">
        <f t="shared" si="11"/>
        <v>43443</v>
      </c>
      <c r="D525" s="71">
        <v>0.8903728571428573</v>
      </c>
      <c r="E525" s="51">
        <v>6.3</v>
      </c>
      <c r="F525" s="51">
        <v>-1.5625000000000142</v>
      </c>
      <c r="G525" s="51">
        <v>-7.3529411764705799</v>
      </c>
      <c r="H525" s="184">
        <v>560.93490000000008</v>
      </c>
      <c r="I525" s="35"/>
      <c r="J525" s="51">
        <v>5.0999999999999996</v>
      </c>
      <c r="K525" s="51">
        <v>-1.923076923076934</v>
      </c>
      <c r="L525" s="51">
        <v>2</v>
      </c>
      <c r="M525" s="184">
        <v>454.09015714285721</v>
      </c>
    </row>
    <row r="526" spans="3:13">
      <c r="C526" s="168">
        <f t="shared" si="11"/>
        <v>43450</v>
      </c>
      <c r="D526" s="71">
        <v>0.89887285714285703</v>
      </c>
      <c r="E526" s="51">
        <v>6.5</v>
      </c>
      <c r="F526" s="51">
        <v>3.1746031746031917</v>
      </c>
      <c r="G526" s="51">
        <v>-8.4507042253521121</v>
      </c>
      <c r="H526" s="184">
        <v>584.26735714285712</v>
      </c>
      <c r="I526" s="35"/>
      <c r="J526" s="51">
        <v>5.4</v>
      </c>
      <c r="K526" s="51">
        <v>5.8823529411764923</v>
      </c>
      <c r="L526" s="51">
        <v>5.8823529411764923</v>
      </c>
      <c r="M526" s="184">
        <v>485.39134285714283</v>
      </c>
    </row>
    <row r="527" spans="3:13">
      <c r="C527" s="168">
        <f t="shared" si="11"/>
        <v>43457</v>
      </c>
      <c r="D527" s="71">
        <v>0.90074714285714275</v>
      </c>
      <c r="E527" s="51">
        <v>6.5</v>
      </c>
      <c r="F527" s="51">
        <v>0</v>
      </c>
      <c r="G527" s="51">
        <v>-8.4507042253521121</v>
      </c>
      <c r="H527" s="184">
        <v>585.48564285714281</v>
      </c>
      <c r="I527" s="35"/>
      <c r="J527" s="51">
        <v>5.4</v>
      </c>
      <c r="K527" s="51">
        <v>0</v>
      </c>
      <c r="L527" s="51">
        <v>5.8823529411764923</v>
      </c>
      <c r="M527" s="184">
        <v>486.40345714285712</v>
      </c>
    </row>
    <row r="528" spans="3:13">
      <c r="C528" s="168">
        <f t="shared" si="11"/>
        <v>43464</v>
      </c>
      <c r="D528" s="71">
        <v>0.90135428571428577</v>
      </c>
      <c r="E528" s="51">
        <v>6.8</v>
      </c>
      <c r="F528" s="51">
        <v>4.6153846153846274</v>
      </c>
      <c r="G528" s="51">
        <v>-10.526315789473685</v>
      </c>
      <c r="H528" s="184">
        <v>612.92091428571439</v>
      </c>
      <c r="I528" s="35"/>
      <c r="J528" s="51">
        <v>5.7</v>
      </c>
      <c r="K528" s="51">
        <v>5.5555555555555571</v>
      </c>
      <c r="L528" s="51">
        <v>3.6363636363636402</v>
      </c>
      <c r="M528" s="184">
        <v>513.7719428571429</v>
      </c>
    </row>
    <row r="529" spans="3:13">
      <c r="C529" s="168">
        <f t="shared" si="11"/>
        <v>43471</v>
      </c>
      <c r="D529" s="71">
        <v>0.89947428571428567</v>
      </c>
      <c r="E529" s="51">
        <v>6.8</v>
      </c>
      <c r="F529" s="51">
        <v>0</v>
      </c>
      <c r="G529" s="51">
        <v>-11.688311688311686</v>
      </c>
      <c r="H529" s="184">
        <v>611.64251428571424</v>
      </c>
      <c r="I529" s="35"/>
      <c r="J529" s="51">
        <v>5.8</v>
      </c>
      <c r="K529" s="51">
        <v>1.7543859649122595</v>
      </c>
      <c r="L529" s="51">
        <v>5.454545454545439</v>
      </c>
      <c r="M529" s="184">
        <v>521.69508571428571</v>
      </c>
    </row>
    <row r="530" spans="3:13">
      <c r="C530" s="168">
        <f t="shared" si="11"/>
        <v>43478</v>
      </c>
      <c r="D530" s="71">
        <v>0.89973857142857139</v>
      </c>
      <c r="E530" s="51">
        <v>6.5</v>
      </c>
      <c r="F530" s="51">
        <v>-4.4117647058823479</v>
      </c>
      <c r="G530" s="51">
        <v>-13.333333333333329</v>
      </c>
      <c r="H530" s="184">
        <v>584.83007142857139</v>
      </c>
      <c r="I530" s="35"/>
      <c r="J530" s="51">
        <v>5.5</v>
      </c>
      <c r="K530" s="51">
        <v>-5.1724137931034448</v>
      </c>
      <c r="L530" s="51">
        <v>3.7735849056603712</v>
      </c>
      <c r="M530" s="184">
        <v>494.85621428571432</v>
      </c>
    </row>
    <row r="531" spans="3:13">
      <c r="C531" s="168">
        <f t="shared" si="11"/>
        <v>43485</v>
      </c>
      <c r="D531" s="71">
        <v>0.88771857142857136</v>
      </c>
      <c r="E531" s="51">
        <v>6.5</v>
      </c>
      <c r="F531" s="51">
        <v>0</v>
      </c>
      <c r="G531" s="51">
        <v>-10.958904109589042</v>
      </c>
      <c r="H531" s="184">
        <v>577.0170714285714</v>
      </c>
      <c r="I531" s="35"/>
      <c r="J531" s="51">
        <v>5.5</v>
      </c>
      <c r="K531" s="51">
        <v>0</v>
      </c>
      <c r="L531" s="51">
        <v>12.24489795918366</v>
      </c>
      <c r="M531" s="184">
        <v>488.24521428571427</v>
      </c>
    </row>
    <row r="532" spans="3:13">
      <c r="C532" s="168">
        <f t="shared" si="11"/>
        <v>43492</v>
      </c>
      <c r="D532" s="71">
        <v>0.87412285714285709</v>
      </c>
      <c r="E532" s="51">
        <v>6.3</v>
      </c>
      <c r="F532" s="51">
        <v>-3.0769230769230802</v>
      </c>
      <c r="G532" s="51">
        <v>-11.267605633802816</v>
      </c>
      <c r="H532" s="184">
        <v>550.69740000000002</v>
      </c>
      <c r="I532" s="35"/>
      <c r="J532" s="51">
        <v>5.5</v>
      </c>
      <c r="K532" s="51">
        <v>0</v>
      </c>
      <c r="L532" s="51">
        <v>12.24489795918366</v>
      </c>
      <c r="M532" s="184">
        <v>480.76757142857139</v>
      </c>
    </row>
    <row r="533" spans="3:13">
      <c r="C533" s="168">
        <f t="shared" si="11"/>
        <v>43499</v>
      </c>
      <c r="D533" s="71">
        <v>0.87271142857142847</v>
      </c>
      <c r="E533" s="51">
        <v>6.3</v>
      </c>
      <c r="F533" s="51">
        <v>0</v>
      </c>
      <c r="G533" s="51">
        <v>-11.267605633802816</v>
      </c>
      <c r="H533" s="184">
        <v>549.80819999999994</v>
      </c>
      <c r="I533" s="35"/>
      <c r="J533" s="51">
        <v>5.5</v>
      </c>
      <c r="K533" s="51">
        <v>0</v>
      </c>
      <c r="L533" s="51">
        <v>7.8431372549019756</v>
      </c>
      <c r="M533" s="184">
        <v>479.9912857142856</v>
      </c>
    </row>
    <row r="534" spans="3:13">
      <c r="C534" s="168">
        <f t="shared" si="11"/>
        <v>43506</v>
      </c>
      <c r="D534" s="71">
        <v>0.87709857142857139</v>
      </c>
      <c r="E534" s="51">
        <v>6.3</v>
      </c>
      <c r="F534" s="51">
        <v>0</v>
      </c>
      <c r="G534" s="51">
        <v>-11.267605633802816</v>
      </c>
      <c r="H534" s="184">
        <v>552.57209999999998</v>
      </c>
      <c r="I534" s="35"/>
      <c r="J534" s="51">
        <v>5.5</v>
      </c>
      <c r="K534" s="51">
        <v>0</v>
      </c>
      <c r="L534" s="51">
        <v>3.7735849056603712</v>
      </c>
      <c r="M534" s="184">
        <v>482.40421428571426</v>
      </c>
    </row>
    <row r="535" spans="3:13">
      <c r="C535" s="168">
        <f t="shared" si="11"/>
        <v>43513</v>
      </c>
      <c r="D535" s="71">
        <v>0.87740571428571434</v>
      </c>
      <c r="E535" s="51">
        <v>6.3</v>
      </c>
      <c r="F535" s="51">
        <v>0</v>
      </c>
      <c r="G535" s="51">
        <v>-11.267605633802816</v>
      </c>
      <c r="H535" s="184">
        <v>552.76560000000006</v>
      </c>
      <c r="I535" s="35"/>
      <c r="J535" s="51">
        <v>5.5</v>
      </c>
      <c r="K535" s="51">
        <v>0</v>
      </c>
      <c r="L535" s="51">
        <v>-1.7857142857142776</v>
      </c>
      <c r="M535" s="184">
        <v>482.5731428571429</v>
      </c>
    </row>
    <row r="536" spans="3:13">
      <c r="C536" s="168">
        <f t="shared" si="11"/>
        <v>43520</v>
      </c>
      <c r="D536" s="71">
        <v>0.87288428571428578</v>
      </c>
      <c r="E536" s="51">
        <v>6.3</v>
      </c>
      <c r="F536" s="51">
        <v>0</v>
      </c>
      <c r="G536" s="51">
        <v>-11.267605633802816</v>
      </c>
      <c r="H536" s="184">
        <v>549.9171</v>
      </c>
      <c r="I536" s="35"/>
      <c r="J536" s="51">
        <v>5.5</v>
      </c>
      <c r="K536" s="51">
        <v>0</v>
      </c>
      <c r="L536" s="51">
        <v>-3.5087719298245617</v>
      </c>
      <c r="M536" s="184">
        <v>480.0863571428572</v>
      </c>
    </row>
    <row r="537" spans="3:13">
      <c r="C537" s="168">
        <f t="shared" si="11"/>
        <v>43527</v>
      </c>
      <c r="D537" s="71">
        <v>0.86202857142857137</v>
      </c>
      <c r="E537" s="51">
        <v>6.3</v>
      </c>
      <c r="F537" s="51">
        <v>0</v>
      </c>
      <c r="G537" s="51">
        <v>-11.267605633802816</v>
      </c>
      <c r="H537" s="184">
        <v>543.07799999999997</v>
      </c>
      <c r="I537" s="35"/>
      <c r="J537" s="51">
        <v>5.4</v>
      </c>
      <c r="K537" s="51">
        <v>-1.818181818181813</v>
      </c>
      <c r="L537" s="51">
        <v>-5.2631578947368354</v>
      </c>
      <c r="M537" s="184">
        <v>465.49542857142859</v>
      </c>
    </row>
    <row r="538" spans="3:13">
      <c r="C538" s="168">
        <f t="shared" si="11"/>
        <v>43534</v>
      </c>
      <c r="D538" s="71">
        <v>0.85965857142857138</v>
      </c>
      <c r="E538" s="51">
        <v>6.3</v>
      </c>
      <c r="F538" s="51">
        <v>0</v>
      </c>
      <c r="G538" s="51">
        <v>-14.86486486486487</v>
      </c>
      <c r="H538" s="184">
        <v>541.58489999999995</v>
      </c>
      <c r="I538" s="35"/>
      <c r="J538" s="51">
        <v>5.5</v>
      </c>
      <c r="K538" s="51">
        <v>1.8518518518518334</v>
      </c>
      <c r="L538" s="51">
        <v>-8.3333333333333428</v>
      </c>
      <c r="M538" s="184">
        <v>472.81221428571428</v>
      </c>
    </row>
    <row r="539" spans="3:13">
      <c r="C539" s="168">
        <f t="shared" si="11"/>
        <v>43541</v>
      </c>
      <c r="D539" s="71">
        <v>0.85746857142857136</v>
      </c>
      <c r="E539" s="51">
        <v>6.3</v>
      </c>
      <c r="F539" s="51">
        <v>0</v>
      </c>
      <c r="G539" s="51">
        <v>-17.10526315789474</v>
      </c>
      <c r="H539" s="184">
        <v>540.20519999999999</v>
      </c>
      <c r="I539" s="35"/>
      <c r="J539" s="51">
        <v>5.5</v>
      </c>
      <c r="K539" s="51">
        <v>0</v>
      </c>
      <c r="L539" s="51">
        <v>-9.8360655737704974</v>
      </c>
      <c r="M539" s="184">
        <v>471.60771428571422</v>
      </c>
    </row>
    <row r="540" spans="3:13">
      <c r="C540" s="168">
        <f t="shared" si="11"/>
        <v>43548</v>
      </c>
      <c r="D540" s="71">
        <v>0.85904714285714301</v>
      </c>
      <c r="E540" s="51">
        <v>6.3</v>
      </c>
      <c r="F540" s="51">
        <v>0</v>
      </c>
      <c r="G540" s="51">
        <v>-18.181818181818187</v>
      </c>
      <c r="H540" s="184">
        <v>541.19970000000001</v>
      </c>
      <c r="I540" s="35"/>
      <c r="J540" s="51">
        <v>5.6</v>
      </c>
      <c r="K540" s="51">
        <v>1.818181818181813</v>
      </c>
      <c r="L540" s="51">
        <v>-11.111111111111114</v>
      </c>
      <c r="M540" s="184">
        <v>481.0664000000001</v>
      </c>
    </row>
    <row r="541" spans="3:13">
      <c r="C541" s="168">
        <f t="shared" si="11"/>
        <v>43555</v>
      </c>
      <c r="D541" s="71">
        <v>0.85598714285714284</v>
      </c>
      <c r="E541" s="51">
        <v>6.5</v>
      </c>
      <c r="F541" s="51">
        <v>3.1746031746031917</v>
      </c>
      <c r="G541" s="51">
        <v>-19.753086419753089</v>
      </c>
      <c r="H541" s="184">
        <v>556.39164285714276</v>
      </c>
      <c r="I541" s="35"/>
      <c r="J541" s="51">
        <v>5.6</v>
      </c>
      <c r="K541" s="51">
        <v>0</v>
      </c>
      <c r="L541" s="51">
        <v>-16.417910447761201</v>
      </c>
      <c r="M541" s="184">
        <v>479.35279999999995</v>
      </c>
    </row>
    <row r="542" spans="3:13">
      <c r="C542" s="168">
        <f t="shared" si="11"/>
        <v>43562</v>
      </c>
      <c r="D542" s="71">
        <v>0.85738857142857139</v>
      </c>
      <c r="E542" s="51">
        <v>6.5</v>
      </c>
      <c r="F542" s="51">
        <v>0</v>
      </c>
      <c r="G542" s="51">
        <v>-18.75</v>
      </c>
      <c r="H542" s="184">
        <v>557.30257142857147</v>
      </c>
      <c r="I542" s="35"/>
      <c r="J542" s="51">
        <v>5.7</v>
      </c>
      <c r="K542" s="51">
        <v>1.785714285714306</v>
      </c>
      <c r="L542" s="51">
        <v>-13.636363636363626</v>
      </c>
      <c r="M542" s="184">
        <v>488.71148571428569</v>
      </c>
    </row>
    <row r="543" spans="3:13">
      <c r="C543" s="168">
        <f t="shared" si="11"/>
        <v>43569</v>
      </c>
      <c r="D543" s="71">
        <v>0.86183857142857145</v>
      </c>
      <c r="E543" s="51">
        <v>7</v>
      </c>
      <c r="F543" s="51">
        <v>7.6923076923076934</v>
      </c>
      <c r="G543" s="51">
        <v>-14.634146341463406</v>
      </c>
      <c r="H543" s="184">
        <v>603.28700000000003</v>
      </c>
      <c r="I543" s="35"/>
      <c r="J543" s="51">
        <v>6.2</v>
      </c>
      <c r="K543" s="51">
        <v>8.7719298245614112</v>
      </c>
      <c r="L543" s="51">
        <v>-11.428571428571416</v>
      </c>
      <c r="M543" s="184">
        <v>534.33991428571426</v>
      </c>
    </row>
    <row r="544" spans="3:13">
      <c r="C544" s="168">
        <f t="shared" si="11"/>
        <v>43576</v>
      </c>
      <c r="D544" s="71">
        <v>0.86426857142857139</v>
      </c>
      <c r="E544" s="51">
        <v>7.4</v>
      </c>
      <c r="F544" s="51">
        <v>5.7142857142857224</v>
      </c>
      <c r="G544" s="51">
        <v>-7.5</v>
      </c>
      <c r="H544" s="184">
        <v>639.55874285714287</v>
      </c>
      <c r="I544" s="35"/>
      <c r="J544" s="51">
        <v>6.5</v>
      </c>
      <c r="K544" s="51">
        <v>4.8387096774193452</v>
      </c>
      <c r="L544" s="51">
        <v>-5.7971014492753596</v>
      </c>
      <c r="M544" s="184">
        <v>561.77457142857145</v>
      </c>
    </row>
    <row r="545" spans="3:13">
      <c r="C545" s="168">
        <f t="shared" si="11"/>
        <v>43583</v>
      </c>
      <c r="D545" s="71">
        <v>0.86435714285714305</v>
      </c>
      <c r="E545" s="51">
        <v>7.4</v>
      </c>
      <c r="F545" s="51">
        <v>0</v>
      </c>
      <c r="G545" s="51">
        <v>-6.3291139240506311</v>
      </c>
      <c r="H545" s="184">
        <v>639.62428571428586</v>
      </c>
      <c r="I545" s="35"/>
      <c r="J545" s="51">
        <v>6.5</v>
      </c>
      <c r="K545" s="51">
        <v>0</v>
      </c>
      <c r="L545" s="51">
        <v>-4.4117647058823479</v>
      </c>
      <c r="M545" s="184">
        <v>561.83214285714303</v>
      </c>
    </row>
    <row r="546" spans="3:13">
      <c r="C546" s="168">
        <f t="shared" si="11"/>
        <v>43590</v>
      </c>
      <c r="D546" s="71">
        <v>0.86096571428571433</v>
      </c>
      <c r="E546" s="51">
        <v>7.2</v>
      </c>
      <c r="F546" s="51">
        <v>-2.7027027027027088</v>
      </c>
      <c r="G546" s="51">
        <v>-8.8607594936708836</v>
      </c>
      <c r="H546" s="184">
        <v>619.89531428571433</v>
      </c>
      <c r="I546" s="35"/>
      <c r="J546" s="51">
        <v>6.4</v>
      </c>
      <c r="K546" s="51">
        <v>-1.538461538461533</v>
      </c>
      <c r="L546" s="51">
        <v>-5.8823529411764639</v>
      </c>
      <c r="M546" s="184">
        <v>551.01805714285717</v>
      </c>
    </row>
    <row r="547" spans="3:13">
      <c r="C547" s="168">
        <f t="shared" si="11"/>
        <v>43597</v>
      </c>
      <c r="D547" s="71">
        <v>0.85944999999999994</v>
      </c>
      <c r="E547" s="51">
        <v>7.2</v>
      </c>
      <c r="F547" s="51">
        <v>0</v>
      </c>
      <c r="G547" s="51">
        <v>-6.4935064935065014</v>
      </c>
      <c r="H547" s="184">
        <v>618.80399999999997</v>
      </c>
      <c r="I547" s="35"/>
      <c r="J547" s="51">
        <v>6.6</v>
      </c>
      <c r="K547" s="51">
        <v>3.1249999999999716</v>
      </c>
      <c r="L547" s="51">
        <v>-5.7142857142857224</v>
      </c>
      <c r="M547" s="184">
        <v>567.23699999999985</v>
      </c>
    </row>
    <row r="548" spans="3:13">
      <c r="C548" s="168">
        <f t="shared" si="11"/>
        <v>43604</v>
      </c>
      <c r="D548" s="71">
        <v>0.86970857142857128</v>
      </c>
      <c r="E548" s="51">
        <v>6.9</v>
      </c>
      <c r="F548" s="51">
        <v>-4.1666666666666572</v>
      </c>
      <c r="G548" s="51">
        <v>-10.389610389610382</v>
      </c>
      <c r="H548" s="184">
        <v>600.09891428571416</v>
      </c>
      <c r="I548" s="35"/>
      <c r="J548" s="51">
        <v>6.3</v>
      </c>
      <c r="K548" s="51">
        <v>-4.5454545454545467</v>
      </c>
      <c r="L548" s="51">
        <v>-11.267605633802816</v>
      </c>
      <c r="M548" s="184">
        <v>547.91639999999995</v>
      </c>
    </row>
    <row r="549" spans="3:13">
      <c r="C549" s="168">
        <f t="shared" ref="C549:C612" si="12">C548+7</f>
        <v>43611</v>
      </c>
      <c r="D549" s="71">
        <v>0.87977285714285725</v>
      </c>
      <c r="E549" s="51">
        <v>6.9</v>
      </c>
      <c r="F549" s="51">
        <v>0</v>
      </c>
      <c r="G549" s="51">
        <v>-9.2105263157894655</v>
      </c>
      <c r="H549" s="184">
        <v>607.04327142857153</v>
      </c>
      <c r="I549" s="35"/>
      <c r="J549" s="51">
        <v>6</v>
      </c>
      <c r="K549" s="51">
        <v>-4.7619047619047592</v>
      </c>
      <c r="L549" s="51">
        <v>-11.764705882352942</v>
      </c>
      <c r="M549" s="184">
        <v>527.86371428571442</v>
      </c>
    </row>
    <row r="550" spans="3:13">
      <c r="C550" s="168">
        <f t="shared" si="12"/>
        <v>43618</v>
      </c>
      <c r="D550" s="71">
        <v>0.88386428571428566</v>
      </c>
      <c r="E550" s="51">
        <v>6.9</v>
      </c>
      <c r="F550" s="51">
        <v>0</v>
      </c>
      <c r="G550" s="51">
        <v>-8</v>
      </c>
      <c r="H550" s="184">
        <v>609.86635714285717</v>
      </c>
      <c r="I550" s="35"/>
      <c r="J550" s="51">
        <v>6</v>
      </c>
      <c r="K550" s="51">
        <v>0</v>
      </c>
      <c r="L550" s="51">
        <v>-10.447761194029852</v>
      </c>
      <c r="M550" s="184">
        <v>530.31857142857143</v>
      </c>
    </row>
    <row r="551" spans="3:13">
      <c r="C551" s="168">
        <f t="shared" si="12"/>
        <v>43625</v>
      </c>
      <c r="D551" s="71">
        <v>0.88655428571428574</v>
      </c>
      <c r="E551" s="51">
        <v>6.7</v>
      </c>
      <c r="F551" s="51">
        <v>-2.8985507246376869</v>
      </c>
      <c r="G551" s="51">
        <v>-10.666666666666671</v>
      </c>
      <c r="H551" s="184">
        <v>593.99137142857148</v>
      </c>
      <c r="I551" s="35"/>
      <c r="J551" s="51">
        <v>5.8</v>
      </c>
      <c r="K551" s="51">
        <v>-3.3333333333333286</v>
      </c>
      <c r="L551" s="51">
        <v>-13.432835820895534</v>
      </c>
      <c r="M551" s="184">
        <v>514.2014857142857</v>
      </c>
    </row>
    <row r="552" spans="3:13">
      <c r="C552" s="168">
        <f t="shared" si="12"/>
        <v>43632</v>
      </c>
      <c r="D552" s="71">
        <v>0.88992428571428572</v>
      </c>
      <c r="E552" s="51">
        <v>6.7</v>
      </c>
      <c r="F552" s="51">
        <v>0</v>
      </c>
      <c r="G552" s="51">
        <v>-10.666666666666671</v>
      </c>
      <c r="H552" s="184">
        <v>596.24927142857143</v>
      </c>
      <c r="I552" s="35"/>
      <c r="J552" s="51">
        <v>5.8</v>
      </c>
      <c r="K552" s="51">
        <v>0</v>
      </c>
      <c r="L552" s="51">
        <v>-13.432835820895534</v>
      </c>
      <c r="M552" s="184">
        <v>516.15608571428572</v>
      </c>
    </row>
    <row r="553" spans="3:13">
      <c r="C553" s="168">
        <f t="shared" si="12"/>
        <v>43639</v>
      </c>
      <c r="D553" s="71">
        <v>0.89230571428571415</v>
      </c>
      <c r="E553" s="51">
        <v>6.6</v>
      </c>
      <c r="F553" s="51">
        <v>-1.4925373134328339</v>
      </c>
      <c r="G553" s="51">
        <v>-9.5890410958904226</v>
      </c>
      <c r="H553" s="184">
        <v>588.92177142857122</v>
      </c>
      <c r="I553" s="35"/>
      <c r="J553" s="51">
        <v>5.5</v>
      </c>
      <c r="K553" s="51">
        <v>-5.1724137931034448</v>
      </c>
      <c r="L553" s="51">
        <v>-15.384615384615387</v>
      </c>
      <c r="M553" s="184">
        <v>490.76814285714272</v>
      </c>
    </row>
    <row r="554" spans="3:13">
      <c r="C554" s="168">
        <f t="shared" si="12"/>
        <v>43646</v>
      </c>
      <c r="D554" s="71">
        <v>0.89516571428571423</v>
      </c>
      <c r="E554" s="51">
        <v>6.5</v>
      </c>
      <c r="F554" s="51">
        <v>-1.5151515151515156</v>
      </c>
      <c r="G554" s="51">
        <v>-10.958904109589042</v>
      </c>
      <c r="H554" s="184">
        <v>581.85771428571422</v>
      </c>
      <c r="I554" s="35"/>
      <c r="J554" s="51">
        <v>5.4</v>
      </c>
      <c r="K554" s="51">
        <v>-1.818181818181813</v>
      </c>
      <c r="L554" s="51">
        <v>-15.625</v>
      </c>
      <c r="M554" s="184">
        <v>483.38948571428568</v>
      </c>
    </row>
    <row r="555" spans="3:13">
      <c r="C555" s="168">
        <f t="shared" si="12"/>
        <v>43653</v>
      </c>
      <c r="D555" s="71">
        <v>0.89671714285714288</v>
      </c>
      <c r="E555" s="51">
        <v>6.2</v>
      </c>
      <c r="F555" s="51">
        <v>-4.6153846153846132</v>
      </c>
      <c r="G555" s="51">
        <v>-15.06849315068493</v>
      </c>
      <c r="H555" s="184">
        <v>555.96462857142853</v>
      </c>
      <c r="I555" s="35"/>
      <c r="J555" s="51">
        <v>5.0999999999999996</v>
      </c>
      <c r="K555" s="51">
        <v>-5.5555555555555713</v>
      </c>
      <c r="L555" s="51">
        <v>-15</v>
      </c>
      <c r="M555" s="184">
        <v>457.32574285714281</v>
      </c>
    </row>
    <row r="556" spans="3:13">
      <c r="C556" s="168">
        <f t="shared" si="12"/>
        <v>43660</v>
      </c>
      <c r="D556" s="71">
        <v>0.89799571428571423</v>
      </c>
      <c r="E556" s="51">
        <v>6.2</v>
      </c>
      <c r="F556" s="51">
        <v>0</v>
      </c>
      <c r="G556" s="51">
        <v>-11.428571428571416</v>
      </c>
      <c r="H556" s="184">
        <v>556.75734285714282</v>
      </c>
      <c r="I556" s="35"/>
      <c r="J556" s="51">
        <v>5.0999999999999996</v>
      </c>
      <c r="K556" s="51">
        <v>0</v>
      </c>
      <c r="L556" s="51">
        <v>-7.2727272727272805</v>
      </c>
      <c r="M556" s="184">
        <v>457.9778142857142</v>
      </c>
    </row>
    <row r="557" spans="3:13">
      <c r="C557" s="168">
        <f t="shared" si="12"/>
        <v>43667</v>
      </c>
      <c r="D557" s="71">
        <v>0.89911999999999992</v>
      </c>
      <c r="E557" s="51">
        <v>6.2</v>
      </c>
      <c r="F557" s="51">
        <v>0</v>
      </c>
      <c r="G557" s="51">
        <v>-7.4626865671641838</v>
      </c>
      <c r="H557" s="184">
        <v>557.45439999999996</v>
      </c>
      <c r="I557" s="35"/>
      <c r="J557" s="51">
        <v>5.0999999999999996</v>
      </c>
      <c r="K557" s="51">
        <v>0</v>
      </c>
      <c r="L557" s="51">
        <v>-3.7735849056603712</v>
      </c>
      <c r="M557" s="184">
        <v>458.55119999999994</v>
      </c>
    </row>
    <row r="558" spans="3:13">
      <c r="C558" s="168">
        <f t="shared" si="12"/>
        <v>43674</v>
      </c>
      <c r="D558" s="71">
        <v>0.89543571428571422</v>
      </c>
      <c r="E558" s="51">
        <v>6.2</v>
      </c>
      <c r="F558" s="51">
        <v>0</v>
      </c>
      <c r="G558" s="51">
        <v>-3.125</v>
      </c>
      <c r="H558" s="184">
        <v>555.17014285714288</v>
      </c>
      <c r="I558" s="35"/>
      <c r="J558" s="51">
        <v>5</v>
      </c>
      <c r="K558" s="51">
        <v>-1.9607843137254832</v>
      </c>
      <c r="L558" s="51">
        <v>-3.8461538461538538</v>
      </c>
      <c r="M558" s="184">
        <v>447.71785714285716</v>
      </c>
    </row>
    <row r="559" spans="3:13">
      <c r="C559" s="168">
        <f t="shared" si="12"/>
        <v>43681</v>
      </c>
      <c r="D559" s="71">
        <v>0.91073142857142853</v>
      </c>
      <c r="E559" s="51">
        <v>6.2</v>
      </c>
      <c r="F559" s="51">
        <v>0</v>
      </c>
      <c r="G559" s="51">
        <v>-3.125</v>
      </c>
      <c r="H559" s="184">
        <v>564.65348571428569</v>
      </c>
      <c r="I559" s="35"/>
      <c r="J559" s="51">
        <v>5</v>
      </c>
      <c r="K559" s="51">
        <v>0</v>
      </c>
      <c r="L559" s="51">
        <v>-1.9607843137254832</v>
      </c>
      <c r="M559" s="184">
        <v>455.36571428571426</v>
      </c>
    </row>
    <row r="560" spans="3:13">
      <c r="C560" s="168">
        <f t="shared" si="12"/>
        <v>43688</v>
      </c>
      <c r="D560" s="71">
        <v>0.9218900000000001</v>
      </c>
      <c r="E560" s="51">
        <v>6.3</v>
      </c>
      <c r="F560" s="51">
        <v>1.6129032258064484</v>
      </c>
      <c r="G560" s="51">
        <v>-1.5625000000000142</v>
      </c>
      <c r="H560" s="184">
        <v>580.79070000000002</v>
      </c>
      <c r="I560" s="35"/>
      <c r="J560" s="51">
        <v>5.2</v>
      </c>
      <c r="K560" s="51">
        <v>4</v>
      </c>
      <c r="L560" s="51">
        <v>1.9607843137255117</v>
      </c>
      <c r="M560" s="184">
        <v>479.38280000000003</v>
      </c>
    </row>
    <row r="561" spans="3:13">
      <c r="C561" s="168">
        <f t="shared" si="12"/>
        <v>43695</v>
      </c>
      <c r="D561" s="71">
        <v>0.92123857142857157</v>
      </c>
      <c r="E561" s="51">
        <v>6.3</v>
      </c>
      <c r="F561" s="51">
        <v>0</v>
      </c>
      <c r="G561" s="51">
        <v>-1.5625000000000142</v>
      </c>
      <c r="H561" s="184">
        <v>580.38030000000015</v>
      </c>
      <c r="I561" s="35"/>
      <c r="J561" s="51">
        <v>5.3</v>
      </c>
      <c r="K561" s="51">
        <v>1.9230769230769198</v>
      </c>
      <c r="L561" s="51">
        <v>-1.8518518518518619</v>
      </c>
      <c r="M561" s="184">
        <v>488.25644285714293</v>
      </c>
    </row>
    <row r="562" spans="3:13">
      <c r="C562" s="168">
        <f t="shared" si="12"/>
        <v>43702</v>
      </c>
      <c r="D562" s="71">
        <v>0.91120000000000001</v>
      </c>
      <c r="E562" s="51">
        <v>6.3</v>
      </c>
      <c r="F562" s="51">
        <v>0</v>
      </c>
      <c r="G562" s="51">
        <v>-1.5625000000000142</v>
      </c>
      <c r="H562" s="184">
        <v>574.05600000000004</v>
      </c>
      <c r="I562" s="35"/>
      <c r="J562" s="51">
        <v>5.0999999999999996</v>
      </c>
      <c r="K562" s="51">
        <v>-3.7735849056603712</v>
      </c>
      <c r="L562" s="51">
        <v>-7.2727272727272805</v>
      </c>
      <c r="M562" s="184">
        <v>464.71199999999999</v>
      </c>
    </row>
    <row r="563" spans="3:13">
      <c r="C563" s="168">
        <f t="shared" si="12"/>
        <v>43709</v>
      </c>
      <c r="D563" s="71">
        <v>0.90597142857142843</v>
      </c>
      <c r="E563" s="51">
        <v>6.4</v>
      </c>
      <c r="F563" s="51">
        <v>1.5873015873016101</v>
      </c>
      <c r="G563" s="51">
        <v>0</v>
      </c>
      <c r="H563" s="184">
        <v>579.82171428571428</v>
      </c>
      <c r="I563" s="35"/>
      <c r="J563" s="51">
        <v>5.0999999999999996</v>
      </c>
      <c r="K563" s="51">
        <v>0</v>
      </c>
      <c r="L563" s="51">
        <v>-7.2727272727272805</v>
      </c>
      <c r="M563" s="184">
        <v>462.04542857142849</v>
      </c>
    </row>
    <row r="564" spans="3:13">
      <c r="C564" s="168">
        <f t="shared" si="12"/>
        <v>43716</v>
      </c>
      <c r="D564" s="71">
        <v>0.90196428571428577</v>
      </c>
      <c r="E564" s="51">
        <v>6.5</v>
      </c>
      <c r="F564" s="51">
        <v>1.5625</v>
      </c>
      <c r="G564" s="51">
        <v>1.5625</v>
      </c>
      <c r="H564" s="184">
        <v>586.27678571428578</v>
      </c>
      <c r="I564" s="35"/>
      <c r="J564" s="51">
        <v>5.0999999999999996</v>
      </c>
      <c r="K564" s="51">
        <v>0</v>
      </c>
      <c r="L564" s="51">
        <v>-8.9285714285714306</v>
      </c>
      <c r="M564" s="184">
        <v>460.00178571428575</v>
      </c>
    </row>
    <row r="565" spans="3:13">
      <c r="C565" s="168">
        <f t="shared" si="12"/>
        <v>43723</v>
      </c>
      <c r="D565" s="71">
        <v>0.89207000000000003</v>
      </c>
      <c r="E565" s="51">
        <v>6.5</v>
      </c>
      <c r="F565" s="51">
        <v>0</v>
      </c>
      <c r="G565" s="51">
        <v>1.5625</v>
      </c>
      <c r="H565" s="184">
        <v>579.84550000000002</v>
      </c>
      <c r="I565" s="35"/>
      <c r="J565" s="51">
        <v>5.0999999999999996</v>
      </c>
      <c r="K565" s="51">
        <v>0</v>
      </c>
      <c r="L565" s="51">
        <v>-7.2727272727272805</v>
      </c>
      <c r="M565" s="184">
        <v>454.95569999999998</v>
      </c>
    </row>
    <row r="566" spans="3:13">
      <c r="C566" s="168">
        <f t="shared" si="12"/>
        <v>43730</v>
      </c>
      <c r="D566" s="71">
        <v>0.88618714285714273</v>
      </c>
      <c r="E566" s="51">
        <v>6.5</v>
      </c>
      <c r="F566" s="51">
        <v>0</v>
      </c>
      <c r="G566" s="51">
        <v>1.5625</v>
      </c>
      <c r="H566" s="184">
        <v>576.02164285714275</v>
      </c>
      <c r="I566" s="35"/>
      <c r="J566" s="51">
        <v>5</v>
      </c>
      <c r="K566" s="51">
        <v>-1.9607843137254832</v>
      </c>
      <c r="L566" s="51">
        <v>-5.6603773584905639</v>
      </c>
      <c r="M566" s="184">
        <v>443.09357142857141</v>
      </c>
    </row>
    <row r="567" spans="3:13">
      <c r="C567" s="168">
        <f t="shared" si="12"/>
        <v>43737</v>
      </c>
      <c r="D567" s="71">
        <v>0.88493571428571438</v>
      </c>
      <c r="E567" s="51">
        <v>6.5</v>
      </c>
      <c r="F567" s="51">
        <v>0</v>
      </c>
      <c r="G567" s="51">
        <v>1.5625</v>
      </c>
      <c r="H567" s="184">
        <v>575.20821428571435</v>
      </c>
      <c r="I567" s="35"/>
      <c r="J567" s="51">
        <v>4.9000000000000004</v>
      </c>
      <c r="K567" s="51">
        <v>-1.9999999999999858</v>
      </c>
      <c r="L567" s="51">
        <v>-7.5471698113207424</v>
      </c>
      <c r="M567" s="184">
        <v>433.61850000000004</v>
      </c>
    </row>
    <row r="568" spans="3:13">
      <c r="C568" s="168">
        <f t="shared" si="12"/>
        <v>43744</v>
      </c>
      <c r="D568" s="71">
        <v>0.88879428571428554</v>
      </c>
      <c r="E568" s="51">
        <v>6.4</v>
      </c>
      <c r="F568" s="51">
        <v>-1.538461538461533</v>
      </c>
      <c r="G568" s="51">
        <v>0</v>
      </c>
      <c r="H568" s="184">
        <v>568.82834285714273</v>
      </c>
      <c r="I568" s="35"/>
      <c r="J568" s="51">
        <v>4.8</v>
      </c>
      <c r="K568" s="51">
        <v>-2.0408163265306314</v>
      </c>
      <c r="L568" s="51">
        <v>-9.4339622641509351</v>
      </c>
      <c r="M568" s="184">
        <v>426.62125714285708</v>
      </c>
    </row>
    <row r="569" spans="3:13">
      <c r="C569" s="168">
        <f t="shared" si="12"/>
        <v>43751</v>
      </c>
      <c r="D569" s="71">
        <v>0.8900514285714286</v>
      </c>
      <c r="E569" s="51">
        <v>6.4</v>
      </c>
      <c r="F569" s="51">
        <v>0</v>
      </c>
      <c r="G569" s="51">
        <v>0</v>
      </c>
      <c r="H569" s="184">
        <v>569.63291428571438</v>
      </c>
      <c r="I569" s="35"/>
      <c r="J569" s="51">
        <v>4.8</v>
      </c>
      <c r="K569" s="51">
        <v>0</v>
      </c>
      <c r="L569" s="51">
        <v>-11.111111111111114</v>
      </c>
      <c r="M569" s="184">
        <v>427.22468571428573</v>
      </c>
    </row>
    <row r="570" spans="3:13">
      <c r="C570" s="168">
        <f t="shared" si="12"/>
        <v>43758</v>
      </c>
      <c r="D570" s="71">
        <v>0.8697557142857143</v>
      </c>
      <c r="E570" s="51">
        <v>6.4</v>
      </c>
      <c r="F570" s="51">
        <v>0</v>
      </c>
      <c r="G570" s="51">
        <v>0</v>
      </c>
      <c r="H570" s="184">
        <v>556.64365714285714</v>
      </c>
      <c r="I570" s="35"/>
      <c r="J570" s="51">
        <v>4.8</v>
      </c>
      <c r="K570" s="51">
        <v>0</v>
      </c>
      <c r="L570" s="51">
        <v>-11.111111111111114</v>
      </c>
      <c r="M570" s="184">
        <v>417.48274285714285</v>
      </c>
    </row>
    <row r="571" spans="3:13">
      <c r="C571" s="168">
        <f t="shared" si="12"/>
        <v>43765</v>
      </c>
      <c r="D571" s="71">
        <v>0.86330285714285704</v>
      </c>
      <c r="E571" s="51">
        <v>6.4</v>
      </c>
      <c r="F571" s="51">
        <v>0</v>
      </c>
      <c r="G571" s="51">
        <v>0</v>
      </c>
      <c r="H571" s="184">
        <v>552.51382857142858</v>
      </c>
      <c r="I571" s="35"/>
      <c r="J571" s="51">
        <v>4.8</v>
      </c>
      <c r="K571" s="51">
        <v>0</v>
      </c>
      <c r="L571" s="51">
        <v>-7.6923076923076934</v>
      </c>
      <c r="M571" s="184">
        <v>414.38537142857132</v>
      </c>
    </row>
    <row r="572" spans="3:13">
      <c r="C572" s="168">
        <f t="shared" si="12"/>
        <v>43772</v>
      </c>
      <c r="D572" s="71">
        <v>0.86228285714285724</v>
      </c>
      <c r="E572" s="51">
        <v>6.4</v>
      </c>
      <c r="F572" s="51">
        <v>0</v>
      </c>
      <c r="G572" s="51">
        <v>0</v>
      </c>
      <c r="H572" s="184">
        <v>551.86102857142862</v>
      </c>
      <c r="I572" s="35"/>
      <c r="J572" s="51">
        <v>4.8</v>
      </c>
      <c r="K572" s="51">
        <v>0</v>
      </c>
      <c r="L572" s="51">
        <v>-7.6923076923076934</v>
      </c>
      <c r="M572" s="184">
        <v>413.89577142857144</v>
      </c>
    </row>
    <row r="573" spans="3:13">
      <c r="C573" s="168">
        <f t="shared" si="12"/>
        <v>43779</v>
      </c>
      <c r="D573" s="71">
        <v>0.86182857142857139</v>
      </c>
      <c r="E573" s="51">
        <v>6.5</v>
      </c>
      <c r="F573" s="51">
        <v>1.5625</v>
      </c>
      <c r="G573" s="51">
        <v>1.5625</v>
      </c>
      <c r="H573" s="184">
        <v>560.18857142857144</v>
      </c>
      <c r="I573" s="35"/>
      <c r="J573" s="51">
        <v>5</v>
      </c>
      <c r="K573" s="51">
        <v>4.1666666666666714</v>
      </c>
      <c r="L573" s="51">
        <v>-3.8461538461538538</v>
      </c>
      <c r="M573" s="184">
        <v>430.91428571428565</v>
      </c>
    </row>
    <row r="574" spans="3:13">
      <c r="C574" s="168">
        <f t="shared" si="12"/>
        <v>43786</v>
      </c>
      <c r="D574" s="71">
        <v>0.8577771428571429</v>
      </c>
      <c r="E574" s="51">
        <v>6.8</v>
      </c>
      <c r="F574" s="51">
        <v>4.6153846153846274</v>
      </c>
      <c r="G574" s="51">
        <v>6.25</v>
      </c>
      <c r="H574" s="184">
        <v>583.28845714285717</v>
      </c>
      <c r="I574" s="35"/>
      <c r="J574" s="51">
        <v>5.3</v>
      </c>
      <c r="K574" s="51">
        <v>6</v>
      </c>
      <c r="L574" s="51">
        <v>1.9230769230769198</v>
      </c>
      <c r="M574" s="184">
        <v>454.62188571428578</v>
      </c>
    </row>
    <row r="575" spans="3:13">
      <c r="C575" s="168">
        <f t="shared" si="12"/>
        <v>43793</v>
      </c>
      <c r="D575" s="71">
        <v>0.85683714285714274</v>
      </c>
      <c r="E575" s="51">
        <v>6.8</v>
      </c>
      <c r="F575" s="51">
        <v>0</v>
      </c>
      <c r="G575" s="51">
        <v>6.25</v>
      </c>
      <c r="H575" s="184">
        <v>582.64925714285698</v>
      </c>
      <c r="I575" s="35"/>
      <c r="J575" s="51">
        <v>5.5</v>
      </c>
      <c r="K575" s="51">
        <v>3.7735849056603712</v>
      </c>
      <c r="L575" s="51">
        <v>5.7692307692307736</v>
      </c>
      <c r="M575" s="184">
        <v>471.26042857142852</v>
      </c>
    </row>
    <row r="576" spans="3:13">
      <c r="C576" s="168">
        <f t="shared" si="12"/>
        <v>43800</v>
      </c>
      <c r="D576" s="71">
        <v>0.8546999999999999</v>
      </c>
      <c r="E576" s="51">
        <v>6.9</v>
      </c>
      <c r="F576" s="51">
        <v>1.4705882352941302</v>
      </c>
      <c r="G576" s="51">
        <v>7.8125</v>
      </c>
      <c r="H576" s="184">
        <v>589.74299999999994</v>
      </c>
      <c r="I576" s="35"/>
      <c r="J576" s="51">
        <v>5.5</v>
      </c>
      <c r="K576" s="51">
        <v>0</v>
      </c>
      <c r="L576" s="51">
        <v>5.7692307692307736</v>
      </c>
      <c r="M576" s="184">
        <v>470.08499999999992</v>
      </c>
    </row>
    <row r="577" spans="3:13">
      <c r="C577" s="168">
        <f t="shared" si="12"/>
        <v>43807</v>
      </c>
      <c r="D577" s="71">
        <v>0.8480414285714285</v>
      </c>
      <c r="E577" s="51">
        <v>7</v>
      </c>
      <c r="F577" s="51">
        <v>1.4492753623188293</v>
      </c>
      <c r="G577" s="51">
        <v>11.111111111111114</v>
      </c>
      <c r="H577" s="184">
        <v>593.62899999999991</v>
      </c>
      <c r="I577" s="35"/>
      <c r="J577" s="51">
        <v>5.6</v>
      </c>
      <c r="K577" s="51">
        <v>1.818181818181813</v>
      </c>
      <c r="L577" s="51">
        <v>9.8039215686274588</v>
      </c>
      <c r="M577" s="184">
        <v>474.90319999999997</v>
      </c>
    </row>
    <row r="578" spans="3:13">
      <c r="C578" s="168">
        <f t="shared" si="12"/>
        <v>43814</v>
      </c>
      <c r="D578" s="71">
        <v>0.8407742857142857</v>
      </c>
      <c r="E578" s="51">
        <v>7.2</v>
      </c>
      <c r="F578" s="51">
        <v>2.8571428571428754</v>
      </c>
      <c r="G578" s="51">
        <v>10.769230769230774</v>
      </c>
      <c r="H578" s="184">
        <v>605.35748571428576</v>
      </c>
      <c r="I578" s="35"/>
      <c r="J578" s="51">
        <v>5.7</v>
      </c>
      <c r="K578" s="51">
        <v>1.785714285714306</v>
      </c>
      <c r="L578" s="51">
        <v>5.5555555555555571</v>
      </c>
      <c r="M578" s="184">
        <v>479.24134285714285</v>
      </c>
    </row>
    <row r="579" spans="3:13">
      <c r="C579" s="168">
        <f t="shared" si="12"/>
        <v>43821</v>
      </c>
      <c r="D579" s="71">
        <v>0.84580714285714287</v>
      </c>
      <c r="E579" s="51">
        <v>7.2</v>
      </c>
      <c r="F579" s="51">
        <v>0</v>
      </c>
      <c r="G579" s="51">
        <v>10.769230769230774</v>
      </c>
      <c r="H579" s="184">
        <v>608.98114285714291</v>
      </c>
      <c r="I579" s="35"/>
      <c r="J579" s="51">
        <v>5.8</v>
      </c>
      <c r="K579" s="51">
        <v>1.7543859649122595</v>
      </c>
      <c r="L579" s="51">
        <v>7.4074074074073906</v>
      </c>
      <c r="M579" s="184">
        <v>490.56814285714285</v>
      </c>
    </row>
    <row r="580" spans="3:13">
      <c r="C580" s="168">
        <f t="shared" si="12"/>
        <v>43828</v>
      </c>
      <c r="D580" s="71">
        <v>0.85385714285714287</v>
      </c>
      <c r="E580" s="51">
        <v>7.5</v>
      </c>
      <c r="F580" s="51">
        <v>4.1666666666666714</v>
      </c>
      <c r="G580" s="51">
        <v>10.294117647058826</v>
      </c>
      <c r="H580" s="184">
        <v>640.39285714285711</v>
      </c>
      <c r="I580" s="35"/>
      <c r="J580" s="51">
        <v>6.2</v>
      </c>
      <c r="K580" s="51">
        <v>6.8965517241379501</v>
      </c>
      <c r="L580" s="51">
        <v>8.7719298245614112</v>
      </c>
      <c r="M580" s="184">
        <v>529.39142857142861</v>
      </c>
    </row>
    <row r="581" spans="3:13">
      <c r="C581" s="168">
        <f t="shared" si="12"/>
        <v>43835</v>
      </c>
      <c r="D581" s="71">
        <v>0.85079428571428561</v>
      </c>
      <c r="E581" s="51">
        <v>7.6</v>
      </c>
      <c r="F581" s="51">
        <v>1.3333333333333144</v>
      </c>
      <c r="G581" s="51">
        <v>11.764705882352942</v>
      </c>
      <c r="H581" s="184">
        <v>646.60365714285706</v>
      </c>
      <c r="I581" s="35"/>
      <c r="J581" s="51">
        <v>6.4</v>
      </c>
      <c r="K581" s="51">
        <v>3.2258064516128968</v>
      </c>
      <c r="L581" s="51">
        <v>10.34482758620689</v>
      </c>
      <c r="M581" s="184">
        <v>544.50834285714279</v>
      </c>
    </row>
    <row r="582" spans="3:13">
      <c r="C582" s="168">
        <f t="shared" si="12"/>
        <v>43842</v>
      </c>
      <c r="D582" s="71">
        <v>0.85040857142857129</v>
      </c>
      <c r="E582" s="51">
        <v>7.5</v>
      </c>
      <c r="F582" s="51">
        <v>-1.3157894736842053</v>
      </c>
      <c r="G582" s="51">
        <v>15.384615384615373</v>
      </c>
      <c r="H582" s="184">
        <v>637.80642857142846</v>
      </c>
      <c r="I582" s="35"/>
      <c r="J582" s="51">
        <v>6.3</v>
      </c>
      <c r="K582" s="51">
        <v>-1.5625000000000142</v>
      </c>
      <c r="L582" s="51">
        <v>14.545454545454547</v>
      </c>
      <c r="M582" s="184">
        <v>535.75739999999985</v>
      </c>
    </row>
    <row r="583" spans="3:13">
      <c r="C583" s="168">
        <f t="shared" si="12"/>
        <v>43849</v>
      </c>
      <c r="D583" s="71">
        <v>0.85364428571428574</v>
      </c>
      <c r="E583" s="51">
        <v>7.5</v>
      </c>
      <c r="F583" s="51">
        <v>0</v>
      </c>
      <c r="G583" s="51">
        <v>15.384615384615373</v>
      </c>
      <c r="H583" s="184">
        <v>640.23321428571433</v>
      </c>
      <c r="I583" s="35"/>
      <c r="J583" s="51">
        <v>6.2</v>
      </c>
      <c r="K583" s="51">
        <v>-1.5873015873015817</v>
      </c>
      <c r="L583" s="51">
        <v>12.72727272727272</v>
      </c>
      <c r="M583" s="184">
        <v>529.25945714285717</v>
      </c>
    </row>
    <row r="584" spans="3:13">
      <c r="C584" s="168">
        <f t="shared" si="12"/>
        <v>43856</v>
      </c>
      <c r="D584" s="71">
        <v>0.84711285714285722</v>
      </c>
      <c r="E584" s="51">
        <v>7.5</v>
      </c>
      <c r="F584" s="51">
        <v>0</v>
      </c>
      <c r="G584" s="51">
        <v>19.047619047619051</v>
      </c>
      <c r="H584" s="184">
        <v>635.33464285714297</v>
      </c>
      <c r="I584" s="35"/>
      <c r="J584" s="51">
        <v>6.2</v>
      </c>
      <c r="K584" s="51">
        <v>0</v>
      </c>
      <c r="L584" s="51">
        <v>12.72727272727272</v>
      </c>
      <c r="M584" s="184">
        <v>525.20997142857152</v>
      </c>
    </row>
    <row r="585" spans="3:13">
      <c r="C585" s="168">
        <f t="shared" si="12"/>
        <v>43863</v>
      </c>
      <c r="D585" s="71">
        <v>0.8434100000000001</v>
      </c>
      <c r="E585" s="51">
        <v>7.5</v>
      </c>
      <c r="F585" s="51">
        <v>0</v>
      </c>
      <c r="G585" s="51">
        <v>19.047619047619051</v>
      </c>
      <c r="H585" s="184">
        <v>632.55750000000012</v>
      </c>
      <c r="I585" s="35"/>
      <c r="J585" s="51">
        <v>6.2</v>
      </c>
      <c r="K585" s="51">
        <v>0</v>
      </c>
      <c r="L585" s="51">
        <v>12.72727272727272</v>
      </c>
      <c r="M585" s="184">
        <v>522.91420000000005</v>
      </c>
    </row>
    <row r="586" spans="3:13">
      <c r="C586" s="168">
        <f t="shared" si="12"/>
        <v>43870</v>
      </c>
      <c r="D586" s="71">
        <v>0.84649857142857143</v>
      </c>
      <c r="E586" s="51">
        <v>7.5</v>
      </c>
      <c r="F586" s="51">
        <v>0</v>
      </c>
      <c r="G586" s="51">
        <v>19.047619047619051</v>
      </c>
      <c r="H586" s="184">
        <v>634.87392857142856</v>
      </c>
      <c r="I586" s="35"/>
      <c r="J586" s="51">
        <v>6.3</v>
      </c>
      <c r="K586" s="51">
        <v>1.6129032258064484</v>
      </c>
      <c r="L586" s="51">
        <v>14.545454545454547</v>
      </c>
      <c r="M586" s="184">
        <v>533.29409999999996</v>
      </c>
    </row>
    <row r="587" spans="3:13">
      <c r="C587" s="168">
        <f t="shared" si="12"/>
        <v>43877</v>
      </c>
      <c r="D587" s="71">
        <v>0.83931714285714309</v>
      </c>
      <c r="E587" s="51">
        <v>7.5</v>
      </c>
      <c r="F587" s="51">
        <v>0</v>
      </c>
      <c r="G587" s="51">
        <v>19.047619047619051</v>
      </c>
      <c r="H587" s="184">
        <v>629.48785714285737</v>
      </c>
      <c r="I587" s="35"/>
      <c r="J587" s="51">
        <v>6.3</v>
      </c>
      <c r="K587" s="51">
        <v>0</v>
      </c>
      <c r="L587" s="51">
        <v>14.545454545454547</v>
      </c>
      <c r="M587" s="184">
        <v>528.76980000000015</v>
      </c>
    </row>
    <row r="588" spans="3:13">
      <c r="C588" s="168">
        <f t="shared" si="12"/>
        <v>43884</v>
      </c>
      <c r="D588" s="71">
        <v>0.83348428571428557</v>
      </c>
      <c r="E588" s="51">
        <v>7.7</v>
      </c>
      <c r="F588" s="51">
        <v>2.6666666666666572</v>
      </c>
      <c r="G588" s="51">
        <v>22.222222222222229</v>
      </c>
      <c r="H588" s="184">
        <v>641.78289999999993</v>
      </c>
      <c r="I588" s="35"/>
      <c r="J588" s="51">
        <v>6.8</v>
      </c>
      <c r="K588" s="51">
        <v>7.9365079365079367</v>
      </c>
      <c r="L588" s="51">
        <v>23.636363636363626</v>
      </c>
      <c r="M588" s="184">
        <v>566.76931428571424</v>
      </c>
    </row>
    <row r="589" spans="3:13">
      <c r="C589" s="168">
        <f t="shared" si="12"/>
        <v>43891</v>
      </c>
      <c r="D589" s="71">
        <v>0.84392571428571439</v>
      </c>
      <c r="E589" s="51">
        <v>7.7</v>
      </c>
      <c r="F589" s="51">
        <v>0</v>
      </c>
      <c r="G589" s="51">
        <v>22.222222222222229</v>
      </c>
      <c r="H589" s="184">
        <v>649.82280000000014</v>
      </c>
      <c r="I589" s="35"/>
      <c r="J589" s="51">
        <v>6.8</v>
      </c>
      <c r="K589" s="51">
        <v>0</v>
      </c>
      <c r="L589" s="51">
        <v>25.92592592592591</v>
      </c>
      <c r="M589" s="184">
        <v>573.86948571428582</v>
      </c>
    </row>
    <row r="590" spans="3:13">
      <c r="C590" s="168">
        <f t="shared" si="12"/>
        <v>43898</v>
      </c>
      <c r="D590" s="71">
        <v>0.86755428571428561</v>
      </c>
      <c r="E590" s="51">
        <v>7.7</v>
      </c>
      <c r="F590" s="51">
        <v>0</v>
      </c>
      <c r="G590" s="51">
        <v>22.222222222222229</v>
      </c>
      <c r="H590" s="184">
        <v>668.01679999999988</v>
      </c>
      <c r="I590" s="35"/>
      <c r="J590" s="51">
        <v>6.8</v>
      </c>
      <c r="K590" s="51">
        <v>0</v>
      </c>
      <c r="L590" s="51">
        <v>23.636363636363626</v>
      </c>
      <c r="M590" s="184">
        <v>589.93691428571424</v>
      </c>
    </row>
    <row r="591" spans="3:13">
      <c r="C591" s="168">
        <f t="shared" si="12"/>
        <v>43905</v>
      </c>
      <c r="D591" s="71">
        <v>0.88055142857142854</v>
      </c>
      <c r="E591" s="51">
        <v>7.7</v>
      </c>
      <c r="F591" s="51">
        <v>0</v>
      </c>
      <c r="G591" s="51">
        <v>22.222222222222229</v>
      </c>
      <c r="H591" s="184">
        <v>678.02459999999996</v>
      </c>
      <c r="I591" s="35"/>
      <c r="J591" s="51">
        <v>6.8</v>
      </c>
      <c r="K591" s="51">
        <v>0</v>
      </c>
      <c r="L591" s="51">
        <v>23.636363636363626</v>
      </c>
      <c r="M591" s="184">
        <v>598.77497142857146</v>
      </c>
    </row>
    <row r="592" spans="3:13">
      <c r="C592" s="168">
        <f t="shared" si="12"/>
        <v>43912</v>
      </c>
      <c r="D592" s="71">
        <v>0.91148857142857143</v>
      </c>
      <c r="E592" s="51">
        <v>7.9</v>
      </c>
      <c r="F592" s="51">
        <v>2.5974025974025921</v>
      </c>
      <c r="G592" s="51">
        <v>25.396825396825392</v>
      </c>
      <c r="H592" s="184">
        <v>720.07597142857151</v>
      </c>
      <c r="I592" s="35"/>
      <c r="J592" s="51">
        <v>7</v>
      </c>
      <c r="K592" s="51">
        <v>2.9411764705882462</v>
      </c>
      <c r="L592" s="51">
        <v>25</v>
      </c>
      <c r="M592" s="184">
        <v>638.04200000000003</v>
      </c>
    </row>
    <row r="593" spans="3:13">
      <c r="C593" s="168">
        <f t="shared" si="12"/>
        <v>43919</v>
      </c>
      <c r="D593" s="71">
        <v>0.91204999999999992</v>
      </c>
      <c r="E593" s="51">
        <v>7.9</v>
      </c>
      <c r="F593" s="51">
        <v>0</v>
      </c>
      <c r="G593" s="51">
        <v>21.538461538461547</v>
      </c>
      <c r="H593" s="184">
        <v>720.51949999999999</v>
      </c>
      <c r="I593" s="35"/>
      <c r="J593" s="51">
        <v>7</v>
      </c>
      <c r="K593" s="51">
        <v>0</v>
      </c>
      <c r="L593" s="51">
        <v>25</v>
      </c>
      <c r="M593" s="184">
        <v>638.43499999999995</v>
      </c>
    </row>
    <row r="594" spans="3:13">
      <c r="C594" s="168">
        <f t="shared" si="12"/>
        <v>43926</v>
      </c>
      <c r="D594" s="71">
        <v>0.88454857142857135</v>
      </c>
      <c r="E594" s="51">
        <v>7.9</v>
      </c>
      <c r="F594" s="51">
        <v>0</v>
      </c>
      <c r="G594" s="51">
        <v>21.538461538461547</v>
      </c>
      <c r="H594" s="184">
        <v>698.79337142857139</v>
      </c>
      <c r="I594" s="35"/>
      <c r="J594" s="51">
        <v>7</v>
      </c>
      <c r="K594" s="51">
        <v>0</v>
      </c>
      <c r="L594" s="51">
        <v>22.807017543859658</v>
      </c>
      <c r="M594" s="184">
        <v>619.18399999999997</v>
      </c>
    </row>
    <row r="595" spans="3:13">
      <c r="C595" s="168">
        <f t="shared" si="12"/>
        <v>43933</v>
      </c>
      <c r="D595" s="71">
        <v>0.87769428571428587</v>
      </c>
      <c r="E595" s="51">
        <v>7.9</v>
      </c>
      <c r="F595" s="51">
        <v>0</v>
      </c>
      <c r="G595" s="51">
        <v>12.857142857142861</v>
      </c>
      <c r="H595" s="184">
        <v>693.37848571428594</v>
      </c>
      <c r="I595" s="35"/>
      <c r="J595" s="51">
        <v>6.9</v>
      </c>
      <c r="K595" s="51">
        <v>-1.4285714285714164</v>
      </c>
      <c r="L595" s="51">
        <v>11.290322580645167</v>
      </c>
      <c r="M595" s="184">
        <v>605.6090571428573</v>
      </c>
    </row>
    <row r="596" spans="3:13">
      <c r="C596" s="168">
        <f t="shared" si="12"/>
        <v>43940</v>
      </c>
      <c r="D596" s="71">
        <v>0.87269571428571424</v>
      </c>
      <c r="E596" s="51">
        <v>7.9</v>
      </c>
      <c r="F596" s="51">
        <v>0</v>
      </c>
      <c r="G596" s="51">
        <v>6.7567567567567579</v>
      </c>
      <c r="H596" s="184">
        <v>689.42961428571425</v>
      </c>
      <c r="I596" s="35"/>
      <c r="J596" s="51">
        <v>6.9</v>
      </c>
      <c r="K596" s="51">
        <v>0</v>
      </c>
      <c r="L596" s="51">
        <v>6.1538461538461604</v>
      </c>
      <c r="M596" s="184">
        <v>602.1600428571428</v>
      </c>
    </row>
    <row r="597" spans="3:13">
      <c r="C597" s="168">
        <f t="shared" si="12"/>
        <v>43947</v>
      </c>
      <c r="D597" s="71">
        <v>0.87508142857142857</v>
      </c>
      <c r="E597" s="51">
        <v>8</v>
      </c>
      <c r="F597" s="51">
        <v>1.265822784810112</v>
      </c>
      <c r="G597" s="51">
        <v>8.1081081081080981</v>
      </c>
      <c r="H597" s="184">
        <v>700.06514285714286</v>
      </c>
      <c r="I597" s="35"/>
      <c r="J597" s="51">
        <v>6.8</v>
      </c>
      <c r="K597" s="51">
        <v>-1.4492753623188435</v>
      </c>
      <c r="L597" s="51">
        <v>4.6153846153846274</v>
      </c>
      <c r="M597" s="184">
        <v>595.05537142857145</v>
      </c>
    </row>
    <row r="598" spans="3:13">
      <c r="C598" s="168">
        <f t="shared" si="12"/>
        <v>43954</v>
      </c>
      <c r="D598" s="71">
        <v>0.87133142857142842</v>
      </c>
      <c r="E598" s="51">
        <v>7.7</v>
      </c>
      <c r="F598" s="51">
        <v>-3.75</v>
      </c>
      <c r="G598" s="51">
        <v>6.9444444444444429</v>
      </c>
      <c r="H598" s="184">
        <v>670.9251999999999</v>
      </c>
      <c r="I598" s="35"/>
      <c r="J598" s="51">
        <v>6.6</v>
      </c>
      <c r="K598" s="51">
        <v>-2.941176470588232</v>
      </c>
      <c r="L598" s="51">
        <v>3.1249999999999716</v>
      </c>
      <c r="M598" s="184">
        <v>575.07874285714274</v>
      </c>
    </row>
    <row r="599" spans="3:13">
      <c r="C599" s="168">
        <f t="shared" si="12"/>
        <v>43961</v>
      </c>
      <c r="D599" s="71">
        <v>0.8738057142857143</v>
      </c>
      <c r="E599" s="51">
        <v>7.9</v>
      </c>
      <c r="F599" s="51">
        <v>2.5974025974025921</v>
      </c>
      <c r="G599" s="51">
        <v>9.7222222222222285</v>
      </c>
      <c r="H599" s="184">
        <v>690.30651428571434</v>
      </c>
      <c r="I599" s="35"/>
      <c r="J599" s="51">
        <v>6.2</v>
      </c>
      <c r="K599" s="51">
        <v>-6.0606060606060623</v>
      </c>
      <c r="L599" s="51">
        <v>-6.0606060606060623</v>
      </c>
      <c r="M599" s="184">
        <v>541.75954285714283</v>
      </c>
    </row>
    <row r="600" spans="3:13">
      <c r="C600" s="168">
        <f t="shared" si="12"/>
        <v>43968</v>
      </c>
      <c r="D600" s="71">
        <v>0.88199857142857152</v>
      </c>
      <c r="E600" s="51">
        <v>8</v>
      </c>
      <c r="F600" s="51">
        <v>1.265822784810112</v>
      </c>
      <c r="G600" s="51">
        <v>15.94202898550725</v>
      </c>
      <c r="H600" s="184">
        <v>705.59885714285724</v>
      </c>
      <c r="I600" s="35"/>
      <c r="J600" s="51">
        <v>6.3</v>
      </c>
      <c r="K600" s="51">
        <v>1.6129032258064484</v>
      </c>
      <c r="L600" s="51">
        <v>0</v>
      </c>
      <c r="M600" s="184">
        <v>555.65909999999997</v>
      </c>
    </row>
    <row r="601" spans="3:13">
      <c r="C601" s="168">
        <f t="shared" si="12"/>
        <v>43975</v>
      </c>
      <c r="D601" s="71">
        <v>0.8940757142857142</v>
      </c>
      <c r="E601" s="51">
        <v>8.1</v>
      </c>
      <c r="F601" s="51">
        <v>1.25</v>
      </c>
      <c r="G601" s="51">
        <v>17.391304347826079</v>
      </c>
      <c r="H601" s="184">
        <v>724.20132857142846</v>
      </c>
      <c r="I601" s="35"/>
      <c r="J601" s="51">
        <v>6.6</v>
      </c>
      <c r="K601" s="51">
        <v>4.7619047619047734</v>
      </c>
      <c r="L601" s="51">
        <v>9.9999999999999858</v>
      </c>
      <c r="M601" s="184">
        <v>590.08997142857129</v>
      </c>
    </row>
    <row r="602" spans="3:13">
      <c r="C602" s="168">
        <f t="shared" si="12"/>
        <v>43982</v>
      </c>
      <c r="D602" s="71">
        <v>0.89636428571428561</v>
      </c>
      <c r="E602" s="51">
        <v>8.1</v>
      </c>
      <c r="F602" s="51">
        <v>0</v>
      </c>
      <c r="G602" s="51">
        <v>17.391304347826079</v>
      </c>
      <c r="H602" s="184">
        <v>726.05507142857141</v>
      </c>
      <c r="I602" s="35"/>
      <c r="J602" s="51">
        <v>6.6</v>
      </c>
      <c r="K602" s="51">
        <v>0</v>
      </c>
      <c r="L602" s="51">
        <v>9.9999999999999858</v>
      </c>
      <c r="M602" s="184">
        <v>591.60042857142855</v>
      </c>
    </row>
    <row r="603" spans="3:13">
      <c r="C603" s="168">
        <f t="shared" si="12"/>
        <v>43989</v>
      </c>
      <c r="D603" s="71">
        <v>0.89498571428571416</v>
      </c>
      <c r="E603" s="51">
        <v>8.1</v>
      </c>
      <c r="F603" s="51">
        <v>0</v>
      </c>
      <c r="G603" s="51">
        <v>20.895522388059689</v>
      </c>
      <c r="H603" s="184">
        <v>724.9384285714284</v>
      </c>
      <c r="I603" s="35"/>
      <c r="J603" s="51">
        <v>6.5</v>
      </c>
      <c r="K603" s="51">
        <v>-1.5151515151515156</v>
      </c>
      <c r="L603" s="51">
        <v>12.068965517241395</v>
      </c>
      <c r="M603" s="184">
        <v>581.74071428571426</v>
      </c>
    </row>
    <row r="604" spans="3:13">
      <c r="C604" s="168">
        <f t="shared" si="12"/>
        <v>43996</v>
      </c>
      <c r="D604" s="71">
        <v>0.89382142857142866</v>
      </c>
      <c r="E604" s="51">
        <v>7.8</v>
      </c>
      <c r="F604" s="51">
        <v>-3.7037037037036953</v>
      </c>
      <c r="G604" s="51">
        <v>16.417910447761201</v>
      </c>
      <c r="H604" s="184">
        <v>697.18071428571432</v>
      </c>
      <c r="I604" s="35"/>
      <c r="J604" s="51">
        <v>6.1</v>
      </c>
      <c r="K604" s="51">
        <v>-6.1538461538461604</v>
      </c>
      <c r="L604" s="51">
        <v>5.1724137931034448</v>
      </c>
      <c r="M604" s="184">
        <v>545.23107142857145</v>
      </c>
    </row>
    <row r="605" spans="3:13">
      <c r="C605" s="168">
        <f t="shared" si="12"/>
        <v>44003</v>
      </c>
      <c r="D605" s="71">
        <v>0.89879571428571425</v>
      </c>
      <c r="E605" s="51">
        <v>7.7</v>
      </c>
      <c r="F605" s="51">
        <v>-1.2820512820512704</v>
      </c>
      <c r="G605" s="51">
        <v>16.666666666666671</v>
      </c>
      <c r="H605" s="184">
        <v>692.07270000000005</v>
      </c>
      <c r="I605" s="35"/>
      <c r="J605" s="51">
        <v>5.9</v>
      </c>
      <c r="K605" s="51">
        <v>-3.2786885245901516</v>
      </c>
      <c r="L605" s="51">
        <v>7.2727272727272805</v>
      </c>
      <c r="M605" s="184">
        <v>530.28947142857146</v>
      </c>
    </row>
    <row r="606" spans="3:13">
      <c r="C606" s="168">
        <f t="shared" si="12"/>
        <v>44010</v>
      </c>
      <c r="D606" s="71">
        <v>0.90441285714285713</v>
      </c>
      <c r="E606" s="51">
        <v>7.5</v>
      </c>
      <c r="F606" s="51">
        <v>-2.5974025974025921</v>
      </c>
      <c r="G606" s="51">
        <v>15.384615384615373</v>
      </c>
      <c r="H606" s="184">
        <v>678.30964285714288</v>
      </c>
      <c r="I606" s="35"/>
      <c r="J606" s="51">
        <v>5.9</v>
      </c>
      <c r="K606" s="51">
        <v>0</v>
      </c>
      <c r="L606" s="51">
        <v>9.2592592592592524</v>
      </c>
      <c r="M606" s="184">
        <v>533.60358571428571</v>
      </c>
    </row>
    <row r="607" spans="3:13">
      <c r="C607" s="168">
        <f t="shared" si="12"/>
        <v>44017</v>
      </c>
      <c r="D607" s="71">
        <v>0.90607571428571432</v>
      </c>
      <c r="E607" s="51">
        <v>7.4</v>
      </c>
      <c r="F607" s="51">
        <v>-1.3333333333333286</v>
      </c>
      <c r="G607" s="51">
        <v>19.354838709677423</v>
      </c>
      <c r="H607" s="184">
        <v>670.49602857142872</v>
      </c>
      <c r="I607" s="35"/>
      <c r="J607" s="51">
        <v>5.9</v>
      </c>
      <c r="K607" s="51">
        <v>0</v>
      </c>
      <c r="L607" s="51">
        <v>15.686274509803937</v>
      </c>
      <c r="M607" s="184">
        <v>534.58467142857148</v>
      </c>
    </row>
    <row r="608" spans="3:13">
      <c r="C608" s="168">
        <f t="shared" si="12"/>
        <v>44024</v>
      </c>
      <c r="D608" s="71">
        <v>0.89927571428571418</v>
      </c>
      <c r="E608" s="51">
        <v>7.4</v>
      </c>
      <c r="F608" s="51">
        <v>0</v>
      </c>
      <c r="G608" s="51">
        <v>19.354838709677423</v>
      </c>
      <c r="H608" s="184">
        <v>665.46402857142857</v>
      </c>
      <c r="I608" s="35"/>
      <c r="J608" s="51">
        <v>6.2</v>
      </c>
      <c r="K608" s="51">
        <v>5.0847457627118473</v>
      </c>
      <c r="L608" s="51">
        <v>21.568627450980401</v>
      </c>
      <c r="M608" s="184">
        <v>557.55094285714279</v>
      </c>
    </row>
    <row r="609" spans="3:13">
      <c r="C609" s="168">
        <f t="shared" si="12"/>
        <v>44031</v>
      </c>
      <c r="D609" s="71">
        <v>0.90551000000000015</v>
      </c>
      <c r="E609" s="51">
        <v>7.5</v>
      </c>
      <c r="F609" s="51">
        <v>1.3513513513513402</v>
      </c>
      <c r="G609" s="51">
        <v>20.967741935483872</v>
      </c>
      <c r="H609" s="184">
        <v>679.13250000000016</v>
      </c>
      <c r="I609" s="35"/>
      <c r="J609" s="51">
        <v>6.2</v>
      </c>
      <c r="K609" s="51">
        <v>0</v>
      </c>
      <c r="L609" s="51">
        <v>21.568627450980401</v>
      </c>
      <c r="M609" s="184">
        <v>561.41620000000012</v>
      </c>
    </row>
    <row r="610" spans="3:13">
      <c r="C610" s="168">
        <f t="shared" si="12"/>
        <v>44038</v>
      </c>
      <c r="D610" s="71">
        <v>0.90856571428571442</v>
      </c>
      <c r="E610" s="51">
        <v>7.5</v>
      </c>
      <c r="F610" s="51">
        <v>0</v>
      </c>
      <c r="G610" s="51">
        <v>20.967741935483872</v>
      </c>
      <c r="H610" s="184">
        <v>681.42428571428582</v>
      </c>
      <c r="I610" s="35"/>
      <c r="J610" s="51">
        <v>6.2</v>
      </c>
      <c r="K610" s="51">
        <v>0</v>
      </c>
      <c r="L610" s="51">
        <v>24</v>
      </c>
      <c r="M610" s="184">
        <v>563.31074285714294</v>
      </c>
    </row>
    <row r="611" spans="3:13">
      <c r="C611" s="168">
        <f t="shared" si="12"/>
        <v>44045</v>
      </c>
      <c r="D611" s="71">
        <v>0.90578857142857139</v>
      </c>
      <c r="E611" s="51">
        <v>7.5</v>
      </c>
      <c r="F611" s="51">
        <v>0</v>
      </c>
      <c r="G611" s="51">
        <v>20.967741935483872</v>
      </c>
      <c r="H611" s="184">
        <v>679.34142857142854</v>
      </c>
      <c r="I611" s="35"/>
      <c r="J611" s="51">
        <v>6.4</v>
      </c>
      <c r="K611" s="51">
        <v>3.2258064516128968</v>
      </c>
      <c r="L611" s="51">
        <v>28</v>
      </c>
      <c r="M611" s="184">
        <v>579.70468571428569</v>
      </c>
    </row>
    <row r="612" spans="3:13">
      <c r="C612" s="168">
        <f t="shared" si="12"/>
        <v>44052</v>
      </c>
      <c r="D612" s="71">
        <v>0.90206428571428587</v>
      </c>
      <c r="E612" s="51">
        <v>7.4</v>
      </c>
      <c r="F612" s="51">
        <v>-1.3333333333333286</v>
      </c>
      <c r="G612" s="51">
        <v>17.460317460317469</v>
      </c>
      <c r="H612" s="184">
        <v>667.5275714285716</v>
      </c>
      <c r="I612" s="35"/>
      <c r="J612" s="51">
        <v>6.3</v>
      </c>
      <c r="K612" s="51">
        <v>-1.5625000000000142</v>
      </c>
      <c r="L612" s="51">
        <v>21.153846153846146</v>
      </c>
      <c r="M612" s="184">
        <v>568.30050000000006</v>
      </c>
    </row>
    <row r="613" spans="3:13">
      <c r="C613" s="168">
        <f t="shared" ref="C613:C676" si="13">C612+7</f>
        <v>44059</v>
      </c>
      <c r="D613" s="71">
        <v>0.90223571428571425</v>
      </c>
      <c r="E613" s="51">
        <v>7.2</v>
      </c>
      <c r="F613" s="51">
        <v>-2.7027027027027088</v>
      </c>
      <c r="G613" s="51">
        <v>14.285714285714306</v>
      </c>
      <c r="H613" s="184">
        <v>649.60971428571429</v>
      </c>
      <c r="I613" s="35"/>
      <c r="J613" s="51">
        <v>6.2</v>
      </c>
      <c r="K613" s="51">
        <v>-1.5873015873015817</v>
      </c>
      <c r="L613" s="51">
        <v>16.981132075471692</v>
      </c>
      <c r="M613" s="184">
        <v>559.38614285714289</v>
      </c>
    </row>
    <row r="614" spans="3:13">
      <c r="C614" s="168">
        <f t="shared" si="13"/>
        <v>44066</v>
      </c>
      <c r="D614" s="71">
        <v>0.90171571428571429</v>
      </c>
      <c r="E614" s="51">
        <v>7.4</v>
      </c>
      <c r="F614" s="51">
        <v>2.7777777777777857</v>
      </c>
      <c r="G614" s="51">
        <v>17.460317460317469</v>
      </c>
      <c r="H614" s="184">
        <v>667.2696285714286</v>
      </c>
      <c r="I614" s="35"/>
      <c r="J614" s="51">
        <v>6.2</v>
      </c>
      <c r="K614" s="51">
        <v>0</v>
      </c>
      <c r="L614" s="51">
        <v>21.568627450980401</v>
      </c>
      <c r="M614" s="184">
        <v>559.06374285714287</v>
      </c>
    </row>
    <row r="615" spans="3:13">
      <c r="C615" s="168">
        <f t="shared" si="13"/>
        <v>44073</v>
      </c>
      <c r="D615" s="71">
        <v>0.89715142857142871</v>
      </c>
      <c r="E615" s="51">
        <v>7.4</v>
      </c>
      <c r="F615" s="51">
        <v>0</v>
      </c>
      <c r="G615" s="51">
        <v>15.625</v>
      </c>
      <c r="H615" s="184">
        <v>663.89205714285731</v>
      </c>
      <c r="I615" s="35"/>
      <c r="J615" s="51">
        <v>6.2</v>
      </c>
      <c r="K615" s="51">
        <v>0</v>
      </c>
      <c r="L615" s="51">
        <v>21.568627450980401</v>
      </c>
      <c r="M615" s="184">
        <v>556.23388571428586</v>
      </c>
    </row>
    <row r="616" spans="3:13">
      <c r="C616" s="168">
        <f t="shared" si="13"/>
        <v>44080</v>
      </c>
      <c r="D616" s="71">
        <v>0.89239000000000002</v>
      </c>
      <c r="E616" s="51">
        <v>7.6</v>
      </c>
      <c r="F616" s="51">
        <v>2.7027027027026946</v>
      </c>
      <c r="G616" s="51">
        <v>16.923076923076906</v>
      </c>
      <c r="H616" s="184">
        <v>678.21640000000002</v>
      </c>
      <c r="I616" s="35"/>
      <c r="J616" s="51">
        <v>6.2</v>
      </c>
      <c r="K616" s="51">
        <v>0</v>
      </c>
      <c r="L616" s="51">
        <v>21.568627450980401</v>
      </c>
      <c r="M616" s="184">
        <v>553.28180000000009</v>
      </c>
    </row>
    <row r="617" spans="3:13">
      <c r="C617" s="168">
        <f t="shared" si="13"/>
        <v>44087</v>
      </c>
      <c r="D617" s="71">
        <v>0.91033142857142846</v>
      </c>
      <c r="E617" s="51">
        <v>7.7</v>
      </c>
      <c r="F617" s="51">
        <v>1.3157894736842195</v>
      </c>
      <c r="G617" s="51">
        <v>18.461538461538467</v>
      </c>
      <c r="H617" s="184">
        <v>700.95519999999988</v>
      </c>
      <c r="I617" s="35"/>
      <c r="J617" s="51">
        <v>6.2</v>
      </c>
      <c r="K617" s="51">
        <v>0</v>
      </c>
      <c r="L617" s="51">
        <v>21.568627450980401</v>
      </c>
      <c r="M617" s="184">
        <v>564.40548571428565</v>
      </c>
    </row>
    <row r="618" spans="3:13">
      <c r="C618" s="168">
        <f t="shared" si="13"/>
        <v>44094</v>
      </c>
      <c r="D618" s="71">
        <v>0.91754571428571408</v>
      </c>
      <c r="E618" s="51">
        <v>7.7</v>
      </c>
      <c r="F618" s="51">
        <v>0</v>
      </c>
      <c r="G618" s="51">
        <v>18.461538461538467</v>
      </c>
      <c r="H618" s="184">
        <v>706.51019999999983</v>
      </c>
      <c r="I618" s="35"/>
      <c r="J618" s="51">
        <v>6.1</v>
      </c>
      <c r="K618" s="51">
        <v>-1.6129032258064626</v>
      </c>
      <c r="L618" s="51">
        <v>22</v>
      </c>
      <c r="M618" s="184">
        <v>559.70288571428557</v>
      </c>
    </row>
    <row r="619" spans="3:13">
      <c r="C619" s="168">
        <f t="shared" si="13"/>
        <v>44101</v>
      </c>
      <c r="D619" s="71">
        <v>0.91495428571428572</v>
      </c>
      <c r="E619" s="51">
        <v>7.5</v>
      </c>
      <c r="F619" s="51">
        <v>-2.5974025974025921</v>
      </c>
      <c r="G619" s="51">
        <v>15.384615384615373</v>
      </c>
      <c r="H619" s="184">
        <v>686.21571428571428</v>
      </c>
      <c r="I619" s="35"/>
      <c r="J619" s="51">
        <v>6</v>
      </c>
      <c r="K619" s="51">
        <v>-1.6393442622950687</v>
      </c>
      <c r="L619" s="51">
        <v>22.448979591836718</v>
      </c>
      <c r="M619" s="184">
        <v>548.97257142857143</v>
      </c>
    </row>
    <row r="620" spans="3:13">
      <c r="C620" s="168">
        <f t="shared" si="13"/>
        <v>44108</v>
      </c>
      <c r="D620" s="71">
        <v>0.90873999999999988</v>
      </c>
      <c r="E620" s="51">
        <v>7.5</v>
      </c>
      <c r="F620" s="51">
        <v>0</v>
      </c>
      <c r="G620" s="51">
        <v>17.1875</v>
      </c>
      <c r="H620" s="184">
        <v>681.55499999999995</v>
      </c>
      <c r="I620" s="35"/>
      <c r="J620" s="51">
        <v>5.9</v>
      </c>
      <c r="K620" s="51">
        <v>-1.6666666666666572</v>
      </c>
      <c r="L620" s="51">
        <v>22.916666666666671</v>
      </c>
      <c r="M620" s="184">
        <v>536.15660000000003</v>
      </c>
    </row>
    <row r="621" spans="3:13">
      <c r="C621" s="168">
        <f t="shared" si="13"/>
        <v>44115</v>
      </c>
      <c r="D621" s="71">
        <v>0.91046142857142864</v>
      </c>
      <c r="E621" s="51">
        <v>7.5</v>
      </c>
      <c r="F621" s="51">
        <v>0</v>
      </c>
      <c r="G621" s="51">
        <v>17.1875</v>
      </c>
      <c r="H621" s="184">
        <v>682.84607142857146</v>
      </c>
      <c r="I621" s="35"/>
      <c r="J621" s="51">
        <v>5.9</v>
      </c>
      <c r="K621" s="51">
        <v>0</v>
      </c>
      <c r="L621" s="51">
        <v>22.916666666666671</v>
      </c>
      <c r="M621" s="184">
        <v>537.17224285714292</v>
      </c>
    </row>
    <row r="622" spans="3:13">
      <c r="C622" s="168">
        <f t="shared" si="13"/>
        <v>44122</v>
      </c>
      <c r="D622" s="71">
        <v>0.90730857142857158</v>
      </c>
      <c r="E622" s="51">
        <v>7.5</v>
      </c>
      <c r="F622" s="51">
        <v>0</v>
      </c>
      <c r="G622" s="51">
        <v>17.1875</v>
      </c>
      <c r="H622" s="184">
        <v>680.48142857142864</v>
      </c>
      <c r="I622" s="35"/>
      <c r="J622" s="51">
        <v>5.9</v>
      </c>
      <c r="K622" s="51">
        <v>0</v>
      </c>
      <c r="L622" s="51">
        <v>22.916666666666671</v>
      </c>
      <c r="M622" s="184">
        <v>535.31205714285727</v>
      </c>
    </row>
    <row r="623" spans="3:13">
      <c r="C623" s="168">
        <f t="shared" si="13"/>
        <v>44129</v>
      </c>
      <c r="D623" s="71">
        <v>0.90744142857142851</v>
      </c>
      <c r="E623" s="51">
        <v>7.5</v>
      </c>
      <c r="F623" s="51">
        <v>0</v>
      </c>
      <c r="G623" s="51">
        <v>17.1875</v>
      </c>
      <c r="H623" s="184">
        <v>680.58107142857148</v>
      </c>
      <c r="I623" s="35"/>
      <c r="J623" s="51">
        <v>5.9</v>
      </c>
      <c r="K623" s="51">
        <v>0</v>
      </c>
      <c r="L623" s="51">
        <v>22.916666666666671</v>
      </c>
      <c r="M623" s="184">
        <v>535.39044285714283</v>
      </c>
    </row>
    <row r="624" spans="3:13">
      <c r="C624" s="168">
        <f t="shared" si="13"/>
        <v>44136</v>
      </c>
      <c r="D624" s="71">
        <v>0.90522285714285711</v>
      </c>
      <c r="E624" s="51">
        <v>7.4</v>
      </c>
      <c r="F624" s="51">
        <v>-1.3333333333333286</v>
      </c>
      <c r="G624" s="51">
        <v>15.625</v>
      </c>
      <c r="H624" s="184">
        <v>669.86491428571424</v>
      </c>
      <c r="I624" s="35"/>
      <c r="J624" s="51">
        <v>5.8</v>
      </c>
      <c r="K624" s="51">
        <v>-1.6949152542373014</v>
      </c>
      <c r="L624" s="51">
        <v>20.833333333333329</v>
      </c>
      <c r="M624" s="184">
        <v>525.02925714285709</v>
      </c>
    </row>
    <row r="625" spans="3:13">
      <c r="C625" s="168">
        <f t="shared" si="13"/>
        <v>44143</v>
      </c>
      <c r="D625" s="71">
        <v>0.90223857142857145</v>
      </c>
      <c r="E625" s="51">
        <v>7.6</v>
      </c>
      <c r="F625" s="51">
        <v>2.7027027027026946</v>
      </c>
      <c r="G625" s="51">
        <v>16.923076923076906</v>
      </c>
      <c r="H625" s="184">
        <v>685.70131428571426</v>
      </c>
      <c r="I625" s="35"/>
      <c r="J625" s="51">
        <v>5.9</v>
      </c>
      <c r="K625" s="51">
        <v>1.7241379310344911</v>
      </c>
      <c r="L625" s="51">
        <v>18.000000000000014</v>
      </c>
      <c r="M625" s="184">
        <v>532.32075714285725</v>
      </c>
    </row>
    <row r="626" spans="3:13">
      <c r="C626" s="168">
        <f t="shared" si="13"/>
        <v>44150</v>
      </c>
      <c r="D626" s="71">
        <v>0.89700428571428559</v>
      </c>
      <c r="E626" s="51">
        <v>7.6</v>
      </c>
      <c r="F626" s="51">
        <v>0</v>
      </c>
      <c r="G626" s="51">
        <v>11.764705882352942</v>
      </c>
      <c r="H626" s="184">
        <v>681.72325714285705</v>
      </c>
      <c r="I626" s="35"/>
      <c r="J626" s="51">
        <v>5.9</v>
      </c>
      <c r="K626" s="51">
        <v>0</v>
      </c>
      <c r="L626" s="51">
        <v>11.320754716981156</v>
      </c>
      <c r="M626" s="184">
        <v>529.23252857142847</v>
      </c>
    </row>
    <row r="627" spans="3:13">
      <c r="C627" s="168">
        <f t="shared" si="13"/>
        <v>44157</v>
      </c>
      <c r="D627" s="71">
        <v>0.895177142857143</v>
      </c>
      <c r="E627" s="51">
        <v>7.6</v>
      </c>
      <c r="F627" s="51">
        <v>0</v>
      </c>
      <c r="G627" s="51">
        <v>11.764705882352942</v>
      </c>
      <c r="H627" s="184">
        <v>680.33462857142865</v>
      </c>
      <c r="I627" s="35"/>
      <c r="J627" s="51">
        <v>5.9</v>
      </c>
      <c r="K627" s="51">
        <v>0</v>
      </c>
      <c r="L627" s="51">
        <v>7.2727272727272805</v>
      </c>
      <c r="M627" s="184">
        <v>528.15451428571441</v>
      </c>
    </row>
    <row r="628" spans="3:13">
      <c r="C628" s="168">
        <f t="shared" si="13"/>
        <v>44164</v>
      </c>
      <c r="D628" s="71">
        <v>0.89205000000000012</v>
      </c>
      <c r="E628" s="51">
        <v>7.6</v>
      </c>
      <c r="F628" s="51">
        <v>0</v>
      </c>
      <c r="G628" s="51">
        <v>10.144927536231862</v>
      </c>
      <c r="H628" s="184">
        <v>677.95799999999997</v>
      </c>
      <c r="I628" s="35"/>
      <c r="J628" s="51">
        <v>5.9</v>
      </c>
      <c r="K628" s="51">
        <v>0</v>
      </c>
      <c r="L628" s="51">
        <v>7.2727272727272805</v>
      </c>
      <c r="M628" s="184">
        <v>526.30950000000007</v>
      </c>
    </row>
    <row r="629" spans="3:13">
      <c r="C629" s="168">
        <f t="shared" si="13"/>
        <v>44171</v>
      </c>
      <c r="D629" s="71">
        <v>0.90071000000000012</v>
      </c>
      <c r="E629" s="51">
        <v>7.6</v>
      </c>
      <c r="F629" s="51">
        <v>0</v>
      </c>
      <c r="G629" s="51">
        <v>8.5714285714285694</v>
      </c>
      <c r="H629" s="184">
        <v>684.53960000000006</v>
      </c>
      <c r="I629" s="35"/>
      <c r="J629" s="51">
        <v>6</v>
      </c>
      <c r="K629" s="51">
        <v>1.6949152542372872</v>
      </c>
      <c r="L629" s="51">
        <v>7.1428571428571388</v>
      </c>
      <c r="M629" s="184">
        <v>540.42600000000004</v>
      </c>
    </row>
    <row r="630" spans="3:13">
      <c r="C630" s="168">
        <f t="shared" si="13"/>
        <v>44178</v>
      </c>
      <c r="D630" s="71">
        <v>0.91189714285714274</v>
      </c>
      <c r="E630" s="51">
        <v>7.7</v>
      </c>
      <c r="F630" s="51">
        <v>1.3157894736842195</v>
      </c>
      <c r="G630" s="51">
        <v>6.9444444444444429</v>
      </c>
      <c r="H630" s="184">
        <v>702.16079999999999</v>
      </c>
      <c r="I630" s="35"/>
      <c r="J630" s="51">
        <v>6.1</v>
      </c>
      <c r="K630" s="51">
        <v>1.6666666666666572</v>
      </c>
      <c r="L630" s="51">
        <v>7.0175438596491233</v>
      </c>
      <c r="M630" s="184">
        <v>556.25725714285704</v>
      </c>
    </row>
    <row r="631" spans="3:13">
      <c r="C631" s="168">
        <f t="shared" si="13"/>
        <v>44185</v>
      </c>
      <c r="D631" s="71">
        <v>0.90777857142857143</v>
      </c>
      <c r="E631" s="51">
        <v>7.9</v>
      </c>
      <c r="F631" s="51">
        <v>2.5974025974025921</v>
      </c>
      <c r="G631" s="51">
        <v>9.7222222222222285</v>
      </c>
      <c r="H631" s="184">
        <v>717.14507142857144</v>
      </c>
      <c r="I631" s="35"/>
      <c r="J631" s="51">
        <v>6.1</v>
      </c>
      <c r="K631" s="51">
        <v>0</v>
      </c>
      <c r="L631" s="51">
        <v>5.1724137931034448</v>
      </c>
      <c r="M631" s="184">
        <v>553.74492857142855</v>
      </c>
    </row>
    <row r="632" spans="3:13">
      <c r="C632" s="168">
        <f t="shared" si="13"/>
        <v>44192</v>
      </c>
      <c r="D632" s="71">
        <v>0.90524428571428572</v>
      </c>
      <c r="E632" s="51">
        <v>8.3000000000000007</v>
      </c>
      <c r="F632" s="51">
        <v>5.0632911392405049</v>
      </c>
      <c r="G632" s="51">
        <v>10.666666666666671</v>
      </c>
      <c r="H632" s="184">
        <v>751.35275714285717</v>
      </c>
      <c r="I632" s="35"/>
      <c r="J632" s="51">
        <v>6.7</v>
      </c>
      <c r="K632" s="51">
        <v>9.8360655737704974</v>
      </c>
      <c r="L632" s="51">
        <v>8.0645161290322562</v>
      </c>
      <c r="M632" s="184">
        <v>606.51367142857146</v>
      </c>
    </row>
    <row r="633" spans="3:13">
      <c r="C633" s="168">
        <f t="shared" si="13"/>
        <v>44199</v>
      </c>
      <c r="D633" s="71">
        <v>0.90154571428571428</v>
      </c>
      <c r="E633" s="51">
        <v>8.3000000000000007</v>
      </c>
      <c r="F633" s="51">
        <v>0</v>
      </c>
      <c r="G633" s="51">
        <v>9.2105263157894939</v>
      </c>
      <c r="H633" s="184">
        <v>748.28294285714298</v>
      </c>
      <c r="I633" s="35"/>
      <c r="J633" s="51">
        <v>6.9</v>
      </c>
      <c r="K633" s="51">
        <v>2.985074626865682</v>
      </c>
      <c r="L633" s="51">
        <v>7.8125</v>
      </c>
      <c r="M633" s="184">
        <v>622.06654285714285</v>
      </c>
    </row>
    <row r="634" spans="3:13">
      <c r="C634" s="168">
        <f t="shared" si="13"/>
        <v>44206</v>
      </c>
      <c r="D634" s="71">
        <v>0.90211000000000008</v>
      </c>
      <c r="E634" s="51">
        <v>8.1999999999999993</v>
      </c>
      <c r="F634" s="51">
        <v>-1.2048192771084416</v>
      </c>
      <c r="G634" s="51">
        <v>9.3333333333333286</v>
      </c>
      <c r="H634" s="184">
        <v>739.73019999999997</v>
      </c>
      <c r="I634" s="35"/>
      <c r="J634" s="51">
        <v>6.9</v>
      </c>
      <c r="K634" s="51">
        <v>0</v>
      </c>
      <c r="L634" s="51">
        <v>9.5238095238095326</v>
      </c>
      <c r="M634" s="184">
        <v>622.45590000000016</v>
      </c>
    </row>
    <row r="635" spans="3:13">
      <c r="C635" s="168">
        <f t="shared" si="13"/>
        <v>44213</v>
      </c>
      <c r="D635" s="71">
        <v>0.89389285714285704</v>
      </c>
      <c r="E635" s="51">
        <v>8.5</v>
      </c>
      <c r="F635" s="51">
        <v>3.6585365853658516</v>
      </c>
      <c r="G635" s="51">
        <v>13.333333333333329</v>
      </c>
      <c r="H635" s="184">
        <v>759.80892857142851</v>
      </c>
      <c r="I635" s="35"/>
      <c r="J635" s="51">
        <v>7.2</v>
      </c>
      <c r="K635" s="51">
        <v>4.3478260869565162</v>
      </c>
      <c r="L635" s="51">
        <v>16.129032258064527</v>
      </c>
      <c r="M635" s="184">
        <v>643.60285714285703</v>
      </c>
    </row>
    <row r="636" spans="3:13">
      <c r="C636" s="168">
        <f t="shared" si="13"/>
        <v>44220</v>
      </c>
      <c r="D636" s="71">
        <v>0.88921285714285703</v>
      </c>
      <c r="E636" s="51">
        <v>8.5</v>
      </c>
      <c r="F636" s="51">
        <v>0</v>
      </c>
      <c r="G636" s="51">
        <v>13.333333333333329</v>
      </c>
      <c r="H636" s="184">
        <v>755.83092857142844</v>
      </c>
      <c r="I636" s="35"/>
      <c r="J636" s="51">
        <v>7.2</v>
      </c>
      <c r="K636" s="51">
        <v>0</v>
      </c>
      <c r="L636" s="51">
        <v>16.129032258064527</v>
      </c>
      <c r="M636" s="184">
        <v>640.23325714285704</v>
      </c>
    </row>
    <row r="637" spans="3:13">
      <c r="C637" s="168">
        <f t="shared" si="13"/>
        <v>44227</v>
      </c>
      <c r="D637" s="71">
        <v>0.88615285714285708</v>
      </c>
      <c r="E637" s="51">
        <v>8.1</v>
      </c>
      <c r="F637" s="51">
        <v>-4.7058823529411882</v>
      </c>
      <c r="G637" s="51">
        <v>7.9999999999999858</v>
      </c>
      <c r="H637" s="184">
        <v>717.78381428571413</v>
      </c>
      <c r="I637" s="35"/>
      <c r="J637" s="51">
        <v>6.9</v>
      </c>
      <c r="K637" s="51">
        <v>-4.1666666666666572</v>
      </c>
      <c r="L637" s="51">
        <v>11.290322580645167</v>
      </c>
      <c r="M637" s="184">
        <v>611.44547142857141</v>
      </c>
    </row>
    <row r="638" spans="3:13">
      <c r="C638" s="168">
        <f t="shared" si="13"/>
        <v>44234</v>
      </c>
      <c r="D638" s="71">
        <v>0.87938857142857141</v>
      </c>
      <c r="E638" s="51">
        <v>8.1</v>
      </c>
      <c r="F638" s="51">
        <v>0</v>
      </c>
      <c r="G638" s="51">
        <v>7.9999999999999858</v>
      </c>
      <c r="H638" s="184">
        <v>712.30474285714274</v>
      </c>
      <c r="I638" s="35"/>
      <c r="J638" s="51">
        <v>7</v>
      </c>
      <c r="K638" s="51">
        <v>1.4492753623188293</v>
      </c>
      <c r="L638" s="51">
        <v>11.111111111111114</v>
      </c>
      <c r="M638" s="184">
        <v>615.572</v>
      </c>
    </row>
    <row r="639" spans="3:13">
      <c r="C639" s="168">
        <f t="shared" si="13"/>
        <v>44241</v>
      </c>
      <c r="D639" s="71">
        <v>0.87730000000000008</v>
      </c>
      <c r="E639" s="51">
        <v>8.1</v>
      </c>
      <c r="F639" s="51">
        <v>0</v>
      </c>
      <c r="G639" s="51">
        <v>7.9999999999999858</v>
      </c>
      <c r="H639" s="184">
        <v>710.61300000000006</v>
      </c>
      <c r="I639" s="35"/>
      <c r="J639" s="51">
        <v>7</v>
      </c>
      <c r="K639" s="51">
        <v>0</v>
      </c>
      <c r="L639" s="51">
        <v>11.111111111111114</v>
      </c>
      <c r="M639" s="184">
        <v>614.11</v>
      </c>
    </row>
    <row r="640" spans="3:13">
      <c r="C640" s="168">
        <f t="shared" si="13"/>
        <v>44248</v>
      </c>
      <c r="D640" s="71">
        <v>0.86975285714285711</v>
      </c>
      <c r="E640" s="51">
        <v>8.1</v>
      </c>
      <c r="F640" s="51">
        <v>0</v>
      </c>
      <c r="G640" s="51">
        <v>5.1948051948051983</v>
      </c>
      <c r="H640" s="184">
        <v>704.49981428571425</v>
      </c>
      <c r="I640" s="35"/>
      <c r="J640" s="51">
        <v>7</v>
      </c>
      <c r="K640" s="51">
        <v>0</v>
      </c>
      <c r="L640" s="51">
        <v>2.9411764705882462</v>
      </c>
      <c r="M640" s="184">
        <v>608.827</v>
      </c>
    </row>
    <row r="641" spans="3:13">
      <c r="C641" s="168">
        <f t="shared" si="13"/>
        <v>44255</v>
      </c>
      <c r="D641" s="71">
        <v>0.86555714285714302</v>
      </c>
      <c r="E641" s="51">
        <v>8.1</v>
      </c>
      <c r="F641" s="51">
        <v>0</v>
      </c>
      <c r="G641" s="51">
        <v>5.1948051948051983</v>
      </c>
      <c r="H641" s="184">
        <v>701.10128571428584</v>
      </c>
      <c r="I641" s="35"/>
      <c r="J641" s="51">
        <v>7</v>
      </c>
      <c r="K641" s="51">
        <v>0</v>
      </c>
      <c r="L641" s="51">
        <v>2.9411764705882462</v>
      </c>
      <c r="M641" s="184">
        <v>605.8900000000001</v>
      </c>
    </row>
    <row r="642" spans="3:13">
      <c r="C642" s="168">
        <f t="shared" si="13"/>
        <v>44262</v>
      </c>
      <c r="D642" s="71">
        <v>0.86466428571428566</v>
      </c>
      <c r="E642" s="51">
        <v>8.3000000000000007</v>
      </c>
      <c r="F642" s="51">
        <v>2.4691358024691397</v>
      </c>
      <c r="G642" s="51">
        <v>7.7922077922077904</v>
      </c>
      <c r="H642" s="184">
        <v>717.67135714285712</v>
      </c>
      <c r="I642" s="35"/>
      <c r="J642" s="51">
        <v>7.3</v>
      </c>
      <c r="K642" s="51">
        <v>4.2857142857142918</v>
      </c>
      <c r="L642" s="51">
        <v>7.3529411764705799</v>
      </c>
      <c r="M642" s="184">
        <v>631.20492857142847</v>
      </c>
    </row>
    <row r="643" spans="3:13">
      <c r="C643" s="168">
        <f t="shared" si="13"/>
        <v>44269</v>
      </c>
      <c r="D643" s="71">
        <v>0.85818142857142854</v>
      </c>
      <c r="E643" s="51">
        <v>8.5</v>
      </c>
      <c r="F643" s="51">
        <v>2.4096385542168548</v>
      </c>
      <c r="G643" s="51">
        <v>10.389610389610397</v>
      </c>
      <c r="H643" s="184">
        <v>729.45421428571433</v>
      </c>
      <c r="I643" s="35"/>
      <c r="J643" s="51">
        <v>7.5</v>
      </c>
      <c r="K643" s="51">
        <v>2.7397260273972677</v>
      </c>
      <c r="L643" s="51">
        <v>10.294117647058826</v>
      </c>
      <c r="M643" s="184">
        <v>643.63607142857143</v>
      </c>
    </row>
    <row r="644" spans="3:13">
      <c r="C644" s="168">
        <f t="shared" si="13"/>
        <v>44276</v>
      </c>
      <c r="D644" s="71">
        <v>0.85745571428571432</v>
      </c>
      <c r="E644" s="51">
        <v>8.5</v>
      </c>
      <c r="F644" s="51">
        <v>0</v>
      </c>
      <c r="G644" s="51">
        <v>7.5949367088607573</v>
      </c>
      <c r="H644" s="184">
        <v>728.83735714285717</v>
      </c>
      <c r="I644" s="35"/>
      <c r="J644" s="51">
        <v>7.5</v>
      </c>
      <c r="K644" s="51">
        <v>0</v>
      </c>
      <c r="L644" s="51">
        <v>7.1428571428571388</v>
      </c>
      <c r="M644" s="184">
        <v>643.09178571428572</v>
      </c>
    </row>
    <row r="645" spans="3:13">
      <c r="C645" s="168">
        <f t="shared" si="13"/>
        <v>44283</v>
      </c>
      <c r="D645" s="71">
        <v>0.85931142857142873</v>
      </c>
      <c r="E645" s="51">
        <v>8.6</v>
      </c>
      <c r="F645" s="51">
        <v>1.1764705882352899</v>
      </c>
      <c r="G645" s="51">
        <v>8.8607594936708693</v>
      </c>
      <c r="H645" s="184">
        <v>739.00782857142872</v>
      </c>
      <c r="I645" s="35"/>
      <c r="J645" s="51">
        <v>7.7</v>
      </c>
      <c r="K645" s="51">
        <v>2.6666666666666572</v>
      </c>
      <c r="L645" s="51">
        <v>10.000000000000014</v>
      </c>
      <c r="M645" s="184">
        <v>661.66980000000012</v>
      </c>
    </row>
    <row r="646" spans="3:13">
      <c r="C646" s="168">
        <f t="shared" si="13"/>
        <v>44290</v>
      </c>
      <c r="D646" s="71">
        <v>0.85256428571428577</v>
      </c>
      <c r="E646" s="51">
        <v>9.3000000000000007</v>
      </c>
      <c r="F646" s="51">
        <v>8.1395348837209411</v>
      </c>
      <c r="G646" s="51">
        <v>17.721518987341781</v>
      </c>
      <c r="H646" s="184">
        <v>792.88478571428584</v>
      </c>
      <c r="I646" s="35"/>
      <c r="J646" s="51">
        <v>7.9</v>
      </c>
      <c r="K646" s="51">
        <v>2.5974025974025921</v>
      </c>
      <c r="L646" s="51">
        <v>12.857142857142861</v>
      </c>
      <c r="M646" s="184">
        <v>673.5257857142858</v>
      </c>
    </row>
    <row r="647" spans="3:13">
      <c r="C647" s="168">
        <f t="shared" si="13"/>
        <v>44297</v>
      </c>
      <c r="D647" s="71">
        <v>0.85916999999999999</v>
      </c>
      <c r="E647" s="51">
        <v>9.5</v>
      </c>
      <c r="F647" s="51">
        <v>2.1505376344086073</v>
      </c>
      <c r="G647" s="51">
        <v>20.25316455696202</v>
      </c>
      <c r="H647" s="184">
        <v>816.2115</v>
      </c>
      <c r="I647" s="35"/>
      <c r="J647" s="51">
        <v>8.3000000000000007</v>
      </c>
      <c r="K647" s="51">
        <v>5.0632911392405049</v>
      </c>
      <c r="L647" s="51">
        <v>20.289855072463766</v>
      </c>
      <c r="M647" s="184">
        <v>713.11110000000008</v>
      </c>
    </row>
    <row r="648" spans="3:13">
      <c r="C648" s="168">
        <f t="shared" si="13"/>
        <v>44304</v>
      </c>
      <c r="D648" s="71">
        <v>0.86733000000000005</v>
      </c>
      <c r="E648" s="51">
        <v>9.6</v>
      </c>
      <c r="F648" s="51">
        <v>1.0526315789473699</v>
      </c>
      <c r="G648" s="51">
        <v>21.518987341772132</v>
      </c>
      <c r="H648" s="184">
        <v>832.63679999999999</v>
      </c>
      <c r="I648" s="35"/>
      <c r="J648" s="51">
        <v>8.9</v>
      </c>
      <c r="K648" s="51">
        <v>7.228915662650607</v>
      </c>
      <c r="L648" s="51">
        <v>28.985507246376812</v>
      </c>
      <c r="M648" s="184">
        <v>771.92370000000005</v>
      </c>
    </row>
    <row r="649" spans="3:13">
      <c r="C649" s="168">
        <f t="shared" si="13"/>
        <v>44311</v>
      </c>
      <c r="D649" s="71">
        <v>0.86622571428571415</v>
      </c>
      <c r="E649" s="51">
        <v>9.1999999999999993</v>
      </c>
      <c r="F649" s="51">
        <v>-4.1666666666666714</v>
      </c>
      <c r="G649" s="51">
        <v>14.999999999999986</v>
      </c>
      <c r="H649" s="184">
        <v>796.92765714285702</v>
      </c>
      <c r="I649" s="35"/>
      <c r="J649" s="51">
        <v>8.3000000000000007</v>
      </c>
      <c r="K649" s="51">
        <v>-6.7415730337078656</v>
      </c>
      <c r="L649" s="51">
        <v>22.058823529411768</v>
      </c>
      <c r="M649" s="184">
        <v>718.96734285714285</v>
      </c>
    </row>
    <row r="650" spans="3:13">
      <c r="C650" s="168">
        <f t="shared" si="13"/>
        <v>44318</v>
      </c>
      <c r="D650" s="71">
        <v>0.86914142857142829</v>
      </c>
      <c r="E650" s="51">
        <v>8.8000000000000007</v>
      </c>
      <c r="F650" s="51">
        <v>-4.347826086956502</v>
      </c>
      <c r="G650" s="51">
        <v>14.285714285714306</v>
      </c>
      <c r="H650" s="184">
        <v>764.84445714285698</v>
      </c>
      <c r="I650" s="35"/>
      <c r="J650" s="51">
        <v>8</v>
      </c>
      <c r="K650" s="51">
        <v>-3.6144578313253106</v>
      </c>
      <c r="L650" s="51">
        <v>21.212121212121218</v>
      </c>
      <c r="M650" s="184">
        <v>695.31314285714268</v>
      </c>
    </row>
    <row r="651" spans="3:13">
      <c r="C651" s="168">
        <f t="shared" si="13"/>
        <v>44325</v>
      </c>
      <c r="D651" s="71">
        <v>0.86724714285714288</v>
      </c>
      <c r="E651" s="51">
        <v>8.9</v>
      </c>
      <c r="F651" s="51">
        <v>1.136363636363626</v>
      </c>
      <c r="G651" s="51">
        <v>12.658227848101262</v>
      </c>
      <c r="H651" s="184">
        <v>771.84995714285719</v>
      </c>
      <c r="I651" s="35"/>
      <c r="J651" s="51">
        <v>8.3000000000000007</v>
      </c>
      <c r="K651" s="51">
        <v>3.7500000000000142</v>
      </c>
      <c r="L651" s="51">
        <v>33.870967741935488</v>
      </c>
      <c r="M651" s="184">
        <v>719.81512857142866</v>
      </c>
    </row>
    <row r="652" spans="3:13">
      <c r="C652" s="168">
        <f t="shared" si="13"/>
        <v>44332</v>
      </c>
      <c r="D652" s="71">
        <v>0.86149285714285717</v>
      </c>
      <c r="E652" s="51">
        <v>8.9</v>
      </c>
      <c r="F652" s="51">
        <v>0</v>
      </c>
      <c r="G652" s="51">
        <v>11.25</v>
      </c>
      <c r="H652" s="184">
        <v>766.72864285714286</v>
      </c>
      <c r="I652" s="35"/>
      <c r="J652" s="51">
        <v>8.6999999999999993</v>
      </c>
      <c r="K652" s="51">
        <v>4.8192771084337238</v>
      </c>
      <c r="L652" s="51">
        <v>38.095238095238102</v>
      </c>
      <c r="M652" s="184">
        <v>749.49878571428576</v>
      </c>
    </row>
    <row r="653" spans="3:13">
      <c r="C653" s="168">
        <f t="shared" si="13"/>
        <v>44339</v>
      </c>
      <c r="D653" s="71">
        <v>0.49218428571428569</v>
      </c>
      <c r="E653" s="51">
        <v>0</v>
      </c>
      <c r="F653" s="51">
        <v>-100</v>
      </c>
      <c r="G653" s="51">
        <v>-100</v>
      </c>
      <c r="H653" s="184">
        <v>0</v>
      </c>
      <c r="I653" s="35"/>
      <c r="J653" s="51">
        <v>0</v>
      </c>
      <c r="K653" s="51">
        <v>-100</v>
      </c>
      <c r="L653" s="51">
        <v>-100</v>
      </c>
      <c r="M653" s="184">
        <v>0</v>
      </c>
    </row>
    <row r="654" spans="3:13">
      <c r="C654" s="168">
        <f t="shared" si="13"/>
        <v>44346</v>
      </c>
      <c r="D654" s="71">
        <v>0</v>
      </c>
      <c r="E654" s="51">
        <v>0</v>
      </c>
      <c r="F654" s="51" t="e">
        <v>#DIV/0!</v>
      </c>
      <c r="G654" s="51">
        <v>-100</v>
      </c>
      <c r="H654" s="184">
        <v>0</v>
      </c>
      <c r="I654" s="35"/>
      <c r="J654" s="51">
        <v>0</v>
      </c>
      <c r="K654" s="51" t="e">
        <v>#DIV/0!</v>
      </c>
      <c r="L654" s="51">
        <v>-100</v>
      </c>
      <c r="M654" s="184">
        <v>0</v>
      </c>
    </row>
    <row r="655" spans="3:13">
      <c r="C655" s="168">
        <f t="shared" si="13"/>
        <v>44353</v>
      </c>
      <c r="D655" s="71">
        <v>0</v>
      </c>
      <c r="E655" s="51">
        <v>0</v>
      </c>
      <c r="F655" s="51" t="e">
        <v>#DIV/0!</v>
      </c>
      <c r="G655" s="51">
        <v>-100</v>
      </c>
      <c r="H655" s="184">
        <v>0</v>
      </c>
      <c r="I655" s="35"/>
      <c r="J655" s="51">
        <v>0</v>
      </c>
      <c r="K655" s="51" t="e">
        <v>#DIV/0!</v>
      </c>
      <c r="L655" s="51">
        <v>-100</v>
      </c>
      <c r="M655" s="184">
        <v>0</v>
      </c>
    </row>
    <row r="656" spans="3:13">
      <c r="C656" s="168">
        <f t="shared" si="13"/>
        <v>44360</v>
      </c>
      <c r="D656" s="71">
        <v>0</v>
      </c>
      <c r="E656" s="51">
        <v>0</v>
      </c>
      <c r="F656" s="51" t="e">
        <v>#DIV/0!</v>
      </c>
      <c r="G656" s="51">
        <v>-100</v>
      </c>
      <c r="H656" s="184">
        <v>0</v>
      </c>
      <c r="I656" s="35"/>
      <c r="J656" s="51">
        <v>0</v>
      </c>
      <c r="K656" s="51" t="e">
        <v>#DIV/0!</v>
      </c>
      <c r="L656" s="51">
        <v>-100</v>
      </c>
      <c r="M656" s="184">
        <v>0</v>
      </c>
    </row>
    <row r="657" spans="3:13">
      <c r="C657" s="168">
        <f t="shared" si="13"/>
        <v>44367</v>
      </c>
      <c r="D657" s="71">
        <v>0</v>
      </c>
      <c r="E657" s="51">
        <v>0</v>
      </c>
      <c r="F657" s="51" t="e">
        <v>#DIV/0!</v>
      </c>
      <c r="G657" s="51">
        <v>-100</v>
      </c>
      <c r="H657" s="184">
        <v>0</v>
      </c>
      <c r="I657" s="35"/>
      <c r="J657" s="51">
        <v>0</v>
      </c>
      <c r="K657" s="51" t="e">
        <v>#DIV/0!</v>
      </c>
      <c r="L657" s="51">
        <v>-100</v>
      </c>
      <c r="M657" s="184">
        <v>0</v>
      </c>
    </row>
    <row r="658" spans="3:13">
      <c r="C658" s="168">
        <f t="shared" si="13"/>
        <v>44374</v>
      </c>
      <c r="D658" s="71">
        <v>0</v>
      </c>
      <c r="E658" s="51">
        <v>0</v>
      </c>
      <c r="F658" s="51" t="e">
        <v>#DIV/0!</v>
      </c>
      <c r="G658" s="51">
        <v>-100</v>
      </c>
      <c r="H658" s="184">
        <v>0</v>
      </c>
      <c r="I658" s="35"/>
      <c r="J658" s="51">
        <v>0</v>
      </c>
      <c r="K658" s="51" t="e">
        <v>#DIV/0!</v>
      </c>
      <c r="L658" s="51">
        <v>-100</v>
      </c>
      <c r="M658" s="184">
        <v>0</v>
      </c>
    </row>
    <row r="659" spans="3:13">
      <c r="C659" s="168">
        <f t="shared" si="13"/>
        <v>44381</v>
      </c>
      <c r="D659" s="71">
        <v>0</v>
      </c>
      <c r="E659" s="51">
        <v>0</v>
      </c>
      <c r="F659" s="51" t="e">
        <v>#DIV/0!</v>
      </c>
      <c r="G659" s="51">
        <v>-100</v>
      </c>
      <c r="H659" s="184">
        <v>0</v>
      </c>
      <c r="I659" s="35"/>
      <c r="J659" s="51">
        <v>0</v>
      </c>
      <c r="K659" s="51" t="e">
        <v>#DIV/0!</v>
      </c>
      <c r="L659" s="51">
        <v>-100</v>
      </c>
      <c r="M659" s="184">
        <v>0</v>
      </c>
    </row>
    <row r="660" spans="3:13">
      <c r="C660" s="168">
        <f t="shared" si="13"/>
        <v>44388</v>
      </c>
      <c r="D660" s="71">
        <v>0</v>
      </c>
      <c r="E660" s="51">
        <v>0</v>
      </c>
      <c r="F660" s="51" t="e">
        <v>#DIV/0!</v>
      </c>
      <c r="G660" s="51">
        <v>-100</v>
      </c>
      <c r="H660" s="184">
        <v>0</v>
      </c>
      <c r="I660" s="35"/>
      <c r="J660" s="51">
        <v>0</v>
      </c>
      <c r="K660" s="51" t="e">
        <v>#DIV/0!</v>
      </c>
      <c r="L660" s="51">
        <v>-100</v>
      </c>
      <c r="M660" s="184">
        <v>0</v>
      </c>
    </row>
    <row r="661" spans="3:13">
      <c r="C661" s="168">
        <f t="shared" si="13"/>
        <v>44395</v>
      </c>
      <c r="D661" s="71">
        <v>0</v>
      </c>
      <c r="E661" s="51">
        <v>0</v>
      </c>
      <c r="F661" s="51" t="e">
        <v>#DIV/0!</v>
      </c>
      <c r="G661" s="51">
        <v>-100</v>
      </c>
      <c r="H661" s="184">
        <v>0</v>
      </c>
      <c r="I661" s="35"/>
      <c r="J661" s="51">
        <v>0</v>
      </c>
      <c r="K661" s="51" t="e">
        <v>#DIV/0!</v>
      </c>
      <c r="L661" s="51">
        <v>-100</v>
      </c>
      <c r="M661" s="184">
        <v>0</v>
      </c>
    </row>
    <row r="662" spans="3:13">
      <c r="C662" s="168">
        <f t="shared" si="13"/>
        <v>44402</v>
      </c>
      <c r="D662" s="71">
        <v>0</v>
      </c>
      <c r="E662" s="51">
        <v>0</v>
      </c>
      <c r="F662" s="51" t="e">
        <v>#DIV/0!</v>
      </c>
      <c r="G662" s="51">
        <v>-100</v>
      </c>
      <c r="H662" s="184">
        <v>0</v>
      </c>
      <c r="I662" s="35"/>
      <c r="J662" s="51">
        <v>0</v>
      </c>
      <c r="K662" s="51" t="e">
        <v>#DIV/0!</v>
      </c>
      <c r="L662" s="51">
        <v>-100</v>
      </c>
      <c r="M662" s="184">
        <v>0</v>
      </c>
    </row>
    <row r="663" spans="3:13">
      <c r="C663" s="168">
        <f t="shared" si="13"/>
        <v>44409</v>
      </c>
      <c r="D663" s="71">
        <v>0</v>
      </c>
      <c r="E663" s="51">
        <v>0</v>
      </c>
      <c r="F663" s="51" t="e">
        <v>#DIV/0!</v>
      </c>
      <c r="G663" s="51">
        <v>-100</v>
      </c>
      <c r="H663" s="184">
        <v>0</v>
      </c>
      <c r="I663" s="35"/>
      <c r="J663" s="51">
        <v>0</v>
      </c>
      <c r="K663" s="51" t="e">
        <v>#DIV/0!</v>
      </c>
      <c r="L663" s="51">
        <v>-100</v>
      </c>
      <c r="M663" s="184">
        <v>0</v>
      </c>
    </row>
    <row r="664" spans="3:13">
      <c r="C664" s="168">
        <f t="shared" si="13"/>
        <v>44416</v>
      </c>
      <c r="D664" s="71">
        <v>0</v>
      </c>
      <c r="E664" s="51">
        <v>0</v>
      </c>
      <c r="F664" s="51" t="e">
        <v>#DIV/0!</v>
      </c>
      <c r="G664" s="51">
        <v>-100</v>
      </c>
      <c r="H664" s="184">
        <v>0</v>
      </c>
      <c r="I664" s="35"/>
      <c r="J664" s="51">
        <v>0</v>
      </c>
      <c r="K664" s="51" t="e">
        <v>#DIV/0!</v>
      </c>
      <c r="L664" s="51">
        <v>-100</v>
      </c>
      <c r="M664" s="184">
        <v>0</v>
      </c>
    </row>
    <row r="665" spans="3:13">
      <c r="C665" s="168">
        <f t="shared" si="13"/>
        <v>44423</v>
      </c>
      <c r="D665" s="71">
        <v>0</v>
      </c>
      <c r="E665" s="51">
        <v>0</v>
      </c>
      <c r="F665" s="51" t="e">
        <v>#DIV/0!</v>
      </c>
      <c r="G665" s="51">
        <v>-100</v>
      </c>
      <c r="H665" s="184">
        <v>0</v>
      </c>
      <c r="I665" s="35"/>
      <c r="J665" s="51">
        <v>0</v>
      </c>
      <c r="K665" s="51" t="e">
        <v>#DIV/0!</v>
      </c>
      <c r="L665" s="51">
        <v>-100</v>
      </c>
      <c r="M665" s="184">
        <v>0</v>
      </c>
    </row>
    <row r="666" spans="3:13">
      <c r="C666" s="168">
        <f t="shared" si="13"/>
        <v>44430</v>
      </c>
      <c r="D666" s="71">
        <v>0</v>
      </c>
      <c r="E666" s="51">
        <v>0</v>
      </c>
      <c r="F666" s="51" t="e">
        <v>#DIV/0!</v>
      </c>
      <c r="G666" s="51">
        <v>-100</v>
      </c>
      <c r="H666" s="184">
        <v>0</v>
      </c>
      <c r="I666" s="35"/>
      <c r="J666" s="51">
        <v>0</v>
      </c>
      <c r="K666" s="51" t="e">
        <v>#DIV/0!</v>
      </c>
      <c r="L666" s="51">
        <v>-100</v>
      </c>
      <c r="M666" s="184">
        <v>0</v>
      </c>
    </row>
    <row r="667" spans="3:13">
      <c r="C667" s="168">
        <f t="shared" si="13"/>
        <v>44437</v>
      </c>
      <c r="D667" s="71">
        <v>0</v>
      </c>
      <c r="E667" s="51">
        <v>0</v>
      </c>
      <c r="F667" s="51" t="e">
        <v>#DIV/0!</v>
      </c>
      <c r="G667" s="51">
        <v>-100</v>
      </c>
      <c r="H667" s="184">
        <v>0</v>
      </c>
      <c r="I667" s="35"/>
      <c r="J667" s="51">
        <v>0</v>
      </c>
      <c r="K667" s="51" t="e">
        <v>#DIV/0!</v>
      </c>
      <c r="L667" s="51">
        <v>-100</v>
      </c>
      <c r="M667" s="184">
        <v>0</v>
      </c>
    </row>
    <row r="668" spans="3:13">
      <c r="C668" s="168">
        <f t="shared" si="13"/>
        <v>44444</v>
      </c>
      <c r="D668" s="71">
        <v>0</v>
      </c>
      <c r="E668" s="51">
        <v>0</v>
      </c>
      <c r="F668" s="51" t="e">
        <v>#DIV/0!</v>
      </c>
      <c r="G668" s="51">
        <v>-100</v>
      </c>
      <c r="H668" s="184">
        <v>0</v>
      </c>
      <c r="I668" s="35"/>
      <c r="J668" s="51">
        <v>0</v>
      </c>
      <c r="K668" s="51" t="e">
        <v>#DIV/0!</v>
      </c>
      <c r="L668" s="51">
        <v>-100</v>
      </c>
      <c r="M668" s="184">
        <v>0</v>
      </c>
    </row>
    <row r="669" spans="3:13">
      <c r="C669" s="168">
        <f t="shared" si="13"/>
        <v>44451</v>
      </c>
      <c r="D669" s="71">
        <v>0</v>
      </c>
      <c r="E669" s="51">
        <v>0</v>
      </c>
      <c r="F669" s="51" t="e">
        <v>#DIV/0!</v>
      </c>
      <c r="G669" s="51">
        <v>-100</v>
      </c>
      <c r="H669" s="184">
        <v>0</v>
      </c>
      <c r="I669" s="35"/>
      <c r="J669" s="51">
        <v>0</v>
      </c>
      <c r="K669" s="51" t="e">
        <v>#DIV/0!</v>
      </c>
      <c r="L669" s="51">
        <v>-100</v>
      </c>
      <c r="M669" s="184">
        <v>0</v>
      </c>
    </row>
    <row r="670" spans="3:13">
      <c r="C670" s="168">
        <f t="shared" si="13"/>
        <v>44458</v>
      </c>
      <c r="D670" s="71">
        <v>0</v>
      </c>
      <c r="E670" s="51">
        <v>0</v>
      </c>
      <c r="F670" s="51" t="e">
        <v>#DIV/0!</v>
      </c>
      <c r="G670" s="51">
        <v>-100</v>
      </c>
      <c r="H670" s="184">
        <v>0</v>
      </c>
      <c r="I670" s="35"/>
      <c r="J670" s="51">
        <v>0</v>
      </c>
      <c r="K670" s="51" t="e">
        <v>#DIV/0!</v>
      </c>
      <c r="L670" s="51">
        <v>-100</v>
      </c>
      <c r="M670" s="184">
        <v>0</v>
      </c>
    </row>
    <row r="671" spans="3:13">
      <c r="C671" s="168">
        <f t="shared" si="13"/>
        <v>44465</v>
      </c>
      <c r="D671" s="71">
        <v>0</v>
      </c>
      <c r="E671" s="51">
        <v>0</v>
      </c>
      <c r="F671" s="51" t="e">
        <v>#DIV/0!</v>
      </c>
      <c r="G671" s="51">
        <v>-100</v>
      </c>
      <c r="H671" s="184">
        <v>0</v>
      </c>
      <c r="I671" s="35"/>
      <c r="J671" s="51">
        <v>0</v>
      </c>
      <c r="K671" s="51" t="e">
        <v>#DIV/0!</v>
      </c>
      <c r="L671" s="51">
        <v>-100</v>
      </c>
      <c r="M671" s="184">
        <v>0</v>
      </c>
    </row>
    <row r="672" spans="3:13">
      <c r="C672" s="168">
        <f t="shared" si="13"/>
        <v>44472</v>
      </c>
      <c r="D672" s="71">
        <v>0</v>
      </c>
      <c r="E672" s="51">
        <v>0</v>
      </c>
      <c r="F672" s="51" t="e">
        <v>#DIV/0!</v>
      </c>
      <c r="G672" s="51">
        <v>-100</v>
      </c>
      <c r="H672" s="184">
        <v>0</v>
      </c>
      <c r="I672" s="35"/>
      <c r="J672" s="51">
        <v>0</v>
      </c>
      <c r="K672" s="51" t="e">
        <v>#DIV/0!</v>
      </c>
      <c r="L672" s="51">
        <v>-100</v>
      </c>
      <c r="M672" s="184">
        <v>0</v>
      </c>
    </row>
    <row r="673" spans="3:13">
      <c r="C673" s="168">
        <f t="shared" si="13"/>
        <v>44479</v>
      </c>
      <c r="D673" s="71">
        <v>0</v>
      </c>
      <c r="E673" s="51">
        <v>0</v>
      </c>
      <c r="F673" s="51" t="e">
        <v>#DIV/0!</v>
      </c>
      <c r="G673" s="51">
        <v>-100</v>
      </c>
      <c r="H673" s="184">
        <v>0</v>
      </c>
      <c r="I673" s="35"/>
      <c r="J673" s="51">
        <v>0</v>
      </c>
      <c r="K673" s="51" t="e">
        <v>#DIV/0!</v>
      </c>
      <c r="L673" s="51">
        <v>-100</v>
      </c>
      <c r="M673" s="184">
        <v>0</v>
      </c>
    </row>
    <row r="674" spans="3:13">
      <c r="C674" s="168">
        <f t="shared" si="13"/>
        <v>44486</v>
      </c>
      <c r="D674" s="71">
        <v>0</v>
      </c>
      <c r="E674" s="51">
        <v>0</v>
      </c>
      <c r="F674" s="51" t="e">
        <v>#DIV/0!</v>
      </c>
      <c r="G674" s="51">
        <v>-100</v>
      </c>
      <c r="H674" s="184">
        <v>0</v>
      </c>
      <c r="I674" s="35"/>
      <c r="J674" s="51">
        <v>0</v>
      </c>
      <c r="K674" s="51" t="e">
        <v>#DIV/0!</v>
      </c>
      <c r="L674" s="51">
        <v>-100</v>
      </c>
      <c r="M674" s="184">
        <v>0</v>
      </c>
    </row>
    <row r="675" spans="3:13">
      <c r="C675" s="168">
        <f t="shared" si="13"/>
        <v>44493</v>
      </c>
      <c r="D675" s="71">
        <v>0</v>
      </c>
      <c r="E675" s="51">
        <v>0</v>
      </c>
      <c r="F675" s="51" t="e">
        <v>#DIV/0!</v>
      </c>
      <c r="G675" s="51">
        <v>-100</v>
      </c>
      <c r="H675" s="184">
        <v>0</v>
      </c>
      <c r="I675" s="35"/>
      <c r="J675" s="51">
        <v>0</v>
      </c>
      <c r="K675" s="51" t="e">
        <v>#DIV/0!</v>
      </c>
      <c r="L675" s="51">
        <v>-100</v>
      </c>
      <c r="M675" s="184">
        <v>0</v>
      </c>
    </row>
    <row r="676" spans="3:13">
      <c r="C676" s="168">
        <f t="shared" si="13"/>
        <v>44500</v>
      </c>
      <c r="D676" s="71">
        <v>0</v>
      </c>
      <c r="E676" s="51">
        <v>0</v>
      </c>
      <c r="F676" s="51" t="e">
        <v>#DIV/0!</v>
      </c>
      <c r="G676" s="51">
        <v>-100</v>
      </c>
      <c r="H676" s="184">
        <v>0</v>
      </c>
      <c r="I676" s="35"/>
      <c r="J676" s="51">
        <v>0</v>
      </c>
      <c r="K676" s="51" t="e">
        <v>#DIV/0!</v>
      </c>
      <c r="L676" s="51">
        <v>-100</v>
      </c>
      <c r="M676" s="184">
        <v>0</v>
      </c>
    </row>
    <row r="677" spans="3:13">
      <c r="C677" s="168">
        <f t="shared" ref="C677:C740" si="14">C676+7</f>
        <v>44507</v>
      </c>
      <c r="D677" s="71">
        <v>0</v>
      </c>
      <c r="E677" s="51">
        <v>0</v>
      </c>
      <c r="F677" s="51" t="e">
        <v>#DIV/0!</v>
      </c>
      <c r="G677" s="51">
        <v>-100</v>
      </c>
      <c r="H677" s="184">
        <v>0</v>
      </c>
      <c r="I677" s="35"/>
      <c r="J677" s="51">
        <v>0</v>
      </c>
      <c r="K677" s="51" t="e">
        <v>#DIV/0!</v>
      </c>
      <c r="L677" s="51">
        <v>-100</v>
      </c>
      <c r="M677" s="184">
        <v>0</v>
      </c>
    </row>
    <row r="678" spans="3:13">
      <c r="C678" s="168">
        <f t="shared" si="14"/>
        <v>44514</v>
      </c>
      <c r="D678" s="71">
        <v>0</v>
      </c>
      <c r="E678" s="51">
        <v>0</v>
      </c>
      <c r="F678" s="51" t="e">
        <v>#DIV/0!</v>
      </c>
      <c r="G678" s="51">
        <v>-100</v>
      </c>
      <c r="H678" s="184">
        <v>0</v>
      </c>
      <c r="I678" s="35"/>
      <c r="J678" s="51">
        <v>0</v>
      </c>
      <c r="K678" s="51" t="e">
        <v>#DIV/0!</v>
      </c>
      <c r="L678" s="51">
        <v>-100</v>
      </c>
      <c r="M678" s="184">
        <v>0</v>
      </c>
    </row>
    <row r="679" spans="3:13">
      <c r="C679" s="168">
        <f t="shared" si="14"/>
        <v>44521</v>
      </c>
      <c r="D679" s="71">
        <v>0</v>
      </c>
      <c r="E679" s="51">
        <v>0</v>
      </c>
      <c r="F679" s="51" t="e">
        <v>#DIV/0!</v>
      </c>
      <c r="G679" s="51">
        <v>-100</v>
      </c>
      <c r="H679" s="184">
        <v>0</v>
      </c>
      <c r="I679" s="35"/>
      <c r="J679" s="51">
        <v>0</v>
      </c>
      <c r="K679" s="51" t="e">
        <v>#DIV/0!</v>
      </c>
      <c r="L679" s="51">
        <v>-100</v>
      </c>
      <c r="M679" s="184">
        <v>0</v>
      </c>
    </row>
    <row r="680" spans="3:13">
      <c r="C680" s="168">
        <f t="shared" si="14"/>
        <v>44528</v>
      </c>
      <c r="D680" s="71">
        <v>0</v>
      </c>
      <c r="E680" s="51">
        <v>0</v>
      </c>
      <c r="F680" s="51" t="e">
        <v>#DIV/0!</v>
      </c>
      <c r="G680" s="51">
        <v>-100</v>
      </c>
      <c r="H680" s="184">
        <v>0</v>
      </c>
      <c r="I680" s="35"/>
      <c r="J680" s="51">
        <v>0</v>
      </c>
      <c r="K680" s="51" t="e">
        <v>#DIV/0!</v>
      </c>
      <c r="L680" s="51">
        <v>-100</v>
      </c>
      <c r="M680" s="184">
        <v>0</v>
      </c>
    </row>
    <row r="681" spans="3:13">
      <c r="C681" s="168">
        <f t="shared" si="14"/>
        <v>44535</v>
      </c>
      <c r="D681" s="71">
        <v>0</v>
      </c>
      <c r="E681" s="51">
        <v>0</v>
      </c>
      <c r="F681" s="51" t="e">
        <v>#DIV/0!</v>
      </c>
      <c r="G681" s="51">
        <v>-100</v>
      </c>
      <c r="H681" s="184">
        <v>0</v>
      </c>
      <c r="I681" s="35"/>
      <c r="J681" s="51">
        <v>0</v>
      </c>
      <c r="K681" s="51" t="e">
        <v>#DIV/0!</v>
      </c>
      <c r="L681" s="51">
        <v>-100</v>
      </c>
      <c r="M681" s="184">
        <v>0</v>
      </c>
    </row>
    <row r="682" spans="3:13">
      <c r="C682" s="168">
        <f t="shared" si="14"/>
        <v>44542</v>
      </c>
      <c r="D682" s="71">
        <v>0</v>
      </c>
      <c r="E682" s="51">
        <v>0</v>
      </c>
      <c r="F682" s="51" t="e">
        <v>#DIV/0!</v>
      </c>
      <c r="G682" s="51">
        <v>-100</v>
      </c>
      <c r="H682" s="184">
        <v>0</v>
      </c>
      <c r="I682" s="35"/>
      <c r="J682" s="51">
        <v>0</v>
      </c>
      <c r="K682" s="51" t="e">
        <v>#DIV/0!</v>
      </c>
      <c r="L682" s="51">
        <v>-100</v>
      </c>
      <c r="M682" s="184">
        <v>0</v>
      </c>
    </row>
    <row r="683" spans="3:13">
      <c r="C683" s="168">
        <f t="shared" si="14"/>
        <v>44549</v>
      </c>
      <c r="D683" s="71">
        <v>0</v>
      </c>
      <c r="E683" s="51">
        <v>0</v>
      </c>
      <c r="F683" s="51" t="e">
        <v>#DIV/0!</v>
      </c>
      <c r="G683" s="51">
        <v>-100</v>
      </c>
      <c r="H683" s="184">
        <v>0</v>
      </c>
      <c r="I683" s="35"/>
      <c r="J683" s="51">
        <v>0</v>
      </c>
      <c r="K683" s="51" t="e">
        <v>#DIV/0!</v>
      </c>
      <c r="L683" s="51">
        <v>-100</v>
      </c>
      <c r="M683" s="184">
        <v>0</v>
      </c>
    </row>
    <row r="684" spans="3:13">
      <c r="C684" s="168">
        <f t="shared" si="14"/>
        <v>44556</v>
      </c>
      <c r="D684" s="71">
        <v>0</v>
      </c>
      <c r="E684" s="51">
        <v>0</v>
      </c>
      <c r="F684" s="51" t="e">
        <v>#DIV/0!</v>
      </c>
      <c r="G684" s="51">
        <v>-100</v>
      </c>
      <c r="H684" s="184">
        <v>0</v>
      </c>
      <c r="I684" s="35"/>
      <c r="J684" s="51">
        <v>0</v>
      </c>
      <c r="K684" s="51" t="e">
        <v>#DIV/0!</v>
      </c>
      <c r="L684" s="51">
        <v>-100</v>
      </c>
      <c r="M684" s="184">
        <v>0</v>
      </c>
    </row>
    <row r="685" spans="3:13">
      <c r="C685" s="168">
        <f t="shared" si="14"/>
        <v>44563</v>
      </c>
      <c r="D685" s="71">
        <v>0</v>
      </c>
      <c r="E685" s="51">
        <v>0</v>
      </c>
      <c r="F685" s="51" t="e">
        <v>#DIV/0!</v>
      </c>
      <c r="G685" s="51">
        <v>-100</v>
      </c>
      <c r="H685" s="184">
        <v>0</v>
      </c>
      <c r="I685" s="35"/>
      <c r="J685" s="51">
        <v>0</v>
      </c>
      <c r="K685" s="51" t="e">
        <v>#DIV/0!</v>
      </c>
      <c r="L685" s="51">
        <v>-100</v>
      </c>
      <c r="M685" s="184">
        <v>0</v>
      </c>
    </row>
    <row r="686" spans="3:13">
      <c r="C686" s="168">
        <f t="shared" si="14"/>
        <v>44570</v>
      </c>
      <c r="D686" s="71">
        <v>0</v>
      </c>
      <c r="E686" s="51">
        <v>0</v>
      </c>
      <c r="F686" s="51">
        <v>0</v>
      </c>
      <c r="G686" s="51">
        <v>0</v>
      </c>
      <c r="H686" s="184">
        <v>0</v>
      </c>
      <c r="I686" s="35"/>
      <c r="J686" s="51">
        <v>0</v>
      </c>
      <c r="K686" s="51">
        <v>0</v>
      </c>
      <c r="L686" s="51">
        <v>0</v>
      </c>
      <c r="M686" s="184">
        <v>0</v>
      </c>
    </row>
    <row r="687" spans="3:13">
      <c r="C687" s="168">
        <f t="shared" si="14"/>
        <v>44577</v>
      </c>
      <c r="D687" s="71">
        <v>0</v>
      </c>
      <c r="E687" s="51">
        <v>0</v>
      </c>
      <c r="F687" s="51">
        <v>0</v>
      </c>
      <c r="G687" s="51">
        <v>0</v>
      </c>
      <c r="H687" s="184">
        <v>0</v>
      </c>
      <c r="I687" s="35"/>
      <c r="J687" s="51">
        <v>0</v>
      </c>
      <c r="K687" s="51">
        <v>0</v>
      </c>
      <c r="L687" s="51">
        <v>0</v>
      </c>
      <c r="M687" s="184">
        <v>0</v>
      </c>
    </row>
    <row r="688" spans="3:13">
      <c r="C688" s="168">
        <f t="shared" si="14"/>
        <v>44584</v>
      </c>
      <c r="D688" s="71">
        <v>0</v>
      </c>
      <c r="E688" s="51">
        <v>0</v>
      </c>
      <c r="F688" s="51">
        <v>0</v>
      </c>
      <c r="G688" s="51">
        <v>0</v>
      </c>
      <c r="H688" s="184">
        <v>0</v>
      </c>
      <c r="I688" s="35"/>
      <c r="J688" s="51">
        <v>0</v>
      </c>
      <c r="K688" s="51">
        <v>0</v>
      </c>
      <c r="L688" s="51">
        <v>0</v>
      </c>
      <c r="M688" s="184">
        <v>0</v>
      </c>
    </row>
    <row r="689" spans="3:13">
      <c r="C689" s="168">
        <f t="shared" si="14"/>
        <v>44591</v>
      </c>
      <c r="D689" s="71">
        <v>0</v>
      </c>
      <c r="E689" s="51">
        <v>0</v>
      </c>
      <c r="F689" s="51">
        <v>0</v>
      </c>
      <c r="G689" s="51">
        <v>0</v>
      </c>
      <c r="H689" s="184">
        <v>0</v>
      </c>
      <c r="I689" s="35"/>
      <c r="J689" s="51">
        <v>0</v>
      </c>
      <c r="K689" s="51">
        <v>0</v>
      </c>
      <c r="L689" s="51">
        <v>0</v>
      </c>
      <c r="M689" s="184">
        <v>0</v>
      </c>
    </row>
    <row r="690" spans="3:13">
      <c r="C690" s="168">
        <f t="shared" si="14"/>
        <v>44598</v>
      </c>
      <c r="D690" s="71">
        <v>0</v>
      </c>
      <c r="E690" s="51">
        <v>0</v>
      </c>
      <c r="F690" s="51">
        <v>0</v>
      </c>
      <c r="G690" s="51">
        <v>0</v>
      </c>
      <c r="H690" s="184">
        <v>0</v>
      </c>
      <c r="I690" s="35"/>
      <c r="J690" s="51">
        <v>0</v>
      </c>
      <c r="K690" s="51">
        <v>0</v>
      </c>
      <c r="L690" s="51">
        <v>0</v>
      </c>
      <c r="M690" s="184">
        <v>0</v>
      </c>
    </row>
    <row r="691" spans="3:13">
      <c r="C691" s="168">
        <f t="shared" si="14"/>
        <v>44605</v>
      </c>
      <c r="D691" s="71">
        <v>0</v>
      </c>
      <c r="E691" s="51">
        <v>0</v>
      </c>
      <c r="F691" s="51">
        <v>0</v>
      </c>
      <c r="G691" s="51">
        <v>0</v>
      </c>
      <c r="H691" s="184">
        <v>0</v>
      </c>
      <c r="I691" s="35"/>
      <c r="J691" s="51">
        <v>0</v>
      </c>
      <c r="K691" s="51">
        <v>0</v>
      </c>
      <c r="L691" s="51">
        <v>0</v>
      </c>
      <c r="M691" s="184">
        <v>0</v>
      </c>
    </row>
    <row r="692" spans="3:13">
      <c r="C692" s="168">
        <f t="shared" si="14"/>
        <v>44612</v>
      </c>
      <c r="D692" s="71">
        <v>0</v>
      </c>
      <c r="E692" s="51">
        <v>0</v>
      </c>
      <c r="F692" s="51">
        <v>0</v>
      </c>
      <c r="G692" s="51">
        <v>0</v>
      </c>
      <c r="H692" s="184">
        <v>0</v>
      </c>
      <c r="I692" s="35"/>
      <c r="J692" s="51">
        <v>0</v>
      </c>
      <c r="K692" s="51">
        <v>0</v>
      </c>
      <c r="L692" s="51">
        <v>0</v>
      </c>
      <c r="M692" s="184">
        <v>0</v>
      </c>
    </row>
    <row r="693" spans="3:13">
      <c r="C693" s="168">
        <f t="shared" si="14"/>
        <v>44619</v>
      </c>
      <c r="D693" s="71">
        <v>0</v>
      </c>
      <c r="E693" s="51">
        <v>0</v>
      </c>
      <c r="F693" s="51">
        <v>0</v>
      </c>
      <c r="G693" s="51">
        <v>0</v>
      </c>
      <c r="H693" s="184">
        <v>0</v>
      </c>
      <c r="I693" s="35"/>
      <c r="J693" s="51">
        <v>0</v>
      </c>
      <c r="K693" s="51">
        <v>0</v>
      </c>
      <c r="L693" s="51">
        <v>0</v>
      </c>
      <c r="M693" s="184">
        <v>0</v>
      </c>
    </row>
    <row r="694" spans="3:13">
      <c r="C694" s="168">
        <f t="shared" si="14"/>
        <v>44626</v>
      </c>
      <c r="D694" s="71">
        <v>0</v>
      </c>
      <c r="E694" s="51">
        <v>0</v>
      </c>
      <c r="F694" s="51">
        <v>0</v>
      </c>
      <c r="G694" s="51">
        <v>0</v>
      </c>
      <c r="H694" s="184">
        <v>0</v>
      </c>
      <c r="I694" s="35"/>
      <c r="J694" s="51">
        <v>0</v>
      </c>
      <c r="K694" s="51">
        <v>0</v>
      </c>
      <c r="L694" s="51">
        <v>0</v>
      </c>
      <c r="M694" s="184">
        <v>0</v>
      </c>
    </row>
    <row r="695" spans="3:13">
      <c r="C695" s="168">
        <f t="shared" si="14"/>
        <v>44633</v>
      </c>
      <c r="D695" s="71">
        <v>0</v>
      </c>
      <c r="E695" s="51">
        <v>0</v>
      </c>
      <c r="F695" s="51">
        <v>0</v>
      </c>
      <c r="G695" s="51">
        <v>0</v>
      </c>
      <c r="H695" s="184">
        <v>0</v>
      </c>
      <c r="I695" s="35"/>
      <c r="J695" s="51">
        <v>0</v>
      </c>
      <c r="K695" s="51">
        <v>0</v>
      </c>
      <c r="L695" s="51">
        <v>0</v>
      </c>
      <c r="M695" s="184">
        <v>0</v>
      </c>
    </row>
    <row r="696" spans="3:13">
      <c r="C696" s="168">
        <f t="shared" si="14"/>
        <v>44640</v>
      </c>
      <c r="D696" s="71">
        <v>0</v>
      </c>
      <c r="E696" s="51">
        <v>0</v>
      </c>
      <c r="F696" s="51">
        <v>0</v>
      </c>
      <c r="G696" s="51">
        <v>0</v>
      </c>
      <c r="H696" s="184">
        <v>0</v>
      </c>
      <c r="I696" s="35"/>
      <c r="J696" s="51">
        <v>0</v>
      </c>
      <c r="K696" s="51">
        <v>0</v>
      </c>
      <c r="L696" s="51">
        <v>0</v>
      </c>
      <c r="M696" s="184">
        <v>0</v>
      </c>
    </row>
    <row r="697" spans="3:13">
      <c r="C697" s="168">
        <f t="shared" si="14"/>
        <v>44647</v>
      </c>
      <c r="D697" s="71">
        <v>0</v>
      </c>
      <c r="E697" s="51">
        <v>0</v>
      </c>
      <c r="F697" s="51">
        <v>0</v>
      </c>
      <c r="G697" s="51">
        <v>0</v>
      </c>
      <c r="H697" s="184">
        <v>0</v>
      </c>
      <c r="I697" s="35"/>
      <c r="J697" s="51">
        <v>0</v>
      </c>
      <c r="K697" s="51">
        <v>0</v>
      </c>
      <c r="L697" s="51">
        <v>0</v>
      </c>
      <c r="M697" s="184">
        <v>0</v>
      </c>
    </row>
    <row r="698" spans="3:13">
      <c r="C698" s="168">
        <f t="shared" si="14"/>
        <v>44654</v>
      </c>
      <c r="D698" s="71">
        <v>0</v>
      </c>
      <c r="E698" s="51">
        <v>0</v>
      </c>
      <c r="F698" s="51">
        <v>0</v>
      </c>
      <c r="G698" s="51">
        <v>0</v>
      </c>
      <c r="H698" s="184">
        <v>0</v>
      </c>
      <c r="I698" s="35"/>
      <c r="J698" s="51">
        <v>0</v>
      </c>
      <c r="K698" s="51">
        <v>0</v>
      </c>
      <c r="L698" s="51">
        <v>0</v>
      </c>
      <c r="M698" s="184">
        <v>0</v>
      </c>
    </row>
    <row r="699" spans="3:13">
      <c r="C699" s="168">
        <f t="shared" si="14"/>
        <v>44661</v>
      </c>
      <c r="D699" s="71">
        <v>0</v>
      </c>
      <c r="E699" s="51">
        <v>0</v>
      </c>
      <c r="F699" s="51">
        <v>0</v>
      </c>
      <c r="G699" s="51">
        <v>0</v>
      </c>
      <c r="H699" s="184">
        <v>0</v>
      </c>
      <c r="I699" s="35"/>
      <c r="J699" s="51">
        <v>0</v>
      </c>
      <c r="K699" s="51">
        <v>0</v>
      </c>
      <c r="L699" s="51">
        <v>0</v>
      </c>
      <c r="M699" s="184">
        <v>0</v>
      </c>
    </row>
    <row r="700" spans="3:13">
      <c r="C700" s="168">
        <f t="shared" si="14"/>
        <v>44668</v>
      </c>
      <c r="D700" s="71">
        <v>0</v>
      </c>
      <c r="E700" s="51">
        <v>0</v>
      </c>
      <c r="F700" s="51">
        <v>0</v>
      </c>
      <c r="G700" s="51">
        <v>0</v>
      </c>
      <c r="H700" s="184">
        <v>0</v>
      </c>
      <c r="I700" s="35"/>
      <c r="J700" s="51">
        <v>0</v>
      </c>
      <c r="K700" s="51">
        <v>0</v>
      </c>
      <c r="L700" s="51">
        <v>0</v>
      </c>
      <c r="M700" s="184">
        <v>0</v>
      </c>
    </row>
    <row r="701" spans="3:13">
      <c r="C701" s="168">
        <f t="shared" si="14"/>
        <v>44675</v>
      </c>
      <c r="D701" s="71">
        <v>0</v>
      </c>
      <c r="E701" s="51">
        <v>0</v>
      </c>
      <c r="F701" s="51">
        <v>0</v>
      </c>
      <c r="G701" s="51">
        <v>0</v>
      </c>
      <c r="H701" s="184">
        <v>0</v>
      </c>
      <c r="I701" s="35"/>
      <c r="J701" s="51">
        <v>0</v>
      </c>
      <c r="K701" s="51">
        <v>0</v>
      </c>
      <c r="L701" s="51">
        <v>0</v>
      </c>
      <c r="M701" s="184">
        <v>0</v>
      </c>
    </row>
    <row r="702" spans="3:13">
      <c r="C702" s="168">
        <f t="shared" si="14"/>
        <v>44682</v>
      </c>
      <c r="D702" s="71">
        <v>0</v>
      </c>
      <c r="E702" s="51">
        <v>0</v>
      </c>
      <c r="F702" s="51">
        <v>0</v>
      </c>
      <c r="G702" s="51">
        <v>0</v>
      </c>
      <c r="H702" s="184">
        <v>0</v>
      </c>
      <c r="I702" s="35"/>
      <c r="J702" s="51">
        <v>0</v>
      </c>
      <c r="K702" s="51">
        <v>0</v>
      </c>
      <c r="L702" s="51">
        <v>0</v>
      </c>
      <c r="M702" s="184">
        <v>0</v>
      </c>
    </row>
    <row r="703" spans="3:13">
      <c r="C703" s="168">
        <f t="shared" si="14"/>
        <v>44689</v>
      </c>
      <c r="D703" s="71">
        <v>0</v>
      </c>
      <c r="E703" s="51">
        <v>0</v>
      </c>
      <c r="F703" s="51">
        <v>0</v>
      </c>
      <c r="G703" s="51">
        <v>0</v>
      </c>
      <c r="H703" s="184">
        <v>0</v>
      </c>
      <c r="I703" s="35"/>
      <c r="J703" s="51">
        <v>0</v>
      </c>
      <c r="K703" s="51">
        <v>0</v>
      </c>
      <c r="L703" s="51">
        <v>0</v>
      </c>
      <c r="M703" s="184">
        <v>0</v>
      </c>
    </row>
    <row r="704" spans="3:13">
      <c r="C704" s="168">
        <f t="shared" si="14"/>
        <v>44696</v>
      </c>
      <c r="D704" s="71">
        <v>0</v>
      </c>
      <c r="E704" s="51">
        <v>0</v>
      </c>
      <c r="F704" s="51">
        <v>0</v>
      </c>
      <c r="G704" s="51">
        <v>0</v>
      </c>
      <c r="H704" s="184">
        <v>0</v>
      </c>
      <c r="I704" s="35"/>
      <c r="J704" s="51">
        <v>0</v>
      </c>
      <c r="K704" s="51">
        <v>0</v>
      </c>
      <c r="L704" s="51">
        <v>0</v>
      </c>
      <c r="M704" s="184">
        <v>0</v>
      </c>
    </row>
    <row r="705" spans="3:13">
      <c r="C705" s="168">
        <f t="shared" si="14"/>
        <v>44703</v>
      </c>
      <c r="D705" s="71">
        <v>0</v>
      </c>
      <c r="E705" s="51">
        <v>0</v>
      </c>
      <c r="F705" s="51">
        <v>0</v>
      </c>
      <c r="G705" s="51">
        <v>0</v>
      </c>
      <c r="H705" s="184">
        <v>0</v>
      </c>
      <c r="I705" s="35"/>
      <c r="J705" s="51">
        <v>0</v>
      </c>
      <c r="K705" s="51">
        <v>0</v>
      </c>
      <c r="L705" s="51">
        <v>0</v>
      </c>
      <c r="M705" s="184">
        <v>0</v>
      </c>
    </row>
    <row r="706" spans="3:13">
      <c r="C706" s="168">
        <f t="shared" si="14"/>
        <v>44710</v>
      </c>
      <c r="D706" s="71">
        <v>0</v>
      </c>
      <c r="E706" s="51">
        <v>0</v>
      </c>
      <c r="F706" s="51">
        <v>0</v>
      </c>
      <c r="G706" s="51">
        <v>0</v>
      </c>
      <c r="H706" s="184">
        <v>0</v>
      </c>
      <c r="I706" s="35"/>
      <c r="J706" s="51">
        <v>0</v>
      </c>
      <c r="K706" s="51">
        <v>0</v>
      </c>
      <c r="L706" s="51">
        <v>0</v>
      </c>
      <c r="M706" s="184">
        <v>0</v>
      </c>
    </row>
    <row r="707" spans="3:13">
      <c r="C707" s="168">
        <f t="shared" si="14"/>
        <v>44717</v>
      </c>
      <c r="D707" s="71">
        <v>0</v>
      </c>
      <c r="E707" s="51">
        <v>0</v>
      </c>
      <c r="F707" s="51">
        <v>0</v>
      </c>
      <c r="G707" s="51">
        <v>0</v>
      </c>
      <c r="H707" s="184">
        <v>0</v>
      </c>
      <c r="I707" s="35"/>
      <c r="J707" s="51">
        <v>0</v>
      </c>
      <c r="K707" s="51">
        <v>0</v>
      </c>
      <c r="L707" s="51">
        <v>0</v>
      </c>
      <c r="M707" s="184">
        <v>0</v>
      </c>
    </row>
    <row r="708" spans="3:13">
      <c r="C708" s="168">
        <f t="shared" si="14"/>
        <v>44724</v>
      </c>
      <c r="D708" s="71">
        <v>0</v>
      </c>
      <c r="E708" s="51">
        <v>0</v>
      </c>
      <c r="F708" s="51">
        <v>0</v>
      </c>
      <c r="G708" s="51">
        <v>0</v>
      </c>
      <c r="H708" s="184">
        <v>0</v>
      </c>
      <c r="I708" s="35"/>
      <c r="J708" s="51">
        <v>0</v>
      </c>
      <c r="K708" s="51">
        <v>0</v>
      </c>
      <c r="L708" s="51">
        <v>0</v>
      </c>
      <c r="M708" s="184">
        <v>0</v>
      </c>
    </row>
    <row r="709" spans="3:13">
      <c r="C709" s="168">
        <f t="shared" si="14"/>
        <v>44731</v>
      </c>
      <c r="D709" s="71">
        <v>0</v>
      </c>
      <c r="E709" s="51">
        <v>0</v>
      </c>
      <c r="F709" s="51">
        <v>0</v>
      </c>
      <c r="G709" s="51">
        <v>0</v>
      </c>
      <c r="H709" s="184">
        <v>0</v>
      </c>
      <c r="I709" s="35"/>
      <c r="J709" s="51">
        <v>0</v>
      </c>
      <c r="K709" s="51">
        <v>0</v>
      </c>
      <c r="L709" s="51">
        <v>0</v>
      </c>
      <c r="M709" s="184">
        <v>0</v>
      </c>
    </row>
    <row r="710" spans="3:13">
      <c r="C710" s="168">
        <f t="shared" si="14"/>
        <v>44738</v>
      </c>
      <c r="D710" s="71">
        <v>0</v>
      </c>
      <c r="E710" s="51">
        <v>0</v>
      </c>
      <c r="F710" s="51">
        <v>0</v>
      </c>
      <c r="G710" s="51">
        <v>0</v>
      </c>
      <c r="H710" s="184">
        <v>0</v>
      </c>
      <c r="I710" s="35"/>
      <c r="J710" s="51">
        <v>0</v>
      </c>
      <c r="K710" s="51">
        <v>0</v>
      </c>
      <c r="L710" s="51">
        <v>0</v>
      </c>
      <c r="M710" s="184">
        <v>0</v>
      </c>
    </row>
    <row r="711" spans="3:13">
      <c r="C711" s="168">
        <f t="shared" si="14"/>
        <v>44745</v>
      </c>
      <c r="D711" s="71">
        <v>0</v>
      </c>
      <c r="E711" s="51">
        <v>0</v>
      </c>
      <c r="F711" s="51">
        <v>0</v>
      </c>
      <c r="G711" s="51">
        <v>0</v>
      </c>
      <c r="H711" s="184">
        <v>0</v>
      </c>
      <c r="I711" s="35"/>
      <c r="J711" s="51">
        <v>0</v>
      </c>
      <c r="K711" s="51">
        <v>0</v>
      </c>
      <c r="L711" s="51">
        <v>0</v>
      </c>
      <c r="M711" s="184">
        <v>0</v>
      </c>
    </row>
    <row r="712" spans="3:13">
      <c r="C712" s="168">
        <f t="shared" si="14"/>
        <v>44752</v>
      </c>
      <c r="D712" s="71">
        <v>0</v>
      </c>
      <c r="E712" s="51">
        <v>0</v>
      </c>
      <c r="F712" s="51">
        <v>0</v>
      </c>
      <c r="G712" s="51">
        <v>0</v>
      </c>
      <c r="H712" s="184">
        <v>0</v>
      </c>
      <c r="I712" s="35"/>
      <c r="J712" s="51">
        <v>0</v>
      </c>
      <c r="K712" s="51">
        <v>0</v>
      </c>
      <c r="L712" s="51">
        <v>0</v>
      </c>
      <c r="M712" s="184">
        <v>0</v>
      </c>
    </row>
    <row r="713" spans="3:13">
      <c r="C713" s="168">
        <f t="shared" si="14"/>
        <v>44759</v>
      </c>
      <c r="D713" s="71">
        <v>0</v>
      </c>
      <c r="E713" s="51">
        <v>0</v>
      </c>
      <c r="F713" s="51">
        <v>0</v>
      </c>
      <c r="G713" s="51">
        <v>0</v>
      </c>
      <c r="H713" s="184">
        <v>0</v>
      </c>
      <c r="I713" s="35"/>
      <c r="J713" s="51">
        <v>0</v>
      </c>
      <c r="K713" s="51">
        <v>0</v>
      </c>
      <c r="L713" s="51">
        <v>0</v>
      </c>
      <c r="M713" s="184">
        <v>0</v>
      </c>
    </row>
    <row r="714" spans="3:13">
      <c r="C714" s="168">
        <f t="shared" si="14"/>
        <v>44766</v>
      </c>
      <c r="D714" s="71">
        <v>0</v>
      </c>
      <c r="E714" s="51">
        <v>0</v>
      </c>
      <c r="F714" s="51">
        <v>0</v>
      </c>
      <c r="G714" s="51">
        <v>0</v>
      </c>
      <c r="H714" s="184">
        <v>0</v>
      </c>
      <c r="I714" s="35"/>
      <c r="J714" s="51">
        <v>0</v>
      </c>
      <c r="K714" s="51">
        <v>0</v>
      </c>
      <c r="L714" s="51">
        <v>0</v>
      </c>
      <c r="M714" s="184">
        <v>0</v>
      </c>
    </row>
    <row r="715" spans="3:13">
      <c r="C715" s="168">
        <f t="shared" si="14"/>
        <v>44773</v>
      </c>
      <c r="D715" s="71">
        <v>0</v>
      </c>
      <c r="E715" s="51">
        <v>0</v>
      </c>
      <c r="F715" s="51">
        <v>0</v>
      </c>
      <c r="G715" s="51">
        <v>0</v>
      </c>
      <c r="H715" s="184">
        <v>0</v>
      </c>
      <c r="I715" s="35"/>
      <c r="J715" s="51">
        <v>0</v>
      </c>
      <c r="K715" s="51">
        <v>0</v>
      </c>
      <c r="L715" s="51">
        <v>0</v>
      </c>
      <c r="M715" s="184">
        <v>0</v>
      </c>
    </row>
    <row r="716" spans="3:13">
      <c r="C716" s="168">
        <f t="shared" si="14"/>
        <v>44780</v>
      </c>
      <c r="D716" s="71">
        <v>0</v>
      </c>
      <c r="E716" s="51">
        <v>0</v>
      </c>
      <c r="F716" s="51">
        <v>0</v>
      </c>
      <c r="G716" s="51">
        <v>0</v>
      </c>
      <c r="H716" s="184">
        <v>0</v>
      </c>
      <c r="I716" s="35"/>
      <c r="J716" s="51">
        <v>0</v>
      </c>
      <c r="K716" s="51">
        <v>0</v>
      </c>
      <c r="L716" s="51">
        <v>0</v>
      </c>
      <c r="M716" s="184">
        <v>0</v>
      </c>
    </row>
    <row r="717" spans="3:13">
      <c r="C717" s="168">
        <f t="shared" si="14"/>
        <v>44787</v>
      </c>
      <c r="D717" s="71">
        <v>0</v>
      </c>
      <c r="E717" s="51">
        <v>0</v>
      </c>
      <c r="F717" s="51">
        <v>0</v>
      </c>
      <c r="G717" s="51">
        <v>0</v>
      </c>
      <c r="H717" s="184">
        <v>0</v>
      </c>
      <c r="I717" s="35"/>
      <c r="J717" s="51">
        <v>0</v>
      </c>
      <c r="K717" s="51">
        <v>0</v>
      </c>
      <c r="L717" s="51">
        <v>0</v>
      </c>
      <c r="M717" s="184">
        <v>0</v>
      </c>
    </row>
    <row r="718" spans="3:13">
      <c r="C718" s="168">
        <f t="shared" si="14"/>
        <v>44794</v>
      </c>
      <c r="D718" s="71">
        <v>0</v>
      </c>
      <c r="E718" s="51">
        <v>0</v>
      </c>
      <c r="F718" s="51">
        <v>0</v>
      </c>
      <c r="G718" s="51">
        <v>0</v>
      </c>
      <c r="H718" s="184">
        <v>0</v>
      </c>
      <c r="I718" s="35"/>
      <c r="J718" s="51">
        <v>0</v>
      </c>
      <c r="K718" s="51">
        <v>0</v>
      </c>
      <c r="L718" s="51">
        <v>0</v>
      </c>
      <c r="M718" s="184">
        <v>0</v>
      </c>
    </row>
    <row r="719" spans="3:13">
      <c r="C719" s="168">
        <f t="shared" si="14"/>
        <v>44801</v>
      </c>
      <c r="D719" s="71">
        <v>0</v>
      </c>
      <c r="E719" s="51">
        <v>0</v>
      </c>
      <c r="F719" s="51">
        <v>0</v>
      </c>
      <c r="G719" s="51">
        <v>0</v>
      </c>
      <c r="H719" s="184">
        <v>0</v>
      </c>
      <c r="I719" s="35"/>
      <c r="J719" s="51">
        <v>0</v>
      </c>
      <c r="K719" s="51">
        <v>0</v>
      </c>
      <c r="L719" s="51">
        <v>0</v>
      </c>
      <c r="M719" s="184">
        <v>0</v>
      </c>
    </row>
    <row r="720" spans="3:13">
      <c r="C720" s="168">
        <f t="shared" si="14"/>
        <v>44808</v>
      </c>
      <c r="D720" s="71">
        <v>0</v>
      </c>
      <c r="E720" s="51">
        <v>0</v>
      </c>
      <c r="F720" s="51">
        <v>0</v>
      </c>
      <c r="G720" s="51">
        <v>0</v>
      </c>
      <c r="H720" s="184">
        <v>0</v>
      </c>
      <c r="I720" s="35"/>
      <c r="J720" s="51">
        <v>0</v>
      </c>
      <c r="K720" s="51">
        <v>0</v>
      </c>
      <c r="L720" s="51">
        <v>0</v>
      </c>
      <c r="M720" s="184">
        <v>0</v>
      </c>
    </row>
    <row r="721" spans="3:13">
      <c r="C721" s="168">
        <f t="shared" si="14"/>
        <v>44815</v>
      </c>
      <c r="D721" s="71">
        <v>0</v>
      </c>
      <c r="E721" s="51">
        <v>0</v>
      </c>
      <c r="F721" s="51">
        <v>0</v>
      </c>
      <c r="G721" s="51">
        <v>0</v>
      </c>
      <c r="H721" s="184">
        <v>0</v>
      </c>
      <c r="I721" s="35"/>
      <c r="J721" s="51">
        <v>0</v>
      </c>
      <c r="K721" s="51">
        <v>0</v>
      </c>
      <c r="L721" s="51">
        <v>0</v>
      </c>
      <c r="M721" s="184">
        <v>0</v>
      </c>
    </row>
    <row r="722" spans="3:13">
      <c r="C722" s="168">
        <f t="shared" si="14"/>
        <v>44822</v>
      </c>
      <c r="D722" s="71">
        <v>0</v>
      </c>
      <c r="E722" s="51">
        <v>0</v>
      </c>
      <c r="F722" s="51">
        <v>0</v>
      </c>
      <c r="G722" s="51">
        <v>0</v>
      </c>
      <c r="H722" s="184">
        <v>0</v>
      </c>
      <c r="I722" s="35"/>
      <c r="J722" s="51">
        <v>0</v>
      </c>
      <c r="K722" s="51">
        <v>0</v>
      </c>
      <c r="L722" s="51">
        <v>0</v>
      </c>
      <c r="M722" s="184">
        <v>0</v>
      </c>
    </row>
    <row r="723" spans="3:13">
      <c r="C723" s="168">
        <f t="shared" si="14"/>
        <v>44829</v>
      </c>
      <c r="D723" s="71">
        <v>0</v>
      </c>
      <c r="E723" s="51">
        <v>0</v>
      </c>
      <c r="F723" s="51">
        <v>0</v>
      </c>
      <c r="G723" s="51">
        <v>0</v>
      </c>
      <c r="H723" s="184">
        <v>0</v>
      </c>
      <c r="I723" s="35"/>
      <c r="J723" s="51">
        <v>0</v>
      </c>
      <c r="K723" s="51">
        <v>0</v>
      </c>
      <c r="L723" s="51">
        <v>0</v>
      </c>
      <c r="M723" s="184">
        <v>0</v>
      </c>
    </row>
    <row r="724" spans="3:13">
      <c r="C724" s="168">
        <f t="shared" si="14"/>
        <v>44836</v>
      </c>
      <c r="D724" s="71">
        <v>0</v>
      </c>
      <c r="E724" s="51">
        <v>0</v>
      </c>
      <c r="F724" s="51">
        <v>0</v>
      </c>
      <c r="G724" s="51">
        <v>0</v>
      </c>
      <c r="H724" s="184">
        <v>0</v>
      </c>
      <c r="I724" s="35"/>
      <c r="J724" s="51">
        <v>0</v>
      </c>
      <c r="K724" s="51">
        <v>0</v>
      </c>
      <c r="L724" s="51">
        <v>0</v>
      </c>
      <c r="M724" s="184">
        <v>0</v>
      </c>
    </row>
    <row r="725" spans="3:13">
      <c r="C725" s="168">
        <f t="shared" si="14"/>
        <v>44843</v>
      </c>
      <c r="D725" s="71">
        <v>0</v>
      </c>
      <c r="E725" s="51">
        <v>0</v>
      </c>
      <c r="F725" s="51">
        <v>0</v>
      </c>
      <c r="G725" s="51">
        <v>0</v>
      </c>
      <c r="H725" s="184">
        <v>0</v>
      </c>
      <c r="I725" s="35"/>
      <c r="J725" s="51">
        <v>0</v>
      </c>
      <c r="K725" s="51">
        <v>0</v>
      </c>
      <c r="L725" s="51">
        <v>0</v>
      </c>
      <c r="M725" s="184">
        <v>0</v>
      </c>
    </row>
    <row r="726" spans="3:13">
      <c r="C726" s="168">
        <f t="shared" si="14"/>
        <v>44850</v>
      </c>
      <c r="D726" s="71">
        <v>0</v>
      </c>
      <c r="E726" s="51">
        <v>0</v>
      </c>
      <c r="F726" s="51">
        <v>0</v>
      </c>
      <c r="G726" s="51">
        <v>0</v>
      </c>
      <c r="H726" s="184">
        <v>0</v>
      </c>
      <c r="I726" s="35"/>
      <c r="J726" s="51">
        <v>0</v>
      </c>
      <c r="K726" s="51">
        <v>0</v>
      </c>
      <c r="L726" s="51">
        <v>0</v>
      </c>
      <c r="M726" s="184">
        <v>0</v>
      </c>
    </row>
    <row r="727" spans="3:13">
      <c r="C727" s="168">
        <f t="shared" si="14"/>
        <v>44857</v>
      </c>
      <c r="D727" s="71">
        <v>0</v>
      </c>
      <c r="E727" s="51">
        <v>0</v>
      </c>
      <c r="F727" s="51">
        <v>0</v>
      </c>
      <c r="G727" s="51">
        <v>0</v>
      </c>
      <c r="H727" s="184">
        <v>0</v>
      </c>
      <c r="I727" s="35"/>
      <c r="J727" s="51">
        <v>0</v>
      </c>
      <c r="K727" s="51">
        <v>0</v>
      </c>
      <c r="L727" s="51">
        <v>0</v>
      </c>
      <c r="M727" s="184">
        <v>0</v>
      </c>
    </row>
    <row r="728" spans="3:13">
      <c r="C728" s="168">
        <f t="shared" si="14"/>
        <v>44864</v>
      </c>
      <c r="D728" s="71">
        <v>0</v>
      </c>
      <c r="E728" s="51">
        <v>0</v>
      </c>
      <c r="F728" s="51">
        <v>0</v>
      </c>
      <c r="G728" s="51">
        <v>0</v>
      </c>
      <c r="H728" s="184">
        <v>0</v>
      </c>
      <c r="I728" s="35"/>
      <c r="J728" s="51">
        <v>0</v>
      </c>
      <c r="K728" s="51">
        <v>0</v>
      </c>
      <c r="L728" s="51">
        <v>0</v>
      </c>
      <c r="M728" s="184">
        <v>0</v>
      </c>
    </row>
    <row r="729" spans="3:13">
      <c r="C729" s="168">
        <f t="shared" si="14"/>
        <v>44871</v>
      </c>
      <c r="D729" s="71">
        <v>0</v>
      </c>
      <c r="E729" s="51">
        <v>0</v>
      </c>
      <c r="F729" s="51">
        <v>0</v>
      </c>
      <c r="G729" s="51">
        <v>0</v>
      </c>
      <c r="H729" s="184">
        <v>0</v>
      </c>
      <c r="I729" s="35"/>
      <c r="J729" s="51">
        <v>0</v>
      </c>
      <c r="K729" s="51">
        <v>0</v>
      </c>
      <c r="L729" s="51">
        <v>0</v>
      </c>
      <c r="M729" s="184">
        <v>0</v>
      </c>
    </row>
    <row r="730" spans="3:13">
      <c r="C730" s="168">
        <f t="shared" si="14"/>
        <v>44878</v>
      </c>
      <c r="D730" s="71">
        <v>0</v>
      </c>
      <c r="E730" s="51">
        <v>0</v>
      </c>
      <c r="F730" s="51">
        <v>0</v>
      </c>
      <c r="G730" s="51">
        <v>0</v>
      </c>
      <c r="H730" s="184">
        <v>0</v>
      </c>
      <c r="I730" s="35"/>
      <c r="J730" s="51">
        <v>0</v>
      </c>
      <c r="K730" s="51">
        <v>0</v>
      </c>
      <c r="L730" s="51">
        <v>0</v>
      </c>
      <c r="M730" s="184">
        <v>0</v>
      </c>
    </row>
    <row r="731" spans="3:13">
      <c r="C731" s="168">
        <f t="shared" si="14"/>
        <v>44885</v>
      </c>
      <c r="D731" s="71">
        <v>0</v>
      </c>
      <c r="E731" s="51">
        <v>0</v>
      </c>
      <c r="F731" s="51">
        <v>0</v>
      </c>
      <c r="G731" s="51">
        <v>0</v>
      </c>
      <c r="H731" s="184">
        <v>0</v>
      </c>
      <c r="I731" s="35"/>
      <c r="J731" s="51">
        <v>0</v>
      </c>
      <c r="K731" s="51">
        <v>0</v>
      </c>
      <c r="L731" s="51">
        <v>0</v>
      </c>
      <c r="M731" s="184">
        <v>0</v>
      </c>
    </row>
    <row r="732" spans="3:13">
      <c r="C732" s="168">
        <f t="shared" si="14"/>
        <v>44892</v>
      </c>
      <c r="D732" s="71">
        <v>0</v>
      </c>
      <c r="E732" s="51">
        <v>0</v>
      </c>
      <c r="F732" s="51">
        <v>0</v>
      </c>
      <c r="G732" s="51">
        <v>0</v>
      </c>
      <c r="H732" s="184">
        <v>0</v>
      </c>
      <c r="I732" s="35"/>
      <c r="J732" s="51">
        <v>0</v>
      </c>
      <c r="K732" s="51">
        <v>0</v>
      </c>
      <c r="L732" s="51">
        <v>0</v>
      </c>
      <c r="M732" s="184">
        <v>0</v>
      </c>
    </row>
    <row r="733" spans="3:13">
      <c r="C733" s="168">
        <f t="shared" si="14"/>
        <v>44899</v>
      </c>
      <c r="D733" s="71">
        <v>0</v>
      </c>
      <c r="E733" s="51">
        <v>0</v>
      </c>
      <c r="F733" s="51">
        <v>0</v>
      </c>
      <c r="G733" s="51">
        <v>0</v>
      </c>
      <c r="H733" s="184">
        <v>0</v>
      </c>
      <c r="I733" s="35"/>
      <c r="J733" s="51">
        <v>0</v>
      </c>
      <c r="K733" s="51">
        <v>0</v>
      </c>
      <c r="L733" s="51">
        <v>0</v>
      </c>
      <c r="M733" s="184">
        <v>0</v>
      </c>
    </row>
    <row r="734" spans="3:13">
      <c r="C734" s="168">
        <f t="shared" si="14"/>
        <v>44906</v>
      </c>
      <c r="D734" s="71">
        <v>0</v>
      </c>
      <c r="E734" s="51">
        <v>0</v>
      </c>
      <c r="F734" s="51">
        <v>0</v>
      </c>
      <c r="G734" s="51">
        <v>0</v>
      </c>
      <c r="H734" s="184">
        <v>0</v>
      </c>
      <c r="I734" s="35"/>
      <c r="J734" s="51">
        <v>0</v>
      </c>
      <c r="K734" s="51">
        <v>0</v>
      </c>
      <c r="L734" s="51">
        <v>0</v>
      </c>
      <c r="M734" s="184">
        <v>0</v>
      </c>
    </row>
    <row r="735" spans="3:13">
      <c r="C735" s="168">
        <f t="shared" si="14"/>
        <v>44913</v>
      </c>
      <c r="D735" s="71">
        <v>0</v>
      </c>
      <c r="E735" s="51">
        <v>0</v>
      </c>
      <c r="F735" s="51">
        <v>0</v>
      </c>
      <c r="G735" s="51">
        <v>0</v>
      </c>
      <c r="H735" s="184">
        <v>0</v>
      </c>
      <c r="I735" s="35"/>
      <c r="J735" s="51">
        <v>0</v>
      </c>
      <c r="K735" s="51">
        <v>0</v>
      </c>
      <c r="L735" s="51">
        <v>0</v>
      </c>
      <c r="M735" s="184">
        <v>0</v>
      </c>
    </row>
    <row r="736" spans="3:13">
      <c r="C736" s="168">
        <f t="shared" si="14"/>
        <v>44920</v>
      </c>
      <c r="D736" s="71">
        <v>0</v>
      </c>
      <c r="E736" s="51">
        <v>0</v>
      </c>
      <c r="F736" s="51">
        <v>0</v>
      </c>
      <c r="G736" s="51">
        <v>0</v>
      </c>
      <c r="H736" s="184">
        <v>0</v>
      </c>
      <c r="I736" s="35"/>
      <c r="J736" s="51">
        <v>0</v>
      </c>
      <c r="K736" s="51">
        <v>0</v>
      </c>
      <c r="L736" s="51">
        <v>0</v>
      </c>
      <c r="M736" s="184">
        <v>0</v>
      </c>
    </row>
    <row r="737" spans="3:13">
      <c r="C737" s="168">
        <f t="shared" si="14"/>
        <v>44927</v>
      </c>
      <c r="D737" s="71">
        <v>0</v>
      </c>
      <c r="E737" s="51">
        <v>0</v>
      </c>
      <c r="F737" s="51">
        <v>0</v>
      </c>
      <c r="G737" s="51">
        <v>0</v>
      </c>
      <c r="H737" s="184">
        <v>0</v>
      </c>
      <c r="I737" s="35"/>
      <c r="J737" s="51">
        <v>0</v>
      </c>
      <c r="K737" s="51">
        <v>0</v>
      </c>
      <c r="L737" s="51">
        <v>0</v>
      </c>
      <c r="M737" s="184">
        <v>0</v>
      </c>
    </row>
    <row r="738" spans="3:13">
      <c r="C738" s="168">
        <f t="shared" si="14"/>
        <v>44934</v>
      </c>
      <c r="D738" s="71">
        <v>0</v>
      </c>
      <c r="E738" s="51">
        <v>0</v>
      </c>
      <c r="F738" s="51">
        <v>0</v>
      </c>
      <c r="G738" s="51">
        <v>0</v>
      </c>
      <c r="H738" s="184">
        <v>0</v>
      </c>
      <c r="I738" s="35"/>
      <c r="J738" s="51">
        <v>0</v>
      </c>
      <c r="K738" s="51">
        <v>0</v>
      </c>
      <c r="L738" s="51">
        <v>0</v>
      </c>
      <c r="M738" s="184">
        <v>0</v>
      </c>
    </row>
    <row r="739" spans="3:13">
      <c r="C739" s="168">
        <f t="shared" si="14"/>
        <v>44941</v>
      </c>
      <c r="D739" s="71">
        <v>0</v>
      </c>
      <c r="E739" s="51">
        <v>0</v>
      </c>
      <c r="F739" s="51">
        <v>0</v>
      </c>
      <c r="G739" s="51">
        <v>0</v>
      </c>
      <c r="H739" s="184">
        <v>0</v>
      </c>
      <c r="I739" s="35"/>
      <c r="J739" s="51">
        <v>0</v>
      </c>
      <c r="K739" s="51">
        <v>0</v>
      </c>
      <c r="L739" s="51">
        <v>0</v>
      </c>
      <c r="M739" s="184">
        <v>0</v>
      </c>
    </row>
    <row r="740" spans="3:13">
      <c r="C740" s="168">
        <f t="shared" si="14"/>
        <v>44948</v>
      </c>
      <c r="D740" s="71">
        <v>0</v>
      </c>
      <c r="E740" s="51">
        <v>0</v>
      </c>
      <c r="F740" s="51">
        <v>0</v>
      </c>
      <c r="G740" s="51">
        <v>0</v>
      </c>
      <c r="H740" s="184">
        <v>0</v>
      </c>
      <c r="I740" s="35"/>
      <c r="J740" s="51">
        <v>0</v>
      </c>
      <c r="K740" s="51">
        <v>0</v>
      </c>
      <c r="L740" s="51">
        <v>0</v>
      </c>
      <c r="M740" s="184">
        <v>0</v>
      </c>
    </row>
    <row r="741" spans="3:13">
      <c r="C741" s="168">
        <f t="shared" ref="C741:C789" si="15">C740+7</f>
        <v>44955</v>
      </c>
      <c r="D741" s="71">
        <v>0</v>
      </c>
      <c r="E741" s="51">
        <v>0</v>
      </c>
      <c r="F741" s="51">
        <v>0</v>
      </c>
      <c r="G741" s="51">
        <v>0</v>
      </c>
      <c r="H741" s="184">
        <v>0</v>
      </c>
      <c r="I741" s="35"/>
      <c r="J741" s="51">
        <v>0</v>
      </c>
      <c r="K741" s="51">
        <v>0</v>
      </c>
      <c r="L741" s="51">
        <v>0</v>
      </c>
      <c r="M741" s="184">
        <v>0</v>
      </c>
    </row>
    <row r="742" spans="3:13">
      <c r="C742" s="168">
        <f t="shared" si="15"/>
        <v>44962</v>
      </c>
      <c r="D742" s="71">
        <v>0</v>
      </c>
      <c r="E742" s="51">
        <v>0</v>
      </c>
      <c r="F742" s="51">
        <v>0</v>
      </c>
      <c r="G742" s="51">
        <v>0</v>
      </c>
      <c r="H742" s="184">
        <v>0</v>
      </c>
      <c r="I742" s="35"/>
      <c r="J742" s="51">
        <v>0</v>
      </c>
      <c r="K742" s="51">
        <v>0</v>
      </c>
      <c r="L742" s="51">
        <v>0</v>
      </c>
      <c r="M742" s="184">
        <v>0</v>
      </c>
    </row>
    <row r="743" spans="3:13">
      <c r="C743" s="168">
        <f t="shared" si="15"/>
        <v>44969</v>
      </c>
      <c r="D743" s="71">
        <v>0</v>
      </c>
      <c r="E743" s="51">
        <v>0</v>
      </c>
      <c r="F743" s="51">
        <v>0</v>
      </c>
      <c r="G743" s="51">
        <v>0</v>
      </c>
      <c r="H743" s="184">
        <v>0</v>
      </c>
      <c r="I743" s="35"/>
      <c r="J743" s="51">
        <v>0</v>
      </c>
      <c r="K743" s="51">
        <v>0</v>
      </c>
      <c r="L743" s="51">
        <v>0</v>
      </c>
      <c r="M743" s="184">
        <v>0</v>
      </c>
    </row>
    <row r="744" spans="3:13">
      <c r="C744" s="168">
        <f t="shared" si="15"/>
        <v>44976</v>
      </c>
      <c r="D744" s="71">
        <v>0</v>
      </c>
      <c r="E744" s="51">
        <v>0</v>
      </c>
      <c r="F744" s="51">
        <v>0</v>
      </c>
      <c r="G744" s="51">
        <v>0</v>
      </c>
      <c r="H744" s="184">
        <v>0</v>
      </c>
      <c r="I744" s="35"/>
      <c r="J744" s="51">
        <v>0</v>
      </c>
      <c r="K744" s="51">
        <v>0</v>
      </c>
      <c r="L744" s="51">
        <v>0</v>
      </c>
      <c r="M744" s="184">
        <v>0</v>
      </c>
    </row>
    <row r="745" spans="3:13">
      <c r="C745" s="168">
        <f t="shared" si="15"/>
        <v>44983</v>
      </c>
      <c r="D745" s="71">
        <v>0</v>
      </c>
      <c r="E745" s="51">
        <v>0</v>
      </c>
      <c r="F745" s="51">
        <v>0</v>
      </c>
      <c r="G745" s="51">
        <v>0</v>
      </c>
      <c r="H745" s="184">
        <v>0</v>
      </c>
      <c r="I745" s="35"/>
      <c r="J745" s="51">
        <v>0</v>
      </c>
      <c r="K745" s="51">
        <v>0</v>
      </c>
      <c r="L745" s="51">
        <v>0</v>
      </c>
      <c r="M745" s="184">
        <v>0</v>
      </c>
    </row>
    <row r="746" spans="3:13">
      <c r="C746" s="168">
        <f t="shared" si="15"/>
        <v>44990</v>
      </c>
      <c r="D746" s="71">
        <v>0</v>
      </c>
      <c r="E746" s="51">
        <v>0</v>
      </c>
      <c r="F746" s="51">
        <v>0</v>
      </c>
      <c r="G746" s="51">
        <v>0</v>
      </c>
      <c r="H746" s="184">
        <v>0</v>
      </c>
      <c r="I746" s="35"/>
      <c r="J746" s="51">
        <v>0</v>
      </c>
      <c r="K746" s="51">
        <v>0</v>
      </c>
      <c r="L746" s="51">
        <v>0</v>
      </c>
      <c r="M746" s="184">
        <v>0</v>
      </c>
    </row>
    <row r="747" spans="3:13">
      <c r="C747" s="168">
        <f t="shared" si="15"/>
        <v>44997</v>
      </c>
      <c r="D747" s="71">
        <v>0</v>
      </c>
      <c r="E747" s="51">
        <v>0</v>
      </c>
      <c r="F747" s="51">
        <v>0</v>
      </c>
      <c r="G747" s="51">
        <v>0</v>
      </c>
      <c r="H747" s="184">
        <v>0</v>
      </c>
      <c r="I747" s="35"/>
      <c r="J747" s="51">
        <v>0</v>
      </c>
      <c r="K747" s="51">
        <v>0</v>
      </c>
      <c r="L747" s="51">
        <v>0</v>
      </c>
      <c r="M747" s="184">
        <v>0</v>
      </c>
    </row>
    <row r="748" spans="3:13">
      <c r="C748" s="168">
        <f t="shared" si="15"/>
        <v>45004</v>
      </c>
      <c r="D748" s="71">
        <v>0</v>
      </c>
      <c r="E748" s="51">
        <v>0</v>
      </c>
      <c r="F748" s="51">
        <v>0</v>
      </c>
      <c r="G748" s="51">
        <v>0</v>
      </c>
      <c r="H748" s="184">
        <v>0</v>
      </c>
      <c r="I748" s="35"/>
      <c r="J748" s="51">
        <v>0</v>
      </c>
      <c r="K748" s="51">
        <v>0</v>
      </c>
      <c r="L748" s="51">
        <v>0</v>
      </c>
      <c r="M748" s="184">
        <v>0</v>
      </c>
    </row>
    <row r="749" spans="3:13">
      <c r="C749" s="168">
        <f t="shared" si="15"/>
        <v>45011</v>
      </c>
      <c r="D749" s="71">
        <v>0</v>
      </c>
      <c r="E749" s="51">
        <v>0</v>
      </c>
      <c r="F749" s="51">
        <v>0</v>
      </c>
      <c r="G749" s="51">
        <v>0</v>
      </c>
      <c r="H749" s="184">
        <v>0</v>
      </c>
      <c r="I749" s="35"/>
      <c r="J749" s="51">
        <v>0</v>
      </c>
      <c r="K749" s="51">
        <v>0</v>
      </c>
      <c r="L749" s="51">
        <v>0</v>
      </c>
      <c r="M749" s="184">
        <v>0</v>
      </c>
    </row>
    <row r="750" spans="3:13">
      <c r="C750" s="168">
        <f t="shared" si="15"/>
        <v>45018</v>
      </c>
      <c r="D750" s="71">
        <v>0</v>
      </c>
      <c r="E750" s="51">
        <v>0</v>
      </c>
      <c r="F750" s="51">
        <v>0</v>
      </c>
      <c r="G750" s="51">
        <v>0</v>
      </c>
      <c r="H750" s="184">
        <v>0</v>
      </c>
      <c r="I750" s="35"/>
      <c r="J750" s="51">
        <v>0</v>
      </c>
      <c r="K750" s="51">
        <v>0</v>
      </c>
      <c r="L750" s="51">
        <v>0</v>
      </c>
      <c r="M750" s="184">
        <v>0</v>
      </c>
    </row>
    <row r="751" spans="3:13">
      <c r="C751" s="168">
        <f t="shared" si="15"/>
        <v>45025</v>
      </c>
      <c r="D751" s="71">
        <v>0</v>
      </c>
      <c r="E751" s="51">
        <v>0</v>
      </c>
      <c r="F751" s="51">
        <v>0</v>
      </c>
      <c r="G751" s="51">
        <v>0</v>
      </c>
      <c r="H751" s="184">
        <v>0</v>
      </c>
      <c r="I751" s="35"/>
      <c r="J751" s="51">
        <v>0</v>
      </c>
      <c r="K751" s="51">
        <v>0</v>
      </c>
      <c r="L751" s="51">
        <v>0</v>
      </c>
      <c r="M751" s="184">
        <v>0</v>
      </c>
    </row>
    <row r="752" spans="3:13">
      <c r="C752" s="168">
        <f t="shared" si="15"/>
        <v>45032</v>
      </c>
      <c r="D752" s="71">
        <v>0</v>
      </c>
      <c r="E752" s="51">
        <v>0</v>
      </c>
      <c r="F752" s="51">
        <v>0</v>
      </c>
      <c r="G752" s="51">
        <v>0</v>
      </c>
      <c r="H752" s="184">
        <v>0</v>
      </c>
      <c r="I752" s="35"/>
      <c r="J752" s="51">
        <v>0</v>
      </c>
      <c r="K752" s="51">
        <v>0</v>
      </c>
      <c r="L752" s="51">
        <v>0</v>
      </c>
      <c r="M752" s="184">
        <v>0</v>
      </c>
    </row>
    <row r="753" spans="3:13">
      <c r="C753" s="168">
        <f t="shared" si="15"/>
        <v>45039</v>
      </c>
      <c r="D753" s="71">
        <v>0</v>
      </c>
      <c r="E753" s="51">
        <v>0</v>
      </c>
      <c r="F753" s="51">
        <v>0</v>
      </c>
      <c r="G753" s="51">
        <v>0</v>
      </c>
      <c r="H753" s="184">
        <v>0</v>
      </c>
      <c r="I753" s="35"/>
      <c r="J753" s="51">
        <v>0</v>
      </c>
      <c r="K753" s="51">
        <v>0</v>
      </c>
      <c r="L753" s="51">
        <v>0</v>
      </c>
      <c r="M753" s="184">
        <v>0</v>
      </c>
    </row>
    <row r="754" spans="3:13">
      <c r="C754" s="168">
        <f t="shared" si="15"/>
        <v>45046</v>
      </c>
      <c r="D754" s="71">
        <v>0</v>
      </c>
      <c r="E754" s="51">
        <v>0</v>
      </c>
      <c r="F754" s="51">
        <v>0</v>
      </c>
      <c r="G754" s="51">
        <v>0</v>
      </c>
      <c r="H754" s="184">
        <v>0</v>
      </c>
      <c r="I754" s="35"/>
      <c r="J754" s="51">
        <v>0</v>
      </c>
      <c r="K754" s="51">
        <v>0</v>
      </c>
      <c r="L754" s="51">
        <v>0</v>
      </c>
      <c r="M754" s="184">
        <v>0</v>
      </c>
    </row>
    <row r="755" spans="3:13">
      <c r="C755" s="168">
        <f t="shared" si="15"/>
        <v>45053</v>
      </c>
      <c r="D755" s="71">
        <v>0</v>
      </c>
      <c r="E755" s="51">
        <v>0</v>
      </c>
      <c r="F755" s="51">
        <v>0</v>
      </c>
      <c r="G755" s="51">
        <v>0</v>
      </c>
      <c r="H755" s="184">
        <v>0</v>
      </c>
      <c r="I755" s="35"/>
      <c r="J755" s="51">
        <v>0</v>
      </c>
      <c r="K755" s="51">
        <v>0</v>
      </c>
      <c r="L755" s="51">
        <v>0</v>
      </c>
      <c r="M755" s="184">
        <v>0</v>
      </c>
    </row>
    <row r="756" spans="3:13">
      <c r="C756" s="168">
        <f t="shared" si="15"/>
        <v>45060</v>
      </c>
      <c r="D756" s="71">
        <v>0</v>
      </c>
      <c r="E756" s="51">
        <v>0</v>
      </c>
      <c r="F756" s="51">
        <v>0</v>
      </c>
      <c r="G756" s="51">
        <v>0</v>
      </c>
      <c r="H756" s="184">
        <v>0</v>
      </c>
      <c r="I756" s="35"/>
      <c r="J756" s="51">
        <v>0</v>
      </c>
      <c r="K756" s="51">
        <v>0</v>
      </c>
      <c r="L756" s="51">
        <v>0</v>
      </c>
      <c r="M756" s="184">
        <v>0</v>
      </c>
    </row>
    <row r="757" spans="3:13">
      <c r="C757" s="168">
        <f t="shared" si="15"/>
        <v>45067</v>
      </c>
      <c r="D757" s="71">
        <v>0</v>
      </c>
      <c r="E757" s="51">
        <v>0</v>
      </c>
      <c r="F757" s="51">
        <v>0</v>
      </c>
      <c r="G757" s="51">
        <v>0</v>
      </c>
      <c r="H757" s="184">
        <v>0</v>
      </c>
      <c r="I757" s="35"/>
      <c r="J757" s="51">
        <v>0</v>
      </c>
      <c r="K757" s="51">
        <v>0</v>
      </c>
      <c r="L757" s="51">
        <v>0</v>
      </c>
      <c r="M757" s="184">
        <v>0</v>
      </c>
    </row>
    <row r="758" spans="3:13">
      <c r="C758" s="168">
        <f t="shared" si="15"/>
        <v>45074</v>
      </c>
      <c r="D758" s="71">
        <v>0</v>
      </c>
      <c r="E758" s="51">
        <v>0</v>
      </c>
      <c r="F758" s="51">
        <v>0</v>
      </c>
      <c r="G758" s="51">
        <v>0</v>
      </c>
      <c r="H758" s="184">
        <v>0</v>
      </c>
      <c r="I758" s="35"/>
      <c r="J758" s="51">
        <v>0</v>
      </c>
      <c r="K758" s="51">
        <v>0</v>
      </c>
      <c r="L758" s="51">
        <v>0</v>
      </c>
      <c r="M758" s="184">
        <v>0</v>
      </c>
    </row>
    <row r="759" spans="3:13">
      <c r="C759" s="168">
        <f t="shared" si="15"/>
        <v>45081</v>
      </c>
      <c r="D759" s="71">
        <v>0</v>
      </c>
      <c r="E759" s="51">
        <v>0</v>
      </c>
      <c r="F759" s="51">
        <v>0</v>
      </c>
      <c r="G759" s="51">
        <v>0</v>
      </c>
      <c r="H759" s="184">
        <v>0</v>
      </c>
      <c r="I759" s="35"/>
      <c r="J759" s="51">
        <v>0</v>
      </c>
      <c r="K759" s="51">
        <v>0</v>
      </c>
      <c r="L759" s="51">
        <v>0</v>
      </c>
      <c r="M759" s="184">
        <v>0</v>
      </c>
    </row>
    <row r="760" spans="3:13">
      <c r="C760" s="168">
        <f t="shared" si="15"/>
        <v>45088</v>
      </c>
      <c r="D760" s="71">
        <v>0</v>
      </c>
      <c r="E760" s="51">
        <v>0</v>
      </c>
      <c r="F760" s="51">
        <v>0</v>
      </c>
      <c r="G760" s="51">
        <v>0</v>
      </c>
      <c r="H760" s="184">
        <v>0</v>
      </c>
      <c r="I760" s="35"/>
      <c r="J760" s="51">
        <v>0</v>
      </c>
      <c r="K760" s="51">
        <v>0</v>
      </c>
      <c r="L760" s="51">
        <v>0</v>
      </c>
      <c r="M760" s="184">
        <v>0</v>
      </c>
    </row>
    <row r="761" spans="3:13">
      <c r="C761" s="168">
        <f t="shared" si="15"/>
        <v>45095</v>
      </c>
      <c r="D761" s="71">
        <v>0</v>
      </c>
      <c r="E761" s="51">
        <v>0</v>
      </c>
      <c r="F761" s="51">
        <v>0</v>
      </c>
      <c r="G761" s="51">
        <v>0</v>
      </c>
      <c r="H761" s="184">
        <v>0</v>
      </c>
      <c r="I761" s="35"/>
      <c r="J761" s="51">
        <v>0</v>
      </c>
      <c r="K761" s="51">
        <v>0</v>
      </c>
      <c r="L761" s="51">
        <v>0</v>
      </c>
      <c r="M761" s="184">
        <v>0</v>
      </c>
    </row>
    <row r="762" spans="3:13">
      <c r="C762" s="168">
        <f t="shared" si="15"/>
        <v>45102</v>
      </c>
      <c r="D762" s="71">
        <v>0</v>
      </c>
      <c r="E762" s="51">
        <v>0</v>
      </c>
      <c r="F762" s="51">
        <v>0</v>
      </c>
      <c r="G762" s="51">
        <v>0</v>
      </c>
      <c r="H762" s="184">
        <v>0</v>
      </c>
      <c r="I762" s="35"/>
      <c r="J762" s="51">
        <v>0</v>
      </c>
      <c r="K762" s="51">
        <v>0</v>
      </c>
      <c r="L762" s="51">
        <v>0</v>
      </c>
      <c r="M762" s="184">
        <v>0</v>
      </c>
    </row>
    <row r="763" spans="3:13">
      <c r="C763" s="168">
        <f t="shared" si="15"/>
        <v>45109</v>
      </c>
      <c r="D763" s="71">
        <v>0</v>
      </c>
      <c r="E763" s="51">
        <v>0</v>
      </c>
      <c r="F763" s="51">
        <v>0</v>
      </c>
      <c r="G763" s="51">
        <v>0</v>
      </c>
      <c r="H763" s="184">
        <v>0</v>
      </c>
      <c r="I763" s="35"/>
      <c r="J763" s="51">
        <v>0</v>
      </c>
      <c r="K763" s="51">
        <v>0</v>
      </c>
      <c r="L763" s="51">
        <v>0</v>
      </c>
      <c r="M763" s="184">
        <v>0</v>
      </c>
    </row>
    <row r="764" spans="3:13">
      <c r="C764" s="168">
        <f t="shared" si="15"/>
        <v>45116</v>
      </c>
      <c r="D764" s="71">
        <v>0</v>
      </c>
      <c r="E764" s="51">
        <v>0</v>
      </c>
      <c r="F764" s="51">
        <v>0</v>
      </c>
      <c r="G764" s="51">
        <v>0</v>
      </c>
      <c r="H764" s="184">
        <v>0</v>
      </c>
      <c r="I764" s="35"/>
      <c r="J764" s="51">
        <v>0</v>
      </c>
      <c r="K764" s="51">
        <v>0</v>
      </c>
      <c r="L764" s="51">
        <v>0</v>
      </c>
      <c r="M764" s="184">
        <v>0</v>
      </c>
    </row>
    <row r="765" spans="3:13">
      <c r="C765" s="168">
        <f t="shared" si="15"/>
        <v>45123</v>
      </c>
      <c r="D765" s="71">
        <v>0</v>
      </c>
      <c r="E765" s="51">
        <v>0</v>
      </c>
      <c r="F765" s="51">
        <v>0</v>
      </c>
      <c r="G765" s="51">
        <v>0</v>
      </c>
      <c r="H765" s="184">
        <v>0</v>
      </c>
      <c r="I765" s="35"/>
      <c r="J765" s="51">
        <v>0</v>
      </c>
      <c r="K765" s="51">
        <v>0</v>
      </c>
      <c r="L765" s="51">
        <v>0</v>
      </c>
      <c r="M765" s="184">
        <v>0</v>
      </c>
    </row>
    <row r="766" spans="3:13">
      <c r="C766" s="168">
        <f t="shared" si="15"/>
        <v>45130</v>
      </c>
      <c r="D766" s="71">
        <v>0</v>
      </c>
      <c r="E766" s="51">
        <v>0</v>
      </c>
      <c r="F766" s="51">
        <v>0</v>
      </c>
      <c r="G766" s="51">
        <v>0</v>
      </c>
      <c r="H766" s="184">
        <v>0</v>
      </c>
      <c r="I766" s="35"/>
      <c r="J766" s="51">
        <v>0</v>
      </c>
      <c r="K766" s="51">
        <v>0</v>
      </c>
      <c r="L766" s="51">
        <v>0</v>
      </c>
      <c r="M766" s="184">
        <v>0</v>
      </c>
    </row>
    <row r="767" spans="3:13">
      <c r="C767" s="168">
        <f t="shared" si="15"/>
        <v>45137</v>
      </c>
      <c r="D767" s="71">
        <v>0</v>
      </c>
      <c r="E767" s="51">
        <v>0</v>
      </c>
      <c r="F767" s="51">
        <v>0</v>
      </c>
      <c r="G767" s="51">
        <v>0</v>
      </c>
      <c r="H767" s="184">
        <v>0</v>
      </c>
      <c r="I767" s="35"/>
      <c r="J767" s="51">
        <v>0</v>
      </c>
      <c r="K767" s="51">
        <v>0</v>
      </c>
      <c r="L767" s="51">
        <v>0</v>
      </c>
      <c r="M767" s="184">
        <v>0</v>
      </c>
    </row>
    <row r="768" spans="3:13">
      <c r="C768" s="168">
        <f t="shared" si="15"/>
        <v>45144</v>
      </c>
      <c r="D768" s="71">
        <v>0</v>
      </c>
      <c r="E768" s="51">
        <v>0</v>
      </c>
      <c r="F768" s="51">
        <v>0</v>
      </c>
      <c r="G768" s="51">
        <v>0</v>
      </c>
      <c r="H768" s="184">
        <v>0</v>
      </c>
      <c r="I768" s="35"/>
      <c r="J768" s="51">
        <v>0</v>
      </c>
      <c r="K768" s="51">
        <v>0</v>
      </c>
      <c r="L768" s="51">
        <v>0</v>
      </c>
      <c r="M768" s="184">
        <v>0</v>
      </c>
    </row>
    <row r="769" spans="3:13">
      <c r="C769" s="168">
        <f t="shared" si="15"/>
        <v>45151</v>
      </c>
      <c r="D769" s="71">
        <v>0</v>
      </c>
      <c r="E769" s="51">
        <v>0</v>
      </c>
      <c r="F769" s="51">
        <v>0</v>
      </c>
      <c r="G769" s="51">
        <v>0</v>
      </c>
      <c r="H769" s="184">
        <v>0</v>
      </c>
      <c r="I769" s="35"/>
      <c r="J769" s="51">
        <v>0</v>
      </c>
      <c r="K769" s="51">
        <v>0</v>
      </c>
      <c r="L769" s="51">
        <v>0</v>
      </c>
      <c r="M769" s="184">
        <v>0</v>
      </c>
    </row>
    <row r="770" spans="3:13">
      <c r="C770" s="168">
        <f t="shared" si="15"/>
        <v>45158</v>
      </c>
      <c r="D770" s="71">
        <v>0</v>
      </c>
      <c r="E770" s="51">
        <v>0</v>
      </c>
      <c r="F770" s="51">
        <v>0</v>
      </c>
      <c r="G770" s="51">
        <v>0</v>
      </c>
      <c r="H770" s="184">
        <v>0</v>
      </c>
      <c r="I770" s="35"/>
      <c r="J770" s="51">
        <v>0</v>
      </c>
      <c r="K770" s="51">
        <v>0</v>
      </c>
      <c r="L770" s="51">
        <v>0</v>
      </c>
      <c r="M770" s="184">
        <v>0</v>
      </c>
    </row>
    <row r="771" spans="3:13">
      <c r="C771" s="168">
        <f t="shared" si="15"/>
        <v>45165</v>
      </c>
      <c r="D771" s="71">
        <v>0</v>
      </c>
      <c r="E771" s="51">
        <v>0</v>
      </c>
      <c r="F771" s="51">
        <v>0</v>
      </c>
      <c r="G771" s="51">
        <v>0</v>
      </c>
      <c r="H771" s="184">
        <v>0</v>
      </c>
      <c r="I771" s="35"/>
      <c r="J771" s="51">
        <v>0</v>
      </c>
      <c r="K771" s="51">
        <v>0</v>
      </c>
      <c r="L771" s="51">
        <v>0</v>
      </c>
      <c r="M771" s="184">
        <v>0</v>
      </c>
    </row>
    <row r="772" spans="3:13">
      <c r="C772" s="168">
        <f t="shared" si="15"/>
        <v>45172</v>
      </c>
      <c r="D772" s="71">
        <v>0</v>
      </c>
      <c r="E772" s="51">
        <v>0</v>
      </c>
      <c r="F772" s="51">
        <v>0</v>
      </c>
      <c r="G772" s="51">
        <v>0</v>
      </c>
      <c r="H772" s="184">
        <v>0</v>
      </c>
      <c r="I772" s="35"/>
      <c r="J772" s="51">
        <v>0</v>
      </c>
      <c r="K772" s="51">
        <v>0</v>
      </c>
      <c r="L772" s="51">
        <v>0</v>
      </c>
      <c r="M772" s="184">
        <v>0</v>
      </c>
    </row>
    <row r="773" spans="3:13">
      <c r="C773" s="168">
        <f t="shared" si="15"/>
        <v>45179</v>
      </c>
      <c r="D773" s="71">
        <v>0</v>
      </c>
      <c r="E773" s="51">
        <v>0</v>
      </c>
      <c r="F773" s="51">
        <v>0</v>
      </c>
      <c r="G773" s="51">
        <v>0</v>
      </c>
      <c r="H773" s="184">
        <v>0</v>
      </c>
      <c r="I773" s="35"/>
      <c r="J773" s="51">
        <v>0</v>
      </c>
      <c r="K773" s="51">
        <v>0</v>
      </c>
      <c r="L773" s="51">
        <v>0</v>
      </c>
      <c r="M773" s="184">
        <v>0</v>
      </c>
    </row>
    <row r="774" spans="3:13">
      <c r="C774" s="168">
        <f t="shared" si="15"/>
        <v>45186</v>
      </c>
      <c r="D774" s="71">
        <v>0</v>
      </c>
      <c r="E774" s="51">
        <v>0</v>
      </c>
      <c r="F774" s="51">
        <v>0</v>
      </c>
      <c r="G774" s="51">
        <v>0</v>
      </c>
      <c r="H774" s="184">
        <v>0</v>
      </c>
      <c r="I774" s="35"/>
      <c r="J774" s="51">
        <v>0</v>
      </c>
      <c r="K774" s="51">
        <v>0</v>
      </c>
      <c r="L774" s="51">
        <v>0</v>
      </c>
      <c r="M774" s="184">
        <v>0</v>
      </c>
    </row>
    <row r="775" spans="3:13">
      <c r="C775" s="168">
        <f t="shared" si="15"/>
        <v>45193</v>
      </c>
      <c r="D775" s="71">
        <v>0</v>
      </c>
      <c r="E775" s="51">
        <v>0</v>
      </c>
      <c r="F775" s="51">
        <v>0</v>
      </c>
      <c r="G775" s="51">
        <v>0</v>
      </c>
      <c r="H775" s="184">
        <v>0</v>
      </c>
      <c r="I775" s="35"/>
      <c r="J775" s="51">
        <v>0</v>
      </c>
      <c r="K775" s="51">
        <v>0</v>
      </c>
      <c r="L775" s="51">
        <v>0</v>
      </c>
      <c r="M775" s="184">
        <v>0</v>
      </c>
    </row>
    <row r="776" spans="3:13">
      <c r="C776" s="168">
        <f t="shared" si="15"/>
        <v>45200</v>
      </c>
      <c r="D776" s="71">
        <v>0</v>
      </c>
      <c r="E776" s="51">
        <v>0</v>
      </c>
      <c r="F776" s="51">
        <v>0</v>
      </c>
      <c r="G776" s="51">
        <v>0</v>
      </c>
      <c r="H776" s="184">
        <v>0</v>
      </c>
      <c r="I776" s="35"/>
      <c r="J776" s="51">
        <v>0</v>
      </c>
      <c r="K776" s="51">
        <v>0</v>
      </c>
      <c r="L776" s="51">
        <v>0</v>
      </c>
      <c r="M776" s="184">
        <v>0</v>
      </c>
    </row>
    <row r="777" spans="3:13">
      <c r="C777" s="168">
        <f t="shared" si="15"/>
        <v>45207</v>
      </c>
      <c r="D777" s="71">
        <v>0</v>
      </c>
      <c r="E777" s="51">
        <v>0</v>
      </c>
      <c r="F777" s="51">
        <v>0</v>
      </c>
      <c r="G777" s="51">
        <v>0</v>
      </c>
      <c r="H777" s="184">
        <v>0</v>
      </c>
      <c r="I777" s="35"/>
      <c r="J777" s="51">
        <v>0</v>
      </c>
      <c r="K777" s="51">
        <v>0</v>
      </c>
      <c r="L777" s="51">
        <v>0</v>
      </c>
      <c r="M777" s="184">
        <v>0</v>
      </c>
    </row>
    <row r="778" spans="3:13">
      <c r="C778" s="168">
        <f t="shared" si="15"/>
        <v>45214</v>
      </c>
      <c r="D778" s="71">
        <v>0</v>
      </c>
      <c r="E778" s="51">
        <v>0</v>
      </c>
      <c r="F778" s="51">
        <v>0</v>
      </c>
      <c r="G778" s="51">
        <v>0</v>
      </c>
      <c r="H778" s="184">
        <v>0</v>
      </c>
      <c r="I778" s="35"/>
      <c r="J778" s="51">
        <v>0</v>
      </c>
      <c r="K778" s="51">
        <v>0</v>
      </c>
      <c r="L778" s="51">
        <v>0</v>
      </c>
      <c r="M778" s="184">
        <v>0</v>
      </c>
    </row>
    <row r="779" spans="3:13">
      <c r="C779" s="168">
        <f t="shared" si="15"/>
        <v>45221</v>
      </c>
      <c r="D779" s="71">
        <v>0</v>
      </c>
      <c r="E779" s="51">
        <v>0</v>
      </c>
      <c r="F779" s="51">
        <v>0</v>
      </c>
      <c r="G779" s="51">
        <v>0</v>
      </c>
      <c r="H779" s="184">
        <v>0</v>
      </c>
      <c r="I779" s="35"/>
      <c r="J779" s="51">
        <v>0</v>
      </c>
      <c r="K779" s="51">
        <v>0</v>
      </c>
      <c r="L779" s="51">
        <v>0</v>
      </c>
      <c r="M779" s="184">
        <v>0</v>
      </c>
    </row>
    <row r="780" spans="3:13">
      <c r="C780" s="168">
        <f t="shared" si="15"/>
        <v>45228</v>
      </c>
      <c r="D780" s="71">
        <v>0</v>
      </c>
      <c r="E780" s="51">
        <v>0</v>
      </c>
      <c r="F780" s="51">
        <v>0</v>
      </c>
      <c r="G780" s="51">
        <v>0</v>
      </c>
      <c r="H780" s="184">
        <v>0</v>
      </c>
      <c r="I780" s="35"/>
      <c r="J780" s="51">
        <v>0</v>
      </c>
      <c r="K780" s="51">
        <v>0</v>
      </c>
      <c r="L780" s="51">
        <v>0</v>
      </c>
      <c r="M780" s="184">
        <v>0</v>
      </c>
    </row>
    <row r="781" spans="3:13">
      <c r="C781" s="168">
        <f t="shared" si="15"/>
        <v>45235</v>
      </c>
      <c r="D781" s="71">
        <v>0</v>
      </c>
      <c r="E781" s="51">
        <v>0</v>
      </c>
      <c r="F781" s="51">
        <v>0</v>
      </c>
      <c r="G781" s="51">
        <v>0</v>
      </c>
      <c r="H781" s="184">
        <v>0</v>
      </c>
      <c r="I781" s="35"/>
      <c r="J781" s="51">
        <v>0</v>
      </c>
      <c r="K781" s="51">
        <v>0</v>
      </c>
      <c r="L781" s="51">
        <v>0</v>
      </c>
      <c r="M781" s="184">
        <v>0</v>
      </c>
    </row>
    <row r="782" spans="3:13">
      <c r="C782" s="168">
        <f t="shared" si="15"/>
        <v>45242</v>
      </c>
      <c r="D782" s="71">
        <v>0</v>
      </c>
      <c r="E782" s="51">
        <v>0</v>
      </c>
      <c r="F782" s="51">
        <v>0</v>
      </c>
      <c r="G782" s="51">
        <v>0</v>
      </c>
      <c r="H782" s="184">
        <v>0</v>
      </c>
      <c r="I782" s="35"/>
      <c r="J782" s="51">
        <v>0</v>
      </c>
      <c r="K782" s="51">
        <v>0</v>
      </c>
      <c r="L782" s="51">
        <v>0</v>
      </c>
      <c r="M782" s="184">
        <v>0</v>
      </c>
    </row>
    <row r="783" spans="3:13">
      <c r="C783" s="168">
        <f t="shared" si="15"/>
        <v>45249</v>
      </c>
      <c r="D783" s="71">
        <v>0</v>
      </c>
      <c r="E783" s="51">
        <v>0</v>
      </c>
      <c r="F783" s="51">
        <v>0</v>
      </c>
      <c r="G783" s="51">
        <v>0</v>
      </c>
      <c r="H783" s="184">
        <v>0</v>
      </c>
      <c r="I783" s="35"/>
      <c r="J783" s="51">
        <v>0</v>
      </c>
      <c r="K783" s="51">
        <v>0</v>
      </c>
      <c r="L783" s="51">
        <v>0</v>
      </c>
      <c r="M783" s="184">
        <v>0</v>
      </c>
    </row>
    <row r="784" spans="3:13">
      <c r="C784" s="168">
        <f t="shared" si="15"/>
        <v>45256</v>
      </c>
      <c r="D784" s="71">
        <v>0</v>
      </c>
      <c r="E784" s="51">
        <v>0</v>
      </c>
      <c r="F784" s="51">
        <v>0</v>
      </c>
      <c r="G784" s="51">
        <v>0</v>
      </c>
      <c r="H784" s="184">
        <v>0</v>
      </c>
      <c r="I784" s="35"/>
      <c r="J784" s="51">
        <v>0</v>
      </c>
      <c r="K784" s="51">
        <v>0</v>
      </c>
      <c r="L784" s="51">
        <v>0</v>
      </c>
      <c r="M784" s="184">
        <v>0</v>
      </c>
    </row>
    <row r="785" spans="3:13">
      <c r="C785" s="168">
        <f t="shared" si="15"/>
        <v>45263</v>
      </c>
      <c r="D785" s="71">
        <v>0</v>
      </c>
      <c r="E785" s="51">
        <v>0</v>
      </c>
      <c r="F785" s="51">
        <v>0</v>
      </c>
      <c r="G785" s="51">
        <v>0</v>
      </c>
      <c r="H785" s="184">
        <v>0</v>
      </c>
      <c r="I785" s="35"/>
      <c r="J785" s="51">
        <v>0</v>
      </c>
      <c r="K785" s="51">
        <v>0</v>
      </c>
      <c r="L785" s="51">
        <v>0</v>
      </c>
      <c r="M785" s="184">
        <v>0</v>
      </c>
    </row>
    <row r="786" spans="3:13">
      <c r="C786" s="168">
        <f t="shared" si="15"/>
        <v>45270</v>
      </c>
      <c r="D786" s="71">
        <v>0</v>
      </c>
      <c r="E786" s="51">
        <v>0</v>
      </c>
      <c r="F786" s="51">
        <v>0</v>
      </c>
      <c r="G786" s="51">
        <v>0</v>
      </c>
      <c r="H786" s="184">
        <v>0</v>
      </c>
      <c r="I786" s="35"/>
      <c r="J786" s="51">
        <v>0</v>
      </c>
      <c r="K786" s="51">
        <v>0</v>
      </c>
      <c r="L786" s="51">
        <v>0</v>
      </c>
      <c r="M786" s="184">
        <v>0</v>
      </c>
    </row>
    <row r="787" spans="3:13">
      <c r="C787" s="168">
        <f t="shared" si="15"/>
        <v>45277</v>
      </c>
      <c r="D787" s="71">
        <v>0</v>
      </c>
      <c r="E787" s="51">
        <v>0</v>
      </c>
      <c r="F787" s="51">
        <v>0</v>
      </c>
      <c r="G787" s="51">
        <v>0</v>
      </c>
      <c r="H787" s="184">
        <v>0</v>
      </c>
      <c r="I787" s="35"/>
      <c r="J787" s="51">
        <v>0</v>
      </c>
      <c r="K787" s="51">
        <v>0</v>
      </c>
      <c r="L787" s="51">
        <v>0</v>
      </c>
      <c r="M787" s="184">
        <v>0</v>
      </c>
    </row>
    <row r="788" spans="3:13">
      <c r="C788" s="168">
        <f t="shared" si="15"/>
        <v>45284</v>
      </c>
      <c r="D788" s="71">
        <v>0</v>
      </c>
      <c r="E788" s="51">
        <v>0</v>
      </c>
      <c r="F788" s="51">
        <v>0</v>
      </c>
      <c r="G788" s="51">
        <v>0</v>
      </c>
      <c r="H788" s="184">
        <v>0</v>
      </c>
      <c r="I788" s="35"/>
      <c r="J788" s="51">
        <v>0</v>
      </c>
      <c r="K788" s="51">
        <v>0</v>
      </c>
      <c r="L788" s="51">
        <v>0</v>
      </c>
      <c r="M788" s="184">
        <v>0</v>
      </c>
    </row>
    <row r="789" spans="3:13">
      <c r="C789" s="168">
        <f t="shared" si="15"/>
        <v>45291</v>
      </c>
      <c r="D789" s="71">
        <v>0</v>
      </c>
      <c r="E789" s="51">
        <v>0</v>
      </c>
      <c r="F789" s="51">
        <v>0</v>
      </c>
      <c r="G789" s="51">
        <v>0</v>
      </c>
      <c r="H789" s="184">
        <v>0</v>
      </c>
      <c r="I789" s="35"/>
      <c r="J789" s="51">
        <v>0</v>
      </c>
      <c r="K789" s="51">
        <v>0</v>
      </c>
      <c r="L789" s="51">
        <v>0</v>
      </c>
      <c r="M789" s="184">
        <v>0</v>
      </c>
    </row>
  </sheetData>
  <mergeCells count="2">
    <mergeCell ref="E6:G6"/>
    <mergeCell ref="J6:L6"/>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W844"/>
  <sheetViews>
    <sheetView topLeftCell="A8" zoomScaleNormal="100" workbookViewId="0">
      <pane xSplit="3" ySplit="1" topLeftCell="D666" activePane="bottomRight" state="frozen"/>
      <selection activeCell="A634" sqref="A634:W634"/>
      <selection pane="topRight" activeCell="A634" sqref="A634:W634"/>
      <selection pane="bottomLeft" activeCell="A634" sqref="A634:W634"/>
      <selection pane="bottomRight" activeCell="F688" sqref="F688"/>
    </sheetView>
  </sheetViews>
  <sheetFormatPr defaultColWidth="11.453125" defaultRowHeight="12.5"/>
  <cols>
    <col min="1" max="1" width="11.453125" style="86"/>
    <col min="2" max="2" width="13.1796875" style="86" customWidth="1"/>
    <col min="3" max="3" width="11.1796875" style="86" customWidth="1"/>
    <col min="4" max="8" width="8.7265625" style="86" customWidth="1"/>
    <col min="9" max="9" width="8.7265625" style="87" customWidth="1"/>
    <col min="10" max="23" width="8.7265625" style="86" customWidth="1"/>
    <col min="24" max="257" width="11.453125" style="86"/>
    <col min="258" max="258" width="17.7265625" style="86" customWidth="1"/>
    <col min="259" max="259" width="6.7265625" style="86" customWidth="1"/>
    <col min="260" max="279" width="8.7265625" style="86" customWidth="1"/>
    <col min="280" max="513" width="11.453125" style="86"/>
    <col min="514" max="514" width="17.7265625" style="86" customWidth="1"/>
    <col min="515" max="515" width="6.7265625" style="86" customWidth="1"/>
    <col min="516" max="535" width="8.7265625" style="86" customWidth="1"/>
    <col min="536" max="769" width="11.453125" style="86"/>
    <col min="770" max="770" width="17.7265625" style="86" customWidth="1"/>
    <col min="771" max="771" width="6.7265625" style="86" customWidth="1"/>
    <col min="772" max="791" width="8.7265625" style="86" customWidth="1"/>
    <col min="792" max="1025" width="11.453125" style="86"/>
    <col min="1026" max="1026" width="17.7265625" style="86" customWidth="1"/>
    <col min="1027" max="1027" width="6.7265625" style="86" customWidth="1"/>
    <col min="1028" max="1047" width="8.7265625" style="86" customWidth="1"/>
    <col min="1048" max="1281" width="11.453125" style="86"/>
    <col min="1282" max="1282" width="17.7265625" style="86" customWidth="1"/>
    <col min="1283" max="1283" width="6.7265625" style="86" customWidth="1"/>
    <col min="1284" max="1303" width="8.7265625" style="86" customWidth="1"/>
    <col min="1304" max="1537" width="11.453125" style="86"/>
    <col min="1538" max="1538" width="17.7265625" style="86" customWidth="1"/>
    <col min="1539" max="1539" width="6.7265625" style="86" customWidth="1"/>
    <col min="1540" max="1559" width="8.7265625" style="86" customWidth="1"/>
    <col min="1560" max="1793" width="11.453125" style="86"/>
    <col min="1794" max="1794" width="17.7265625" style="86" customWidth="1"/>
    <col min="1795" max="1795" width="6.7265625" style="86" customWidth="1"/>
    <col min="1796" max="1815" width="8.7265625" style="86" customWidth="1"/>
    <col min="1816" max="2049" width="11.453125" style="86"/>
    <col min="2050" max="2050" width="17.7265625" style="86" customWidth="1"/>
    <col min="2051" max="2051" width="6.7265625" style="86" customWidth="1"/>
    <col min="2052" max="2071" width="8.7265625" style="86" customWidth="1"/>
    <col min="2072" max="2305" width="11.453125" style="86"/>
    <col min="2306" max="2306" width="17.7265625" style="86" customWidth="1"/>
    <col min="2307" max="2307" width="6.7265625" style="86" customWidth="1"/>
    <col min="2308" max="2327" width="8.7265625" style="86" customWidth="1"/>
    <col min="2328" max="2561" width="11.453125" style="86"/>
    <col min="2562" max="2562" width="17.7265625" style="86" customWidth="1"/>
    <col min="2563" max="2563" width="6.7265625" style="86" customWidth="1"/>
    <col min="2564" max="2583" width="8.7265625" style="86" customWidth="1"/>
    <col min="2584" max="2817" width="11.453125" style="86"/>
    <col min="2818" max="2818" width="17.7265625" style="86" customWidth="1"/>
    <col min="2819" max="2819" width="6.7265625" style="86" customWidth="1"/>
    <col min="2820" max="2839" width="8.7265625" style="86" customWidth="1"/>
    <col min="2840" max="3073" width="11.453125" style="86"/>
    <col min="3074" max="3074" width="17.7265625" style="86" customWidth="1"/>
    <col min="3075" max="3075" width="6.7265625" style="86" customWidth="1"/>
    <col min="3076" max="3095" width="8.7265625" style="86" customWidth="1"/>
    <col min="3096" max="3329" width="11.453125" style="86"/>
    <col min="3330" max="3330" width="17.7265625" style="86" customWidth="1"/>
    <col min="3331" max="3331" width="6.7265625" style="86" customWidth="1"/>
    <col min="3332" max="3351" width="8.7265625" style="86" customWidth="1"/>
    <col min="3352" max="3585" width="11.453125" style="86"/>
    <col min="3586" max="3586" width="17.7265625" style="86" customWidth="1"/>
    <col min="3587" max="3587" width="6.7265625" style="86" customWidth="1"/>
    <col min="3588" max="3607" width="8.7265625" style="86" customWidth="1"/>
    <col min="3608" max="3841" width="11.453125" style="86"/>
    <col min="3842" max="3842" width="17.7265625" style="86" customWidth="1"/>
    <col min="3843" max="3843" width="6.7265625" style="86" customWidth="1"/>
    <col min="3844" max="3863" width="8.7265625" style="86" customWidth="1"/>
    <col min="3864" max="4097" width="11.453125" style="86"/>
    <col min="4098" max="4098" width="17.7265625" style="86" customWidth="1"/>
    <col min="4099" max="4099" width="6.7265625" style="86" customWidth="1"/>
    <col min="4100" max="4119" width="8.7265625" style="86" customWidth="1"/>
    <col min="4120" max="4353" width="11.453125" style="86"/>
    <col min="4354" max="4354" width="17.7265625" style="86" customWidth="1"/>
    <col min="4355" max="4355" width="6.7265625" style="86" customWidth="1"/>
    <col min="4356" max="4375" width="8.7265625" style="86" customWidth="1"/>
    <col min="4376" max="4609" width="11.453125" style="86"/>
    <col min="4610" max="4610" width="17.7265625" style="86" customWidth="1"/>
    <col min="4611" max="4611" width="6.7265625" style="86" customWidth="1"/>
    <col min="4612" max="4631" width="8.7265625" style="86" customWidth="1"/>
    <col min="4632" max="4865" width="11.453125" style="86"/>
    <col min="4866" max="4866" width="17.7265625" style="86" customWidth="1"/>
    <col min="4867" max="4867" width="6.7265625" style="86" customWidth="1"/>
    <col min="4868" max="4887" width="8.7265625" style="86" customWidth="1"/>
    <col min="4888" max="5121" width="11.453125" style="86"/>
    <col min="5122" max="5122" width="17.7265625" style="86" customWidth="1"/>
    <col min="5123" max="5123" width="6.7265625" style="86" customWidth="1"/>
    <col min="5124" max="5143" width="8.7265625" style="86" customWidth="1"/>
    <col min="5144" max="5377" width="11.453125" style="86"/>
    <col min="5378" max="5378" width="17.7265625" style="86" customWidth="1"/>
    <col min="5379" max="5379" width="6.7265625" style="86" customWidth="1"/>
    <col min="5380" max="5399" width="8.7265625" style="86" customWidth="1"/>
    <col min="5400" max="5633" width="11.453125" style="86"/>
    <col min="5634" max="5634" width="17.7265625" style="86" customWidth="1"/>
    <col min="5635" max="5635" width="6.7265625" style="86" customWidth="1"/>
    <col min="5636" max="5655" width="8.7265625" style="86" customWidth="1"/>
    <col min="5656" max="5889" width="11.453125" style="86"/>
    <col min="5890" max="5890" width="17.7265625" style="86" customWidth="1"/>
    <col min="5891" max="5891" width="6.7265625" style="86" customWidth="1"/>
    <col min="5892" max="5911" width="8.7265625" style="86" customWidth="1"/>
    <col min="5912" max="6145" width="11.453125" style="86"/>
    <col min="6146" max="6146" width="17.7265625" style="86" customWidth="1"/>
    <col min="6147" max="6147" width="6.7265625" style="86" customWidth="1"/>
    <col min="6148" max="6167" width="8.7265625" style="86" customWidth="1"/>
    <col min="6168" max="6401" width="11.453125" style="86"/>
    <col min="6402" max="6402" width="17.7265625" style="86" customWidth="1"/>
    <col min="6403" max="6403" width="6.7265625" style="86" customWidth="1"/>
    <col min="6404" max="6423" width="8.7265625" style="86" customWidth="1"/>
    <col min="6424" max="6657" width="11.453125" style="86"/>
    <col min="6658" max="6658" width="17.7265625" style="86" customWidth="1"/>
    <col min="6659" max="6659" width="6.7265625" style="86" customWidth="1"/>
    <col min="6660" max="6679" width="8.7265625" style="86" customWidth="1"/>
    <col min="6680" max="6913" width="11.453125" style="86"/>
    <col min="6914" max="6914" width="17.7265625" style="86" customWidth="1"/>
    <col min="6915" max="6915" width="6.7265625" style="86" customWidth="1"/>
    <col min="6916" max="6935" width="8.7265625" style="86" customWidth="1"/>
    <col min="6936" max="7169" width="11.453125" style="86"/>
    <col min="7170" max="7170" width="17.7265625" style="86" customWidth="1"/>
    <col min="7171" max="7171" width="6.7265625" style="86" customWidth="1"/>
    <col min="7172" max="7191" width="8.7265625" style="86" customWidth="1"/>
    <col min="7192" max="7425" width="11.453125" style="86"/>
    <col min="7426" max="7426" width="17.7265625" style="86" customWidth="1"/>
    <col min="7427" max="7427" width="6.7265625" style="86" customWidth="1"/>
    <col min="7428" max="7447" width="8.7265625" style="86" customWidth="1"/>
    <col min="7448" max="7681" width="11.453125" style="86"/>
    <col min="7682" max="7682" width="17.7265625" style="86" customWidth="1"/>
    <col min="7683" max="7683" width="6.7265625" style="86" customWidth="1"/>
    <col min="7684" max="7703" width="8.7265625" style="86" customWidth="1"/>
    <col min="7704" max="7937" width="11.453125" style="86"/>
    <col min="7938" max="7938" width="17.7265625" style="86" customWidth="1"/>
    <col min="7939" max="7939" width="6.7265625" style="86" customWidth="1"/>
    <col min="7940" max="7959" width="8.7265625" style="86" customWidth="1"/>
    <col min="7960" max="8193" width="11.453125" style="86"/>
    <col min="8194" max="8194" width="17.7265625" style="86" customWidth="1"/>
    <col min="8195" max="8195" width="6.7265625" style="86" customWidth="1"/>
    <col min="8196" max="8215" width="8.7265625" style="86" customWidth="1"/>
    <col min="8216" max="8449" width="11.453125" style="86"/>
    <col min="8450" max="8450" width="17.7265625" style="86" customWidth="1"/>
    <col min="8451" max="8451" width="6.7265625" style="86" customWidth="1"/>
    <col min="8452" max="8471" width="8.7265625" style="86" customWidth="1"/>
    <col min="8472" max="8705" width="11.453125" style="86"/>
    <col min="8706" max="8706" width="17.7265625" style="86" customWidth="1"/>
    <col min="8707" max="8707" width="6.7265625" style="86" customWidth="1"/>
    <col min="8708" max="8727" width="8.7265625" style="86" customWidth="1"/>
    <col min="8728" max="8961" width="11.453125" style="86"/>
    <col min="8962" max="8962" width="17.7265625" style="86" customWidth="1"/>
    <col min="8963" max="8963" width="6.7265625" style="86" customWidth="1"/>
    <col min="8964" max="8983" width="8.7265625" style="86" customWidth="1"/>
    <col min="8984" max="9217" width="11.453125" style="86"/>
    <col min="9218" max="9218" width="17.7265625" style="86" customWidth="1"/>
    <col min="9219" max="9219" width="6.7265625" style="86" customWidth="1"/>
    <col min="9220" max="9239" width="8.7265625" style="86" customWidth="1"/>
    <col min="9240" max="9473" width="11.453125" style="86"/>
    <col min="9474" max="9474" width="17.7265625" style="86" customWidth="1"/>
    <col min="9475" max="9475" width="6.7265625" style="86" customWidth="1"/>
    <col min="9476" max="9495" width="8.7265625" style="86" customWidth="1"/>
    <col min="9496" max="9729" width="11.453125" style="86"/>
    <col min="9730" max="9730" width="17.7265625" style="86" customWidth="1"/>
    <col min="9731" max="9731" width="6.7265625" style="86" customWidth="1"/>
    <col min="9732" max="9751" width="8.7265625" style="86" customWidth="1"/>
    <col min="9752" max="9985" width="11.453125" style="86"/>
    <col min="9986" max="9986" width="17.7265625" style="86" customWidth="1"/>
    <col min="9987" max="9987" width="6.7265625" style="86" customWidth="1"/>
    <col min="9988" max="10007" width="8.7265625" style="86" customWidth="1"/>
    <col min="10008" max="10241" width="11.453125" style="86"/>
    <col min="10242" max="10242" width="17.7265625" style="86" customWidth="1"/>
    <col min="10243" max="10243" width="6.7265625" style="86" customWidth="1"/>
    <col min="10244" max="10263" width="8.7265625" style="86" customWidth="1"/>
    <col min="10264" max="10497" width="11.453125" style="86"/>
    <col min="10498" max="10498" width="17.7265625" style="86" customWidth="1"/>
    <col min="10499" max="10499" width="6.7265625" style="86" customWidth="1"/>
    <col min="10500" max="10519" width="8.7265625" style="86" customWidth="1"/>
    <col min="10520" max="10753" width="11.453125" style="86"/>
    <col min="10754" max="10754" width="17.7265625" style="86" customWidth="1"/>
    <col min="10755" max="10755" width="6.7265625" style="86" customWidth="1"/>
    <col min="10756" max="10775" width="8.7265625" style="86" customWidth="1"/>
    <col min="10776" max="11009" width="11.453125" style="86"/>
    <col min="11010" max="11010" width="17.7265625" style="86" customWidth="1"/>
    <col min="11011" max="11011" width="6.7265625" style="86" customWidth="1"/>
    <col min="11012" max="11031" width="8.7265625" style="86" customWidth="1"/>
    <col min="11032" max="11265" width="11.453125" style="86"/>
    <col min="11266" max="11266" width="17.7265625" style="86" customWidth="1"/>
    <col min="11267" max="11267" width="6.7265625" style="86" customWidth="1"/>
    <col min="11268" max="11287" width="8.7265625" style="86" customWidth="1"/>
    <col min="11288" max="11521" width="11.453125" style="86"/>
    <col min="11522" max="11522" width="17.7265625" style="86" customWidth="1"/>
    <col min="11523" max="11523" width="6.7265625" style="86" customWidth="1"/>
    <col min="11524" max="11543" width="8.7265625" style="86" customWidth="1"/>
    <col min="11544" max="11777" width="11.453125" style="86"/>
    <col min="11778" max="11778" width="17.7265625" style="86" customWidth="1"/>
    <col min="11779" max="11779" width="6.7265625" style="86" customWidth="1"/>
    <col min="11780" max="11799" width="8.7265625" style="86" customWidth="1"/>
    <col min="11800" max="12033" width="11.453125" style="86"/>
    <col min="12034" max="12034" width="17.7265625" style="86" customWidth="1"/>
    <col min="12035" max="12035" width="6.7265625" style="86" customWidth="1"/>
    <col min="12036" max="12055" width="8.7265625" style="86" customWidth="1"/>
    <col min="12056" max="12289" width="11.453125" style="86"/>
    <col min="12290" max="12290" width="17.7265625" style="86" customWidth="1"/>
    <col min="12291" max="12291" width="6.7265625" style="86" customWidth="1"/>
    <col min="12292" max="12311" width="8.7265625" style="86" customWidth="1"/>
    <col min="12312" max="12545" width="11.453125" style="86"/>
    <col min="12546" max="12546" width="17.7265625" style="86" customWidth="1"/>
    <col min="12547" max="12547" width="6.7265625" style="86" customWidth="1"/>
    <col min="12548" max="12567" width="8.7265625" style="86" customWidth="1"/>
    <col min="12568" max="12801" width="11.453125" style="86"/>
    <col min="12802" max="12802" width="17.7265625" style="86" customWidth="1"/>
    <col min="12803" max="12803" width="6.7265625" style="86" customWidth="1"/>
    <col min="12804" max="12823" width="8.7265625" style="86" customWidth="1"/>
    <col min="12824" max="13057" width="11.453125" style="86"/>
    <col min="13058" max="13058" width="17.7265625" style="86" customWidth="1"/>
    <col min="13059" max="13059" width="6.7265625" style="86" customWidth="1"/>
    <col min="13060" max="13079" width="8.7265625" style="86" customWidth="1"/>
    <col min="13080" max="13313" width="11.453125" style="86"/>
    <col min="13314" max="13314" width="17.7265625" style="86" customWidth="1"/>
    <col min="13315" max="13315" width="6.7265625" style="86" customWidth="1"/>
    <col min="13316" max="13335" width="8.7265625" style="86" customWidth="1"/>
    <col min="13336" max="13569" width="11.453125" style="86"/>
    <col min="13570" max="13570" width="17.7265625" style="86" customWidth="1"/>
    <col min="13571" max="13571" width="6.7265625" style="86" customWidth="1"/>
    <col min="13572" max="13591" width="8.7265625" style="86" customWidth="1"/>
    <col min="13592" max="13825" width="11.453125" style="86"/>
    <col min="13826" max="13826" width="17.7265625" style="86" customWidth="1"/>
    <col min="13827" max="13827" width="6.7265625" style="86" customWidth="1"/>
    <col min="13828" max="13847" width="8.7265625" style="86" customWidth="1"/>
    <col min="13848" max="14081" width="11.453125" style="86"/>
    <col min="14082" max="14082" width="17.7265625" style="86" customWidth="1"/>
    <col min="14083" max="14083" width="6.7265625" style="86" customWidth="1"/>
    <col min="14084" max="14103" width="8.7265625" style="86" customWidth="1"/>
    <col min="14104" max="14337" width="11.453125" style="86"/>
    <col min="14338" max="14338" width="17.7265625" style="86" customWidth="1"/>
    <col min="14339" max="14339" width="6.7265625" style="86" customWidth="1"/>
    <col min="14340" max="14359" width="8.7265625" style="86" customWidth="1"/>
    <col min="14360" max="14593" width="11.453125" style="86"/>
    <col min="14594" max="14594" width="17.7265625" style="86" customWidth="1"/>
    <col min="14595" max="14595" width="6.7265625" style="86" customWidth="1"/>
    <col min="14596" max="14615" width="8.7265625" style="86" customWidth="1"/>
    <col min="14616" max="14849" width="11.453125" style="86"/>
    <col min="14850" max="14850" width="17.7265625" style="86" customWidth="1"/>
    <col min="14851" max="14851" width="6.7265625" style="86" customWidth="1"/>
    <col min="14852" max="14871" width="8.7265625" style="86" customWidth="1"/>
    <col min="14872" max="15105" width="11.453125" style="86"/>
    <col min="15106" max="15106" width="17.7265625" style="86" customWidth="1"/>
    <col min="15107" max="15107" width="6.7265625" style="86" customWidth="1"/>
    <col min="15108" max="15127" width="8.7265625" style="86" customWidth="1"/>
    <col min="15128" max="15361" width="11.453125" style="86"/>
    <col min="15362" max="15362" width="17.7265625" style="86" customWidth="1"/>
    <col min="15363" max="15363" width="6.7265625" style="86" customWidth="1"/>
    <col min="15364" max="15383" width="8.7265625" style="86" customWidth="1"/>
    <col min="15384" max="15617" width="11.453125" style="86"/>
    <col min="15618" max="15618" width="17.7265625" style="86" customWidth="1"/>
    <col min="15619" max="15619" width="6.7265625" style="86" customWidth="1"/>
    <col min="15620" max="15639" width="8.7265625" style="86" customWidth="1"/>
    <col min="15640" max="15873" width="11.453125" style="86"/>
    <col min="15874" max="15874" width="17.7265625" style="86" customWidth="1"/>
    <col min="15875" max="15875" width="6.7265625" style="86" customWidth="1"/>
    <col min="15876" max="15895" width="8.7265625" style="86" customWidth="1"/>
    <col min="15896" max="16129" width="11.453125" style="86"/>
    <col min="16130" max="16130" width="17.7265625" style="86" customWidth="1"/>
    <col min="16131" max="16131" width="6.7265625" style="86" customWidth="1"/>
    <col min="16132" max="16151" width="8.7265625" style="86" customWidth="1"/>
    <col min="16152" max="16384" width="11.453125" style="86"/>
  </cols>
  <sheetData>
    <row r="1" spans="1:23" ht="13">
      <c r="B1" s="85" t="s">
        <v>86</v>
      </c>
    </row>
    <row r="3" spans="1:23">
      <c r="B3" s="86" t="s">
        <v>31</v>
      </c>
      <c r="C3" s="86" t="s">
        <v>61</v>
      </c>
    </row>
    <row r="4" spans="1:23" ht="13">
      <c r="D4" s="87"/>
      <c r="E4" s="87"/>
      <c r="F4" s="87"/>
      <c r="G4" s="87"/>
      <c r="H4" s="87"/>
      <c r="J4" s="87"/>
      <c r="K4" s="298" t="s">
        <v>62</v>
      </c>
      <c r="L4" s="298"/>
      <c r="M4" s="88"/>
      <c r="N4" s="88"/>
      <c r="O4" s="88"/>
      <c r="P4" s="88"/>
    </row>
    <row r="5" spans="1:23" ht="13">
      <c r="B5" s="89"/>
      <c r="D5" s="298" t="s">
        <v>63</v>
      </c>
      <c r="E5" s="298"/>
      <c r="F5" s="88"/>
      <c r="G5" s="88"/>
      <c r="H5" s="88"/>
      <c r="I5" s="90"/>
      <c r="J5" s="90"/>
      <c r="K5" s="298" t="s">
        <v>64</v>
      </c>
      <c r="L5" s="298"/>
      <c r="M5" s="88"/>
      <c r="N5" s="88"/>
      <c r="O5" s="88"/>
      <c r="P5" s="88"/>
    </row>
    <row r="6" spans="1:23" ht="13">
      <c r="D6" s="298" t="s">
        <v>65</v>
      </c>
      <c r="E6" s="298"/>
      <c r="F6" s="88"/>
      <c r="G6" s="88" t="s">
        <v>66</v>
      </c>
      <c r="H6" s="88" t="s">
        <v>66</v>
      </c>
      <c r="I6" s="90"/>
      <c r="J6" s="90"/>
      <c r="K6" s="298" t="s">
        <v>67</v>
      </c>
      <c r="L6" s="298"/>
      <c r="M6" s="88"/>
      <c r="N6" s="88" t="s">
        <v>66</v>
      </c>
      <c r="O6" s="88" t="s">
        <v>66</v>
      </c>
      <c r="P6" s="88"/>
      <c r="R6" s="298" t="s">
        <v>68</v>
      </c>
      <c r="S6" s="298"/>
      <c r="T6" s="88"/>
      <c r="U6" s="88" t="s">
        <v>66</v>
      </c>
      <c r="V6" s="88" t="s">
        <v>66</v>
      </c>
    </row>
    <row r="7" spans="1:23" ht="13">
      <c r="B7" s="91"/>
      <c r="D7" s="90"/>
      <c r="E7" s="90"/>
      <c r="F7" s="90"/>
      <c r="G7" s="92" t="s">
        <v>50</v>
      </c>
      <c r="H7" s="92" t="s">
        <v>50</v>
      </c>
      <c r="I7" s="169"/>
      <c r="J7" s="90"/>
      <c r="K7" s="90"/>
      <c r="L7" s="90"/>
      <c r="M7" s="90"/>
      <c r="N7" s="92" t="s">
        <v>50</v>
      </c>
      <c r="O7" s="92" t="s">
        <v>50</v>
      </c>
      <c r="P7" s="92"/>
      <c r="R7" s="90"/>
      <c r="S7" s="90"/>
      <c r="T7" s="90"/>
      <c r="U7" s="92" t="s">
        <v>50</v>
      </c>
      <c r="V7" s="92" t="s">
        <v>50</v>
      </c>
    </row>
    <row r="8" spans="1:23" ht="13">
      <c r="A8" s="172"/>
      <c r="B8" s="91"/>
      <c r="D8" s="90" t="s">
        <v>38</v>
      </c>
      <c r="E8" s="90" t="s">
        <v>38</v>
      </c>
      <c r="F8" s="88" t="s">
        <v>51</v>
      </c>
      <c r="G8" s="88" t="s">
        <v>39</v>
      </c>
      <c r="H8" s="88" t="s">
        <v>40</v>
      </c>
      <c r="I8" s="90" t="s">
        <v>45</v>
      </c>
      <c r="J8" s="90"/>
      <c r="K8" s="90" t="s">
        <v>38</v>
      </c>
      <c r="L8" s="90" t="s">
        <v>38</v>
      </c>
      <c r="M8" s="88" t="s">
        <v>51</v>
      </c>
      <c r="N8" s="88" t="s">
        <v>39</v>
      </c>
      <c r="O8" s="88" t="s">
        <v>40</v>
      </c>
      <c r="P8" s="88" t="s">
        <v>45</v>
      </c>
      <c r="Q8" s="93"/>
      <c r="R8" s="90" t="s">
        <v>38</v>
      </c>
      <c r="S8" s="90" t="s">
        <v>38</v>
      </c>
      <c r="T8" s="88" t="s">
        <v>51</v>
      </c>
      <c r="U8" s="88" t="s">
        <v>39</v>
      </c>
      <c r="V8" s="88" t="s">
        <v>40</v>
      </c>
      <c r="W8" s="93" t="s">
        <v>45</v>
      </c>
    </row>
    <row r="9" spans="1:23">
      <c r="A9" s="173">
        <v>39453</v>
      </c>
      <c r="B9" s="149">
        <v>39448</v>
      </c>
      <c r="C9" s="44">
        <f>VLOOKUP(A9,'FR Cattle'!A9:C268,3)</f>
        <v>0.74865000000000004</v>
      </c>
      <c r="D9" s="94">
        <v>2.36</v>
      </c>
      <c r="E9" s="94">
        <v>2.39</v>
      </c>
      <c r="F9" s="94">
        <f t="shared" ref="F9:F61" si="0">(D9+E9)*100/100/2</f>
        <v>2.375</v>
      </c>
      <c r="G9" s="95">
        <v>0</v>
      </c>
      <c r="H9" s="95">
        <v>-1.6563146997929579</v>
      </c>
      <c r="I9" s="170">
        <f t="shared" ref="I9:I60" si="1">F9*C9*100</f>
        <v>177.80437500000002</v>
      </c>
      <c r="J9" s="94"/>
      <c r="K9" s="94">
        <v>1.39</v>
      </c>
      <c r="L9" s="94">
        <v>1.42</v>
      </c>
      <c r="M9" s="94">
        <f t="shared" ref="M9:M61" si="2">(K9+L9)*100/100/2</f>
        <v>1.4049999999999998</v>
      </c>
      <c r="N9" s="86">
        <v>0</v>
      </c>
      <c r="O9" s="95">
        <v>-1.403508771929836</v>
      </c>
      <c r="P9" s="170">
        <f>M9*C9*100</f>
        <v>105.18532499999999</v>
      </c>
      <c r="Q9" s="94"/>
      <c r="R9" s="94">
        <v>1.78</v>
      </c>
      <c r="S9" s="94">
        <v>1.81</v>
      </c>
      <c r="T9" s="94">
        <f t="shared" ref="T9:T61" si="3">(R9+S9)*100/100/2</f>
        <v>1.7949999999999999</v>
      </c>
      <c r="U9" s="95">
        <v>0</v>
      </c>
      <c r="V9" s="95">
        <v>-3.7533512064343171</v>
      </c>
      <c r="W9" s="100">
        <f>T9*C9*100</f>
        <v>134.38267500000001</v>
      </c>
    </row>
    <row r="10" spans="1:23">
      <c r="A10" s="173">
        <v>39460</v>
      </c>
      <c r="B10" s="149">
        <v>39455</v>
      </c>
      <c r="C10" s="44">
        <f>VLOOKUP(A10,'FR Cattle'!A10:C269,3)</f>
        <v>0.754</v>
      </c>
      <c r="D10" s="94">
        <v>2.36</v>
      </c>
      <c r="E10" s="94">
        <v>2.39</v>
      </c>
      <c r="F10" s="94">
        <f t="shared" si="0"/>
        <v>2.375</v>
      </c>
      <c r="G10" s="95">
        <f t="shared" ref="G10:G61" si="4">F10/F9*100-100</f>
        <v>0</v>
      </c>
      <c r="H10" s="95">
        <v>-1.6563146997929579</v>
      </c>
      <c r="I10" s="170">
        <f t="shared" si="1"/>
        <v>179.07500000000002</v>
      </c>
      <c r="J10" s="94"/>
      <c r="K10" s="94">
        <v>1.39</v>
      </c>
      <c r="L10" s="94">
        <v>1.42</v>
      </c>
      <c r="M10" s="94">
        <f t="shared" si="2"/>
        <v>1.4049999999999998</v>
      </c>
      <c r="N10" s="94">
        <f t="shared" ref="N10:N61" si="5">M10/M9*100-100</f>
        <v>0</v>
      </c>
      <c r="O10" s="95">
        <v>-1.403508771929836</v>
      </c>
      <c r="P10" s="170">
        <f t="shared" ref="P10:P62" si="6">M10*C10*100</f>
        <v>105.937</v>
      </c>
      <c r="Q10" s="94"/>
      <c r="R10" s="94">
        <v>1.78</v>
      </c>
      <c r="S10" s="94">
        <v>1.81</v>
      </c>
      <c r="T10" s="94">
        <f t="shared" si="3"/>
        <v>1.7949999999999999</v>
      </c>
      <c r="U10" s="95">
        <f t="shared" ref="U10:U61" si="7">T10/T9*100-100</f>
        <v>0</v>
      </c>
      <c r="V10" s="95">
        <v>-3.7533512064343171</v>
      </c>
      <c r="W10" s="100">
        <f t="shared" ref="W10:W62" si="8">T10*C10*100</f>
        <v>135.34299999999999</v>
      </c>
    </row>
    <row r="11" spans="1:23">
      <c r="A11" s="173">
        <v>39467</v>
      </c>
      <c r="B11" s="149">
        <v>39462</v>
      </c>
      <c r="C11" s="44">
        <f>VLOOKUP(A11,'FR Cattle'!A11:C270,3)</f>
        <v>0.74719999999999998</v>
      </c>
      <c r="D11" s="94">
        <v>2.36</v>
      </c>
      <c r="E11" s="94">
        <v>2.39</v>
      </c>
      <c r="F11" s="94">
        <f t="shared" si="0"/>
        <v>2.375</v>
      </c>
      <c r="G11" s="95">
        <f t="shared" si="4"/>
        <v>0</v>
      </c>
      <c r="H11" s="95">
        <v>-0.83507306889353572</v>
      </c>
      <c r="I11" s="170">
        <f t="shared" si="1"/>
        <v>177.46</v>
      </c>
      <c r="J11" s="94"/>
      <c r="K11" s="94">
        <v>1.39</v>
      </c>
      <c r="L11" s="94">
        <v>1.42</v>
      </c>
      <c r="M11" s="94">
        <f t="shared" si="2"/>
        <v>1.4049999999999998</v>
      </c>
      <c r="N11" s="95">
        <f t="shared" si="5"/>
        <v>0</v>
      </c>
      <c r="O11" s="95">
        <v>0.7168458781361835</v>
      </c>
      <c r="P11" s="170">
        <f t="shared" si="6"/>
        <v>104.98159999999999</v>
      </c>
      <c r="Q11" s="94"/>
      <c r="R11" s="94">
        <v>1.78</v>
      </c>
      <c r="S11" s="94">
        <v>1.81</v>
      </c>
      <c r="T11" s="94">
        <f t="shared" si="3"/>
        <v>1.7949999999999999</v>
      </c>
      <c r="U11" s="95">
        <f t="shared" si="7"/>
        <v>0</v>
      </c>
      <c r="V11" s="95">
        <v>-2.1798365122615735</v>
      </c>
      <c r="W11" s="100">
        <f t="shared" si="8"/>
        <v>134.1224</v>
      </c>
    </row>
    <row r="12" spans="1:23">
      <c r="A12" s="173">
        <v>39474</v>
      </c>
      <c r="B12" s="149">
        <v>39469</v>
      </c>
      <c r="C12" s="44">
        <f>VLOOKUP(A12,'FR Cattle'!A12:C271,3)</f>
        <v>0.74339999999999995</v>
      </c>
      <c r="D12" s="94">
        <v>2.36</v>
      </c>
      <c r="E12" s="94">
        <v>2.39</v>
      </c>
      <c r="F12" s="94">
        <f t="shared" si="0"/>
        <v>2.375</v>
      </c>
      <c r="G12" s="95">
        <f t="shared" si="4"/>
        <v>0</v>
      </c>
      <c r="H12" s="95">
        <v>0</v>
      </c>
      <c r="I12" s="170">
        <f t="shared" si="1"/>
        <v>176.55749999999998</v>
      </c>
      <c r="J12" s="94"/>
      <c r="K12" s="94">
        <v>1.39</v>
      </c>
      <c r="L12" s="94">
        <v>1.42</v>
      </c>
      <c r="M12" s="94">
        <f t="shared" si="2"/>
        <v>1.4049999999999998</v>
      </c>
      <c r="N12" s="94">
        <f t="shared" si="5"/>
        <v>0</v>
      </c>
      <c r="O12" s="95">
        <v>0.7168458781361835</v>
      </c>
      <c r="P12" s="170">
        <f t="shared" si="6"/>
        <v>104.44769999999998</v>
      </c>
      <c r="Q12" s="94"/>
      <c r="R12" s="94">
        <v>1.78</v>
      </c>
      <c r="S12" s="94">
        <v>1.81</v>
      </c>
      <c r="T12" s="94">
        <f t="shared" si="3"/>
        <v>1.7949999999999999</v>
      </c>
      <c r="U12" s="95">
        <f t="shared" si="7"/>
        <v>0</v>
      </c>
      <c r="V12" s="95">
        <v>-0.55401662049864342</v>
      </c>
      <c r="W12" s="100">
        <f t="shared" si="8"/>
        <v>133.44029999999998</v>
      </c>
    </row>
    <row r="13" spans="1:23">
      <c r="A13" s="173">
        <v>39481</v>
      </c>
      <c r="B13" s="149">
        <v>39476</v>
      </c>
      <c r="C13" s="44">
        <f>VLOOKUP(A13,'FR Cattle'!A13:C272,3)</f>
        <v>0.747</v>
      </c>
      <c r="D13" s="94">
        <v>2.36</v>
      </c>
      <c r="E13" s="94">
        <v>2.39</v>
      </c>
      <c r="F13" s="94">
        <f t="shared" si="0"/>
        <v>2.375</v>
      </c>
      <c r="G13" s="95">
        <f t="shared" si="4"/>
        <v>0</v>
      </c>
      <c r="H13" s="95">
        <v>0</v>
      </c>
      <c r="I13" s="170">
        <f t="shared" si="1"/>
        <v>177.41249999999999</v>
      </c>
      <c r="J13" s="94"/>
      <c r="K13" s="94">
        <v>1.39</v>
      </c>
      <c r="L13" s="94">
        <v>1.42</v>
      </c>
      <c r="M13" s="94">
        <f t="shared" si="2"/>
        <v>1.4049999999999998</v>
      </c>
      <c r="N13" s="95">
        <f t="shared" si="5"/>
        <v>0</v>
      </c>
      <c r="O13" s="95">
        <v>0.7168458781361835</v>
      </c>
      <c r="P13" s="170">
        <f t="shared" si="6"/>
        <v>104.95349999999999</v>
      </c>
      <c r="Q13" s="94"/>
      <c r="R13" s="94">
        <v>1.78</v>
      </c>
      <c r="S13" s="94">
        <v>1.81</v>
      </c>
      <c r="T13" s="94">
        <f t="shared" si="3"/>
        <v>1.7949999999999999</v>
      </c>
      <c r="U13" s="95">
        <f t="shared" si="7"/>
        <v>0</v>
      </c>
      <c r="V13" s="95">
        <v>-0.55401662049864342</v>
      </c>
      <c r="W13" s="100">
        <f t="shared" si="8"/>
        <v>134.0865</v>
      </c>
    </row>
    <row r="14" spans="1:23">
      <c r="A14" s="173">
        <v>39488</v>
      </c>
      <c r="B14" s="149">
        <v>39483</v>
      </c>
      <c r="C14" s="44">
        <f>VLOOKUP(A14,'FR Cattle'!A14:C273,3)</f>
        <v>0.74314999999999998</v>
      </c>
      <c r="D14" s="94">
        <v>2.36</v>
      </c>
      <c r="E14" s="94">
        <v>2.39</v>
      </c>
      <c r="F14" s="94">
        <f t="shared" si="0"/>
        <v>2.375</v>
      </c>
      <c r="G14" s="95">
        <f t="shared" si="4"/>
        <v>0</v>
      </c>
      <c r="H14" s="95">
        <v>0</v>
      </c>
      <c r="I14" s="170">
        <f t="shared" si="1"/>
        <v>176.49812499999999</v>
      </c>
      <c r="J14" s="94"/>
      <c r="K14" s="94">
        <v>1.39</v>
      </c>
      <c r="L14" s="94">
        <v>1.42</v>
      </c>
      <c r="M14" s="94">
        <f t="shared" si="2"/>
        <v>1.4049999999999998</v>
      </c>
      <c r="N14" s="95">
        <f t="shared" si="5"/>
        <v>0</v>
      </c>
      <c r="O14" s="95">
        <v>0.7168458781361835</v>
      </c>
      <c r="P14" s="170">
        <f t="shared" si="6"/>
        <v>104.41257499999999</v>
      </c>
      <c r="Q14" s="94"/>
      <c r="R14" s="94">
        <v>1.78</v>
      </c>
      <c r="S14" s="94">
        <v>1.81</v>
      </c>
      <c r="T14" s="94">
        <f t="shared" si="3"/>
        <v>1.7949999999999999</v>
      </c>
      <c r="U14" s="95">
        <f t="shared" si="7"/>
        <v>0</v>
      </c>
      <c r="V14" s="95">
        <v>-0.55401662049864342</v>
      </c>
      <c r="W14" s="100">
        <f t="shared" si="8"/>
        <v>133.39542499999999</v>
      </c>
    </row>
    <row r="15" spans="1:23">
      <c r="A15" s="173">
        <v>39495</v>
      </c>
      <c r="B15" s="149">
        <v>39490</v>
      </c>
      <c r="C15" s="44">
        <f>VLOOKUP(A15,'FR Cattle'!A15:C274,3)</f>
        <v>0.75439999999999996</v>
      </c>
      <c r="D15" s="96">
        <v>2.36</v>
      </c>
      <c r="E15" s="96">
        <v>2.39</v>
      </c>
      <c r="F15" s="94">
        <f t="shared" si="0"/>
        <v>2.375</v>
      </c>
      <c r="G15" s="95">
        <f t="shared" si="4"/>
        <v>0</v>
      </c>
      <c r="H15" s="95">
        <v>0</v>
      </c>
      <c r="I15" s="170">
        <f t="shared" si="1"/>
        <v>179.17</v>
      </c>
      <c r="J15" s="96"/>
      <c r="K15" s="96">
        <v>1.39</v>
      </c>
      <c r="L15" s="96">
        <v>1.42</v>
      </c>
      <c r="M15" s="94">
        <f t="shared" si="2"/>
        <v>1.4049999999999998</v>
      </c>
      <c r="N15" s="94">
        <f t="shared" si="5"/>
        <v>0</v>
      </c>
      <c r="O15" s="95">
        <v>0.7168458781361835</v>
      </c>
      <c r="P15" s="170">
        <f t="shared" si="6"/>
        <v>105.99319999999999</v>
      </c>
      <c r="Q15" s="96"/>
      <c r="R15" s="96">
        <v>1.78</v>
      </c>
      <c r="S15" s="96">
        <v>1.81</v>
      </c>
      <c r="T15" s="94">
        <f t="shared" si="3"/>
        <v>1.7949999999999999</v>
      </c>
      <c r="U15" s="95">
        <f t="shared" si="7"/>
        <v>0</v>
      </c>
      <c r="V15" s="95">
        <v>-0.55401662049864342</v>
      </c>
      <c r="W15" s="100">
        <f t="shared" si="8"/>
        <v>135.41479999999999</v>
      </c>
    </row>
    <row r="16" spans="1:23">
      <c r="A16" s="173">
        <v>39502</v>
      </c>
      <c r="B16" s="149">
        <v>39497</v>
      </c>
      <c r="C16" s="44">
        <f>VLOOKUP(A16,'FR Cattle'!A16:C275,3)</f>
        <v>0.75760000000000005</v>
      </c>
      <c r="D16" s="96">
        <v>2.36</v>
      </c>
      <c r="E16" s="96">
        <v>2.39</v>
      </c>
      <c r="F16" s="94">
        <f t="shared" si="0"/>
        <v>2.375</v>
      </c>
      <c r="G16" s="95">
        <f t="shared" si="4"/>
        <v>0</v>
      </c>
      <c r="H16" s="95">
        <v>0</v>
      </c>
      <c r="I16" s="170">
        <f t="shared" si="1"/>
        <v>179.93</v>
      </c>
      <c r="J16" s="96"/>
      <c r="K16" s="96">
        <v>1.39</v>
      </c>
      <c r="L16" s="96">
        <v>1.42</v>
      </c>
      <c r="M16" s="94">
        <f t="shared" si="2"/>
        <v>1.4049999999999998</v>
      </c>
      <c r="N16" s="94">
        <f t="shared" si="5"/>
        <v>0</v>
      </c>
      <c r="O16" s="95">
        <v>0.7168458781361835</v>
      </c>
      <c r="P16" s="170">
        <f t="shared" si="6"/>
        <v>106.44279999999999</v>
      </c>
      <c r="Q16" s="96"/>
      <c r="R16" s="96">
        <v>1.78</v>
      </c>
      <c r="S16" s="96">
        <v>1.81</v>
      </c>
      <c r="T16" s="94">
        <f t="shared" si="3"/>
        <v>1.7949999999999999</v>
      </c>
      <c r="U16" s="95">
        <f t="shared" si="7"/>
        <v>0</v>
      </c>
      <c r="V16" s="95">
        <v>-0.55401662049864342</v>
      </c>
      <c r="W16" s="100">
        <f t="shared" si="8"/>
        <v>135.98920000000001</v>
      </c>
    </row>
    <row r="17" spans="1:23">
      <c r="A17" s="173">
        <v>39509</v>
      </c>
      <c r="B17" s="149">
        <v>39504</v>
      </c>
      <c r="C17" s="44">
        <f>VLOOKUP(A17,'FR Cattle'!A17:C276,3)</f>
        <v>0.76849999999999996</v>
      </c>
      <c r="D17" s="96">
        <v>2.36</v>
      </c>
      <c r="E17" s="96">
        <v>2.39</v>
      </c>
      <c r="F17" s="94">
        <f t="shared" si="0"/>
        <v>2.375</v>
      </c>
      <c r="G17" s="95">
        <f t="shared" si="4"/>
        <v>0</v>
      </c>
      <c r="H17" s="95">
        <v>0</v>
      </c>
      <c r="I17" s="170">
        <f t="shared" si="1"/>
        <v>182.51874999999998</v>
      </c>
      <c r="J17" s="96"/>
      <c r="K17" s="96">
        <v>1.39</v>
      </c>
      <c r="L17" s="96">
        <v>1.42</v>
      </c>
      <c r="M17" s="94">
        <f t="shared" si="2"/>
        <v>1.4049999999999998</v>
      </c>
      <c r="N17" s="94">
        <f t="shared" si="5"/>
        <v>0</v>
      </c>
      <c r="O17" s="95">
        <v>0.7168458781361835</v>
      </c>
      <c r="P17" s="170">
        <f t="shared" si="6"/>
        <v>107.97424999999998</v>
      </c>
      <c r="Q17" s="96"/>
      <c r="R17" s="96">
        <v>1.78</v>
      </c>
      <c r="S17" s="96">
        <v>1.81</v>
      </c>
      <c r="T17" s="94">
        <f t="shared" si="3"/>
        <v>1.7949999999999999</v>
      </c>
      <c r="U17" s="95">
        <f t="shared" si="7"/>
        <v>0</v>
      </c>
      <c r="V17" s="95">
        <v>-0.55401662049864342</v>
      </c>
      <c r="W17" s="100">
        <f t="shared" si="8"/>
        <v>137.94574999999998</v>
      </c>
    </row>
    <row r="18" spans="1:23">
      <c r="A18" s="173">
        <v>39516</v>
      </c>
      <c r="B18" s="149">
        <v>39511</v>
      </c>
      <c r="C18" s="44">
        <f>VLOOKUP(A18,'FR Cattle'!A18:C277,3)</f>
        <v>0.76659999999999995</v>
      </c>
      <c r="D18" s="96">
        <v>2.4</v>
      </c>
      <c r="E18" s="96">
        <v>2.4300000000000002</v>
      </c>
      <c r="F18" s="94">
        <f t="shared" si="0"/>
        <v>2.415</v>
      </c>
      <c r="G18" s="95">
        <f t="shared" si="4"/>
        <v>1.6842105263157947</v>
      </c>
      <c r="H18" s="95">
        <v>1.6842105263157947</v>
      </c>
      <c r="I18" s="170">
        <f t="shared" si="1"/>
        <v>185.13389999999998</v>
      </c>
      <c r="J18" s="96"/>
      <c r="K18" s="96">
        <v>1.42</v>
      </c>
      <c r="L18" s="96">
        <v>1.45</v>
      </c>
      <c r="M18" s="94">
        <f t="shared" si="2"/>
        <v>1.4350000000000001</v>
      </c>
      <c r="N18" s="95">
        <f t="shared" si="5"/>
        <v>2.1352313167259922</v>
      </c>
      <c r="O18" s="95">
        <v>2.8673835125448051</v>
      </c>
      <c r="P18" s="170">
        <f t="shared" si="6"/>
        <v>110.00710000000001</v>
      </c>
      <c r="Q18" s="96"/>
      <c r="R18" s="96">
        <v>1.78</v>
      </c>
      <c r="S18" s="96">
        <v>1.81</v>
      </c>
      <c r="T18" s="94">
        <f t="shared" si="3"/>
        <v>1.7949999999999999</v>
      </c>
      <c r="U18" s="95">
        <f t="shared" si="7"/>
        <v>0</v>
      </c>
      <c r="V18" s="95">
        <v>-0.55401662049864342</v>
      </c>
      <c r="W18" s="100">
        <f t="shared" si="8"/>
        <v>137.60469999999998</v>
      </c>
    </row>
    <row r="19" spans="1:23">
      <c r="A19" s="173">
        <v>39523</v>
      </c>
      <c r="B19" s="149">
        <v>39518</v>
      </c>
      <c r="C19" s="44">
        <f>VLOOKUP(A19,'FR Cattle'!A19:C278,3)</f>
        <v>0.78590000000000004</v>
      </c>
      <c r="D19" s="96">
        <v>2.4300000000000002</v>
      </c>
      <c r="E19" s="96">
        <v>2.46</v>
      </c>
      <c r="F19" s="94">
        <f t="shared" si="0"/>
        <v>2.4450000000000003</v>
      </c>
      <c r="G19" s="95">
        <f t="shared" si="4"/>
        <v>1.2422360248447291</v>
      </c>
      <c r="H19" s="95">
        <v>2.9473684210526585</v>
      </c>
      <c r="I19" s="170">
        <f t="shared" si="1"/>
        <v>192.15255000000002</v>
      </c>
      <c r="J19" s="96"/>
      <c r="K19" s="96">
        <v>1.45</v>
      </c>
      <c r="L19" s="96">
        <v>1.48</v>
      </c>
      <c r="M19" s="94">
        <f t="shared" si="2"/>
        <v>1.4650000000000001</v>
      </c>
      <c r="N19" s="94">
        <f t="shared" si="5"/>
        <v>2.0905923344947723</v>
      </c>
      <c r="O19" s="95">
        <v>5.0179211469534124</v>
      </c>
      <c r="P19" s="170">
        <f t="shared" si="6"/>
        <v>115.13435000000001</v>
      </c>
      <c r="Q19" s="96"/>
      <c r="R19" s="96">
        <v>1.78</v>
      </c>
      <c r="S19" s="96">
        <v>1.81</v>
      </c>
      <c r="T19" s="94">
        <f t="shared" si="3"/>
        <v>1.7949999999999999</v>
      </c>
      <c r="U19" s="95">
        <f t="shared" si="7"/>
        <v>0</v>
      </c>
      <c r="V19" s="95">
        <v>-0.55401662049864342</v>
      </c>
      <c r="W19" s="100">
        <f t="shared" si="8"/>
        <v>141.06905</v>
      </c>
    </row>
    <row r="20" spans="1:23">
      <c r="A20" s="173">
        <v>39530</v>
      </c>
      <c r="B20" s="149">
        <v>39525</v>
      </c>
      <c r="C20" s="44">
        <f>VLOOKUP(A20,'FR Cattle'!A20:C279,3)</f>
        <v>0.78810000000000002</v>
      </c>
      <c r="D20" s="96">
        <v>2.48</v>
      </c>
      <c r="E20" s="96">
        <v>2.5099999999999998</v>
      </c>
      <c r="F20" s="94">
        <f t="shared" si="0"/>
        <v>2.4950000000000001</v>
      </c>
      <c r="G20" s="95">
        <f t="shared" si="4"/>
        <v>2.0449897750511212</v>
      </c>
      <c r="H20" s="95">
        <v>5.0526315789473699</v>
      </c>
      <c r="I20" s="170">
        <f t="shared" si="1"/>
        <v>196.63095000000001</v>
      </c>
      <c r="J20" s="96"/>
      <c r="K20" s="96">
        <v>1.5</v>
      </c>
      <c r="L20" s="96">
        <v>1.53</v>
      </c>
      <c r="M20" s="94">
        <f t="shared" si="2"/>
        <v>1.5149999999999999</v>
      </c>
      <c r="N20" s="94">
        <f t="shared" si="5"/>
        <v>3.4129692832764391</v>
      </c>
      <c r="O20" s="95">
        <v>8.602150537634401</v>
      </c>
      <c r="P20" s="170">
        <f t="shared" si="6"/>
        <v>119.39715</v>
      </c>
      <c r="Q20" s="96"/>
      <c r="R20" s="96">
        <v>1.78</v>
      </c>
      <c r="S20" s="96">
        <v>1.81</v>
      </c>
      <c r="T20" s="94">
        <f t="shared" si="3"/>
        <v>1.7949999999999999</v>
      </c>
      <c r="U20" s="95">
        <f t="shared" si="7"/>
        <v>0</v>
      </c>
      <c r="V20" s="95">
        <v>-0.55401662049864342</v>
      </c>
      <c r="W20" s="100">
        <f t="shared" si="8"/>
        <v>141.46395000000001</v>
      </c>
    </row>
    <row r="21" spans="1:23">
      <c r="A21" s="173">
        <v>39537</v>
      </c>
      <c r="B21" s="149">
        <v>39532</v>
      </c>
      <c r="C21" s="44">
        <f>VLOOKUP(A21,'FR Cattle'!A21:C280,3)</f>
        <v>0.78849999999999998</v>
      </c>
      <c r="D21" s="96">
        <v>2.48</v>
      </c>
      <c r="E21" s="96">
        <v>2.5099999999999998</v>
      </c>
      <c r="F21" s="94">
        <f t="shared" si="0"/>
        <v>2.4950000000000001</v>
      </c>
      <c r="G21" s="95">
        <f t="shared" si="4"/>
        <v>0</v>
      </c>
      <c r="H21" s="95">
        <v>5.9447983014862018</v>
      </c>
      <c r="I21" s="170">
        <f t="shared" si="1"/>
        <v>196.73075</v>
      </c>
      <c r="J21" s="96"/>
      <c r="K21" s="96">
        <v>1.5</v>
      </c>
      <c r="L21" s="96">
        <v>1.53</v>
      </c>
      <c r="M21" s="94">
        <f t="shared" si="2"/>
        <v>1.5149999999999999</v>
      </c>
      <c r="N21" s="94">
        <f t="shared" si="5"/>
        <v>0</v>
      </c>
      <c r="O21" s="95">
        <v>10.181818181818187</v>
      </c>
      <c r="P21" s="170">
        <f t="shared" si="6"/>
        <v>119.45774999999999</v>
      </c>
      <c r="Q21" s="96"/>
      <c r="R21" s="96">
        <v>1.78</v>
      </c>
      <c r="S21" s="96">
        <v>1.81</v>
      </c>
      <c r="T21" s="94">
        <f t="shared" si="3"/>
        <v>1.7949999999999999</v>
      </c>
      <c r="U21" s="95">
        <f t="shared" si="7"/>
        <v>0</v>
      </c>
      <c r="V21" s="95">
        <v>0.56022408963585235</v>
      </c>
      <c r="W21" s="100">
        <f t="shared" si="8"/>
        <v>141.53574999999998</v>
      </c>
    </row>
    <row r="22" spans="1:23">
      <c r="A22" s="173">
        <v>39544</v>
      </c>
      <c r="B22" s="149">
        <v>39539</v>
      </c>
      <c r="C22" s="44">
        <f>VLOOKUP(A22,'FR Cattle'!A22:C281,3)</f>
        <v>0.79769999999999996</v>
      </c>
      <c r="D22" s="96">
        <v>2.48</v>
      </c>
      <c r="E22" s="96">
        <v>2.5099999999999998</v>
      </c>
      <c r="F22" s="94">
        <f t="shared" si="0"/>
        <v>2.4950000000000001</v>
      </c>
      <c r="G22" s="95">
        <f t="shared" si="4"/>
        <v>0</v>
      </c>
      <c r="H22" s="95">
        <v>5.9447983014862018</v>
      </c>
      <c r="I22" s="170">
        <f t="shared" si="1"/>
        <v>199.02615</v>
      </c>
      <c r="J22" s="96"/>
      <c r="K22" s="96">
        <v>1.5</v>
      </c>
      <c r="L22" s="96">
        <v>1.53</v>
      </c>
      <c r="M22" s="94">
        <f t="shared" si="2"/>
        <v>1.5149999999999999</v>
      </c>
      <c r="N22" s="95">
        <f t="shared" si="5"/>
        <v>0</v>
      </c>
      <c r="O22" s="95">
        <v>10.181818181818187</v>
      </c>
      <c r="P22" s="170">
        <f t="shared" si="6"/>
        <v>120.85154999999999</v>
      </c>
      <c r="Q22" s="96"/>
      <c r="R22" s="96">
        <v>1.78</v>
      </c>
      <c r="S22" s="96">
        <v>1.81</v>
      </c>
      <c r="T22" s="94">
        <f t="shared" si="3"/>
        <v>1.7949999999999999</v>
      </c>
      <c r="U22" s="95">
        <f t="shared" si="7"/>
        <v>0</v>
      </c>
      <c r="V22" s="95">
        <v>0.56022408963585235</v>
      </c>
      <c r="W22" s="100">
        <f t="shared" si="8"/>
        <v>143.18715</v>
      </c>
    </row>
    <row r="23" spans="1:23">
      <c r="A23" s="173">
        <v>39551</v>
      </c>
      <c r="B23" s="149">
        <v>39546</v>
      </c>
      <c r="C23" s="44">
        <f>VLOOKUP(A23,'FR Cattle'!A23:C282,3)</f>
        <v>0.80610000000000004</v>
      </c>
      <c r="D23" s="96">
        <v>2.48</v>
      </c>
      <c r="E23" s="96">
        <v>2.5099999999999998</v>
      </c>
      <c r="F23" s="94">
        <f t="shared" si="0"/>
        <v>2.4950000000000001</v>
      </c>
      <c r="G23" s="95">
        <f t="shared" si="4"/>
        <v>0</v>
      </c>
      <c r="H23" s="95">
        <v>5.9447983014862018</v>
      </c>
      <c r="I23" s="170">
        <f t="shared" si="1"/>
        <v>201.12195000000003</v>
      </c>
      <c r="J23" s="96"/>
      <c r="K23" s="96">
        <v>1.5</v>
      </c>
      <c r="L23" s="96">
        <v>1.53</v>
      </c>
      <c r="M23" s="94">
        <f t="shared" si="2"/>
        <v>1.5149999999999999</v>
      </c>
      <c r="N23" s="95">
        <f t="shared" si="5"/>
        <v>0</v>
      </c>
      <c r="O23" s="95">
        <v>10.181818181818187</v>
      </c>
      <c r="P23" s="170">
        <f t="shared" si="6"/>
        <v>122.12415000000001</v>
      </c>
      <c r="Q23" s="96"/>
      <c r="R23" s="96">
        <v>1.78</v>
      </c>
      <c r="S23" s="96">
        <v>1.81</v>
      </c>
      <c r="T23" s="94">
        <f t="shared" si="3"/>
        <v>1.7949999999999999</v>
      </c>
      <c r="U23" s="95">
        <f t="shared" si="7"/>
        <v>0</v>
      </c>
      <c r="V23" s="95">
        <v>0.56022408963585235</v>
      </c>
      <c r="W23" s="100">
        <f t="shared" si="8"/>
        <v>144.69495000000001</v>
      </c>
    </row>
    <row r="24" spans="1:23">
      <c r="A24" s="173">
        <v>39558</v>
      </c>
      <c r="B24" s="149">
        <v>39553</v>
      </c>
      <c r="C24" s="44">
        <f>VLOOKUP(A24,'FR Cattle'!A24:C283,3)</f>
        <v>0.80034499999999997</v>
      </c>
      <c r="D24" s="96">
        <v>2.48</v>
      </c>
      <c r="E24" s="96">
        <v>2.5099999999999998</v>
      </c>
      <c r="F24" s="94">
        <f t="shared" si="0"/>
        <v>2.4950000000000001</v>
      </c>
      <c r="G24" s="95">
        <f t="shared" si="4"/>
        <v>0</v>
      </c>
      <c r="H24" s="95">
        <v>5.9447983014862018</v>
      </c>
      <c r="I24" s="170">
        <f t="shared" si="1"/>
        <v>199.68607750000001</v>
      </c>
      <c r="J24" s="96"/>
      <c r="K24" s="96">
        <v>1.5</v>
      </c>
      <c r="L24" s="96">
        <v>1.53</v>
      </c>
      <c r="M24" s="94">
        <f t="shared" si="2"/>
        <v>1.5149999999999999</v>
      </c>
      <c r="N24" s="95">
        <f t="shared" si="5"/>
        <v>0</v>
      </c>
      <c r="O24" s="95">
        <v>10.181818181818187</v>
      </c>
      <c r="P24" s="170">
        <f t="shared" si="6"/>
        <v>121.25226749999997</v>
      </c>
      <c r="Q24" s="96"/>
      <c r="R24" s="96">
        <v>1.78</v>
      </c>
      <c r="S24" s="96">
        <v>1.81</v>
      </c>
      <c r="T24" s="94">
        <f t="shared" si="3"/>
        <v>1.7949999999999999</v>
      </c>
      <c r="U24" s="95">
        <f t="shared" si="7"/>
        <v>0</v>
      </c>
      <c r="V24" s="95">
        <v>0.56022408963585235</v>
      </c>
      <c r="W24" s="100">
        <f t="shared" si="8"/>
        <v>143.66192749999999</v>
      </c>
    </row>
    <row r="25" spans="1:23">
      <c r="A25" s="173">
        <v>39565</v>
      </c>
      <c r="B25" s="149">
        <v>39560</v>
      </c>
      <c r="C25" s="44">
        <f>VLOOKUP(A25,'FR Cattle'!A25:C284,3)</f>
        <v>0.79015000000000002</v>
      </c>
      <c r="D25" s="96">
        <v>2.48</v>
      </c>
      <c r="E25" s="96">
        <v>2.5099999999999998</v>
      </c>
      <c r="F25" s="94">
        <f t="shared" si="0"/>
        <v>2.4950000000000001</v>
      </c>
      <c r="G25" s="95">
        <f t="shared" si="4"/>
        <v>0</v>
      </c>
      <c r="H25" s="95">
        <v>5.9447983014862018</v>
      </c>
      <c r="I25" s="170">
        <f t="shared" si="1"/>
        <v>197.142425</v>
      </c>
      <c r="J25" s="96"/>
      <c r="K25" s="96">
        <v>1.5</v>
      </c>
      <c r="L25" s="96">
        <v>1.53</v>
      </c>
      <c r="M25" s="94">
        <f t="shared" si="2"/>
        <v>1.5149999999999999</v>
      </c>
      <c r="N25" s="95">
        <f t="shared" si="5"/>
        <v>0</v>
      </c>
      <c r="O25" s="95">
        <v>10.181818181818187</v>
      </c>
      <c r="P25" s="170">
        <f t="shared" si="6"/>
        <v>119.707725</v>
      </c>
      <c r="Q25" s="96"/>
      <c r="R25" s="96">
        <v>1.78</v>
      </c>
      <c r="S25" s="96">
        <v>1.81</v>
      </c>
      <c r="T25" s="94">
        <f t="shared" si="3"/>
        <v>1.7949999999999999</v>
      </c>
      <c r="U25" s="95">
        <f t="shared" si="7"/>
        <v>0</v>
      </c>
      <c r="V25" s="95">
        <v>0.56022408963585235</v>
      </c>
      <c r="W25" s="100">
        <f t="shared" si="8"/>
        <v>141.83192499999998</v>
      </c>
    </row>
    <row r="26" spans="1:23">
      <c r="A26" s="173">
        <v>39572</v>
      </c>
      <c r="B26" s="149">
        <v>39567</v>
      </c>
      <c r="C26" s="44">
        <f>VLOOKUP(A26,'FR Cattle'!A26:C285,3)</f>
        <v>0.78864999999999996</v>
      </c>
      <c r="D26" s="96">
        <v>2.46</v>
      </c>
      <c r="E26" s="96">
        <v>2.4900000000000002</v>
      </c>
      <c r="F26" s="94">
        <f t="shared" si="0"/>
        <v>2.4750000000000001</v>
      </c>
      <c r="G26" s="95">
        <f t="shared" si="4"/>
        <v>-0.80160320641282112</v>
      </c>
      <c r="H26" s="95">
        <v>4.2105263157894797</v>
      </c>
      <c r="I26" s="170">
        <f t="shared" si="1"/>
        <v>195.19087500000001</v>
      </c>
      <c r="J26" s="96"/>
      <c r="K26" s="96">
        <v>1.47</v>
      </c>
      <c r="L26" s="96">
        <v>1.5</v>
      </c>
      <c r="M26" s="94">
        <f t="shared" si="2"/>
        <v>1.4850000000000001</v>
      </c>
      <c r="N26" s="95">
        <f t="shared" si="5"/>
        <v>-1.9801980198019749</v>
      </c>
      <c r="O26" s="95">
        <v>8</v>
      </c>
      <c r="P26" s="170">
        <f t="shared" si="6"/>
        <v>117.11452499999999</v>
      </c>
      <c r="Q26" s="96"/>
      <c r="R26" s="96">
        <v>1.78</v>
      </c>
      <c r="S26" s="96">
        <v>1.81</v>
      </c>
      <c r="T26" s="94">
        <f t="shared" si="3"/>
        <v>1.7949999999999999</v>
      </c>
      <c r="U26" s="95">
        <f t="shared" si="7"/>
        <v>0</v>
      </c>
      <c r="V26" s="95">
        <v>0.56022408963585235</v>
      </c>
      <c r="W26" s="100">
        <f t="shared" si="8"/>
        <v>141.56267499999998</v>
      </c>
    </row>
    <row r="27" spans="1:23">
      <c r="A27" s="173">
        <v>39579</v>
      </c>
      <c r="B27" s="149">
        <v>39574</v>
      </c>
      <c r="C27" s="44">
        <f>VLOOKUP(A27,'FR Cattle'!A27:C286,3)</f>
        <v>0.79100000000000004</v>
      </c>
      <c r="D27" s="96">
        <v>2.4300000000000002</v>
      </c>
      <c r="E27" s="96">
        <v>2.46</v>
      </c>
      <c r="F27" s="94">
        <f t="shared" si="0"/>
        <v>2.4450000000000003</v>
      </c>
      <c r="G27" s="95">
        <f t="shared" si="4"/>
        <v>-1.2121212121212039</v>
      </c>
      <c r="H27" s="95">
        <v>2.9473684210526585</v>
      </c>
      <c r="I27" s="170">
        <f t="shared" si="1"/>
        <v>193.39950000000005</v>
      </c>
      <c r="J27" s="96"/>
      <c r="K27" s="96">
        <v>1.44</v>
      </c>
      <c r="L27" s="96">
        <v>1.47</v>
      </c>
      <c r="M27" s="94">
        <f t="shared" si="2"/>
        <v>1.4550000000000001</v>
      </c>
      <c r="N27" s="95">
        <f t="shared" si="5"/>
        <v>-2.0202020202020208</v>
      </c>
      <c r="O27" s="95">
        <v>5.8181818181818272</v>
      </c>
      <c r="P27" s="170">
        <f t="shared" si="6"/>
        <v>115.09050000000001</v>
      </c>
      <c r="Q27" s="96"/>
      <c r="R27" s="96">
        <v>1.75</v>
      </c>
      <c r="S27" s="96">
        <v>1.78</v>
      </c>
      <c r="T27" s="94">
        <f t="shared" si="3"/>
        <v>1.7649999999999999</v>
      </c>
      <c r="U27" s="95">
        <f t="shared" si="7"/>
        <v>-1.6713091922005532</v>
      </c>
      <c r="V27" s="95">
        <v>-1.1204481792717047</v>
      </c>
      <c r="W27" s="100">
        <f t="shared" si="8"/>
        <v>139.61150000000001</v>
      </c>
    </row>
    <row r="28" spans="1:23">
      <c r="A28" s="173">
        <v>39586</v>
      </c>
      <c r="B28" s="149">
        <v>39581</v>
      </c>
      <c r="C28" s="44">
        <f>VLOOKUP(A28,'FR Cattle'!A28:C287,3)</f>
        <v>0.80145</v>
      </c>
      <c r="D28" s="96">
        <v>2.4300000000000002</v>
      </c>
      <c r="E28" s="96">
        <v>2.46</v>
      </c>
      <c r="F28" s="94">
        <f t="shared" si="0"/>
        <v>2.4450000000000003</v>
      </c>
      <c r="G28" s="95">
        <f t="shared" si="4"/>
        <v>0</v>
      </c>
      <c r="H28" s="95">
        <v>2.9473684210526585</v>
      </c>
      <c r="I28" s="170">
        <f t="shared" si="1"/>
        <v>195.95452500000002</v>
      </c>
      <c r="J28" s="96"/>
      <c r="K28" s="96">
        <v>1.44</v>
      </c>
      <c r="L28" s="96">
        <v>1.47</v>
      </c>
      <c r="M28" s="94">
        <f t="shared" si="2"/>
        <v>1.4550000000000001</v>
      </c>
      <c r="N28" s="95">
        <f t="shared" si="5"/>
        <v>0</v>
      </c>
      <c r="O28" s="95">
        <v>5.8181818181818272</v>
      </c>
      <c r="P28" s="170">
        <f t="shared" si="6"/>
        <v>116.610975</v>
      </c>
      <c r="Q28" s="96"/>
      <c r="R28" s="96">
        <v>1.75</v>
      </c>
      <c r="S28" s="96">
        <v>1.78</v>
      </c>
      <c r="T28" s="94">
        <f t="shared" si="3"/>
        <v>1.7649999999999999</v>
      </c>
      <c r="U28" s="95">
        <f t="shared" si="7"/>
        <v>0</v>
      </c>
      <c r="V28" s="95">
        <v>-1.1204481792717047</v>
      </c>
      <c r="W28" s="100">
        <f t="shared" si="8"/>
        <v>141.45592499999998</v>
      </c>
    </row>
    <row r="29" spans="1:23">
      <c r="A29" s="173">
        <v>39593</v>
      </c>
      <c r="B29" s="149">
        <v>39588</v>
      </c>
      <c r="C29" s="44">
        <f>VLOOKUP(A29,'FR Cattle'!A29:C288,3)</f>
        <v>0.79315000000000002</v>
      </c>
      <c r="D29" s="96">
        <v>2.4300000000000002</v>
      </c>
      <c r="E29" s="96">
        <v>2.46</v>
      </c>
      <c r="F29" s="94">
        <f t="shared" si="0"/>
        <v>2.4450000000000003</v>
      </c>
      <c r="G29" s="95">
        <f t="shared" si="4"/>
        <v>0</v>
      </c>
      <c r="H29" s="95">
        <v>2.9473684210526585</v>
      </c>
      <c r="I29" s="170">
        <f t="shared" si="1"/>
        <v>193.92517500000002</v>
      </c>
      <c r="J29" s="96"/>
      <c r="K29" s="96">
        <v>1.44</v>
      </c>
      <c r="L29" s="96">
        <v>1.47</v>
      </c>
      <c r="M29" s="94">
        <f t="shared" si="2"/>
        <v>1.4550000000000001</v>
      </c>
      <c r="N29" s="95">
        <f t="shared" si="5"/>
        <v>0</v>
      </c>
      <c r="O29" s="95">
        <v>5.8181818181818272</v>
      </c>
      <c r="P29" s="170">
        <f t="shared" si="6"/>
        <v>115.40332500000001</v>
      </c>
      <c r="Q29" s="96"/>
      <c r="R29" s="96">
        <v>1.75</v>
      </c>
      <c r="S29" s="96">
        <v>1.78</v>
      </c>
      <c r="T29" s="94">
        <f t="shared" si="3"/>
        <v>1.7649999999999999</v>
      </c>
      <c r="U29" s="95">
        <f t="shared" si="7"/>
        <v>0</v>
      </c>
      <c r="V29" s="95">
        <v>-1.1204481792717047</v>
      </c>
      <c r="W29" s="100">
        <f t="shared" si="8"/>
        <v>139.99097499999999</v>
      </c>
    </row>
    <row r="30" spans="1:23">
      <c r="A30" s="173">
        <v>39600</v>
      </c>
      <c r="B30" s="149">
        <v>39595</v>
      </c>
      <c r="C30" s="44">
        <f>VLOOKUP(A30,'FR Cattle'!A30:C289,3)</f>
        <v>0.79020000000000001</v>
      </c>
      <c r="D30" s="96">
        <v>2.4500000000000002</v>
      </c>
      <c r="E30" s="96">
        <v>2.48</v>
      </c>
      <c r="F30" s="94">
        <f t="shared" si="0"/>
        <v>2.4649999999999999</v>
      </c>
      <c r="G30" s="95">
        <f t="shared" si="4"/>
        <v>0.8179959100204286</v>
      </c>
      <c r="H30" s="95">
        <v>3.7894736842105203</v>
      </c>
      <c r="I30" s="170">
        <f t="shared" si="1"/>
        <v>194.7843</v>
      </c>
      <c r="J30" s="96"/>
      <c r="K30" s="96">
        <v>1.49</v>
      </c>
      <c r="L30" s="96">
        <v>1.52</v>
      </c>
      <c r="M30" s="94">
        <f t="shared" si="2"/>
        <v>1.5049999999999999</v>
      </c>
      <c r="N30" s="95">
        <f t="shared" si="5"/>
        <v>3.4364261168384758</v>
      </c>
      <c r="O30" s="95">
        <v>9.4545454545454533</v>
      </c>
      <c r="P30" s="170">
        <f t="shared" si="6"/>
        <v>118.92509999999999</v>
      </c>
      <c r="Q30" s="96"/>
      <c r="R30" s="96">
        <v>1.75</v>
      </c>
      <c r="S30" s="96">
        <v>1.78</v>
      </c>
      <c r="T30" s="94">
        <f t="shared" si="3"/>
        <v>1.7649999999999999</v>
      </c>
      <c r="U30" s="95">
        <f t="shared" si="7"/>
        <v>0</v>
      </c>
      <c r="V30" s="95">
        <v>-1.1204481792717047</v>
      </c>
      <c r="W30" s="100">
        <f t="shared" si="8"/>
        <v>139.47030000000001</v>
      </c>
    </row>
    <row r="31" spans="1:23">
      <c r="A31" s="173">
        <v>39607</v>
      </c>
      <c r="B31" s="149">
        <v>39602</v>
      </c>
      <c r="C31" s="44">
        <f>VLOOKUP(A31,'FR Cattle'!A31:C290,3)</f>
        <v>0.79144999999999999</v>
      </c>
      <c r="D31" s="96">
        <v>2.4700000000000002</v>
      </c>
      <c r="E31" s="96">
        <v>2.5</v>
      </c>
      <c r="F31" s="94">
        <f t="shared" si="0"/>
        <v>2.4850000000000003</v>
      </c>
      <c r="G31" s="95">
        <f t="shared" si="4"/>
        <v>0.811359026369189</v>
      </c>
      <c r="H31" s="95">
        <v>3.7578288100208965</v>
      </c>
      <c r="I31" s="170">
        <f t="shared" si="1"/>
        <v>196.67532500000002</v>
      </c>
      <c r="J31" s="96"/>
      <c r="K31" s="96">
        <v>1.52</v>
      </c>
      <c r="L31" s="96">
        <v>1.55</v>
      </c>
      <c r="M31" s="94">
        <f t="shared" si="2"/>
        <v>1.5349999999999999</v>
      </c>
      <c r="N31" s="95">
        <f t="shared" si="5"/>
        <v>1.9933554817275621</v>
      </c>
      <c r="O31" s="95">
        <v>11.636363636363626</v>
      </c>
      <c r="P31" s="170">
        <f t="shared" si="6"/>
        <v>121.48757499999998</v>
      </c>
      <c r="Q31" s="96"/>
      <c r="R31" s="96">
        <v>1.75</v>
      </c>
      <c r="S31" s="96">
        <v>1.78</v>
      </c>
      <c r="T31" s="94">
        <f t="shared" si="3"/>
        <v>1.7649999999999999</v>
      </c>
      <c r="U31" s="95">
        <f t="shared" si="7"/>
        <v>0</v>
      </c>
      <c r="V31" s="95">
        <v>-1.1204481792717047</v>
      </c>
      <c r="W31" s="100">
        <f t="shared" si="8"/>
        <v>139.69092499999999</v>
      </c>
    </row>
    <row r="32" spans="1:23">
      <c r="A32" s="173">
        <v>39614</v>
      </c>
      <c r="B32" s="149">
        <v>39609</v>
      </c>
      <c r="C32" s="44">
        <f>VLOOKUP(A32,'FR Cattle'!A32:C291,3)</f>
        <v>0.79330000000000001</v>
      </c>
      <c r="D32" s="96">
        <v>2.5099999999999998</v>
      </c>
      <c r="E32" s="96">
        <v>2.54</v>
      </c>
      <c r="F32" s="94">
        <f t="shared" si="0"/>
        <v>2.5249999999999999</v>
      </c>
      <c r="G32" s="95">
        <f t="shared" si="4"/>
        <v>1.6096579476861024</v>
      </c>
      <c r="H32" s="95">
        <v>4.1237113402061993</v>
      </c>
      <c r="I32" s="170">
        <f t="shared" si="1"/>
        <v>200.30825000000002</v>
      </c>
      <c r="J32" s="96"/>
      <c r="K32" s="96">
        <v>1.58</v>
      </c>
      <c r="L32" s="96">
        <v>1.61</v>
      </c>
      <c r="M32" s="94">
        <f t="shared" si="2"/>
        <v>1.5950000000000002</v>
      </c>
      <c r="N32" s="95">
        <f t="shared" si="5"/>
        <v>3.9087947882736387</v>
      </c>
      <c r="O32" s="95">
        <v>16.000000000000014</v>
      </c>
      <c r="P32" s="170">
        <f t="shared" si="6"/>
        <v>126.53135000000002</v>
      </c>
      <c r="Q32" s="96"/>
      <c r="R32" s="96">
        <v>1.78</v>
      </c>
      <c r="S32" s="96">
        <v>1.81</v>
      </c>
      <c r="T32" s="94">
        <f t="shared" si="3"/>
        <v>1.7949999999999999</v>
      </c>
      <c r="U32" s="95">
        <f t="shared" si="7"/>
        <v>1.6997167138810312</v>
      </c>
      <c r="V32" s="95">
        <v>0.56022408963585235</v>
      </c>
      <c r="W32" s="100">
        <f t="shared" si="8"/>
        <v>142.39734999999999</v>
      </c>
    </row>
    <row r="33" spans="1:23">
      <c r="A33" s="173">
        <v>39621</v>
      </c>
      <c r="B33" s="149">
        <v>39616</v>
      </c>
      <c r="C33" s="44">
        <f>VLOOKUP(A33,'FR Cattle'!A33:C292,3)</f>
        <v>0.79069999999999996</v>
      </c>
      <c r="D33" s="96">
        <v>2.5299999999999998</v>
      </c>
      <c r="E33" s="96">
        <v>2.56</v>
      </c>
      <c r="F33" s="94">
        <f t="shared" si="0"/>
        <v>2.5449999999999999</v>
      </c>
      <c r="G33" s="95">
        <f t="shared" si="4"/>
        <v>0.79207920792079278</v>
      </c>
      <c r="H33" s="95">
        <v>4.0899795501022425</v>
      </c>
      <c r="I33" s="170">
        <f t="shared" si="1"/>
        <v>201.23314999999997</v>
      </c>
      <c r="J33" s="96"/>
      <c r="K33" s="96">
        <v>1.61</v>
      </c>
      <c r="L33" s="96">
        <v>1.64</v>
      </c>
      <c r="M33" s="94">
        <f t="shared" si="2"/>
        <v>1.625</v>
      </c>
      <c r="N33" s="95">
        <f t="shared" si="5"/>
        <v>1.8808777429466943</v>
      </c>
      <c r="O33" s="95">
        <v>15.658362989323862</v>
      </c>
      <c r="P33" s="170">
        <f t="shared" si="6"/>
        <v>128.48874999999998</v>
      </c>
      <c r="Q33" s="96"/>
      <c r="R33" s="96">
        <v>1.81</v>
      </c>
      <c r="S33" s="96">
        <v>1.84</v>
      </c>
      <c r="T33" s="94">
        <f t="shared" si="3"/>
        <v>1.8250000000000002</v>
      </c>
      <c r="U33" s="95">
        <f t="shared" si="7"/>
        <v>1.6713091922005816</v>
      </c>
      <c r="V33" s="95">
        <v>2.2408963585434378</v>
      </c>
      <c r="W33" s="100">
        <f t="shared" si="8"/>
        <v>144.30275</v>
      </c>
    </row>
    <row r="34" spans="1:23" s="97" customFormat="1">
      <c r="A34" s="173">
        <v>39628</v>
      </c>
      <c r="B34" s="149">
        <v>39623</v>
      </c>
      <c r="C34" s="44">
        <f>VLOOKUP(A34,'FR Cattle'!A34:C293,3)</f>
        <v>0.79520000000000002</v>
      </c>
      <c r="D34" s="96">
        <v>2.5299999999999998</v>
      </c>
      <c r="E34" s="96">
        <v>2.56</v>
      </c>
      <c r="F34" s="94">
        <f t="shared" si="0"/>
        <v>2.5449999999999999</v>
      </c>
      <c r="G34" s="95">
        <f t="shared" si="4"/>
        <v>0</v>
      </c>
      <c r="H34" s="95">
        <v>-3.047619047619051</v>
      </c>
      <c r="I34" s="170">
        <f t="shared" si="1"/>
        <v>202.3784</v>
      </c>
      <c r="J34" s="13"/>
      <c r="K34" s="96">
        <v>1.61</v>
      </c>
      <c r="L34" s="96">
        <v>1.64</v>
      </c>
      <c r="M34" s="94">
        <f t="shared" si="2"/>
        <v>1.625</v>
      </c>
      <c r="N34" s="95">
        <f t="shared" si="5"/>
        <v>0</v>
      </c>
      <c r="O34" s="95">
        <v>14.035087719298261</v>
      </c>
      <c r="P34" s="170">
        <f t="shared" si="6"/>
        <v>129.22</v>
      </c>
      <c r="Q34" s="13"/>
      <c r="R34" s="96">
        <v>1.81</v>
      </c>
      <c r="S34" s="96">
        <v>1.84</v>
      </c>
      <c r="T34" s="94">
        <f t="shared" si="3"/>
        <v>1.8250000000000002</v>
      </c>
      <c r="U34" s="95">
        <f t="shared" si="7"/>
        <v>0</v>
      </c>
      <c r="V34" s="95">
        <v>2.2408963585434378</v>
      </c>
      <c r="W34" s="100">
        <f t="shared" si="8"/>
        <v>145.124</v>
      </c>
    </row>
    <row r="35" spans="1:23">
      <c r="A35" s="173">
        <v>39635</v>
      </c>
      <c r="B35" s="149">
        <v>39630</v>
      </c>
      <c r="C35" s="44">
        <f>VLOOKUP(A35,'FR Cattle'!A35:C294,3)</f>
        <v>0.79654999999999998</v>
      </c>
      <c r="D35" s="98">
        <v>2.5499999999999998</v>
      </c>
      <c r="E35" s="98">
        <v>2.58</v>
      </c>
      <c r="F35" s="94">
        <f t="shared" si="0"/>
        <v>2.5649999999999999</v>
      </c>
      <c r="G35" s="95">
        <f t="shared" si="4"/>
        <v>0.78585461689586111</v>
      </c>
      <c r="H35" s="95">
        <v>4.0567951318458455</v>
      </c>
      <c r="I35" s="170">
        <f t="shared" si="1"/>
        <v>204.31507500000001</v>
      </c>
      <c r="J35" s="96"/>
      <c r="K35" s="98">
        <v>1.64</v>
      </c>
      <c r="L35" s="98">
        <v>1.67</v>
      </c>
      <c r="M35" s="94">
        <f t="shared" si="2"/>
        <v>1.6549999999999998</v>
      </c>
      <c r="N35" s="95">
        <f t="shared" si="5"/>
        <v>1.8461538461538254</v>
      </c>
      <c r="O35" s="95">
        <v>16.140350877192986</v>
      </c>
      <c r="P35" s="170">
        <f t="shared" si="6"/>
        <v>131.82902499999997</v>
      </c>
      <c r="Q35" s="96"/>
      <c r="R35" s="98">
        <v>1.81</v>
      </c>
      <c r="S35" s="98">
        <v>1.84</v>
      </c>
      <c r="T35" s="94">
        <f t="shared" si="3"/>
        <v>1.8250000000000002</v>
      </c>
      <c r="U35" s="94">
        <f t="shared" si="7"/>
        <v>0</v>
      </c>
      <c r="V35" s="95">
        <v>2.2408963585434378</v>
      </c>
      <c r="W35" s="100">
        <f t="shared" si="8"/>
        <v>145.370375</v>
      </c>
    </row>
    <row r="36" spans="1:23">
      <c r="A36" s="173">
        <v>39642</v>
      </c>
      <c r="B36" s="149">
        <v>39637</v>
      </c>
      <c r="C36" s="44">
        <f>VLOOKUP(A36,'FR Cattle'!A36:C295,3)</f>
        <v>0.79395000000000004</v>
      </c>
      <c r="D36" s="96">
        <v>2.5499999999999998</v>
      </c>
      <c r="E36" s="96">
        <v>2.58</v>
      </c>
      <c r="F36" s="94">
        <f t="shared" si="0"/>
        <v>2.5649999999999999</v>
      </c>
      <c r="G36" s="94">
        <f t="shared" si="4"/>
        <v>0</v>
      </c>
      <c r="H36" s="95">
        <v>4.0567951318458455</v>
      </c>
      <c r="I36" s="170">
        <f t="shared" si="1"/>
        <v>203.64817500000001</v>
      </c>
      <c r="J36" s="96"/>
      <c r="K36" s="96">
        <v>1.64</v>
      </c>
      <c r="L36" s="96">
        <v>1.67</v>
      </c>
      <c r="M36" s="94">
        <f t="shared" si="2"/>
        <v>1.6549999999999998</v>
      </c>
      <c r="N36" s="99">
        <f t="shared" si="5"/>
        <v>0</v>
      </c>
      <c r="O36" s="95">
        <v>13.745704467353931</v>
      </c>
      <c r="P36" s="170">
        <f t="shared" si="6"/>
        <v>131.39872499999998</v>
      </c>
      <c r="Q36" s="96"/>
      <c r="R36" s="96">
        <v>1.81</v>
      </c>
      <c r="S36" s="96">
        <v>1.84</v>
      </c>
      <c r="T36" s="94">
        <f t="shared" si="3"/>
        <v>1.8250000000000002</v>
      </c>
      <c r="U36" s="94">
        <f t="shared" si="7"/>
        <v>0</v>
      </c>
      <c r="V36" s="95">
        <v>2.2408963585434378</v>
      </c>
      <c r="W36" s="100">
        <f t="shared" si="8"/>
        <v>144.89587500000002</v>
      </c>
    </row>
    <row r="37" spans="1:23">
      <c r="A37" s="173">
        <v>39649</v>
      </c>
      <c r="B37" s="149">
        <v>39644</v>
      </c>
      <c r="C37" s="44">
        <f>VLOOKUP(A37,'FR Cattle'!A37:C296,3)</f>
        <v>0.78720000000000001</v>
      </c>
      <c r="D37" s="96">
        <v>2.5499999999999998</v>
      </c>
      <c r="E37" s="96">
        <v>2.58</v>
      </c>
      <c r="F37" s="94">
        <f t="shared" si="0"/>
        <v>2.5649999999999999</v>
      </c>
      <c r="G37" s="94">
        <f t="shared" si="4"/>
        <v>0</v>
      </c>
      <c r="H37" s="95">
        <v>4.0567951318458455</v>
      </c>
      <c r="I37" s="170">
        <f t="shared" si="1"/>
        <v>201.91679999999999</v>
      </c>
      <c r="J37" s="96"/>
      <c r="K37" s="96">
        <v>1.64</v>
      </c>
      <c r="L37" s="96">
        <v>1.67</v>
      </c>
      <c r="M37" s="94">
        <f t="shared" si="2"/>
        <v>1.6549999999999998</v>
      </c>
      <c r="N37" s="99">
        <f t="shared" si="5"/>
        <v>0</v>
      </c>
      <c r="O37" s="95">
        <v>13.745704467353931</v>
      </c>
      <c r="P37" s="170">
        <f t="shared" si="6"/>
        <v>130.2816</v>
      </c>
      <c r="Q37" s="96"/>
      <c r="R37" s="96">
        <v>1.81</v>
      </c>
      <c r="S37" s="96">
        <v>1.84</v>
      </c>
      <c r="T37" s="94">
        <f t="shared" si="3"/>
        <v>1.8250000000000002</v>
      </c>
      <c r="U37" s="95">
        <f t="shared" si="7"/>
        <v>0</v>
      </c>
      <c r="V37" s="95">
        <v>2.2408963585434378</v>
      </c>
      <c r="W37" s="100">
        <f t="shared" si="8"/>
        <v>143.66400000000002</v>
      </c>
    </row>
    <row r="38" spans="1:23">
      <c r="A38" s="173">
        <v>39656</v>
      </c>
      <c r="B38" s="149">
        <v>39651</v>
      </c>
      <c r="C38" s="44">
        <f>VLOOKUP(A38,'FR Cattle'!A38:C297,3)</f>
        <v>0.78669999999999995</v>
      </c>
      <c r="D38" s="96">
        <v>2.5499999999999998</v>
      </c>
      <c r="E38" s="96">
        <v>2.58</v>
      </c>
      <c r="F38" s="94">
        <f t="shared" si="0"/>
        <v>2.5649999999999999</v>
      </c>
      <c r="G38" s="94">
        <f t="shared" si="4"/>
        <v>0</v>
      </c>
      <c r="H38" s="95">
        <v>4.0567951318458455</v>
      </c>
      <c r="I38" s="170">
        <f t="shared" si="1"/>
        <v>201.78854999999999</v>
      </c>
      <c r="J38" s="96"/>
      <c r="K38" s="96">
        <v>1.67</v>
      </c>
      <c r="L38" s="96">
        <v>1.7</v>
      </c>
      <c r="M38" s="94">
        <f t="shared" si="2"/>
        <v>1.6850000000000001</v>
      </c>
      <c r="N38" s="99">
        <f t="shared" si="5"/>
        <v>1.8126888217522747</v>
      </c>
      <c r="O38" s="95">
        <v>15.807560137457031</v>
      </c>
      <c r="P38" s="170">
        <f t="shared" si="6"/>
        <v>132.55895000000001</v>
      </c>
      <c r="Q38" s="96"/>
      <c r="R38" s="96">
        <v>1.81</v>
      </c>
      <c r="S38" s="96">
        <v>1.84</v>
      </c>
      <c r="T38" s="94">
        <f t="shared" si="3"/>
        <v>1.8250000000000002</v>
      </c>
      <c r="U38" s="95">
        <f t="shared" si="7"/>
        <v>0</v>
      </c>
      <c r="V38" s="95">
        <v>2.2408963585434378</v>
      </c>
      <c r="W38" s="100">
        <f t="shared" si="8"/>
        <v>143.57275000000001</v>
      </c>
    </row>
    <row r="39" spans="1:23">
      <c r="A39" s="173">
        <v>39663</v>
      </c>
      <c r="B39" s="149">
        <v>39658</v>
      </c>
      <c r="C39" s="44">
        <f>VLOOKUP(A39,'FR Cattle'!A39:C298,3)</f>
        <v>0.79205000000000003</v>
      </c>
      <c r="D39" s="96">
        <v>2.5499999999999998</v>
      </c>
      <c r="E39" s="96">
        <v>2.58</v>
      </c>
      <c r="F39" s="96">
        <f t="shared" si="0"/>
        <v>2.5649999999999999</v>
      </c>
      <c r="G39" s="94">
        <f t="shared" si="4"/>
        <v>0</v>
      </c>
      <c r="H39" s="95">
        <v>4.0567951318458455</v>
      </c>
      <c r="I39" s="170">
        <f t="shared" si="1"/>
        <v>203.16082500000002</v>
      </c>
      <c r="J39" s="96"/>
      <c r="K39" s="96">
        <v>1.71</v>
      </c>
      <c r="L39" s="96">
        <v>1.74</v>
      </c>
      <c r="M39" s="96">
        <f t="shared" si="2"/>
        <v>1.7250000000000001</v>
      </c>
      <c r="N39" s="99">
        <f t="shared" si="5"/>
        <v>2.3738872403560833</v>
      </c>
      <c r="O39" s="95">
        <v>18.55670103092784</v>
      </c>
      <c r="P39" s="170">
        <f t="shared" si="6"/>
        <v>136.62862500000003</v>
      </c>
      <c r="Q39" s="96"/>
      <c r="R39" s="96">
        <v>1.81</v>
      </c>
      <c r="S39" s="96">
        <v>1.84</v>
      </c>
      <c r="T39" s="96">
        <f t="shared" si="3"/>
        <v>1.8250000000000002</v>
      </c>
      <c r="U39" s="95">
        <f t="shared" si="7"/>
        <v>0</v>
      </c>
      <c r="V39" s="95">
        <v>2.2408963585434378</v>
      </c>
      <c r="W39" s="100">
        <f t="shared" si="8"/>
        <v>144.549125</v>
      </c>
    </row>
    <row r="40" spans="1:23">
      <c r="A40" s="173">
        <v>39670</v>
      </c>
      <c r="B40" s="149">
        <v>39665</v>
      </c>
      <c r="C40" s="44">
        <f>VLOOKUP(A40,'FR Cattle'!A40:C299,3)</f>
        <v>0.79420000000000002</v>
      </c>
      <c r="D40" s="98">
        <v>2.5499999999999998</v>
      </c>
      <c r="E40" s="98">
        <v>2.58</v>
      </c>
      <c r="F40" s="96">
        <f t="shared" si="0"/>
        <v>2.5649999999999999</v>
      </c>
      <c r="G40" s="95">
        <f t="shared" si="4"/>
        <v>0</v>
      </c>
      <c r="H40" s="95">
        <v>4.0567951318458455</v>
      </c>
      <c r="I40" s="170">
        <f t="shared" si="1"/>
        <v>203.71229999999997</v>
      </c>
      <c r="J40" s="96"/>
      <c r="K40" s="98">
        <v>1.71</v>
      </c>
      <c r="L40" s="98">
        <v>1.74</v>
      </c>
      <c r="M40" s="96">
        <f t="shared" si="2"/>
        <v>1.7250000000000001</v>
      </c>
      <c r="N40" s="95">
        <f t="shared" si="5"/>
        <v>0</v>
      </c>
      <c r="O40" s="95">
        <v>18.55670103092784</v>
      </c>
      <c r="P40" s="170">
        <f t="shared" si="6"/>
        <v>136.99950000000001</v>
      </c>
      <c r="Q40" s="96"/>
      <c r="R40" s="98">
        <v>1.81</v>
      </c>
      <c r="S40" s="98">
        <v>1.84</v>
      </c>
      <c r="T40" s="94">
        <f t="shared" si="3"/>
        <v>1.8250000000000002</v>
      </c>
      <c r="U40" s="95">
        <f t="shared" si="7"/>
        <v>0</v>
      </c>
      <c r="V40" s="95">
        <v>2.2408963585434378</v>
      </c>
      <c r="W40" s="100">
        <f t="shared" si="8"/>
        <v>144.94150000000002</v>
      </c>
    </row>
    <row r="41" spans="1:23">
      <c r="A41" s="173">
        <v>39677</v>
      </c>
      <c r="B41" s="149">
        <v>39672</v>
      </c>
      <c r="C41" s="44">
        <f>VLOOKUP(A41,'FR Cattle'!A41:C300,3)</f>
        <v>0.79315000000000002</v>
      </c>
      <c r="D41" s="98">
        <v>2.5499999999999998</v>
      </c>
      <c r="E41" s="98">
        <v>2.58</v>
      </c>
      <c r="F41" s="96">
        <f t="shared" si="0"/>
        <v>2.5649999999999999</v>
      </c>
      <c r="G41" s="95">
        <f t="shared" si="4"/>
        <v>0</v>
      </c>
      <c r="H41" s="95">
        <v>4.0567951318458455</v>
      </c>
      <c r="I41" s="170">
        <f t="shared" si="1"/>
        <v>203.44297500000002</v>
      </c>
      <c r="J41" s="96"/>
      <c r="K41" s="98">
        <v>1.71</v>
      </c>
      <c r="L41" s="98">
        <v>1.74</v>
      </c>
      <c r="M41" s="96">
        <f t="shared" si="2"/>
        <v>1.7250000000000001</v>
      </c>
      <c r="N41" s="99">
        <f t="shared" si="5"/>
        <v>0</v>
      </c>
      <c r="O41" s="95">
        <v>18.55670103092784</v>
      </c>
      <c r="P41" s="170">
        <f t="shared" si="6"/>
        <v>136.818375</v>
      </c>
      <c r="Q41" s="96"/>
      <c r="R41" s="98">
        <v>1.81</v>
      </c>
      <c r="S41" s="98">
        <v>1.84</v>
      </c>
      <c r="T41" s="94">
        <f t="shared" si="3"/>
        <v>1.8250000000000002</v>
      </c>
      <c r="U41" s="95">
        <f t="shared" si="7"/>
        <v>0</v>
      </c>
      <c r="V41" s="95">
        <v>2.2408963585434378</v>
      </c>
      <c r="W41" s="100">
        <f t="shared" si="8"/>
        <v>144.74987500000003</v>
      </c>
    </row>
    <row r="42" spans="1:23">
      <c r="A42" s="173">
        <v>39684</v>
      </c>
      <c r="B42" s="149">
        <v>39679</v>
      </c>
      <c r="C42" s="44">
        <f>VLOOKUP(A42,'FR Cattle'!A42:C301,3)</f>
        <v>0.79969999999999997</v>
      </c>
      <c r="D42" s="96">
        <v>2.5499999999999998</v>
      </c>
      <c r="E42" s="96">
        <v>2.58</v>
      </c>
      <c r="F42" s="96">
        <f t="shared" si="0"/>
        <v>2.5649999999999999</v>
      </c>
      <c r="G42" s="95">
        <f t="shared" si="4"/>
        <v>0</v>
      </c>
      <c r="H42" s="95">
        <v>4.0567951318458455</v>
      </c>
      <c r="I42" s="170">
        <f t="shared" si="1"/>
        <v>205.12305000000001</v>
      </c>
      <c r="J42" s="96"/>
      <c r="K42" s="96">
        <v>1.71</v>
      </c>
      <c r="L42" s="96">
        <v>1.74</v>
      </c>
      <c r="M42" s="96">
        <f t="shared" si="2"/>
        <v>1.7250000000000001</v>
      </c>
      <c r="N42" s="99">
        <f t="shared" si="5"/>
        <v>0</v>
      </c>
      <c r="O42" s="95">
        <v>18.55670103092784</v>
      </c>
      <c r="P42" s="170">
        <f t="shared" si="6"/>
        <v>137.94825</v>
      </c>
      <c r="Q42" s="96"/>
      <c r="R42" s="96">
        <v>1.81</v>
      </c>
      <c r="S42" s="96">
        <v>1.84</v>
      </c>
      <c r="T42" s="94">
        <f t="shared" si="3"/>
        <v>1.8250000000000002</v>
      </c>
      <c r="U42" s="95">
        <f t="shared" si="7"/>
        <v>0</v>
      </c>
      <c r="V42" s="95">
        <v>2.2408963585434378</v>
      </c>
      <c r="W42" s="100">
        <f t="shared" si="8"/>
        <v>145.94525000000002</v>
      </c>
    </row>
    <row r="43" spans="1:23">
      <c r="A43" s="173">
        <v>39691</v>
      </c>
      <c r="B43" s="149">
        <v>39686</v>
      </c>
      <c r="C43" s="44">
        <f>VLOOKUP(A43,'FR Cattle'!A43:C302,3)</f>
        <v>0.81330000000000002</v>
      </c>
      <c r="D43" s="96">
        <v>2.5299999999999998</v>
      </c>
      <c r="E43" s="96">
        <v>2.58</v>
      </c>
      <c r="F43" s="96">
        <f t="shared" si="0"/>
        <v>2.5549999999999997</v>
      </c>
      <c r="G43" s="95">
        <f t="shared" si="4"/>
        <v>-0.38986354775829568</v>
      </c>
      <c r="H43" s="95">
        <v>3.651115618661251</v>
      </c>
      <c r="I43" s="170">
        <f t="shared" si="1"/>
        <v>207.79814999999999</v>
      </c>
      <c r="J43" s="96"/>
      <c r="K43" s="96">
        <v>1.74</v>
      </c>
      <c r="L43" s="96">
        <v>1.77</v>
      </c>
      <c r="M43" s="96">
        <f t="shared" si="2"/>
        <v>1.7549999999999999</v>
      </c>
      <c r="N43" s="99">
        <f t="shared" si="5"/>
        <v>1.7391304347825951</v>
      </c>
      <c r="O43" s="95">
        <v>20.618556701030926</v>
      </c>
      <c r="P43" s="170">
        <f t="shared" si="6"/>
        <v>142.73415</v>
      </c>
      <c r="Q43" s="96"/>
      <c r="R43" s="96">
        <v>1.87</v>
      </c>
      <c r="S43" s="96">
        <v>1.9</v>
      </c>
      <c r="T43" s="94">
        <f t="shared" si="3"/>
        <v>1.885</v>
      </c>
      <c r="U43" s="95">
        <f t="shared" si="7"/>
        <v>3.2876712328767042</v>
      </c>
      <c r="V43" s="95">
        <v>5.6022408963585519</v>
      </c>
      <c r="W43" s="100">
        <f t="shared" si="8"/>
        <v>153.30705</v>
      </c>
    </row>
    <row r="44" spans="1:23">
      <c r="A44" s="173">
        <v>39698</v>
      </c>
      <c r="B44" s="149">
        <v>39693</v>
      </c>
      <c r="C44" s="44">
        <f>VLOOKUP(A44,'FR Cattle'!A44:C303,3)</f>
        <v>0.80200000000000005</v>
      </c>
      <c r="D44" s="98">
        <v>2.5299999999999998</v>
      </c>
      <c r="E44" s="98">
        <v>2.56</v>
      </c>
      <c r="F44" s="96">
        <f t="shared" si="0"/>
        <v>2.5449999999999999</v>
      </c>
      <c r="G44" s="95">
        <f t="shared" si="4"/>
        <v>-0.39138943248531177</v>
      </c>
      <c r="H44" s="95" t="e">
        <v>#VALUE!</v>
      </c>
      <c r="I44" s="170">
        <f t="shared" si="1"/>
        <v>204.10900000000001</v>
      </c>
      <c r="J44" s="96"/>
      <c r="K44" s="98">
        <v>1.74</v>
      </c>
      <c r="L44" s="98">
        <v>1.77</v>
      </c>
      <c r="M44" s="98">
        <f t="shared" si="2"/>
        <v>1.7549999999999999</v>
      </c>
      <c r="N44" s="95">
        <f t="shared" si="5"/>
        <v>0</v>
      </c>
      <c r="O44" s="95" t="e">
        <v>#VALUE!</v>
      </c>
      <c r="P44" s="170">
        <f t="shared" si="6"/>
        <v>140.751</v>
      </c>
      <c r="Q44" s="96"/>
      <c r="R44" s="98">
        <v>1.87</v>
      </c>
      <c r="S44" s="98">
        <v>1.9</v>
      </c>
      <c r="T44" s="98">
        <f t="shared" si="3"/>
        <v>1.885</v>
      </c>
      <c r="U44" s="95">
        <f t="shared" si="7"/>
        <v>0</v>
      </c>
      <c r="V44" s="95" t="e">
        <v>#VALUE!</v>
      </c>
      <c r="W44" s="100">
        <f t="shared" si="8"/>
        <v>151.17699999999999</v>
      </c>
    </row>
    <row r="45" spans="1:23">
      <c r="A45" s="173">
        <v>39705</v>
      </c>
      <c r="B45" s="149">
        <v>39700</v>
      </c>
      <c r="C45" s="44">
        <f>VLOOKUP(A45,'FR Cattle'!A45:C304,3)</f>
        <v>0.79515000000000002</v>
      </c>
      <c r="D45" s="98">
        <v>2.5299999999999998</v>
      </c>
      <c r="E45" s="98">
        <v>2.56</v>
      </c>
      <c r="F45" s="96">
        <f t="shared" si="0"/>
        <v>2.5449999999999999</v>
      </c>
      <c r="G45" s="95">
        <f t="shared" si="4"/>
        <v>0</v>
      </c>
      <c r="H45" s="95" t="e">
        <v>#VALUE!</v>
      </c>
      <c r="I45" s="170">
        <f t="shared" si="1"/>
        <v>202.36567499999998</v>
      </c>
      <c r="J45" s="96"/>
      <c r="K45" s="98">
        <v>1.74</v>
      </c>
      <c r="L45" s="98">
        <v>1.77</v>
      </c>
      <c r="M45" s="98">
        <f t="shared" si="2"/>
        <v>1.7549999999999999</v>
      </c>
      <c r="N45" s="99">
        <f t="shared" si="5"/>
        <v>0</v>
      </c>
      <c r="O45" s="95" t="e">
        <v>#VALUE!</v>
      </c>
      <c r="P45" s="170">
        <f t="shared" si="6"/>
        <v>139.54882499999999</v>
      </c>
      <c r="Q45" s="96"/>
      <c r="R45" s="98">
        <v>1.87</v>
      </c>
      <c r="S45" s="98">
        <v>1.9</v>
      </c>
      <c r="T45" s="98">
        <f t="shared" si="3"/>
        <v>1.885</v>
      </c>
      <c r="U45" s="95">
        <f t="shared" si="7"/>
        <v>0</v>
      </c>
      <c r="V45" s="95" t="e">
        <v>#VALUE!</v>
      </c>
      <c r="W45" s="100">
        <f t="shared" si="8"/>
        <v>149.885775</v>
      </c>
    </row>
    <row r="46" spans="1:23">
      <c r="A46" s="173">
        <v>39712</v>
      </c>
      <c r="B46" s="149">
        <v>39707</v>
      </c>
      <c r="C46" s="44">
        <f>VLOOKUP(A46,'FR Cattle'!A46:C305,3)</f>
        <v>0.79235</v>
      </c>
      <c r="D46" s="96">
        <v>2.5299999999999998</v>
      </c>
      <c r="E46" s="96">
        <v>2.56</v>
      </c>
      <c r="F46" s="94">
        <f t="shared" si="0"/>
        <v>2.5449999999999999</v>
      </c>
      <c r="G46" s="95">
        <f t="shared" si="4"/>
        <v>0</v>
      </c>
      <c r="H46" s="95">
        <v>4.0899795501022425</v>
      </c>
      <c r="I46" s="170">
        <f t="shared" si="1"/>
        <v>201.65307499999997</v>
      </c>
      <c r="J46" s="96"/>
      <c r="K46" s="96">
        <v>1.74</v>
      </c>
      <c r="L46" s="96">
        <v>1.77</v>
      </c>
      <c r="M46" s="94">
        <f t="shared" si="2"/>
        <v>1.7549999999999999</v>
      </c>
      <c r="N46" s="99">
        <f t="shared" si="5"/>
        <v>0</v>
      </c>
      <c r="O46" s="95">
        <v>22.299651567944238</v>
      </c>
      <c r="P46" s="170">
        <f t="shared" si="6"/>
        <v>139.05742499999999</v>
      </c>
      <c r="Q46" s="96"/>
      <c r="R46" s="96">
        <v>1.87</v>
      </c>
      <c r="S46" s="96">
        <v>1.9</v>
      </c>
      <c r="T46" s="94">
        <f t="shared" si="3"/>
        <v>1.885</v>
      </c>
      <c r="U46" s="95">
        <f t="shared" si="7"/>
        <v>0</v>
      </c>
      <c r="V46" s="95">
        <v>5.6022408963585519</v>
      </c>
      <c r="W46" s="100">
        <f t="shared" si="8"/>
        <v>149.35797500000001</v>
      </c>
    </row>
    <row r="47" spans="1:23">
      <c r="A47" s="173">
        <v>39719</v>
      </c>
      <c r="B47" s="149">
        <v>39714</v>
      </c>
      <c r="C47" s="44">
        <f>VLOOKUP(A47,'FR Cattle'!A47:C306,3)</f>
        <v>0.79190000000000005</v>
      </c>
      <c r="D47" s="96">
        <v>2.4900000000000002</v>
      </c>
      <c r="E47" s="96">
        <v>2.52</v>
      </c>
      <c r="F47" s="94">
        <f t="shared" si="0"/>
        <v>2.5049999999999999</v>
      </c>
      <c r="G47" s="95">
        <f t="shared" si="4"/>
        <v>-1.5717092337917506</v>
      </c>
      <c r="H47" s="95">
        <v>3.2989690721649652</v>
      </c>
      <c r="I47" s="170">
        <f t="shared" si="1"/>
        <v>198.37094999999999</v>
      </c>
      <c r="J47" s="96"/>
      <c r="K47" s="96">
        <v>1.77</v>
      </c>
      <c r="L47" s="96">
        <v>1.8</v>
      </c>
      <c r="M47" s="94">
        <f t="shared" si="2"/>
        <v>1.7849999999999999</v>
      </c>
      <c r="N47" s="99">
        <f t="shared" si="5"/>
        <v>1.7094017094017033</v>
      </c>
      <c r="O47" s="95">
        <v>26.14840989399292</v>
      </c>
      <c r="P47" s="170">
        <f t="shared" si="6"/>
        <v>141.35415</v>
      </c>
      <c r="Q47" s="96"/>
      <c r="R47" s="96">
        <v>1.92</v>
      </c>
      <c r="S47" s="96">
        <v>1.95</v>
      </c>
      <c r="T47" s="94">
        <f t="shared" si="3"/>
        <v>1.9350000000000001</v>
      </c>
      <c r="U47" s="95">
        <f t="shared" si="7"/>
        <v>2.6525198938992105</v>
      </c>
      <c r="V47" s="95">
        <v>8.4033613445378279</v>
      </c>
      <c r="W47" s="100">
        <f t="shared" si="8"/>
        <v>153.23265000000001</v>
      </c>
    </row>
    <row r="48" spans="1:23">
      <c r="A48" s="173">
        <v>39726</v>
      </c>
      <c r="B48" s="149">
        <v>39721</v>
      </c>
      <c r="C48" s="44">
        <f>VLOOKUP(A48,'FR Cattle'!A48:C307,3)</f>
        <v>0.78090000000000004</v>
      </c>
      <c r="D48" s="96">
        <v>2.4900000000000002</v>
      </c>
      <c r="E48" s="96">
        <v>2.52</v>
      </c>
      <c r="F48" s="94">
        <f t="shared" si="0"/>
        <v>2.5049999999999999</v>
      </c>
      <c r="G48" s="95">
        <f t="shared" si="4"/>
        <v>0</v>
      </c>
      <c r="H48" s="95">
        <v>4.1580041580041325</v>
      </c>
      <c r="I48" s="170">
        <f t="shared" si="1"/>
        <v>195.61545000000001</v>
      </c>
      <c r="J48" s="96"/>
      <c r="K48" s="96">
        <v>1.77</v>
      </c>
      <c r="L48" s="96">
        <v>1.8</v>
      </c>
      <c r="M48" s="94">
        <f t="shared" si="2"/>
        <v>1.7849999999999999</v>
      </c>
      <c r="N48" s="99">
        <f t="shared" si="5"/>
        <v>0</v>
      </c>
      <c r="O48" s="95">
        <v>27.956989247311824</v>
      </c>
      <c r="P48" s="170">
        <f t="shared" si="6"/>
        <v>139.39064999999999</v>
      </c>
      <c r="Q48" s="96"/>
      <c r="R48" s="96">
        <v>1.92</v>
      </c>
      <c r="S48" s="96">
        <v>1.95</v>
      </c>
      <c r="T48" s="94">
        <f t="shared" si="3"/>
        <v>1.9350000000000001</v>
      </c>
      <c r="U48" s="95">
        <f t="shared" si="7"/>
        <v>0</v>
      </c>
      <c r="V48" s="95">
        <v>8.4033613445378279</v>
      </c>
      <c r="W48" s="100">
        <f t="shared" si="8"/>
        <v>151.10415</v>
      </c>
    </row>
    <row r="49" spans="1:23">
      <c r="A49" s="173">
        <v>39733</v>
      </c>
      <c r="B49" s="149">
        <v>39728</v>
      </c>
      <c r="C49" s="44">
        <f>VLOOKUP(A49,'FR Cattle'!A49:C308,3)</f>
        <v>0.77615000000000001</v>
      </c>
      <c r="D49" s="96">
        <v>2.46</v>
      </c>
      <c r="E49" s="96">
        <v>2.4900000000000002</v>
      </c>
      <c r="F49" s="94">
        <f t="shared" si="0"/>
        <v>2.4750000000000001</v>
      </c>
      <c r="G49" s="95">
        <f t="shared" si="4"/>
        <v>-1.1976047904191489</v>
      </c>
      <c r="H49" s="95">
        <v>3.7735849056603996</v>
      </c>
      <c r="I49" s="170">
        <f t="shared" si="1"/>
        <v>192.09712500000001</v>
      </c>
      <c r="J49" s="96"/>
      <c r="K49" s="96">
        <v>1.77</v>
      </c>
      <c r="L49" s="96">
        <v>1.8</v>
      </c>
      <c r="M49" s="94">
        <f t="shared" si="2"/>
        <v>1.7849999999999999</v>
      </c>
      <c r="N49" s="99">
        <f t="shared" si="5"/>
        <v>0</v>
      </c>
      <c r="O49" s="95">
        <v>27.956989247311824</v>
      </c>
      <c r="P49" s="170">
        <f t="shared" si="6"/>
        <v>138.54277499999998</v>
      </c>
      <c r="Q49" s="96"/>
      <c r="R49" s="96">
        <v>1.92</v>
      </c>
      <c r="S49" s="96">
        <v>1.95</v>
      </c>
      <c r="T49" s="94">
        <f t="shared" si="3"/>
        <v>1.9350000000000001</v>
      </c>
      <c r="U49" s="95">
        <f t="shared" si="7"/>
        <v>0</v>
      </c>
      <c r="V49" s="95">
        <v>8.4033613445378279</v>
      </c>
      <c r="W49" s="100">
        <f t="shared" si="8"/>
        <v>150.18502500000002</v>
      </c>
    </row>
    <row r="50" spans="1:23">
      <c r="A50" s="173">
        <v>39740</v>
      </c>
      <c r="B50" s="149">
        <v>39735</v>
      </c>
      <c r="C50" s="44">
        <f>VLOOKUP(A50,'FR Cattle'!A50:C309,3)</f>
        <v>0.78815000000000002</v>
      </c>
      <c r="D50" s="96">
        <v>2.42</v>
      </c>
      <c r="E50" s="96">
        <v>2.4500000000000002</v>
      </c>
      <c r="F50" s="94">
        <f t="shared" si="0"/>
        <v>2.4350000000000001</v>
      </c>
      <c r="G50" s="95">
        <f t="shared" si="4"/>
        <v>-1.6161616161616195</v>
      </c>
      <c r="H50" s="95">
        <v>2.0964360587002204</v>
      </c>
      <c r="I50" s="170">
        <f t="shared" si="1"/>
        <v>191.91452500000003</v>
      </c>
      <c r="J50" s="96"/>
      <c r="K50" s="96">
        <v>1.74</v>
      </c>
      <c r="L50" s="96">
        <v>1.77</v>
      </c>
      <c r="M50" s="94">
        <f t="shared" si="2"/>
        <v>1.7549999999999999</v>
      </c>
      <c r="N50" s="99">
        <f t="shared" si="5"/>
        <v>-1.6806722689075713</v>
      </c>
      <c r="O50" s="95">
        <v>25.806451612903231</v>
      </c>
      <c r="P50" s="170">
        <f t="shared" si="6"/>
        <v>138.320325</v>
      </c>
      <c r="Q50" s="96"/>
      <c r="R50" s="96">
        <v>1.92</v>
      </c>
      <c r="S50" s="96">
        <v>1.95</v>
      </c>
      <c r="T50" s="94">
        <f t="shared" si="3"/>
        <v>1.9350000000000001</v>
      </c>
      <c r="U50" s="95">
        <f t="shared" si="7"/>
        <v>0</v>
      </c>
      <c r="V50" s="95">
        <v>8.4033613445378279</v>
      </c>
      <c r="W50" s="100">
        <f t="shared" si="8"/>
        <v>152.50702500000003</v>
      </c>
    </row>
    <row r="51" spans="1:23">
      <c r="A51" s="173">
        <v>39747</v>
      </c>
      <c r="B51" s="149">
        <v>39742</v>
      </c>
      <c r="C51" s="44">
        <f>VLOOKUP(A51,'FR Cattle'!A51:C310,3)</f>
        <v>0.79579999999999995</v>
      </c>
      <c r="D51" s="96">
        <v>2.4</v>
      </c>
      <c r="E51" s="96">
        <v>2.4300000000000002</v>
      </c>
      <c r="F51" s="94">
        <f t="shared" si="0"/>
        <v>2.415</v>
      </c>
      <c r="G51" s="95">
        <f t="shared" si="4"/>
        <v>-0.82135523613963812</v>
      </c>
      <c r="H51" s="95">
        <v>2.5477707006369457</v>
      </c>
      <c r="I51" s="170">
        <f t="shared" si="1"/>
        <v>192.1857</v>
      </c>
      <c r="J51" s="96"/>
      <c r="K51" s="96">
        <v>1.71</v>
      </c>
      <c r="L51" s="96">
        <v>1.74</v>
      </c>
      <c r="M51" s="94">
        <f t="shared" si="2"/>
        <v>1.7250000000000001</v>
      </c>
      <c r="N51" s="99">
        <f t="shared" si="5"/>
        <v>-1.7094017094017033</v>
      </c>
      <c r="O51" s="95">
        <v>25.454545454545467</v>
      </c>
      <c r="P51" s="170">
        <f t="shared" si="6"/>
        <v>137.27549999999999</v>
      </c>
      <c r="Q51" s="96"/>
      <c r="R51" s="96">
        <v>1.92</v>
      </c>
      <c r="S51" s="96">
        <v>1.95</v>
      </c>
      <c r="T51" s="94">
        <f t="shared" si="3"/>
        <v>1.9350000000000001</v>
      </c>
      <c r="U51" s="95">
        <f t="shared" si="7"/>
        <v>0</v>
      </c>
      <c r="V51" s="95">
        <v>9.6317280453257865</v>
      </c>
      <c r="W51" s="100">
        <f t="shared" si="8"/>
        <v>153.9873</v>
      </c>
    </row>
    <row r="52" spans="1:23">
      <c r="A52" s="173">
        <v>39754</v>
      </c>
      <c r="B52" s="149">
        <v>39749</v>
      </c>
      <c r="C52" s="44">
        <f>VLOOKUP(A52,'FR Cattle'!A52:C311,3)</f>
        <v>0.80649999999999999</v>
      </c>
      <c r="D52" s="96">
        <v>2.37</v>
      </c>
      <c r="E52" s="96">
        <v>2.4</v>
      </c>
      <c r="F52" s="94">
        <f t="shared" si="0"/>
        <v>2.3849999999999998</v>
      </c>
      <c r="G52" s="95">
        <f t="shared" si="4"/>
        <v>-1.2422360248447291</v>
      </c>
      <c r="H52" s="95">
        <v>1.2738853503184657</v>
      </c>
      <c r="I52" s="170">
        <f t="shared" si="1"/>
        <v>192.35024999999999</v>
      </c>
      <c r="J52" s="96"/>
      <c r="K52" s="96">
        <v>1.67</v>
      </c>
      <c r="L52" s="96">
        <v>1.7</v>
      </c>
      <c r="M52" s="94">
        <f t="shared" si="2"/>
        <v>1.6850000000000001</v>
      </c>
      <c r="N52" s="99">
        <f t="shared" si="5"/>
        <v>-2.318840579710141</v>
      </c>
      <c r="O52" s="95">
        <v>22.545454545454561</v>
      </c>
      <c r="P52" s="170">
        <f t="shared" si="6"/>
        <v>135.89525</v>
      </c>
      <c r="Q52" s="96"/>
      <c r="R52" s="96">
        <v>1.92</v>
      </c>
      <c r="S52" s="96">
        <v>1.95</v>
      </c>
      <c r="T52" s="94">
        <f t="shared" si="3"/>
        <v>1.9350000000000001</v>
      </c>
      <c r="U52" s="95">
        <f t="shared" si="7"/>
        <v>0</v>
      </c>
      <c r="V52" s="95">
        <v>9.6317280453257865</v>
      </c>
      <c r="W52" s="100">
        <f t="shared" si="8"/>
        <v>156.05775</v>
      </c>
    </row>
    <row r="53" spans="1:23">
      <c r="A53" s="173">
        <v>39761</v>
      </c>
      <c r="B53" s="149">
        <v>39756</v>
      </c>
      <c r="C53" s="44">
        <f>VLOOKUP(A53,'FR Cattle'!A53:C312,3)</f>
        <v>0.82310000000000005</v>
      </c>
      <c r="D53" s="96">
        <v>2.34</v>
      </c>
      <c r="E53" s="96">
        <v>2.37</v>
      </c>
      <c r="F53" s="94">
        <f t="shared" si="0"/>
        <v>2.355</v>
      </c>
      <c r="G53" s="95">
        <f t="shared" si="4"/>
        <v>-1.2578616352201095</v>
      </c>
      <c r="H53" s="95">
        <v>0</v>
      </c>
      <c r="I53" s="170">
        <f t="shared" si="1"/>
        <v>193.84005000000002</v>
      </c>
      <c r="J53" s="96"/>
      <c r="K53" s="96">
        <v>1.61</v>
      </c>
      <c r="L53" s="96">
        <v>1.64</v>
      </c>
      <c r="M53" s="94">
        <f t="shared" si="2"/>
        <v>1.625</v>
      </c>
      <c r="N53" s="99">
        <f t="shared" si="5"/>
        <v>-3.560830860534125</v>
      </c>
      <c r="O53" s="95">
        <v>18.181818181818187</v>
      </c>
      <c r="P53" s="170">
        <f t="shared" si="6"/>
        <v>133.75375</v>
      </c>
      <c r="Q53" s="96"/>
      <c r="R53" s="96">
        <v>1.92</v>
      </c>
      <c r="S53" s="96">
        <v>1.95</v>
      </c>
      <c r="T53" s="94">
        <f t="shared" si="3"/>
        <v>1.9350000000000001</v>
      </c>
      <c r="U53" s="95">
        <f t="shared" si="7"/>
        <v>0</v>
      </c>
      <c r="V53" s="95">
        <v>9.6317280453257865</v>
      </c>
      <c r="W53" s="100">
        <f t="shared" si="8"/>
        <v>159.26985000000002</v>
      </c>
    </row>
    <row r="54" spans="1:23">
      <c r="A54" s="173">
        <v>39768</v>
      </c>
      <c r="B54" s="149">
        <v>39763</v>
      </c>
      <c r="C54" s="44">
        <f>VLOOKUP(A54,'FR Cattle'!A54:C313,3)</f>
        <v>0.83979999999999999</v>
      </c>
      <c r="D54" s="96">
        <v>2.29</v>
      </c>
      <c r="E54" s="96">
        <v>2.3199999999999998</v>
      </c>
      <c r="F54" s="94">
        <f t="shared" si="0"/>
        <v>2.3049999999999997</v>
      </c>
      <c r="G54" s="95">
        <f t="shared" si="4"/>
        <v>-2.1231422505307904</v>
      </c>
      <c r="H54" s="95">
        <v>-2.1231422505307904</v>
      </c>
      <c r="I54" s="170">
        <f t="shared" si="1"/>
        <v>193.57389999999995</v>
      </c>
      <c r="J54" s="96"/>
      <c r="K54" s="96">
        <v>1.51</v>
      </c>
      <c r="L54" s="96">
        <v>1.54</v>
      </c>
      <c r="M54" s="94">
        <f t="shared" si="2"/>
        <v>1.5249999999999999</v>
      </c>
      <c r="N54" s="99">
        <f t="shared" si="5"/>
        <v>-6.1538461538461604</v>
      </c>
      <c r="O54" s="95">
        <v>10.909090909090907</v>
      </c>
      <c r="P54" s="170">
        <f t="shared" si="6"/>
        <v>128.06950000000001</v>
      </c>
      <c r="Q54" s="96"/>
      <c r="R54" s="96">
        <v>1.89</v>
      </c>
      <c r="S54" s="96">
        <v>1.92</v>
      </c>
      <c r="T54" s="94">
        <f t="shared" si="3"/>
        <v>1.9049999999999998</v>
      </c>
      <c r="U54" s="95">
        <f t="shared" si="7"/>
        <v>-1.5503875968992418</v>
      </c>
      <c r="V54" s="95">
        <v>7.9320113314447411</v>
      </c>
      <c r="W54" s="100">
        <f t="shared" si="8"/>
        <v>159.9819</v>
      </c>
    </row>
    <row r="55" spans="1:23">
      <c r="A55" s="173">
        <v>39775</v>
      </c>
      <c r="B55" s="149">
        <v>39770</v>
      </c>
      <c r="C55" s="44">
        <f>VLOOKUP(A55,'FR Cattle'!A55:C314,3)</f>
        <v>0.84560000000000002</v>
      </c>
      <c r="D55" s="96">
        <v>2.29</v>
      </c>
      <c r="E55" s="96">
        <v>2.3199999999999998</v>
      </c>
      <c r="F55" s="94">
        <f t="shared" si="0"/>
        <v>2.3049999999999997</v>
      </c>
      <c r="G55" s="95">
        <f t="shared" si="4"/>
        <v>0</v>
      </c>
      <c r="H55" s="95">
        <v>-2.1231422505307904</v>
      </c>
      <c r="I55" s="170">
        <f t="shared" si="1"/>
        <v>194.91079999999999</v>
      </c>
      <c r="J55" s="96"/>
      <c r="K55" s="96">
        <v>1.51</v>
      </c>
      <c r="L55" s="96">
        <v>1.54</v>
      </c>
      <c r="M55" s="94">
        <f t="shared" si="2"/>
        <v>1.5249999999999999</v>
      </c>
      <c r="N55" s="99">
        <f t="shared" si="5"/>
        <v>0</v>
      </c>
      <c r="O55" s="95">
        <v>10.909090909090907</v>
      </c>
      <c r="P55" s="170">
        <f t="shared" si="6"/>
        <v>128.95399999999998</v>
      </c>
      <c r="Q55" s="96"/>
      <c r="R55" s="96">
        <v>1.89</v>
      </c>
      <c r="S55" s="96">
        <v>1.92</v>
      </c>
      <c r="T55" s="94">
        <f t="shared" si="3"/>
        <v>1.9049999999999998</v>
      </c>
      <c r="U55" s="95">
        <f t="shared" si="7"/>
        <v>0</v>
      </c>
      <c r="V55" s="95">
        <v>7.9320113314447411</v>
      </c>
      <c r="W55" s="100">
        <f t="shared" si="8"/>
        <v>161.08679999999998</v>
      </c>
    </row>
    <row r="56" spans="1:23">
      <c r="A56" s="173">
        <v>39782</v>
      </c>
      <c r="B56" s="149">
        <v>39777</v>
      </c>
      <c r="C56" s="44">
        <f>VLOOKUP(A56,'FR Cattle'!A56:C315,3)</f>
        <v>0.85475000000000001</v>
      </c>
      <c r="D56" s="96">
        <v>2.29</v>
      </c>
      <c r="E56" s="96">
        <v>2.3199999999999998</v>
      </c>
      <c r="F56" s="94">
        <f t="shared" si="0"/>
        <v>2.3049999999999997</v>
      </c>
      <c r="G56" s="95">
        <f t="shared" si="4"/>
        <v>0</v>
      </c>
      <c r="H56" s="95">
        <v>-2.1231422505307904</v>
      </c>
      <c r="I56" s="170">
        <f t="shared" si="1"/>
        <v>197.01987499999998</v>
      </c>
      <c r="J56" s="96"/>
      <c r="K56" s="96">
        <v>1.51</v>
      </c>
      <c r="L56" s="96">
        <v>1.54</v>
      </c>
      <c r="M56" s="94">
        <f t="shared" si="2"/>
        <v>1.5249999999999999</v>
      </c>
      <c r="N56" s="99">
        <f t="shared" si="5"/>
        <v>0</v>
      </c>
      <c r="O56" s="95">
        <v>10.909090909090907</v>
      </c>
      <c r="P56" s="170">
        <f t="shared" si="6"/>
        <v>130.34937499999998</v>
      </c>
      <c r="Q56" s="96"/>
      <c r="R56" s="96">
        <v>1.89</v>
      </c>
      <c r="S56" s="96">
        <v>1.92</v>
      </c>
      <c r="T56" s="94">
        <f t="shared" si="3"/>
        <v>1.9049999999999998</v>
      </c>
      <c r="U56" s="95">
        <f t="shared" si="7"/>
        <v>0</v>
      </c>
      <c r="V56" s="95">
        <v>7.9320113314447411</v>
      </c>
      <c r="W56" s="100">
        <f t="shared" si="8"/>
        <v>162.82987499999999</v>
      </c>
    </row>
    <row r="57" spans="1:23">
      <c r="A57" s="173">
        <v>39789</v>
      </c>
      <c r="B57" s="149">
        <v>39784</v>
      </c>
      <c r="C57" s="44">
        <f>VLOOKUP(A57,'FR Cattle'!A57:C316,3)</f>
        <v>0.87324999999999997</v>
      </c>
      <c r="D57" s="96">
        <v>2.29</v>
      </c>
      <c r="E57" s="96">
        <v>2.3199999999999998</v>
      </c>
      <c r="F57" s="94">
        <f t="shared" si="0"/>
        <v>2.3049999999999997</v>
      </c>
      <c r="G57" s="95">
        <f t="shared" si="4"/>
        <v>0</v>
      </c>
      <c r="H57" s="95">
        <v>-2.9473684210526443</v>
      </c>
      <c r="I57" s="170">
        <f t="shared" si="1"/>
        <v>201.28412499999996</v>
      </c>
      <c r="J57" s="96"/>
      <c r="K57" s="96">
        <v>1.51</v>
      </c>
      <c r="L57" s="96">
        <v>1.54</v>
      </c>
      <c r="M57" s="94">
        <f t="shared" si="2"/>
        <v>1.5249999999999999</v>
      </c>
      <c r="N57" s="99">
        <f t="shared" si="5"/>
        <v>0</v>
      </c>
      <c r="O57" s="95">
        <v>8.5409252669039262</v>
      </c>
      <c r="P57" s="170">
        <f t="shared" si="6"/>
        <v>133.17062499999997</v>
      </c>
      <c r="Q57" s="96"/>
      <c r="R57" s="96">
        <v>1.89</v>
      </c>
      <c r="S57" s="96">
        <v>1.92</v>
      </c>
      <c r="T57" s="94">
        <f t="shared" si="3"/>
        <v>1.9049999999999998</v>
      </c>
      <c r="U57" s="95">
        <f t="shared" si="7"/>
        <v>0</v>
      </c>
      <c r="V57" s="95">
        <v>6.1281337047353759</v>
      </c>
      <c r="W57" s="100">
        <f t="shared" si="8"/>
        <v>166.35412499999998</v>
      </c>
    </row>
    <row r="58" spans="1:23">
      <c r="A58" s="173">
        <v>39796</v>
      </c>
      <c r="B58" s="149">
        <v>39791</v>
      </c>
      <c r="C58" s="44">
        <f>VLOOKUP(A58,'FR Cattle'!A58:C317,3)</f>
        <v>0.91854999999999998</v>
      </c>
      <c r="D58" s="96">
        <v>2.29</v>
      </c>
      <c r="E58" s="96">
        <v>2.3199999999999998</v>
      </c>
      <c r="F58" s="94">
        <f t="shared" si="0"/>
        <v>2.3049999999999997</v>
      </c>
      <c r="G58" s="95">
        <f t="shared" si="4"/>
        <v>0</v>
      </c>
      <c r="H58" s="95">
        <v>-2.9473684210526443</v>
      </c>
      <c r="I58" s="170">
        <f t="shared" si="1"/>
        <v>211.72577499999997</v>
      </c>
      <c r="J58" s="96"/>
      <c r="K58" s="96">
        <v>1.51</v>
      </c>
      <c r="L58" s="96">
        <v>1.54</v>
      </c>
      <c r="M58" s="94">
        <f t="shared" si="2"/>
        <v>1.5249999999999999</v>
      </c>
      <c r="N58" s="99">
        <f t="shared" si="5"/>
        <v>0</v>
      </c>
      <c r="O58" s="95">
        <v>8.5409252669039262</v>
      </c>
      <c r="P58" s="170">
        <f t="shared" si="6"/>
        <v>140.07887499999998</v>
      </c>
      <c r="Q58" s="96"/>
      <c r="R58" s="96">
        <v>1.89</v>
      </c>
      <c r="S58" s="96">
        <v>1.92</v>
      </c>
      <c r="T58" s="94">
        <f t="shared" si="3"/>
        <v>1.9049999999999998</v>
      </c>
      <c r="U58" s="95">
        <f t="shared" si="7"/>
        <v>0</v>
      </c>
      <c r="V58" s="95">
        <v>6.1281337047353759</v>
      </c>
      <c r="W58" s="100">
        <f t="shared" si="8"/>
        <v>174.98377499999998</v>
      </c>
    </row>
    <row r="59" spans="1:23">
      <c r="A59" s="173">
        <v>39803</v>
      </c>
      <c r="B59" s="149">
        <v>39798</v>
      </c>
      <c r="C59" s="44">
        <f>VLOOKUP(A59,'FR Cattle'!A59:C318,3)</f>
        <v>0.94930000000000003</v>
      </c>
      <c r="D59" s="96">
        <v>2.29</v>
      </c>
      <c r="E59" s="96">
        <v>2.3199999999999998</v>
      </c>
      <c r="F59" s="94">
        <f t="shared" si="0"/>
        <v>2.3049999999999997</v>
      </c>
      <c r="G59" s="95">
        <f t="shared" si="4"/>
        <v>0</v>
      </c>
      <c r="H59" s="95">
        <v>-2.9473684210526443</v>
      </c>
      <c r="I59" s="170">
        <f t="shared" si="1"/>
        <v>218.81364999999997</v>
      </c>
      <c r="J59" s="96"/>
      <c r="K59" s="96">
        <v>1.51</v>
      </c>
      <c r="L59" s="96">
        <v>1.54</v>
      </c>
      <c r="M59" s="94">
        <f t="shared" si="2"/>
        <v>1.5249999999999999</v>
      </c>
      <c r="N59" s="99">
        <f t="shared" si="5"/>
        <v>0</v>
      </c>
      <c r="O59" s="95">
        <v>8.5409252669039262</v>
      </c>
      <c r="P59" s="170">
        <f t="shared" si="6"/>
        <v>144.76824999999999</v>
      </c>
      <c r="Q59" s="96"/>
      <c r="R59" s="96">
        <v>1.89</v>
      </c>
      <c r="S59" s="96">
        <v>1.92</v>
      </c>
      <c r="T59" s="94">
        <f t="shared" si="3"/>
        <v>1.9049999999999998</v>
      </c>
      <c r="U59" s="95">
        <f t="shared" si="7"/>
        <v>0</v>
      </c>
      <c r="V59" s="95">
        <v>6.1281337047353759</v>
      </c>
      <c r="W59" s="100">
        <f t="shared" si="8"/>
        <v>180.84164999999999</v>
      </c>
    </row>
    <row r="60" spans="1:23">
      <c r="A60" s="173">
        <v>39810</v>
      </c>
      <c r="B60" s="149">
        <v>39805</v>
      </c>
      <c r="C60" s="44">
        <f>VLOOKUP(A60,'FR Cattle'!A60:C319,3)</f>
        <v>0.95250000000000001</v>
      </c>
      <c r="D60" s="96">
        <v>2.29</v>
      </c>
      <c r="E60" s="96">
        <v>2.3199999999999998</v>
      </c>
      <c r="F60" s="94">
        <f t="shared" si="0"/>
        <v>2.3049999999999997</v>
      </c>
      <c r="G60" s="95">
        <f t="shared" si="4"/>
        <v>0</v>
      </c>
      <c r="H60" s="95">
        <v>-2.9473684210526443</v>
      </c>
      <c r="I60" s="170">
        <f t="shared" si="1"/>
        <v>219.55125000000001</v>
      </c>
      <c r="J60" s="96"/>
      <c r="K60" s="96">
        <v>1.51</v>
      </c>
      <c r="L60" s="96">
        <v>1.54</v>
      </c>
      <c r="M60" s="94">
        <f t="shared" si="2"/>
        <v>1.5249999999999999</v>
      </c>
      <c r="N60" s="99">
        <f t="shared" si="5"/>
        <v>0</v>
      </c>
      <c r="O60" s="95">
        <v>8.5409252669039262</v>
      </c>
      <c r="P60" s="170">
        <f t="shared" si="6"/>
        <v>145.25624999999999</v>
      </c>
      <c r="Q60" s="96"/>
      <c r="R60" s="96">
        <v>1.89</v>
      </c>
      <c r="S60" s="96">
        <v>1.92</v>
      </c>
      <c r="T60" s="94">
        <f t="shared" si="3"/>
        <v>1.9049999999999998</v>
      </c>
      <c r="U60" s="95">
        <f t="shared" si="7"/>
        <v>0</v>
      </c>
      <c r="V60" s="95">
        <v>6.1281337047353759</v>
      </c>
      <c r="W60" s="100">
        <f t="shared" si="8"/>
        <v>181.45124999999999</v>
      </c>
    </row>
    <row r="61" spans="1:23">
      <c r="A61" s="173">
        <v>39817</v>
      </c>
      <c r="B61" s="149">
        <v>39812</v>
      </c>
      <c r="C61" s="44">
        <f>VLOOKUP(A61,'FR Cattle'!A9:C268,3)</f>
        <v>0.95250000000000001</v>
      </c>
      <c r="D61" s="96">
        <v>2.29</v>
      </c>
      <c r="E61" s="96">
        <v>2.3199999999999998</v>
      </c>
      <c r="F61" s="94">
        <f t="shared" si="0"/>
        <v>2.3049999999999997</v>
      </c>
      <c r="G61" s="95">
        <f t="shared" si="4"/>
        <v>0</v>
      </c>
      <c r="H61" s="95">
        <v>-2.9473684210526443</v>
      </c>
      <c r="I61" s="170">
        <f>F61*C61*100</f>
        <v>219.55125000000001</v>
      </c>
      <c r="J61" s="96"/>
      <c r="K61" s="96">
        <v>1.51</v>
      </c>
      <c r="L61" s="96">
        <v>1.54</v>
      </c>
      <c r="M61" s="94">
        <f t="shared" si="2"/>
        <v>1.5249999999999999</v>
      </c>
      <c r="N61" s="99">
        <f t="shared" si="5"/>
        <v>0</v>
      </c>
      <c r="O61" s="95">
        <v>8.5409252669039262</v>
      </c>
      <c r="P61" s="170">
        <f t="shared" si="6"/>
        <v>145.25624999999999</v>
      </c>
      <c r="Q61" s="96"/>
      <c r="R61" s="96">
        <v>1.89</v>
      </c>
      <c r="S61" s="96">
        <v>1.92</v>
      </c>
      <c r="T61" s="94">
        <f t="shared" si="3"/>
        <v>1.9049999999999998</v>
      </c>
      <c r="U61" s="95">
        <f t="shared" si="7"/>
        <v>0</v>
      </c>
      <c r="V61" s="95">
        <v>6.1281337047353759</v>
      </c>
      <c r="W61" s="100">
        <f t="shared" si="8"/>
        <v>181.45124999999999</v>
      </c>
    </row>
    <row r="62" spans="1:23">
      <c r="A62" s="173">
        <v>39824</v>
      </c>
      <c r="B62" s="149">
        <v>39819</v>
      </c>
      <c r="C62" s="44">
        <f>VLOOKUP(A62,'FR Cattle'!A10:C269,3)</f>
        <v>0.89954999999999996</v>
      </c>
      <c r="D62" s="100">
        <v>2.29</v>
      </c>
      <c r="E62" s="100">
        <v>2.3199999999999998</v>
      </c>
      <c r="F62" s="100">
        <v>2.3049999999999997</v>
      </c>
      <c r="G62" s="101">
        <v>0</v>
      </c>
      <c r="H62" s="101">
        <v>-2.9473684210526443</v>
      </c>
      <c r="I62" s="171">
        <v>207.34627499999996</v>
      </c>
      <c r="J62" s="100"/>
      <c r="K62" s="100">
        <v>1.51</v>
      </c>
      <c r="L62" s="100">
        <v>1.54</v>
      </c>
      <c r="M62" s="100">
        <v>1.5249999999999999</v>
      </c>
      <c r="N62" s="101">
        <v>0</v>
      </c>
      <c r="O62" s="101">
        <v>8.5409252669039262</v>
      </c>
      <c r="P62" s="170">
        <f t="shared" si="6"/>
        <v>137.18137499999997</v>
      </c>
      <c r="Q62" s="100"/>
      <c r="R62" s="100">
        <v>1.89</v>
      </c>
      <c r="S62" s="100">
        <v>1.92</v>
      </c>
      <c r="T62" s="100">
        <v>1.9049999999999998</v>
      </c>
      <c r="U62" s="101">
        <v>0</v>
      </c>
      <c r="V62" s="101">
        <v>6.1281337047353759</v>
      </c>
      <c r="W62" s="100">
        <f t="shared" si="8"/>
        <v>171.36427499999996</v>
      </c>
    </row>
    <row r="63" spans="1:23">
      <c r="A63" s="173">
        <v>39831</v>
      </c>
      <c r="B63" s="149">
        <v>39826</v>
      </c>
      <c r="C63" s="44">
        <f>VLOOKUP(A63,'FR Cattle'!A11:C270,3)</f>
        <v>0.89787099999999997</v>
      </c>
      <c r="D63" s="100">
        <v>2.25</v>
      </c>
      <c r="E63" s="100">
        <v>2.2799999999999998</v>
      </c>
      <c r="F63" s="100">
        <v>2.2649999999999997</v>
      </c>
      <c r="G63" s="101">
        <v>-1.7353579175704965</v>
      </c>
      <c r="H63" s="101">
        <v>-4.6315789473684248</v>
      </c>
      <c r="I63" s="171">
        <v>203.36778149999995</v>
      </c>
      <c r="J63" s="100"/>
      <c r="K63" s="100">
        <v>1.51</v>
      </c>
      <c r="L63" s="100">
        <v>1.54</v>
      </c>
      <c r="M63" s="100">
        <v>1.5249999999999999</v>
      </c>
      <c r="N63" s="101">
        <v>0</v>
      </c>
      <c r="O63" s="101">
        <v>8.5409252669039262</v>
      </c>
      <c r="P63" s="100">
        <v>136.92532749999998</v>
      </c>
      <c r="Q63" s="100"/>
      <c r="R63" s="100">
        <v>1.89</v>
      </c>
      <c r="S63" s="100">
        <v>1.92</v>
      </c>
      <c r="T63" s="100">
        <v>1.9049999999999998</v>
      </c>
      <c r="U63" s="101">
        <v>0</v>
      </c>
      <c r="V63" s="101">
        <v>6.1281337047353759</v>
      </c>
      <c r="W63" s="100">
        <v>171.04442549999999</v>
      </c>
    </row>
    <row r="64" spans="1:23">
      <c r="A64" s="173">
        <v>39838</v>
      </c>
      <c r="B64" s="149">
        <v>39833</v>
      </c>
      <c r="C64" s="44">
        <f>VLOOKUP(A64,'FR Cattle'!A12:C271,3)</f>
        <v>0.92645699999999997</v>
      </c>
      <c r="D64" s="100">
        <v>2.21</v>
      </c>
      <c r="E64" s="100">
        <v>2.2400000000000002</v>
      </c>
      <c r="F64" s="100">
        <v>2.2250000000000001</v>
      </c>
      <c r="G64" s="101">
        <v>-1.7660044150110252</v>
      </c>
      <c r="H64" s="101">
        <v>-6.3157894736842053</v>
      </c>
      <c r="I64" s="171">
        <v>206.13668249999998</v>
      </c>
      <c r="J64" s="100"/>
      <c r="K64" s="100">
        <v>1.45</v>
      </c>
      <c r="L64" s="100">
        <v>1.48</v>
      </c>
      <c r="M64" s="100">
        <v>1.4649999999999999</v>
      </c>
      <c r="N64" s="101">
        <v>-3.9344262295082046</v>
      </c>
      <c r="O64" s="101">
        <v>4.2704626334519702</v>
      </c>
      <c r="P64" s="100">
        <v>135.72595049999998</v>
      </c>
      <c r="Q64" s="100"/>
      <c r="R64" s="100">
        <v>1.89</v>
      </c>
      <c r="S64" s="100">
        <v>1.92</v>
      </c>
      <c r="T64" s="100">
        <v>1.9049999999999998</v>
      </c>
      <c r="U64" s="101">
        <v>0</v>
      </c>
      <c r="V64" s="101">
        <v>6.1281337047353759</v>
      </c>
      <c r="W64" s="100">
        <v>176.49005849999998</v>
      </c>
    </row>
    <row r="65" spans="1:23">
      <c r="A65" s="173">
        <v>39845</v>
      </c>
      <c r="B65" s="149">
        <v>39840</v>
      </c>
      <c r="C65" s="44">
        <f>VLOOKUP(A65,'FR Cattle'!A13:C272,3)</f>
        <v>0.92194299999999996</v>
      </c>
      <c r="D65" s="100">
        <v>2.21</v>
      </c>
      <c r="E65" s="100">
        <v>2.2400000000000002</v>
      </c>
      <c r="F65" s="100">
        <v>2.2250000000000001</v>
      </c>
      <c r="G65" s="101">
        <v>0</v>
      </c>
      <c r="H65" s="101">
        <v>-6.3157894736842053</v>
      </c>
      <c r="I65" s="171">
        <v>205.13231749999997</v>
      </c>
      <c r="J65" s="100"/>
      <c r="K65" s="100">
        <v>1.39</v>
      </c>
      <c r="L65" s="100">
        <v>1.42</v>
      </c>
      <c r="M65" s="100">
        <v>1.4049999999999998</v>
      </c>
      <c r="N65" s="101">
        <v>-4.0955631399317411</v>
      </c>
      <c r="O65" s="101">
        <v>0</v>
      </c>
      <c r="P65" s="100">
        <v>129.53299149999998</v>
      </c>
      <c r="Q65" s="100"/>
      <c r="R65" s="100">
        <v>1.89</v>
      </c>
      <c r="S65" s="100">
        <v>1.92</v>
      </c>
      <c r="T65" s="100">
        <v>1.9049999999999998</v>
      </c>
      <c r="U65" s="101">
        <v>0</v>
      </c>
      <c r="V65" s="101">
        <v>6.1281337047353759</v>
      </c>
      <c r="W65" s="100">
        <v>175.63014149999998</v>
      </c>
    </row>
    <row r="66" spans="1:23">
      <c r="A66" s="173">
        <v>39852</v>
      </c>
      <c r="B66" s="149">
        <v>39847</v>
      </c>
      <c r="C66" s="44">
        <f>VLOOKUP(A66,'FR Cattle'!A14:C273,3)</f>
        <v>0.887629</v>
      </c>
      <c r="D66" s="100">
        <v>2.21</v>
      </c>
      <c r="E66" s="100">
        <v>2.2400000000000002</v>
      </c>
      <c r="F66" s="100">
        <v>2.2250000000000001</v>
      </c>
      <c r="G66" s="101">
        <v>0</v>
      </c>
      <c r="H66" s="101">
        <v>-6.3157894736842053</v>
      </c>
      <c r="I66" s="171">
        <v>197.49745250000001</v>
      </c>
      <c r="J66" s="100"/>
      <c r="K66" s="100">
        <v>1.39</v>
      </c>
      <c r="L66" s="100">
        <v>1.42</v>
      </c>
      <c r="M66" s="100">
        <v>1.4049999999999998</v>
      </c>
      <c r="N66" s="101">
        <v>0</v>
      </c>
      <c r="O66" s="101">
        <v>0</v>
      </c>
      <c r="P66" s="100">
        <v>124.71187449999999</v>
      </c>
      <c r="Q66" s="100"/>
      <c r="R66" s="100">
        <v>1.89</v>
      </c>
      <c r="S66" s="100">
        <v>1.92</v>
      </c>
      <c r="T66" s="100">
        <v>1.9049999999999998</v>
      </c>
      <c r="U66" s="101">
        <v>0</v>
      </c>
      <c r="V66" s="101">
        <v>6.1281337047353759</v>
      </c>
      <c r="W66" s="100">
        <v>169.09332449999999</v>
      </c>
    </row>
    <row r="67" spans="1:23">
      <c r="A67" s="173">
        <v>39859</v>
      </c>
      <c r="B67" s="149">
        <v>39854</v>
      </c>
      <c r="C67" s="44">
        <f>VLOOKUP(A67,'FR Cattle'!A15:C274,3)</f>
        <v>0.88428600000000002</v>
      </c>
      <c r="D67" s="100">
        <v>2.21</v>
      </c>
      <c r="E67" s="100">
        <v>2.2400000000000002</v>
      </c>
      <c r="F67" s="100">
        <v>2.2250000000000001</v>
      </c>
      <c r="G67" s="101">
        <v>0</v>
      </c>
      <c r="H67" s="101">
        <v>-6.3157894736842053</v>
      </c>
      <c r="I67" s="171">
        <v>196.753635</v>
      </c>
      <c r="J67" s="100"/>
      <c r="K67" s="100">
        <v>1.39</v>
      </c>
      <c r="L67" s="100">
        <v>1.42</v>
      </c>
      <c r="M67" s="100">
        <v>1.4049999999999998</v>
      </c>
      <c r="N67" s="101">
        <v>0</v>
      </c>
      <c r="O67" s="101">
        <v>0</v>
      </c>
      <c r="P67" s="100">
        <v>124.24218299999998</v>
      </c>
      <c r="Q67" s="100"/>
      <c r="R67" s="100">
        <v>1.89</v>
      </c>
      <c r="S67" s="100">
        <v>1.92</v>
      </c>
      <c r="T67" s="100">
        <v>1.9049999999999998</v>
      </c>
      <c r="U67" s="101">
        <v>0</v>
      </c>
      <c r="V67" s="101">
        <v>6.1281337047353759</v>
      </c>
      <c r="W67" s="100">
        <v>168.45648299999999</v>
      </c>
    </row>
    <row r="68" spans="1:23">
      <c r="A68" s="173">
        <v>39866</v>
      </c>
      <c r="B68" s="149">
        <v>39861</v>
      </c>
      <c r="C68" s="44">
        <f>VLOOKUP(A68,'FR Cattle'!A16:C275,3)</f>
        <v>0.88466400000000001</v>
      </c>
      <c r="D68" s="100">
        <v>2.21</v>
      </c>
      <c r="E68" s="100">
        <v>2.2400000000000002</v>
      </c>
      <c r="F68" s="100">
        <v>2.2250000000000001</v>
      </c>
      <c r="G68" s="101">
        <v>0</v>
      </c>
      <c r="H68" s="101">
        <v>-6.3157894736842053</v>
      </c>
      <c r="I68" s="171">
        <v>196.83774</v>
      </c>
      <c r="J68" s="100"/>
      <c r="K68" s="100">
        <v>1.39</v>
      </c>
      <c r="L68" s="100">
        <v>1.42</v>
      </c>
      <c r="M68" s="100">
        <v>1.4049999999999998</v>
      </c>
      <c r="N68" s="101">
        <v>0</v>
      </c>
      <c r="O68" s="101">
        <v>0</v>
      </c>
      <c r="P68" s="100">
        <v>124.29529199999998</v>
      </c>
      <c r="Q68" s="100"/>
      <c r="R68" s="100">
        <v>1.89</v>
      </c>
      <c r="S68" s="100">
        <v>1.92</v>
      </c>
      <c r="T68" s="100">
        <v>1.9049999999999998</v>
      </c>
      <c r="U68" s="101">
        <v>0</v>
      </c>
      <c r="V68" s="101">
        <v>6.1281337047353759</v>
      </c>
      <c r="W68" s="100">
        <v>168.52849199999997</v>
      </c>
    </row>
    <row r="69" spans="1:23">
      <c r="A69" s="173">
        <v>39873</v>
      </c>
      <c r="B69" s="149">
        <v>39868</v>
      </c>
      <c r="C69" s="44">
        <f>VLOOKUP(A69,'FR Cattle'!A17:C276,3)</f>
        <v>0.88637100000000002</v>
      </c>
      <c r="D69" s="100">
        <v>2.21</v>
      </c>
      <c r="E69" s="100">
        <v>2.2400000000000002</v>
      </c>
      <c r="F69" s="100">
        <v>2.2250000000000001</v>
      </c>
      <c r="G69" s="101">
        <v>0</v>
      </c>
      <c r="H69" s="101">
        <v>-6.3157894736842053</v>
      </c>
      <c r="I69" s="171">
        <v>197.21754750000002</v>
      </c>
      <c r="J69" s="100"/>
      <c r="K69" s="100">
        <v>1.39</v>
      </c>
      <c r="L69" s="100">
        <v>1.42</v>
      </c>
      <c r="M69" s="100">
        <v>1.4049999999999998</v>
      </c>
      <c r="N69" s="101">
        <v>0</v>
      </c>
      <c r="O69" s="101">
        <v>0</v>
      </c>
      <c r="P69" s="100">
        <v>124.53512549999999</v>
      </c>
      <c r="Q69" s="100"/>
      <c r="R69" s="100">
        <v>1.89</v>
      </c>
      <c r="S69" s="100">
        <v>1.92</v>
      </c>
      <c r="T69" s="100">
        <v>1.9049999999999998</v>
      </c>
      <c r="U69" s="101">
        <v>0</v>
      </c>
      <c r="V69" s="101">
        <v>6.1281337047353759</v>
      </c>
      <c r="W69" s="100">
        <v>168.85367549999998</v>
      </c>
    </row>
    <row r="70" spans="1:23">
      <c r="A70" s="173">
        <v>39880</v>
      </c>
      <c r="B70" s="149">
        <v>39875</v>
      </c>
      <c r="C70" s="44">
        <f>VLOOKUP(A70,'FR Cattle'!A18:C277,3)</f>
        <v>0.89180700000000002</v>
      </c>
      <c r="D70" s="100">
        <v>2.21</v>
      </c>
      <c r="E70" s="100">
        <v>2.2400000000000002</v>
      </c>
      <c r="F70" s="100">
        <v>2.2250000000000001</v>
      </c>
      <c r="G70" s="101">
        <v>0</v>
      </c>
      <c r="H70" s="101">
        <v>-7.8674948240165605</v>
      </c>
      <c r="I70" s="171">
        <v>198.42705749999999</v>
      </c>
      <c r="J70" s="100"/>
      <c r="K70" s="100">
        <v>1.39</v>
      </c>
      <c r="L70" s="100">
        <v>1.42</v>
      </c>
      <c r="M70" s="100">
        <v>1.4049999999999998</v>
      </c>
      <c r="N70" s="101">
        <v>0</v>
      </c>
      <c r="O70" s="101">
        <v>-2.0905923344947865</v>
      </c>
      <c r="P70" s="100">
        <v>125.29888349999997</v>
      </c>
      <c r="Q70" s="100"/>
      <c r="R70" s="100">
        <v>1.89</v>
      </c>
      <c r="S70" s="100">
        <v>1.92</v>
      </c>
      <c r="T70" s="100">
        <v>1.9049999999999998</v>
      </c>
      <c r="U70" s="101">
        <v>0</v>
      </c>
      <c r="V70" s="101">
        <v>6.1281337047353759</v>
      </c>
      <c r="W70" s="100">
        <v>169.88923349999999</v>
      </c>
    </row>
    <row r="71" spans="1:23">
      <c r="A71" s="173">
        <v>39887</v>
      </c>
      <c r="B71" s="149">
        <v>39882</v>
      </c>
      <c r="C71" s="44">
        <f>VLOOKUP(A71,'FR Cattle'!A19:C278,3)</f>
        <v>0.91779999999999995</v>
      </c>
      <c r="D71" s="100">
        <v>2.21</v>
      </c>
      <c r="E71" s="100">
        <v>2.2400000000000002</v>
      </c>
      <c r="F71" s="100">
        <v>2.2250000000000001</v>
      </c>
      <c r="G71" s="101">
        <v>0</v>
      </c>
      <c r="H71" s="101">
        <v>-8.9979550102249561</v>
      </c>
      <c r="I71" s="171">
        <v>204.2105</v>
      </c>
      <c r="J71" s="100"/>
      <c r="K71" s="100">
        <v>1.39</v>
      </c>
      <c r="L71" s="100">
        <v>1.42</v>
      </c>
      <c r="M71" s="100">
        <v>1.4049999999999998</v>
      </c>
      <c r="N71" s="101">
        <v>0</v>
      </c>
      <c r="O71" s="101">
        <v>-4.0955631399317554</v>
      </c>
      <c r="P71" s="100">
        <v>128.95089999999999</v>
      </c>
      <c r="Q71" s="100"/>
      <c r="R71" s="100">
        <v>1.89</v>
      </c>
      <c r="S71" s="100">
        <v>1.92</v>
      </c>
      <c r="T71" s="100">
        <v>1.9049999999999998</v>
      </c>
      <c r="U71" s="101">
        <v>0</v>
      </c>
      <c r="V71" s="101">
        <v>6.1281337047353759</v>
      </c>
      <c r="W71" s="100">
        <v>174.84089999999998</v>
      </c>
    </row>
    <row r="72" spans="1:23">
      <c r="A72" s="173">
        <v>39894</v>
      </c>
      <c r="B72" s="149">
        <v>39889</v>
      </c>
      <c r="C72" s="44">
        <f>VLOOKUP(A72,'FR Cattle'!A20:C279,3)</f>
        <v>0.93252100000000004</v>
      </c>
      <c r="D72" s="100">
        <v>2.21</v>
      </c>
      <c r="E72" s="100">
        <v>2.2400000000000002</v>
      </c>
      <c r="F72" s="100">
        <v>2.2250000000000001</v>
      </c>
      <c r="G72" s="101">
        <v>0</v>
      </c>
      <c r="H72" s="101">
        <v>-10.821643286573149</v>
      </c>
      <c r="I72" s="171">
        <v>207.48592249999999</v>
      </c>
      <c r="J72" s="100"/>
      <c r="K72" s="100">
        <v>1.39</v>
      </c>
      <c r="L72" s="100">
        <v>1.42</v>
      </c>
      <c r="M72" s="100">
        <v>1.4049999999999998</v>
      </c>
      <c r="N72" s="101">
        <v>0</v>
      </c>
      <c r="O72" s="101">
        <v>-7.2607260726072695</v>
      </c>
      <c r="P72" s="100">
        <v>131.01920049999998</v>
      </c>
      <c r="Q72" s="100"/>
      <c r="R72" s="100">
        <v>1.89</v>
      </c>
      <c r="S72" s="100">
        <v>1.92</v>
      </c>
      <c r="T72" s="100">
        <v>1.9049999999999998</v>
      </c>
      <c r="U72" s="101">
        <v>0</v>
      </c>
      <c r="V72" s="101">
        <v>6.1281337047353759</v>
      </c>
      <c r="W72" s="100">
        <v>177.6452505</v>
      </c>
    </row>
    <row r="73" spans="1:23">
      <c r="A73" s="173">
        <v>39901</v>
      </c>
      <c r="B73" s="149">
        <v>39896</v>
      </c>
      <c r="C73" s="44">
        <f>VLOOKUP(A73,'FR Cattle'!A21:C280,3)</f>
        <v>0.92891400000000002</v>
      </c>
      <c r="D73" s="100">
        <v>2.21</v>
      </c>
      <c r="E73" s="100">
        <v>2.2400000000000002</v>
      </c>
      <c r="F73" s="100">
        <v>2.2250000000000001</v>
      </c>
      <c r="G73" s="101">
        <v>0</v>
      </c>
      <c r="H73" s="101">
        <v>-10.821643286573149</v>
      </c>
      <c r="I73" s="171">
        <v>206.68336500000001</v>
      </c>
      <c r="J73" s="100"/>
      <c r="K73" s="100">
        <v>1.39</v>
      </c>
      <c r="L73" s="100">
        <v>1.42</v>
      </c>
      <c r="M73" s="100">
        <v>1.4049999999999998</v>
      </c>
      <c r="N73" s="101">
        <v>0</v>
      </c>
      <c r="O73" s="101">
        <v>-7.2607260726072695</v>
      </c>
      <c r="P73" s="100">
        <v>130.51241699999997</v>
      </c>
      <c r="Q73" s="100"/>
      <c r="R73" s="100">
        <v>1.89</v>
      </c>
      <c r="S73" s="100">
        <v>1.92</v>
      </c>
      <c r="T73" s="100">
        <v>1.9049999999999998</v>
      </c>
      <c r="U73" s="101">
        <v>0</v>
      </c>
      <c r="V73" s="101">
        <v>6.1281337047353759</v>
      </c>
      <c r="W73" s="100">
        <v>176.95811699999999</v>
      </c>
    </row>
    <row r="74" spans="1:23">
      <c r="A74" s="173">
        <v>39908</v>
      </c>
      <c r="B74" s="149">
        <v>39903</v>
      </c>
      <c r="C74" s="44">
        <f>VLOOKUP(A74,'FR Cattle'!A22:C281,3)</f>
        <v>0.91999399999999998</v>
      </c>
      <c r="D74" s="100">
        <v>2.21</v>
      </c>
      <c r="E74" s="100">
        <v>2.2400000000000002</v>
      </c>
      <c r="F74" s="100">
        <v>2.2250000000000001</v>
      </c>
      <c r="G74" s="101">
        <v>0</v>
      </c>
      <c r="H74" s="101">
        <v>-10.821643286573149</v>
      </c>
      <c r="I74" s="171">
        <v>204.69866500000001</v>
      </c>
      <c r="J74" s="100"/>
      <c r="K74" s="100">
        <v>1.42</v>
      </c>
      <c r="L74" s="100">
        <v>1.45</v>
      </c>
      <c r="M74" s="100">
        <v>1.4350000000000001</v>
      </c>
      <c r="N74" s="101">
        <v>2.1352313167259922</v>
      </c>
      <c r="O74" s="101">
        <v>-5.2805280528052663</v>
      </c>
      <c r="P74" s="100">
        <v>132.019139</v>
      </c>
      <c r="Q74" s="100"/>
      <c r="R74" s="100">
        <v>1.89</v>
      </c>
      <c r="S74" s="100">
        <v>1.92</v>
      </c>
      <c r="T74" s="100">
        <v>1.9049999999999998</v>
      </c>
      <c r="U74" s="101">
        <v>0</v>
      </c>
      <c r="V74" s="101">
        <v>6.1281337047353759</v>
      </c>
      <c r="W74" s="100">
        <v>175.25885699999998</v>
      </c>
    </row>
    <row r="75" spans="1:23">
      <c r="A75" s="173">
        <v>39915</v>
      </c>
      <c r="B75" s="149">
        <v>39910</v>
      </c>
      <c r="C75" s="44">
        <f>VLOOKUP(A75,'FR Cattle'!A23:C282,3)</f>
        <v>0.904586</v>
      </c>
      <c r="D75" s="100">
        <v>2.21</v>
      </c>
      <c r="E75" s="100">
        <v>2.2400000000000002</v>
      </c>
      <c r="F75" s="100">
        <v>2.2250000000000001</v>
      </c>
      <c r="G75" s="101">
        <v>0</v>
      </c>
      <c r="H75" s="101">
        <v>-10.821643286573149</v>
      </c>
      <c r="I75" s="171">
        <v>201.27038500000003</v>
      </c>
      <c r="J75" s="100"/>
      <c r="K75" s="100">
        <v>1.42</v>
      </c>
      <c r="L75" s="100">
        <v>1.45</v>
      </c>
      <c r="M75" s="100">
        <v>1.4350000000000001</v>
      </c>
      <c r="N75" s="101">
        <v>0</v>
      </c>
      <c r="O75" s="101">
        <v>-5.2805280528052663</v>
      </c>
      <c r="P75" s="100">
        <v>129.80809100000002</v>
      </c>
      <c r="Q75" s="100"/>
      <c r="R75" s="100">
        <v>1.89</v>
      </c>
      <c r="S75" s="100">
        <v>1.92</v>
      </c>
      <c r="T75" s="100">
        <v>1.9049999999999998</v>
      </c>
      <c r="U75" s="101">
        <v>0</v>
      </c>
      <c r="V75" s="101">
        <v>6.1281337047353759</v>
      </c>
      <c r="W75" s="100">
        <v>172.32363299999997</v>
      </c>
    </row>
    <row r="76" spans="1:23">
      <c r="A76" s="173">
        <v>39922</v>
      </c>
      <c r="B76" s="149">
        <v>39917</v>
      </c>
      <c r="C76" s="44">
        <f>VLOOKUP(A76,'FR Cattle'!A24:C283,3)</f>
        <v>0.89051400000000003</v>
      </c>
      <c r="D76" s="100">
        <v>2.21</v>
      </c>
      <c r="E76" s="100">
        <v>2.2400000000000002</v>
      </c>
      <c r="F76" s="100">
        <v>2.2250000000000001</v>
      </c>
      <c r="G76" s="101">
        <v>0</v>
      </c>
      <c r="H76" s="101">
        <v>-10.821643286573149</v>
      </c>
      <c r="I76" s="171">
        <v>198.13936500000003</v>
      </c>
      <c r="J76" s="100"/>
      <c r="K76" s="100">
        <v>1.42</v>
      </c>
      <c r="L76" s="100">
        <v>1.45</v>
      </c>
      <c r="M76" s="100">
        <v>1.4350000000000001</v>
      </c>
      <c r="N76" s="101">
        <v>0</v>
      </c>
      <c r="O76" s="101">
        <v>-5.2805280528052663</v>
      </c>
      <c r="P76" s="100">
        <v>127.78875900000001</v>
      </c>
      <c r="Q76" s="100"/>
      <c r="R76" s="100">
        <v>1.89</v>
      </c>
      <c r="S76" s="100">
        <v>1.92</v>
      </c>
      <c r="T76" s="100">
        <v>1.9049999999999998</v>
      </c>
      <c r="U76" s="101">
        <v>0</v>
      </c>
      <c r="V76" s="101">
        <v>6.1281337047353759</v>
      </c>
      <c r="W76" s="100">
        <v>169.64291699999998</v>
      </c>
    </row>
    <row r="77" spans="1:23">
      <c r="A77" s="173">
        <v>39929</v>
      </c>
      <c r="B77" s="149">
        <v>39924</v>
      </c>
      <c r="C77" s="44">
        <f>VLOOKUP(A77,'FR Cattle'!A25:C284,3)</f>
        <v>0.89400000000000002</v>
      </c>
      <c r="D77" s="100">
        <v>2.2400000000000002</v>
      </c>
      <c r="E77" s="100">
        <v>2.27</v>
      </c>
      <c r="F77" s="100">
        <v>2.2549999999999999</v>
      </c>
      <c r="G77" s="101">
        <v>1.3483146067415674</v>
      </c>
      <c r="H77" s="101">
        <v>-9.6192384769539103</v>
      </c>
      <c r="I77" s="171">
        <v>201.59699999999998</v>
      </c>
      <c r="J77" s="100"/>
      <c r="K77" s="100">
        <v>1.46</v>
      </c>
      <c r="L77" s="100">
        <v>1.49</v>
      </c>
      <c r="M77" s="100">
        <v>1.4750000000000001</v>
      </c>
      <c r="N77" s="101">
        <v>2.7874564459930298</v>
      </c>
      <c r="O77" s="101">
        <v>-2.6402640264026331</v>
      </c>
      <c r="P77" s="100">
        <v>131.86500000000001</v>
      </c>
      <c r="Q77" s="100"/>
      <c r="R77" s="100">
        <v>1.89</v>
      </c>
      <c r="S77" s="100">
        <v>1.92</v>
      </c>
      <c r="T77" s="100">
        <v>1.9049999999999998</v>
      </c>
      <c r="U77" s="101">
        <v>0</v>
      </c>
      <c r="V77" s="101">
        <v>6.1281337047353759</v>
      </c>
      <c r="W77" s="100">
        <v>170.30699999999999</v>
      </c>
    </row>
    <row r="78" spans="1:23">
      <c r="A78" s="173">
        <v>39936</v>
      </c>
      <c r="B78" s="149">
        <v>39931</v>
      </c>
      <c r="C78" s="44">
        <f>VLOOKUP(A78,'FR Cattle'!A26:C285,3)</f>
        <v>0.89655700000000005</v>
      </c>
      <c r="D78" s="100">
        <v>2.2400000000000002</v>
      </c>
      <c r="E78" s="100">
        <v>2.27</v>
      </c>
      <c r="F78" s="100">
        <v>2.2549999999999999</v>
      </c>
      <c r="G78" s="101">
        <v>0</v>
      </c>
      <c r="H78" s="101">
        <v>-8.8888888888888999</v>
      </c>
      <c r="I78" s="171">
        <v>202.17360350000001</v>
      </c>
      <c r="J78" s="100"/>
      <c r="K78" s="100">
        <v>1.46</v>
      </c>
      <c r="L78" s="100">
        <v>1.49</v>
      </c>
      <c r="M78" s="100">
        <v>1.4750000000000001</v>
      </c>
      <c r="N78" s="101">
        <v>0</v>
      </c>
      <c r="O78" s="101">
        <v>-0.67340067340066412</v>
      </c>
      <c r="P78" s="100">
        <v>132.24215750000002</v>
      </c>
      <c r="Q78" s="100"/>
      <c r="R78" s="100">
        <v>1.89</v>
      </c>
      <c r="S78" s="100">
        <v>1.92</v>
      </c>
      <c r="T78" s="100">
        <v>1.9049999999999998</v>
      </c>
      <c r="U78" s="101">
        <v>0</v>
      </c>
      <c r="V78" s="101">
        <v>6.1281337047353759</v>
      </c>
      <c r="W78" s="100">
        <v>170.79410849999999</v>
      </c>
    </row>
    <row r="79" spans="1:23">
      <c r="A79" s="173">
        <v>39943</v>
      </c>
      <c r="B79" s="149">
        <v>39938</v>
      </c>
      <c r="C79" s="44">
        <f>VLOOKUP(A79,'FR Cattle'!A27:C286,3)</f>
        <v>0.88873599999999997</v>
      </c>
      <c r="D79" s="100">
        <v>2.27</v>
      </c>
      <c r="E79" s="100">
        <v>2.2999999999999998</v>
      </c>
      <c r="F79" s="100">
        <v>2.2850000000000001</v>
      </c>
      <c r="G79" s="101">
        <v>1.3303769401330499</v>
      </c>
      <c r="H79" s="101">
        <v>-6.5439672801636135</v>
      </c>
      <c r="I79" s="171">
        <v>203.07617599999998</v>
      </c>
      <c r="J79" s="100"/>
      <c r="K79" s="100">
        <v>1.49</v>
      </c>
      <c r="L79" s="100">
        <v>1.52</v>
      </c>
      <c r="M79" s="100">
        <v>1.5049999999999999</v>
      </c>
      <c r="N79" s="101">
        <v>2.0338983050847332</v>
      </c>
      <c r="O79" s="101">
        <v>3.4364261168384758</v>
      </c>
      <c r="P79" s="100">
        <v>133.75476799999998</v>
      </c>
      <c r="Q79" s="100"/>
      <c r="R79" s="100">
        <v>1.92</v>
      </c>
      <c r="S79" s="100">
        <v>1.95</v>
      </c>
      <c r="T79" s="100">
        <v>1.9350000000000001</v>
      </c>
      <c r="U79" s="101">
        <v>1.5748031496063248</v>
      </c>
      <c r="V79" s="101">
        <v>9.6317280453257865</v>
      </c>
      <c r="W79" s="100">
        <v>171.970416</v>
      </c>
    </row>
    <row r="80" spans="1:23">
      <c r="A80" s="173">
        <v>39950</v>
      </c>
      <c r="B80" s="149">
        <v>39945</v>
      </c>
      <c r="C80" s="44">
        <f>VLOOKUP(A80,'FR Cattle'!A28:C287,3)</f>
        <v>0.89451400000000003</v>
      </c>
      <c r="D80" s="100">
        <v>2.27</v>
      </c>
      <c r="E80" s="100">
        <v>2.2999999999999998</v>
      </c>
      <c r="F80" s="100">
        <v>2.2850000000000001</v>
      </c>
      <c r="G80" s="101">
        <v>0</v>
      </c>
      <c r="H80" s="101">
        <v>-6.5439672801636135</v>
      </c>
      <c r="I80" s="171">
        <v>204.39644899999999</v>
      </c>
      <c r="J80" s="100"/>
      <c r="K80" s="100">
        <v>1.49</v>
      </c>
      <c r="L80" s="100">
        <v>1.52</v>
      </c>
      <c r="M80" s="100">
        <v>1.5049999999999999</v>
      </c>
      <c r="N80" s="101">
        <v>0</v>
      </c>
      <c r="O80" s="101">
        <v>3.4364261168384758</v>
      </c>
      <c r="P80" s="100">
        <v>134.624357</v>
      </c>
      <c r="Q80" s="100"/>
      <c r="R80" s="100">
        <v>1.92</v>
      </c>
      <c r="S80" s="100">
        <v>1.95</v>
      </c>
      <c r="T80" s="100">
        <v>1.9350000000000001</v>
      </c>
      <c r="U80" s="101">
        <v>0</v>
      </c>
      <c r="V80" s="101">
        <v>9.6317280453257865</v>
      </c>
      <c r="W80" s="100">
        <v>173.088459</v>
      </c>
    </row>
    <row r="81" spans="1:23">
      <c r="A81" s="173">
        <v>39957</v>
      </c>
      <c r="B81" s="149">
        <v>39952</v>
      </c>
      <c r="C81" s="44">
        <f>VLOOKUP(A81,'FR Cattle'!A29:C288,3)</f>
        <v>0.88145700000000005</v>
      </c>
      <c r="D81" s="100">
        <v>2.27</v>
      </c>
      <c r="E81" s="100">
        <v>2.2999999999999998</v>
      </c>
      <c r="F81" s="100">
        <v>2.2850000000000001</v>
      </c>
      <c r="G81" s="101">
        <v>0</v>
      </c>
      <c r="H81" s="101">
        <v>-6.5439672801636135</v>
      </c>
      <c r="I81" s="171">
        <v>201.41292450000003</v>
      </c>
      <c r="J81" s="100"/>
      <c r="K81" s="100">
        <v>1.49</v>
      </c>
      <c r="L81" s="100">
        <v>1.52</v>
      </c>
      <c r="M81" s="100">
        <v>1.5049999999999999</v>
      </c>
      <c r="N81" s="101">
        <v>0</v>
      </c>
      <c r="O81" s="101">
        <v>3.4364261168384758</v>
      </c>
      <c r="P81" s="100">
        <v>132.6592785</v>
      </c>
      <c r="Q81" s="100"/>
      <c r="R81" s="100">
        <v>1.92</v>
      </c>
      <c r="S81" s="100">
        <v>1.95</v>
      </c>
      <c r="T81" s="100">
        <v>1.9350000000000001</v>
      </c>
      <c r="U81" s="101">
        <v>0</v>
      </c>
      <c r="V81" s="101">
        <v>9.6317280453257865</v>
      </c>
      <c r="W81" s="100">
        <v>170.56192950000002</v>
      </c>
    </row>
    <row r="82" spans="1:23">
      <c r="A82" s="173">
        <v>39964</v>
      </c>
      <c r="B82" s="149">
        <v>39959</v>
      </c>
      <c r="C82" s="44">
        <f>VLOOKUP(A82,'FR Cattle'!A30:C289,3)</f>
        <v>0.87439999999999996</v>
      </c>
      <c r="D82" s="100">
        <v>2.27</v>
      </c>
      <c r="E82" s="100">
        <v>2.2999999999999998</v>
      </c>
      <c r="F82" s="100">
        <v>2.2850000000000001</v>
      </c>
      <c r="G82" s="101">
        <v>0</v>
      </c>
      <c r="H82" s="101">
        <v>-7.3022312373225162</v>
      </c>
      <c r="I82" s="171">
        <v>199.80040000000002</v>
      </c>
      <c r="J82" s="100"/>
      <c r="K82" s="100">
        <v>1.49</v>
      </c>
      <c r="L82" s="100">
        <v>1.52</v>
      </c>
      <c r="M82" s="100">
        <v>1.5049999999999999</v>
      </c>
      <c r="N82" s="101">
        <v>0</v>
      </c>
      <c r="O82" s="101">
        <v>0</v>
      </c>
      <c r="P82" s="100">
        <v>131.59719999999999</v>
      </c>
      <c r="Q82" s="100"/>
      <c r="R82" s="100">
        <v>1.92</v>
      </c>
      <c r="S82" s="100">
        <v>1.95</v>
      </c>
      <c r="T82" s="100">
        <v>1.9350000000000001</v>
      </c>
      <c r="U82" s="101">
        <v>0</v>
      </c>
      <c r="V82" s="101">
        <v>9.6317280453257865</v>
      </c>
      <c r="W82" s="100">
        <v>169.19640000000001</v>
      </c>
    </row>
    <row r="83" spans="1:23">
      <c r="A83" s="173">
        <v>39971</v>
      </c>
      <c r="B83" s="149">
        <v>39966</v>
      </c>
      <c r="C83" s="44">
        <f>VLOOKUP(A83,'FR Cattle'!A31:C290,3)</f>
        <v>0.87044299999999997</v>
      </c>
      <c r="D83" s="100">
        <v>2.27</v>
      </c>
      <c r="E83" s="100">
        <v>2.2999999999999998</v>
      </c>
      <c r="F83" s="100">
        <v>2.2850000000000001</v>
      </c>
      <c r="G83" s="101">
        <v>0</v>
      </c>
      <c r="H83" s="101">
        <v>-8.0482897384305971</v>
      </c>
      <c r="I83" s="171">
        <v>198.89622550000001</v>
      </c>
      <c r="J83" s="100"/>
      <c r="K83" s="100">
        <v>1.49</v>
      </c>
      <c r="L83" s="100">
        <v>1.52</v>
      </c>
      <c r="M83" s="100">
        <v>1.5049999999999999</v>
      </c>
      <c r="N83" s="101">
        <v>0</v>
      </c>
      <c r="O83" s="101">
        <v>-1.9543973941368051</v>
      </c>
      <c r="P83" s="100">
        <v>131.00167149999999</v>
      </c>
      <c r="Q83" s="100"/>
      <c r="R83" s="100">
        <v>1.92</v>
      </c>
      <c r="S83" s="100">
        <v>1.95</v>
      </c>
      <c r="T83" s="100">
        <v>1.9350000000000001</v>
      </c>
      <c r="U83" s="101">
        <v>0</v>
      </c>
      <c r="V83" s="101">
        <v>9.6317280453257865</v>
      </c>
      <c r="W83" s="100">
        <v>168.43072050000001</v>
      </c>
    </row>
    <row r="84" spans="1:23">
      <c r="A84" s="173">
        <v>39978</v>
      </c>
      <c r="B84" s="149">
        <v>39973</v>
      </c>
      <c r="C84" s="44">
        <f>VLOOKUP(A84,'FR Cattle'!A32:C291,3)</f>
        <v>0.86141400000000001</v>
      </c>
      <c r="D84" s="100">
        <v>2.31</v>
      </c>
      <c r="E84" s="100">
        <v>2.34</v>
      </c>
      <c r="F84" s="100">
        <v>2.3250000000000002</v>
      </c>
      <c r="G84" s="101">
        <v>1.7505470459518619</v>
      </c>
      <c r="H84" s="101">
        <v>-7.9207920792078994</v>
      </c>
      <c r="I84" s="171">
        <v>200.27875500000002</v>
      </c>
      <c r="J84" s="100"/>
      <c r="K84" s="100">
        <v>1.49</v>
      </c>
      <c r="L84" s="100">
        <v>1.52</v>
      </c>
      <c r="M84" s="100">
        <v>1.5049999999999999</v>
      </c>
      <c r="N84" s="101">
        <v>0</v>
      </c>
      <c r="O84" s="101">
        <v>-5.6426332288401397</v>
      </c>
      <c r="P84" s="100">
        <v>129.642807</v>
      </c>
      <c r="Q84" s="100"/>
      <c r="R84" s="100">
        <v>1.92</v>
      </c>
      <c r="S84" s="100">
        <v>1.95</v>
      </c>
      <c r="T84" s="100">
        <v>1.9350000000000001</v>
      </c>
      <c r="U84" s="101">
        <v>0</v>
      </c>
      <c r="V84" s="101">
        <v>7.7994428969359433</v>
      </c>
      <c r="W84" s="100">
        <v>166.68360900000002</v>
      </c>
    </row>
    <row r="85" spans="1:23">
      <c r="A85" s="173">
        <v>39985</v>
      </c>
      <c r="B85" s="149">
        <v>39980</v>
      </c>
      <c r="C85" s="44">
        <f>VLOOKUP(A85,'FR Cattle'!A33:C292,3)</f>
        <v>0.84992900000000005</v>
      </c>
      <c r="D85" s="100">
        <v>2.31</v>
      </c>
      <c r="E85" s="100">
        <v>2.34</v>
      </c>
      <c r="F85" s="100">
        <v>2.3250000000000002</v>
      </c>
      <c r="G85" s="101">
        <v>0</v>
      </c>
      <c r="H85" s="101">
        <v>-8.6444007858546144</v>
      </c>
      <c r="I85" s="171">
        <v>197.60849250000004</v>
      </c>
      <c r="J85" s="100"/>
      <c r="K85" s="100">
        <v>1.49</v>
      </c>
      <c r="L85" s="100">
        <v>1.52</v>
      </c>
      <c r="M85" s="100">
        <v>1.5049999999999999</v>
      </c>
      <c r="N85" s="101">
        <v>0</v>
      </c>
      <c r="O85" s="101">
        <v>-7.3846153846153868</v>
      </c>
      <c r="P85" s="100">
        <v>127.91431449999999</v>
      </c>
      <c r="Q85" s="100"/>
      <c r="R85" s="100">
        <v>1.92</v>
      </c>
      <c r="S85" s="100">
        <v>1.95</v>
      </c>
      <c r="T85" s="100">
        <v>1.9350000000000001</v>
      </c>
      <c r="U85" s="101">
        <v>0</v>
      </c>
      <c r="V85" s="101">
        <v>6.0273972602739718</v>
      </c>
      <c r="W85" s="100">
        <v>164.46126150000003</v>
      </c>
    </row>
    <row r="86" spans="1:23">
      <c r="A86" s="173">
        <v>39992</v>
      </c>
      <c r="B86" s="149">
        <v>39987</v>
      </c>
      <c r="C86" s="44">
        <f>VLOOKUP(A86,'FR Cattle'!A34:C293,3)</f>
        <v>0.85166399999999998</v>
      </c>
      <c r="D86" s="100">
        <v>2.33</v>
      </c>
      <c r="E86" s="100">
        <v>2.36</v>
      </c>
      <c r="F86" s="100">
        <v>2.3449999999999998</v>
      </c>
      <c r="G86" s="101">
        <v>0.86021505376341167</v>
      </c>
      <c r="H86" s="101">
        <v>-7.8585461689587532</v>
      </c>
      <c r="I86" s="171">
        <v>199.71520799999999</v>
      </c>
      <c r="J86" s="100"/>
      <c r="K86" s="100">
        <v>1.49</v>
      </c>
      <c r="L86" s="100">
        <v>1.52</v>
      </c>
      <c r="M86" s="100">
        <v>1.5049999999999999</v>
      </c>
      <c r="N86" s="101">
        <v>0</v>
      </c>
      <c r="O86" s="101">
        <v>-7.3846153846153868</v>
      </c>
      <c r="P86" s="100">
        <v>128.175432</v>
      </c>
      <c r="Q86" s="100"/>
      <c r="R86" s="100">
        <v>1.92</v>
      </c>
      <c r="S86" s="100">
        <v>1.95</v>
      </c>
      <c r="T86" s="100">
        <v>1.9350000000000001</v>
      </c>
      <c r="U86" s="101">
        <v>0</v>
      </c>
      <c r="V86" s="101">
        <v>6.0273972602739718</v>
      </c>
      <c r="W86" s="100">
        <v>164.79698400000001</v>
      </c>
    </row>
    <row r="87" spans="1:23">
      <c r="A87" s="173">
        <v>39999</v>
      </c>
      <c r="B87" s="149">
        <v>39994</v>
      </c>
      <c r="C87" s="44">
        <f>VLOOKUP(A87,'FR Cattle'!A35:C294,3)</f>
        <v>0.85443599999999997</v>
      </c>
      <c r="D87" s="100">
        <v>2.35</v>
      </c>
      <c r="E87" s="100">
        <v>2.38</v>
      </c>
      <c r="F87" s="100">
        <v>2.3650000000000002</v>
      </c>
      <c r="G87" s="101">
        <v>0.8528784648187866</v>
      </c>
      <c r="H87" s="101">
        <v>-7.7972709551656862</v>
      </c>
      <c r="I87" s="171">
        <v>202.07411400000001</v>
      </c>
      <c r="J87" s="100"/>
      <c r="K87" s="100">
        <v>1.49</v>
      </c>
      <c r="L87" s="100">
        <v>1.52</v>
      </c>
      <c r="M87" s="100">
        <v>1.5049999999999999</v>
      </c>
      <c r="N87" s="101">
        <v>0</v>
      </c>
      <c r="O87" s="101">
        <v>-9.0634441087613169</v>
      </c>
      <c r="P87" s="100">
        <v>128.59261799999999</v>
      </c>
      <c r="Q87" s="100"/>
      <c r="R87" s="100">
        <v>1.92</v>
      </c>
      <c r="S87" s="100">
        <v>1.95</v>
      </c>
      <c r="T87" s="100">
        <v>1.9350000000000001</v>
      </c>
      <c r="U87" s="101">
        <v>0</v>
      </c>
      <c r="V87" s="101">
        <v>6.0273972602739718</v>
      </c>
      <c r="W87" s="100">
        <v>165.33336599999998</v>
      </c>
    </row>
    <row r="88" spans="1:23">
      <c r="A88" s="173">
        <v>40006</v>
      </c>
      <c r="B88" s="149">
        <v>40001</v>
      </c>
      <c r="C88" s="44">
        <f>VLOOKUP(A88,'FR Cattle'!A36:C295,3)</f>
        <v>0.86040000000000005</v>
      </c>
      <c r="D88" s="100">
        <v>2.41</v>
      </c>
      <c r="E88" s="100">
        <v>2.44</v>
      </c>
      <c r="F88" s="100">
        <v>2.4249999999999998</v>
      </c>
      <c r="G88" s="101">
        <v>2.5369978858350777</v>
      </c>
      <c r="H88" s="101">
        <v>-5.4580896686159832</v>
      </c>
      <c r="I88" s="171">
        <v>208.64699999999999</v>
      </c>
      <c r="J88" s="100"/>
      <c r="K88" s="100">
        <v>1.55</v>
      </c>
      <c r="L88" s="100">
        <v>1.58</v>
      </c>
      <c r="M88" s="100">
        <v>1.5649999999999999</v>
      </c>
      <c r="N88" s="101">
        <v>3.9867109634551525</v>
      </c>
      <c r="O88" s="101">
        <v>-5.4380664652567816</v>
      </c>
      <c r="P88" s="100">
        <v>134.65260000000001</v>
      </c>
      <c r="Q88" s="100"/>
      <c r="R88" s="100">
        <v>1.98</v>
      </c>
      <c r="S88" s="100">
        <v>2.0099999999999998</v>
      </c>
      <c r="T88" s="100">
        <v>1.9949999999999999</v>
      </c>
      <c r="U88" s="101">
        <v>3.1007751937984267</v>
      </c>
      <c r="V88" s="101">
        <v>9.315068493150676</v>
      </c>
      <c r="W88" s="100">
        <v>171.6498</v>
      </c>
    </row>
    <row r="89" spans="1:23">
      <c r="A89" s="173">
        <v>40013</v>
      </c>
      <c r="B89" s="149">
        <v>40008</v>
      </c>
      <c r="C89" s="44">
        <f>VLOOKUP(A89,'FR Cattle'!A37:C296,3)</f>
        <v>0.86152142857142855</v>
      </c>
      <c r="D89" s="100">
        <v>2.4300000000000002</v>
      </c>
      <c r="E89" s="100">
        <v>2.46</v>
      </c>
      <c r="F89" s="100">
        <v>2.4450000000000003</v>
      </c>
      <c r="G89" s="101">
        <v>0.82474226804126261</v>
      </c>
      <c r="H89" s="101">
        <v>-4.6783625730994061</v>
      </c>
      <c r="I89" s="171">
        <v>210.64188450000003</v>
      </c>
      <c r="J89" s="100"/>
      <c r="K89" s="100">
        <v>1.59</v>
      </c>
      <c r="L89" s="100">
        <v>1.62</v>
      </c>
      <c r="M89" s="100">
        <v>1.605</v>
      </c>
      <c r="N89" s="101">
        <v>2.5559105431310059</v>
      </c>
      <c r="O89" s="101">
        <v>-3.0211480362537628</v>
      </c>
      <c r="P89" s="100">
        <v>138.27412049999998</v>
      </c>
      <c r="Q89" s="100"/>
      <c r="R89" s="100">
        <v>1.98</v>
      </c>
      <c r="S89" s="100">
        <v>2.0099999999999998</v>
      </c>
      <c r="T89" s="100">
        <v>1.9949999999999999</v>
      </c>
      <c r="U89" s="101">
        <v>0</v>
      </c>
      <c r="V89" s="101">
        <v>9.315068493150676</v>
      </c>
      <c r="W89" s="100">
        <v>171.87343949999999</v>
      </c>
    </row>
    <row r="90" spans="1:23">
      <c r="A90" s="173">
        <v>40020</v>
      </c>
      <c r="B90" s="149">
        <v>40015</v>
      </c>
      <c r="C90" s="44">
        <f>VLOOKUP(A90,'FR Cattle'!A38:C297,3)</f>
        <v>0.86445714285714281</v>
      </c>
      <c r="D90" s="100">
        <v>2.4300000000000002</v>
      </c>
      <c r="E90" s="100">
        <v>2.46</v>
      </c>
      <c r="F90" s="100">
        <v>2.4450000000000003</v>
      </c>
      <c r="G90" s="101">
        <v>0</v>
      </c>
      <c r="H90" s="101">
        <v>-4.6783625730994061</v>
      </c>
      <c r="I90" s="171">
        <v>211.35977142857146</v>
      </c>
      <c r="J90" s="100"/>
      <c r="K90" s="100">
        <v>1.59</v>
      </c>
      <c r="L90" s="100">
        <v>1.62</v>
      </c>
      <c r="M90" s="100">
        <v>1.605</v>
      </c>
      <c r="N90" s="101">
        <v>0</v>
      </c>
      <c r="O90" s="101">
        <v>-4.7477744807121809</v>
      </c>
      <c r="P90" s="100">
        <v>138.74537142857142</v>
      </c>
      <c r="Q90" s="100"/>
      <c r="R90" s="100">
        <v>1.98</v>
      </c>
      <c r="S90" s="100">
        <v>2.0099999999999998</v>
      </c>
      <c r="T90" s="100">
        <v>1.9949999999999999</v>
      </c>
      <c r="U90" s="101">
        <v>0</v>
      </c>
      <c r="V90" s="101">
        <v>9.315068493150676</v>
      </c>
      <c r="W90" s="100">
        <v>172.45919999999998</v>
      </c>
    </row>
    <row r="91" spans="1:23">
      <c r="A91" s="173">
        <v>40027</v>
      </c>
      <c r="B91" s="149">
        <v>40022</v>
      </c>
      <c r="C91" s="44">
        <f>VLOOKUP(A91,'FR Cattle'!A39:C298,3)</f>
        <v>0.85988571428571425</v>
      </c>
      <c r="D91" s="100">
        <v>2.4300000000000002</v>
      </c>
      <c r="E91" s="100">
        <v>2.46</v>
      </c>
      <c r="F91" s="100">
        <v>2.4450000000000003</v>
      </c>
      <c r="G91" s="101">
        <v>0</v>
      </c>
      <c r="H91" s="101">
        <v>-4.6783625730994061</v>
      </c>
      <c r="I91" s="171">
        <v>210.24205714285716</v>
      </c>
      <c r="J91" s="100"/>
      <c r="K91" s="100">
        <v>1.59</v>
      </c>
      <c r="L91" s="100">
        <v>1.62</v>
      </c>
      <c r="M91" s="100">
        <v>1.605</v>
      </c>
      <c r="N91" s="101">
        <v>0</v>
      </c>
      <c r="O91" s="101">
        <v>-6.9565217391304373</v>
      </c>
      <c r="P91" s="100">
        <v>138.01165714285716</v>
      </c>
      <c r="Q91" s="100"/>
      <c r="R91" s="100">
        <v>1.98</v>
      </c>
      <c r="S91" s="100">
        <v>2.0099999999999998</v>
      </c>
      <c r="T91" s="100">
        <v>1.9949999999999999</v>
      </c>
      <c r="U91" s="101">
        <v>0</v>
      </c>
      <c r="V91" s="101">
        <v>9.315068493150676</v>
      </c>
      <c r="W91" s="100">
        <v>171.54719999999998</v>
      </c>
    </row>
    <row r="92" spans="1:23">
      <c r="A92" s="173">
        <v>40034</v>
      </c>
      <c r="B92" s="149">
        <v>40029</v>
      </c>
      <c r="C92" s="44">
        <f>VLOOKUP(A92,'FR Cattle'!A40:C299,3)</f>
        <v>0.85228571428571431</v>
      </c>
      <c r="D92" s="100">
        <v>2.4300000000000002</v>
      </c>
      <c r="E92" s="100">
        <v>2.46</v>
      </c>
      <c r="F92" s="100">
        <v>2.4450000000000003</v>
      </c>
      <c r="G92" s="101">
        <v>0</v>
      </c>
      <c r="H92" s="101">
        <v>-4.6783625730994061</v>
      </c>
      <c r="I92" s="171">
        <v>208.38385714285715</v>
      </c>
      <c r="J92" s="100"/>
      <c r="K92" s="100">
        <v>1.62</v>
      </c>
      <c r="L92" s="100">
        <v>1.65</v>
      </c>
      <c r="M92" s="100">
        <v>1.635</v>
      </c>
      <c r="N92" s="101">
        <v>1.8691588785046775</v>
      </c>
      <c r="O92" s="101">
        <v>-5.2173913043478279</v>
      </c>
      <c r="P92" s="100">
        <v>139.34871428571429</v>
      </c>
      <c r="Q92" s="100"/>
      <c r="R92" s="100">
        <v>1.98</v>
      </c>
      <c r="S92" s="100">
        <v>2.0099999999999998</v>
      </c>
      <c r="T92" s="100">
        <v>1.9949999999999999</v>
      </c>
      <c r="U92" s="101">
        <v>0</v>
      </c>
      <c r="V92" s="101">
        <v>9.315068493150676</v>
      </c>
      <c r="W92" s="100">
        <v>170.03100000000001</v>
      </c>
    </row>
    <row r="93" spans="1:23">
      <c r="A93" s="173">
        <v>40041</v>
      </c>
      <c r="B93" s="149">
        <v>40036</v>
      </c>
      <c r="C93" s="44">
        <f>VLOOKUP(A93,'FR Cattle'!A41:C300,3)</f>
        <v>0.85859285714285716</v>
      </c>
      <c r="D93" s="100">
        <v>2.4300000000000002</v>
      </c>
      <c r="E93" s="100">
        <v>2.46</v>
      </c>
      <c r="F93" s="100">
        <v>2.4450000000000003</v>
      </c>
      <c r="G93" s="101">
        <v>0</v>
      </c>
      <c r="H93" s="101">
        <v>-4.6783625730994061</v>
      </c>
      <c r="I93" s="171">
        <v>209.92595357142858</v>
      </c>
      <c r="J93" s="100"/>
      <c r="K93" s="100">
        <v>1.62</v>
      </c>
      <c r="L93" s="100">
        <v>1.65</v>
      </c>
      <c r="M93" s="100">
        <v>1.635</v>
      </c>
      <c r="N93" s="101">
        <v>0</v>
      </c>
      <c r="O93" s="101">
        <v>-5.2173913043478279</v>
      </c>
      <c r="P93" s="100">
        <v>140.37993214285714</v>
      </c>
      <c r="Q93" s="100"/>
      <c r="R93" s="100">
        <v>1.98</v>
      </c>
      <c r="S93" s="100">
        <v>2.0099999999999998</v>
      </c>
      <c r="T93" s="100">
        <v>1.9949999999999999</v>
      </c>
      <c r="U93" s="101">
        <v>0</v>
      </c>
      <c r="V93" s="101">
        <v>9.315068493150676</v>
      </c>
      <c r="W93" s="100">
        <v>171.289275</v>
      </c>
    </row>
    <row r="94" spans="1:23">
      <c r="A94" s="173">
        <v>40048</v>
      </c>
      <c r="B94" s="149">
        <v>40043</v>
      </c>
      <c r="C94" s="44">
        <f>VLOOKUP(A94,'FR Cattle'!A42:C301,3)</f>
        <v>0.86244285714285696</v>
      </c>
      <c r="D94" s="100">
        <v>2.4300000000000002</v>
      </c>
      <c r="E94" s="100">
        <v>2.46</v>
      </c>
      <c r="F94" s="100">
        <v>2.4450000000000003</v>
      </c>
      <c r="G94" s="101">
        <v>0</v>
      </c>
      <c r="H94" s="101">
        <v>-4.6783625730994061</v>
      </c>
      <c r="I94" s="171">
        <v>210.86727857142864</v>
      </c>
      <c r="J94" s="100"/>
      <c r="K94" s="100">
        <v>1.62</v>
      </c>
      <c r="L94" s="100">
        <v>1.65</v>
      </c>
      <c r="M94" s="100">
        <v>1.635</v>
      </c>
      <c r="N94" s="101">
        <v>0</v>
      </c>
      <c r="O94" s="101">
        <v>-5.2173913043478279</v>
      </c>
      <c r="P94" s="100">
        <v>141.00940714285719</v>
      </c>
      <c r="Q94" s="100"/>
      <c r="R94" s="100">
        <v>1.98</v>
      </c>
      <c r="S94" s="100">
        <v>2.0099999999999998</v>
      </c>
      <c r="T94" s="100">
        <v>1.9949999999999999</v>
      </c>
      <c r="U94" s="101">
        <v>0</v>
      </c>
      <c r="V94" s="101">
        <v>9.315068493150676</v>
      </c>
      <c r="W94" s="100">
        <v>172.05735000000004</v>
      </c>
    </row>
    <row r="95" spans="1:23">
      <c r="A95" s="173">
        <v>40055</v>
      </c>
      <c r="B95" s="149">
        <v>40050</v>
      </c>
      <c r="C95" s="44">
        <f>VLOOKUP(A95,'FR Cattle'!A43:C302,3)</f>
        <v>0.87473571428571428</v>
      </c>
      <c r="D95" s="100">
        <v>2.4300000000000002</v>
      </c>
      <c r="E95" s="100">
        <v>2.46</v>
      </c>
      <c r="F95" s="100">
        <v>2.4450000000000003</v>
      </c>
      <c r="G95" s="101">
        <v>0</v>
      </c>
      <c r="H95" s="101">
        <v>-4.305283757338529</v>
      </c>
      <c r="I95" s="171">
        <v>213.87288214285718</v>
      </c>
      <c r="J95" s="100"/>
      <c r="K95" s="100">
        <v>1.62</v>
      </c>
      <c r="L95" s="100">
        <v>1.65</v>
      </c>
      <c r="M95" s="100">
        <v>1.635</v>
      </c>
      <c r="N95" s="101">
        <v>0</v>
      </c>
      <c r="O95" s="101">
        <v>-6.8376068376068417</v>
      </c>
      <c r="P95" s="100">
        <v>143.01928928571428</v>
      </c>
      <c r="Q95" s="100"/>
      <c r="R95" s="100">
        <v>1.98</v>
      </c>
      <c r="S95" s="100">
        <v>2.0099999999999998</v>
      </c>
      <c r="T95" s="100">
        <v>1.9949999999999999</v>
      </c>
      <c r="U95" s="101">
        <v>0</v>
      </c>
      <c r="V95" s="101">
        <v>5.8355437665782404</v>
      </c>
      <c r="W95" s="100">
        <v>174.50977499999999</v>
      </c>
    </row>
    <row r="96" spans="1:23">
      <c r="A96" s="173">
        <v>40062</v>
      </c>
      <c r="B96" s="149">
        <v>40057</v>
      </c>
      <c r="C96" s="44">
        <f>VLOOKUP(A96,'FR Cattle'!A44:C303,3)</f>
        <v>0.87643571428571421</v>
      </c>
      <c r="D96" s="100">
        <v>2.4</v>
      </c>
      <c r="E96" s="100">
        <v>2.4300000000000002</v>
      </c>
      <c r="F96" s="100">
        <v>2.415</v>
      </c>
      <c r="G96" s="101">
        <v>-1.2269938650306926</v>
      </c>
      <c r="H96" s="101">
        <v>-5.1080550098231754</v>
      </c>
      <c r="I96" s="171">
        <v>211.65922499999996</v>
      </c>
      <c r="J96" s="100"/>
      <c r="K96" s="100">
        <v>1.59</v>
      </c>
      <c r="L96" s="100">
        <v>1.62</v>
      </c>
      <c r="M96" s="100">
        <v>1.605</v>
      </c>
      <c r="N96" s="101">
        <v>-1.8348623853211024</v>
      </c>
      <c r="O96" s="101">
        <v>-8.5470085470085451</v>
      </c>
      <c r="P96" s="100">
        <v>140.66793214285713</v>
      </c>
      <c r="Q96" s="100"/>
      <c r="R96" s="100">
        <v>1.98</v>
      </c>
      <c r="S96" s="100">
        <v>2.0099999999999998</v>
      </c>
      <c r="T96" s="100">
        <v>1.9949999999999999</v>
      </c>
      <c r="U96" s="101">
        <v>0</v>
      </c>
      <c r="V96" s="101">
        <v>5.8355437665782404</v>
      </c>
      <c r="W96" s="100">
        <v>174.84892499999998</v>
      </c>
    </row>
    <row r="97" spans="1:23">
      <c r="A97" s="173">
        <v>40069</v>
      </c>
      <c r="B97" s="149">
        <v>40064</v>
      </c>
      <c r="C97" s="44">
        <f>VLOOKUP(A97,'FR Cattle'!A45:C304,3)</f>
        <v>0.87457142857142856</v>
      </c>
      <c r="D97" s="100">
        <v>2.4</v>
      </c>
      <c r="E97" s="100">
        <v>2.4300000000000002</v>
      </c>
      <c r="F97" s="100">
        <v>2.415</v>
      </c>
      <c r="G97" s="101">
        <v>0</v>
      </c>
      <c r="H97" s="101">
        <v>-5.1080550098231754</v>
      </c>
      <c r="I97" s="171">
        <v>211.20899999999997</v>
      </c>
      <c r="J97" s="100"/>
      <c r="K97" s="100">
        <v>1.59</v>
      </c>
      <c r="L97" s="100">
        <v>1.62</v>
      </c>
      <c r="M97" s="100">
        <v>1.605</v>
      </c>
      <c r="N97" s="101">
        <v>0</v>
      </c>
      <c r="O97" s="101">
        <v>-8.5470085470085451</v>
      </c>
      <c r="P97" s="100">
        <v>140.3687142857143</v>
      </c>
      <c r="Q97" s="100"/>
      <c r="R97" s="100">
        <v>1.98</v>
      </c>
      <c r="S97" s="100">
        <v>2.0099999999999998</v>
      </c>
      <c r="T97" s="100">
        <v>1.9949999999999999</v>
      </c>
      <c r="U97" s="101">
        <v>0</v>
      </c>
      <c r="V97" s="101">
        <v>5.8355437665782404</v>
      </c>
      <c r="W97" s="100">
        <v>174.477</v>
      </c>
    </row>
    <row r="98" spans="1:23">
      <c r="A98" s="173">
        <v>40076</v>
      </c>
      <c r="B98" s="149">
        <v>40071</v>
      </c>
      <c r="C98" s="44">
        <f>VLOOKUP(A98,'FR Cattle'!A46:C305,3)</f>
        <v>0.8886571428571427</v>
      </c>
      <c r="D98" s="100">
        <v>2.37</v>
      </c>
      <c r="E98" s="100">
        <v>2.4</v>
      </c>
      <c r="F98" s="100">
        <v>2.3849999999999998</v>
      </c>
      <c r="G98" s="101">
        <v>-1.2422360248447291</v>
      </c>
      <c r="H98" s="101">
        <v>-6.2868369351669884</v>
      </c>
      <c r="I98" s="171">
        <v>211.94472857142853</v>
      </c>
      <c r="J98" s="100"/>
      <c r="K98" s="100">
        <v>1.56</v>
      </c>
      <c r="L98" s="100">
        <v>1.59</v>
      </c>
      <c r="M98" s="100">
        <v>1.5750000000000002</v>
      </c>
      <c r="N98" s="101">
        <v>-1.8691588785046633</v>
      </c>
      <c r="O98" s="101">
        <v>-10.256410256410248</v>
      </c>
      <c r="P98" s="100">
        <v>139.96350000000001</v>
      </c>
      <c r="Q98" s="100"/>
      <c r="R98" s="100">
        <v>1.95</v>
      </c>
      <c r="S98" s="100">
        <v>1.98</v>
      </c>
      <c r="T98" s="100">
        <v>1.9649999999999999</v>
      </c>
      <c r="U98" s="101">
        <v>-1.5037593984962427</v>
      </c>
      <c r="V98" s="101">
        <v>4.2440318302387112</v>
      </c>
      <c r="W98" s="100">
        <v>174.62112857142853</v>
      </c>
    </row>
    <row r="99" spans="1:23">
      <c r="A99" s="173">
        <v>40083</v>
      </c>
      <c r="B99" s="149">
        <v>40078</v>
      </c>
      <c r="C99" s="44">
        <f>VLOOKUP(A99,'FR Cattle'!A47:C306,3)</f>
        <v>0.90844999999999998</v>
      </c>
      <c r="D99" s="100">
        <v>2.37</v>
      </c>
      <c r="E99" s="100">
        <v>2.4</v>
      </c>
      <c r="F99" s="100">
        <v>2.3849999999999998</v>
      </c>
      <c r="G99" s="101">
        <v>0</v>
      </c>
      <c r="H99" s="101">
        <v>-4.7904191616766525</v>
      </c>
      <c r="I99" s="171">
        <v>216.665325</v>
      </c>
      <c r="J99" s="100"/>
      <c r="K99" s="100">
        <v>1.56</v>
      </c>
      <c r="L99" s="100">
        <v>1.59</v>
      </c>
      <c r="M99" s="100">
        <v>1.5750000000000002</v>
      </c>
      <c r="N99" s="101">
        <v>0</v>
      </c>
      <c r="O99" s="101">
        <v>-11.764705882352928</v>
      </c>
      <c r="P99" s="100">
        <v>143.08087500000002</v>
      </c>
      <c r="Q99" s="100"/>
      <c r="R99" s="100">
        <v>1.95</v>
      </c>
      <c r="S99" s="100">
        <v>1.98</v>
      </c>
      <c r="T99" s="100">
        <v>1.9649999999999999</v>
      </c>
      <c r="U99" s="101">
        <v>0</v>
      </c>
      <c r="V99" s="101">
        <v>1.5503875968991991</v>
      </c>
      <c r="W99" s="100">
        <v>178.510425</v>
      </c>
    </row>
    <row r="100" spans="1:23">
      <c r="A100" s="173">
        <v>40090</v>
      </c>
      <c r="B100" s="149">
        <v>40085</v>
      </c>
      <c r="C100" s="44">
        <f>VLOOKUP(A100,'FR Cattle'!A48:C307,3)</f>
        <v>0.91539285714285723</v>
      </c>
      <c r="D100" s="100">
        <v>2.34</v>
      </c>
      <c r="E100" s="100">
        <v>2.37</v>
      </c>
      <c r="F100" s="100">
        <v>2.355</v>
      </c>
      <c r="G100" s="101">
        <v>-1.2578616352201095</v>
      </c>
      <c r="H100" s="101">
        <v>-5.9880239520958014</v>
      </c>
      <c r="I100" s="171">
        <v>215.57501785714285</v>
      </c>
      <c r="J100" s="100"/>
      <c r="K100" s="100">
        <v>1.53</v>
      </c>
      <c r="L100" s="100">
        <v>1.59</v>
      </c>
      <c r="M100" s="100">
        <v>1.56</v>
      </c>
      <c r="N100" s="101">
        <v>-0.95238095238096321</v>
      </c>
      <c r="O100" s="101">
        <v>-12.605042016806706</v>
      </c>
      <c r="P100" s="100">
        <v>142.80128571428574</v>
      </c>
      <c r="Q100" s="100"/>
      <c r="R100" s="100">
        <v>1.92</v>
      </c>
      <c r="S100" s="100">
        <v>1.95</v>
      </c>
      <c r="T100" s="100">
        <v>1.9350000000000001</v>
      </c>
      <c r="U100" s="101">
        <v>-1.5267175572518994</v>
      </c>
      <c r="V100" s="101">
        <v>0</v>
      </c>
      <c r="W100" s="100">
        <v>177.12851785714287</v>
      </c>
    </row>
    <row r="101" spans="1:23">
      <c r="A101" s="173">
        <v>40097</v>
      </c>
      <c r="B101" s="149">
        <v>40092</v>
      </c>
      <c r="C101" s="44">
        <f>VLOOKUP(A101,'FR Cattle'!A49:C308,3)</f>
        <v>0.92156428571428584</v>
      </c>
      <c r="D101" s="100">
        <v>2.3199999999999998</v>
      </c>
      <c r="E101" s="100">
        <v>2.35</v>
      </c>
      <c r="F101" s="100">
        <v>2.335</v>
      </c>
      <c r="G101" s="101">
        <v>-0.84925690021231048</v>
      </c>
      <c r="H101" s="101">
        <v>-5.656565656565661</v>
      </c>
      <c r="I101" s="171">
        <v>215.18526071428573</v>
      </c>
      <c r="J101" s="100"/>
      <c r="K101" s="100">
        <v>1.5</v>
      </c>
      <c r="L101" s="100">
        <v>1.53</v>
      </c>
      <c r="M101" s="100">
        <v>1.5150000000000001</v>
      </c>
      <c r="N101" s="101">
        <v>-2.8846153846153868</v>
      </c>
      <c r="O101" s="101">
        <v>-15.126050420168056</v>
      </c>
      <c r="P101" s="100">
        <v>139.61698928571431</v>
      </c>
      <c r="Q101" s="100"/>
      <c r="R101" s="100">
        <v>1.89</v>
      </c>
      <c r="S101" s="100">
        <v>1.92</v>
      </c>
      <c r="T101" s="100">
        <v>1.9049999999999998</v>
      </c>
      <c r="U101" s="101">
        <v>-1.5503875968992418</v>
      </c>
      <c r="V101" s="101">
        <v>-1.5503875968992418</v>
      </c>
      <c r="W101" s="100">
        <v>175.55799642857144</v>
      </c>
    </row>
    <row r="102" spans="1:23">
      <c r="A102" s="173">
        <v>40104</v>
      </c>
      <c r="B102" s="149">
        <v>40099</v>
      </c>
      <c r="C102" s="44">
        <f>VLOOKUP(A102,'FR Cattle'!A50:C309,3)</f>
        <v>0.92362857142857124</v>
      </c>
      <c r="D102" s="100">
        <v>0</v>
      </c>
      <c r="E102" s="100">
        <v>0</v>
      </c>
      <c r="F102" s="100">
        <v>0</v>
      </c>
      <c r="G102" s="101">
        <v>-100</v>
      </c>
      <c r="H102" s="101">
        <v>-100</v>
      </c>
      <c r="I102" s="171">
        <v>0</v>
      </c>
      <c r="J102" s="100"/>
      <c r="K102" s="100">
        <v>0</v>
      </c>
      <c r="L102" s="100">
        <v>0</v>
      </c>
      <c r="M102" s="100">
        <v>0</v>
      </c>
      <c r="N102" s="101">
        <v>-100</v>
      </c>
      <c r="O102" s="101">
        <v>-100</v>
      </c>
      <c r="P102" s="100">
        <v>0</v>
      </c>
      <c r="Q102" s="100"/>
      <c r="R102" s="100">
        <v>0</v>
      </c>
      <c r="S102" s="100">
        <v>0</v>
      </c>
      <c r="T102" s="100">
        <v>0</v>
      </c>
      <c r="U102" s="101">
        <v>-100</v>
      </c>
      <c r="V102" s="101">
        <v>-100</v>
      </c>
      <c r="W102" s="100">
        <v>0</v>
      </c>
    </row>
    <row r="103" spans="1:23">
      <c r="A103" s="173">
        <v>40111</v>
      </c>
      <c r="B103" s="149">
        <v>40106</v>
      </c>
      <c r="C103" s="44">
        <f>VLOOKUP(A103,'FR Cattle'!A51:C310,3)</f>
        <v>0.91107857142857163</v>
      </c>
      <c r="D103" s="100"/>
      <c r="E103" s="100"/>
      <c r="F103" s="100" t="e">
        <v>#DIV/0!</v>
      </c>
      <c r="G103" s="101" t="e">
        <v>#DIV/0!</v>
      </c>
      <c r="H103" s="101" t="e">
        <v>#DIV/0!</v>
      </c>
      <c r="I103" s="171" t="e">
        <v>#DIV/0!</v>
      </c>
      <c r="J103" s="100"/>
      <c r="K103" s="100"/>
      <c r="L103" s="100"/>
      <c r="M103" s="100" t="e">
        <v>#DIV/0!</v>
      </c>
      <c r="N103" s="101" t="e">
        <v>#DIV/0!</v>
      </c>
      <c r="O103" s="101" t="e">
        <v>#DIV/0!</v>
      </c>
      <c r="P103" s="100" t="e">
        <v>#DIV/0!</v>
      </c>
      <c r="Q103" s="100"/>
      <c r="R103" s="100"/>
      <c r="S103" s="100"/>
      <c r="T103" s="100" t="e">
        <v>#DIV/0!</v>
      </c>
      <c r="U103" s="101" t="e">
        <v>#DIV/0!</v>
      </c>
      <c r="V103" s="101" t="e">
        <v>#DIV/0!</v>
      </c>
      <c r="W103" s="100" t="e">
        <v>#DIV/0!</v>
      </c>
    </row>
    <row r="104" spans="1:23">
      <c r="A104" s="173">
        <v>40118</v>
      </c>
      <c r="B104" s="149">
        <v>40113</v>
      </c>
      <c r="C104" s="44">
        <f>VLOOKUP(A104,'FR Cattle'!A52:C311,3)</f>
        <v>0.90500714285714268</v>
      </c>
      <c r="D104" s="100"/>
      <c r="E104" s="100"/>
      <c r="F104" s="100" t="e">
        <v>#DIV/0!</v>
      </c>
      <c r="G104" s="101" t="e">
        <v>#DIV/0!</v>
      </c>
      <c r="H104" s="101" t="e">
        <v>#DIV/0!</v>
      </c>
      <c r="I104" s="171" t="e">
        <v>#DIV/0!</v>
      </c>
      <c r="J104" s="100"/>
      <c r="K104" s="100"/>
      <c r="L104" s="100"/>
      <c r="M104" s="100" t="e">
        <v>#DIV/0!</v>
      </c>
      <c r="N104" s="101" t="e">
        <v>#DIV/0!</v>
      </c>
      <c r="O104" s="101" t="e">
        <v>#DIV/0!</v>
      </c>
      <c r="P104" s="100" t="e">
        <v>#DIV/0!</v>
      </c>
      <c r="Q104" s="100"/>
      <c r="R104" s="100"/>
      <c r="S104" s="100"/>
      <c r="T104" s="100" t="e">
        <v>#DIV/0!</v>
      </c>
      <c r="U104" s="101" t="e">
        <v>#DIV/0!</v>
      </c>
      <c r="V104" s="101" t="e">
        <v>#DIV/0!</v>
      </c>
      <c r="W104" s="100" t="e">
        <v>#DIV/0!</v>
      </c>
    </row>
    <row r="105" spans="1:23">
      <c r="A105" s="173">
        <v>40125</v>
      </c>
      <c r="B105" s="149">
        <v>40120</v>
      </c>
      <c r="C105" s="44">
        <f>VLOOKUP(A105,'FR Cattle'!A53:C312,3)</f>
        <v>0.89664999999999995</v>
      </c>
      <c r="D105" s="100"/>
      <c r="E105" s="100"/>
      <c r="F105" s="100" t="e">
        <v>#DIV/0!</v>
      </c>
      <c r="G105" s="101" t="e">
        <v>#DIV/0!</v>
      </c>
      <c r="H105" s="101" t="e">
        <v>#DIV/0!</v>
      </c>
      <c r="I105" s="171" t="e">
        <v>#DIV/0!</v>
      </c>
      <c r="J105" s="100"/>
      <c r="K105" s="100"/>
      <c r="L105" s="100"/>
      <c r="M105" s="100" t="e">
        <v>#DIV/0!</v>
      </c>
      <c r="N105" s="101" t="e">
        <v>#DIV/0!</v>
      </c>
      <c r="O105" s="101" t="e">
        <v>#DIV/0!</v>
      </c>
      <c r="P105" s="100" t="e">
        <v>#DIV/0!</v>
      </c>
      <c r="Q105" s="100"/>
      <c r="R105" s="100"/>
      <c r="S105" s="100"/>
      <c r="T105" s="100" t="e">
        <v>#DIV/0!</v>
      </c>
      <c r="U105" s="101" t="e">
        <v>#DIV/0!</v>
      </c>
      <c r="V105" s="101" t="e">
        <v>#DIV/0!</v>
      </c>
      <c r="W105" s="100" t="e">
        <v>#DIV/0!</v>
      </c>
    </row>
    <row r="106" spans="1:23">
      <c r="A106" s="173">
        <v>40132</v>
      </c>
      <c r="B106" s="149">
        <v>40127</v>
      </c>
      <c r="C106" s="44">
        <f>VLOOKUP(A106,'FR Cattle'!A54:C313,3)</f>
        <v>0.89652142857142869</v>
      </c>
      <c r="D106" s="100"/>
      <c r="E106" s="100"/>
      <c r="F106" s="100" t="e">
        <v>#DIV/0!</v>
      </c>
      <c r="G106" s="101" t="e">
        <v>#DIV/0!</v>
      </c>
      <c r="H106" s="101" t="e">
        <v>#DIV/0!</v>
      </c>
      <c r="I106" s="171" t="e">
        <v>#DIV/0!</v>
      </c>
      <c r="J106" s="100"/>
      <c r="K106" s="100"/>
      <c r="L106" s="100"/>
      <c r="M106" s="100" t="e">
        <v>#DIV/0!</v>
      </c>
      <c r="N106" s="101" t="e">
        <v>#DIV/0!</v>
      </c>
      <c r="O106" s="101" t="e">
        <v>#DIV/0!</v>
      </c>
      <c r="P106" s="100" t="e">
        <v>#DIV/0!</v>
      </c>
      <c r="Q106" s="100"/>
      <c r="R106" s="100"/>
      <c r="S106" s="100"/>
      <c r="T106" s="100" t="e">
        <v>#DIV/0!</v>
      </c>
      <c r="U106" s="101" t="e">
        <v>#DIV/0!</v>
      </c>
      <c r="V106" s="101" t="e">
        <v>#DIV/0!</v>
      </c>
      <c r="W106" s="100" t="e">
        <v>#DIV/0!</v>
      </c>
    </row>
    <row r="107" spans="1:23">
      <c r="A107" s="173">
        <v>40139</v>
      </c>
      <c r="B107" s="149">
        <v>40134</v>
      </c>
      <c r="C107" s="44">
        <f>VLOOKUP(A107,'FR Cattle'!A55:C314,3)</f>
        <v>0.89342857142857135</v>
      </c>
      <c r="D107" s="100">
        <v>2.27</v>
      </c>
      <c r="E107" s="100">
        <v>2.2999999999999998</v>
      </c>
      <c r="F107" s="100">
        <v>2.2850000000000001</v>
      </c>
      <c r="G107" s="101" t="e">
        <v>#DIV/0!</v>
      </c>
      <c r="H107" s="101">
        <v>-0.86767895878523404</v>
      </c>
      <c r="I107" s="171">
        <v>204.14842857142855</v>
      </c>
      <c r="J107" s="100"/>
      <c r="K107" s="100">
        <v>1.47</v>
      </c>
      <c r="L107" s="100">
        <v>1.5</v>
      </c>
      <c r="M107" s="100">
        <v>1.4849999999999999</v>
      </c>
      <c r="N107" s="101" t="e">
        <v>#DIV/0!</v>
      </c>
      <c r="O107" s="101">
        <v>-2.622950819672127</v>
      </c>
      <c r="P107" s="100">
        <v>132.67414285714284</v>
      </c>
      <c r="Q107" s="100"/>
      <c r="R107" s="100">
        <v>1.83</v>
      </c>
      <c r="S107" s="100">
        <v>1.86</v>
      </c>
      <c r="T107" s="100">
        <v>1.8450000000000002</v>
      </c>
      <c r="U107" s="101" t="e">
        <v>#DIV/0!</v>
      </c>
      <c r="V107" s="101">
        <v>-3.1496062992125786</v>
      </c>
      <c r="W107" s="100">
        <v>164.83757142857144</v>
      </c>
    </row>
    <row r="108" spans="1:23">
      <c r="A108" s="173">
        <v>40146</v>
      </c>
      <c r="B108" s="149">
        <v>40141</v>
      </c>
      <c r="C108" s="44">
        <f>VLOOKUP(A108,'FR Cattle'!A56:C315,3)</f>
        <v>0.90504285714285737</v>
      </c>
      <c r="D108" s="100">
        <v>2.27</v>
      </c>
      <c r="E108" s="100">
        <v>2.2999999999999998</v>
      </c>
      <c r="F108" s="100">
        <v>2.2850000000000001</v>
      </c>
      <c r="G108" s="101">
        <v>0</v>
      </c>
      <c r="H108" s="101">
        <v>-0.86767895878523404</v>
      </c>
      <c r="I108" s="171">
        <v>206.8022928571429</v>
      </c>
      <c r="J108" s="100"/>
      <c r="K108" s="100">
        <v>1.47</v>
      </c>
      <c r="L108" s="100">
        <v>1.5</v>
      </c>
      <c r="M108" s="100">
        <v>1.4849999999999999</v>
      </c>
      <c r="N108" s="101">
        <v>0</v>
      </c>
      <c r="O108" s="101">
        <v>-2.622950819672127</v>
      </c>
      <c r="P108" s="100">
        <v>134.3988642857143</v>
      </c>
      <c r="Q108" s="100"/>
      <c r="R108" s="100">
        <v>1.83</v>
      </c>
      <c r="S108" s="100">
        <v>1.86</v>
      </c>
      <c r="T108" s="100">
        <v>1.8450000000000002</v>
      </c>
      <c r="U108" s="101">
        <v>0</v>
      </c>
      <c r="V108" s="101">
        <v>-3.1496062992125786</v>
      </c>
      <c r="W108" s="100">
        <v>166.98040714285719</v>
      </c>
    </row>
    <row r="109" spans="1:23">
      <c r="A109" s="173">
        <v>40153</v>
      </c>
      <c r="B109" s="149">
        <v>40148</v>
      </c>
      <c r="C109" s="44">
        <f>VLOOKUP(A109,'FR Cattle'!A57:C316,3)</f>
        <v>0.90764999999999996</v>
      </c>
      <c r="D109" s="100"/>
      <c r="E109" s="100"/>
      <c r="F109" s="100" t="e">
        <v>#DIV/0!</v>
      </c>
      <c r="G109" s="101" t="e">
        <v>#DIV/0!</v>
      </c>
      <c r="H109" s="101" t="e">
        <v>#DIV/0!</v>
      </c>
      <c r="I109" s="171" t="e">
        <v>#DIV/0!</v>
      </c>
      <c r="J109" s="100"/>
      <c r="K109" s="100"/>
      <c r="L109" s="100"/>
      <c r="M109" s="100" t="e">
        <v>#DIV/0!</v>
      </c>
      <c r="N109" s="101" t="e">
        <v>#DIV/0!</v>
      </c>
      <c r="O109" s="101" t="e">
        <v>#DIV/0!</v>
      </c>
      <c r="P109" s="100" t="e">
        <v>#DIV/0!</v>
      </c>
      <c r="Q109" s="100"/>
      <c r="R109" s="100"/>
      <c r="S109" s="100"/>
      <c r="T109" s="100" t="e">
        <v>#DIV/0!</v>
      </c>
      <c r="U109" s="101" t="e">
        <v>#DIV/0!</v>
      </c>
      <c r="V109" s="101" t="e">
        <v>#DIV/0!</v>
      </c>
      <c r="W109" s="100" t="e">
        <v>#DIV/0!</v>
      </c>
    </row>
    <row r="110" spans="1:23">
      <c r="A110" s="173">
        <v>40160</v>
      </c>
      <c r="B110" s="149">
        <v>40155</v>
      </c>
      <c r="C110" s="44">
        <f>VLOOKUP(A110,'FR Cattle'!A58:C317,3)</f>
        <v>0.90515000000000001</v>
      </c>
      <c r="D110" s="100"/>
      <c r="E110" s="100"/>
      <c r="F110" s="100" t="e">
        <v>#DIV/0!</v>
      </c>
      <c r="G110" s="101" t="e">
        <v>#DIV/0!</v>
      </c>
      <c r="H110" s="101" t="e">
        <v>#DIV/0!</v>
      </c>
      <c r="I110" s="171" t="e">
        <v>#DIV/0!</v>
      </c>
      <c r="J110" s="100"/>
      <c r="K110" s="100"/>
      <c r="L110" s="100"/>
      <c r="M110" s="100" t="e">
        <v>#DIV/0!</v>
      </c>
      <c r="N110" s="101" t="e">
        <v>#DIV/0!</v>
      </c>
      <c r="O110" s="101" t="e">
        <v>#DIV/0!</v>
      </c>
      <c r="P110" s="100" t="e">
        <v>#DIV/0!</v>
      </c>
      <c r="Q110" s="100"/>
      <c r="R110" s="100"/>
      <c r="S110" s="100"/>
      <c r="T110" s="100" t="e">
        <v>#DIV/0!</v>
      </c>
      <c r="U110" s="101" t="e">
        <v>#DIV/0!</v>
      </c>
      <c r="V110" s="101" t="e">
        <v>#DIV/0!</v>
      </c>
      <c r="W110" s="100" t="e">
        <v>#DIV/0!</v>
      </c>
    </row>
    <row r="111" spans="1:23">
      <c r="A111" s="173">
        <v>40167</v>
      </c>
      <c r="B111" s="149">
        <v>40162</v>
      </c>
      <c r="C111" s="44">
        <f>VLOOKUP(A111,'FR Cattle'!A59:C318,3)</f>
        <v>0.89359299999999997</v>
      </c>
      <c r="D111" s="100"/>
      <c r="E111" s="100"/>
      <c r="F111" s="100" t="e">
        <v>#DIV/0!</v>
      </c>
      <c r="G111" s="101" t="e">
        <v>#DIV/0!</v>
      </c>
      <c r="H111" s="101" t="e">
        <v>#DIV/0!</v>
      </c>
      <c r="I111" s="171" t="e">
        <v>#DIV/0!</v>
      </c>
      <c r="J111" s="100"/>
      <c r="K111" s="100"/>
      <c r="L111" s="100"/>
      <c r="M111" s="100" t="e">
        <v>#DIV/0!</v>
      </c>
      <c r="N111" s="101" t="e">
        <v>#DIV/0!</v>
      </c>
      <c r="O111" s="101" t="e">
        <v>#DIV/0!</v>
      </c>
      <c r="P111" s="100" t="e">
        <v>#DIV/0!</v>
      </c>
      <c r="Q111" s="100"/>
      <c r="R111" s="100"/>
      <c r="S111" s="100"/>
      <c r="T111" s="100" t="e">
        <v>#DIV/0!</v>
      </c>
      <c r="U111" s="101" t="e">
        <v>#DIV/0!</v>
      </c>
      <c r="V111" s="101" t="e">
        <v>#DIV/0!</v>
      </c>
      <c r="W111" s="100" t="e">
        <v>#DIV/0!</v>
      </c>
    </row>
    <row r="112" spans="1:23">
      <c r="A112" s="173">
        <v>40174</v>
      </c>
      <c r="B112" s="149">
        <v>40169</v>
      </c>
      <c r="C112" s="44">
        <f>VLOOKUP(A112,'FR Cattle'!A60:C319,3)</f>
        <v>0.89556400000000003</v>
      </c>
      <c r="D112" s="100">
        <v>2.2999999999999998</v>
      </c>
      <c r="E112" s="100">
        <v>2.33</v>
      </c>
      <c r="F112" s="100">
        <v>2.3149999999999999</v>
      </c>
      <c r="G112" s="101" t="e">
        <v>#DIV/0!</v>
      </c>
      <c r="H112" s="101">
        <v>0.43383947939264544</v>
      </c>
      <c r="I112" s="171">
        <v>207.32306600000001</v>
      </c>
      <c r="J112" s="100"/>
      <c r="K112" s="100">
        <v>1.47</v>
      </c>
      <c r="L112" s="100">
        <v>1.5</v>
      </c>
      <c r="M112" s="100">
        <v>1.4849999999999999</v>
      </c>
      <c r="N112" s="101" t="e">
        <v>#DIV/0!</v>
      </c>
      <c r="O112" s="101">
        <v>-2.622950819672127</v>
      </c>
      <c r="P112" s="100">
        <v>132.991254</v>
      </c>
      <c r="Q112" s="100"/>
      <c r="R112" s="100">
        <v>1.83</v>
      </c>
      <c r="S112" s="100">
        <v>1.86</v>
      </c>
      <c r="T112" s="100">
        <v>1.8450000000000002</v>
      </c>
      <c r="U112" s="101" t="e">
        <v>#DIV/0!</v>
      </c>
      <c r="V112" s="101">
        <v>-3.1496062992125786</v>
      </c>
      <c r="W112" s="100">
        <v>165.23155800000004</v>
      </c>
    </row>
    <row r="113" spans="1:23">
      <c r="A113" s="173">
        <v>40181</v>
      </c>
      <c r="B113" s="149">
        <v>40176</v>
      </c>
      <c r="C113" s="44">
        <f>VLOOKUP(A113,'FR Cattle'!A61:C320,3)</f>
        <v>0.89617599999999997</v>
      </c>
      <c r="D113" s="100">
        <v>2.2999999999999998</v>
      </c>
      <c r="E113" s="100">
        <v>2.33</v>
      </c>
      <c r="F113" s="100">
        <v>2.3149999999999999</v>
      </c>
      <c r="G113" s="101">
        <v>0</v>
      </c>
      <c r="H113" s="101">
        <v>0.43383947939264544</v>
      </c>
      <c r="I113" s="171">
        <v>207.46467785714282</v>
      </c>
      <c r="J113" s="100"/>
      <c r="K113" s="100">
        <v>1.47</v>
      </c>
      <c r="L113" s="100">
        <v>1.5</v>
      </c>
      <c r="M113" s="100">
        <v>1.4849999999999999</v>
      </c>
      <c r="N113" s="101">
        <v>0</v>
      </c>
      <c r="O113" s="101">
        <v>-2.622950819672127</v>
      </c>
      <c r="P113" s="100">
        <v>133.08209357142854</v>
      </c>
      <c r="Q113" s="100"/>
      <c r="R113" s="100">
        <v>1.83</v>
      </c>
      <c r="S113" s="100">
        <v>1.86</v>
      </c>
      <c r="T113" s="100">
        <v>1.8450000000000002</v>
      </c>
      <c r="U113" s="101">
        <v>0</v>
      </c>
      <c r="V113" s="101">
        <v>-3.1496062992125786</v>
      </c>
      <c r="W113" s="100">
        <v>165.34441928571428</v>
      </c>
    </row>
    <row r="114" spans="1:23">
      <c r="A114" s="173">
        <v>40188</v>
      </c>
      <c r="B114" s="149">
        <v>40183</v>
      </c>
      <c r="D114" s="100">
        <v>2.2999999999999998</v>
      </c>
      <c r="E114" s="100">
        <v>2.33</v>
      </c>
      <c r="F114" s="100">
        <v>2.3149999999999999</v>
      </c>
      <c r="G114" s="101">
        <v>0</v>
      </c>
      <c r="H114" s="101">
        <v>0.43383947939264544</v>
      </c>
      <c r="I114" s="171">
        <v>207.46474399999997</v>
      </c>
      <c r="J114" s="100"/>
      <c r="K114" s="100">
        <v>1.47</v>
      </c>
      <c r="L114" s="100">
        <v>1.5</v>
      </c>
      <c r="M114" s="100">
        <v>1.4849999999999999</v>
      </c>
      <c r="N114" s="101">
        <v>0</v>
      </c>
      <c r="O114" s="101">
        <v>-2.622950819672127</v>
      </c>
      <c r="P114" s="100">
        <v>133.08213599999999</v>
      </c>
      <c r="Q114" s="100"/>
      <c r="R114" s="100">
        <v>1.83</v>
      </c>
      <c r="S114" s="100">
        <v>1.86</v>
      </c>
      <c r="T114" s="100">
        <v>1.8450000000000002</v>
      </c>
      <c r="U114" s="101">
        <v>0</v>
      </c>
      <c r="V114" s="101">
        <v>-3.1496062992125786</v>
      </c>
      <c r="W114" s="100">
        <v>165.34447200000002</v>
      </c>
    </row>
    <row r="115" spans="1:23">
      <c r="A115" s="173">
        <v>40195</v>
      </c>
      <c r="B115" s="149">
        <v>40190</v>
      </c>
      <c r="C115" s="44">
        <f>VLOOKUP(A114,'FR Cattle'!A62:C321,3)</f>
        <v>0.89499285714285703</v>
      </c>
      <c r="D115" s="100">
        <v>2.2999999999999998</v>
      </c>
      <c r="E115" s="100">
        <v>2.33</v>
      </c>
      <c r="F115" s="100">
        <v>2.3149999999999999</v>
      </c>
      <c r="G115" s="101">
        <v>0</v>
      </c>
      <c r="H115" s="101">
        <v>2.20750551876381</v>
      </c>
      <c r="I115" s="171">
        <v>207.1908464285714</v>
      </c>
      <c r="J115" s="100"/>
      <c r="K115" s="100">
        <v>1.47</v>
      </c>
      <c r="L115" s="100">
        <v>1.5</v>
      </c>
      <c r="M115" s="100">
        <v>1.4849999999999999</v>
      </c>
      <c r="N115" s="101">
        <v>0</v>
      </c>
      <c r="O115" s="101">
        <v>-2.622950819672127</v>
      </c>
      <c r="P115" s="100">
        <v>132.90643928571427</v>
      </c>
      <c r="Q115" s="100"/>
      <c r="R115" s="100">
        <v>1.83</v>
      </c>
      <c r="S115" s="100">
        <v>1.86</v>
      </c>
      <c r="T115" s="100">
        <v>1.8450000000000002</v>
      </c>
      <c r="U115" s="101">
        <v>0</v>
      </c>
      <c r="V115" s="101">
        <v>-3.1496062992125786</v>
      </c>
      <c r="W115" s="100">
        <v>165.12618214285715</v>
      </c>
    </row>
    <row r="116" spans="1:23">
      <c r="A116" s="173">
        <v>40202</v>
      </c>
      <c r="B116" s="149">
        <v>40197</v>
      </c>
      <c r="C116" s="44">
        <f>VLOOKUP(A115,'FR Cattle'!A63:C322,3)</f>
        <v>0.890957</v>
      </c>
      <c r="D116" s="100">
        <v>2.2999999999999998</v>
      </c>
      <c r="E116" s="100">
        <v>2.33</v>
      </c>
      <c r="F116" s="100">
        <v>2.3149999999999999</v>
      </c>
      <c r="G116" s="101">
        <v>0</v>
      </c>
      <c r="H116" s="101">
        <v>4.0449438202247165</v>
      </c>
      <c r="I116" s="171">
        <v>206.25657857142858</v>
      </c>
      <c r="J116" s="100"/>
      <c r="K116" s="100">
        <v>1.47</v>
      </c>
      <c r="L116" s="100">
        <v>1.5</v>
      </c>
      <c r="M116" s="100">
        <v>1.4849999999999999</v>
      </c>
      <c r="N116" s="101">
        <v>0</v>
      </c>
      <c r="O116" s="101">
        <v>1.3651877133105756</v>
      </c>
      <c r="P116" s="100">
        <v>132.30713571428572</v>
      </c>
      <c r="Q116" s="100"/>
      <c r="R116" s="100">
        <v>1.83</v>
      </c>
      <c r="S116" s="100">
        <v>1.86</v>
      </c>
      <c r="T116" s="100">
        <v>1.8450000000000002</v>
      </c>
      <c r="U116" s="101">
        <v>0</v>
      </c>
      <c r="V116" s="101">
        <v>-3.1496062992125786</v>
      </c>
      <c r="W116" s="100">
        <v>164.38159285714289</v>
      </c>
    </row>
    <row r="117" spans="1:23">
      <c r="A117" s="173">
        <v>40209</v>
      </c>
      <c r="B117" s="149">
        <v>40204</v>
      </c>
      <c r="C117" s="44">
        <f>VLOOKUP(A116,'FR Cattle'!A64:C323,3)</f>
        <v>0.87523571428571412</v>
      </c>
      <c r="D117" s="100">
        <v>2.2999999999999998</v>
      </c>
      <c r="E117" s="100">
        <v>2.33</v>
      </c>
      <c r="F117" s="100">
        <v>2.3149999999999999</v>
      </c>
      <c r="G117" s="101">
        <v>0</v>
      </c>
      <c r="H117" s="101">
        <v>4.0449438202247165</v>
      </c>
      <c r="I117" s="171">
        <v>202.61706785714279</v>
      </c>
      <c r="J117" s="100"/>
      <c r="K117" s="100">
        <v>1.47</v>
      </c>
      <c r="L117" s="100">
        <v>1.5</v>
      </c>
      <c r="M117" s="100">
        <v>1.4849999999999999</v>
      </c>
      <c r="N117" s="101">
        <v>0</v>
      </c>
      <c r="O117" s="101">
        <v>5.693950177935946</v>
      </c>
      <c r="P117" s="100">
        <v>129.97250357142855</v>
      </c>
      <c r="Q117" s="100"/>
      <c r="R117" s="100">
        <v>1.83</v>
      </c>
      <c r="S117" s="100">
        <v>1.86</v>
      </c>
      <c r="T117" s="100">
        <v>1.8450000000000002</v>
      </c>
      <c r="U117" s="101">
        <v>0</v>
      </c>
      <c r="V117" s="101">
        <v>-3.1496062992125786</v>
      </c>
      <c r="W117" s="100">
        <v>161.48098928571429</v>
      </c>
    </row>
    <row r="118" spans="1:23">
      <c r="A118" s="173">
        <v>40216</v>
      </c>
      <c r="B118" s="149">
        <v>40211</v>
      </c>
      <c r="C118" s="44">
        <f>VLOOKUP(A117,'FR Cattle'!A65:C324,3)</f>
        <v>0.86983571428571427</v>
      </c>
      <c r="D118" s="100">
        <v>2.2999999999999998</v>
      </c>
      <c r="E118" s="100">
        <v>2.33</v>
      </c>
      <c r="F118" s="100">
        <v>2.3149999999999999</v>
      </c>
      <c r="G118" s="101">
        <v>0</v>
      </c>
      <c r="H118" s="101">
        <v>4.0449438202247165</v>
      </c>
      <c r="I118" s="171">
        <v>201.36696785714287</v>
      </c>
      <c r="J118" s="100"/>
      <c r="K118" s="100">
        <v>1.47</v>
      </c>
      <c r="L118" s="100">
        <v>1.5</v>
      </c>
      <c r="M118" s="100">
        <v>1.4849999999999999</v>
      </c>
      <c r="N118" s="101">
        <v>0</v>
      </c>
      <c r="O118" s="101">
        <v>5.693950177935946</v>
      </c>
      <c r="P118" s="100">
        <v>129.17060357142856</v>
      </c>
      <c r="Q118" s="100"/>
      <c r="R118" s="100">
        <v>1.83</v>
      </c>
      <c r="S118" s="100">
        <v>1.86</v>
      </c>
      <c r="T118" s="100">
        <v>1.8450000000000002</v>
      </c>
      <c r="U118" s="101">
        <v>0</v>
      </c>
      <c r="V118" s="101">
        <v>-3.1496062992125786</v>
      </c>
      <c r="W118" s="100">
        <v>160.4846892857143</v>
      </c>
    </row>
    <row r="119" spans="1:23">
      <c r="A119" s="173">
        <v>40223</v>
      </c>
      <c r="B119" s="149">
        <v>40218</v>
      </c>
      <c r="C119" s="44">
        <f>VLOOKUP(A118,'FR Cattle'!A66:C325,3)</f>
        <v>0.87299000000000004</v>
      </c>
      <c r="D119" s="100">
        <v>2.2999999999999998</v>
      </c>
      <c r="E119" s="100">
        <v>2.33</v>
      </c>
      <c r="F119" s="100">
        <v>2.3149999999999999</v>
      </c>
      <c r="G119" s="101">
        <v>0</v>
      </c>
      <c r="H119" s="101">
        <v>4.0449438202247165</v>
      </c>
      <c r="I119" s="171">
        <v>202.097185</v>
      </c>
      <c r="J119" s="100"/>
      <c r="K119" s="100">
        <v>1.47</v>
      </c>
      <c r="L119" s="100">
        <v>1.5</v>
      </c>
      <c r="M119" s="100">
        <v>1.4849999999999999</v>
      </c>
      <c r="N119" s="101">
        <v>0</v>
      </c>
      <c r="O119" s="101">
        <v>5.693950177935946</v>
      </c>
      <c r="P119" s="100">
        <v>129.639015</v>
      </c>
      <c r="Q119" s="100"/>
      <c r="R119" s="100">
        <v>1.83</v>
      </c>
      <c r="S119" s="100">
        <v>1.86</v>
      </c>
      <c r="T119" s="100">
        <v>1.8450000000000002</v>
      </c>
      <c r="U119" s="101">
        <v>0</v>
      </c>
      <c r="V119" s="101">
        <v>-3.1496062992125786</v>
      </c>
      <c r="W119" s="100">
        <v>161.06665500000003</v>
      </c>
    </row>
    <row r="120" spans="1:23">
      <c r="A120" s="173">
        <v>40230</v>
      </c>
      <c r="B120" s="149">
        <v>40225</v>
      </c>
      <c r="C120" s="44">
        <f>VLOOKUP(A119,'FR Cattle'!A67:C326,3)</f>
        <v>0.87503571428571425</v>
      </c>
      <c r="D120" s="100">
        <v>2.2999999999999998</v>
      </c>
      <c r="E120" s="100">
        <v>2.33</v>
      </c>
      <c r="F120" s="100">
        <v>2.3149999999999999</v>
      </c>
      <c r="G120" s="101">
        <v>0</v>
      </c>
      <c r="H120" s="101">
        <v>4.0449438202247165</v>
      </c>
      <c r="I120" s="171">
        <v>202.57076785714284</v>
      </c>
      <c r="J120" s="100"/>
      <c r="K120" s="100">
        <v>1.47</v>
      </c>
      <c r="L120" s="100">
        <v>1.5</v>
      </c>
      <c r="M120" s="100">
        <v>1.4849999999999999</v>
      </c>
      <c r="N120" s="101">
        <v>0</v>
      </c>
      <c r="O120" s="101">
        <v>5.693950177935946</v>
      </c>
      <c r="P120" s="100">
        <v>129.94280357142856</v>
      </c>
      <c r="Q120" s="100"/>
      <c r="R120" s="100">
        <v>1.83</v>
      </c>
      <c r="S120" s="100">
        <v>1.86</v>
      </c>
      <c r="T120" s="100">
        <v>1.8450000000000002</v>
      </c>
      <c r="U120" s="101">
        <v>0</v>
      </c>
      <c r="V120" s="101">
        <v>-3.1496062992125786</v>
      </c>
      <c r="W120" s="100">
        <v>161.44408928571431</v>
      </c>
    </row>
    <row r="121" spans="1:23">
      <c r="A121" s="173">
        <v>40237</v>
      </c>
      <c r="B121" s="149">
        <v>40232</v>
      </c>
      <c r="C121" s="44">
        <f>VLOOKUP(A120,'FR Cattle'!A68:C327,3)</f>
        <v>0.86983571428571427</v>
      </c>
      <c r="D121" s="100">
        <v>2.2999999999999998</v>
      </c>
      <c r="E121" s="100">
        <v>2.33</v>
      </c>
      <c r="F121" s="100">
        <v>2.3149999999999999</v>
      </c>
      <c r="G121" s="101">
        <v>0</v>
      </c>
      <c r="H121" s="101">
        <v>4.0449438202247165</v>
      </c>
      <c r="I121" s="171">
        <v>201.84154285714285</v>
      </c>
      <c r="J121" s="100"/>
      <c r="K121" s="100">
        <v>1.47</v>
      </c>
      <c r="L121" s="100">
        <v>1.5</v>
      </c>
      <c r="M121" s="100">
        <v>1.4849999999999999</v>
      </c>
      <c r="N121" s="101">
        <v>0</v>
      </c>
      <c r="O121" s="101">
        <v>5.693950177935946</v>
      </c>
      <c r="P121" s="100">
        <v>129.47502857142857</v>
      </c>
      <c r="Q121" s="100"/>
      <c r="R121" s="100">
        <v>1.83</v>
      </c>
      <c r="S121" s="100">
        <v>1.86</v>
      </c>
      <c r="T121" s="100">
        <v>1.8450000000000002</v>
      </c>
      <c r="U121" s="101">
        <v>0</v>
      </c>
      <c r="V121" s="101">
        <v>-3.1496062992125786</v>
      </c>
      <c r="W121" s="100">
        <v>160.86291428571431</v>
      </c>
    </row>
    <row r="122" spans="1:23">
      <c r="A122" s="173">
        <v>40244</v>
      </c>
      <c r="B122" s="149">
        <v>40239</v>
      </c>
      <c r="C122" s="44">
        <f>VLOOKUP(A121,'FR Cattle'!A69:C328,3)</f>
        <v>0.8831428571428569</v>
      </c>
      <c r="D122" s="100">
        <v>2.2999999999999998</v>
      </c>
      <c r="E122" s="100">
        <v>2.33</v>
      </c>
      <c r="F122" s="100">
        <v>2.3149999999999999</v>
      </c>
      <c r="G122" s="101">
        <v>0</v>
      </c>
      <c r="H122" s="101">
        <v>4.0449438202247165</v>
      </c>
      <c r="I122" s="171">
        <v>204.44757142857134</v>
      </c>
      <c r="J122" s="100"/>
      <c r="K122" s="100">
        <v>1.47</v>
      </c>
      <c r="L122" s="100">
        <v>1.5</v>
      </c>
      <c r="M122" s="100">
        <v>1.4849999999999999</v>
      </c>
      <c r="N122" s="101">
        <v>0</v>
      </c>
      <c r="O122" s="101">
        <v>5.693950177935946</v>
      </c>
      <c r="P122" s="100">
        <v>131.14671428571424</v>
      </c>
      <c r="Q122" s="100"/>
      <c r="R122" s="100">
        <v>1.83</v>
      </c>
      <c r="S122" s="100">
        <v>1.86</v>
      </c>
      <c r="T122" s="100">
        <v>1.8450000000000002</v>
      </c>
      <c r="U122" s="101">
        <v>0</v>
      </c>
      <c r="V122" s="101">
        <v>-3.1496062992125786</v>
      </c>
      <c r="W122" s="100">
        <v>162.93985714285714</v>
      </c>
    </row>
    <row r="123" spans="1:23">
      <c r="A123" s="173">
        <v>40251</v>
      </c>
      <c r="B123" s="149">
        <v>40246</v>
      </c>
      <c r="C123" s="44">
        <f>VLOOKUP(A122,'FR Cattle'!A70:C329,3)</f>
        <v>0.90306428571428565</v>
      </c>
      <c r="D123" s="100">
        <v>2.35</v>
      </c>
      <c r="E123" s="100">
        <v>2.38</v>
      </c>
      <c r="F123" s="100">
        <v>2.3650000000000002</v>
      </c>
      <c r="G123" s="101">
        <v>2.1598272138229078</v>
      </c>
      <c r="H123" s="101">
        <v>6.2921348314606718</v>
      </c>
      <c r="I123" s="171">
        <v>213.57470357142856</v>
      </c>
      <c r="J123" s="100"/>
      <c r="K123" s="100">
        <v>1.49</v>
      </c>
      <c r="L123" s="100">
        <v>1.52</v>
      </c>
      <c r="M123" s="100">
        <v>1.5049999999999999</v>
      </c>
      <c r="N123" s="101">
        <v>1.3468013468013424</v>
      </c>
      <c r="O123" s="101">
        <v>7.1174377224199219</v>
      </c>
      <c r="P123" s="100">
        <v>135.91117499999999</v>
      </c>
      <c r="Q123" s="100"/>
      <c r="R123" s="100">
        <v>1.86</v>
      </c>
      <c r="S123" s="100">
        <v>1.89</v>
      </c>
      <c r="T123" s="100">
        <v>1.875</v>
      </c>
      <c r="U123" s="101">
        <v>1.6260162601625865</v>
      </c>
      <c r="V123" s="101">
        <v>-1.5748031496062822</v>
      </c>
      <c r="W123" s="100">
        <v>169.32455357142854</v>
      </c>
    </row>
    <row r="124" spans="1:23">
      <c r="A124" s="173">
        <v>40258</v>
      </c>
      <c r="B124" s="149">
        <v>40253</v>
      </c>
      <c r="C124" s="44">
        <f>VLOOKUP(A123,'FR Cattle'!A71:C330,3)</f>
        <v>0.90684285714285706</v>
      </c>
      <c r="D124" s="100">
        <v>2.35</v>
      </c>
      <c r="E124" s="100">
        <v>2.38</v>
      </c>
      <c r="F124" s="100">
        <v>2.3650000000000002</v>
      </c>
      <c r="G124" s="101">
        <v>0</v>
      </c>
      <c r="H124" s="101">
        <v>6.2921348314606718</v>
      </c>
      <c r="I124" s="171">
        <v>214.46833571428573</v>
      </c>
      <c r="J124" s="100"/>
      <c r="K124" s="100">
        <v>1.49</v>
      </c>
      <c r="L124" s="100">
        <v>1.52</v>
      </c>
      <c r="M124" s="100">
        <v>1.5049999999999999</v>
      </c>
      <c r="N124" s="101">
        <v>0</v>
      </c>
      <c r="O124" s="101">
        <v>7.1174377224199219</v>
      </c>
      <c r="P124" s="100">
        <v>136.47984999999997</v>
      </c>
      <c r="Q124" s="100"/>
      <c r="R124" s="100">
        <v>1.86</v>
      </c>
      <c r="S124" s="100">
        <v>1.89</v>
      </c>
      <c r="T124" s="100">
        <v>1.875</v>
      </c>
      <c r="U124" s="101">
        <v>0</v>
      </c>
      <c r="V124" s="101">
        <v>-1.5748031496062822</v>
      </c>
      <c r="W124" s="100">
        <v>170.03303571428569</v>
      </c>
    </row>
    <row r="125" spans="1:23">
      <c r="A125" s="173">
        <v>40265</v>
      </c>
      <c r="B125" s="149">
        <v>40260</v>
      </c>
      <c r="C125" s="44">
        <f>VLOOKUP(A124,'FR Cattle'!A72:C331,3)</f>
        <v>0.90069999999999983</v>
      </c>
      <c r="D125" s="100">
        <v>2.33</v>
      </c>
      <c r="E125" s="100">
        <v>2.36</v>
      </c>
      <c r="F125" s="100">
        <v>2.3449999999999998</v>
      </c>
      <c r="G125" s="101">
        <v>-0.84566596194505905</v>
      </c>
      <c r="H125" s="101">
        <v>5.3932584269662698</v>
      </c>
      <c r="I125" s="171">
        <v>211.21414999999993</v>
      </c>
      <c r="J125" s="100"/>
      <c r="K125" s="100">
        <v>1.49</v>
      </c>
      <c r="L125" s="100">
        <v>1.52</v>
      </c>
      <c r="M125" s="100">
        <v>1.5049999999999999</v>
      </c>
      <c r="N125" s="101">
        <v>0</v>
      </c>
      <c r="O125" s="101">
        <v>7.1174377224199219</v>
      </c>
      <c r="P125" s="100">
        <v>135.55534999999998</v>
      </c>
      <c r="Q125" s="100"/>
      <c r="R125" s="100">
        <v>1.86</v>
      </c>
      <c r="S125" s="100">
        <v>1.89</v>
      </c>
      <c r="T125" s="100">
        <v>1.875</v>
      </c>
      <c r="U125" s="101">
        <v>0</v>
      </c>
      <c r="V125" s="101">
        <v>-1.5748031496062822</v>
      </c>
      <c r="W125" s="100">
        <v>168.88124999999997</v>
      </c>
    </row>
    <row r="126" spans="1:23">
      <c r="A126" s="173">
        <v>40272</v>
      </c>
      <c r="B126" s="149">
        <v>40267</v>
      </c>
      <c r="C126" s="44">
        <f>VLOOKUP(A125,'FR Cattle'!A73:C332,3)</f>
        <v>0.89768571428571431</v>
      </c>
      <c r="D126" s="100">
        <v>2.31</v>
      </c>
      <c r="E126" s="100">
        <v>2.34</v>
      </c>
      <c r="F126" s="100">
        <v>2.3250000000000002</v>
      </c>
      <c r="G126" s="101">
        <v>-0.85287846481874396</v>
      </c>
      <c r="H126" s="101">
        <v>4.4943820224719246</v>
      </c>
      <c r="I126" s="171">
        <v>208.71192857142859</v>
      </c>
      <c r="J126" s="100"/>
      <c r="K126" s="100">
        <v>1.47</v>
      </c>
      <c r="L126" s="100">
        <v>1.5</v>
      </c>
      <c r="M126" s="100">
        <v>1.4849999999999999</v>
      </c>
      <c r="N126" s="101">
        <v>-1.3289036544850461</v>
      </c>
      <c r="O126" s="101">
        <v>3.4843205574912872</v>
      </c>
      <c r="P126" s="100">
        <v>133.30632857142857</v>
      </c>
      <c r="Q126" s="100"/>
      <c r="R126" s="100">
        <v>1.84</v>
      </c>
      <c r="S126" s="100">
        <v>1.87</v>
      </c>
      <c r="T126" s="100">
        <v>1.855</v>
      </c>
      <c r="U126" s="101">
        <v>-1.0666666666666771</v>
      </c>
      <c r="V126" s="101">
        <v>-2.6246719160104846</v>
      </c>
      <c r="W126" s="100">
        <v>166.52070000000001</v>
      </c>
    </row>
    <row r="127" spans="1:23">
      <c r="A127" s="173">
        <v>40279</v>
      </c>
      <c r="B127" s="149">
        <v>40274</v>
      </c>
      <c r="C127" s="44">
        <f>VLOOKUP(A126,'FR Cattle'!A74:C333,3)</f>
        <v>0.89106428571428575</v>
      </c>
      <c r="D127" s="100">
        <v>2.31</v>
      </c>
      <c r="E127" s="100">
        <v>2.34</v>
      </c>
      <c r="F127" s="100">
        <v>2.3250000000000002</v>
      </c>
      <c r="G127" s="101">
        <v>0</v>
      </c>
      <c r="H127" s="101">
        <v>4.4943820224719246</v>
      </c>
      <c r="I127" s="171">
        <v>207.17244642857145</v>
      </c>
      <c r="J127" s="100"/>
      <c r="K127" s="100">
        <v>1.47</v>
      </c>
      <c r="L127" s="100">
        <v>1.5</v>
      </c>
      <c r="M127" s="100">
        <v>1.4849999999999999</v>
      </c>
      <c r="N127" s="101">
        <v>0</v>
      </c>
      <c r="O127" s="101">
        <v>3.4843205574912872</v>
      </c>
      <c r="P127" s="100">
        <v>132.32304642857142</v>
      </c>
      <c r="Q127" s="100"/>
      <c r="R127" s="100">
        <v>1.84</v>
      </c>
      <c r="S127" s="100">
        <v>1.87</v>
      </c>
      <c r="T127" s="100">
        <v>1.855</v>
      </c>
      <c r="U127" s="101">
        <v>0</v>
      </c>
      <c r="V127" s="101">
        <v>-2.6246719160104846</v>
      </c>
      <c r="W127" s="100">
        <v>165.29242500000001</v>
      </c>
    </row>
    <row r="128" spans="1:23">
      <c r="A128" s="173">
        <v>40286</v>
      </c>
      <c r="B128" s="149">
        <v>40281</v>
      </c>
      <c r="C128" s="44">
        <f>VLOOKUP(A127,'FR Cattle'!A75:C334,3)</f>
        <v>0.87856428571428569</v>
      </c>
      <c r="D128" s="100">
        <v>2.31</v>
      </c>
      <c r="E128" s="100">
        <v>2.34</v>
      </c>
      <c r="F128" s="100">
        <v>2.3250000000000002</v>
      </c>
      <c r="G128" s="101">
        <v>0</v>
      </c>
      <c r="H128" s="101">
        <v>4.4943820224719246</v>
      </c>
      <c r="I128" s="171">
        <v>204.26619642857142</v>
      </c>
      <c r="J128" s="100"/>
      <c r="K128" s="100">
        <v>1.47</v>
      </c>
      <c r="L128" s="100">
        <v>1.5</v>
      </c>
      <c r="M128" s="100">
        <v>1.4849999999999999</v>
      </c>
      <c r="N128" s="101">
        <v>0</v>
      </c>
      <c r="O128" s="101">
        <v>3.4843205574912872</v>
      </c>
      <c r="P128" s="100">
        <v>130.46679642857143</v>
      </c>
      <c r="Q128" s="100"/>
      <c r="R128" s="100">
        <v>1.84</v>
      </c>
      <c r="S128" s="100">
        <v>1.87</v>
      </c>
      <c r="T128" s="100">
        <v>1.855</v>
      </c>
      <c r="U128" s="101">
        <v>0</v>
      </c>
      <c r="V128" s="101">
        <v>-2.6246719160104846</v>
      </c>
      <c r="W128" s="100">
        <v>162.97367499999999</v>
      </c>
    </row>
    <row r="129" spans="1:23">
      <c r="A129" s="173">
        <v>40293</v>
      </c>
      <c r="B129" s="149">
        <v>40288</v>
      </c>
      <c r="C129" s="44">
        <f>VLOOKUP(A128,'FR Cattle'!A76:C335,3)</f>
        <v>0.87837857142857145</v>
      </c>
      <c r="D129" s="100">
        <v>2.31</v>
      </c>
      <c r="E129" s="100">
        <v>2.34</v>
      </c>
      <c r="F129" s="100">
        <v>2.3250000000000002</v>
      </c>
      <c r="G129" s="101">
        <v>0</v>
      </c>
      <c r="H129" s="101">
        <v>3.1042128603104402</v>
      </c>
      <c r="I129" s="171">
        <v>204.22301785714288</v>
      </c>
      <c r="J129" s="100"/>
      <c r="K129" s="100">
        <v>1.47</v>
      </c>
      <c r="L129" s="100">
        <v>1.5</v>
      </c>
      <c r="M129" s="100">
        <v>1.4849999999999999</v>
      </c>
      <c r="N129" s="101">
        <v>0</v>
      </c>
      <c r="O129" s="101">
        <v>0.67796610169490634</v>
      </c>
      <c r="P129" s="100">
        <v>130.43921785714286</v>
      </c>
      <c r="Q129" s="100"/>
      <c r="R129" s="100">
        <v>1.84</v>
      </c>
      <c r="S129" s="100">
        <v>1.87</v>
      </c>
      <c r="T129" s="100">
        <v>1.855</v>
      </c>
      <c r="U129" s="101">
        <v>0</v>
      </c>
      <c r="V129" s="101">
        <v>-2.6246719160104846</v>
      </c>
      <c r="W129" s="100">
        <v>162.93922499999999</v>
      </c>
    </row>
    <row r="130" spans="1:23">
      <c r="A130" s="173">
        <v>40300</v>
      </c>
      <c r="B130" s="149">
        <v>40295</v>
      </c>
      <c r="C130" s="44">
        <f>VLOOKUP(A129,'FR Cattle'!A77:C336,3)</f>
        <v>0.87206428571428574</v>
      </c>
      <c r="D130" s="100">
        <v>2.31</v>
      </c>
      <c r="E130" s="100">
        <v>2.34</v>
      </c>
      <c r="F130" s="100">
        <v>2.3250000000000002</v>
      </c>
      <c r="G130" s="101">
        <v>0</v>
      </c>
      <c r="H130" s="101">
        <v>3.1042128603104402</v>
      </c>
      <c r="I130" s="171">
        <v>202.75494642857143</v>
      </c>
      <c r="J130" s="100"/>
      <c r="K130" s="100">
        <v>1.47</v>
      </c>
      <c r="L130" s="100">
        <v>1.5</v>
      </c>
      <c r="M130" s="100">
        <v>1.4849999999999999</v>
      </c>
      <c r="N130" s="101">
        <v>0</v>
      </c>
      <c r="O130" s="101">
        <v>0.67796610169490634</v>
      </c>
      <c r="P130" s="100">
        <v>129.5015464285714</v>
      </c>
      <c r="Q130" s="100"/>
      <c r="R130" s="100">
        <v>1.84</v>
      </c>
      <c r="S130" s="100">
        <v>1.87</v>
      </c>
      <c r="T130" s="100">
        <v>1.855</v>
      </c>
      <c r="U130" s="101">
        <v>0</v>
      </c>
      <c r="V130" s="101">
        <v>-2.6246719160104846</v>
      </c>
      <c r="W130" s="100">
        <v>161.76792500000002</v>
      </c>
    </row>
    <row r="131" spans="1:23">
      <c r="A131" s="173">
        <v>40307</v>
      </c>
      <c r="B131" s="149">
        <v>40302</v>
      </c>
      <c r="C131" s="44">
        <f>VLOOKUP(A130,'FR Cattle'!A78:C337,3)</f>
        <v>0.8680000000000001</v>
      </c>
      <c r="D131" s="100">
        <v>2.31</v>
      </c>
      <c r="E131" s="100">
        <v>2.34</v>
      </c>
      <c r="F131" s="100">
        <v>2.3250000000000002</v>
      </c>
      <c r="G131" s="101">
        <v>0</v>
      </c>
      <c r="H131" s="101">
        <v>1.7505470459518619</v>
      </c>
      <c r="I131" s="171">
        <v>201.81000000000006</v>
      </c>
      <c r="J131" s="100"/>
      <c r="K131" s="100">
        <v>1.47</v>
      </c>
      <c r="L131" s="100">
        <v>1.5</v>
      </c>
      <c r="M131" s="100">
        <v>1.4849999999999999</v>
      </c>
      <c r="N131" s="101">
        <v>0</v>
      </c>
      <c r="O131" s="101">
        <v>-1.3289036544850461</v>
      </c>
      <c r="P131" s="100">
        <v>128.898</v>
      </c>
      <c r="Q131" s="100"/>
      <c r="R131" s="100">
        <v>1.84</v>
      </c>
      <c r="S131" s="100">
        <v>1.87</v>
      </c>
      <c r="T131" s="100">
        <v>1.855</v>
      </c>
      <c r="U131" s="101">
        <v>0</v>
      </c>
      <c r="V131" s="101">
        <v>-4.1343669250645974</v>
      </c>
      <c r="W131" s="100">
        <v>161.01400000000001</v>
      </c>
    </row>
    <row r="132" spans="1:23">
      <c r="A132" s="173">
        <v>40314</v>
      </c>
      <c r="B132" s="149">
        <v>40309</v>
      </c>
      <c r="C132" s="44">
        <f>VLOOKUP(A131,'FR Cattle'!A79:C338,3)</f>
        <v>0.8622428571428572</v>
      </c>
      <c r="D132" s="100">
        <v>2.33</v>
      </c>
      <c r="E132" s="100">
        <v>2.36</v>
      </c>
      <c r="F132" s="100">
        <v>2.3449999999999998</v>
      </c>
      <c r="G132" s="101">
        <v>0.86021505376341167</v>
      </c>
      <c r="H132" s="101">
        <v>2.6258205689277787</v>
      </c>
      <c r="I132" s="171">
        <v>202.19594999999998</v>
      </c>
      <c r="J132" s="100"/>
      <c r="K132" s="100">
        <v>1.47</v>
      </c>
      <c r="L132" s="100">
        <v>1.5</v>
      </c>
      <c r="M132" s="100">
        <v>1.4849999999999999</v>
      </c>
      <c r="N132" s="101">
        <v>0</v>
      </c>
      <c r="O132" s="101">
        <v>-1.3289036544850461</v>
      </c>
      <c r="P132" s="100">
        <v>128.04306428571428</v>
      </c>
      <c r="Q132" s="100"/>
      <c r="R132" s="100">
        <v>1.84</v>
      </c>
      <c r="S132" s="100">
        <v>1.87</v>
      </c>
      <c r="T132" s="100">
        <v>1.855</v>
      </c>
      <c r="U132" s="101">
        <v>0</v>
      </c>
      <c r="V132" s="101">
        <v>-4.1343669250645974</v>
      </c>
      <c r="W132" s="100">
        <v>159.94605000000001</v>
      </c>
    </row>
    <row r="133" spans="1:23">
      <c r="A133" s="173">
        <v>40321</v>
      </c>
      <c r="B133" s="149">
        <v>40316</v>
      </c>
      <c r="C133" s="44">
        <f>VLOOKUP(A132,'FR Cattle'!A80:C339,3)</f>
        <v>0.85832857142857144</v>
      </c>
      <c r="D133" s="100">
        <v>2.33</v>
      </c>
      <c r="E133" s="100">
        <v>2.36</v>
      </c>
      <c r="F133" s="100">
        <v>2.3449999999999998</v>
      </c>
      <c r="G133" s="101">
        <v>0</v>
      </c>
      <c r="H133" s="101">
        <v>2.6258205689277787</v>
      </c>
      <c r="I133" s="171">
        <v>201.27804999999998</v>
      </c>
      <c r="J133" s="100"/>
      <c r="K133" s="100">
        <v>1.47</v>
      </c>
      <c r="L133" s="100">
        <v>1.5</v>
      </c>
      <c r="M133" s="100">
        <v>1.4849999999999999</v>
      </c>
      <c r="N133" s="101">
        <v>0</v>
      </c>
      <c r="O133" s="101">
        <v>-1.3289036544850461</v>
      </c>
      <c r="P133" s="100">
        <v>127.46179285714285</v>
      </c>
      <c r="Q133" s="100"/>
      <c r="R133" s="100">
        <v>1.84</v>
      </c>
      <c r="S133" s="100">
        <v>1.87</v>
      </c>
      <c r="T133" s="100">
        <v>1.855</v>
      </c>
      <c r="U133" s="101">
        <v>0</v>
      </c>
      <c r="V133" s="101">
        <v>-4.1343669250645974</v>
      </c>
      <c r="W133" s="100">
        <v>159.21995000000001</v>
      </c>
    </row>
    <row r="134" spans="1:23">
      <c r="A134" s="173">
        <v>40328</v>
      </c>
      <c r="B134" s="149">
        <f>B133+7</f>
        <v>40323</v>
      </c>
      <c r="C134" s="44">
        <f>VLOOKUP(A133,'FR Cattle'!A81:C340,3)</f>
        <v>0.86208571428571434</v>
      </c>
      <c r="D134" s="100">
        <v>2.35</v>
      </c>
      <c r="E134" s="100">
        <v>2.38</v>
      </c>
      <c r="F134" s="100">
        <v>2.3650000000000002</v>
      </c>
      <c r="G134" s="101">
        <v>0.8528784648187866</v>
      </c>
      <c r="H134" s="101">
        <v>3.5010940919037381</v>
      </c>
      <c r="I134" s="171">
        <v>203.88327142857148</v>
      </c>
      <c r="J134" s="100"/>
      <c r="K134" s="100">
        <v>1.47</v>
      </c>
      <c r="L134" s="100">
        <v>1.5</v>
      </c>
      <c r="M134" s="100">
        <v>1.4849999999999999</v>
      </c>
      <c r="N134" s="101">
        <v>0</v>
      </c>
      <c r="O134" s="101">
        <v>-1.3289036544850461</v>
      </c>
      <c r="P134" s="100">
        <v>128.01972857142857</v>
      </c>
      <c r="Q134" s="100"/>
      <c r="R134" s="100">
        <v>1.84</v>
      </c>
      <c r="S134" s="100">
        <v>1.87</v>
      </c>
      <c r="T134" s="100">
        <v>1.855</v>
      </c>
      <c r="U134" s="101">
        <v>0</v>
      </c>
      <c r="V134" s="101">
        <v>-4.1343669250645974</v>
      </c>
      <c r="W134" s="100">
        <v>159.9169</v>
      </c>
    </row>
    <row r="135" spans="1:23">
      <c r="A135" s="173">
        <v>40335</v>
      </c>
      <c r="B135" s="149">
        <f t="shared" ref="B135:B198" si="9">B134+7</f>
        <v>40330</v>
      </c>
      <c r="C135" s="44">
        <f>VLOOKUP(A134,'FR Cattle'!A82:C341,3)</f>
        <v>0.85486428571428574</v>
      </c>
      <c r="D135" s="100">
        <v>2.4</v>
      </c>
      <c r="E135" s="100">
        <v>2.4300000000000002</v>
      </c>
      <c r="F135" s="100">
        <v>2.415</v>
      </c>
      <c r="G135" s="101">
        <v>2.1141649048625766</v>
      </c>
      <c r="H135" s="101">
        <v>5.6892778993435513</v>
      </c>
      <c r="I135" s="171">
        <v>206.449725</v>
      </c>
      <c r="J135" s="100"/>
      <c r="K135" s="100">
        <v>1.49</v>
      </c>
      <c r="L135" s="100">
        <v>1.52</v>
      </c>
      <c r="M135" s="100">
        <v>1.5049999999999999</v>
      </c>
      <c r="N135" s="101">
        <v>1.3468013468013424</v>
      </c>
      <c r="O135" s="101">
        <v>0</v>
      </c>
      <c r="P135" s="100">
        <v>128.65707499999999</v>
      </c>
      <c r="Q135" s="100"/>
      <c r="R135" s="100">
        <v>1.84</v>
      </c>
      <c r="S135" s="100">
        <v>1.87</v>
      </c>
      <c r="T135" s="100">
        <v>1.855</v>
      </c>
      <c r="U135" s="101">
        <v>0</v>
      </c>
      <c r="V135" s="101">
        <v>-4.1343669250645974</v>
      </c>
      <c r="W135" s="100">
        <v>158.577325</v>
      </c>
    </row>
    <row r="136" spans="1:23">
      <c r="A136" s="173">
        <v>40342</v>
      </c>
      <c r="B136" s="149">
        <f t="shared" si="9"/>
        <v>40337</v>
      </c>
      <c r="C136" s="44">
        <f>VLOOKUP(A135,'FR Cattle'!A83:C342,3)</f>
        <v>0.83676142857142843</v>
      </c>
      <c r="D136" s="100">
        <v>2.4300000000000002</v>
      </c>
      <c r="E136" s="100">
        <v>2.46</v>
      </c>
      <c r="F136" s="100">
        <v>2.4450000000000003</v>
      </c>
      <c r="G136" s="101">
        <v>1.2422360248447291</v>
      </c>
      <c r="H136" s="101">
        <v>5.1612903225806548</v>
      </c>
      <c r="I136" s="171">
        <v>204.58816928571429</v>
      </c>
      <c r="J136" s="100"/>
      <c r="K136" s="100">
        <v>1.49</v>
      </c>
      <c r="L136" s="100">
        <v>1.52</v>
      </c>
      <c r="M136" s="100">
        <v>1.5049999999999999</v>
      </c>
      <c r="N136" s="101">
        <v>0</v>
      </c>
      <c r="O136" s="101">
        <v>0</v>
      </c>
      <c r="P136" s="100">
        <v>125.93259499999998</v>
      </c>
      <c r="Q136" s="100"/>
      <c r="R136" s="100">
        <v>1.84</v>
      </c>
      <c r="S136" s="100">
        <v>1.87</v>
      </c>
      <c r="T136" s="100">
        <v>1.855</v>
      </c>
      <c r="U136" s="101">
        <v>0</v>
      </c>
      <c r="V136" s="101">
        <v>-4.1343669250645974</v>
      </c>
      <c r="W136" s="100">
        <v>155.21924499999997</v>
      </c>
    </row>
    <row r="137" spans="1:23">
      <c r="A137" s="173">
        <v>40349</v>
      </c>
      <c r="B137" s="149">
        <f t="shared" si="9"/>
        <v>40344</v>
      </c>
      <c r="C137" s="44">
        <f>VLOOKUP(A136,'FR Cattle'!A84:C343,3)</f>
        <v>0.82711428571428569</v>
      </c>
      <c r="D137" s="100">
        <v>2.4300000000000002</v>
      </c>
      <c r="E137" s="100">
        <v>2.46</v>
      </c>
      <c r="F137" s="100">
        <v>2.4450000000000003</v>
      </c>
      <c r="G137" s="101">
        <v>0</v>
      </c>
      <c r="H137" s="101">
        <v>5.1612903225806548</v>
      </c>
      <c r="I137" s="171">
        <v>202.22944285714286</v>
      </c>
      <c r="J137" s="100"/>
      <c r="K137" s="100">
        <v>1.51</v>
      </c>
      <c r="L137" s="100">
        <v>1.54</v>
      </c>
      <c r="M137" s="100">
        <v>1.5249999999999999</v>
      </c>
      <c r="N137" s="101">
        <v>1.3289036544850603</v>
      </c>
      <c r="O137" s="101">
        <v>1.3289036544850603</v>
      </c>
      <c r="P137" s="100">
        <v>126.13492857142856</v>
      </c>
      <c r="Q137" s="100"/>
      <c r="R137" s="100">
        <v>1.84</v>
      </c>
      <c r="S137" s="100">
        <v>1.87</v>
      </c>
      <c r="T137" s="100">
        <v>1.855</v>
      </c>
      <c r="U137" s="101">
        <v>0</v>
      </c>
      <c r="V137" s="101">
        <v>-4.1343669250645974</v>
      </c>
      <c r="W137" s="100">
        <v>153.4297</v>
      </c>
    </row>
    <row r="138" spans="1:23">
      <c r="A138" s="173">
        <v>40356</v>
      </c>
      <c r="B138" s="149">
        <f t="shared" si="9"/>
        <v>40351</v>
      </c>
      <c r="C138" s="44">
        <f>VLOOKUP(A137,'FR Cattle'!A85:C344,3)</f>
        <v>0.83274999999999999</v>
      </c>
      <c r="D138" s="100">
        <v>2.5</v>
      </c>
      <c r="E138" s="100">
        <v>2.5299999999999998</v>
      </c>
      <c r="F138" s="100">
        <v>2.5149999999999997</v>
      </c>
      <c r="G138" s="101">
        <v>2.8629856850715498</v>
      </c>
      <c r="H138" s="101">
        <v>7.2494669509594871</v>
      </c>
      <c r="I138" s="171">
        <v>209.43662499999996</v>
      </c>
      <c r="J138" s="100"/>
      <c r="K138" s="100">
        <v>1.53</v>
      </c>
      <c r="L138" s="100">
        <v>1.56</v>
      </c>
      <c r="M138" s="100">
        <v>1.5449999999999999</v>
      </c>
      <c r="N138" s="101">
        <v>1.3114754098360777</v>
      </c>
      <c r="O138" s="101">
        <v>2.6578073089700922</v>
      </c>
      <c r="P138" s="100">
        <v>128.659875</v>
      </c>
      <c r="Q138" s="100"/>
      <c r="R138" s="100">
        <v>1.84</v>
      </c>
      <c r="S138" s="100">
        <v>1.87</v>
      </c>
      <c r="T138" s="100">
        <v>1.855</v>
      </c>
      <c r="U138" s="101">
        <v>0</v>
      </c>
      <c r="V138" s="101">
        <v>-4.1343669250645974</v>
      </c>
      <c r="W138" s="100">
        <v>154.47512499999999</v>
      </c>
    </row>
    <row r="139" spans="1:23">
      <c r="A139" s="173">
        <v>40363</v>
      </c>
      <c r="B139" s="149">
        <f t="shared" si="9"/>
        <v>40358</v>
      </c>
      <c r="C139" s="44">
        <f>VLOOKUP(A138,'FR Cattle'!A86:C345,3)</f>
        <v>0.82748571428571427</v>
      </c>
      <c r="D139" s="100">
        <v>2.5</v>
      </c>
      <c r="E139" s="100">
        <v>2.5299999999999998</v>
      </c>
      <c r="F139" s="100">
        <v>2.5149999999999997</v>
      </c>
      <c r="G139" s="101">
        <v>0</v>
      </c>
      <c r="H139" s="101">
        <v>6.3424947145877155</v>
      </c>
      <c r="I139" s="171">
        <v>208.1126571428571</v>
      </c>
      <c r="J139" s="100"/>
      <c r="K139" s="100">
        <v>1.53</v>
      </c>
      <c r="L139" s="100">
        <v>1.56</v>
      </c>
      <c r="M139" s="100">
        <v>1.5449999999999999</v>
      </c>
      <c r="N139" s="101">
        <v>0</v>
      </c>
      <c r="O139" s="101">
        <v>2.6578073089700922</v>
      </c>
      <c r="P139" s="100">
        <v>127.84654285714285</v>
      </c>
      <c r="Q139" s="100"/>
      <c r="R139" s="100">
        <v>1.84</v>
      </c>
      <c r="S139" s="100">
        <v>1.87</v>
      </c>
      <c r="T139" s="100">
        <v>1.855</v>
      </c>
      <c r="U139" s="101">
        <v>0</v>
      </c>
      <c r="V139" s="101">
        <v>-4.1343669250645974</v>
      </c>
      <c r="W139" s="100">
        <v>153.49860000000001</v>
      </c>
    </row>
    <row r="140" spans="1:23">
      <c r="A140" s="173">
        <v>40370</v>
      </c>
      <c r="B140" s="149">
        <f t="shared" si="9"/>
        <v>40365</v>
      </c>
      <c r="C140" s="44">
        <f>VLOOKUP(A139,'FR Cattle'!A87:C346,3)</f>
        <v>0.8205714285714284</v>
      </c>
      <c r="D140" s="100">
        <v>2.5</v>
      </c>
      <c r="E140" s="100">
        <v>2.5299999999999998</v>
      </c>
      <c r="F140" s="100">
        <v>2.5149999999999997</v>
      </c>
      <c r="G140" s="101">
        <v>0</v>
      </c>
      <c r="H140" s="101">
        <v>3.7113402061855538</v>
      </c>
      <c r="I140" s="171">
        <v>206.37371428571421</v>
      </c>
      <c r="J140" s="100"/>
      <c r="K140" s="100">
        <v>1.53</v>
      </c>
      <c r="L140" s="100">
        <v>1.56</v>
      </c>
      <c r="M140" s="100">
        <v>1.5449999999999999</v>
      </c>
      <c r="N140" s="101">
        <v>0</v>
      </c>
      <c r="O140" s="101">
        <v>-1.2779552715655029</v>
      </c>
      <c r="P140" s="100">
        <v>126.77828571428569</v>
      </c>
      <c r="Q140" s="100"/>
      <c r="R140" s="100">
        <v>1.84</v>
      </c>
      <c r="S140" s="100">
        <v>1.87</v>
      </c>
      <c r="T140" s="100">
        <v>1.855</v>
      </c>
      <c r="U140" s="101">
        <v>0</v>
      </c>
      <c r="V140" s="101">
        <v>-7.0175438596491233</v>
      </c>
      <c r="W140" s="100">
        <v>152.21599999999998</v>
      </c>
    </row>
    <row r="141" spans="1:23">
      <c r="A141" s="173">
        <v>40377</v>
      </c>
      <c r="B141" s="149">
        <f t="shared" si="9"/>
        <v>40372</v>
      </c>
      <c r="C141" s="44">
        <f>VLOOKUP(A140,'FR Cattle'!A88:C347,3)</f>
        <v>0.83167142857142873</v>
      </c>
      <c r="D141" s="100">
        <v>2.5</v>
      </c>
      <c r="E141" s="100">
        <v>2.5299999999999998</v>
      </c>
      <c r="F141" s="100">
        <v>2.5149999999999997</v>
      </c>
      <c r="G141" s="101">
        <v>0</v>
      </c>
      <c r="H141" s="101">
        <v>2.8629856850715498</v>
      </c>
      <c r="I141" s="171">
        <v>209.1653642857143</v>
      </c>
      <c r="J141" s="100"/>
      <c r="K141" s="100">
        <v>1.53</v>
      </c>
      <c r="L141" s="100">
        <v>1.56</v>
      </c>
      <c r="M141" s="100">
        <v>1.5449999999999999</v>
      </c>
      <c r="N141" s="101">
        <v>0</v>
      </c>
      <c r="O141" s="101">
        <v>-3.7383177570093409</v>
      </c>
      <c r="P141" s="100">
        <v>128.49323571428573</v>
      </c>
      <c r="Q141" s="100"/>
      <c r="R141" s="100">
        <v>1.84</v>
      </c>
      <c r="S141" s="100">
        <v>1.87</v>
      </c>
      <c r="T141" s="100">
        <v>1.855</v>
      </c>
      <c r="U141" s="101">
        <v>0</v>
      </c>
      <c r="V141" s="101">
        <v>-7.0175438596491233</v>
      </c>
      <c r="W141" s="100">
        <v>154.27505000000002</v>
      </c>
    </row>
    <row r="142" spans="1:23">
      <c r="A142" s="173">
        <v>40384</v>
      </c>
      <c r="B142" s="149">
        <f t="shared" si="9"/>
        <v>40379</v>
      </c>
      <c r="C142" s="44">
        <f>VLOOKUP(A141,'FR Cattle'!A89:C348,3)</f>
        <v>0.83782142857142861</v>
      </c>
      <c r="D142" s="100">
        <v>2.5</v>
      </c>
      <c r="E142" s="100">
        <v>2.5299999999999998</v>
      </c>
      <c r="F142" s="100">
        <v>2.5149999999999997</v>
      </c>
      <c r="G142" s="101">
        <v>0</v>
      </c>
      <c r="H142" s="101">
        <v>2.8629856850715498</v>
      </c>
      <c r="I142" s="171">
        <v>210.71208928571426</v>
      </c>
      <c r="J142" s="100"/>
      <c r="K142" s="100">
        <v>1.53</v>
      </c>
      <c r="L142" s="100">
        <v>1.56</v>
      </c>
      <c r="M142" s="100">
        <v>1.5449999999999999</v>
      </c>
      <c r="N142" s="101">
        <v>0</v>
      </c>
      <c r="O142" s="101">
        <v>-3.7383177570093409</v>
      </c>
      <c r="P142" s="100">
        <v>129.4434107142857</v>
      </c>
      <c r="Q142" s="100"/>
      <c r="R142" s="100">
        <v>1.84</v>
      </c>
      <c r="S142" s="100">
        <v>1.87</v>
      </c>
      <c r="T142" s="100">
        <v>1.855</v>
      </c>
      <c r="U142" s="101">
        <v>0</v>
      </c>
      <c r="V142" s="101">
        <v>-7.0175438596491233</v>
      </c>
      <c r="W142" s="100">
        <v>155.415875</v>
      </c>
    </row>
    <row r="143" spans="1:23">
      <c r="A143" s="173">
        <v>40391</v>
      </c>
      <c r="B143" s="149">
        <f t="shared" si="9"/>
        <v>40386</v>
      </c>
      <c r="C143" s="44">
        <f>VLOOKUP(A142,'FR Cattle'!A90:C349,3)</f>
        <v>0.84253571428571428</v>
      </c>
      <c r="D143" s="100">
        <v>2.5</v>
      </c>
      <c r="E143" s="100">
        <v>2.5299999999999998</v>
      </c>
      <c r="F143" s="100">
        <v>2.5149999999999997</v>
      </c>
      <c r="G143" s="101">
        <v>0</v>
      </c>
      <c r="H143" s="101">
        <v>2.8629856850715498</v>
      </c>
      <c r="I143" s="171">
        <v>211.89773214285711</v>
      </c>
      <c r="J143" s="100"/>
      <c r="K143" s="100">
        <v>1.53</v>
      </c>
      <c r="L143" s="100">
        <v>1.56</v>
      </c>
      <c r="M143" s="100">
        <v>1.5449999999999999</v>
      </c>
      <c r="N143" s="101">
        <v>0</v>
      </c>
      <c r="O143" s="101">
        <v>-3.7383177570093409</v>
      </c>
      <c r="P143" s="100">
        <v>130.17176785714284</v>
      </c>
      <c r="Q143" s="100"/>
      <c r="R143" s="100">
        <v>1.84</v>
      </c>
      <c r="S143" s="100">
        <v>1.87</v>
      </c>
      <c r="T143" s="100">
        <v>1.855</v>
      </c>
      <c r="U143" s="101">
        <v>0</v>
      </c>
      <c r="V143" s="101">
        <v>-7.0175438596491233</v>
      </c>
      <c r="W143" s="100">
        <v>156.29037500000001</v>
      </c>
    </row>
    <row r="144" spans="1:23">
      <c r="A144" s="173">
        <v>40398</v>
      </c>
      <c r="B144" s="149">
        <f t="shared" si="9"/>
        <v>40393</v>
      </c>
      <c r="C144" s="44">
        <f>VLOOKUP(A143,'FR Cattle'!A91:C350,3)</f>
        <v>0.8357285714285716</v>
      </c>
      <c r="D144" s="100">
        <v>2.5</v>
      </c>
      <c r="E144" s="100">
        <v>2.5299999999999998</v>
      </c>
      <c r="F144" s="100">
        <v>2.5149999999999997</v>
      </c>
      <c r="G144" s="101">
        <v>0</v>
      </c>
      <c r="H144" s="101">
        <v>2.8629856850715498</v>
      </c>
      <c r="I144" s="171">
        <v>210.18573571428573</v>
      </c>
      <c r="J144" s="100"/>
      <c r="K144" s="100">
        <v>1.53</v>
      </c>
      <c r="L144" s="100">
        <v>1.56</v>
      </c>
      <c r="M144" s="100">
        <v>1.5449999999999999</v>
      </c>
      <c r="N144" s="101">
        <v>0</v>
      </c>
      <c r="O144" s="101">
        <v>-5.5045871559633071</v>
      </c>
      <c r="P144" s="100">
        <v>129.12006428571431</v>
      </c>
      <c r="Q144" s="100"/>
      <c r="R144" s="100">
        <v>1.84</v>
      </c>
      <c r="S144" s="100">
        <v>1.87</v>
      </c>
      <c r="T144" s="100">
        <v>1.855</v>
      </c>
      <c r="U144" s="101">
        <v>0</v>
      </c>
      <c r="V144" s="101">
        <v>-7.0175438596491233</v>
      </c>
      <c r="W144" s="100">
        <v>155.02765000000002</v>
      </c>
    </row>
    <row r="145" spans="1:23">
      <c r="A145" s="173">
        <v>40405</v>
      </c>
      <c r="B145" s="149">
        <f t="shared" si="9"/>
        <v>40400</v>
      </c>
      <c r="C145" s="44">
        <f>VLOOKUP(A144,'FR Cattle'!A92:C351,3)</f>
        <v>0.82979999999999987</v>
      </c>
      <c r="D145" s="100">
        <v>2.5</v>
      </c>
      <c r="E145" s="100">
        <v>2.5299999999999998</v>
      </c>
      <c r="F145" s="100">
        <v>2.5149999999999997</v>
      </c>
      <c r="G145" s="101">
        <v>0</v>
      </c>
      <c r="H145" s="101">
        <v>2.8629856850715498</v>
      </c>
      <c r="I145" s="171">
        <v>208.69469999999995</v>
      </c>
      <c r="J145" s="100"/>
      <c r="K145" s="100">
        <v>1.53</v>
      </c>
      <c r="L145" s="100">
        <v>1.56</v>
      </c>
      <c r="M145" s="100">
        <v>1.5449999999999999</v>
      </c>
      <c r="N145" s="101">
        <v>0</v>
      </c>
      <c r="O145" s="101">
        <v>-5.5045871559633071</v>
      </c>
      <c r="P145" s="100">
        <v>128.20409999999998</v>
      </c>
      <c r="Q145" s="100"/>
      <c r="R145" s="100">
        <v>1.84</v>
      </c>
      <c r="S145" s="100">
        <v>1.87</v>
      </c>
      <c r="T145" s="100">
        <v>1.855</v>
      </c>
      <c r="U145" s="101">
        <v>0</v>
      </c>
      <c r="V145" s="101">
        <v>-7.0175438596491233</v>
      </c>
      <c r="W145" s="100">
        <v>153.92789999999999</v>
      </c>
    </row>
    <row r="146" spans="1:23">
      <c r="A146" s="173">
        <v>40412</v>
      </c>
      <c r="B146" s="149">
        <f t="shared" si="9"/>
        <v>40407</v>
      </c>
      <c r="C146" s="44">
        <f>VLOOKUP(A145,'FR Cattle'!A93:C352,3)</f>
        <v>0.82664285714285712</v>
      </c>
      <c r="D146" s="100">
        <v>2.5</v>
      </c>
      <c r="E146" s="100">
        <v>2.5299999999999998</v>
      </c>
      <c r="F146" s="100">
        <v>2.5149999999999997</v>
      </c>
      <c r="G146" s="101">
        <v>0</v>
      </c>
      <c r="H146" s="101">
        <v>2.8629856850715498</v>
      </c>
      <c r="I146" s="171">
        <v>207.90067857142853</v>
      </c>
      <c r="J146" s="100"/>
      <c r="K146" s="100">
        <v>1.53</v>
      </c>
      <c r="L146" s="100">
        <v>1.56</v>
      </c>
      <c r="M146" s="100">
        <v>1.5449999999999999</v>
      </c>
      <c r="N146" s="101">
        <v>0</v>
      </c>
      <c r="O146" s="101">
        <v>-5.5045871559633071</v>
      </c>
      <c r="P146" s="100">
        <v>127.7163214285714</v>
      </c>
      <c r="Q146" s="100"/>
      <c r="R146" s="100">
        <v>1.84</v>
      </c>
      <c r="S146" s="100">
        <v>1.87</v>
      </c>
      <c r="T146" s="100">
        <v>1.855</v>
      </c>
      <c r="U146" s="101">
        <v>0</v>
      </c>
      <c r="V146" s="101">
        <v>-7.0175438596491233</v>
      </c>
      <c r="W146" s="100">
        <v>153.34224999999998</v>
      </c>
    </row>
    <row r="147" spans="1:23">
      <c r="A147" s="173">
        <v>40419</v>
      </c>
      <c r="B147" s="149">
        <f t="shared" si="9"/>
        <v>40414</v>
      </c>
      <c r="C147" s="44">
        <f>VLOOKUP(A146,'FR Cattle'!A94:C353,3)</f>
        <v>0.82104999999999995</v>
      </c>
      <c r="D147" s="100">
        <v>2.5</v>
      </c>
      <c r="E147" s="100">
        <v>2.5299999999999998</v>
      </c>
      <c r="F147" s="100">
        <v>2.5149999999999997</v>
      </c>
      <c r="G147" s="101">
        <v>0</v>
      </c>
      <c r="H147" s="101">
        <v>2.8629856850715498</v>
      </c>
      <c r="I147" s="171">
        <v>206.49407499999995</v>
      </c>
      <c r="J147" s="100"/>
      <c r="K147" s="100">
        <v>1.53</v>
      </c>
      <c r="L147" s="100">
        <v>1.56</v>
      </c>
      <c r="M147" s="100">
        <v>1.5449999999999999</v>
      </c>
      <c r="N147" s="101">
        <v>0</v>
      </c>
      <c r="O147" s="101">
        <v>-5.5045871559633071</v>
      </c>
      <c r="P147" s="100">
        <v>126.85222499999999</v>
      </c>
      <c r="Q147" s="100"/>
      <c r="R147" s="100">
        <v>1.84</v>
      </c>
      <c r="S147" s="100">
        <v>1.87</v>
      </c>
      <c r="T147" s="100">
        <v>1.855</v>
      </c>
      <c r="U147" s="101">
        <v>0</v>
      </c>
      <c r="V147" s="101">
        <v>-7.0175438596491233</v>
      </c>
      <c r="W147" s="100">
        <v>152.30477500000001</v>
      </c>
    </row>
    <row r="148" spans="1:23">
      <c r="A148" s="173">
        <v>40426</v>
      </c>
      <c r="B148" s="149">
        <f t="shared" si="9"/>
        <v>40421</v>
      </c>
      <c r="C148" s="44">
        <f>VLOOKUP(A147,'FR Cattle'!A95:C354,3)</f>
        <v>0.81892142857142858</v>
      </c>
      <c r="D148" s="100">
        <v>2.5</v>
      </c>
      <c r="E148" s="100">
        <v>2.5299999999999998</v>
      </c>
      <c r="F148" s="100">
        <v>2.5149999999999997</v>
      </c>
      <c r="G148" s="101">
        <v>0</v>
      </c>
      <c r="H148" s="101">
        <v>4.1407867494824018</v>
      </c>
      <c r="I148" s="171">
        <v>205.95873928571424</v>
      </c>
      <c r="J148" s="100"/>
      <c r="K148" s="100">
        <v>1.53</v>
      </c>
      <c r="L148" s="100">
        <v>1.56</v>
      </c>
      <c r="M148" s="100">
        <v>1.5449999999999999</v>
      </c>
      <c r="N148" s="101">
        <v>0</v>
      </c>
      <c r="O148" s="101">
        <v>-3.7383177570093409</v>
      </c>
      <c r="P148" s="100">
        <v>126.52336071428572</v>
      </c>
      <c r="Q148" s="100"/>
      <c r="R148" s="100">
        <v>1.84</v>
      </c>
      <c r="S148" s="100">
        <v>1.87</v>
      </c>
      <c r="T148" s="100">
        <v>1.855</v>
      </c>
      <c r="U148" s="101">
        <v>0</v>
      </c>
      <c r="V148" s="101">
        <v>-7.0175438596491233</v>
      </c>
      <c r="W148" s="100">
        <v>151.90992499999999</v>
      </c>
    </row>
    <row r="149" spans="1:23">
      <c r="A149" s="173">
        <v>40433</v>
      </c>
      <c r="B149" s="149">
        <f t="shared" si="9"/>
        <v>40428</v>
      </c>
      <c r="C149" s="44">
        <f>VLOOKUP(A148,'FR Cattle'!A96:C355,3)</f>
        <v>0.82744285714285704</v>
      </c>
      <c r="D149" s="100">
        <v>2.48</v>
      </c>
      <c r="E149" s="100">
        <v>2.5099999999999998</v>
      </c>
      <c r="F149" s="100">
        <v>2.4950000000000001</v>
      </c>
      <c r="G149" s="101">
        <v>-0.79522862823060336</v>
      </c>
      <c r="H149" s="101">
        <v>3.3126293995859157</v>
      </c>
      <c r="I149" s="171">
        <v>206.44699285714285</v>
      </c>
      <c r="J149" s="100"/>
      <c r="K149" s="100">
        <v>1.53</v>
      </c>
      <c r="L149" s="100">
        <v>1.56</v>
      </c>
      <c r="M149" s="100">
        <v>1.5449999999999999</v>
      </c>
      <c r="N149" s="101">
        <v>0</v>
      </c>
      <c r="O149" s="101">
        <v>-3.7383177570093409</v>
      </c>
      <c r="P149" s="100">
        <v>127.83992142857142</v>
      </c>
      <c r="Q149" s="100"/>
      <c r="R149" s="100">
        <v>1.84</v>
      </c>
      <c r="S149" s="100">
        <v>1.87</v>
      </c>
      <c r="T149" s="100">
        <v>1.855</v>
      </c>
      <c r="U149" s="101">
        <v>0</v>
      </c>
      <c r="V149" s="101">
        <v>-7.0175438596491233</v>
      </c>
      <c r="W149" s="100">
        <v>153.49064999999996</v>
      </c>
    </row>
    <row r="150" spans="1:23">
      <c r="A150" s="173">
        <v>40440</v>
      </c>
      <c r="B150" s="149">
        <f t="shared" si="9"/>
        <v>40435</v>
      </c>
      <c r="C150" s="44">
        <f>VLOOKUP(A149,'FR Cattle'!A97:C356,3)</f>
        <v>0.82824285714285728</v>
      </c>
      <c r="D150" s="100" t="s">
        <v>46</v>
      </c>
      <c r="E150" s="100" t="s">
        <v>46</v>
      </c>
      <c r="F150" s="100" t="e">
        <v>#DIV/0!</v>
      </c>
      <c r="G150" s="101" t="e">
        <v>#DIV/0!</v>
      </c>
      <c r="H150" s="101" t="e">
        <v>#DIV/0!</v>
      </c>
      <c r="I150" s="171" t="e">
        <v>#DIV/0!</v>
      </c>
      <c r="J150" s="100"/>
      <c r="K150" s="100" t="s">
        <v>46</v>
      </c>
      <c r="L150" s="100" t="s">
        <v>46</v>
      </c>
      <c r="M150" s="100" t="e">
        <v>#DIV/0!</v>
      </c>
      <c r="N150" s="101" t="e">
        <v>#DIV/0!</v>
      </c>
      <c r="O150" s="101" t="e">
        <v>#DIV/0!</v>
      </c>
      <c r="P150" s="100" t="e">
        <v>#DIV/0!</v>
      </c>
      <c r="Q150" s="100"/>
      <c r="R150" s="100" t="s">
        <v>46</v>
      </c>
      <c r="S150" s="100" t="s">
        <v>46</v>
      </c>
      <c r="T150" s="100" t="e">
        <v>#DIV/0!</v>
      </c>
      <c r="U150" s="101" t="e">
        <v>#DIV/0!</v>
      </c>
      <c r="V150" s="101" t="e">
        <v>#DIV/0!</v>
      </c>
      <c r="W150" s="100" t="e">
        <v>#DIV/0!</v>
      </c>
    </row>
    <row r="151" spans="1:23">
      <c r="A151" s="173">
        <v>40447</v>
      </c>
      <c r="B151" s="149">
        <f t="shared" si="9"/>
        <v>40442</v>
      </c>
      <c r="C151" s="44">
        <f>VLOOKUP(A150,'FR Cattle'!A98:C357,3)</f>
        <v>0.83330000000000004</v>
      </c>
      <c r="D151" s="100">
        <v>2.4300000000000002</v>
      </c>
      <c r="E151" s="100">
        <v>2.46</v>
      </c>
      <c r="F151" s="100">
        <v>2.4450000000000003</v>
      </c>
      <c r="G151" s="101" t="e">
        <v>#DIV/0!</v>
      </c>
      <c r="H151" s="101">
        <v>2.5157232704402759</v>
      </c>
      <c r="I151" s="171">
        <v>203.74185000000003</v>
      </c>
      <c r="J151" s="100"/>
      <c r="K151" s="100">
        <v>1.48</v>
      </c>
      <c r="L151" s="100">
        <v>1.51</v>
      </c>
      <c r="M151" s="100">
        <v>1.4950000000000001</v>
      </c>
      <c r="N151" s="101" t="e">
        <v>#DIV/0!</v>
      </c>
      <c r="O151" s="101">
        <v>-5.0793650793650897</v>
      </c>
      <c r="P151" s="100">
        <v>124.57835000000001</v>
      </c>
      <c r="Q151" s="100"/>
      <c r="R151" s="100">
        <v>1.84</v>
      </c>
      <c r="S151" s="100">
        <v>1.87</v>
      </c>
      <c r="T151" s="100">
        <v>1.855</v>
      </c>
      <c r="U151" s="101" t="e">
        <v>#DIV/0!</v>
      </c>
      <c r="V151" s="101">
        <v>-5.5979643765903262</v>
      </c>
      <c r="W151" s="100">
        <v>154.57715000000002</v>
      </c>
    </row>
    <row r="152" spans="1:23">
      <c r="A152" s="173">
        <v>40454</v>
      </c>
      <c r="B152" s="149">
        <f t="shared" si="9"/>
        <v>40449</v>
      </c>
      <c r="C152" s="44">
        <f>VLOOKUP(A151,'FR Cattle'!A99:C358,3)</f>
        <v>0.8474571428571428</v>
      </c>
      <c r="D152" s="100">
        <v>2.4300000000000002</v>
      </c>
      <c r="E152" s="100">
        <v>2.46</v>
      </c>
      <c r="F152" s="100">
        <v>2.4450000000000003</v>
      </c>
      <c r="G152" s="101">
        <v>0</v>
      </c>
      <c r="H152" s="101">
        <v>3.8216560509554398</v>
      </c>
      <c r="I152" s="171">
        <v>207.20327142857141</v>
      </c>
      <c r="J152" s="100"/>
      <c r="K152" s="100">
        <v>1.48</v>
      </c>
      <c r="L152" s="100">
        <v>1.51</v>
      </c>
      <c r="M152" s="100">
        <v>1.4950000000000001</v>
      </c>
      <c r="N152" s="101">
        <v>0</v>
      </c>
      <c r="O152" s="101">
        <v>-4.1666666666666572</v>
      </c>
      <c r="P152" s="100">
        <v>126.69484285714286</v>
      </c>
      <c r="Q152" s="100"/>
      <c r="R152" s="100">
        <v>1.84</v>
      </c>
      <c r="S152" s="100">
        <v>1.87</v>
      </c>
      <c r="T152" s="100">
        <v>1.855</v>
      </c>
      <c r="U152" s="101">
        <v>0</v>
      </c>
      <c r="V152" s="101">
        <v>-4.1343669250645974</v>
      </c>
      <c r="W152" s="100">
        <v>157.20329999999998</v>
      </c>
    </row>
    <row r="153" spans="1:23">
      <c r="A153" s="173">
        <v>40461</v>
      </c>
      <c r="B153" s="149">
        <f t="shared" si="9"/>
        <v>40456</v>
      </c>
      <c r="C153" s="44">
        <f>VLOOKUP(A152,'FR Cattle'!A100:C359,3)</f>
        <v>0.85866428571428588</v>
      </c>
      <c r="D153" s="100" t="s">
        <v>46</v>
      </c>
      <c r="E153" s="100" t="s">
        <v>46</v>
      </c>
      <c r="F153" s="100" t="e">
        <v>#DIV/0!</v>
      </c>
      <c r="G153" s="101" t="e">
        <v>#DIV/0!</v>
      </c>
      <c r="H153" s="101" t="e">
        <v>#DIV/0!</v>
      </c>
      <c r="I153" s="171" t="e">
        <v>#DIV/0!</v>
      </c>
      <c r="J153" s="100"/>
      <c r="K153" s="100" t="s">
        <v>46</v>
      </c>
      <c r="L153" s="100" t="s">
        <v>46</v>
      </c>
      <c r="M153" s="100" t="e">
        <v>#DIV/0!</v>
      </c>
      <c r="N153" s="101" t="e">
        <v>#DIV/0!</v>
      </c>
      <c r="O153" s="101" t="e">
        <v>#DIV/0!</v>
      </c>
      <c r="P153" s="100" t="e">
        <v>#DIV/0!</v>
      </c>
      <c r="Q153" s="100"/>
      <c r="R153" s="100" t="s">
        <v>46</v>
      </c>
      <c r="S153" s="100" t="s">
        <v>46</v>
      </c>
      <c r="T153" s="100" t="e">
        <v>#DIV/0!</v>
      </c>
      <c r="U153" s="101" t="e">
        <v>#DIV/0!</v>
      </c>
      <c r="V153" s="101" t="e">
        <v>#DIV/0!</v>
      </c>
      <c r="W153" s="100" t="e">
        <v>#DIV/0!</v>
      </c>
    </row>
    <row r="154" spans="1:23">
      <c r="A154" s="173">
        <v>40468</v>
      </c>
      <c r="B154" s="149">
        <f t="shared" si="9"/>
        <v>40463</v>
      </c>
      <c r="C154" s="44">
        <f>VLOOKUP(A153,'FR Cattle'!A101:C360,3)</f>
        <v>0.87104999999999999</v>
      </c>
      <c r="D154" s="100" t="s">
        <v>46</v>
      </c>
      <c r="E154" s="100" t="s">
        <v>46</v>
      </c>
      <c r="F154" s="100" t="e">
        <v>#DIV/0!</v>
      </c>
      <c r="G154" s="101" t="e">
        <v>#DIV/0!</v>
      </c>
      <c r="H154" s="101" t="e">
        <v>#DIV/0!</v>
      </c>
      <c r="I154" s="171" t="e">
        <v>#DIV/0!</v>
      </c>
      <c r="J154" s="100"/>
      <c r="K154" s="100" t="s">
        <v>46</v>
      </c>
      <c r="L154" s="100" t="s">
        <v>46</v>
      </c>
      <c r="M154" s="100" t="e">
        <v>#DIV/0!</v>
      </c>
      <c r="N154" s="101" t="e">
        <v>#DIV/0!</v>
      </c>
      <c r="O154" s="101" t="e">
        <v>#DIV/0!</v>
      </c>
      <c r="P154" s="100" t="e">
        <v>#DIV/0!</v>
      </c>
      <c r="Q154" s="100"/>
      <c r="R154" s="100" t="s">
        <v>46</v>
      </c>
      <c r="S154" s="100" t="s">
        <v>46</v>
      </c>
      <c r="T154" s="100" t="e">
        <v>#DIV/0!</v>
      </c>
      <c r="U154" s="101" t="e">
        <v>#DIV/0!</v>
      </c>
      <c r="V154" s="101" t="e">
        <v>#DIV/0!</v>
      </c>
      <c r="W154" s="100" t="e">
        <v>#DIV/0!</v>
      </c>
    </row>
    <row r="155" spans="1:23">
      <c r="A155" s="173">
        <v>40475</v>
      </c>
      <c r="B155" s="149">
        <f t="shared" si="9"/>
        <v>40470</v>
      </c>
      <c r="C155" s="44">
        <f>VLOOKUP(A154,'FR Cattle'!A102:C361,3)</f>
        <v>0.87695714285714288</v>
      </c>
      <c r="D155" s="100">
        <v>2.39</v>
      </c>
      <c r="E155" s="100">
        <v>2.42</v>
      </c>
      <c r="F155" s="100">
        <v>2.4050000000000002</v>
      </c>
      <c r="G155" s="101" t="e">
        <v>#DIV/0!</v>
      </c>
      <c r="H155" s="101" t="e">
        <v>#DIV/0!</v>
      </c>
      <c r="I155" s="171">
        <v>210.90819285714289</v>
      </c>
      <c r="J155" s="100"/>
      <c r="K155" s="100">
        <v>1.43</v>
      </c>
      <c r="L155" s="100">
        <v>1.46</v>
      </c>
      <c r="M155" s="100">
        <v>1.4449999999999998</v>
      </c>
      <c r="N155" s="101" t="e">
        <v>#DIV/0!</v>
      </c>
      <c r="O155" s="101" t="e">
        <v>#DIV/0!</v>
      </c>
      <c r="P155" s="100">
        <v>126.72030714285714</v>
      </c>
      <c r="Q155" s="100"/>
      <c r="R155" s="100">
        <v>1.81</v>
      </c>
      <c r="S155" s="100">
        <v>1.84</v>
      </c>
      <c r="T155" s="100">
        <v>1.8250000000000002</v>
      </c>
      <c r="U155" s="101" t="e">
        <v>#DIV/0!</v>
      </c>
      <c r="V155" s="101" t="e">
        <v>#DIV/0!</v>
      </c>
      <c r="W155" s="100">
        <v>160.04467857142859</v>
      </c>
    </row>
    <row r="156" spans="1:23">
      <c r="A156" s="173">
        <v>40482</v>
      </c>
      <c r="B156" s="149">
        <f t="shared" si="9"/>
        <v>40477</v>
      </c>
      <c r="C156" s="44">
        <f>VLOOKUP(A155,'FR Cattle'!A103:C362,3)</f>
        <v>0.88279999999999992</v>
      </c>
      <c r="D156" s="100" t="s">
        <v>46</v>
      </c>
      <c r="E156" s="100" t="s">
        <v>46</v>
      </c>
      <c r="F156" s="100" t="e">
        <v>#DIV/0!</v>
      </c>
      <c r="G156" s="101" t="e">
        <v>#DIV/0!</v>
      </c>
      <c r="H156" s="101" t="e">
        <v>#DIV/0!</v>
      </c>
      <c r="I156" s="171" t="e">
        <v>#DIV/0!</v>
      </c>
      <c r="J156" s="100"/>
      <c r="K156" s="100" t="s">
        <v>46</v>
      </c>
      <c r="L156" s="100" t="s">
        <v>46</v>
      </c>
      <c r="M156" s="100" t="e">
        <v>#DIV/0!</v>
      </c>
      <c r="N156" s="101" t="e">
        <v>#DIV/0!</v>
      </c>
      <c r="O156" s="101" t="e">
        <v>#DIV/0!</v>
      </c>
      <c r="P156" s="100" t="e">
        <v>#DIV/0!</v>
      </c>
      <c r="Q156" s="100"/>
      <c r="R156" s="100" t="s">
        <v>46</v>
      </c>
      <c r="S156" s="100" t="s">
        <v>46</v>
      </c>
      <c r="T156" s="100" t="e">
        <v>#DIV/0!</v>
      </c>
      <c r="U156" s="101" t="e">
        <v>#DIV/0!</v>
      </c>
      <c r="V156" s="101" t="e">
        <v>#DIV/0!</v>
      </c>
      <c r="W156" s="100" t="e">
        <v>#DIV/0!</v>
      </c>
    </row>
    <row r="157" spans="1:23">
      <c r="A157" s="173">
        <v>40489</v>
      </c>
      <c r="B157" s="149">
        <f t="shared" si="9"/>
        <v>40484</v>
      </c>
      <c r="C157" s="44">
        <f>VLOOKUP(A156,'FR Cattle'!A104:C363,3)</f>
        <v>0.87666428571428567</v>
      </c>
      <c r="D157" s="100">
        <v>2.39</v>
      </c>
      <c r="E157" s="100">
        <v>2.42</v>
      </c>
      <c r="F157" s="100">
        <v>2.4050000000000002</v>
      </c>
      <c r="G157" s="101" t="e">
        <v>#DIV/0!</v>
      </c>
      <c r="H157" s="101" t="e">
        <v>#DIV/0!</v>
      </c>
      <c r="I157" s="171">
        <v>210.83776071428574</v>
      </c>
      <c r="J157" s="100"/>
      <c r="K157" s="100">
        <v>1.43</v>
      </c>
      <c r="L157" s="100">
        <v>1.46</v>
      </c>
      <c r="M157" s="100">
        <v>1.4449999999999998</v>
      </c>
      <c r="N157" s="101" t="e">
        <v>#DIV/0!</v>
      </c>
      <c r="O157" s="101" t="e">
        <v>#DIV/0!</v>
      </c>
      <c r="P157" s="100">
        <v>126.67798928571428</v>
      </c>
      <c r="Q157" s="100"/>
      <c r="R157" s="100">
        <v>1.81</v>
      </c>
      <c r="S157" s="100">
        <v>1.84</v>
      </c>
      <c r="T157" s="100">
        <v>1.8250000000000002</v>
      </c>
      <c r="U157" s="101" t="e">
        <v>#DIV/0!</v>
      </c>
      <c r="V157" s="101" t="e">
        <v>#DIV/0!</v>
      </c>
      <c r="W157" s="100">
        <v>159.99123214285714</v>
      </c>
    </row>
    <row r="158" spans="1:23">
      <c r="A158" s="173">
        <v>40496</v>
      </c>
      <c r="B158" s="149">
        <f t="shared" si="9"/>
        <v>40491</v>
      </c>
      <c r="C158" s="44">
        <f>VLOOKUP(A157,'FR Cattle'!A105:C364,3)</f>
        <v>0.8703142857142856</v>
      </c>
      <c r="D158" s="100">
        <v>2.39</v>
      </c>
      <c r="E158" s="100">
        <v>2.42</v>
      </c>
      <c r="F158" s="100">
        <v>2.4050000000000002</v>
      </c>
      <c r="G158" s="101">
        <v>0</v>
      </c>
      <c r="H158" s="101" t="e">
        <v>#DIV/0!</v>
      </c>
      <c r="I158" s="171">
        <v>209.31058571428571</v>
      </c>
      <c r="J158" s="100"/>
      <c r="K158" s="100">
        <v>1.43</v>
      </c>
      <c r="L158" s="100">
        <v>1.46</v>
      </c>
      <c r="M158" s="100">
        <v>1.4449999999999998</v>
      </c>
      <c r="N158" s="101">
        <v>0</v>
      </c>
      <c r="O158" s="101" t="e">
        <v>#DIV/0!</v>
      </c>
      <c r="P158" s="100">
        <v>125.76041428571425</v>
      </c>
      <c r="Q158" s="100"/>
      <c r="R158" s="100">
        <v>1.81</v>
      </c>
      <c r="S158" s="100">
        <v>1.84</v>
      </c>
      <c r="T158" s="100">
        <v>1.8250000000000002</v>
      </c>
      <c r="U158" s="101">
        <v>0</v>
      </c>
      <c r="V158" s="101" t="e">
        <v>#DIV/0!</v>
      </c>
      <c r="W158" s="100">
        <v>158.83235714285712</v>
      </c>
    </row>
    <row r="159" spans="1:23">
      <c r="A159" s="173">
        <v>40503</v>
      </c>
      <c r="B159" s="149">
        <f t="shared" si="9"/>
        <v>40498</v>
      </c>
      <c r="C159" s="44">
        <f>VLOOKUP(A158,'FR Cattle'!A106:C365,3)</f>
        <v>0.85718571428571422</v>
      </c>
      <c r="D159" s="100">
        <v>2.39</v>
      </c>
      <c r="E159" s="100">
        <v>2.42</v>
      </c>
      <c r="F159" s="100">
        <v>2.4050000000000002</v>
      </c>
      <c r="G159" s="101">
        <v>0</v>
      </c>
      <c r="H159" s="101">
        <v>5.2516411378555858</v>
      </c>
      <c r="I159" s="171">
        <v>206.1531642857143</v>
      </c>
      <c r="J159" s="100"/>
      <c r="K159" s="100">
        <v>1.43</v>
      </c>
      <c r="L159" s="100">
        <v>1.46</v>
      </c>
      <c r="M159" s="100">
        <v>1.4449999999999998</v>
      </c>
      <c r="N159" s="101">
        <v>0</v>
      </c>
      <c r="O159" s="101">
        <v>-2.6936026936026991</v>
      </c>
      <c r="P159" s="100">
        <v>123.8633357142857</v>
      </c>
      <c r="Q159" s="100"/>
      <c r="R159" s="100">
        <v>1.81</v>
      </c>
      <c r="S159" s="100">
        <v>1.84</v>
      </c>
      <c r="T159" s="100">
        <v>1.8250000000000002</v>
      </c>
      <c r="U159" s="101">
        <v>0</v>
      </c>
      <c r="V159" s="101">
        <v>-1.0840108401084052</v>
      </c>
      <c r="W159" s="100">
        <v>156.43639285714286</v>
      </c>
    </row>
    <row r="160" spans="1:23">
      <c r="A160" s="173">
        <v>40510</v>
      </c>
      <c r="B160" s="149">
        <f t="shared" si="9"/>
        <v>40505</v>
      </c>
      <c r="C160" s="44">
        <f>VLOOKUP(A159,'FR Cattle'!A107:C366,3)</f>
        <v>0.85159285714285715</v>
      </c>
      <c r="D160" s="100">
        <v>2.39</v>
      </c>
      <c r="E160" s="100">
        <v>2.42</v>
      </c>
      <c r="F160" s="100">
        <v>2.4050000000000002</v>
      </c>
      <c r="G160" s="101">
        <v>0</v>
      </c>
      <c r="H160" s="101">
        <v>5.2516411378555858</v>
      </c>
      <c r="I160" s="171">
        <v>204.80808214285716</v>
      </c>
      <c r="J160" s="100"/>
      <c r="K160" s="100">
        <v>1.43</v>
      </c>
      <c r="L160" s="100">
        <v>1.46</v>
      </c>
      <c r="M160" s="100">
        <v>1.4449999999999998</v>
      </c>
      <c r="N160" s="101">
        <v>0</v>
      </c>
      <c r="O160" s="101">
        <v>-2.6936026936026991</v>
      </c>
      <c r="P160" s="100">
        <v>123.05516785714286</v>
      </c>
      <c r="Q160" s="100"/>
      <c r="R160" s="100">
        <v>1.81</v>
      </c>
      <c r="S160" s="100">
        <v>1.84</v>
      </c>
      <c r="T160" s="100">
        <v>1.8250000000000002</v>
      </c>
      <c r="U160" s="101">
        <v>0</v>
      </c>
      <c r="V160" s="101">
        <v>-1.0840108401084052</v>
      </c>
      <c r="W160" s="100">
        <v>155.41569642857144</v>
      </c>
    </row>
    <row r="161" spans="1:23">
      <c r="A161" s="173">
        <v>40517</v>
      </c>
      <c r="B161" s="149">
        <f t="shared" si="9"/>
        <v>40512</v>
      </c>
      <c r="C161" s="44">
        <f>VLOOKUP(A160,'FR Cattle'!A108:C367,3)</f>
        <v>0.84824285714285708</v>
      </c>
      <c r="D161" s="100">
        <v>2.39</v>
      </c>
      <c r="E161" s="100">
        <v>2.42</v>
      </c>
      <c r="F161" s="100">
        <v>2.4050000000000002</v>
      </c>
      <c r="G161" s="101">
        <v>0</v>
      </c>
      <c r="H161" s="101" t="e">
        <v>#DIV/0!</v>
      </c>
      <c r="I161" s="171">
        <v>204.00240714285712</v>
      </c>
      <c r="J161" s="100"/>
      <c r="K161" s="100">
        <v>1.43</v>
      </c>
      <c r="L161" s="100">
        <v>1.46</v>
      </c>
      <c r="M161" s="100">
        <v>1.4449999999999998</v>
      </c>
      <c r="N161" s="101">
        <v>0</v>
      </c>
      <c r="O161" s="101" t="e">
        <v>#DIV/0!</v>
      </c>
      <c r="P161" s="100">
        <v>122.57109285714283</v>
      </c>
      <c r="Q161" s="100"/>
      <c r="R161" s="100">
        <v>1.81</v>
      </c>
      <c r="S161" s="100">
        <v>1.84</v>
      </c>
      <c r="T161" s="100">
        <v>1.8250000000000002</v>
      </c>
      <c r="U161" s="101">
        <v>0</v>
      </c>
      <c r="V161" s="101" t="e">
        <v>#DIV/0!</v>
      </c>
      <c r="W161" s="100">
        <v>154.80432142857143</v>
      </c>
    </row>
    <row r="162" spans="1:23">
      <c r="A162" s="173">
        <v>40524</v>
      </c>
      <c r="B162" s="149">
        <f t="shared" si="9"/>
        <v>40519</v>
      </c>
      <c r="C162" s="44">
        <f>VLOOKUP(A161,'FR Cattle'!A109:C368,3)</f>
        <v>0.84373571428571437</v>
      </c>
      <c r="D162" s="100">
        <v>2.39</v>
      </c>
      <c r="E162" s="100">
        <v>2.42</v>
      </c>
      <c r="F162" s="100">
        <v>2.4050000000000002</v>
      </c>
      <c r="G162" s="101">
        <v>0</v>
      </c>
      <c r="H162" s="101" t="e">
        <v>#DIV/0!</v>
      </c>
      <c r="I162" s="171">
        <v>202.91843928571433</v>
      </c>
      <c r="J162" s="100"/>
      <c r="K162" s="100">
        <v>1.43</v>
      </c>
      <c r="L162" s="100">
        <v>1.46</v>
      </c>
      <c r="M162" s="100">
        <v>1.4449999999999998</v>
      </c>
      <c r="N162" s="101">
        <v>0</v>
      </c>
      <c r="O162" s="101" t="e">
        <v>#DIV/0!</v>
      </c>
      <c r="P162" s="100">
        <v>121.9198107142857</v>
      </c>
      <c r="Q162" s="100"/>
      <c r="R162" s="100">
        <v>1.81</v>
      </c>
      <c r="S162" s="100">
        <v>1.84</v>
      </c>
      <c r="T162" s="100">
        <v>1.8250000000000002</v>
      </c>
      <c r="U162" s="101">
        <v>0</v>
      </c>
      <c r="V162" s="101" t="e">
        <v>#DIV/0!</v>
      </c>
      <c r="W162" s="100">
        <v>153.98176785714287</v>
      </c>
    </row>
    <row r="163" spans="1:23">
      <c r="A163" s="173">
        <v>40531</v>
      </c>
      <c r="B163" s="149">
        <f t="shared" si="9"/>
        <v>40526</v>
      </c>
      <c r="C163" s="44">
        <f>VLOOKUP(A162,'FR Cattle'!A110:C369,3)</f>
        <v>0.84158571428571438</v>
      </c>
      <c r="D163" s="100">
        <v>2.39</v>
      </c>
      <c r="E163" s="100">
        <v>2.42</v>
      </c>
      <c r="F163" s="100">
        <v>2.4050000000000002</v>
      </c>
      <c r="G163" s="101">
        <v>0</v>
      </c>
      <c r="H163" s="101" t="e">
        <v>#DIV/0!</v>
      </c>
      <c r="I163" s="171">
        <v>202.40136428571432</v>
      </c>
      <c r="J163" s="100"/>
      <c r="K163" s="100">
        <v>1.43</v>
      </c>
      <c r="L163" s="100">
        <v>1.46</v>
      </c>
      <c r="M163" s="100">
        <v>1.4449999999999998</v>
      </c>
      <c r="N163" s="101">
        <v>0</v>
      </c>
      <c r="O163" s="101" t="e">
        <v>#DIV/0!</v>
      </c>
      <c r="P163" s="100">
        <v>121.60913571428571</v>
      </c>
      <c r="Q163" s="100"/>
      <c r="R163" s="100">
        <v>1.81</v>
      </c>
      <c r="S163" s="100">
        <v>1.84</v>
      </c>
      <c r="T163" s="100">
        <v>1.8250000000000002</v>
      </c>
      <c r="U163" s="101">
        <v>0</v>
      </c>
      <c r="V163" s="101" t="e">
        <v>#DIV/0!</v>
      </c>
      <c r="W163" s="100">
        <v>153.58939285714288</v>
      </c>
    </row>
    <row r="164" spans="1:23">
      <c r="A164" s="173">
        <v>40538</v>
      </c>
      <c r="B164" s="149">
        <f t="shared" si="9"/>
        <v>40533</v>
      </c>
      <c r="C164" s="44">
        <f>VLOOKUP(A163,'FR Cattle'!A111:C370,3)</f>
        <v>0.84772857142857128</v>
      </c>
      <c r="D164" s="100">
        <v>2.39</v>
      </c>
      <c r="E164" s="100">
        <v>2.42</v>
      </c>
      <c r="F164" s="100">
        <v>2.4050000000000002</v>
      </c>
      <c r="G164" s="101">
        <v>0</v>
      </c>
      <c r="H164" s="101">
        <v>3.8876889848812368</v>
      </c>
      <c r="I164" s="171">
        <v>203.87872142857142</v>
      </c>
      <c r="J164" s="100"/>
      <c r="K164" s="100">
        <v>1.43</v>
      </c>
      <c r="L164" s="100">
        <v>1.46</v>
      </c>
      <c r="M164" s="100">
        <v>1.4449999999999998</v>
      </c>
      <c r="N164" s="101">
        <v>0</v>
      </c>
      <c r="O164" s="101">
        <v>-2.6936026936026991</v>
      </c>
      <c r="P164" s="100">
        <v>122.49677857142854</v>
      </c>
      <c r="Q164" s="100"/>
      <c r="R164" s="100">
        <v>1.81</v>
      </c>
      <c r="S164" s="100">
        <v>1.84</v>
      </c>
      <c r="T164" s="100">
        <v>1.8250000000000002</v>
      </c>
      <c r="U164" s="101">
        <v>0</v>
      </c>
      <c r="V164" s="101">
        <v>-1.0840108401084052</v>
      </c>
      <c r="W164" s="100">
        <v>154.71046428571427</v>
      </c>
    </row>
    <row r="165" spans="1:23">
      <c r="A165" s="173">
        <v>40545</v>
      </c>
      <c r="B165" s="149">
        <f t="shared" si="9"/>
        <v>40540</v>
      </c>
      <c r="C165" s="44">
        <f>VLOOKUP(A164,'FR Cattle'!A112:C371,3)</f>
        <v>0.84927857142857133</v>
      </c>
      <c r="D165" s="100">
        <v>2.39</v>
      </c>
      <c r="E165" s="100">
        <v>2.42</v>
      </c>
      <c r="F165" s="100">
        <v>2.4050000000000002</v>
      </c>
      <c r="G165" s="101">
        <v>0</v>
      </c>
      <c r="H165" s="101">
        <v>3.8876889848812368</v>
      </c>
      <c r="I165" s="171">
        <v>204.25149642857141</v>
      </c>
      <c r="J165" s="100"/>
      <c r="K165" s="100">
        <v>1.43</v>
      </c>
      <c r="L165" s="100">
        <v>1.46</v>
      </c>
      <c r="M165" s="100">
        <v>1.4449999999999998</v>
      </c>
      <c r="N165" s="101">
        <v>0</v>
      </c>
      <c r="O165" s="101">
        <v>-2.6936026936026991</v>
      </c>
      <c r="P165" s="100">
        <v>122.72075357142856</v>
      </c>
      <c r="Q165" s="100"/>
      <c r="R165" s="100">
        <v>1.81</v>
      </c>
      <c r="S165" s="100">
        <v>1.84</v>
      </c>
      <c r="T165" s="100">
        <v>1.8250000000000002</v>
      </c>
      <c r="U165" s="101">
        <v>0</v>
      </c>
      <c r="V165" s="101">
        <v>-1.0840108401084052</v>
      </c>
      <c r="W165" s="100">
        <v>154.99333928571428</v>
      </c>
    </row>
    <row r="166" spans="1:23">
      <c r="A166" s="173">
        <v>40545</v>
      </c>
      <c r="B166" s="149">
        <f t="shared" si="9"/>
        <v>40547</v>
      </c>
      <c r="C166" s="44">
        <f>VLOOKUP(A165,'FR Cattle'!A113:C372,3)</f>
        <v>0.85585000000000011</v>
      </c>
      <c r="D166" s="100">
        <v>2.39</v>
      </c>
      <c r="E166" s="100">
        <v>2.42</v>
      </c>
      <c r="F166" s="100">
        <v>2.4050000000000002</v>
      </c>
      <c r="G166" s="101">
        <v>0</v>
      </c>
      <c r="H166" s="101">
        <v>3.8876889848812368</v>
      </c>
      <c r="I166" s="171">
        <v>205.83192500000001</v>
      </c>
      <c r="J166" s="100"/>
      <c r="K166" s="100">
        <v>1.43</v>
      </c>
      <c r="L166" s="100">
        <v>1.46</v>
      </c>
      <c r="M166" s="100">
        <v>1.4449999999999998</v>
      </c>
      <c r="N166" s="101">
        <v>0</v>
      </c>
      <c r="O166" s="101">
        <v>-2.6936026936026991</v>
      </c>
      <c r="P166" s="100">
        <v>123.67032499999999</v>
      </c>
      <c r="Q166" s="100"/>
      <c r="R166" s="100">
        <v>1.81</v>
      </c>
      <c r="S166" s="100">
        <v>1.84</v>
      </c>
      <c r="T166" s="100">
        <v>1.8250000000000002</v>
      </c>
      <c r="U166" s="101">
        <v>0</v>
      </c>
      <c r="V166" s="101">
        <v>-1.0840108401084052</v>
      </c>
      <c r="W166" s="100">
        <v>156.19262500000005</v>
      </c>
    </row>
    <row r="167" spans="1:23">
      <c r="A167" s="173">
        <v>40552</v>
      </c>
      <c r="B167" s="149">
        <f t="shared" si="9"/>
        <v>40554</v>
      </c>
      <c r="C167" s="102">
        <v>0.85003000000000006</v>
      </c>
      <c r="D167" s="100">
        <v>2.39</v>
      </c>
      <c r="E167" s="100">
        <v>2.42</v>
      </c>
      <c r="F167" s="100">
        <v>2.4050000000000002</v>
      </c>
      <c r="G167" s="101">
        <v>0</v>
      </c>
      <c r="H167" s="101">
        <v>3.8876889848812368</v>
      </c>
      <c r="I167" s="171">
        <v>204.43221500000001</v>
      </c>
      <c r="J167" s="100"/>
      <c r="K167" s="100">
        <v>1.43</v>
      </c>
      <c r="L167" s="100">
        <v>1.46</v>
      </c>
      <c r="M167" s="100">
        <v>1.4449999999999998</v>
      </c>
      <c r="N167" s="101">
        <v>0</v>
      </c>
      <c r="O167" s="101">
        <v>-2.6936026936026991</v>
      </c>
      <c r="P167" s="100">
        <v>122.829335</v>
      </c>
      <c r="Q167" s="100"/>
      <c r="R167" s="100">
        <v>1.81</v>
      </c>
      <c r="S167" s="100">
        <v>1.84</v>
      </c>
      <c r="T167" s="100">
        <v>1.8250000000000002</v>
      </c>
      <c r="U167" s="101">
        <v>0</v>
      </c>
      <c r="V167" s="101">
        <v>-1.0840108401084052</v>
      </c>
      <c r="W167" s="100">
        <v>155.13047500000005</v>
      </c>
    </row>
    <row r="168" spans="1:23">
      <c r="A168" s="173">
        <v>40559</v>
      </c>
      <c r="B168" s="149">
        <f t="shared" si="9"/>
        <v>40561</v>
      </c>
      <c r="C168" s="102">
        <v>0.83624285714285718</v>
      </c>
      <c r="D168" s="100">
        <v>2.39</v>
      </c>
      <c r="E168" s="100">
        <v>2.42</v>
      </c>
      <c r="F168" s="100">
        <v>2.4050000000000002</v>
      </c>
      <c r="G168" s="101">
        <v>0</v>
      </c>
      <c r="H168" s="101">
        <v>3.8876889848812368</v>
      </c>
      <c r="I168" s="171">
        <v>201.11640714285718</v>
      </c>
      <c r="J168" s="100"/>
      <c r="K168" s="100">
        <v>1.43</v>
      </c>
      <c r="L168" s="100">
        <v>1.46</v>
      </c>
      <c r="M168" s="100">
        <v>1.4449999999999998</v>
      </c>
      <c r="N168" s="101">
        <v>0</v>
      </c>
      <c r="O168" s="101">
        <v>-2.6936026936026991</v>
      </c>
      <c r="P168" s="100">
        <v>120.83709285714286</v>
      </c>
      <c r="Q168" s="100"/>
      <c r="R168" s="100">
        <v>1.81</v>
      </c>
      <c r="S168" s="100">
        <v>1.84</v>
      </c>
      <c r="T168" s="100">
        <v>1.8250000000000002</v>
      </c>
      <c r="U168" s="101">
        <v>0</v>
      </c>
      <c r="V168" s="101">
        <v>-1.0840108401084052</v>
      </c>
      <c r="W168" s="100">
        <v>152.61432142857146</v>
      </c>
    </row>
    <row r="169" spans="1:23">
      <c r="A169" s="173">
        <v>40566</v>
      </c>
      <c r="B169" s="149">
        <f t="shared" si="9"/>
        <v>40568</v>
      </c>
      <c r="C169" s="102">
        <v>0.84247857142857152</v>
      </c>
      <c r="D169" s="100">
        <v>2.39</v>
      </c>
      <c r="E169" s="100">
        <v>2.42</v>
      </c>
      <c r="F169" s="100">
        <v>2.4050000000000002</v>
      </c>
      <c r="G169" s="101">
        <v>0</v>
      </c>
      <c r="H169" s="101">
        <v>3.8876889848812368</v>
      </c>
      <c r="I169" s="171">
        <v>202.61609642857147</v>
      </c>
      <c r="J169" s="100"/>
      <c r="K169" s="100">
        <v>1.43</v>
      </c>
      <c r="L169" s="100">
        <v>1.46</v>
      </c>
      <c r="M169" s="100">
        <v>1.4449999999999998</v>
      </c>
      <c r="N169" s="101">
        <v>0</v>
      </c>
      <c r="O169" s="101">
        <v>-2.6936026936026991</v>
      </c>
      <c r="P169" s="100">
        <v>121.73815357142857</v>
      </c>
      <c r="Q169" s="100"/>
      <c r="R169" s="100">
        <v>1.81</v>
      </c>
      <c r="S169" s="100">
        <v>1.84</v>
      </c>
      <c r="T169" s="100">
        <v>1.8250000000000002</v>
      </c>
      <c r="U169" s="101">
        <v>0</v>
      </c>
      <c r="V169" s="101">
        <v>-1.0840108401084052</v>
      </c>
      <c r="W169" s="100">
        <v>153.75233928571433</v>
      </c>
    </row>
    <row r="170" spans="1:23">
      <c r="A170" s="173">
        <v>40573</v>
      </c>
      <c r="B170" s="149">
        <f t="shared" si="9"/>
        <v>40575</v>
      </c>
      <c r="C170" s="102">
        <v>0.85806428571428572</v>
      </c>
      <c r="D170" s="100">
        <v>2.39</v>
      </c>
      <c r="E170" s="100">
        <v>2.42</v>
      </c>
      <c r="F170" s="100">
        <v>2.4050000000000002</v>
      </c>
      <c r="G170" s="101">
        <v>0</v>
      </c>
      <c r="H170" s="101">
        <v>3.8876889848812368</v>
      </c>
      <c r="I170" s="171">
        <v>206.36446071428574</v>
      </c>
      <c r="J170" s="100"/>
      <c r="K170" s="100">
        <v>1.43</v>
      </c>
      <c r="L170" s="100">
        <v>1.46</v>
      </c>
      <c r="M170" s="100">
        <v>1.4449999999999998</v>
      </c>
      <c r="N170" s="101">
        <v>0</v>
      </c>
      <c r="O170" s="101">
        <v>-2.6936026936026991</v>
      </c>
      <c r="P170" s="100">
        <v>123.99028928571427</v>
      </c>
      <c r="Q170" s="100"/>
      <c r="R170" s="100">
        <v>1.81</v>
      </c>
      <c r="S170" s="100">
        <v>1.84</v>
      </c>
      <c r="T170" s="100">
        <v>1.8250000000000002</v>
      </c>
      <c r="U170" s="101">
        <v>0</v>
      </c>
      <c r="V170" s="101">
        <v>-1.0840108401084052</v>
      </c>
      <c r="W170" s="100">
        <v>156.59673214285718</v>
      </c>
    </row>
    <row r="171" spans="1:23">
      <c r="A171" s="173">
        <v>40580</v>
      </c>
      <c r="B171" s="149">
        <f t="shared" si="9"/>
        <v>40582</v>
      </c>
      <c r="C171" s="102">
        <v>0.85290714285714286</v>
      </c>
      <c r="D171" s="100">
        <v>2.39</v>
      </c>
      <c r="E171" s="100">
        <v>2.42</v>
      </c>
      <c r="F171" s="100">
        <v>2.4050000000000002</v>
      </c>
      <c r="G171" s="101">
        <v>0</v>
      </c>
      <c r="H171" s="101">
        <v>3.8876889848812368</v>
      </c>
      <c r="I171" s="171">
        <v>205.12416785714288</v>
      </c>
      <c r="J171" s="100"/>
      <c r="K171" s="100">
        <v>1.43</v>
      </c>
      <c r="L171" s="100">
        <v>1.46</v>
      </c>
      <c r="M171" s="100">
        <v>1.4449999999999998</v>
      </c>
      <c r="N171" s="101">
        <v>0</v>
      </c>
      <c r="O171" s="101">
        <v>-2.6936026936026991</v>
      </c>
      <c r="P171" s="100">
        <v>123.24508214285711</v>
      </c>
      <c r="Q171" s="100"/>
      <c r="R171" s="100">
        <v>1.81</v>
      </c>
      <c r="S171" s="100">
        <v>1.84</v>
      </c>
      <c r="T171" s="100">
        <v>1.8250000000000002</v>
      </c>
      <c r="U171" s="101">
        <v>0</v>
      </c>
      <c r="V171" s="101">
        <v>-1.0840108401084052</v>
      </c>
      <c r="W171" s="100">
        <v>155.65555357142858</v>
      </c>
    </row>
    <row r="172" spans="1:23">
      <c r="A172" s="173">
        <v>40587</v>
      </c>
      <c r="B172" s="149">
        <f t="shared" si="9"/>
        <v>40589</v>
      </c>
      <c r="C172" s="102">
        <v>0.8464571428571428</v>
      </c>
      <c r="D172" s="100">
        <v>2.4700000000000002</v>
      </c>
      <c r="E172" s="100">
        <v>2.5</v>
      </c>
      <c r="F172" s="100">
        <v>2.4850000000000003</v>
      </c>
      <c r="G172" s="101">
        <v>3.326403326403323</v>
      </c>
      <c r="H172" s="101">
        <v>7.3434125269978665</v>
      </c>
      <c r="I172" s="171">
        <v>210.34459999999999</v>
      </c>
      <c r="J172" s="100"/>
      <c r="K172" s="100">
        <v>1.5</v>
      </c>
      <c r="L172" s="100">
        <v>1.53</v>
      </c>
      <c r="M172" s="100">
        <v>1.5150000000000001</v>
      </c>
      <c r="N172" s="101">
        <v>4.8442906574394726</v>
      </c>
      <c r="O172" s="101">
        <v>2.020202020202035</v>
      </c>
      <c r="P172" s="100">
        <v>128.23825714285715</v>
      </c>
      <c r="Q172" s="100"/>
      <c r="R172" s="100">
        <v>1.83</v>
      </c>
      <c r="S172" s="100">
        <v>1.86</v>
      </c>
      <c r="T172" s="100">
        <v>1.8450000000000002</v>
      </c>
      <c r="U172" s="101">
        <v>1.0958904109589014</v>
      </c>
      <c r="V172" s="101">
        <v>0</v>
      </c>
      <c r="W172" s="100">
        <v>156.17134285714286</v>
      </c>
    </row>
    <row r="173" spans="1:23">
      <c r="A173" s="173">
        <v>40594</v>
      </c>
      <c r="B173" s="149">
        <f t="shared" si="9"/>
        <v>40596</v>
      </c>
      <c r="C173" s="102">
        <v>0.84071428571428564</v>
      </c>
      <c r="D173" s="100">
        <v>2.5099999999999998</v>
      </c>
      <c r="E173" s="100">
        <v>2.54</v>
      </c>
      <c r="F173" s="100">
        <v>2.5249999999999999</v>
      </c>
      <c r="G173" s="101">
        <v>1.6096579476861024</v>
      </c>
      <c r="H173" s="101">
        <v>9.0712742980561671</v>
      </c>
      <c r="I173" s="171">
        <v>212.28035714285713</v>
      </c>
      <c r="J173" s="100"/>
      <c r="K173" s="100">
        <v>1.57</v>
      </c>
      <c r="L173" s="100">
        <v>1.6</v>
      </c>
      <c r="M173" s="100">
        <v>1.585</v>
      </c>
      <c r="N173" s="101">
        <v>4.620462046204608</v>
      </c>
      <c r="O173" s="101">
        <v>6.7340067340067549</v>
      </c>
      <c r="P173" s="100">
        <v>133.25321428571425</v>
      </c>
      <c r="Q173" s="100"/>
      <c r="R173" s="100">
        <v>1.85</v>
      </c>
      <c r="S173" s="100">
        <v>1.88</v>
      </c>
      <c r="T173" s="100">
        <v>1.865</v>
      </c>
      <c r="U173" s="101">
        <v>1.084010840108391</v>
      </c>
      <c r="V173" s="101">
        <v>1.084010840108391</v>
      </c>
      <c r="W173" s="100">
        <v>156.79321428571427</v>
      </c>
    </row>
    <row r="174" spans="1:23">
      <c r="A174" s="173">
        <v>40601</v>
      </c>
      <c r="B174" s="149">
        <f t="shared" si="9"/>
        <v>40603</v>
      </c>
      <c r="C174" s="102">
        <v>0.84794857142857138</v>
      </c>
      <c r="D174" s="100">
        <v>2.5299999999999998</v>
      </c>
      <c r="E174" s="100">
        <v>2.56</v>
      </c>
      <c r="F174" s="100">
        <v>2.5449999999999999</v>
      </c>
      <c r="G174" s="101">
        <v>0.79207920792079278</v>
      </c>
      <c r="H174" s="101">
        <v>9.9352051835853104</v>
      </c>
      <c r="I174" s="171">
        <v>215.80291142857141</v>
      </c>
      <c r="J174" s="100"/>
      <c r="K174" s="100">
        <v>1.6</v>
      </c>
      <c r="L174" s="100">
        <v>1.63</v>
      </c>
      <c r="M174" s="100">
        <v>1.615</v>
      </c>
      <c r="N174" s="101">
        <v>1.8927444794952777</v>
      </c>
      <c r="O174" s="101">
        <v>8.7542087542087614</v>
      </c>
      <c r="P174" s="100">
        <v>136.94369428571426</v>
      </c>
      <c r="Q174" s="100"/>
      <c r="R174" s="100">
        <v>1.85</v>
      </c>
      <c r="S174" s="100">
        <v>1.88</v>
      </c>
      <c r="T174" s="100">
        <v>1.865</v>
      </c>
      <c r="U174" s="101">
        <v>0</v>
      </c>
      <c r="V174" s="101">
        <v>1.084010840108391</v>
      </c>
      <c r="W174" s="100">
        <v>158.14240857142858</v>
      </c>
    </row>
    <row r="175" spans="1:23">
      <c r="A175" s="173">
        <v>40608</v>
      </c>
      <c r="B175" s="149">
        <f t="shared" si="9"/>
        <v>40610</v>
      </c>
      <c r="C175" s="102">
        <v>0.85324285714285708</v>
      </c>
      <c r="D175" s="100">
        <v>2.5299999999999998</v>
      </c>
      <c r="E175" s="100">
        <v>2.56</v>
      </c>
      <c r="F175" s="100">
        <v>2.5449999999999999</v>
      </c>
      <c r="G175" s="101">
        <v>0</v>
      </c>
      <c r="H175" s="101">
        <v>7.6109936575052757</v>
      </c>
      <c r="I175" s="171">
        <v>217.15030714285712</v>
      </c>
      <c r="J175" s="100"/>
      <c r="K175" s="100">
        <v>1.6</v>
      </c>
      <c r="L175" s="100">
        <v>1.63</v>
      </c>
      <c r="M175" s="100">
        <v>1.615</v>
      </c>
      <c r="N175" s="101">
        <v>0</v>
      </c>
      <c r="O175" s="101">
        <v>7.3089700996677749</v>
      </c>
      <c r="P175" s="100">
        <v>137.79872142857141</v>
      </c>
      <c r="Q175" s="100"/>
      <c r="R175" s="100">
        <v>1.85</v>
      </c>
      <c r="S175" s="100">
        <v>1.88</v>
      </c>
      <c r="T175" s="100">
        <v>1.865</v>
      </c>
      <c r="U175" s="101">
        <v>0</v>
      </c>
      <c r="V175" s="101">
        <v>-0.53333333333333144</v>
      </c>
      <c r="W175" s="100">
        <v>159.12979285714283</v>
      </c>
    </row>
    <row r="176" spans="1:23">
      <c r="A176" s="173">
        <v>40615</v>
      </c>
      <c r="B176" s="149">
        <f t="shared" si="9"/>
        <v>40617</v>
      </c>
      <c r="C176" s="102">
        <v>0.85964285714285726</v>
      </c>
      <c r="D176" s="100">
        <v>2.5299999999999998</v>
      </c>
      <c r="E176" s="100">
        <v>2.5299999999999998</v>
      </c>
      <c r="F176" s="100">
        <v>2.5299999999999998</v>
      </c>
      <c r="G176" s="101">
        <v>-0.5893909626719136</v>
      </c>
      <c r="H176" s="101">
        <v>6.9767441860465027</v>
      </c>
      <c r="I176" s="171">
        <v>217.48964285714285</v>
      </c>
      <c r="J176" s="100"/>
      <c r="K176" s="100">
        <v>1.6</v>
      </c>
      <c r="L176" s="100">
        <v>1.63</v>
      </c>
      <c r="M176" s="100">
        <v>1.615</v>
      </c>
      <c r="N176" s="101">
        <v>0</v>
      </c>
      <c r="O176" s="101">
        <v>7.3089700996677749</v>
      </c>
      <c r="P176" s="100">
        <v>138.83232142857145</v>
      </c>
      <c r="Q176" s="100"/>
      <c r="R176" s="100">
        <v>1.85</v>
      </c>
      <c r="S176" s="100">
        <v>1.88</v>
      </c>
      <c r="T176" s="100">
        <v>1.865</v>
      </c>
      <c r="U176" s="101">
        <v>0</v>
      </c>
      <c r="V176" s="101">
        <v>-0.53333333333333144</v>
      </c>
      <c r="W176" s="100">
        <v>160.32339285714286</v>
      </c>
    </row>
    <row r="177" spans="1:23">
      <c r="A177" s="173">
        <v>40622</v>
      </c>
      <c r="B177" s="149">
        <f t="shared" si="9"/>
        <v>40624</v>
      </c>
      <c r="C177" s="102">
        <v>0.8681214285714286</v>
      </c>
      <c r="D177" s="100">
        <v>2.5299999999999998</v>
      </c>
      <c r="E177" s="100">
        <v>2.56</v>
      </c>
      <c r="F177" s="100">
        <v>2.5449999999999999</v>
      </c>
      <c r="G177" s="101">
        <v>0.59288537549406328</v>
      </c>
      <c r="H177" s="101">
        <v>8.5287846481876528</v>
      </c>
      <c r="I177" s="171">
        <v>220.93690357142859</v>
      </c>
      <c r="J177" s="100"/>
      <c r="K177" s="100">
        <v>1.6</v>
      </c>
      <c r="L177" s="100">
        <v>1.63</v>
      </c>
      <c r="M177" s="100">
        <v>1.615</v>
      </c>
      <c r="N177" s="101">
        <v>0</v>
      </c>
      <c r="O177" s="101">
        <v>7.3089700996677749</v>
      </c>
      <c r="P177" s="100">
        <v>140.20161071428572</v>
      </c>
      <c r="Q177" s="100"/>
      <c r="R177" s="100">
        <v>1.85</v>
      </c>
      <c r="S177" s="100">
        <v>1.88</v>
      </c>
      <c r="T177" s="100">
        <v>1.865</v>
      </c>
      <c r="U177" s="101">
        <v>0</v>
      </c>
      <c r="V177" s="101">
        <v>-0.53333333333333144</v>
      </c>
      <c r="W177" s="100">
        <v>161.90464642857143</v>
      </c>
    </row>
    <row r="178" spans="1:23">
      <c r="A178" s="173">
        <v>40629</v>
      </c>
      <c r="B178" s="149">
        <f t="shared" si="9"/>
        <v>40631</v>
      </c>
      <c r="C178" s="102">
        <v>0.87327142857142859</v>
      </c>
      <c r="D178" s="100">
        <v>2.5299999999999998</v>
      </c>
      <c r="E178" s="100">
        <v>2.56</v>
      </c>
      <c r="F178" s="100">
        <v>2.5449999999999999</v>
      </c>
      <c r="G178" s="101">
        <v>0</v>
      </c>
      <c r="H178" s="101">
        <v>9.4623655913978411</v>
      </c>
      <c r="I178" s="171">
        <v>222.24757857142859</v>
      </c>
      <c r="J178" s="100"/>
      <c r="K178" s="100">
        <v>1.6</v>
      </c>
      <c r="L178" s="100">
        <v>1.63</v>
      </c>
      <c r="M178" s="100">
        <v>1.615</v>
      </c>
      <c r="N178" s="101">
        <v>0</v>
      </c>
      <c r="O178" s="101">
        <v>8.7542087542087614</v>
      </c>
      <c r="P178" s="100">
        <v>141.03333571428573</v>
      </c>
      <c r="Q178" s="100"/>
      <c r="R178" s="100">
        <v>1.85</v>
      </c>
      <c r="S178" s="100">
        <v>1.88</v>
      </c>
      <c r="T178" s="100">
        <v>1.865</v>
      </c>
      <c r="U178" s="101">
        <v>0</v>
      </c>
      <c r="V178" s="101">
        <v>0.53908355795148566</v>
      </c>
      <c r="W178" s="100">
        <v>162.86512142857143</v>
      </c>
    </row>
    <row r="179" spans="1:23">
      <c r="A179" s="173">
        <v>40636</v>
      </c>
      <c r="B179" s="149">
        <f t="shared" si="9"/>
        <v>40638</v>
      </c>
      <c r="C179" s="102">
        <v>0.88044285714285719</v>
      </c>
      <c r="D179" s="100">
        <v>2.5299999999999998</v>
      </c>
      <c r="E179" s="100">
        <v>2.56</v>
      </c>
      <c r="F179" s="100">
        <v>2.5449999999999999</v>
      </c>
      <c r="G179" s="101">
        <v>0</v>
      </c>
      <c r="H179" s="101">
        <v>9.4623655913978411</v>
      </c>
      <c r="I179" s="171">
        <v>224.07270714285715</v>
      </c>
      <c r="J179" s="100"/>
      <c r="K179" s="100">
        <v>1.6</v>
      </c>
      <c r="L179" s="100">
        <v>1.63</v>
      </c>
      <c r="M179" s="100">
        <v>1.615</v>
      </c>
      <c r="N179" s="101">
        <v>0</v>
      </c>
      <c r="O179" s="101">
        <v>8.7542087542087614</v>
      </c>
      <c r="P179" s="100">
        <v>142.19152142857143</v>
      </c>
      <c r="Q179" s="100"/>
      <c r="R179" s="100">
        <v>1.85</v>
      </c>
      <c r="S179" s="100">
        <v>1.88</v>
      </c>
      <c r="T179" s="100">
        <v>1.865</v>
      </c>
      <c r="U179" s="101">
        <v>0</v>
      </c>
      <c r="V179" s="101">
        <v>0.53908355795148566</v>
      </c>
      <c r="W179" s="100">
        <v>164.20259285714286</v>
      </c>
    </row>
    <row r="180" spans="1:23">
      <c r="A180" s="173">
        <v>40643</v>
      </c>
      <c r="B180" s="149">
        <f t="shared" si="9"/>
        <v>40645</v>
      </c>
      <c r="C180" s="102">
        <v>0.87865714285714291</v>
      </c>
      <c r="D180" s="100">
        <v>2.5299999999999998</v>
      </c>
      <c r="E180" s="100">
        <v>2.56</v>
      </c>
      <c r="F180" s="100">
        <v>2.5449999999999999</v>
      </c>
      <c r="G180" s="101">
        <v>0</v>
      </c>
      <c r="H180" s="101">
        <v>9.4623655913978411</v>
      </c>
      <c r="I180" s="171">
        <v>223.61824285714283</v>
      </c>
      <c r="J180" s="100"/>
      <c r="K180" s="100">
        <v>1.6</v>
      </c>
      <c r="L180" s="100">
        <v>1.63</v>
      </c>
      <c r="M180" s="100">
        <v>1.615</v>
      </c>
      <c r="N180" s="101">
        <v>0</v>
      </c>
      <c r="O180" s="101">
        <v>8.7542087542087614</v>
      </c>
      <c r="P180" s="100">
        <v>141.90312857142857</v>
      </c>
      <c r="Q180" s="100"/>
      <c r="R180" s="100">
        <v>1.85</v>
      </c>
      <c r="S180" s="100">
        <v>1.88</v>
      </c>
      <c r="T180" s="100">
        <v>1.865</v>
      </c>
      <c r="U180" s="101">
        <v>0</v>
      </c>
      <c r="V180" s="101">
        <v>0.53908355795148566</v>
      </c>
      <c r="W180" s="100">
        <v>163.86955714285716</v>
      </c>
    </row>
    <row r="181" spans="1:23">
      <c r="A181" s="173">
        <v>40650</v>
      </c>
      <c r="B181" s="149">
        <f t="shared" si="9"/>
        <v>40652</v>
      </c>
      <c r="C181" s="102">
        <v>0.88469999999999993</v>
      </c>
      <c r="D181" s="100">
        <v>2.5299999999999998</v>
      </c>
      <c r="E181" s="100">
        <v>2.56</v>
      </c>
      <c r="F181" s="100">
        <v>2.5449999999999999</v>
      </c>
      <c r="G181" s="101">
        <v>0</v>
      </c>
      <c r="H181" s="101">
        <v>9.4623655913978411</v>
      </c>
      <c r="I181" s="171">
        <v>225.15614999999997</v>
      </c>
      <c r="J181" s="100"/>
      <c r="K181" s="100">
        <v>1.6</v>
      </c>
      <c r="L181" s="100">
        <v>1.63</v>
      </c>
      <c r="M181" s="100">
        <v>1.615</v>
      </c>
      <c r="N181" s="101">
        <v>0</v>
      </c>
      <c r="O181" s="101">
        <v>8.7542087542087614</v>
      </c>
      <c r="P181" s="100">
        <v>142.87904999999998</v>
      </c>
      <c r="Q181" s="100"/>
      <c r="R181" s="100">
        <v>1.85</v>
      </c>
      <c r="S181" s="100">
        <v>1.88</v>
      </c>
      <c r="T181" s="100">
        <v>1.865</v>
      </c>
      <c r="U181" s="101">
        <v>0</v>
      </c>
      <c r="V181" s="101">
        <v>0.53908355795148566</v>
      </c>
      <c r="W181" s="100">
        <v>164.99654999999998</v>
      </c>
    </row>
    <row r="182" spans="1:23">
      <c r="A182" s="173">
        <v>40657</v>
      </c>
      <c r="B182" s="149">
        <f t="shared" si="9"/>
        <v>40659</v>
      </c>
      <c r="C182" s="102">
        <v>0.88141428571428548</v>
      </c>
      <c r="D182" s="100">
        <v>2.5299999999999998</v>
      </c>
      <c r="E182" s="100">
        <v>2.56</v>
      </c>
      <c r="F182" s="100">
        <v>2.5449999999999999</v>
      </c>
      <c r="G182" s="101">
        <v>0</v>
      </c>
      <c r="H182" s="101">
        <v>9.4623655913978411</v>
      </c>
      <c r="I182" s="171">
        <v>224.31993571428563</v>
      </c>
      <c r="J182" s="100"/>
      <c r="K182" s="100">
        <v>1.6</v>
      </c>
      <c r="L182" s="100">
        <v>1.63</v>
      </c>
      <c r="M182" s="100">
        <v>1.615</v>
      </c>
      <c r="N182" s="101">
        <v>0</v>
      </c>
      <c r="O182" s="101">
        <v>8.7542087542087614</v>
      </c>
      <c r="P182" s="100">
        <v>142.3484071428571</v>
      </c>
      <c r="Q182" s="100"/>
      <c r="R182" s="100">
        <v>1.85</v>
      </c>
      <c r="S182" s="100">
        <v>1.88</v>
      </c>
      <c r="T182" s="100">
        <v>1.865</v>
      </c>
      <c r="U182" s="101">
        <v>0</v>
      </c>
      <c r="V182" s="101">
        <v>0.53908355795148566</v>
      </c>
      <c r="W182" s="100">
        <v>164.38376428571425</v>
      </c>
    </row>
    <row r="183" spans="1:23">
      <c r="A183" s="173">
        <v>40664</v>
      </c>
      <c r="B183" s="149">
        <f t="shared" si="9"/>
        <v>40666</v>
      </c>
      <c r="C183" s="102">
        <v>0.88690714285714289</v>
      </c>
      <c r="D183" s="100">
        <v>2.5299999999999998</v>
      </c>
      <c r="E183" s="100">
        <v>2.56</v>
      </c>
      <c r="F183" s="100">
        <v>2.5449999999999999</v>
      </c>
      <c r="G183" s="101">
        <v>0</v>
      </c>
      <c r="H183" s="101">
        <v>9.4623655913978411</v>
      </c>
      <c r="I183" s="171">
        <v>225.71786785714286</v>
      </c>
      <c r="J183" s="100"/>
      <c r="K183" s="100">
        <v>1.6</v>
      </c>
      <c r="L183" s="100">
        <v>1.63</v>
      </c>
      <c r="M183" s="100">
        <v>1.615</v>
      </c>
      <c r="N183" s="101">
        <v>0</v>
      </c>
      <c r="O183" s="101">
        <v>8.7542087542087614</v>
      </c>
      <c r="P183" s="100">
        <v>143.23550357142858</v>
      </c>
      <c r="Q183" s="100"/>
      <c r="R183" s="100">
        <v>1.85</v>
      </c>
      <c r="S183" s="100">
        <v>1.88</v>
      </c>
      <c r="T183" s="100">
        <v>1.865</v>
      </c>
      <c r="U183" s="101">
        <v>0</v>
      </c>
      <c r="V183" s="101">
        <v>0.53908355795148566</v>
      </c>
      <c r="W183" s="100">
        <v>165.40818214285716</v>
      </c>
    </row>
    <row r="184" spans="1:23">
      <c r="A184" s="173">
        <v>40671</v>
      </c>
      <c r="B184" s="149">
        <f t="shared" si="9"/>
        <v>40673</v>
      </c>
      <c r="C184" s="102">
        <v>0.89624285714285712</v>
      </c>
      <c r="D184" s="100">
        <v>2.5299999999999998</v>
      </c>
      <c r="E184" s="100">
        <v>2.56</v>
      </c>
      <c r="F184" s="100">
        <v>2.5449999999999999</v>
      </c>
      <c r="G184" s="101">
        <v>0</v>
      </c>
      <c r="H184" s="101">
        <v>8.5287846481876528</v>
      </c>
      <c r="I184" s="171">
        <v>228.09380714285714</v>
      </c>
      <c r="J184" s="100"/>
      <c r="K184" s="100">
        <v>1.6</v>
      </c>
      <c r="L184" s="100">
        <v>1.63</v>
      </c>
      <c r="M184" s="100">
        <v>1.615</v>
      </c>
      <c r="N184" s="101">
        <v>0</v>
      </c>
      <c r="O184" s="101">
        <v>8.7542087542087614</v>
      </c>
      <c r="P184" s="100">
        <v>144.74322142857145</v>
      </c>
      <c r="Q184" s="100"/>
      <c r="R184" s="100">
        <v>1.85</v>
      </c>
      <c r="S184" s="100">
        <v>1.88</v>
      </c>
      <c r="T184" s="100">
        <v>1.865</v>
      </c>
      <c r="U184" s="101">
        <v>0</v>
      </c>
      <c r="V184" s="101">
        <v>0.53908355795148566</v>
      </c>
      <c r="W184" s="100">
        <v>167.14929285714285</v>
      </c>
    </row>
    <row r="185" spans="1:23">
      <c r="A185" s="173">
        <v>40678</v>
      </c>
      <c r="B185" s="149">
        <f t="shared" si="9"/>
        <v>40680</v>
      </c>
      <c r="C185" s="102">
        <v>0.87894285714285725</v>
      </c>
      <c r="D185" s="100">
        <v>2.5299999999999998</v>
      </c>
      <c r="E185" s="100">
        <v>2.56</v>
      </c>
      <c r="F185" s="100">
        <v>2.5449999999999999</v>
      </c>
      <c r="G185" s="101">
        <v>0</v>
      </c>
      <c r="H185" s="101">
        <v>8.5287846481876528</v>
      </c>
      <c r="I185" s="171">
        <v>223.69095714285717</v>
      </c>
      <c r="J185" s="100"/>
      <c r="K185" s="100">
        <v>1.6</v>
      </c>
      <c r="L185" s="100">
        <v>1.63</v>
      </c>
      <c r="M185" s="100">
        <v>1.615</v>
      </c>
      <c r="N185" s="101">
        <v>0</v>
      </c>
      <c r="O185" s="101">
        <v>8.7542087542087614</v>
      </c>
      <c r="P185" s="100">
        <v>141.94927142857145</v>
      </c>
      <c r="Q185" s="100"/>
      <c r="R185" s="100">
        <v>1.85</v>
      </c>
      <c r="S185" s="100">
        <v>1.88</v>
      </c>
      <c r="T185" s="100">
        <v>1.865</v>
      </c>
      <c r="U185" s="101">
        <v>0</v>
      </c>
      <c r="V185" s="101">
        <v>0.53908355795148566</v>
      </c>
      <c r="W185" s="100">
        <v>163.92284285714288</v>
      </c>
    </row>
    <row r="186" spans="1:23">
      <c r="A186" s="173">
        <v>40685</v>
      </c>
      <c r="B186" s="149">
        <f t="shared" si="9"/>
        <v>40687</v>
      </c>
      <c r="C186" s="102">
        <v>0.87705714285714287</v>
      </c>
      <c r="D186" s="100">
        <v>2.5299999999999998</v>
      </c>
      <c r="E186" s="100">
        <v>2.56</v>
      </c>
      <c r="F186" s="100">
        <v>2.5449999999999999</v>
      </c>
      <c r="G186" s="101">
        <v>0</v>
      </c>
      <c r="H186" s="101">
        <v>7.6109936575052757</v>
      </c>
      <c r="I186" s="171">
        <v>223.21104285714287</v>
      </c>
      <c r="J186" s="100"/>
      <c r="K186" s="100">
        <v>1.6</v>
      </c>
      <c r="L186" s="100">
        <v>1.63</v>
      </c>
      <c r="M186" s="100">
        <v>1.615</v>
      </c>
      <c r="N186" s="101">
        <v>0</v>
      </c>
      <c r="O186" s="101">
        <v>8.7542087542087614</v>
      </c>
      <c r="P186" s="100">
        <v>141.64472857142857</v>
      </c>
      <c r="Q186" s="100"/>
      <c r="R186" s="100">
        <v>1.85</v>
      </c>
      <c r="S186" s="100">
        <v>1.8879999999999999</v>
      </c>
      <c r="T186" s="100">
        <v>1.869</v>
      </c>
      <c r="U186" s="101">
        <v>0.21447721179623613</v>
      </c>
      <c r="V186" s="101">
        <v>0.75471698113207708</v>
      </c>
      <c r="W186" s="100">
        <v>163.92197999999999</v>
      </c>
    </row>
    <row r="187" spans="1:23">
      <c r="A187" s="173">
        <v>40692</v>
      </c>
      <c r="B187" s="149">
        <f t="shared" si="9"/>
        <v>40694</v>
      </c>
      <c r="C187" s="102">
        <v>0.86986428571428576</v>
      </c>
      <c r="D187" s="100">
        <v>2.5299999999999998</v>
      </c>
      <c r="E187" s="100">
        <v>2.56</v>
      </c>
      <c r="F187" s="100">
        <v>2.5449999999999999</v>
      </c>
      <c r="G187" s="101">
        <v>0</v>
      </c>
      <c r="H187" s="101">
        <v>5.3830227743271166</v>
      </c>
      <c r="I187" s="171">
        <v>221.3804607142857</v>
      </c>
      <c r="J187" s="100"/>
      <c r="K187" s="100">
        <v>1.6</v>
      </c>
      <c r="L187" s="100">
        <v>1.63</v>
      </c>
      <c r="M187" s="100">
        <v>1.615</v>
      </c>
      <c r="N187" s="101">
        <v>0</v>
      </c>
      <c r="O187" s="101">
        <v>7.3089700996677749</v>
      </c>
      <c r="P187" s="100">
        <v>140.48308214285714</v>
      </c>
      <c r="Q187" s="100"/>
      <c r="R187" s="100">
        <v>1.85</v>
      </c>
      <c r="S187" s="100">
        <v>1.88</v>
      </c>
      <c r="T187" s="100">
        <v>1.865</v>
      </c>
      <c r="U187" s="101">
        <v>-0.21401819154628754</v>
      </c>
      <c r="V187" s="101">
        <v>0.53908355795148566</v>
      </c>
      <c r="W187" s="100">
        <v>162.22968928571427</v>
      </c>
    </row>
    <row r="188" spans="1:23">
      <c r="A188" s="173">
        <v>40699</v>
      </c>
      <c r="B188" s="149">
        <f t="shared" si="9"/>
        <v>40701</v>
      </c>
      <c r="C188" s="102">
        <v>0.87728571428571434</v>
      </c>
      <c r="D188" s="100">
        <v>2.4900000000000002</v>
      </c>
      <c r="E188" s="100">
        <v>2.59</v>
      </c>
      <c r="F188" s="100">
        <v>2.54</v>
      </c>
      <c r="G188" s="101">
        <v>-0.19646365422396173</v>
      </c>
      <c r="H188" s="101">
        <v>3.8854805725971175</v>
      </c>
      <c r="I188" s="171">
        <v>222.83057142857143</v>
      </c>
      <c r="J188" s="100"/>
      <c r="K188" s="100">
        <v>1.6</v>
      </c>
      <c r="L188" s="100">
        <v>1.63</v>
      </c>
      <c r="M188" s="100">
        <v>1.615</v>
      </c>
      <c r="N188" s="101">
        <v>0</v>
      </c>
      <c r="O188" s="101">
        <v>7.3089700996677749</v>
      </c>
      <c r="P188" s="100">
        <v>141.68164285714286</v>
      </c>
      <c r="Q188" s="100"/>
      <c r="R188" s="100">
        <v>1.85</v>
      </c>
      <c r="S188" s="100">
        <v>1.88</v>
      </c>
      <c r="T188" s="100">
        <v>1.865</v>
      </c>
      <c r="U188" s="101">
        <v>0</v>
      </c>
      <c r="V188" s="101">
        <v>0.53908355795148566</v>
      </c>
      <c r="W188" s="100">
        <v>163.61378571428574</v>
      </c>
    </row>
    <row r="189" spans="1:23">
      <c r="A189" s="173">
        <v>40706</v>
      </c>
      <c r="B189" s="149">
        <f t="shared" si="9"/>
        <v>40708</v>
      </c>
      <c r="C189" s="102">
        <v>0.8899071428571429</v>
      </c>
      <c r="D189" s="100">
        <v>2.4900000000000002</v>
      </c>
      <c r="E189" s="100">
        <v>2.52</v>
      </c>
      <c r="F189" s="100">
        <v>2.5049999999999999</v>
      </c>
      <c r="G189" s="101">
        <v>-1.3779527559055254</v>
      </c>
      <c r="H189" s="101">
        <v>2.4539877300613284</v>
      </c>
      <c r="I189" s="171">
        <v>222.9217392857143</v>
      </c>
      <c r="J189" s="100"/>
      <c r="K189" s="100">
        <v>1.6</v>
      </c>
      <c r="L189" s="100">
        <v>1.63</v>
      </c>
      <c r="M189" s="100">
        <v>1.615</v>
      </c>
      <c r="N189" s="101">
        <v>0</v>
      </c>
      <c r="O189" s="101">
        <v>5.901639344262307</v>
      </c>
      <c r="P189" s="100">
        <v>143.72000357142858</v>
      </c>
      <c r="Q189" s="100"/>
      <c r="R189" s="100">
        <v>1.85</v>
      </c>
      <c r="S189" s="100">
        <v>1.88</v>
      </c>
      <c r="T189" s="100">
        <v>1.865</v>
      </c>
      <c r="U189" s="101">
        <v>0</v>
      </c>
      <c r="V189" s="101">
        <v>0.53908355795148566</v>
      </c>
      <c r="W189" s="100">
        <v>165.96768214285714</v>
      </c>
    </row>
    <row r="190" spans="1:23">
      <c r="A190" s="173">
        <v>40713</v>
      </c>
      <c r="B190" s="149">
        <f t="shared" si="9"/>
        <v>40715</v>
      </c>
      <c r="C190" s="102">
        <v>0.88145714285714294</v>
      </c>
      <c r="D190" s="100">
        <v>2.4900000000000002</v>
      </c>
      <c r="E190" s="100">
        <v>2.52</v>
      </c>
      <c r="F190" s="100">
        <v>2.5049999999999999</v>
      </c>
      <c r="G190" s="101">
        <v>0</v>
      </c>
      <c r="H190" s="101">
        <v>-0.39761431411530168</v>
      </c>
      <c r="I190" s="171">
        <v>220.80501428571432</v>
      </c>
      <c r="J190" s="100"/>
      <c r="K190" s="100">
        <v>1.6</v>
      </c>
      <c r="L190" s="100">
        <v>1.63</v>
      </c>
      <c r="M190" s="100">
        <v>1.615</v>
      </c>
      <c r="N190" s="101">
        <v>0</v>
      </c>
      <c r="O190" s="101">
        <v>4.5307443365695974</v>
      </c>
      <c r="P190" s="100">
        <v>142.35532857142857</v>
      </c>
      <c r="Q190" s="100"/>
      <c r="R190" s="100">
        <v>1.85</v>
      </c>
      <c r="S190" s="100">
        <v>1.88</v>
      </c>
      <c r="T190" s="100">
        <v>1.865</v>
      </c>
      <c r="U190" s="101">
        <v>0</v>
      </c>
      <c r="V190" s="101">
        <v>0.53908355795148566</v>
      </c>
      <c r="W190" s="100">
        <v>164.39175714285716</v>
      </c>
    </row>
    <row r="191" spans="1:23">
      <c r="A191" s="173">
        <v>40720</v>
      </c>
      <c r="B191" s="149">
        <f t="shared" si="9"/>
        <v>40722</v>
      </c>
      <c r="C191" s="102">
        <v>0.88245714285714272</v>
      </c>
      <c r="D191" s="100">
        <v>2.4900000000000002</v>
      </c>
      <c r="E191" s="100">
        <v>2.52</v>
      </c>
      <c r="F191" s="100">
        <v>2.5049999999999999</v>
      </c>
      <c r="G191" s="101">
        <v>0</v>
      </c>
      <c r="H191" s="101">
        <v>-0.39761431411530168</v>
      </c>
      <c r="I191" s="171">
        <v>221.05551428571425</v>
      </c>
      <c r="J191" s="100"/>
      <c r="K191" s="100">
        <v>1.6</v>
      </c>
      <c r="L191" s="100">
        <v>1.63</v>
      </c>
      <c r="M191" s="100">
        <v>1.615</v>
      </c>
      <c r="N191" s="101">
        <v>0</v>
      </c>
      <c r="O191" s="101">
        <v>4.5307443365695974</v>
      </c>
      <c r="P191" s="100">
        <v>142.51682857142856</v>
      </c>
      <c r="Q191" s="100"/>
      <c r="R191" s="100">
        <v>1.85</v>
      </c>
      <c r="S191" s="100">
        <v>1.88</v>
      </c>
      <c r="T191" s="100">
        <v>1.865</v>
      </c>
      <c r="U191" s="101">
        <v>0</v>
      </c>
      <c r="V191" s="101">
        <v>0.53908355795148566</v>
      </c>
      <c r="W191" s="100">
        <v>164.57825714285713</v>
      </c>
    </row>
    <row r="192" spans="1:23">
      <c r="A192" s="173">
        <v>40727</v>
      </c>
      <c r="B192" s="149">
        <f t="shared" si="9"/>
        <v>40729</v>
      </c>
      <c r="C192" s="102">
        <v>0.89558571428571443</v>
      </c>
      <c r="D192" s="100">
        <v>2.4900000000000002</v>
      </c>
      <c r="E192" s="100">
        <v>2.52</v>
      </c>
      <c r="F192" s="100">
        <v>2.5049999999999999</v>
      </c>
      <c r="G192" s="101">
        <v>0</v>
      </c>
      <c r="H192" s="101">
        <v>-0.39761431411530168</v>
      </c>
      <c r="I192" s="171">
        <v>224.34422142857144</v>
      </c>
      <c r="J192" s="100"/>
      <c r="K192" s="100">
        <v>1.6</v>
      </c>
      <c r="L192" s="100">
        <v>1.63</v>
      </c>
      <c r="M192" s="100">
        <v>1.615</v>
      </c>
      <c r="N192" s="101">
        <v>0</v>
      </c>
      <c r="O192" s="101">
        <v>4.5307443365695974</v>
      </c>
      <c r="P192" s="100">
        <v>144.63709285714287</v>
      </c>
      <c r="Q192" s="100"/>
      <c r="R192" s="100">
        <v>1.85</v>
      </c>
      <c r="S192" s="100">
        <v>1.88</v>
      </c>
      <c r="T192" s="100">
        <v>1.865</v>
      </c>
      <c r="U192" s="101">
        <v>0</v>
      </c>
      <c r="V192" s="101">
        <v>0.53908355795148566</v>
      </c>
      <c r="W192" s="100">
        <v>167.02673571428573</v>
      </c>
    </row>
    <row r="193" spans="1:23">
      <c r="A193" s="173">
        <v>40734</v>
      </c>
      <c r="B193" s="149">
        <f t="shared" si="9"/>
        <v>40736</v>
      </c>
      <c r="C193" s="102">
        <v>0.89689285714285716</v>
      </c>
      <c r="D193" s="100">
        <v>2.4900000000000002</v>
      </c>
      <c r="E193" s="100">
        <v>2.52</v>
      </c>
      <c r="F193" s="100">
        <v>2.5049999999999999</v>
      </c>
      <c r="G193" s="101">
        <v>0</v>
      </c>
      <c r="H193" s="101">
        <v>-0.39761431411530168</v>
      </c>
      <c r="I193" s="171">
        <v>224.67166071428571</v>
      </c>
      <c r="J193" s="100"/>
      <c r="K193" s="100">
        <v>1.6</v>
      </c>
      <c r="L193" s="100">
        <v>1.63</v>
      </c>
      <c r="M193" s="100">
        <v>1.615</v>
      </c>
      <c r="N193" s="101">
        <v>0</v>
      </c>
      <c r="O193" s="101">
        <v>4.5307443365695974</v>
      </c>
      <c r="P193" s="100">
        <v>144.84819642857144</v>
      </c>
      <c r="Q193" s="100"/>
      <c r="R193" s="100">
        <v>1.85</v>
      </c>
      <c r="S193" s="100">
        <v>1.88</v>
      </c>
      <c r="T193" s="100">
        <v>1.865</v>
      </c>
      <c r="U193" s="101">
        <v>0</v>
      </c>
      <c r="V193" s="101">
        <v>0.53908355795148566</v>
      </c>
      <c r="W193" s="100">
        <v>167.27051785714286</v>
      </c>
    </row>
    <row r="194" spans="1:23">
      <c r="A194" s="173">
        <v>40741</v>
      </c>
      <c r="B194" s="149">
        <f t="shared" si="9"/>
        <v>40743</v>
      </c>
      <c r="C194" s="102">
        <v>0.88211428571428563</v>
      </c>
      <c r="D194" s="100">
        <v>2.4900000000000002</v>
      </c>
      <c r="E194" s="100">
        <v>2.52</v>
      </c>
      <c r="F194" s="100">
        <v>2.5049999999999999</v>
      </c>
      <c r="G194" s="101">
        <v>0</v>
      </c>
      <c r="H194" s="101">
        <v>-0.39761431411530168</v>
      </c>
      <c r="I194" s="171">
        <v>220.96962857142853</v>
      </c>
      <c r="J194" s="100"/>
      <c r="K194" s="100">
        <v>1.6</v>
      </c>
      <c r="L194" s="100">
        <v>1.63</v>
      </c>
      <c r="M194" s="100">
        <v>1.615</v>
      </c>
      <c r="N194" s="101">
        <v>0</v>
      </c>
      <c r="O194" s="101">
        <v>4.5307443365695974</v>
      </c>
      <c r="P194" s="100">
        <v>142.46145714285711</v>
      </c>
      <c r="Q194" s="100"/>
      <c r="R194" s="100">
        <v>1.85</v>
      </c>
      <c r="S194" s="100">
        <v>1.88</v>
      </c>
      <c r="T194" s="100">
        <v>1.865</v>
      </c>
      <c r="U194" s="101">
        <v>0</v>
      </c>
      <c r="V194" s="101">
        <v>0.53908355795148566</v>
      </c>
      <c r="W194" s="100">
        <v>164.51431428571425</v>
      </c>
    </row>
    <row r="195" spans="1:23">
      <c r="A195" s="173">
        <v>40748</v>
      </c>
      <c r="B195" s="149">
        <f t="shared" si="9"/>
        <v>40750</v>
      </c>
      <c r="C195" s="102">
        <v>0.87918571428571435</v>
      </c>
      <c r="D195" s="100">
        <v>2.4900000000000002</v>
      </c>
      <c r="E195" s="100">
        <v>2.52</v>
      </c>
      <c r="F195" s="100">
        <v>2.5049999999999999</v>
      </c>
      <c r="G195" s="101">
        <v>0</v>
      </c>
      <c r="H195" s="101">
        <v>-0.39761431411530168</v>
      </c>
      <c r="I195" s="171">
        <v>220.23602142857141</v>
      </c>
      <c r="J195" s="100"/>
      <c r="K195" s="100">
        <v>1.6</v>
      </c>
      <c r="L195" s="100">
        <v>1.63</v>
      </c>
      <c r="M195" s="100">
        <v>1.615</v>
      </c>
      <c r="N195" s="101">
        <v>0</v>
      </c>
      <c r="O195" s="101">
        <v>4.5307443365695974</v>
      </c>
      <c r="P195" s="100">
        <v>141.98849285714286</v>
      </c>
      <c r="Q195" s="100"/>
      <c r="R195" s="100">
        <v>1.85</v>
      </c>
      <c r="S195" s="100">
        <v>1.88</v>
      </c>
      <c r="T195" s="100">
        <v>1.865</v>
      </c>
      <c r="U195" s="101">
        <v>0</v>
      </c>
      <c r="V195" s="101">
        <v>0.53908355795148566</v>
      </c>
      <c r="W195" s="100">
        <v>163.96813571428572</v>
      </c>
    </row>
    <row r="196" spans="1:23">
      <c r="A196" s="173">
        <v>40755</v>
      </c>
      <c r="B196" s="149">
        <f t="shared" si="9"/>
        <v>40757</v>
      </c>
      <c r="C196" s="102">
        <v>0.87917857142857148</v>
      </c>
      <c r="D196" s="100">
        <v>2.4900000000000002</v>
      </c>
      <c r="E196" s="100">
        <v>2.52</v>
      </c>
      <c r="F196" s="100">
        <v>2.5049999999999999</v>
      </c>
      <c r="G196" s="101">
        <v>0</v>
      </c>
      <c r="H196" s="101">
        <v>-0.39761431411530168</v>
      </c>
      <c r="I196" s="171">
        <v>220.23423214285717</v>
      </c>
      <c r="J196" s="100"/>
      <c r="K196" s="100">
        <v>1.6</v>
      </c>
      <c r="L196" s="100">
        <v>1.63</v>
      </c>
      <c r="M196" s="100">
        <v>1.615</v>
      </c>
      <c r="N196" s="101">
        <v>0</v>
      </c>
      <c r="O196" s="101">
        <v>4.5307443365695974</v>
      </c>
      <c r="P196" s="100">
        <v>141.98733928571428</v>
      </c>
      <c r="Q196" s="100"/>
      <c r="R196" s="100">
        <v>1.85</v>
      </c>
      <c r="S196" s="100">
        <v>1.88</v>
      </c>
      <c r="T196" s="100">
        <v>1.865</v>
      </c>
      <c r="U196" s="101">
        <v>0</v>
      </c>
      <c r="V196" s="101">
        <v>0.53908355795148566</v>
      </c>
      <c r="W196" s="100">
        <v>163.96680357142858</v>
      </c>
    </row>
    <row r="197" spans="1:23">
      <c r="A197" s="173">
        <v>40762</v>
      </c>
      <c r="B197" s="149">
        <f t="shared" si="9"/>
        <v>40764</v>
      </c>
      <c r="C197" s="102">
        <v>0.87261428571428556</v>
      </c>
      <c r="D197" s="100">
        <v>2.46</v>
      </c>
      <c r="E197" s="100">
        <v>2.4900000000000002</v>
      </c>
      <c r="F197" s="100">
        <v>2.4750000000000001</v>
      </c>
      <c r="G197" s="101">
        <v>-1.1976047904191489</v>
      </c>
      <c r="H197" s="101">
        <v>-1.5904572564612209</v>
      </c>
      <c r="I197" s="171">
        <v>215.97203571428568</v>
      </c>
      <c r="J197" s="100"/>
      <c r="K197" s="100">
        <v>1.6</v>
      </c>
      <c r="L197" s="100">
        <v>1.63</v>
      </c>
      <c r="M197" s="100">
        <v>1.615</v>
      </c>
      <c r="N197" s="101">
        <v>0</v>
      </c>
      <c r="O197" s="101">
        <v>4.5307443365695974</v>
      </c>
      <c r="P197" s="100">
        <v>140.92720714285713</v>
      </c>
      <c r="Q197" s="100"/>
      <c r="R197" s="100">
        <v>1.85</v>
      </c>
      <c r="S197" s="100">
        <v>1.88</v>
      </c>
      <c r="T197" s="100">
        <v>1.865</v>
      </c>
      <c r="U197" s="101">
        <v>0</v>
      </c>
      <c r="V197" s="101">
        <v>0.53908355795148566</v>
      </c>
      <c r="W197" s="100">
        <v>162.74256428571425</v>
      </c>
    </row>
    <row r="198" spans="1:23">
      <c r="A198" s="173">
        <v>40769</v>
      </c>
      <c r="B198" s="149">
        <f t="shared" si="9"/>
        <v>40771</v>
      </c>
      <c r="C198" s="102">
        <v>0.87485000000000013</v>
      </c>
      <c r="D198" s="100">
        <v>2.46</v>
      </c>
      <c r="E198" s="100">
        <v>2.4900000000000002</v>
      </c>
      <c r="F198" s="100">
        <v>2.4750000000000001</v>
      </c>
      <c r="G198" s="101">
        <v>0</v>
      </c>
      <c r="H198" s="101">
        <v>-1.5904572564612209</v>
      </c>
      <c r="I198" s="171">
        <v>216.52537500000003</v>
      </c>
      <c r="J198" s="100"/>
      <c r="K198" s="100">
        <v>1.6</v>
      </c>
      <c r="L198" s="100">
        <v>1.63</v>
      </c>
      <c r="M198" s="100">
        <v>1.615</v>
      </c>
      <c r="N198" s="101">
        <v>0</v>
      </c>
      <c r="O198" s="101">
        <v>4.5307443365695974</v>
      </c>
      <c r="P198" s="100">
        <v>141.28827500000003</v>
      </c>
      <c r="Q198" s="100"/>
      <c r="R198" s="100">
        <v>1.85</v>
      </c>
      <c r="S198" s="100">
        <v>1.88</v>
      </c>
      <c r="T198" s="100">
        <v>1.865</v>
      </c>
      <c r="U198" s="101">
        <v>0</v>
      </c>
      <c r="V198" s="101">
        <v>0.53908355795148566</v>
      </c>
      <c r="W198" s="100">
        <v>163.15952500000003</v>
      </c>
    </row>
    <row r="199" spans="1:23">
      <c r="A199" s="173">
        <v>40776</v>
      </c>
      <c r="B199" s="149">
        <f t="shared" ref="B199:B262" si="10">B198+7</f>
        <v>40778</v>
      </c>
      <c r="C199" s="102">
        <v>0.87419285714285722</v>
      </c>
      <c r="D199" s="100">
        <v>2.4300000000000002</v>
      </c>
      <c r="E199" s="100">
        <v>2.46</v>
      </c>
      <c r="F199" s="100">
        <v>2.4450000000000003</v>
      </c>
      <c r="G199" s="101">
        <v>-1.2121212121212039</v>
      </c>
      <c r="H199" s="101">
        <v>-2.7833001988071402</v>
      </c>
      <c r="I199" s="171">
        <v>213.74015357142861</v>
      </c>
      <c r="J199" s="100"/>
      <c r="K199" s="100">
        <v>1.6</v>
      </c>
      <c r="L199" s="100">
        <v>1.63</v>
      </c>
      <c r="M199" s="100">
        <v>1.615</v>
      </c>
      <c r="N199" s="101">
        <v>0</v>
      </c>
      <c r="O199" s="101">
        <v>4.5307443365695974</v>
      </c>
      <c r="P199" s="100">
        <v>141.18214642857143</v>
      </c>
      <c r="Q199" s="100"/>
      <c r="R199" s="100">
        <v>1.85</v>
      </c>
      <c r="S199" s="100">
        <v>1.88</v>
      </c>
      <c r="T199" s="100">
        <v>1.865</v>
      </c>
      <c r="U199" s="101">
        <v>0</v>
      </c>
      <c r="V199" s="101">
        <v>0.53908355795148566</v>
      </c>
      <c r="W199" s="100">
        <v>163.03696785714288</v>
      </c>
    </row>
    <row r="200" spans="1:23">
      <c r="A200" s="173">
        <v>40783</v>
      </c>
      <c r="B200" s="149">
        <f t="shared" si="10"/>
        <v>40785</v>
      </c>
      <c r="C200" s="102">
        <v>0.8784142857142857</v>
      </c>
      <c r="D200" s="100">
        <v>2.4</v>
      </c>
      <c r="E200" s="100">
        <v>2.4300000000000002</v>
      </c>
      <c r="F200" s="100">
        <v>2.415</v>
      </c>
      <c r="G200" s="101">
        <v>-1.2269938650306926</v>
      </c>
      <c r="H200" s="101">
        <v>-3.9761431411530594</v>
      </c>
      <c r="I200" s="171">
        <v>212.13704999999999</v>
      </c>
      <c r="J200" s="100"/>
      <c r="K200" s="100">
        <v>1.6</v>
      </c>
      <c r="L200" s="100">
        <v>1.63</v>
      </c>
      <c r="M200" s="100">
        <v>1.615</v>
      </c>
      <c r="N200" s="101">
        <v>0</v>
      </c>
      <c r="O200" s="101">
        <v>4.5307443365695974</v>
      </c>
      <c r="P200" s="100">
        <v>141.86390714285716</v>
      </c>
      <c r="Q200" s="100"/>
      <c r="R200" s="100">
        <v>1.88</v>
      </c>
      <c r="S200" s="100">
        <v>1.91</v>
      </c>
      <c r="T200" s="100">
        <v>1.895</v>
      </c>
      <c r="U200" s="101">
        <v>1.6085790884718563</v>
      </c>
      <c r="V200" s="101">
        <v>2.1563342318059284</v>
      </c>
      <c r="W200" s="100">
        <v>166.45950714285712</v>
      </c>
    </row>
    <row r="201" spans="1:23">
      <c r="A201" s="173">
        <v>40790</v>
      </c>
      <c r="B201" s="149">
        <f t="shared" si="10"/>
        <v>40792</v>
      </c>
      <c r="C201" s="102">
        <v>0.88264285714285706</v>
      </c>
      <c r="D201" s="100">
        <v>2.4</v>
      </c>
      <c r="E201" s="100">
        <v>2.4300000000000002</v>
      </c>
      <c r="F201" s="100">
        <v>2.415</v>
      </c>
      <c r="G201" s="101">
        <v>0</v>
      </c>
      <c r="H201" s="101">
        <v>-3.2064128256513129</v>
      </c>
      <c r="I201" s="171">
        <v>213.15824999999998</v>
      </c>
      <c r="J201" s="100"/>
      <c r="K201" s="100">
        <v>1.6</v>
      </c>
      <c r="L201" s="100">
        <v>1.63</v>
      </c>
      <c r="M201" s="100">
        <v>1.615</v>
      </c>
      <c r="N201" s="101">
        <v>0</v>
      </c>
      <c r="O201" s="101">
        <v>4.5307443365695974</v>
      </c>
      <c r="P201" s="100">
        <v>142.54682142857143</v>
      </c>
      <c r="Q201" s="100"/>
      <c r="R201" s="100">
        <v>1.88</v>
      </c>
      <c r="S201" s="100">
        <v>1.91</v>
      </c>
      <c r="T201" s="100">
        <v>1.895</v>
      </c>
      <c r="U201" s="101">
        <v>0</v>
      </c>
      <c r="V201" s="101">
        <v>2.1563342318059284</v>
      </c>
      <c r="W201" s="100">
        <v>167.2608214285714</v>
      </c>
    </row>
    <row r="202" spans="1:23">
      <c r="A202" s="173">
        <v>40797</v>
      </c>
      <c r="B202" s="149">
        <f t="shared" si="10"/>
        <v>40799</v>
      </c>
      <c r="C202" s="102">
        <v>0.87394285714285702</v>
      </c>
      <c r="D202" s="100">
        <v>2.4</v>
      </c>
      <c r="E202" s="100">
        <v>2.4300000000000002</v>
      </c>
      <c r="F202" s="100">
        <v>2.415</v>
      </c>
      <c r="G202" s="101">
        <v>0</v>
      </c>
      <c r="H202" s="101" t="e">
        <v>#DIV/0!</v>
      </c>
      <c r="I202" s="171">
        <v>211.05719999999999</v>
      </c>
      <c r="J202" s="100"/>
      <c r="K202" s="100">
        <v>1.6</v>
      </c>
      <c r="L202" s="100">
        <v>1.63</v>
      </c>
      <c r="M202" s="100">
        <v>1.615</v>
      </c>
      <c r="N202" s="101">
        <v>0</v>
      </c>
      <c r="O202" s="101" t="e">
        <v>#DIV/0!</v>
      </c>
      <c r="P202" s="100">
        <v>141.14177142857142</v>
      </c>
      <c r="Q202" s="100"/>
      <c r="R202" s="100">
        <v>1.88</v>
      </c>
      <c r="S202" s="100">
        <v>1.91</v>
      </c>
      <c r="T202" s="100">
        <v>1.895</v>
      </c>
      <c r="U202" s="101">
        <v>0</v>
      </c>
      <c r="V202" s="101" t="e">
        <v>#DIV/0!</v>
      </c>
      <c r="W202" s="100">
        <v>165.6121714285714</v>
      </c>
    </row>
    <row r="203" spans="1:23">
      <c r="A203" s="173">
        <v>40804</v>
      </c>
      <c r="B203" s="149">
        <f t="shared" si="10"/>
        <v>40806</v>
      </c>
      <c r="C203" s="102">
        <v>0.86786428571428564</v>
      </c>
      <c r="D203" s="100">
        <v>2.4</v>
      </c>
      <c r="E203" s="100">
        <v>2.4300000000000002</v>
      </c>
      <c r="F203" s="100">
        <v>2.415</v>
      </c>
      <c r="G203" s="101">
        <v>0</v>
      </c>
      <c r="H203" s="101">
        <v>-1.2269938650306926</v>
      </c>
      <c r="I203" s="171">
        <v>209.589225</v>
      </c>
      <c r="J203" s="100"/>
      <c r="K203" s="100">
        <v>1.6</v>
      </c>
      <c r="L203" s="100">
        <v>1.63</v>
      </c>
      <c r="M203" s="100">
        <v>1.615</v>
      </c>
      <c r="N203" s="101">
        <v>0</v>
      </c>
      <c r="O203" s="101">
        <v>8.0267558528427969</v>
      </c>
      <c r="P203" s="100">
        <v>140.16008214285714</v>
      </c>
      <c r="Q203" s="100"/>
      <c r="R203" s="100">
        <v>1.88</v>
      </c>
      <c r="S203" s="100">
        <v>1.91</v>
      </c>
      <c r="T203" s="100">
        <v>1.895</v>
      </c>
      <c r="U203" s="101">
        <v>0</v>
      </c>
      <c r="V203" s="101">
        <v>2.1563342318059284</v>
      </c>
      <c r="W203" s="100">
        <v>164.46028214285712</v>
      </c>
    </row>
    <row r="204" spans="1:23">
      <c r="A204" s="173">
        <v>40811</v>
      </c>
      <c r="B204" s="149">
        <f t="shared" si="10"/>
        <v>40813</v>
      </c>
      <c r="C204" s="102">
        <v>0.87187857142857139</v>
      </c>
      <c r="D204" s="100">
        <v>2.4</v>
      </c>
      <c r="E204" s="100">
        <v>2.4300000000000002</v>
      </c>
      <c r="F204" s="100">
        <v>2.415</v>
      </c>
      <c r="G204" s="101">
        <v>0</v>
      </c>
      <c r="H204" s="101">
        <v>-1.2269938650306926</v>
      </c>
      <c r="I204" s="171">
        <v>210.55867499999999</v>
      </c>
      <c r="J204" s="100"/>
      <c r="K204" s="100">
        <v>1.6</v>
      </c>
      <c r="L204" s="100">
        <v>1.63</v>
      </c>
      <c r="M204" s="100">
        <v>1.615</v>
      </c>
      <c r="N204" s="101">
        <v>0</v>
      </c>
      <c r="O204" s="101">
        <v>8.0267558528427969</v>
      </c>
      <c r="P204" s="100">
        <v>140.8083892857143</v>
      </c>
      <c r="Q204" s="100"/>
      <c r="R204" s="100">
        <v>1.88</v>
      </c>
      <c r="S204" s="100">
        <v>1.91</v>
      </c>
      <c r="T204" s="100">
        <v>1.895</v>
      </c>
      <c r="U204" s="101">
        <v>0</v>
      </c>
      <c r="V204" s="101">
        <v>2.1563342318059284</v>
      </c>
      <c r="W204" s="100">
        <v>165.22098928571427</v>
      </c>
    </row>
    <row r="205" spans="1:23">
      <c r="A205" s="173">
        <v>40818</v>
      </c>
      <c r="B205" s="149">
        <f t="shared" si="10"/>
        <v>40820</v>
      </c>
      <c r="C205" s="102">
        <v>0.8696357142857144</v>
      </c>
      <c r="D205" s="100">
        <v>2.4</v>
      </c>
      <c r="E205" s="100">
        <v>2.4300000000000002</v>
      </c>
      <c r="F205" s="100">
        <v>2.415</v>
      </c>
      <c r="G205" s="101">
        <v>0</v>
      </c>
      <c r="H205" s="101" t="e">
        <v>#DIV/0!</v>
      </c>
      <c r="I205" s="171">
        <v>210.01702500000002</v>
      </c>
      <c r="J205" s="100"/>
      <c r="K205" s="100">
        <v>1.6</v>
      </c>
      <c r="L205" s="100">
        <v>1.63</v>
      </c>
      <c r="M205" s="100">
        <v>1.615</v>
      </c>
      <c r="N205" s="101">
        <v>0</v>
      </c>
      <c r="O205" s="101" t="e">
        <v>#DIV/0!</v>
      </c>
      <c r="P205" s="100">
        <v>140.44616785714288</v>
      </c>
      <c r="Q205" s="100"/>
      <c r="R205" s="100">
        <v>1.88</v>
      </c>
      <c r="S205" s="100">
        <v>1.91</v>
      </c>
      <c r="T205" s="100">
        <v>1.895</v>
      </c>
      <c r="U205" s="101">
        <v>0</v>
      </c>
      <c r="V205" s="101" t="e">
        <v>#DIV/0!</v>
      </c>
      <c r="W205" s="100">
        <v>164.79596785714287</v>
      </c>
    </row>
    <row r="206" spans="1:23">
      <c r="A206" s="173">
        <v>40825</v>
      </c>
      <c r="B206" s="149">
        <f t="shared" si="10"/>
        <v>40827</v>
      </c>
      <c r="C206" s="102">
        <v>0.86316428571428561</v>
      </c>
      <c r="D206" s="100">
        <v>2.4</v>
      </c>
      <c r="E206" s="100">
        <v>2.4300000000000002</v>
      </c>
      <c r="F206" s="100">
        <v>2.415</v>
      </c>
      <c r="G206" s="101">
        <v>0</v>
      </c>
      <c r="H206" s="101" t="e">
        <v>#DIV/0!</v>
      </c>
      <c r="I206" s="171">
        <v>208.45417499999996</v>
      </c>
      <c r="J206" s="100"/>
      <c r="K206" s="100">
        <v>1.6</v>
      </c>
      <c r="L206" s="100">
        <v>1.63</v>
      </c>
      <c r="M206" s="100">
        <v>1.615</v>
      </c>
      <c r="N206" s="101">
        <v>0</v>
      </c>
      <c r="O206" s="101" t="e">
        <v>#DIV/0!</v>
      </c>
      <c r="P206" s="100">
        <v>139.40103214285713</v>
      </c>
      <c r="Q206" s="100"/>
      <c r="R206" s="100">
        <v>1.88</v>
      </c>
      <c r="S206" s="100">
        <v>1.91</v>
      </c>
      <c r="T206" s="100">
        <v>1.895</v>
      </c>
      <c r="U206" s="101">
        <v>0</v>
      </c>
      <c r="V206" s="101" t="e">
        <v>#DIV/0!</v>
      </c>
      <c r="W206" s="100">
        <v>163.5696321428571</v>
      </c>
    </row>
    <row r="207" spans="1:23">
      <c r="A207" s="173">
        <v>40832</v>
      </c>
      <c r="B207" s="149">
        <f t="shared" si="10"/>
        <v>40834</v>
      </c>
      <c r="C207" s="102">
        <v>0.87210000000000021</v>
      </c>
      <c r="D207" s="100">
        <v>2.4</v>
      </c>
      <c r="E207" s="100">
        <v>2.4300000000000002</v>
      </c>
      <c r="F207" s="100">
        <v>2.415</v>
      </c>
      <c r="G207" s="101">
        <v>0</v>
      </c>
      <c r="H207" s="101">
        <v>0.41580041580040472</v>
      </c>
      <c r="I207" s="171">
        <v>210.61215000000004</v>
      </c>
      <c r="J207" s="100"/>
      <c r="K207" s="100">
        <v>1.6</v>
      </c>
      <c r="L207" s="100">
        <v>1.63</v>
      </c>
      <c r="M207" s="100">
        <v>1.615</v>
      </c>
      <c r="N207" s="101">
        <v>0</v>
      </c>
      <c r="O207" s="101">
        <v>11.764705882352942</v>
      </c>
      <c r="P207" s="100">
        <v>140.84415000000004</v>
      </c>
      <c r="Q207" s="100"/>
      <c r="R207" s="100">
        <v>1.88</v>
      </c>
      <c r="S207" s="100">
        <v>1.91</v>
      </c>
      <c r="T207" s="100">
        <v>1.895</v>
      </c>
      <c r="U207" s="101">
        <v>0</v>
      </c>
      <c r="V207" s="101">
        <v>3.8356164383561548</v>
      </c>
      <c r="W207" s="100">
        <v>165.26295000000005</v>
      </c>
    </row>
    <row r="208" spans="1:23">
      <c r="A208" s="173">
        <v>40839</v>
      </c>
      <c r="B208" s="149">
        <f t="shared" si="10"/>
        <v>40841</v>
      </c>
      <c r="C208" s="102">
        <v>0.87206428571428574</v>
      </c>
      <c r="D208" s="100">
        <v>2.4</v>
      </c>
      <c r="E208" s="100">
        <v>2.4300000000000002</v>
      </c>
      <c r="F208" s="100">
        <v>2.415</v>
      </c>
      <c r="G208" s="101">
        <v>0</v>
      </c>
      <c r="H208" s="101" t="e">
        <v>#DIV/0!</v>
      </c>
      <c r="I208" s="171">
        <v>210.60352500000002</v>
      </c>
      <c r="J208" s="100"/>
      <c r="K208" s="100">
        <v>1.6</v>
      </c>
      <c r="L208" s="100">
        <v>1.63</v>
      </c>
      <c r="M208" s="100">
        <v>1.615</v>
      </c>
      <c r="N208" s="101">
        <v>0</v>
      </c>
      <c r="O208" s="101" t="e">
        <v>#DIV/0!</v>
      </c>
      <c r="P208" s="100">
        <v>140.83838214285714</v>
      </c>
      <c r="Q208" s="100"/>
      <c r="R208" s="100">
        <v>1.88</v>
      </c>
      <c r="S208" s="100">
        <v>1.91</v>
      </c>
      <c r="T208" s="100">
        <v>1.895</v>
      </c>
      <c r="U208" s="101">
        <v>0</v>
      </c>
      <c r="V208" s="101" t="e">
        <v>#DIV/0!</v>
      </c>
      <c r="W208" s="100">
        <v>165.25618214285714</v>
      </c>
    </row>
    <row r="209" spans="1:23">
      <c r="A209" s="173">
        <v>40846</v>
      </c>
      <c r="B209" s="149">
        <f t="shared" si="10"/>
        <v>40848</v>
      </c>
      <c r="C209" s="102">
        <v>0.87340714285714272</v>
      </c>
      <c r="D209" s="100">
        <v>2.4</v>
      </c>
      <c r="E209" s="100">
        <v>2.4300000000000002</v>
      </c>
      <c r="F209" s="100">
        <v>2.415</v>
      </c>
      <c r="G209" s="101">
        <v>0</v>
      </c>
      <c r="H209" s="101">
        <v>0.41580041580040472</v>
      </c>
      <c r="I209" s="171">
        <v>210.92782499999996</v>
      </c>
      <c r="J209" s="100"/>
      <c r="K209" s="100">
        <v>1.6</v>
      </c>
      <c r="L209" s="100">
        <v>1.63</v>
      </c>
      <c r="M209" s="100">
        <v>1.615</v>
      </c>
      <c r="N209" s="101">
        <v>0</v>
      </c>
      <c r="O209" s="101">
        <v>11.764705882352942</v>
      </c>
      <c r="P209" s="100">
        <v>141.05525357142855</v>
      </c>
      <c r="Q209" s="100"/>
      <c r="R209" s="100">
        <v>1.96</v>
      </c>
      <c r="S209" s="100">
        <v>1.99</v>
      </c>
      <c r="T209" s="100">
        <v>1.9750000000000001</v>
      </c>
      <c r="U209" s="101">
        <v>4.2216358839050088</v>
      </c>
      <c r="V209" s="101">
        <v>8.2191780821917746</v>
      </c>
      <c r="W209" s="100">
        <v>172.49791071428569</v>
      </c>
    </row>
    <row r="210" spans="1:23">
      <c r="A210" s="173">
        <v>40853</v>
      </c>
      <c r="B210" s="149">
        <f t="shared" si="10"/>
        <v>40855</v>
      </c>
      <c r="C210" s="102">
        <v>0.86447142857142867</v>
      </c>
      <c r="D210" s="100">
        <v>2.4</v>
      </c>
      <c r="E210" s="100">
        <v>2.4300000000000002</v>
      </c>
      <c r="F210" s="100">
        <v>2.415</v>
      </c>
      <c r="G210" s="101">
        <v>0</v>
      </c>
      <c r="H210" s="101">
        <v>0.41580041580040472</v>
      </c>
      <c r="I210" s="171">
        <v>208.76985000000002</v>
      </c>
      <c r="J210" s="100"/>
      <c r="K210" s="100">
        <v>1.6</v>
      </c>
      <c r="L210" s="100">
        <v>1.63</v>
      </c>
      <c r="M210" s="100">
        <v>1.615</v>
      </c>
      <c r="N210" s="101">
        <v>0</v>
      </c>
      <c r="O210" s="101">
        <v>11.764705882352942</v>
      </c>
      <c r="P210" s="100">
        <v>139.61213571428573</v>
      </c>
      <c r="Q210" s="100"/>
      <c r="R210" s="100">
        <v>1.96</v>
      </c>
      <c r="S210" s="100">
        <v>1.99</v>
      </c>
      <c r="T210" s="100">
        <v>1.9750000000000001</v>
      </c>
      <c r="U210" s="101">
        <v>0</v>
      </c>
      <c r="V210" s="101">
        <v>8.2191780821917746</v>
      </c>
      <c r="W210" s="100">
        <v>170.73310714285716</v>
      </c>
    </row>
    <row r="211" spans="1:23">
      <c r="A211" s="173">
        <v>40860</v>
      </c>
      <c r="B211" s="149">
        <f t="shared" si="10"/>
        <v>40862</v>
      </c>
      <c r="C211" s="102">
        <v>0.85666428571428566</v>
      </c>
      <c r="D211" s="100">
        <v>2.4</v>
      </c>
      <c r="E211" s="100">
        <v>2.4300000000000002</v>
      </c>
      <c r="F211" s="100">
        <v>2.415</v>
      </c>
      <c r="G211" s="101">
        <v>0</v>
      </c>
      <c r="H211" s="101">
        <v>0.41580041580040472</v>
      </c>
      <c r="I211" s="171">
        <v>206.88442499999996</v>
      </c>
      <c r="J211" s="100"/>
      <c r="K211" s="100">
        <v>1.6</v>
      </c>
      <c r="L211" s="100">
        <v>1.63</v>
      </c>
      <c r="M211" s="100">
        <v>1.615</v>
      </c>
      <c r="N211" s="101">
        <v>0</v>
      </c>
      <c r="O211" s="101">
        <v>11.764705882352942</v>
      </c>
      <c r="P211" s="100">
        <v>138.35128214285712</v>
      </c>
      <c r="Q211" s="100"/>
      <c r="R211" s="100">
        <v>1.96</v>
      </c>
      <c r="S211" s="100">
        <v>1.99</v>
      </c>
      <c r="T211" s="100">
        <v>1.9750000000000001</v>
      </c>
      <c r="U211" s="101">
        <v>0</v>
      </c>
      <c r="V211" s="101">
        <v>8.2191780821917746</v>
      </c>
      <c r="W211" s="100">
        <v>169.19119642857143</v>
      </c>
    </row>
    <row r="212" spans="1:23">
      <c r="A212" s="173">
        <v>40867</v>
      </c>
      <c r="B212" s="149">
        <f t="shared" si="10"/>
        <v>40869</v>
      </c>
      <c r="C212" s="102">
        <v>0.85589285714285723</v>
      </c>
      <c r="D212" s="100">
        <v>2.4</v>
      </c>
      <c r="E212" s="100">
        <v>2.4300000000000002</v>
      </c>
      <c r="F212" s="100">
        <v>2.415</v>
      </c>
      <c r="G212" s="101">
        <v>0</v>
      </c>
      <c r="H212" s="101">
        <v>0.41580041580040472</v>
      </c>
      <c r="I212" s="171">
        <v>206.69812500000003</v>
      </c>
      <c r="J212" s="100"/>
      <c r="K212" s="100">
        <v>1.6</v>
      </c>
      <c r="L212" s="100">
        <v>1.63</v>
      </c>
      <c r="M212" s="100">
        <v>1.615</v>
      </c>
      <c r="N212" s="101">
        <v>0</v>
      </c>
      <c r="O212" s="101">
        <v>11.764705882352942</v>
      </c>
      <c r="P212" s="100">
        <v>138.22669642857144</v>
      </c>
      <c r="Q212" s="100"/>
      <c r="R212" s="100">
        <v>1.96</v>
      </c>
      <c r="S212" s="100">
        <v>1.99</v>
      </c>
      <c r="T212" s="100">
        <v>1.9750000000000001</v>
      </c>
      <c r="U212" s="101">
        <v>0</v>
      </c>
      <c r="V212" s="101">
        <v>8.2191780821917746</v>
      </c>
      <c r="W212" s="100">
        <v>169.03883928571432</v>
      </c>
    </row>
    <row r="213" spans="1:23">
      <c r="A213" s="173">
        <v>40874</v>
      </c>
      <c r="B213" s="149">
        <f t="shared" si="10"/>
        <v>40876</v>
      </c>
      <c r="C213" s="102">
        <v>0.85947857142857143</v>
      </c>
      <c r="D213" s="100">
        <v>2.4</v>
      </c>
      <c r="E213" s="100">
        <v>2.4300000000000002</v>
      </c>
      <c r="F213" s="100">
        <v>2.415</v>
      </c>
      <c r="G213" s="101">
        <v>0</v>
      </c>
      <c r="H213" s="101">
        <v>0.41580041580040472</v>
      </c>
      <c r="I213" s="171">
        <v>207.56407499999997</v>
      </c>
      <c r="J213" s="100"/>
      <c r="K213" s="100">
        <v>1.6</v>
      </c>
      <c r="L213" s="100">
        <v>1.63</v>
      </c>
      <c r="M213" s="100">
        <v>1.615</v>
      </c>
      <c r="N213" s="101">
        <v>0</v>
      </c>
      <c r="O213" s="101">
        <v>11.764705882352942</v>
      </c>
      <c r="P213" s="100">
        <v>138.80578928571427</v>
      </c>
      <c r="Q213" s="100"/>
      <c r="R213" s="100">
        <v>1.96</v>
      </c>
      <c r="S213" s="100">
        <v>1.99</v>
      </c>
      <c r="T213" s="100">
        <v>1.9750000000000001</v>
      </c>
      <c r="U213" s="101">
        <v>0</v>
      </c>
      <c r="V213" s="101">
        <v>8.2191780821917746</v>
      </c>
      <c r="W213" s="100">
        <v>169.74701785714285</v>
      </c>
    </row>
    <row r="214" spans="1:23">
      <c r="A214" s="173">
        <v>40881</v>
      </c>
      <c r="B214" s="149">
        <f t="shared" si="10"/>
        <v>40883</v>
      </c>
      <c r="C214" s="102">
        <v>0.86185714285714277</v>
      </c>
      <c r="D214" s="100">
        <v>2.4</v>
      </c>
      <c r="E214" s="100">
        <v>2.4300000000000002</v>
      </c>
      <c r="F214" s="100">
        <v>2.415</v>
      </c>
      <c r="G214" s="101">
        <v>0</v>
      </c>
      <c r="H214" s="101">
        <v>0.41580041580040472</v>
      </c>
      <c r="I214" s="171">
        <v>208.13849999999996</v>
      </c>
      <c r="J214" s="100"/>
      <c r="K214" s="100">
        <v>1.6</v>
      </c>
      <c r="L214" s="100">
        <v>1.63</v>
      </c>
      <c r="M214" s="100">
        <v>1.615</v>
      </c>
      <c r="N214" s="101">
        <v>0</v>
      </c>
      <c r="O214" s="101">
        <v>11.764705882352942</v>
      </c>
      <c r="P214" s="100">
        <v>139.18992857142857</v>
      </c>
      <c r="Q214" s="100"/>
      <c r="R214" s="100">
        <v>1.96</v>
      </c>
      <c r="S214" s="100">
        <v>1.99</v>
      </c>
      <c r="T214" s="100">
        <v>1.9750000000000001</v>
      </c>
      <c r="U214" s="101">
        <v>0</v>
      </c>
      <c r="V214" s="101">
        <v>8.2191780821917746</v>
      </c>
      <c r="W214" s="100">
        <v>170.21678571428572</v>
      </c>
    </row>
    <row r="215" spans="1:23">
      <c r="A215" s="173">
        <v>40888</v>
      </c>
      <c r="B215" s="149">
        <f t="shared" si="10"/>
        <v>40890</v>
      </c>
      <c r="C215" s="102">
        <v>0.85607857142857147</v>
      </c>
      <c r="D215" s="100">
        <v>2.4</v>
      </c>
      <c r="E215" s="100">
        <v>2.4300000000000002</v>
      </c>
      <c r="F215" s="100">
        <v>2.415</v>
      </c>
      <c r="G215" s="101">
        <v>0</v>
      </c>
      <c r="H215" s="101">
        <v>0.41580041580040472</v>
      </c>
      <c r="I215" s="171">
        <v>206.742975</v>
      </c>
      <c r="J215" s="100"/>
      <c r="K215" s="100">
        <v>1.6</v>
      </c>
      <c r="L215" s="100">
        <v>1.63</v>
      </c>
      <c r="M215" s="100">
        <v>1.615</v>
      </c>
      <c r="N215" s="101">
        <v>0</v>
      </c>
      <c r="O215" s="101">
        <v>11.764705882352942</v>
      </c>
      <c r="P215" s="100">
        <v>138.25668928571429</v>
      </c>
      <c r="Q215" s="100"/>
      <c r="R215" s="100">
        <v>1.96</v>
      </c>
      <c r="S215" s="100">
        <v>1.99</v>
      </c>
      <c r="T215" s="100">
        <v>1.9750000000000001</v>
      </c>
      <c r="U215" s="101">
        <v>0</v>
      </c>
      <c r="V215" s="101">
        <v>8.2191780821917746</v>
      </c>
      <c r="W215" s="100">
        <v>169.07551785714287</v>
      </c>
    </row>
    <row r="216" spans="1:23">
      <c r="A216" s="173">
        <v>40895</v>
      </c>
      <c r="B216" s="149">
        <f t="shared" si="10"/>
        <v>40897</v>
      </c>
      <c r="C216" s="102">
        <v>0.84383571428571436</v>
      </c>
      <c r="D216" s="100">
        <v>2.37</v>
      </c>
      <c r="E216" s="100">
        <v>2.4</v>
      </c>
      <c r="F216" s="100">
        <v>2.3849999999999998</v>
      </c>
      <c r="G216" s="101">
        <v>-1.2422360248447291</v>
      </c>
      <c r="H216" s="101">
        <v>-0.83160083160085208</v>
      </c>
      <c r="I216" s="171">
        <v>201.25481785714285</v>
      </c>
      <c r="J216" s="100"/>
      <c r="K216" s="100">
        <v>1.6</v>
      </c>
      <c r="L216" s="100">
        <v>1.63</v>
      </c>
      <c r="M216" s="100">
        <v>1.615</v>
      </c>
      <c r="N216" s="101">
        <v>0</v>
      </c>
      <c r="O216" s="101">
        <v>11.764705882352942</v>
      </c>
      <c r="P216" s="100">
        <v>136.27946785714286</v>
      </c>
      <c r="Q216" s="100"/>
      <c r="R216" s="100">
        <v>1.96</v>
      </c>
      <c r="S216" s="100">
        <v>1.99</v>
      </c>
      <c r="T216" s="100">
        <v>1.9750000000000001</v>
      </c>
      <c r="U216" s="101">
        <v>0</v>
      </c>
      <c r="V216" s="101">
        <v>8.2191780821917746</v>
      </c>
      <c r="W216" s="100">
        <v>166.65755357142859</v>
      </c>
    </row>
    <row r="217" spans="1:23">
      <c r="A217" s="173">
        <v>40902</v>
      </c>
      <c r="B217" s="149">
        <f t="shared" si="10"/>
        <v>40904</v>
      </c>
      <c r="C217" s="102">
        <v>0.83545000000000003</v>
      </c>
      <c r="D217" s="100">
        <v>2.37</v>
      </c>
      <c r="E217" s="100">
        <v>2.4</v>
      </c>
      <c r="F217" s="100">
        <v>2.3849999999999998</v>
      </c>
      <c r="G217" s="101">
        <v>0</v>
      </c>
      <c r="H217" s="101">
        <v>-0.83160083160085208</v>
      </c>
      <c r="I217" s="171">
        <v>199.25482499999998</v>
      </c>
      <c r="J217" s="100"/>
      <c r="K217" s="100">
        <v>1.6</v>
      </c>
      <c r="L217" s="100">
        <v>1.63</v>
      </c>
      <c r="M217" s="100">
        <v>1.615</v>
      </c>
      <c r="N217" s="101">
        <v>0</v>
      </c>
      <c r="O217" s="101">
        <v>11.764705882352942</v>
      </c>
      <c r="P217" s="100">
        <v>134.925175</v>
      </c>
      <c r="Q217" s="100"/>
      <c r="R217" s="100">
        <v>1.96</v>
      </c>
      <c r="S217" s="100">
        <v>1.99</v>
      </c>
      <c r="T217" s="100">
        <v>1.9750000000000001</v>
      </c>
      <c r="U217" s="101">
        <v>0</v>
      </c>
      <c r="V217" s="101">
        <v>8.2191780821917746</v>
      </c>
      <c r="W217" s="100">
        <v>165.001375</v>
      </c>
    </row>
    <row r="218" spans="1:23">
      <c r="A218" s="173">
        <v>40909</v>
      </c>
      <c r="B218" s="149">
        <f t="shared" si="10"/>
        <v>40911</v>
      </c>
      <c r="C218" s="102">
        <v>0.83435714285714291</v>
      </c>
      <c r="D218" s="86">
        <v>2.37</v>
      </c>
      <c r="E218" s="103">
        <v>2.4</v>
      </c>
      <c r="F218" s="100">
        <v>2.3849999999999998</v>
      </c>
      <c r="G218" s="101">
        <v>0</v>
      </c>
      <c r="H218" s="101">
        <v>-0.83160083160085208</v>
      </c>
      <c r="I218" s="171">
        <v>198.99417857142856</v>
      </c>
      <c r="J218" s="100"/>
      <c r="K218" s="103">
        <v>1.6</v>
      </c>
      <c r="L218" s="86">
        <v>1.63</v>
      </c>
      <c r="M218" s="100">
        <v>1.615</v>
      </c>
      <c r="N218" s="101">
        <v>0</v>
      </c>
      <c r="O218" s="101">
        <v>11.764705882352942</v>
      </c>
      <c r="P218" s="100">
        <v>134.74867857142857</v>
      </c>
      <c r="R218" s="86">
        <v>1.96</v>
      </c>
      <c r="S218" s="86">
        <v>1.99</v>
      </c>
      <c r="T218" s="100">
        <v>1.9750000000000001</v>
      </c>
      <c r="U218" s="101">
        <v>0</v>
      </c>
      <c r="V218" s="101">
        <v>8.2191780821917746</v>
      </c>
      <c r="W218" s="100">
        <v>164.78553571428574</v>
      </c>
    </row>
    <row r="219" spans="1:23">
      <c r="A219" s="173">
        <v>40916</v>
      </c>
      <c r="B219" s="149">
        <f t="shared" si="10"/>
        <v>40918</v>
      </c>
      <c r="C219" s="102">
        <v>0.83088428571428552</v>
      </c>
      <c r="D219" s="100">
        <v>2.34</v>
      </c>
      <c r="E219" s="100">
        <v>2.37</v>
      </c>
      <c r="F219" s="100">
        <v>2.355</v>
      </c>
      <c r="G219" s="101">
        <v>-1.2578616352201095</v>
      </c>
      <c r="H219" s="101">
        <v>-2.0790020790020947</v>
      </c>
      <c r="I219" s="171">
        <v>195.67324928571423</v>
      </c>
      <c r="J219" s="100"/>
      <c r="K219" s="100">
        <v>1.6</v>
      </c>
      <c r="L219" s="100">
        <v>1.63</v>
      </c>
      <c r="M219" s="100">
        <v>1.615</v>
      </c>
      <c r="N219" s="101">
        <v>0</v>
      </c>
      <c r="O219" s="101">
        <v>11.764705882352942</v>
      </c>
      <c r="P219" s="100">
        <v>134.1878121428571</v>
      </c>
      <c r="Q219" s="100"/>
      <c r="R219" s="100">
        <v>1.96</v>
      </c>
      <c r="S219" s="100">
        <v>1.99</v>
      </c>
      <c r="T219" s="100">
        <v>1.9750000000000001</v>
      </c>
      <c r="U219" s="101">
        <v>0</v>
      </c>
      <c r="V219" s="101">
        <v>8.2191780821917746</v>
      </c>
      <c r="W219" s="100">
        <v>164.09964642857139</v>
      </c>
    </row>
    <row r="220" spans="1:23">
      <c r="A220" s="173">
        <v>40923</v>
      </c>
      <c r="B220" s="149">
        <f t="shared" si="10"/>
        <v>40925</v>
      </c>
      <c r="C220" s="102">
        <v>0.82877857142857125</v>
      </c>
      <c r="D220" s="100">
        <v>2.31</v>
      </c>
      <c r="E220" s="100">
        <v>2.34</v>
      </c>
      <c r="F220" s="100">
        <v>2.3250000000000002</v>
      </c>
      <c r="G220" s="101">
        <v>-1.2738853503184657</v>
      </c>
      <c r="H220" s="101">
        <v>-3.326403326403323</v>
      </c>
      <c r="I220" s="171">
        <v>192.69101785714281</v>
      </c>
      <c r="J220" s="100"/>
      <c r="K220" s="100">
        <v>1.57</v>
      </c>
      <c r="L220" s="100">
        <v>1.6</v>
      </c>
      <c r="M220" s="100">
        <v>1.585</v>
      </c>
      <c r="N220" s="101">
        <v>-1.8575851393188856</v>
      </c>
      <c r="O220" s="101">
        <v>9.6885813148789026</v>
      </c>
      <c r="P220" s="100">
        <v>131.36140357142853</v>
      </c>
      <c r="Q220" s="100"/>
      <c r="R220" s="100">
        <v>1.96</v>
      </c>
      <c r="S220" s="100">
        <v>1.99</v>
      </c>
      <c r="T220" s="100">
        <v>1.9750000000000001</v>
      </c>
      <c r="U220" s="101">
        <v>0</v>
      </c>
      <c r="V220" s="101">
        <v>8.2191780821917746</v>
      </c>
      <c r="W220" s="100">
        <v>163.68376785714281</v>
      </c>
    </row>
    <row r="221" spans="1:23">
      <c r="A221" s="173">
        <v>40930</v>
      </c>
      <c r="B221" s="149">
        <f t="shared" si="10"/>
        <v>40932</v>
      </c>
      <c r="C221" s="102">
        <v>0.83262142857142851</v>
      </c>
      <c r="D221" s="100">
        <v>2.2799999999999998</v>
      </c>
      <c r="E221" s="100">
        <v>2.31</v>
      </c>
      <c r="F221" s="100">
        <v>2.2949999999999999</v>
      </c>
      <c r="G221" s="101">
        <v>-1.2903225806451815</v>
      </c>
      <c r="H221" s="101">
        <v>-4.5738045738045798</v>
      </c>
      <c r="I221" s="171">
        <v>191.08661785714284</v>
      </c>
      <c r="J221" s="100"/>
      <c r="K221" s="100">
        <v>1.54</v>
      </c>
      <c r="L221" s="100">
        <v>1.57</v>
      </c>
      <c r="M221" s="100">
        <v>1.5550000000000002</v>
      </c>
      <c r="N221" s="101">
        <v>-1.8927444794952635</v>
      </c>
      <c r="O221" s="101">
        <v>7.6124567474048774</v>
      </c>
      <c r="P221" s="100">
        <v>129.47263214285715</v>
      </c>
      <c r="Q221" s="100"/>
      <c r="R221" s="100">
        <v>1.96</v>
      </c>
      <c r="S221" s="100">
        <v>1.99</v>
      </c>
      <c r="T221" s="100">
        <v>1.9750000000000001</v>
      </c>
      <c r="U221" s="101">
        <v>0</v>
      </c>
      <c r="V221" s="101">
        <v>8.2191780821917746</v>
      </c>
      <c r="W221" s="100">
        <v>164.44273214285715</v>
      </c>
    </row>
    <row r="222" spans="1:23">
      <c r="A222" s="173">
        <v>40937</v>
      </c>
      <c r="B222" s="149">
        <f t="shared" si="10"/>
        <v>40939</v>
      </c>
      <c r="C222" s="102">
        <v>0.83550000000000002</v>
      </c>
      <c r="D222" s="100">
        <v>2.2799999999999998</v>
      </c>
      <c r="E222" s="100">
        <v>2.31</v>
      </c>
      <c r="F222" s="100">
        <v>2.2949999999999999</v>
      </c>
      <c r="G222" s="101">
        <v>0</v>
      </c>
      <c r="H222" s="101">
        <v>-4.5738045738045798</v>
      </c>
      <c r="I222" s="171">
        <v>191.74724999999998</v>
      </c>
      <c r="J222" s="100"/>
      <c r="K222" s="100">
        <v>1.54</v>
      </c>
      <c r="L222" s="100">
        <v>1.57</v>
      </c>
      <c r="M222" s="100">
        <v>1.5550000000000002</v>
      </c>
      <c r="N222" s="101">
        <v>0</v>
      </c>
      <c r="O222" s="101">
        <v>7.6124567474048774</v>
      </c>
      <c r="P222" s="100">
        <v>129.92025000000004</v>
      </c>
      <c r="Q222" s="100"/>
      <c r="R222" s="100">
        <v>1.96</v>
      </c>
      <c r="S222" s="100">
        <v>1.99</v>
      </c>
      <c r="T222" s="100">
        <v>1.9750000000000001</v>
      </c>
      <c r="U222" s="101">
        <v>0</v>
      </c>
      <c r="V222" s="101">
        <v>8.2191780821917746</v>
      </c>
      <c r="W222" s="100">
        <v>165.01125000000002</v>
      </c>
    </row>
    <row r="223" spans="1:23">
      <c r="A223" s="173">
        <v>40944</v>
      </c>
      <c r="B223" s="149">
        <f t="shared" si="10"/>
        <v>40946</v>
      </c>
      <c r="C223" s="102">
        <v>0.83300000000000007</v>
      </c>
      <c r="D223" s="100">
        <v>2.2799999999999998</v>
      </c>
      <c r="E223" s="100">
        <v>2.31</v>
      </c>
      <c r="F223" s="100">
        <v>2.2949999999999999</v>
      </c>
      <c r="G223" s="101">
        <v>0</v>
      </c>
      <c r="H223" s="101">
        <v>-4.5738045738045798</v>
      </c>
      <c r="I223" s="171">
        <v>191.17350000000002</v>
      </c>
      <c r="J223" s="100"/>
      <c r="K223" s="100">
        <v>1.54</v>
      </c>
      <c r="L223" s="100">
        <v>1.57</v>
      </c>
      <c r="M223" s="100">
        <v>1.5550000000000002</v>
      </c>
      <c r="N223" s="101">
        <v>0</v>
      </c>
      <c r="O223" s="101">
        <v>7.6124567474048774</v>
      </c>
      <c r="P223" s="100">
        <v>129.53150000000002</v>
      </c>
      <c r="Q223" s="100"/>
      <c r="R223" s="100">
        <v>1.96</v>
      </c>
      <c r="S223" s="100">
        <v>1.99</v>
      </c>
      <c r="T223" s="100">
        <v>1.9750000000000001</v>
      </c>
      <c r="U223" s="101">
        <v>0</v>
      </c>
      <c r="V223" s="101">
        <v>8.2191780821917746</v>
      </c>
      <c r="W223" s="100">
        <v>164.51750000000004</v>
      </c>
    </row>
    <row r="224" spans="1:23">
      <c r="A224" s="173">
        <v>40951</v>
      </c>
      <c r="B224" s="149">
        <f t="shared" si="10"/>
        <v>40953</v>
      </c>
      <c r="C224" s="102">
        <v>0.8335285714285714</v>
      </c>
      <c r="D224" s="100">
        <v>2.31</v>
      </c>
      <c r="E224" s="100">
        <v>2.34</v>
      </c>
      <c r="F224" s="100">
        <v>2.3250000000000002</v>
      </c>
      <c r="G224" s="101">
        <v>1.3071895424836839</v>
      </c>
      <c r="H224" s="101">
        <v>-6.4386317907444806</v>
      </c>
      <c r="I224" s="171">
        <v>193.79539285714287</v>
      </c>
      <c r="J224" s="100"/>
      <c r="K224" s="100">
        <v>1.57</v>
      </c>
      <c r="L224" s="100">
        <v>1.6</v>
      </c>
      <c r="M224" s="100">
        <v>1.585</v>
      </c>
      <c r="N224" s="101">
        <v>1.9292604501607542</v>
      </c>
      <c r="O224" s="101">
        <v>4.620462046204608</v>
      </c>
      <c r="P224" s="100">
        <v>132.11427857142857</v>
      </c>
      <c r="Q224" s="100"/>
      <c r="R224" s="100">
        <v>1.96</v>
      </c>
      <c r="S224" s="100">
        <v>1.99</v>
      </c>
      <c r="T224" s="100">
        <v>1.9750000000000001</v>
      </c>
      <c r="U224" s="101">
        <v>0</v>
      </c>
      <c r="V224" s="101">
        <v>7.0460704607045983</v>
      </c>
      <c r="W224" s="100">
        <v>164.62189285714285</v>
      </c>
    </row>
    <row r="225" spans="1:23">
      <c r="A225" s="173">
        <v>40958</v>
      </c>
      <c r="B225" s="149">
        <f t="shared" si="10"/>
        <v>40960</v>
      </c>
      <c r="C225" s="102">
        <v>0.83403571428571432</v>
      </c>
      <c r="D225" s="100">
        <v>2.34</v>
      </c>
      <c r="E225" s="100">
        <v>2.37</v>
      </c>
      <c r="F225" s="100">
        <v>2.355</v>
      </c>
      <c r="G225" s="101">
        <v>1.2903225806451388</v>
      </c>
      <c r="H225" s="101">
        <v>-6.7326732673267315</v>
      </c>
      <c r="I225" s="171">
        <v>196.41541071428571</v>
      </c>
      <c r="J225" s="100"/>
      <c r="K225" s="100">
        <v>1.6</v>
      </c>
      <c r="L225" s="100">
        <v>1.63</v>
      </c>
      <c r="M225" s="100">
        <v>1.615</v>
      </c>
      <c r="N225" s="101">
        <v>1.8927444794952777</v>
      </c>
      <c r="O225" s="101">
        <v>1.8927444794952777</v>
      </c>
      <c r="P225" s="100">
        <v>134.69676785714287</v>
      </c>
      <c r="Q225" s="100"/>
      <c r="R225" s="100">
        <v>1.96</v>
      </c>
      <c r="S225" s="100">
        <v>1.99</v>
      </c>
      <c r="T225" s="100">
        <v>1.9750000000000001</v>
      </c>
      <c r="U225" s="101">
        <v>0</v>
      </c>
      <c r="V225" s="101">
        <v>5.8981233243967921</v>
      </c>
      <c r="W225" s="100">
        <v>164.7220535714286</v>
      </c>
    </row>
    <row r="226" spans="1:23">
      <c r="A226" s="173">
        <v>40965</v>
      </c>
      <c r="B226" s="149">
        <f t="shared" si="10"/>
        <v>40967</v>
      </c>
      <c r="C226" s="102">
        <v>0.84149999999999991</v>
      </c>
      <c r="D226" s="100">
        <v>2.39</v>
      </c>
      <c r="E226" s="100">
        <v>2.42</v>
      </c>
      <c r="F226" s="100">
        <v>2.4050000000000002</v>
      </c>
      <c r="G226" s="101">
        <v>2.1231422505308046</v>
      </c>
      <c r="H226" s="101">
        <v>-5.5009823182711131</v>
      </c>
      <c r="I226" s="171">
        <v>202.38075000000003</v>
      </c>
      <c r="J226" s="100"/>
      <c r="K226" s="100">
        <v>1.63</v>
      </c>
      <c r="L226" s="100">
        <v>1.66</v>
      </c>
      <c r="M226" s="100">
        <v>1.645</v>
      </c>
      <c r="N226" s="101">
        <v>1.8575851393188856</v>
      </c>
      <c r="O226" s="101">
        <v>1.8575851393188856</v>
      </c>
      <c r="P226" s="100">
        <v>138.42675</v>
      </c>
      <c r="Q226" s="100"/>
      <c r="R226" s="100">
        <v>1.99</v>
      </c>
      <c r="S226" s="100">
        <v>2.02</v>
      </c>
      <c r="T226" s="100">
        <v>2.0049999999999999</v>
      </c>
      <c r="U226" s="101">
        <v>1.5189873417721316</v>
      </c>
      <c r="V226" s="101">
        <v>7.5067024128686342</v>
      </c>
      <c r="W226" s="100">
        <v>168.72074999999998</v>
      </c>
    </row>
    <row r="227" spans="1:23">
      <c r="A227" s="173">
        <v>40972</v>
      </c>
      <c r="B227" s="149">
        <f t="shared" si="10"/>
        <v>40974</v>
      </c>
      <c r="C227" s="102">
        <v>0.84075</v>
      </c>
      <c r="D227" s="100">
        <v>2.42</v>
      </c>
      <c r="E227" s="100">
        <v>2.4500000000000002</v>
      </c>
      <c r="F227" s="100">
        <v>2.4350000000000001</v>
      </c>
      <c r="G227" s="101">
        <v>1.2474012474012426</v>
      </c>
      <c r="H227" s="101">
        <v>-4.3222003929273001</v>
      </c>
      <c r="I227" s="171">
        <v>204.72262499999999</v>
      </c>
      <c r="J227" s="100"/>
      <c r="K227" s="100">
        <v>1.63</v>
      </c>
      <c r="L227" s="100">
        <v>1.66</v>
      </c>
      <c r="M227" s="100">
        <v>1.645</v>
      </c>
      <c r="N227" s="101">
        <v>0</v>
      </c>
      <c r="O227" s="101">
        <v>1.8575851393188856</v>
      </c>
      <c r="P227" s="100">
        <v>138.30337500000002</v>
      </c>
      <c r="Q227" s="100"/>
      <c r="R227" s="100">
        <v>2.0099999999999998</v>
      </c>
      <c r="S227" s="100">
        <v>2.04</v>
      </c>
      <c r="T227" s="100">
        <v>2.0249999999999999</v>
      </c>
      <c r="U227" s="101">
        <v>0.99750623441397579</v>
      </c>
      <c r="V227" s="101">
        <v>8.5790884718498717</v>
      </c>
      <c r="W227" s="100">
        <v>170.25187499999998</v>
      </c>
    </row>
    <row r="228" spans="1:23">
      <c r="A228" s="173">
        <v>40979</v>
      </c>
      <c r="B228" s="149">
        <f t="shared" si="10"/>
        <v>40981</v>
      </c>
      <c r="C228" s="102">
        <v>0.83504999999999996</v>
      </c>
      <c r="D228" s="100">
        <v>2.42</v>
      </c>
      <c r="E228" s="100">
        <v>2.4500000000000002</v>
      </c>
      <c r="F228" s="100">
        <v>2.4350000000000001</v>
      </c>
      <c r="G228" s="101">
        <v>0</v>
      </c>
      <c r="H228" s="101">
        <v>-3.7549407114624387</v>
      </c>
      <c r="I228" s="171">
        <v>203.33467499999998</v>
      </c>
      <c r="J228" s="100"/>
      <c r="K228" s="100">
        <v>1.63</v>
      </c>
      <c r="L228" s="100">
        <v>1.66</v>
      </c>
      <c r="M228" s="100">
        <v>1.645</v>
      </c>
      <c r="N228" s="101">
        <v>0</v>
      </c>
      <c r="O228" s="101">
        <v>1.8575851393188856</v>
      </c>
      <c r="P228" s="100">
        <v>137.365725</v>
      </c>
      <c r="Q228" s="100"/>
      <c r="R228" s="100">
        <v>2.0299999999999998</v>
      </c>
      <c r="S228" s="100">
        <v>2.06</v>
      </c>
      <c r="T228" s="100">
        <v>2.0449999999999999</v>
      </c>
      <c r="U228" s="101">
        <v>0.98765432098765871</v>
      </c>
      <c r="V228" s="101">
        <v>9.6514745308311092</v>
      </c>
      <c r="W228" s="100">
        <v>170.76772499999998</v>
      </c>
    </row>
    <row r="229" spans="1:23">
      <c r="A229" s="173">
        <v>40986</v>
      </c>
      <c r="B229" s="149">
        <f t="shared" si="10"/>
        <v>40988</v>
      </c>
      <c r="C229" s="102">
        <v>0.83353571428571438</v>
      </c>
      <c r="D229" s="100">
        <v>2.42</v>
      </c>
      <c r="E229" s="100">
        <v>2.4500000000000002</v>
      </c>
      <c r="F229" s="100">
        <v>2.4350000000000001</v>
      </c>
      <c r="G229" s="101">
        <v>0</v>
      </c>
      <c r="H229" s="101">
        <v>-4.3222003929273001</v>
      </c>
      <c r="I229" s="171">
        <v>202.96594642857144</v>
      </c>
      <c r="J229" s="100"/>
      <c r="K229" s="100">
        <v>1.63</v>
      </c>
      <c r="L229" s="100">
        <v>1.66</v>
      </c>
      <c r="M229" s="100">
        <v>1.645</v>
      </c>
      <c r="N229" s="101">
        <v>0</v>
      </c>
      <c r="O229" s="101">
        <v>1.8575851393188856</v>
      </c>
      <c r="P229" s="100">
        <v>137.11662500000003</v>
      </c>
      <c r="Q229" s="100"/>
      <c r="R229" s="100">
        <v>2.09</v>
      </c>
      <c r="S229" s="100">
        <v>2.12</v>
      </c>
      <c r="T229" s="100">
        <v>2.105</v>
      </c>
      <c r="U229" s="101">
        <v>2.9339853300733694</v>
      </c>
      <c r="V229" s="101">
        <v>12.868632707774807</v>
      </c>
      <c r="W229" s="100">
        <v>175.45926785714286</v>
      </c>
    </row>
    <row r="230" spans="1:23">
      <c r="A230" s="173">
        <v>40993</v>
      </c>
      <c r="B230" s="149">
        <f t="shared" si="10"/>
        <v>40995</v>
      </c>
      <c r="C230" s="102">
        <v>0.83299999999999996</v>
      </c>
      <c r="D230" s="100">
        <v>2.42</v>
      </c>
      <c r="E230" s="100">
        <v>2.4500000000000002</v>
      </c>
      <c r="F230" s="100">
        <v>2.4350000000000001</v>
      </c>
      <c r="G230" s="101">
        <v>0</v>
      </c>
      <c r="H230" s="101">
        <v>-4.3222003929273001</v>
      </c>
      <c r="I230" s="171">
        <v>202.8355</v>
      </c>
      <c r="J230" s="100"/>
      <c r="K230" s="100">
        <v>1.63</v>
      </c>
      <c r="L230" s="100">
        <v>1.66</v>
      </c>
      <c r="M230" s="100">
        <v>1.645</v>
      </c>
      <c r="N230" s="101">
        <v>0</v>
      </c>
      <c r="O230" s="101">
        <v>1.8575851393188856</v>
      </c>
      <c r="P230" s="100">
        <v>137.02850000000001</v>
      </c>
      <c r="Q230" s="100"/>
      <c r="R230" s="100">
        <v>2.09</v>
      </c>
      <c r="S230" s="100">
        <v>2.12</v>
      </c>
      <c r="T230" s="100">
        <v>2.105</v>
      </c>
      <c r="U230" s="101">
        <v>0</v>
      </c>
      <c r="V230" s="101">
        <v>12.868632707774807</v>
      </c>
      <c r="W230" s="100">
        <v>175.34649999999999</v>
      </c>
    </row>
    <row r="231" spans="1:23">
      <c r="A231" s="173">
        <v>41000</v>
      </c>
      <c r="B231" s="149">
        <f t="shared" si="10"/>
        <v>41002</v>
      </c>
      <c r="C231" s="102">
        <v>0.83571428571428563</v>
      </c>
      <c r="D231" s="100">
        <v>2.42</v>
      </c>
      <c r="E231" s="100">
        <v>2.4500000000000002</v>
      </c>
      <c r="F231" s="100">
        <v>2.4350000000000001</v>
      </c>
      <c r="G231" s="101">
        <v>0</v>
      </c>
      <c r="H231" s="101">
        <v>-4.3222003929273001</v>
      </c>
      <c r="I231" s="171">
        <v>203.49642857142857</v>
      </c>
      <c r="J231" s="100"/>
      <c r="K231" s="100">
        <v>1.63</v>
      </c>
      <c r="L231" s="100">
        <v>1.66</v>
      </c>
      <c r="M231" s="100">
        <v>1.645</v>
      </c>
      <c r="N231" s="101">
        <v>0</v>
      </c>
      <c r="O231" s="101">
        <v>1.8575851393188856</v>
      </c>
      <c r="P231" s="100">
        <v>137.47499999999999</v>
      </c>
      <c r="Q231" s="100"/>
      <c r="R231" s="100">
        <v>2.09</v>
      </c>
      <c r="S231" s="100">
        <v>2.12</v>
      </c>
      <c r="T231" s="100">
        <v>2.105</v>
      </c>
      <c r="U231" s="101">
        <v>0</v>
      </c>
      <c r="V231" s="101">
        <v>12.868632707774807</v>
      </c>
      <c r="W231" s="100">
        <v>175.91785714285712</v>
      </c>
    </row>
    <row r="232" spans="1:23">
      <c r="A232" s="173">
        <v>41007</v>
      </c>
      <c r="B232" s="149">
        <f t="shared" si="10"/>
        <v>41009</v>
      </c>
      <c r="C232" s="102">
        <v>0.82837142857142865</v>
      </c>
      <c r="D232" s="100">
        <v>2.42</v>
      </c>
      <c r="E232" s="100">
        <v>2.4500000000000002</v>
      </c>
      <c r="F232" s="100">
        <v>2.4350000000000001</v>
      </c>
      <c r="G232" s="101">
        <v>0</v>
      </c>
      <c r="H232" s="101">
        <v>-4.3222003929273001</v>
      </c>
      <c r="I232" s="171">
        <v>201.70844285714287</v>
      </c>
      <c r="J232" s="100"/>
      <c r="K232" s="100">
        <v>1.63</v>
      </c>
      <c r="L232" s="100">
        <v>1.66</v>
      </c>
      <c r="M232" s="100">
        <v>1.645</v>
      </c>
      <c r="N232" s="101">
        <v>0</v>
      </c>
      <c r="O232" s="101">
        <v>1.8575851393188856</v>
      </c>
      <c r="P232" s="100">
        <v>136.26710000000003</v>
      </c>
      <c r="Q232" s="100"/>
      <c r="R232" s="100">
        <v>2.09</v>
      </c>
      <c r="S232" s="100">
        <v>2.12</v>
      </c>
      <c r="T232" s="100">
        <v>2.105</v>
      </c>
      <c r="U232" s="101">
        <v>0</v>
      </c>
      <c r="V232" s="101">
        <v>12.868632707774807</v>
      </c>
      <c r="W232" s="100">
        <v>174.37218571428573</v>
      </c>
    </row>
    <row r="233" spans="1:23">
      <c r="A233" s="173">
        <v>41014</v>
      </c>
      <c r="B233" s="149">
        <f t="shared" si="10"/>
        <v>41016</v>
      </c>
      <c r="C233" s="102">
        <v>0.82507857142857133</v>
      </c>
      <c r="D233" s="100">
        <v>2.42</v>
      </c>
      <c r="E233" s="100">
        <v>2.4500000000000002</v>
      </c>
      <c r="F233" s="100">
        <v>2.4350000000000001</v>
      </c>
      <c r="G233" s="101">
        <v>0</v>
      </c>
      <c r="H233" s="101">
        <v>-4.3222003929273001</v>
      </c>
      <c r="I233" s="171">
        <v>200.90663214285712</v>
      </c>
      <c r="J233" s="100"/>
      <c r="K233" s="100">
        <v>1.63</v>
      </c>
      <c r="L233" s="100">
        <v>1.66</v>
      </c>
      <c r="M233" s="100">
        <v>1.645</v>
      </c>
      <c r="N233" s="101">
        <v>0</v>
      </c>
      <c r="O233" s="101">
        <v>1.8575851393188856</v>
      </c>
      <c r="P233" s="100">
        <v>135.72542499999997</v>
      </c>
      <c r="Q233" s="100"/>
      <c r="R233" s="100">
        <v>2.09</v>
      </c>
      <c r="S233" s="100">
        <v>2.12</v>
      </c>
      <c r="T233" s="100">
        <v>2.105</v>
      </c>
      <c r="U233" s="101">
        <v>0</v>
      </c>
      <c r="V233" s="101">
        <v>12.868632707774807</v>
      </c>
      <c r="W233" s="100">
        <v>173.67903928571425</v>
      </c>
    </row>
    <row r="234" spans="1:23">
      <c r="A234" s="173">
        <v>41021</v>
      </c>
      <c r="B234" s="149">
        <f t="shared" si="10"/>
        <v>41023</v>
      </c>
      <c r="C234" s="102">
        <v>0.82066428571428562</v>
      </c>
      <c r="D234" s="100">
        <v>2.42</v>
      </c>
      <c r="E234" s="100">
        <v>2.4500000000000002</v>
      </c>
      <c r="F234" s="100">
        <v>2.4350000000000001</v>
      </c>
      <c r="G234" s="101">
        <v>0</v>
      </c>
      <c r="H234" s="101">
        <v>-4.3222003929273001</v>
      </c>
      <c r="I234" s="171">
        <v>199.83175357142855</v>
      </c>
      <c r="J234" s="100"/>
      <c r="K234" s="100">
        <v>1.63</v>
      </c>
      <c r="L234" s="100">
        <v>1.66</v>
      </c>
      <c r="M234" s="100">
        <v>1.645</v>
      </c>
      <c r="N234" s="101">
        <v>0</v>
      </c>
      <c r="O234" s="101">
        <v>1.8575851393188856</v>
      </c>
      <c r="P234" s="100">
        <v>134.99927499999998</v>
      </c>
      <c r="Q234" s="100"/>
      <c r="R234" s="100">
        <v>2.09</v>
      </c>
      <c r="S234" s="100">
        <v>2.12</v>
      </c>
      <c r="T234" s="100">
        <v>2.105</v>
      </c>
      <c r="U234" s="101">
        <v>0</v>
      </c>
      <c r="V234" s="101">
        <v>12.868632707774807</v>
      </c>
      <c r="W234" s="100">
        <v>172.74983214285712</v>
      </c>
    </row>
    <row r="235" spans="1:23">
      <c r="A235" s="173">
        <v>41028</v>
      </c>
      <c r="B235" s="149">
        <f t="shared" si="10"/>
        <v>41030</v>
      </c>
      <c r="C235" s="102">
        <v>0.81673571428571423</v>
      </c>
      <c r="D235" s="100">
        <v>2.42</v>
      </c>
      <c r="E235" s="100">
        <v>2.4500000000000002</v>
      </c>
      <c r="F235" s="100">
        <v>2.4350000000000001</v>
      </c>
      <c r="G235" s="101">
        <v>0</v>
      </c>
      <c r="H235" s="101">
        <v>-4.3222003929273001</v>
      </c>
      <c r="I235" s="171">
        <v>198.87514642857141</v>
      </c>
      <c r="J235" s="100"/>
      <c r="K235" s="100">
        <v>1.63</v>
      </c>
      <c r="L235" s="100">
        <v>1.66</v>
      </c>
      <c r="M235" s="100">
        <v>1.645</v>
      </c>
      <c r="N235" s="101">
        <v>0</v>
      </c>
      <c r="O235" s="101">
        <v>1.8575851393188856</v>
      </c>
      <c r="P235" s="100">
        <v>134.353025</v>
      </c>
      <c r="Q235" s="100"/>
      <c r="R235" s="100">
        <v>2.2000000000000002</v>
      </c>
      <c r="S235" s="100">
        <v>2.23</v>
      </c>
      <c r="T235" s="100">
        <v>2.2149999999999999</v>
      </c>
      <c r="U235" s="101">
        <v>5.2256532066508328</v>
      </c>
      <c r="V235" s="101">
        <v>18.766756032171571</v>
      </c>
      <c r="W235" s="100">
        <v>180.9069607142857</v>
      </c>
    </row>
    <row r="236" spans="1:23">
      <c r="A236" s="173">
        <v>41035</v>
      </c>
      <c r="B236" s="149">
        <f t="shared" si="10"/>
        <v>41037</v>
      </c>
      <c r="C236" s="102">
        <v>0.81262857142857137</v>
      </c>
      <c r="D236" s="100">
        <v>2.42</v>
      </c>
      <c r="E236" s="100">
        <v>2.4500000000000002</v>
      </c>
      <c r="F236" s="100">
        <v>2.4350000000000001</v>
      </c>
      <c r="G236" s="101">
        <v>0</v>
      </c>
      <c r="H236" s="101">
        <v>-4.3222003929273001</v>
      </c>
      <c r="I236" s="171">
        <v>197.87505714285714</v>
      </c>
      <c r="J236" s="100"/>
      <c r="K236" s="100">
        <v>1.63</v>
      </c>
      <c r="L236" s="100">
        <v>1.66</v>
      </c>
      <c r="M236" s="100">
        <v>1.645</v>
      </c>
      <c r="N236" s="101">
        <v>0</v>
      </c>
      <c r="O236" s="101">
        <v>1.8575851393188856</v>
      </c>
      <c r="P236" s="100">
        <v>133.67739999999998</v>
      </c>
      <c r="Q236" s="100"/>
      <c r="R236" s="100">
        <v>2.2000000000000002</v>
      </c>
      <c r="S236" s="100">
        <v>2.23</v>
      </c>
      <c r="T236" s="100">
        <v>2.2149999999999999</v>
      </c>
      <c r="U236" s="101">
        <v>0</v>
      </c>
      <c r="V236" s="101">
        <v>18.766756032171571</v>
      </c>
      <c r="W236" s="100">
        <v>179.99722857142854</v>
      </c>
    </row>
    <row r="237" spans="1:23">
      <c r="A237" s="173">
        <v>41042</v>
      </c>
      <c r="B237" s="149">
        <f t="shared" si="10"/>
        <v>41044</v>
      </c>
      <c r="C237" s="102">
        <v>0.80546000000000006</v>
      </c>
      <c r="D237" s="100">
        <v>2.42</v>
      </c>
      <c r="E237" s="100">
        <v>2.4500000000000002</v>
      </c>
      <c r="F237" s="100">
        <v>2.4350000000000001</v>
      </c>
      <c r="G237" s="101">
        <v>0</v>
      </c>
      <c r="H237" s="101">
        <v>-4.3222003929273001</v>
      </c>
      <c r="I237" s="171">
        <v>196.12951000000004</v>
      </c>
      <c r="J237" s="100"/>
      <c r="K237" s="100">
        <v>1.63</v>
      </c>
      <c r="L237" s="100">
        <v>1.66</v>
      </c>
      <c r="M237" s="100">
        <v>1.645</v>
      </c>
      <c r="N237" s="101">
        <v>0</v>
      </c>
      <c r="O237" s="101">
        <v>1.8575851393188856</v>
      </c>
      <c r="P237" s="100">
        <v>132.49817000000002</v>
      </c>
      <c r="Q237" s="100"/>
      <c r="R237" s="100">
        <v>2.2000000000000002</v>
      </c>
      <c r="S237" s="100">
        <v>2.23</v>
      </c>
      <c r="T237" s="100">
        <v>2.2149999999999999</v>
      </c>
      <c r="U237" s="101">
        <v>0</v>
      </c>
      <c r="V237" s="101">
        <v>18.766756032171571</v>
      </c>
      <c r="W237" s="100">
        <v>178.40939</v>
      </c>
    </row>
    <row r="238" spans="1:23">
      <c r="A238" s="173">
        <v>41049</v>
      </c>
      <c r="B238" s="149">
        <f t="shared" si="10"/>
        <v>41051</v>
      </c>
      <c r="C238" s="102">
        <v>0.8016928571428571</v>
      </c>
      <c r="D238" s="100">
        <v>2.42</v>
      </c>
      <c r="E238" s="100">
        <v>2.4500000000000002</v>
      </c>
      <c r="F238" s="100">
        <v>2.4350000000000001</v>
      </c>
      <c r="G238" s="101">
        <v>0</v>
      </c>
      <c r="H238" s="101">
        <v>-4.3222003929273001</v>
      </c>
      <c r="I238" s="171">
        <v>195.2122107142857</v>
      </c>
      <c r="J238" s="100"/>
      <c r="K238" s="100">
        <v>1.63</v>
      </c>
      <c r="L238" s="100">
        <v>1.66</v>
      </c>
      <c r="M238" s="100">
        <v>1.645</v>
      </c>
      <c r="N238" s="101">
        <v>0</v>
      </c>
      <c r="O238" s="101">
        <v>1.8575851393188856</v>
      </c>
      <c r="P238" s="100">
        <v>131.87847499999998</v>
      </c>
      <c r="Q238" s="100"/>
      <c r="R238" s="100">
        <v>2.2000000000000002</v>
      </c>
      <c r="S238" s="100">
        <v>2.23</v>
      </c>
      <c r="T238" s="100">
        <v>2.2149999999999999</v>
      </c>
      <c r="U238" s="101">
        <v>0</v>
      </c>
      <c r="V238" s="101">
        <v>18.512573568753339</v>
      </c>
      <c r="W238" s="100">
        <v>177.57496785714284</v>
      </c>
    </row>
    <row r="239" spans="1:23">
      <c r="A239" s="173">
        <v>41056</v>
      </c>
      <c r="B239" s="149">
        <f t="shared" si="10"/>
        <v>41058</v>
      </c>
      <c r="C239" s="102">
        <v>0.80376428571428582</v>
      </c>
      <c r="D239" s="100">
        <v>2.42</v>
      </c>
      <c r="E239" s="100">
        <v>2.4500000000000002</v>
      </c>
      <c r="F239" s="100">
        <v>2.4350000000000001</v>
      </c>
      <c r="G239" s="101">
        <v>0</v>
      </c>
      <c r="H239" s="101">
        <v>-4.3222003929273001</v>
      </c>
      <c r="I239" s="171">
        <v>195.71660357142861</v>
      </c>
      <c r="J239" s="100"/>
      <c r="K239" s="100">
        <v>1.63</v>
      </c>
      <c r="L239" s="100">
        <v>1.66</v>
      </c>
      <c r="M239" s="100">
        <v>1.645</v>
      </c>
      <c r="N239" s="101">
        <v>0</v>
      </c>
      <c r="O239" s="101">
        <v>1.8575851393188856</v>
      </c>
      <c r="P239" s="100">
        <v>132.21922500000002</v>
      </c>
      <c r="Q239" s="100"/>
      <c r="R239" s="100">
        <v>2.2000000000000002</v>
      </c>
      <c r="S239" s="100">
        <v>2.23</v>
      </c>
      <c r="T239" s="100">
        <v>2.2149999999999999</v>
      </c>
      <c r="U239" s="101">
        <v>0</v>
      </c>
      <c r="V239" s="101">
        <v>18.766756032171571</v>
      </c>
      <c r="W239" s="100">
        <v>178.03378928571431</v>
      </c>
    </row>
    <row r="240" spans="1:23">
      <c r="A240" s="173">
        <v>41063</v>
      </c>
      <c r="B240" s="149">
        <f t="shared" si="10"/>
        <v>41065</v>
      </c>
      <c r="C240" s="102">
        <v>0.80106428571428556</v>
      </c>
      <c r="D240" s="100">
        <v>2.42</v>
      </c>
      <c r="E240" s="100">
        <v>2.4500000000000002</v>
      </c>
      <c r="F240" s="100">
        <v>2.4350000000000001</v>
      </c>
      <c r="G240" s="101">
        <v>0</v>
      </c>
      <c r="H240" s="101">
        <v>-4.1338582677165334</v>
      </c>
      <c r="I240" s="171">
        <v>195.05915357142854</v>
      </c>
      <c r="J240" s="100"/>
      <c r="K240" s="100">
        <v>1.63</v>
      </c>
      <c r="L240" s="100">
        <v>1.66</v>
      </c>
      <c r="M240" s="100">
        <v>1.645</v>
      </c>
      <c r="N240" s="101">
        <v>0</v>
      </c>
      <c r="O240" s="101">
        <v>1.8575851393188856</v>
      </c>
      <c r="P240" s="100">
        <v>131.77507499999999</v>
      </c>
      <c r="Q240" s="100"/>
      <c r="R240" s="100">
        <v>2.2000000000000002</v>
      </c>
      <c r="S240" s="100">
        <v>2.23</v>
      </c>
      <c r="T240" s="100">
        <v>2.2149999999999999</v>
      </c>
      <c r="U240" s="101">
        <v>0</v>
      </c>
      <c r="V240" s="101">
        <v>18.766756032171571</v>
      </c>
      <c r="W240" s="100">
        <v>177.43573928571422</v>
      </c>
    </row>
    <row r="241" spans="1:23">
      <c r="A241" s="173">
        <v>41070</v>
      </c>
      <c r="B241" s="149">
        <f t="shared" si="10"/>
        <v>41072</v>
      </c>
      <c r="C241" s="102">
        <v>0.80775714285714284</v>
      </c>
      <c r="D241" s="100">
        <v>2.4500000000000002</v>
      </c>
      <c r="E241" s="100">
        <v>2.48</v>
      </c>
      <c r="F241" s="100">
        <v>2.4649999999999999</v>
      </c>
      <c r="G241" s="101">
        <v>1.2320328542094359</v>
      </c>
      <c r="H241" s="101">
        <v>-1.5968063872255414</v>
      </c>
      <c r="I241" s="171">
        <v>199.1121357142857</v>
      </c>
      <c r="J241" s="100"/>
      <c r="K241" s="100">
        <v>1.66</v>
      </c>
      <c r="L241" s="100">
        <v>1.69</v>
      </c>
      <c r="M241" s="100">
        <v>1.6749999999999998</v>
      </c>
      <c r="N241" s="101">
        <v>1.8237082066869164</v>
      </c>
      <c r="O241" s="101">
        <v>3.7151702786377712</v>
      </c>
      <c r="P241" s="100">
        <v>135.29932142857143</v>
      </c>
      <c r="Q241" s="100"/>
      <c r="R241" s="100">
        <v>2.2000000000000002</v>
      </c>
      <c r="S241" s="100">
        <v>2.23</v>
      </c>
      <c r="T241" s="100">
        <v>2.2149999999999999</v>
      </c>
      <c r="U241" s="101">
        <v>0</v>
      </c>
      <c r="V241" s="101">
        <v>18.766756032171571</v>
      </c>
      <c r="W241" s="100">
        <v>178.91820714285714</v>
      </c>
    </row>
    <row r="242" spans="1:23">
      <c r="A242" s="173">
        <v>41077</v>
      </c>
      <c r="B242" s="149">
        <f t="shared" si="10"/>
        <v>41079</v>
      </c>
      <c r="C242" s="102">
        <v>0.8083999999999999</v>
      </c>
      <c r="D242" s="100">
        <v>2.4700000000000002</v>
      </c>
      <c r="E242" s="100">
        <v>2.5</v>
      </c>
      <c r="F242" s="100">
        <v>2.4850000000000003</v>
      </c>
      <c r="G242" s="101">
        <v>0.811359026369189</v>
      </c>
      <c r="H242" s="101">
        <v>-0.79840319361275647</v>
      </c>
      <c r="I242" s="171">
        <v>200.88740000000001</v>
      </c>
      <c r="J242" s="100"/>
      <c r="K242" s="100">
        <v>1.66</v>
      </c>
      <c r="L242" s="100">
        <v>1.69</v>
      </c>
      <c r="M242" s="100">
        <v>1.6749999999999998</v>
      </c>
      <c r="N242" s="101">
        <v>0</v>
      </c>
      <c r="O242" s="101">
        <v>3.7151702786377712</v>
      </c>
      <c r="P242" s="100">
        <v>135.40699999999995</v>
      </c>
      <c r="Q242" s="100"/>
      <c r="R242" s="100">
        <v>2.2000000000000002</v>
      </c>
      <c r="S242" s="100">
        <v>2.23</v>
      </c>
      <c r="T242" s="100">
        <v>2.2149999999999999</v>
      </c>
      <c r="U242" s="101">
        <v>0</v>
      </c>
      <c r="V242" s="101">
        <v>18.766756032171571</v>
      </c>
      <c r="W242" s="100">
        <v>179.06059999999997</v>
      </c>
    </row>
    <row r="243" spans="1:23">
      <c r="A243" s="173">
        <v>41084</v>
      </c>
      <c r="B243" s="149">
        <f t="shared" si="10"/>
        <v>41086</v>
      </c>
      <c r="C243" s="102">
        <v>0.80635000000000001</v>
      </c>
      <c r="D243" s="100">
        <v>2.4700000000000002</v>
      </c>
      <c r="E243" s="100">
        <v>2.5</v>
      </c>
      <c r="F243" s="100">
        <v>2.4850000000000003</v>
      </c>
      <c r="G243" s="101">
        <v>0</v>
      </c>
      <c r="H243" s="101">
        <v>-0.79840319361275647</v>
      </c>
      <c r="I243" s="171">
        <v>200.37797500000002</v>
      </c>
      <c r="J243" s="100"/>
      <c r="K243" s="100">
        <v>1.66</v>
      </c>
      <c r="L243" s="100">
        <v>1.69</v>
      </c>
      <c r="M243" s="100">
        <v>1.6749999999999998</v>
      </c>
      <c r="N243" s="101">
        <v>0</v>
      </c>
      <c r="O243" s="101">
        <v>3.7151702786377712</v>
      </c>
      <c r="P243" s="100">
        <v>135.063625</v>
      </c>
      <c r="Q243" s="100"/>
      <c r="R243" s="100">
        <v>2.2000000000000002</v>
      </c>
      <c r="S243" s="100">
        <v>2.23</v>
      </c>
      <c r="T243" s="100">
        <v>2.2149999999999999</v>
      </c>
      <c r="U243" s="101">
        <v>0</v>
      </c>
      <c r="V243" s="101">
        <v>18.766756032171571</v>
      </c>
      <c r="W243" s="100">
        <v>178.60652499999998</v>
      </c>
    </row>
    <row r="244" spans="1:23">
      <c r="A244" s="173">
        <v>41091</v>
      </c>
      <c r="B244" s="149">
        <f t="shared" si="10"/>
        <v>41093</v>
      </c>
      <c r="C244" s="102">
        <v>0.80271428571428571</v>
      </c>
      <c r="D244" s="100">
        <v>2.4700000000000002</v>
      </c>
      <c r="E244" s="100">
        <v>2.5</v>
      </c>
      <c r="F244" s="100">
        <v>2.4850000000000003</v>
      </c>
      <c r="G244" s="101">
        <v>0</v>
      </c>
      <c r="H244" s="101">
        <v>-0.79840319361275647</v>
      </c>
      <c r="I244" s="171">
        <v>199.47450000000003</v>
      </c>
      <c r="J244" s="100"/>
      <c r="K244" s="100">
        <v>1.66</v>
      </c>
      <c r="L244" s="100">
        <v>1.69</v>
      </c>
      <c r="M244" s="100">
        <v>1.6749999999999998</v>
      </c>
      <c r="N244" s="101">
        <v>0</v>
      </c>
      <c r="O244" s="101">
        <v>3.7151702786377712</v>
      </c>
      <c r="P244" s="100">
        <v>134.45464285714283</v>
      </c>
      <c r="Q244" s="100"/>
      <c r="R244" s="100">
        <v>2.2000000000000002</v>
      </c>
      <c r="S244" s="100">
        <v>2.23</v>
      </c>
      <c r="T244" s="100">
        <v>2.2149999999999999</v>
      </c>
      <c r="U244" s="101">
        <v>0</v>
      </c>
      <c r="V244" s="101">
        <v>18.766756032171571</v>
      </c>
      <c r="W244" s="100">
        <v>177.80121428571428</v>
      </c>
    </row>
    <row r="245" spans="1:23">
      <c r="A245" s="173">
        <v>41098</v>
      </c>
      <c r="B245" s="149">
        <f t="shared" si="10"/>
        <v>41100</v>
      </c>
      <c r="C245" s="102">
        <v>0.80117857142857141</v>
      </c>
      <c r="D245" s="100">
        <v>2.4700000000000002</v>
      </c>
      <c r="E245" s="100">
        <v>2.5</v>
      </c>
      <c r="F245" s="100">
        <v>2.4850000000000003</v>
      </c>
      <c r="G245" s="101">
        <v>0</v>
      </c>
      <c r="H245" s="101">
        <v>-0.79840319361275647</v>
      </c>
      <c r="I245" s="171">
        <v>199.09287500000002</v>
      </c>
      <c r="J245" s="100"/>
      <c r="K245" s="100">
        <v>1.66</v>
      </c>
      <c r="L245" s="100">
        <v>1.69</v>
      </c>
      <c r="M245" s="100">
        <v>1.6749999999999998</v>
      </c>
      <c r="N245" s="101">
        <v>0</v>
      </c>
      <c r="O245" s="101">
        <v>3.7151702786377712</v>
      </c>
      <c r="P245" s="100">
        <v>134.1974107142857</v>
      </c>
      <c r="Q245" s="100"/>
      <c r="R245" s="100">
        <v>2.2000000000000002</v>
      </c>
      <c r="S245" s="100">
        <v>2.23</v>
      </c>
      <c r="T245" s="100">
        <v>2.2149999999999999</v>
      </c>
      <c r="U245" s="101">
        <v>0</v>
      </c>
      <c r="V245" s="101">
        <v>18.766756032171571</v>
      </c>
      <c r="W245" s="100">
        <v>177.46105357142855</v>
      </c>
    </row>
    <row r="246" spans="1:23">
      <c r="A246" s="173">
        <v>41105</v>
      </c>
      <c r="B246" s="149">
        <f t="shared" si="10"/>
        <v>41107</v>
      </c>
      <c r="C246" s="102">
        <v>0.79056428571428561</v>
      </c>
      <c r="D246" s="100">
        <v>2.4700000000000002</v>
      </c>
      <c r="E246" s="100">
        <v>2.5</v>
      </c>
      <c r="F246" s="100">
        <v>2.4850000000000003</v>
      </c>
      <c r="G246" s="101">
        <v>0</v>
      </c>
      <c r="H246" s="101">
        <v>-0.79840319361275647</v>
      </c>
      <c r="I246" s="171">
        <v>196.45522499999998</v>
      </c>
      <c r="J246" s="100"/>
      <c r="K246" s="100">
        <v>1.66</v>
      </c>
      <c r="L246" s="100">
        <v>1.69</v>
      </c>
      <c r="M246" s="100">
        <v>1.6749999999999998</v>
      </c>
      <c r="N246" s="101">
        <v>0</v>
      </c>
      <c r="O246" s="101">
        <v>3.7151702786377712</v>
      </c>
      <c r="P246" s="100">
        <v>132.41951785714284</v>
      </c>
      <c r="Q246" s="100"/>
      <c r="R246" s="100">
        <v>2.2000000000000002</v>
      </c>
      <c r="S246" s="100">
        <v>2.23</v>
      </c>
      <c r="T246" s="100">
        <v>2.2149999999999999</v>
      </c>
      <c r="U246" s="101">
        <v>0</v>
      </c>
      <c r="V246" s="101">
        <v>18.766756032171571</v>
      </c>
      <c r="W246" s="100">
        <v>175.10998928571425</v>
      </c>
    </row>
    <row r="247" spans="1:23">
      <c r="A247" s="173">
        <v>41112</v>
      </c>
      <c r="B247" s="149">
        <f t="shared" si="10"/>
        <v>41114</v>
      </c>
      <c r="C247" s="102">
        <v>0.78310714285714289</v>
      </c>
      <c r="D247" s="100">
        <v>2.52</v>
      </c>
      <c r="E247" s="100">
        <v>2.5499999999999998</v>
      </c>
      <c r="F247" s="100">
        <v>2.5350000000000001</v>
      </c>
      <c r="G247" s="101">
        <v>2.0120724346076315</v>
      </c>
      <c r="H247" s="101">
        <v>1.1976047904191773</v>
      </c>
      <c r="I247" s="171">
        <v>198.51766071428574</v>
      </c>
      <c r="J247" s="100"/>
      <c r="K247" s="100">
        <v>1.66</v>
      </c>
      <c r="L247" s="100">
        <v>1.69</v>
      </c>
      <c r="M247" s="100">
        <v>1.6749999999999998</v>
      </c>
      <c r="N247" s="101">
        <v>0</v>
      </c>
      <c r="O247" s="101">
        <v>3.7151702786377712</v>
      </c>
      <c r="P247" s="100">
        <v>131.17044642857144</v>
      </c>
      <c r="Q247" s="100"/>
      <c r="R247" s="100">
        <v>2.2000000000000002</v>
      </c>
      <c r="S247" s="100">
        <v>2.23</v>
      </c>
      <c r="T247" s="100">
        <v>2.2149999999999999</v>
      </c>
      <c r="U247" s="101">
        <v>0</v>
      </c>
      <c r="V247" s="101">
        <v>18.766756032171571</v>
      </c>
      <c r="W247" s="100">
        <v>173.45823214285713</v>
      </c>
    </row>
    <row r="248" spans="1:23">
      <c r="A248" s="173">
        <v>41119</v>
      </c>
      <c r="B248" s="149">
        <f t="shared" si="10"/>
        <v>41121</v>
      </c>
      <c r="C248" s="102">
        <v>0.7812214285714284</v>
      </c>
      <c r="D248" s="100">
        <v>2.57</v>
      </c>
      <c r="E248" s="100">
        <v>2.6</v>
      </c>
      <c r="F248" s="100">
        <v>2.585</v>
      </c>
      <c r="G248" s="101">
        <v>1.9723865877711972</v>
      </c>
      <c r="H248" s="101">
        <v>3.1936127744510969</v>
      </c>
      <c r="I248" s="171">
        <v>201.94573928571424</v>
      </c>
      <c r="J248" s="100"/>
      <c r="K248" s="100">
        <v>1.72</v>
      </c>
      <c r="L248" s="100">
        <v>1.75</v>
      </c>
      <c r="M248" s="100">
        <v>1.7349999999999999</v>
      </c>
      <c r="N248" s="101">
        <v>3.5820895522387985</v>
      </c>
      <c r="O248" s="101">
        <v>7.4303405572755423</v>
      </c>
      <c r="P248" s="100">
        <v>135.54191785714283</v>
      </c>
      <c r="Q248" s="100"/>
      <c r="R248" s="100">
        <v>2.29</v>
      </c>
      <c r="S248" s="100">
        <v>2.3199999999999998</v>
      </c>
      <c r="T248" s="100">
        <v>2.3049999999999997</v>
      </c>
      <c r="U248" s="101">
        <v>4.0632054176072074</v>
      </c>
      <c r="V248" s="101">
        <v>23.592493297587126</v>
      </c>
      <c r="W248" s="100">
        <v>180.07153928571421</v>
      </c>
    </row>
    <row r="249" spans="1:23">
      <c r="A249" s="173">
        <v>41126</v>
      </c>
      <c r="B249" s="149">
        <f t="shared" si="10"/>
        <v>41128</v>
      </c>
      <c r="C249" s="102">
        <v>0.78565000000000007</v>
      </c>
      <c r="D249" s="100">
        <v>2.57</v>
      </c>
      <c r="E249" s="100">
        <v>2.6</v>
      </c>
      <c r="F249" s="100">
        <v>2.585</v>
      </c>
      <c r="G249" s="101">
        <v>0</v>
      </c>
      <c r="H249" s="101">
        <v>4.4444444444444287</v>
      </c>
      <c r="I249" s="171">
        <v>203.09052500000001</v>
      </c>
      <c r="J249" s="100"/>
      <c r="K249" s="100">
        <v>1.72</v>
      </c>
      <c r="L249" s="100">
        <v>1.75</v>
      </c>
      <c r="M249" s="100">
        <v>1.7349999999999999</v>
      </c>
      <c r="N249" s="101">
        <v>0</v>
      </c>
      <c r="O249" s="101">
        <v>7.4303405572755423</v>
      </c>
      <c r="P249" s="100">
        <v>136.31027499999999</v>
      </c>
      <c r="Q249" s="100"/>
      <c r="R249" s="100">
        <v>2.29</v>
      </c>
      <c r="S249" s="100">
        <v>2.3199999999999998</v>
      </c>
      <c r="T249" s="100">
        <v>2.3049999999999997</v>
      </c>
      <c r="U249" s="101">
        <v>0</v>
      </c>
      <c r="V249" s="101">
        <v>23.592493297587126</v>
      </c>
      <c r="W249" s="100">
        <v>181.09232499999999</v>
      </c>
    </row>
    <row r="250" spans="1:23">
      <c r="A250" s="173">
        <v>41133</v>
      </c>
      <c r="B250" s="149">
        <f t="shared" si="10"/>
        <v>41135</v>
      </c>
      <c r="C250" s="102">
        <v>0.78913571428571427</v>
      </c>
      <c r="D250" s="100">
        <v>2.62</v>
      </c>
      <c r="E250" s="100">
        <v>2.65</v>
      </c>
      <c r="F250" s="100">
        <v>2.6349999999999998</v>
      </c>
      <c r="G250" s="101">
        <v>1.9342359767891679</v>
      </c>
      <c r="H250" s="101">
        <v>6.4646464646464636</v>
      </c>
      <c r="I250" s="171">
        <v>207.93726071428571</v>
      </c>
      <c r="J250" s="100"/>
      <c r="K250" s="100">
        <v>1.77</v>
      </c>
      <c r="L250" s="100">
        <v>1.8</v>
      </c>
      <c r="M250" s="100">
        <v>1.7850000000000001</v>
      </c>
      <c r="N250" s="101">
        <v>2.8818443804034644</v>
      </c>
      <c r="O250" s="101">
        <v>10.526315789473699</v>
      </c>
      <c r="P250" s="100">
        <v>140.86072500000003</v>
      </c>
      <c r="Q250" s="100"/>
      <c r="R250" s="100">
        <v>2.34</v>
      </c>
      <c r="S250" s="100">
        <v>2.37</v>
      </c>
      <c r="T250" s="100">
        <v>2.355</v>
      </c>
      <c r="U250" s="101">
        <v>2.1691973969631277</v>
      </c>
      <c r="V250" s="101">
        <v>26.273458445040205</v>
      </c>
      <c r="W250" s="100">
        <v>185.84146071428572</v>
      </c>
    </row>
    <row r="251" spans="1:23">
      <c r="A251" s="173">
        <v>41140</v>
      </c>
      <c r="B251" s="149">
        <f t="shared" si="10"/>
        <v>41142</v>
      </c>
      <c r="C251" s="102">
        <v>0.78472857142857144</v>
      </c>
      <c r="D251" s="100">
        <v>2.62</v>
      </c>
      <c r="E251" s="100">
        <v>2.65</v>
      </c>
      <c r="F251" s="100">
        <v>2.6349999999999998</v>
      </c>
      <c r="G251" s="101">
        <v>0</v>
      </c>
      <c r="H251" s="101">
        <v>7.7709611451942493</v>
      </c>
      <c r="I251" s="171">
        <v>206.77597857142857</v>
      </c>
      <c r="J251" s="100"/>
      <c r="K251" s="100">
        <v>1.77</v>
      </c>
      <c r="L251" s="100">
        <v>1.8</v>
      </c>
      <c r="M251" s="100">
        <v>1.7850000000000001</v>
      </c>
      <c r="N251" s="101">
        <v>0</v>
      </c>
      <c r="O251" s="101">
        <v>10.526315789473699</v>
      </c>
      <c r="P251" s="100">
        <v>140.07405000000003</v>
      </c>
      <c r="Q251" s="100"/>
      <c r="R251" s="100">
        <v>2.34</v>
      </c>
      <c r="S251" s="100">
        <v>2.37</v>
      </c>
      <c r="T251" s="100">
        <v>2.355</v>
      </c>
      <c r="U251" s="101">
        <v>0</v>
      </c>
      <c r="V251" s="101">
        <v>26.273458445040205</v>
      </c>
      <c r="W251" s="100">
        <v>184.80357857142857</v>
      </c>
    </row>
    <row r="252" spans="1:23">
      <c r="A252" s="173">
        <v>41147</v>
      </c>
      <c r="B252" s="149">
        <f t="shared" si="10"/>
        <v>41149</v>
      </c>
      <c r="C252" s="102">
        <v>0.78780000000000006</v>
      </c>
      <c r="D252" s="100">
        <v>2.67</v>
      </c>
      <c r="E252" s="100">
        <v>2.7</v>
      </c>
      <c r="F252" s="100">
        <v>2.6850000000000001</v>
      </c>
      <c r="G252" s="101">
        <v>1.8975332068311275</v>
      </c>
      <c r="H252" s="101">
        <v>11.18012422360249</v>
      </c>
      <c r="I252" s="171">
        <v>211.52430000000001</v>
      </c>
      <c r="J252" s="100"/>
      <c r="K252" s="100">
        <v>1.83</v>
      </c>
      <c r="L252" s="100">
        <v>1.86</v>
      </c>
      <c r="M252" s="100">
        <v>1.8450000000000002</v>
      </c>
      <c r="N252" s="101">
        <v>3.3613445378151425</v>
      </c>
      <c r="O252" s="101">
        <v>14.24148606811147</v>
      </c>
      <c r="P252" s="100">
        <v>145.34910000000002</v>
      </c>
      <c r="Q252" s="100"/>
      <c r="R252" s="100">
        <v>2.4</v>
      </c>
      <c r="S252" s="100">
        <v>2.4300000000000002</v>
      </c>
      <c r="T252" s="100">
        <v>2.415</v>
      </c>
      <c r="U252" s="101">
        <v>2.5477707006369457</v>
      </c>
      <c r="V252" s="101">
        <v>27.4406332453826</v>
      </c>
      <c r="W252" s="100">
        <v>190.25370000000001</v>
      </c>
    </row>
    <row r="253" spans="1:23">
      <c r="A253" s="173">
        <v>41154</v>
      </c>
      <c r="B253" s="149">
        <f t="shared" si="10"/>
        <v>41156</v>
      </c>
      <c r="C253" s="102">
        <v>0.79287714285714284</v>
      </c>
      <c r="D253" s="100">
        <v>2.74</v>
      </c>
      <c r="E253" s="100">
        <v>2.77</v>
      </c>
      <c r="F253" s="100">
        <v>2.7549999999999999</v>
      </c>
      <c r="G253" s="101">
        <v>2.6070763500930951</v>
      </c>
      <c r="H253" s="101">
        <v>14.078674948240149</v>
      </c>
      <c r="I253" s="171">
        <v>218.43765285714284</v>
      </c>
      <c r="J253" s="100"/>
      <c r="K253" s="100">
        <v>1.91</v>
      </c>
      <c r="L253" s="100">
        <v>1.94</v>
      </c>
      <c r="M253" s="100">
        <v>1.9249999999999998</v>
      </c>
      <c r="N253" s="101">
        <v>4.3360433604335782</v>
      </c>
      <c r="O253" s="101">
        <v>19.195046439628484</v>
      </c>
      <c r="P253" s="100">
        <v>152.62884999999997</v>
      </c>
      <c r="Q253" s="100"/>
      <c r="R253" s="100">
        <v>2.5</v>
      </c>
      <c r="S253" s="100">
        <v>2.5299999999999998</v>
      </c>
      <c r="T253" s="100">
        <v>2.5149999999999997</v>
      </c>
      <c r="U253" s="101">
        <v>4.1407867494824018</v>
      </c>
      <c r="V253" s="101">
        <v>32.717678100263811</v>
      </c>
      <c r="W253" s="100">
        <v>199.40860142857139</v>
      </c>
    </row>
    <row r="254" spans="1:23">
      <c r="A254" s="173">
        <v>41161</v>
      </c>
      <c r="B254" s="149">
        <f t="shared" si="10"/>
        <v>41163</v>
      </c>
      <c r="C254" s="102">
        <v>0.79369999999999996</v>
      </c>
      <c r="D254" s="100">
        <v>2.74</v>
      </c>
      <c r="E254" s="100">
        <v>2.77</v>
      </c>
      <c r="F254" s="100">
        <v>2.7549999999999999</v>
      </c>
      <c r="G254" s="101">
        <v>0</v>
      </c>
      <c r="H254" s="101">
        <v>14.078674948240149</v>
      </c>
      <c r="I254" s="171">
        <v>218.66434999999998</v>
      </c>
      <c r="J254" s="100"/>
      <c r="K254" s="100">
        <v>1.91</v>
      </c>
      <c r="L254" s="100">
        <v>1.94</v>
      </c>
      <c r="M254" s="100">
        <v>1.9249999999999998</v>
      </c>
      <c r="N254" s="101">
        <v>0</v>
      </c>
      <c r="O254" s="101">
        <v>19.195046439628484</v>
      </c>
      <c r="P254" s="100">
        <v>152.78724999999997</v>
      </c>
      <c r="Q254" s="100"/>
      <c r="R254" s="100">
        <v>2.5</v>
      </c>
      <c r="S254" s="100">
        <v>2.5299999999999998</v>
      </c>
      <c r="T254" s="100">
        <v>2.5149999999999997</v>
      </c>
      <c r="U254" s="101">
        <v>0</v>
      </c>
      <c r="V254" s="101">
        <v>32.717678100263811</v>
      </c>
      <c r="W254" s="100">
        <v>199.61554999999998</v>
      </c>
    </row>
    <row r="255" spans="1:23">
      <c r="A255" s="173">
        <v>41168</v>
      </c>
      <c r="B255" s="149">
        <f t="shared" si="10"/>
        <v>41170</v>
      </c>
      <c r="C255" s="102">
        <v>0.80175000000000007</v>
      </c>
      <c r="D255" s="100">
        <v>2.78</v>
      </c>
      <c r="E255" s="100">
        <v>2.81</v>
      </c>
      <c r="F255" s="100">
        <v>2.7949999999999999</v>
      </c>
      <c r="G255" s="101">
        <v>1.4519056261343053</v>
      </c>
      <c r="H255" s="101">
        <v>15.734989648033121</v>
      </c>
      <c r="I255" s="171">
        <v>224.08912500000002</v>
      </c>
      <c r="J255" s="100"/>
      <c r="K255" s="100">
        <v>1.95</v>
      </c>
      <c r="L255" s="100">
        <v>1.98</v>
      </c>
      <c r="M255" s="100">
        <v>1.9649999999999999</v>
      </c>
      <c r="N255" s="101">
        <v>2.0779220779220822</v>
      </c>
      <c r="O255" s="101">
        <v>21.671826625386984</v>
      </c>
      <c r="P255" s="100">
        <v>157.54387500000001</v>
      </c>
      <c r="Q255" s="100"/>
      <c r="R255" s="100">
        <v>2.54</v>
      </c>
      <c r="S255" s="100">
        <v>2.57</v>
      </c>
      <c r="T255" s="100">
        <v>2.5549999999999997</v>
      </c>
      <c r="U255" s="101">
        <v>1.5904572564612351</v>
      </c>
      <c r="V255" s="101">
        <v>34.828496042216329</v>
      </c>
      <c r="W255" s="100">
        <v>204.84712500000001</v>
      </c>
    </row>
    <row r="256" spans="1:23">
      <c r="A256" s="173">
        <v>41175</v>
      </c>
      <c r="B256" s="149">
        <f t="shared" si="10"/>
        <v>41177</v>
      </c>
      <c r="C256" s="102">
        <v>0.80259571428571441</v>
      </c>
      <c r="D256" s="100">
        <v>2.78</v>
      </c>
      <c r="E256" s="100">
        <v>2.81</v>
      </c>
      <c r="F256" s="100">
        <v>2.7949999999999999</v>
      </c>
      <c r="G256" s="101">
        <v>0</v>
      </c>
      <c r="H256" s="101">
        <v>15.734989648033121</v>
      </c>
      <c r="I256" s="171">
        <v>224.32550214285718</v>
      </c>
      <c r="J256" s="100"/>
      <c r="K256" s="100">
        <v>1.95</v>
      </c>
      <c r="L256" s="100">
        <v>1.98</v>
      </c>
      <c r="M256" s="100">
        <v>1.9649999999999999</v>
      </c>
      <c r="N256" s="101">
        <v>0</v>
      </c>
      <c r="O256" s="101">
        <v>21.671826625386984</v>
      </c>
      <c r="P256" s="100">
        <v>157.71005785714289</v>
      </c>
      <c r="Q256" s="100"/>
      <c r="R256" s="100">
        <v>2.54</v>
      </c>
      <c r="S256" s="100">
        <v>2.57</v>
      </c>
      <c r="T256" s="100">
        <v>2.5549999999999997</v>
      </c>
      <c r="U256" s="101">
        <v>0</v>
      </c>
      <c r="V256" s="101">
        <v>34.828496042216329</v>
      </c>
      <c r="W256" s="100">
        <v>205.06320499999998</v>
      </c>
    </row>
    <row r="257" spans="1:23">
      <c r="A257" s="173">
        <v>41182</v>
      </c>
      <c r="B257" s="149">
        <f t="shared" si="10"/>
        <v>41184</v>
      </c>
      <c r="C257" s="102">
        <v>0.79670000000000007</v>
      </c>
      <c r="D257" s="100">
        <v>2.78</v>
      </c>
      <c r="E257" s="100">
        <v>2.81</v>
      </c>
      <c r="F257" s="100">
        <v>2.7949999999999999</v>
      </c>
      <c r="G257" s="101">
        <v>0</v>
      </c>
      <c r="H257" s="101">
        <v>15.734989648033121</v>
      </c>
      <c r="I257" s="171">
        <v>222.67765000000003</v>
      </c>
      <c r="J257" s="100"/>
      <c r="K257" s="100">
        <v>1.95</v>
      </c>
      <c r="L257" s="100">
        <v>1.98</v>
      </c>
      <c r="M257" s="100">
        <v>1.9649999999999999</v>
      </c>
      <c r="N257" s="101">
        <v>0</v>
      </c>
      <c r="O257" s="101">
        <v>21.671826625386984</v>
      </c>
      <c r="P257" s="100">
        <v>156.55155000000002</v>
      </c>
      <c r="Q257" s="100"/>
      <c r="R257" s="100">
        <v>2.54</v>
      </c>
      <c r="S257" s="100">
        <v>2.57</v>
      </c>
      <c r="T257" s="100">
        <v>2.5549999999999997</v>
      </c>
      <c r="U257" s="101">
        <v>0</v>
      </c>
      <c r="V257" s="101">
        <v>34.828496042216329</v>
      </c>
      <c r="W257" s="100">
        <v>203.55685</v>
      </c>
    </row>
    <row r="258" spans="1:23">
      <c r="A258" s="173">
        <v>41189</v>
      </c>
      <c r="B258" s="149">
        <f t="shared" si="10"/>
        <v>41191</v>
      </c>
      <c r="C258" s="102">
        <v>0.80117857142857152</v>
      </c>
      <c r="D258" s="100">
        <v>2.78</v>
      </c>
      <c r="E258" s="100">
        <v>2.81</v>
      </c>
      <c r="F258" s="100">
        <v>2.7949999999999999</v>
      </c>
      <c r="G258" s="101">
        <v>0</v>
      </c>
      <c r="H258" s="101">
        <v>15.734989648033121</v>
      </c>
      <c r="I258" s="171">
        <v>223.92941071428572</v>
      </c>
      <c r="J258" s="100"/>
      <c r="K258" s="100">
        <v>1.95</v>
      </c>
      <c r="L258" s="100">
        <v>1.98</v>
      </c>
      <c r="M258" s="100">
        <v>1.9649999999999999</v>
      </c>
      <c r="N258" s="101">
        <v>0</v>
      </c>
      <c r="O258" s="101">
        <v>21.671826625386984</v>
      </c>
      <c r="P258" s="100">
        <v>157.4315892857143</v>
      </c>
      <c r="Q258" s="100"/>
      <c r="R258" s="100">
        <v>2.54</v>
      </c>
      <c r="S258" s="100">
        <v>2.57</v>
      </c>
      <c r="T258" s="100">
        <v>2.5549999999999997</v>
      </c>
      <c r="U258" s="101">
        <v>0</v>
      </c>
      <c r="V258" s="101">
        <v>34.828496042216329</v>
      </c>
      <c r="W258" s="100">
        <v>204.70112500000002</v>
      </c>
    </row>
    <row r="259" spans="1:23">
      <c r="A259" s="173">
        <v>41196</v>
      </c>
      <c r="B259" s="149">
        <f t="shared" si="10"/>
        <v>41198</v>
      </c>
      <c r="C259" s="102">
        <v>0.8061071428571428</v>
      </c>
      <c r="D259" s="100">
        <v>2.78</v>
      </c>
      <c r="E259" s="100">
        <v>2.81</v>
      </c>
      <c r="F259" s="100">
        <v>2.7949999999999999</v>
      </c>
      <c r="G259" s="101">
        <v>0</v>
      </c>
      <c r="H259" s="101">
        <v>15.734989648033121</v>
      </c>
      <c r="I259" s="171">
        <v>225.30694642857139</v>
      </c>
      <c r="J259" s="100"/>
      <c r="K259" s="100">
        <v>1.95</v>
      </c>
      <c r="L259" s="100">
        <v>1.98</v>
      </c>
      <c r="M259" s="100">
        <v>1.9649999999999999</v>
      </c>
      <c r="N259" s="101">
        <v>0</v>
      </c>
      <c r="O259" s="101">
        <v>21.671826625386984</v>
      </c>
      <c r="P259" s="100">
        <v>158.40005357142854</v>
      </c>
      <c r="Q259" s="100"/>
      <c r="R259" s="100">
        <v>2.54</v>
      </c>
      <c r="S259" s="100">
        <v>2.57</v>
      </c>
      <c r="T259" s="100">
        <v>2.5549999999999997</v>
      </c>
      <c r="U259" s="101">
        <v>0</v>
      </c>
      <c r="V259" s="101">
        <v>34.828496042216329</v>
      </c>
      <c r="W259" s="100">
        <v>205.96037499999994</v>
      </c>
    </row>
    <row r="260" spans="1:23">
      <c r="A260" s="173">
        <v>41203</v>
      </c>
      <c r="B260" s="149">
        <f t="shared" si="10"/>
        <v>41205</v>
      </c>
      <c r="C260" s="102">
        <v>0.81036428571428576</v>
      </c>
      <c r="D260" s="100">
        <v>2.75</v>
      </c>
      <c r="E260" s="100">
        <v>2.78</v>
      </c>
      <c r="F260" s="100">
        <v>2.7649999999999997</v>
      </c>
      <c r="G260" s="101">
        <v>-1.0733452593917718</v>
      </c>
      <c r="H260" s="101">
        <v>14.492753623188378</v>
      </c>
      <c r="I260" s="171">
        <v>224.06572499999999</v>
      </c>
      <c r="J260" s="100"/>
      <c r="K260" s="100">
        <v>1.95</v>
      </c>
      <c r="L260" s="100">
        <v>1.98</v>
      </c>
      <c r="M260" s="100">
        <v>1.9649999999999999</v>
      </c>
      <c r="N260" s="101">
        <v>0</v>
      </c>
      <c r="O260" s="101">
        <v>21.671826625386984</v>
      </c>
      <c r="P260" s="100">
        <v>159.23658214285715</v>
      </c>
      <c r="Q260" s="100"/>
      <c r="R260" s="100">
        <v>2.54</v>
      </c>
      <c r="S260" s="100">
        <v>2.57</v>
      </c>
      <c r="T260" s="100">
        <v>2.5549999999999997</v>
      </c>
      <c r="U260" s="101">
        <v>0</v>
      </c>
      <c r="V260" s="101">
        <v>34.828496042216329</v>
      </c>
      <c r="W260" s="100">
        <v>207.04807499999998</v>
      </c>
    </row>
    <row r="261" spans="1:23">
      <c r="A261" s="173">
        <v>41210</v>
      </c>
      <c r="B261" s="149">
        <f t="shared" si="10"/>
        <v>41212</v>
      </c>
      <c r="C261" s="102">
        <v>0.80807142857142844</v>
      </c>
      <c r="D261" s="100">
        <v>2.71</v>
      </c>
      <c r="E261" s="100">
        <v>2.74</v>
      </c>
      <c r="F261" s="100">
        <v>2.7250000000000001</v>
      </c>
      <c r="G261" s="101">
        <v>-1.4466546112115566</v>
      </c>
      <c r="H261" s="101">
        <v>12.836438923395448</v>
      </c>
      <c r="I261" s="171">
        <v>220.19946428571427</v>
      </c>
      <c r="J261" s="100"/>
      <c r="K261" s="100">
        <v>1.92</v>
      </c>
      <c r="L261" s="100">
        <v>1.95</v>
      </c>
      <c r="M261" s="100">
        <v>1.9350000000000001</v>
      </c>
      <c r="N261" s="101">
        <v>-1.5267175572518994</v>
      </c>
      <c r="O261" s="101">
        <v>19.814241486068113</v>
      </c>
      <c r="P261" s="100">
        <v>156.3618214285714</v>
      </c>
      <c r="Q261" s="100"/>
      <c r="R261" s="100">
        <v>2.54</v>
      </c>
      <c r="S261" s="100">
        <v>2.57</v>
      </c>
      <c r="T261" s="100">
        <v>2.5549999999999997</v>
      </c>
      <c r="U261" s="101">
        <v>0</v>
      </c>
      <c r="V261" s="101">
        <v>29.367088607594923</v>
      </c>
      <c r="W261" s="100">
        <v>206.46224999999995</v>
      </c>
    </row>
    <row r="262" spans="1:23">
      <c r="A262" s="173">
        <v>41217</v>
      </c>
      <c r="B262" s="149">
        <f t="shared" si="10"/>
        <v>41219</v>
      </c>
      <c r="C262" s="102">
        <v>0.80353571428571413</v>
      </c>
      <c r="D262" s="100">
        <v>2.64</v>
      </c>
      <c r="E262" s="100">
        <v>2.67</v>
      </c>
      <c r="F262" s="100">
        <v>2.6550000000000002</v>
      </c>
      <c r="G262" s="101">
        <v>-2.5688073394495348</v>
      </c>
      <c r="H262" s="101">
        <v>9.9378881987577756</v>
      </c>
      <c r="I262" s="171">
        <v>213.33873214285711</v>
      </c>
      <c r="J262" s="100"/>
      <c r="K262" s="100">
        <v>1.89</v>
      </c>
      <c r="L262" s="100">
        <v>1.92</v>
      </c>
      <c r="M262" s="100">
        <v>1.9049999999999998</v>
      </c>
      <c r="N262" s="101">
        <v>-1.5503875968992418</v>
      </c>
      <c r="O262" s="101">
        <v>17.956656346749213</v>
      </c>
      <c r="P262" s="100">
        <v>153.07355357142853</v>
      </c>
      <c r="Q262" s="100"/>
      <c r="R262" s="100">
        <v>2.54</v>
      </c>
      <c r="S262" s="100">
        <v>2.57</v>
      </c>
      <c r="T262" s="100">
        <v>2.5549999999999997</v>
      </c>
      <c r="U262" s="101">
        <v>0</v>
      </c>
      <c r="V262" s="101">
        <v>29.367088607594923</v>
      </c>
      <c r="W262" s="100">
        <v>205.30337499999996</v>
      </c>
    </row>
    <row r="263" spans="1:23">
      <c r="A263" s="173">
        <v>41224</v>
      </c>
      <c r="B263" s="149">
        <f t="shared" ref="B263:B326" si="11">B262+7</f>
        <v>41226</v>
      </c>
      <c r="C263" s="102">
        <v>0.79884285714285708</v>
      </c>
      <c r="D263" s="100">
        <v>2.61</v>
      </c>
      <c r="E263" s="100">
        <v>2.64</v>
      </c>
      <c r="F263" s="100">
        <v>2.625</v>
      </c>
      <c r="G263" s="101">
        <v>-1.1299435028248723</v>
      </c>
      <c r="H263" s="101">
        <v>8.6956521739130324</v>
      </c>
      <c r="I263" s="171">
        <v>209.69624999999996</v>
      </c>
      <c r="J263" s="100"/>
      <c r="K263" s="100">
        <v>1.86</v>
      </c>
      <c r="L263" s="100">
        <v>1.89</v>
      </c>
      <c r="M263" s="100">
        <v>1.875</v>
      </c>
      <c r="N263" s="101">
        <v>-1.5748031496062822</v>
      </c>
      <c r="O263" s="101">
        <v>16.099071207430342</v>
      </c>
      <c r="P263" s="100">
        <v>149.78303571428572</v>
      </c>
      <c r="Q263" s="100"/>
      <c r="R263" s="100">
        <v>2.54</v>
      </c>
      <c r="S263" s="100">
        <v>2.57</v>
      </c>
      <c r="T263" s="100">
        <v>2.5549999999999997</v>
      </c>
      <c r="U263" s="101">
        <v>0</v>
      </c>
      <c r="V263" s="101">
        <v>29.367088607594923</v>
      </c>
      <c r="W263" s="100">
        <v>204.10434999999998</v>
      </c>
    </row>
    <row r="264" spans="1:23">
      <c r="A264" s="173">
        <v>41231</v>
      </c>
      <c r="B264" s="149">
        <f t="shared" si="11"/>
        <v>41233</v>
      </c>
      <c r="C264" s="102">
        <v>0.80169285714285721</v>
      </c>
      <c r="D264" s="100">
        <v>2.59</v>
      </c>
      <c r="E264" s="100">
        <v>2.62</v>
      </c>
      <c r="F264" s="100">
        <v>2.605</v>
      </c>
      <c r="G264" s="101">
        <v>-0.7619047619047592</v>
      </c>
      <c r="H264" s="101">
        <v>7.8674948240165605</v>
      </c>
      <c r="I264" s="171">
        <v>208.84098928571427</v>
      </c>
      <c r="J264" s="100"/>
      <c r="K264" s="100">
        <v>1.84</v>
      </c>
      <c r="L264" s="100">
        <v>1.87</v>
      </c>
      <c r="M264" s="100">
        <v>1.855</v>
      </c>
      <c r="N264" s="101">
        <v>-1.0666666666666771</v>
      </c>
      <c r="O264" s="101">
        <v>14.860681114551085</v>
      </c>
      <c r="P264" s="100">
        <v>148.71402500000002</v>
      </c>
      <c r="Q264" s="100"/>
      <c r="R264" s="100">
        <v>2.54</v>
      </c>
      <c r="S264" s="100">
        <v>2.57</v>
      </c>
      <c r="T264" s="100">
        <v>2.5549999999999997</v>
      </c>
      <c r="U264" s="101">
        <v>0</v>
      </c>
      <c r="V264" s="101">
        <v>29.367088607594923</v>
      </c>
      <c r="W264" s="100">
        <v>204.832525</v>
      </c>
    </row>
    <row r="265" spans="1:23">
      <c r="A265" s="173">
        <v>41238</v>
      </c>
      <c r="B265" s="149">
        <f t="shared" si="11"/>
        <v>41240</v>
      </c>
      <c r="C265" s="102">
        <v>0.80598571428571442</v>
      </c>
      <c r="D265" s="100">
        <v>2.59</v>
      </c>
      <c r="E265" s="100">
        <v>2.62</v>
      </c>
      <c r="F265" s="100">
        <v>2.605</v>
      </c>
      <c r="G265" s="101">
        <v>0</v>
      </c>
      <c r="H265" s="101">
        <v>7.8674948240165605</v>
      </c>
      <c r="I265" s="171">
        <v>209.9592785714286</v>
      </c>
      <c r="J265" s="100"/>
      <c r="K265" s="100">
        <v>1.84</v>
      </c>
      <c r="L265" s="100">
        <v>1.87</v>
      </c>
      <c r="M265" s="100">
        <v>1.855</v>
      </c>
      <c r="N265" s="101">
        <v>0</v>
      </c>
      <c r="O265" s="101">
        <v>14.860681114551085</v>
      </c>
      <c r="P265" s="100">
        <v>149.51035000000002</v>
      </c>
      <c r="Q265" s="100"/>
      <c r="R265" s="100">
        <v>2.54</v>
      </c>
      <c r="S265" s="100">
        <v>2.57</v>
      </c>
      <c r="T265" s="100">
        <v>2.5549999999999997</v>
      </c>
      <c r="U265" s="101">
        <v>0</v>
      </c>
      <c r="V265" s="101">
        <v>29.367088607594923</v>
      </c>
      <c r="W265" s="100">
        <v>205.92935</v>
      </c>
    </row>
    <row r="266" spans="1:23">
      <c r="A266" s="173">
        <v>41245</v>
      </c>
      <c r="B266" s="149">
        <f t="shared" si="11"/>
        <v>41247</v>
      </c>
      <c r="C266" s="102">
        <v>0.80959285714285734</v>
      </c>
      <c r="D266" s="100">
        <v>2.57</v>
      </c>
      <c r="E266" s="100">
        <v>2.6</v>
      </c>
      <c r="F266" s="100">
        <v>2.585</v>
      </c>
      <c r="G266" s="101">
        <v>-0.76775431861804577</v>
      </c>
      <c r="H266" s="101">
        <v>7.0393374741200887</v>
      </c>
      <c r="I266" s="171">
        <v>209.27975357142861</v>
      </c>
      <c r="J266" s="100"/>
      <c r="K266" s="100">
        <v>1.82</v>
      </c>
      <c r="L266" s="100">
        <v>1.85</v>
      </c>
      <c r="M266" s="100">
        <v>1.835</v>
      </c>
      <c r="N266" s="101">
        <v>-1.0781671159029571</v>
      </c>
      <c r="O266" s="101">
        <v>13.622291021671828</v>
      </c>
      <c r="P266" s="100">
        <v>148.56028928571433</v>
      </c>
      <c r="Q266" s="100"/>
      <c r="R266" s="100">
        <v>2.54</v>
      </c>
      <c r="S266" s="100">
        <v>2.57</v>
      </c>
      <c r="T266" s="100">
        <v>2.5549999999999997</v>
      </c>
      <c r="U266" s="101">
        <v>0</v>
      </c>
      <c r="V266" s="101">
        <v>29.367088607594923</v>
      </c>
      <c r="W266" s="100">
        <v>206.85097500000006</v>
      </c>
    </row>
    <row r="267" spans="1:23">
      <c r="A267" s="173">
        <v>41252</v>
      </c>
      <c r="B267" s="149">
        <f t="shared" si="11"/>
        <v>41254</v>
      </c>
      <c r="C267" s="102">
        <v>0.81009285714285717</v>
      </c>
      <c r="D267" s="100">
        <v>2.54</v>
      </c>
      <c r="E267" s="100">
        <v>2.57</v>
      </c>
      <c r="F267" s="100">
        <v>2.5549999999999997</v>
      </c>
      <c r="G267" s="101">
        <v>-1.1605415860735206</v>
      </c>
      <c r="H267" s="101">
        <v>5.7971014492753454</v>
      </c>
      <c r="I267" s="171">
        <v>206.97872499999997</v>
      </c>
      <c r="J267" s="100"/>
      <c r="K267" s="100">
        <v>1.79</v>
      </c>
      <c r="L267" s="100">
        <v>1.82</v>
      </c>
      <c r="M267" s="100">
        <v>1.8050000000000002</v>
      </c>
      <c r="N267" s="101">
        <v>-1.634877384196173</v>
      </c>
      <c r="O267" s="101">
        <v>11.764705882352942</v>
      </c>
      <c r="P267" s="100">
        <v>146.22176071428575</v>
      </c>
      <c r="Q267" s="100"/>
      <c r="R267" s="100">
        <v>2.54</v>
      </c>
      <c r="S267" s="100">
        <v>2.57</v>
      </c>
      <c r="T267" s="100">
        <v>2.5549999999999997</v>
      </c>
      <c r="U267" s="101">
        <v>0</v>
      </c>
      <c r="V267" s="101">
        <v>29.367088607594923</v>
      </c>
      <c r="W267" s="100">
        <v>206.97872499999997</v>
      </c>
    </row>
    <row r="268" spans="1:23">
      <c r="A268" s="173">
        <v>41259</v>
      </c>
      <c r="B268" s="149">
        <f t="shared" si="11"/>
        <v>41261</v>
      </c>
      <c r="C268" s="102">
        <v>0.80838571428571426</v>
      </c>
      <c r="D268" s="100">
        <v>2.52</v>
      </c>
      <c r="E268" s="100">
        <v>2.5499999999999998</v>
      </c>
      <c r="F268" s="100">
        <v>2.5350000000000001</v>
      </c>
      <c r="G268" s="101">
        <v>-0.78277886497063776</v>
      </c>
      <c r="H268" s="101">
        <v>6.2893081761006471</v>
      </c>
      <c r="I268" s="171">
        <v>204.92577857142859</v>
      </c>
      <c r="J268" s="100"/>
      <c r="K268" s="100">
        <v>1.77</v>
      </c>
      <c r="L268" s="100">
        <v>1.8</v>
      </c>
      <c r="M268" s="100">
        <v>1.7850000000000001</v>
      </c>
      <c r="N268" s="101">
        <v>-1.10803324099723</v>
      </c>
      <c r="O268" s="101">
        <v>10.526315789473699</v>
      </c>
      <c r="P268" s="100">
        <v>144.29685000000001</v>
      </c>
      <c r="Q268" s="100"/>
      <c r="R268" s="100">
        <v>2.54</v>
      </c>
      <c r="S268" s="100">
        <v>2.57</v>
      </c>
      <c r="T268" s="100">
        <v>2.5549999999999997</v>
      </c>
      <c r="U268" s="101">
        <v>0</v>
      </c>
      <c r="V268" s="101">
        <v>29.367088607594923</v>
      </c>
      <c r="W268" s="100">
        <v>206.54255000000001</v>
      </c>
    </row>
    <row r="269" spans="1:23">
      <c r="A269" s="173">
        <v>41266</v>
      </c>
      <c r="B269" s="149">
        <f t="shared" si="11"/>
        <v>41268</v>
      </c>
      <c r="C269" s="102">
        <v>0.81362857142857137</v>
      </c>
      <c r="D269" s="100">
        <v>2.52</v>
      </c>
      <c r="E269" s="100">
        <v>2.5499999999999998</v>
      </c>
      <c r="F269" s="100">
        <v>2.5350000000000001</v>
      </c>
      <c r="G269" s="101">
        <v>0</v>
      </c>
      <c r="H269" s="101">
        <v>6.2893081761006471</v>
      </c>
      <c r="I269" s="171">
        <v>206.25484285714288</v>
      </c>
      <c r="J269" s="100"/>
      <c r="K269" s="100">
        <v>1.77</v>
      </c>
      <c r="L269" s="100">
        <v>1.8</v>
      </c>
      <c r="M269" s="100">
        <v>1.7850000000000001</v>
      </c>
      <c r="N269" s="101">
        <v>0</v>
      </c>
      <c r="O269" s="101">
        <v>10.526315789473699</v>
      </c>
      <c r="P269" s="100">
        <v>145.23269999999999</v>
      </c>
      <c r="Q269" s="100"/>
      <c r="R269" s="100">
        <v>2.54</v>
      </c>
      <c r="S269" s="100">
        <v>2.57</v>
      </c>
      <c r="T269" s="100">
        <v>2.5549999999999997</v>
      </c>
      <c r="U269" s="101">
        <v>0</v>
      </c>
      <c r="V269" s="101">
        <v>29.367088607594923</v>
      </c>
      <c r="W269" s="100">
        <v>207.88209999999995</v>
      </c>
    </row>
    <row r="270" spans="1:23">
      <c r="A270" s="173">
        <v>41273</v>
      </c>
      <c r="B270" s="149">
        <f t="shared" si="11"/>
        <v>41275</v>
      </c>
      <c r="C270" s="102">
        <v>0.81721428571428578</v>
      </c>
      <c r="D270" s="100">
        <v>2.52</v>
      </c>
      <c r="E270" s="100">
        <v>2.5499999999999998</v>
      </c>
      <c r="F270" s="100">
        <v>2.5350000000000001</v>
      </c>
      <c r="G270" s="101">
        <v>0</v>
      </c>
      <c r="H270" s="101">
        <v>6.2893081761006471</v>
      </c>
      <c r="I270" s="171">
        <v>207.16382142857145</v>
      </c>
      <c r="J270" s="100"/>
      <c r="K270" s="100">
        <v>1.77</v>
      </c>
      <c r="L270" s="100">
        <v>1.8</v>
      </c>
      <c r="M270" s="100">
        <v>1.7850000000000001</v>
      </c>
      <c r="N270" s="101">
        <v>0</v>
      </c>
      <c r="O270" s="101">
        <v>10.526315789473699</v>
      </c>
      <c r="P270" s="100">
        <v>145.87275000000002</v>
      </c>
      <c r="Q270" s="100"/>
      <c r="R270" s="100">
        <v>2.54</v>
      </c>
      <c r="S270" s="100">
        <v>2.57</v>
      </c>
      <c r="T270" s="100">
        <v>2.5549999999999997</v>
      </c>
      <c r="U270" s="101">
        <v>0</v>
      </c>
      <c r="V270" s="101">
        <v>29.367088607594923</v>
      </c>
      <c r="W270" s="100">
        <v>208.79825</v>
      </c>
    </row>
    <row r="271" spans="1:23">
      <c r="A271" s="173">
        <v>41280</v>
      </c>
      <c r="B271" s="149">
        <f t="shared" si="11"/>
        <v>41282</v>
      </c>
      <c r="C271" s="102">
        <v>0.81407142857142867</v>
      </c>
      <c r="D271" s="100">
        <v>2.5</v>
      </c>
      <c r="E271" s="103">
        <v>2.5299999999999998</v>
      </c>
      <c r="F271" s="100">
        <v>2.5149999999999997</v>
      </c>
      <c r="G271" s="101">
        <v>-0.78895463510849595</v>
      </c>
      <c r="H271" s="101">
        <v>6.7940552016984839</v>
      </c>
      <c r="I271" s="171">
        <v>204.7389642857143</v>
      </c>
      <c r="K271" s="103">
        <v>1.75</v>
      </c>
      <c r="L271" s="100">
        <v>1.78</v>
      </c>
      <c r="M271" s="100">
        <v>1.7650000000000001</v>
      </c>
      <c r="N271" s="101">
        <v>-1.1204481792717047</v>
      </c>
      <c r="O271" s="101">
        <v>9.2879256965944421</v>
      </c>
      <c r="P271" s="100">
        <v>143.68360714285717</v>
      </c>
      <c r="R271" s="100">
        <v>2.54</v>
      </c>
      <c r="S271" s="100">
        <v>2.57</v>
      </c>
      <c r="T271" s="100">
        <v>2.5549999999999997</v>
      </c>
      <c r="U271" s="101">
        <v>0</v>
      </c>
      <c r="V271" s="101">
        <v>29.367088607594923</v>
      </c>
      <c r="W271" s="100">
        <v>207.99525</v>
      </c>
    </row>
    <row r="272" spans="1:23">
      <c r="A272" s="173">
        <v>41287</v>
      </c>
      <c r="B272" s="149">
        <f t="shared" si="11"/>
        <v>41289</v>
      </c>
      <c r="C272" s="102">
        <v>0.81673571428571434</v>
      </c>
      <c r="D272" s="100">
        <v>2.5</v>
      </c>
      <c r="E272" s="103">
        <v>2.5299999999999998</v>
      </c>
      <c r="F272" s="100">
        <v>2.5149999999999997</v>
      </c>
      <c r="G272" s="101">
        <v>0</v>
      </c>
      <c r="H272" s="101">
        <v>8.1720430107526738</v>
      </c>
      <c r="I272" s="171">
        <v>205.40903214285714</v>
      </c>
      <c r="K272" s="103">
        <v>1.75</v>
      </c>
      <c r="L272" s="100">
        <v>1.78</v>
      </c>
      <c r="M272" s="100">
        <v>1.7650000000000001</v>
      </c>
      <c r="N272" s="101">
        <v>0</v>
      </c>
      <c r="O272" s="101">
        <v>11.356466876971623</v>
      </c>
      <c r="P272" s="100">
        <v>144.15385357142858</v>
      </c>
      <c r="R272" s="100">
        <v>2.54</v>
      </c>
      <c r="S272" s="100">
        <v>2.57</v>
      </c>
      <c r="T272" s="100">
        <v>2.5549999999999997</v>
      </c>
      <c r="U272" s="101">
        <v>0</v>
      </c>
      <c r="V272" s="101">
        <v>29.367088607594923</v>
      </c>
      <c r="W272" s="100">
        <v>208.67597499999997</v>
      </c>
    </row>
    <row r="273" spans="1:23">
      <c r="A273" s="173">
        <v>41294</v>
      </c>
      <c r="B273" s="149">
        <f t="shared" si="11"/>
        <v>41296</v>
      </c>
      <c r="C273" s="102">
        <v>0.83189285714285721</v>
      </c>
      <c r="D273" s="100">
        <v>2.5</v>
      </c>
      <c r="E273" s="103">
        <v>2.5299999999999998</v>
      </c>
      <c r="F273" s="100">
        <v>2.5149999999999997</v>
      </c>
      <c r="G273" s="101">
        <v>0</v>
      </c>
      <c r="H273" s="101">
        <v>9.5860566448801734</v>
      </c>
      <c r="I273" s="171">
        <v>209.22105357142854</v>
      </c>
      <c r="K273" s="103">
        <v>1.75</v>
      </c>
      <c r="L273" s="100">
        <v>1.78</v>
      </c>
      <c r="M273" s="100">
        <v>1.7650000000000001</v>
      </c>
      <c r="N273" s="101">
        <v>0</v>
      </c>
      <c r="O273" s="101">
        <v>13.504823151125407</v>
      </c>
      <c r="P273" s="100">
        <v>146.8290892857143</v>
      </c>
      <c r="R273" s="100">
        <v>2.54</v>
      </c>
      <c r="S273" s="100">
        <v>2.57</v>
      </c>
      <c r="T273" s="100">
        <v>2.5549999999999997</v>
      </c>
      <c r="U273" s="101">
        <v>0</v>
      </c>
      <c r="V273" s="101">
        <v>29.367088607594923</v>
      </c>
      <c r="W273" s="100">
        <v>212.54862499999999</v>
      </c>
    </row>
    <row r="274" spans="1:23">
      <c r="A274" s="173">
        <v>41301</v>
      </c>
      <c r="B274" s="149">
        <f t="shared" si="11"/>
        <v>41303</v>
      </c>
      <c r="C274" s="102">
        <v>0.84332142857142856</v>
      </c>
      <c r="D274" s="100">
        <v>2.4700000000000002</v>
      </c>
      <c r="E274" s="103">
        <v>2.5</v>
      </c>
      <c r="F274" s="100">
        <v>2.4850000000000003</v>
      </c>
      <c r="G274" s="101">
        <v>-1.1928429423458908</v>
      </c>
      <c r="H274" s="101">
        <v>8.2788671023965321</v>
      </c>
      <c r="I274" s="171">
        <v>209.56537500000002</v>
      </c>
      <c r="K274" s="103">
        <v>1.75</v>
      </c>
      <c r="L274" s="100">
        <v>1.78</v>
      </c>
      <c r="M274" s="100">
        <v>1.7650000000000001</v>
      </c>
      <c r="N274" s="101">
        <v>0</v>
      </c>
      <c r="O274" s="101">
        <v>13.504823151125407</v>
      </c>
      <c r="P274" s="100">
        <v>148.84623214285716</v>
      </c>
      <c r="R274" s="100">
        <v>2.4900000000000002</v>
      </c>
      <c r="S274" s="100">
        <v>2.52</v>
      </c>
      <c r="T274" s="100">
        <v>2.5049999999999999</v>
      </c>
      <c r="U274" s="101">
        <v>-1.9569471624266015</v>
      </c>
      <c r="V274" s="101">
        <v>26.83544303797467</v>
      </c>
      <c r="W274" s="100">
        <v>211.25201785714282</v>
      </c>
    </row>
    <row r="275" spans="1:23">
      <c r="A275" s="173">
        <v>41308</v>
      </c>
      <c r="B275" s="149">
        <f t="shared" si="11"/>
        <v>41310</v>
      </c>
      <c r="C275" s="102">
        <v>0.85688571428571425</v>
      </c>
      <c r="D275" s="100">
        <v>2.4700000000000002</v>
      </c>
      <c r="E275" s="103">
        <v>2.5</v>
      </c>
      <c r="F275" s="100">
        <v>2.4850000000000003</v>
      </c>
      <c r="G275" s="101">
        <v>0</v>
      </c>
      <c r="H275" s="101">
        <v>8.2788671023965321</v>
      </c>
      <c r="I275" s="171">
        <v>212.93610000000004</v>
      </c>
      <c r="K275" s="103">
        <v>1.75</v>
      </c>
      <c r="L275" s="100">
        <v>1.78</v>
      </c>
      <c r="M275" s="100">
        <v>1.7650000000000001</v>
      </c>
      <c r="N275" s="101">
        <v>0</v>
      </c>
      <c r="O275" s="101">
        <v>13.504823151125407</v>
      </c>
      <c r="P275" s="100">
        <v>151.24032857142856</v>
      </c>
      <c r="R275" s="100">
        <v>2.4900000000000002</v>
      </c>
      <c r="S275" s="100">
        <v>2.52</v>
      </c>
      <c r="T275" s="100">
        <v>2.5049999999999999</v>
      </c>
      <c r="U275" s="101">
        <v>0</v>
      </c>
      <c r="V275" s="101">
        <v>26.83544303797467</v>
      </c>
      <c r="W275" s="100">
        <v>214.6498714285714</v>
      </c>
    </row>
    <row r="276" spans="1:23">
      <c r="A276" s="173">
        <v>41315</v>
      </c>
      <c r="B276" s="149">
        <f t="shared" si="11"/>
        <v>41317</v>
      </c>
      <c r="C276" s="102">
        <v>0.85738571428571431</v>
      </c>
      <c r="D276" s="100">
        <v>2.4700000000000002</v>
      </c>
      <c r="E276" s="103">
        <v>2.5</v>
      </c>
      <c r="F276" s="100">
        <v>2.4850000000000003</v>
      </c>
      <c r="G276" s="101">
        <v>0</v>
      </c>
      <c r="H276" s="101">
        <v>6.881720430107535</v>
      </c>
      <c r="I276" s="171">
        <v>213.06035000000003</v>
      </c>
      <c r="K276" s="103">
        <v>1.75</v>
      </c>
      <c r="L276" s="100">
        <v>1.78</v>
      </c>
      <c r="M276" s="100">
        <v>1.7650000000000001</v>
      </c>
      <c r="N276" s="101">
        <v>0</v>
      </c>
      <c r="O276" s="101">
        <v>11.356466876971623</v>
      </c>
      <c r="P276" s="100">
        <v>151.32857857142858</v>
      </c>
      <c r="R276" s="100">
        <v>2.4900000000000002</v>
      </c>
      <c r="S276" s="100">
        <v>2.52</v>
      </c>
      <c r="T276" s="100">
        <v>2.5049999999999999</v>
      </c>
      <c r="U276" s="101">
        <v>0</v>
      </c>
      <c r="V276" s="101">
        <v>26.83544303797467</v>
      </c>
      <c r="W276" s="100">
        <v>214.7751214285714</v>
      </c>
    </row>
    <row r="277" spans="1:23">
      <c r="A277" s="173">
        <v>41322</v>
      </c>
      <c r="B277" s="149">
        <f t="shared" si="11"/>
        <v>41324</v>
      </c>
      <c r="C277" s="102">
        <v>0.85822142857142869</v>
      </c>
      <c r="D277" s="100">
        <v>2.4700000000000002</v>
      </c>
      <c r="E277" s="103">
        <v>2.5</v>
      </c>
      <c r="F277" s="100">
        <v>2.4850000000000003</v>
      </c>
      <c r="G277" s="101">
        <v>0</v>
      </c>
      <c r="H277" s="101">
        <v>5.5201698513800608</v>
      </c>
      <c r="I277" s="171">
        <v>213.26802500000005</v>
      </c>
      <c r="K277" s="103">
        <v>1.75</v>
      </c>
      <c r="L277" s="100">
        <v>1.78</v>
      </c>
      <c r="M277" s="100">
        <v>1.7650000000000001</v>
      </c>
      <c r="N277" s="101">
        <v>0</v>
      </c>
      <c r="O277" s="101">
        <v>9.2879256965944421</v>
      </c>
      <c r="P277" s="100">
        <v>151.47608214285717</v>
      </c>
      <c r="R277" s="100">
        <v>2.4900000000000002</v>
      </c>
      <c r="S277" s="100">
        <v>2.52</v>
      </c>
      <c r="T277" s="100">
        <v>2.5049999999999999</v>
      </c>
      <c r="U277" s="101">
        <v>0</v>
      </c>
      <c r="V277" s="101">
        <v>26.83544303797467</v>
      </c>
      <c r="W277" s="100">
        <v>214.98446785714287</v>
      </c>
    </row>
    <row r="278" spans="1:23">
      <c r="A278" s="173">
        <v>41329</v>
      </c>
      <c r="B278" s="149">
        <f t="shared" si="11"/>
        <v>41331</v>
      </c>
      <c r="C278" s="102">
        <v>0.86385714285714277</v>
      </c>
      <c r="D278" s="100">
        <v>2.5</v>
      </c>
      <c r="E278" s="103">
        <v>2.5299999999999998</v>
      </c>
      <c r="F278" s="100">
        <v>2.5149999999999997</v>
      </c>
      <c r="G278" s="101">
        <v>1.2072434607645448</v>
      </c>
      <c r="H278" s="101">
        <v>4.5738045738045372</v>
      </c>
      <c r="I278" s="171">
        <v>217.26007142857137</v>
      </c>
      <c r="K278" s="103">
        <v>1.75</v>
      </c>
      <c r="L278" s="100">
        <v>1.78</v>
      </c>
      <c r="M278" s="100">
        <v>1.7650000000000001</v>
      </c>
      <c r="N278" s="101">
        <v>0</v>
      </c>
      <c r="O278" s="101">
        <v>7.2948328267477223</v>
      </c>
      <c r="P278" s="100">
        <v>152.47078571428571</v>
      </c>
      <c r="R278" s="100">
        <v>2.4900000000000002</v>
      </c>
      <c r="S278" s="100">
        <v>2.52</v>
      </c>
      <c r="T278" s="100">
        <v>2.5049999999999999</v>
      </c>
      <c r="U278" s="101">
        <v>0</v>
      </c>
      <c r="V278" s="101">
        <v>24.937655860349125</v>
      </c>
      <c r="W278" s="100">
        <v>216.39621428571428</v>
      </c>
    </row>
    <row r="279" spans="1:23">
      <c r="A279" s="173">
        <v>41336</v>
      </c>
      <c r="B279" s="149">
        <f t="shared" si="11"/>
        <v>41338</v>
      </c>
      <c r="C279" s="102">
        <v>0.86581428571428576</v>
      </c>
      <c r="D279" s="100">
        <v>2.5</v>
      </c>
      <c r="E279" s="103">
        <v>2.5299999999999998</v>
      </c>
      <c r="F279" s="100">
        <v>2.5149999999999997</v>
      </c>
      <c r="G279" s="101">
        <v>0</v>
      </c>
      <c r="H279" s="101">
        <v>3.2854209445585099</v>
      </c>
      <c r="I279" s="171">
        <v>217.75229285714283</v>
      </c>
      <c r="K279" s="103">
        <v>1.75</v>
      </c>
      <c r="L279" s="100">
        <v>1.78</v>
      </c>
      <c r="M279" s="100">
        <v>1.7650000000000001</v>
      </c>
      <c r="N279" s="101">
        <v>0</v>
      </c>
      <c r="O279" s="101">
        <v>7.2948328267477223</v>
      </c>
      <c r="P279" s="100">
        <v>152.81622142857145</v>
      </c>
      <c r="R279" s="100">
        <v>2.4900000000000002</v>
      </c>
      <c r="S279" s="100">
        <v>2.52</v>
      </c>
      <c r="T279" s="100">
        <v>2.5049999999999999</v>
      </c>
      <c r="U279" s="101">
        <v>0</v>
      </c>
      <c r="V279" s="101">
        <v>23.703703703703695</v>
      </c>
      <c r="W279" s="100">
        <v>216.88647857142857</v>
      </c>
    </row>
    <row r="280" spans="1:23">
      <c r="A280" s="173">
        <v>41343</v>
      </c>
      <c r="B280" s="149">
        <f t="shared" si="11"/>
        <v>41345</v>
      </c>
      <c r="C280" s="102">
        <v>0.86570000000000014</v>
      </c>
      <c r="D280" s="100">
        <v>2.5</v>
      </c>
      <c r="E280" s="103">
        <v>2.5299999999999998</v>
      </c>
      <c r="F280" s="100">
        <v>2.5149999999999997</v>
      </c>
      <c r="G280" s="101">
        <v>0</v>
      </c>
      <c r="H280" s="101">
        <v>3.2854209445585099</v>
      </c>
      <c r="I280" s="171">
        <v>217.72355000000002</v>
      </c>
      <c r="K280" s="103">
        <v>1.75</v>
      </c>
      <c r="L280" s="100">
        <v>1.78</v>
      </c>
      <c r="M280" s="100">
        <v>1.7650000000000001</v>
      </c>
      <c r="N280" s="101">
        <v>0</v>
      </c>
      <c r="O280" s="101">
        <v>7.2948328267477223</v>
      </c>
      <c r="P280" s="100">
        <v>152.79605000000004</v>
      </c>
      <c r="R280" s="100">
        <v>2.4900000000000002</v>
      </c>
      <c r="S280" s="100">
        <v>2.52</v>
      </c>
      <c r="T280" s="100">
        <v>2.5049999999999999</v>
      </c>
      <c r="U280" s="101">
        <v>0</v>
      </c>
      <c r="V280" s="101">
        <v>22.493887530562347</v>
      </c>
      <c r="W280" s="100">
        <v>216.85785000000001</v>
      </c>
    </row>
    <row r="281" spans="1:23">
      <c r="A281" s="173">
        <v>41350</v>
      </c>
      <c r="B281" s="149">
        <f t="shared" si="11"/>
        <v>41352</v>
      </c>
      <c r="C281" s="102">
        <v>0.86887857142857139</v>
      </c>
      <c r="D281" s="100">
        <v>2.5</v>
      </c>
      <c r="E281" s="103">
        <v>2.5299999999999998</v>
      </c>
      <c r="F281" s="100">
        <v>2.5149999999999997</v>
      </c>
      <c r="G281" s="101">
        <v>0</v>
      </c>
      <c r="H281" s="101">
        <v>3.2854209445585099</v>
      </c>
      <c r="I281" s="171">
        <v>218.52296071428569</v>
      </c>
      <c r="K281" s="103">
        <v>1.75</v>
      </c>
      <c r="L281" s="100">
        <v>1.78</v>
      </c>
      <c r="M281" s="100">
        <v>1.7650000000000001</v>
      </c>
      <c r="N281" s="101">
        <v>0</v>
      </c>
      <c r="O281" s="101">
        <v>7.2948328267477223</v>
      </c>
      <c r="P281" s="100">
        <v>153.35706785714288</v>
      </c>
      <c r="R281" s="100">
        <v>2.4900000000000002</v>
      </c>
      <c r="S281" s="100">
        <v>2.52</v>
      </c>
      <c r="T281" s="100">
        <v>2.5049999999999999</v>
      </c>
      <c r="U281" s="101">
        <v>0</v>
      </c>
      <c r="V281" s="101">
        <v>19.002375296912106</v>
      </c>
      <c r="W281" s="100">
        <v>217.65408214285711</v>
      </c>
    </row>
    <row r="282" spans="1:23">
      <c r="A282" s="173">
        <v>41357</v>
      </c>
      <c r="B282" s="149">
        <f t="shared" si="11"/>
        <v>41359</v>
      </c>
      <c r="C282" s="102">
        <v>0.85550000000000004</v>
      </c>
      <c r="D282" s="100">
        <v>2.5</v>
      </c>
      <c r="E282" s="103">
        <v>2.5299999999999998</v>
      </c>
      <c r="F282" s="100">
        <v>2.5149999999999997</v>
      </c>
      <c r="G282" s="101">
        <v>0</v>
      </c>
      <c r="H282" s="101">
        <v>3.2854209445585099</v>
      </c>
      <c r="I282" s="171">
        <v>215.15825000000001</v>
      </c>
      <c r="K282" s="103">
        <v>1.75</v>
      </c>
      <c r="L282" s="100">
        <v>1.78</v>
      </c>
      <c r="M282" s="100">
        <v>1.7650000000000001</v>
      </c>
      <c r="N282" s="101">
        <v>0</v>
      </c>
      <c r="O282" s="101">
        <v>7.2948328267477223</v>
      </c>
      <c r="P282" s="100">
        <v>150.99575000000002</v>
      </c>
      <c r="R282" s="100">
        <v>2.4900000000000002</v>
      </c>
      <c r="S282" s="100">
        <v>2.52</v>
      </c>
      <c r="T282" s="100">
        <v>2.5049999999999999</v>
      </c>
      <c r="U282" s="101">
        <v>0</v>
      </c>
      <c r="V282" s="101">
        <v>19.002375296912106</v>
      </c>
      <c r="W282" s="100">
        <v>214.30275</v>
      </c>
    </row>
    <row r="283" spans="1:23">
      <c r="A283" s="173">
        <v>41364</v>
      </c>
      <c r="B283" s="149">
        <f t="shared" si="11"/>
        <v>41366</v>
      </c>
      <c r="C283" s="102">
        <v>0.84790714285714286</v>
      </c>
      <c r="D283" s="100">
        <v>2.5</v>
      </c>
      <c r="E283" s="103">
        <v>2.5299999999999998</v>
      </c>
      <c r="F283" s="100">
        <v>2.5149999999999997</v>
      </c>
      <c r="G283" s="101">
        <v>0</v>
      </c>
      <c r="H283" s="101">
        <v>3.2854209445585099</v>
      </c>
      <c r="I283" s="171">
        <v>213.24864642857139</v>
      </c>
      <c r="K283" s="103">
        <v>1.75</v>
      </c>
      <c r="L283" s="100">
        <v>1.78</v>
      </c>
      <c r="M283" s="100">
        <v>1.7650000000000001</v>
      </c>
      <c r="N283" s="101">
        <v>0</v>
      </c>
      <c r="O283" s="101">
        <v>7.2948328267477223</v>
      </c>
      <c r="P283" s="100">
        <v>149.65561071428573</v>
      </c>
      <c r="R283" s="100">
        <v>2.4900000000000002</v>
      </c>
      <c r="S283" s="100">
        <v>2.52</v>
      </c>
      <c r="T283" s="100">
        <v>2.5049999999999999</v>
      </c>
      <c r="U283" s="101">
        <v>0</v>
      </c>
      <c r="V283" s="101">
        <v>19.002375296912106</v>
      </c>
      <c r="W283" s="100">
        <v>212.40073928571425</v>
      </c>
    </row>
    <row r="284" spans="1:23">
      <c r="A284" s="173">
        <v>41371</v>
      </c>
      <c r="B284" s="149">
        <f t="shared" si="11"/>
        <v>41373</v>
      </c>
      <c r="C284" s="102">
        <v>0.84745000000000004</v>
      </c>
      <c r="D284" s="100">
        <v>2.5</v>
      </c>
      <c r="E284" s="103">
        <v>2.5299999999999998</v>
      </c>
      <c r="F284" s="100">
        <v>2.5149999999999997</v>
      </c>
      <c r="G284" s="101">
        <v>0</v>
      </c>
      <c r="H284" s="101">
        <v>3.2854209445585099</v>
      </c>
      <c r="I284" s="171">
        <v>213.13367500000001</v>
      </c>
      <c r="K284" s="103">
        <v>1.75</v>
      </c>
      <c r="L284" s="100">
        <v>1.78</v>
      </c>
      <c r="M284" s="100">
        <v>1.7650000000000001</v>
      </c>
      <c r="N284" s="101">
        <v>0</v>
      </c>
      <c r="O284" s="101">
        <v>7.2948328267477223</v>
      </c>
      <c r="P284" s="100">
        <v>149.57492500000004</v>
      </c>
      <c r="R284" s="100">
        <v>2.4900000000000002</v>
      </c>
      <c r="S284" s="100">
        <v>2.52</v>
      </c>
      <c r="T284" s="100">
        <v>2.5049999999999999</v>
      </c>
      <c r="U284" s="101">
        <v>0</v>
      </c>
      <c r="V284" s="101">
        <v>19.002375296912106</v>
      </c>
      <c r="W284" s="100">
        <v>212.28622499999997</v>
      </c>
    </row>
    <row r="285" spans="1:23">
      <c r="A285" s="173">
        <v>41378</v>
      </c>
      <c r="B285" s="149">
        <f t="shared" si="11"/>
        <v>41380</v>
      </c>
      <c r="C285" s="102">
        <v>0.85114285714285731</v>
      </c>
      <c r="D285" s="100">
        <v>2.5</v>
      </c>
      <c r="E285" s="103">
        <v>2.5299999999999998</v>
      </c>
      <c r="F285" s="100">
        <v>2.5149999999999997</v>
      </c>
      <c r="G285" s="101">
        <v>0</v>
      </c>
      <c r="H285" s="101">
        <v>3.2854209445585099</v>
      </c>
      <c r="I285" s="171">
        <v>214.0624285714286</v>
      </c>
      <c r="K285" s="103">
        <v>1.75</v>
      </c>
      <c r="L285" s="100">
        <v>1.78</v>
      </c>
      <c r="M285" s="100">
        <v>1.7650000000000001</v>
      </c>
      <c r="N285" s="101">
        <v>0</v>
      </c>
      <c r="O285" s="101">
        <v>7.2948328267477223</v>
      </c>
      <c r="P285" s="100">
        <v>150.22671428571434</v>
      </c>
      <c r="R285" s="100">
        <v>2.4900000000000002</v>
      </c>
      <c r="S285" s="100">
        <v>2.52</v>
      </c>
      <c r="T285" s="100">
        <v>2.5049999999999999</v>
      </c>
      <c r="U285" s="101">
        <v>0</v>
      </c>
      <c r="V285" s="101">
        <v>19.002375296912106</v>
      </c>
      <c r="W285" s="100">
        <v>213.21128571428574</v>
      </c>
    </row>
    <row r="286" spans="1:23">
      <c r="A286" s="173">
        <v>41385</v>
      </c>
      <c r="B286" s="149">
        <f t="shared" si="11"/>
        <v>41387</v>
      </c>
      <c r="C286" s="102">
        <v>0.85491428571428574</v>
      </c>
      <c r="D286" s="100">
        <v>2.5</v>
      </c>
      <c r="E286" s="103">
        <v>2.5299999999999998</v>
      </c>
      <c r="F286" s="100">
        <v>2.5149999999999997</v>
      </c>
      <c r="G286" s="101">
        <v>0</v>
      </c>
      <c r="H286" s="101">
        <v>3.2854209445585099</v>
      </c>
      <c r="I286" s="171">
        <v>215.01094285714282</v>
      </c>
      <c r="K286" s="103">
        <v>1.75</v>
      </c>
      <c r="L286" s="100">
        <v>1.78</v>
      </c>
      <c r="M286" s="100">
        <v>1.7650000000000001</v>
      </c>
      <c r="N286" s="101">
        <v>0</v>
      </c>
      <c r="O286" s="101">
        <v>7.2948328267477223</v>
      </c>
      <c r="P286" s="100">
        <v>150.89237142857144</v>
      </c>
      <c r="R286" s="100">
        <v>2.4900000000000002</v>
      </c>
      <c r="S286" s="100">
        <v>2.52</v>
      </c>
      <c r="T286" s="100">
        <v>2.5049999999999999</v>
      </c>
      <c r="U286" s="101">
        <v>0</v>
      </c>
      <c r="V286" s="101">
        <v>19.002375296912106</v>
      </c>
      <c r="W286" s="100">
        <v>214.15602857142858</v>
      </c>
    </row>
    <row r="287" spans="1:23">
      <c r="A287" s="173">
        <v>41392</v>
      </c>
      <c r="B287" s="149">
        <f t="shared" si="11"/>
        <v>41394</v>
      </c>
      <c r="C287" s="102">
        <v>0.84866428571428565</v>
      </c>
      <c r="D287" s="100">
        <v>2.5</v>
      </c>
      <c r="E287" s="103">
        <v>2.5299999999999998</v>
      </c>
      <c r="F287" s="100">
        <v>2.5149999999999997</v>
      </c>
      <c r="G287" s="101">
        <v>0</v>
      </c>
      <c r="H287" s="101">
        <v>3.2854209445585099</v>
      </c>
      <c r="I287" s="171">
        <v>213.43906785714282</v>
      </c>
      <c r="K287" s="103">
        <v>1.75</v>
      </c>
      <c r="L287" s="100">
        <v>1.78</v>
      </c>
      <c r="M287" s="100">
        <v>1.7650000000000001</v>
      </c>
      <c r="N287" s="101">
        <v>0</v>
      </c>
      <c r="O287" s="101">
        <v>7.2948328267477223</v>
      </c>
      <c r="P287" s="100">
        <v>149.78924642857143</v>
      </c>
      <c r="R287" s="100">
        <v>2.46</v>
      </c>
      <c r="S287" s="100">
        <v>2.4900000000000002</v>
      </c>
      <c r="T287" s="100">
        <v>2.4750000000000001</v>
      </c>
      <c r="U287" s="101">
        <v>-1.1976047904191489</v>
      </c>
      <c r="V287" s="101">
        <v>11.738148984198645</v>
      </c>
      <c r="W287" s="100">
        <v>210.04441071428573</v>
      </c>
    </row>
    <row r="288" spans="1:23">
      <c r="A288" s="173">
        <v>41399</v>
      </c>
      <c r="B288" s="149">
        <f t="shared" si="11"/>
        <v>41401</v>
      </c>
      <c r="C288" s="102">
        <v>0.84362857142857128</v>
      </c>
      <c r="D288" s="100">
        <v>2.4700000000000002</v>
      </c>
      <c r="E288" s="103">
        <v>2.5</v>
      </c>
      <c r="F288" s="100">
        <v>2.4850000000000003</v>
      </c>
      <c r="G288" s="101">
        <v>-1.1928429423458908</v>
      </c>
      <c r="H288" s="101">
        <v>2.0533880903491024</v>
      </c>
      <c r="I288" s="171">
        <v>209.64169999999999</v>
      </c>
      <c r="K288" s="103">
        <v>1.72</v>
      </c>
      <c r="L288" s="100">
        <v>1.75</v>
      </c>
      <c r="M288" s="100">
        <v>1.7349999999999999</v>
      </c>
      <c r="N288" s="101">
        <v>-1.6997167138810454</v>
      </c>
      <c r="O288" s="101">
        <v>5.4711246200607917</v>
      </c>
      <c r="P288" s="100">
        <v>146.3695571428571</v>
      </c>
      <c r="R288" s="100">
        <v>2.4300000000000002</v>
      </c>
      <c r="S288" s="100">
        <v>2.46</v>
      </c>
      <c r="T288" s="100">
        <v>2.4450000000000003</v>
      </c>
      <c r="U288" s="101">
        <v>-1.2121212121212039</v>
      </c>
      <c r="V288" s="101">
        <v>10.3837471783296</v>
      </c>
      <c r="W288" s="100">
        <v>206.26718571428572</v>
      </c>
    </row>
    <row r="289" spans="1:23">
      <c r="A289" s="173">
        <v>41406</v>
      </c>
      <c r="B289" s="149">
        <f t="shared" si="11"/>
        <v>41408</v>
      </c>
      <c r="C289" s="102">
        <v>0.84432142857142878</v>
      </c>
      <c r="D289" s="100">
        <v>2.4500000000000002</v>
      </c>
      <c r="E289" s="103">
        <v>2.48</v>
      </c>
      <c r="F289" s="100">
        <v>2.4649999999999999</v>
      </c>
      <c r="G289" s="101">
        <v>-0.8048289738430725</v>
      </c>
      <c r="H289" s="101">
        <v>1.2320328542094359</v>
      </c>
      <c r="I289" s="171">
        <v>208.12523214285719</v>
      </c>
      <c r="K289" s="103">
        <v>1.69</v>
      </c>
      <c r="L289" s="100">
        <v>1.72</v>
      </c>
      <c r="M289" s="100">
        <v>1.7050000000000001</v>
      </c>
      <c r="N289" s="101">
        <v>-1.7291066282420644</v>
      </c>
      <c r="O289" s="101">
        <v>3.6474164133738753</v>
      </c>
      <c r="P289" s="100">
        <v>143.95680357142862</v>
      </c>
      <c r="R289" s="100">
        <v>2.4</v>
      </c>
      <c r="S289" s="100">
        <v>2.4300000000000002</v>
      </c>
      <c r="T289" s="100">
        <v>2.415</v>
      </c>
      <c r="U289" s="101">
        <v>-1.2269938650306926</v>
      </c>
      <c r="V289" s="101">
        <v>9.0293453724604973</v>
      </c>
      <c r="W289" s="100">
        <v>203.90362500000006</v>
      </c>
    </row>
    <row r="290" spans="1:23">
      <c r="A290" s="173">
        <v>41413</v>
      </c>
      <c r="B290" s="149">
        <f t="shared" si="11"/>
        <v>41415</v>
      </c>
      <c r="C290" s="102">
        <v>0.84542142857142877</v>
      </c>
      <c r="D290" s="100">
        <v>2.4500000000000002</v>
      </c>
      <c r="E290" s="103">
        <v>2.48</v>
      </c>
      <c r="F290" s="100">
        <v>2.4649999999999999</v>
      </c>
      <c r="G290" s="101">
        <v>0</v>
      </c>
      <c r="H290" s="101">
        <v>1.2320328542094359</v>
      </c>
      <c r="I290" s="171">
        <v>208.39638214285716</v>
      </c>
      <c r="K290" s="103">
        <v>1.69</v>
      </c>
      <c r="L290" s="100">
        <v>1.72</v>
      </c>
      <c r="M290" s="100">
        <v>1.7050000000000001</v>
      </c>
      <c r="N290" s="101">
        <v>0</v>
      </c>
      <c r="O290" s="101">
        <v>3.6474164133738753</v>
      </c>
      <c r="P290" s="100">
        <v>144.14435357142861</v>
      </c>
      <c r="R290" s="100">
        <v>2.4</v>
      </c>
      <c r="S290" s="100">
        <v>2.4300000000000002</v>
      </c>
      <c r="T290" s="100">
        <v>2.415</v>
      </c>
      <c r="U290" s="101">
        <v>0</v>
      </c>
      <c r="V290" s="101">
        <v>9.0293453724604973</v>
      </c>
      <c r="W290" s="100">
        <v>204.16927500000006</v>
      </c>
    </row>
    <row r="291" spans="1:23">
      <c r="A291" s="173">
        <v>41420</v>
      </c>
      <c r="B291" s="149">
        <f t="shared" si="11"/>
        <v>41422</v>
      </c>
      <c r="C291" s="102">
        <v>0.85202857142857158</v>
      </c>
      <c r="D291" s="100">
        <v>2.4500000000000002</v>
      </c>
      <c r="E291" s="103">
        <v>2.48</v>
      </c>
      <c r="F291" s="100">
        <v>2.4649999999999999</v>
      </c>
      <c r="G291" s="101">
        <v>0</v>
      </c>
      <c r="H291" s="101">
        <v>1.2320328542094359</v>
      </c>
      <c r="I291" s="171">
        <v>210.02504285714289</v>
      </c>
      <c r="K291" s="103">
        <v>1.69</v>
      </c>
      <c r="L291" s="100">
        <v>1.72</v>
      </c>
      <c r="M291" s="100">
        <v>1.7050000000000001</v>
      </c>
      <c r="N291" s="101">
        <v>0</v>
      </c>
      <c r="O291" s="101">
        <v>3.6474164133738753</v>
      </c>
      <c r="P291" s="100">
        <v>145.27087142857147</v>
      </c>
      <c r="R291" s="100">
        <v>2.4</v>
      </c>
      <c r="S291" s="100">
        <v>2.4300000000000002</v>
      </c>
      <c r="T291" s="100">
        <v>2.415</v>
      </c>
      <c r="U291" s="101">
        <v>0</v>
      </c>
      <c r="V291" s="101">
        <v>9.0293453724604973</v>
      </c>
      <c r="W291" s="100">
        <v>205.76490000000004</v>
      </c>
    </row>
    <row r="292" spans="1:23">
      <c r="A292" s="173">
        <v>41427</v>
      </c>
      <c r="B292" s="149">
        <f t="shared" si="11"/>
        <v>41429</v>
      </c>
      <c r="C292" s="102">
        <v>0.85540000000000005</v>
      </c>
      <c r="D292" s="100">
        <v>2.5099999999999998</v>
      </c>
      <c r="E292" s="103">
        <v>2.54</v>
      </c>
      <c r="F292" s="100">
        <v>2.5249999999999999</v>
      </c>
      <c r="G292" s="101">
        <v>2.4340770791074959</v>
      </c>
      <c r="H292" s="101">
        <v>3.696098562628336</v>
      </c>
      <c r="I292" s="171">
        <v>215.98850000000002</v>
      </c>
      <c r="K292" s="103">
        <v>1.66</v>
      </c>
      <c r="L292" s="100">
        <v>1.69</v>
      </c>
      <c r="M292" s="100">
        <v>1.6749999999999998</v>
      </c>
      <c r="N292" s="101">
        <v>-1.7595307917888618</v>
      </c>
      <c r="O292" s="101">
        <v>1.8237082066869164</v>
      </c>
      <c r="P292" s="100">
        <v>143.27950000000001</v>
      </c>
      <c r="R292" s="100">
        <v>2.37</v>
      </c>
      <c r="S292" s="100">
        <v>2.4</v>
      </c>
      <c r="T292" s="100">
        <v>2.3849999999999998</v>
      </c>
      <c r="U292" s="101">
        <v>-1.2422360248447291</v>
      </c>
      <c r="V292" s="101">
        <v>7.6749435665914234</v>
      </c>
      <c r="W292" s="100">
        <v>204.01289999999997</v>
      </c>
    </row>
    <row r="293" spans="1:23">
      <c r="A293" s="173">
        <v>41434</v>
      </c>
      <c r="B293" s="149">
        <f t="shared" si="11"/>
        <v>41436</v>
      </c>
      <c r="C293" s="102">
        <v>0.85200000000000009</v>
      </c>
      <c r="D293" s="100">
        <v>2.5299999999999998</v>
      </c>
      <c r="E293" s="103">
        <v>2.56</v>
      </c>
      <c r="F293" s="100">
        <v>2.5449999999999999</v>
      </c>
      <c r="G293" s="101">
        <v>0.79207920792079278</v>
      </c>
      <c r="H293" s="101">
        <v>3.2454361054766707</v>
      </c>
      <c r="I293" s="171">
        <v>216.834</v>
      </c>
      <c r="K293" s="103">
        <v>1.66</v>
      </c>
      <c r="L293" s="100">
        <v>1.69</v>
      </c>
      <c r="M293" s="100">
        <v>1.6749999999999998</v>
      </c>
      <c r="N293" s="101">
        <v>0</v>
      </c>
      <c r="O293" s="101">
        <v>0</v>
      </c>
      <c r="P293" s="100">
        <v>142.71</v>
      </c>
      <c r="R293" s="100">
        <v>2.37</v>
      </c>
      <c r="S293" s="100">
        <v>2.4</v>
      </c>
      <c r="T293" s="100">
        <v>2.3849999999999998</v>
      </c>
      <c r="U293" s="101">
        <v>0</v>
      </c>
      <c r="V293" s="101">
        <v>7.6749435665914234</v>
      </c>
      <c r="W293" s="100">
        <v>203.20200000000003</v>
      </c>
    </row>
    <row r="294" spans="1:23">
      <c r="A294" s="173">
        <v>41441</v>
      </c>
      <c r="B294" s="149">
        <f t="shared" si="11"/>
        <v>41443</v>
      </c>
      <c r="C294" s="102">
        <v>0.85090714285714275</v>
      </c>
      <c r="D294" s="100">
        <v>2.56</v>
      </c>
      <c r="E294" s="103">
        <v>2.59</v>
      </c>
      <c r="F294" s="100">
        <v>2.5750000000000002</v>
      </c>
      <c r="G294" s="101">
        <v>1.178781925343813</v>
      </c>
      <c r="H294" s="101">
        <v>3.6217303822937623</v>
      </c>
      <c r="I294" s="171">
        <v>219.10858928571426</v>
      </c>
      <c r="K294" s="103">
        <v>1.66</v>
      </c>
      <c r="L294" s="100">
        <v>1.69</v>
      </c>
      <c r="M294" s="100">
        <v>1.6749999999999998</v>
      </c>
      <c r="N294" s="101">
        <v>0</v>
      </c>
      <c r="O294" s="101">
        <v>0</v>
      </c>
      <c r="P294" s="100">
        <v>142.52694642857139</v>
      </c>
      <c r="R294" s="100">
        <v>2.37</v>
      </c>
      <c r="S294" s="100">
        <v>2.4</v>
      </c>
      <c r="T294" s="100">
        <v>2.3849999999999998</v>
      </c>
      <c r="U294" s="101">
        <v>0</v>
      </c>
      <c r="V294" s="101">
        <v>7.6749435665914234</v>
      </c>
      <c r="W294" s="100">
        <v>202.94135357142852</v>
      </c>
    </row>
    <row r="295" spans="1:23">
      <c r="A295" s="173">
        <v>41448</v>
      </c>
      <c r="B295" s="149">
        <f t="shared" si="11"/>
        <v>41450</v>
      </c>
      <c r="C295" s="102">
        <v>0.85316428571428571</v>
      </c>
      <c r="D295" s="100">
        <v>2.64</v>
      </c>
      <c r="E295" s="103">
        <v>2.67</v>
      </c>
      <c r="F295" s="100">
        <v>2.6550000000000002</v>
      </c>
      <c r="G295" s="101">
        <v>3.1067961165048672</v>
      </c>
      <c r="H295" s="101">
        <v>6.8410462776659955</v>
      </c>
      <c r="I295" s="171">
        <v>226.51511785714285</v>
      </c>
      <c r="K295" s="103">
        <v>1.69</v>
      </c>
      <c r="L295" s="100">
        <v>1.72</v>
      </c>
      <c r="M295" s="100">
        <v>1.7050000000000001</v>
      </c>
      <c r="N295" s="101">
        <v>1.7910447761194206</v>
      </c>
      <c r="O295" s="101">
        <v>1.7910447761194206</v>
      </c>
      <c r="P295" s="100">
        <v>145.46451071428572</v>
      </c>
      <c r="R295" s="100">
        <v>2.37</v>
      </c>
      <c r="S295" s="100">
        <v>2.4</v>
      </c>
      <c r="T295" s="100">
        <v>2.3849999999999998</v>
      </c>
      <c r="U295" s="101">
        <v>0</v>
      </c>
      <c r="V295" s="101">
        <v>7.6749435665914234</v>
      </c>
      <c r="W295" s="100">
        <v>203.47968214285714</v>
      </c>
    </row>
    <row r="296" spans="1:23">
      <c r="A296" s="173">
        <v>41455</v>
      </c>
      <c r="B296" s="149">
        <f t="shared" si="11"/>
        <v>41457</v>
      </c>
      <c r="C296" s="102">
        <v>0.85267857142857129</v>
      </c>
      <c r="D296" s="100">
        <v>2.67</v>
      </c>
      <c r="E296" s="103">
        <v>2.7</v>
      </c>
      <c r="F296" s="100">
        <v>2.6850000000000001</v>
      </c>
      <c r="G296" s="101">
        <v>1.1299435028248439</v>
      </c>
      <c r="H296" s="101">
        <v>8.0482897384305687</v>
      </c>
      <c r="I296" s="171">
        <v>228.94419642857139</v>
      </c>
      <c r="K296" s="103">
        <v>1.69</v>
      </c>
      <c r="L296" s="100">
        <v>1.72</v>
      </c>
      <c r="M296" s="100">
        <v>1.7050000000000001</v>
      </c>
      <c r="N296" s="101">
        <v>0</v>
      </c>
      <c r="O296" s="101">
        <v>1.7910447761194206</v>
      </c>
      <c r="P296" s="100">
        <v>145.38169642857142</v>
      </c>
      <c r="R296" s="100">
        <v>2.37</v>
      </c>
      <c r="S296" s="100">
        <v>2.4</v>
      </c>
      <c r="T296" s="100">
        <v>2.3849999999999998</v>
      </c>
      <c r="U296" s="101">
        <v>0</v>
      </c>
      <c r="V296" s="101">
        <v>7.6749435665914234</v>
      </c>
      <c r="W296" s="100">
        <v>203.36383928571422</v>
      </c>
    </row>
    <row r="297" spans="1:23">
      <c r="A297" s="173">
        <v>41462</v>
      </c>
      <c r="B297" s="149">
        <f t="shared" si="11"/>
        <v>41464</v>
      </c>
      <c r="C297" s="102">
        <v>0.85734999999999995</v>
      </c>
      <c r="D297" s="100">
        <v>2.67</v>
      </c>
      <c r="E297" s="103">
        <v>2.7</v>
      </c>
      <c r="F297" s="100">
        <v>2.6850000000000001</v>
      </c>
      <c r="G297" s="101">
        <v>0</v>
      </c>
      <c r="H297" s="101">
        <v>8.0482897384305687</v>
      </c>
      <c r="I297" s="171">
        <v>230.198475</v>
      </c>
      <c r="K297" s="103">
        <v>1.69</v>
      </c>
      <c r="L297" s="100">
        <v>1.72</v>
      </c>
      <c r="M297" s="100">
        <v>1.7050000000000001</v>
      </c>
      <c r="N297" s="101">
        <v>0</v>
      </c>
      <c r="O297" s="101">
        <v>1.7910447761194206</v>
      </c>
      <c r="P297" s="100">
        <v>146.17817499999998</v>
      </c>
      <c r="R297" s="100">
        <v>2.37</v>
      </c>
      <c r="S297" s="100">
        <v>2.4</v>
      </c>
      <c r="T297" s="100">
        <v>2.3849999999999998</v>
      </c>
      <c r="U297" s="101">
        <v>0</v>
      </c>
      <c r="V297" s="101">
        <v>7.6749435665914234</v>
      </c>
      <c r="W297" s="100">
        <v>204.47797499999996</v>
      </c>
    </row>
    <row r="298" spans="1:23">
      <c r="A298" s="173">
        <v>41469</v>
      </c>
      <c r="B298" s="149">
        <f t="shared" si="11"/>
        <v>41471</v>
      </c>
      <c r="C298" s="102">
        <v>0.86223571428571433</v>
      </c>
      <c r="D298" s="100">
        <v>2.67</v>
      </c>
      <c r="E298" s="103">
        <v>2.7</v>
      </c>
      <c r="F298" s="100">
        <v>2.6850000000000001</v>
      </c>
      <c r="G298" s="101">
        <v>0</v>
      </c>
      <c r="H298" s="101">
        <v>8.0482897384305687</v>
      </c>
      <c r="I298" s="171">
        <v>231.51028928571429</v>
      </c>
      <c r="K298" s="103">
        <v>1.69</v>
      </c>
      <c r="L298" s="100">
        <v>1.72</v>
      </c>
      <c r="M298" s="100">
        <v>1.7050000000000001</v>
      </c>
      <c r="N298" s="101">
        <v>0</v>
      </c>
      <c r="O298" s="101">
        <v>1.7910447761194206</v>
      </c>
      <c r="P298" s="100">
        <v>147.01118928571429</v>
      </c>
      <c r="R298" s="100">
        <v>2.37</v>
      </c>
      <c r="S298" s="100">
        <v>2.4</v>
      </c>
      <c r="T298" s="100">
        <v>2.3849999999999998</v>
      </c>
      <c r="U298" s="101">
        <v>0</v>
      </c>
      <c r="V298" s="101">
        <v>7.6749435665914234</v>
      </c>
      <c r="W298" s="100">
        <v>205.64321785714284</v>
      </c>
    </row>
    <row r="299" spans="1:23">
      <c r="A299" s="173">
        <v>41476</v>
      </c>
      <c r="B299" s="149">
        <f t="shared" si="11"/>
        <v>41478</v>
      </c>
      <c r="C299" s="102">
        <v>0.86294999999999988</v>
      </c>
      <c r="D299" s="100">
        <v>2.67</v>
      </c>
      <c r="E299" s="103">
        <v>2.7</v>
      </c>
      <c r="F299" s="100">
        <v>2.6850000000000001</v>
      </c>
      <c r="G299" s="101">
        <v>0</v>
      </c>
      <c r="H299" s="101">
        <v>5.9171597633135917</v>
      </c>
      <c r="I299" s="171">
        <v>231.70207499999998</v>
      </c>
      <c r="K299" s="103">
        <v>1.69</v>
      </c>
      <c r="L299" s="100">
        <v>1.72</v>
      </c>
      <c r="M299" s="100">
        <v>1.7050000000000001</v>
      </c>
      <c r="N299" s="101">
        <v>0</v>
      </c>
      <c r="O299" s="101">
        <v>1.7910447761194206</v>
      </c>
      <c r="P299" s="100">
        <v>147.13297499999999</v>
      </c>
      <c r="R299" s="100">
        <v>2.37</v>
      </c>
      <c r="S299" s="100">
        <v>2.4</v>
      </c>
      <c r="T299" s="100">
        <v>2.3849999999999998</v>
      </c>
      <c r="U299" s="101">
        <v>0</v>
      </c>
      <c r="V299" s="101">
        <v>7.6749435665914234</v>
      </c>
      <c r="W299" s="100">
        <v>205.81357499999996</v>
      </c>
    </row>
    <row r="300" spans="1:23">
      <c r="A300" s="173">
        <v>41483</v>
      </c>
      <c r="B300" s="149">
        <f t="shared" si="11"/>
        <v>41485</v>
      </c>
      <c r="C300" s="102">
        <v>0.86098571428571424</v>
      </c>
      <c r="D300" s="100">
        <v>2.72</v>
      </c>
      <c r="E300" s="103">
        <v>2.75</v>
      </c>
      <c r="F300" s="100">
        <v>2.7350000000000003</v>
      </c>
      <c r="G300" s="101">
        <v>1.8621973929236617</v>
      </c>
      <c r="H300" s="101">
        <v>5.802707930367518</v>
      </c>
      <c r="I300" s="171">
        <v>235.47959285714288</v>
      </c>
      <c r="K300" s="103">
        <v>1.72</v>
      </c>
      <c r="L300" s="100">
        <v>1.75</v>
      </c>
      <c r="M300" s="100">
        <v>1.7349999999999999</v>
      </c>
      <c r="N300" s="101">
        <v>1.7595307917888476</v>
      </c>
      <c r="O300" s="101">
        <v>0</v>
      </c>
      <c r="P300" s="100">
        <v>149.38102142857142</v>
      </c>
      <c r="R300" s="100">
        <v>2.37</v>
      </c>
      <c r="S300" s="100">
        <v>2.4</v>
      </c>
      <c r="T300" s="100">
        <v>2.3849999999999998</v>
      </c>
      <c r="U300" s="101">
        <v>0</v>
      </c>
      <c r="V300" s="101">
        <v>3.4707158351410072</v>
      </c>
      <c r="W300" s="100">
        <v>205.34509285714284</v>
      </c>
    </row>
    <row r="301" spans="1:23">
      <c r="A301" s="173">
        <v>41490</v>
      </c>
      <c r="B301" s="149">
        <f t="shared" si="11"/>
        <v>41492</v>
      </c>
      <c r="C301" s="102">
        <v>0.86817142857142848</v>
      </c>
      <c r="D301" s="100">
        <v>2.72</v>
      </c>
      <c r="E301" s="103">
        <v>2.75</v>
      </c>
      <c r="F301" s="100">
        <v>2.7350000000000003</v>
      </c>
      <c r="G301" s="101">
        <v>0</v>
      </c>
      <c r="H301" s="101">
        <v>5.802707930367518</v>
      </c>
      <c r="I301" s="171">
        <v>237.44488571428573</v>
      </c>
      <c r="K301" s="103">
        <v>1.72</v>
      </c>
      <c r="L301" s="100">
        <v>1.75</v>
      </c>
      <c r="M301" s="100">
        <v>1.7349999999999999</v>
      </c>
      <c r="N301" s="101">
        <v>0</v>
      </c>
      <c r="O301" s="101">
        <v>0</v>
      </c>
      <c r="P301" s="100">
        <v>150.62774285714283</v>
      </c>
      <c r="R301" s="100">
        <v>2.37</v>
      </c>
      <c r="S301" s="100">
        <v>2.4</v>
      </c>
      <c r="T301" s="100">
        <v>2.3849999999999998</v>
      </c>
      <c r="U301" s="101">
        <v>0</v>
      </c>
      <c r="V301" s="101">
        <v>3.4707158351410072</v>
      </c>
      <c r="W301" s="100">
        <v>207.05888571428565</v>
      </c>
    </row>
    <row r="302" spans="1:23">
      <c r="A302" s="173">
        <v>41497</v>
      </c>
      <c r="B302" s="149">
        <f t="shared" si="11"/>
        <v>41499</v>
      </c>
      <c r="C302" s="102">
        <v>0.86365714285714279</v>
      </c>
      <c r="D302" s="100">
        <v>2.72</v>
      </c>
      <c r="E302" s="103">
        <v>2.75</v>
      </c>
      <c r="F302" s="100">
        <v>2.7350000000000003</v>
      </c>
      <c r="G302" s="101">
        <v>0</v>
      </c>
      <c r="H302" s="101">
        <v>3.7950664136622549</v>
      </c>
      <c r="I302" s="171">
        <v>236.21022857142856</v>
      </c>
      <c r="K302" s="103">
        <v>1.72</v>
      </c>
      <c r="L302" s="100">
        <v>1.75</v>
      </c>
      <c r="M302" s="100">
        <v>1.7349999999999999</v>
      </c>
      <c r="N302" s="101">
        <v>0</v>
      </c>
      <c r="O302" s="101">
        <v>-2.8011204481792902</v>
      </c>
      <c r="P302" s="100">
        <v>149.84451428571427</v>
      </c>
      <c r="R302" s="100">
        <v>2.37</v>
      </c>
      <c r="S302" s="100">
        <v>2.4</v>
      </c>
      <c r="T302" s="100">
        <v>2.3849999999999998</v>
      </c>
      <c r="U302" s="101">
        <v>0</v>
      </c>
      <c r="V302" s="101">
        <v>1.2738853503184657</v>
      </c>
      <c r="W302" s="100">
        <v>205.98222857142852</v>
      </c>
    </row>
    <row r="303" spans="1:23">
      <c r="A303" s="173">
        <v>41504</v>
      </c>
      <c r="B303" s="149">
        <f t="shared" si="11"/>
        <v>41506</v>
      </c>
      <c r="C303" s="102">
        <v>0.85624285714285719</v>
      </c>
      <c r="D303" s="100">
        <v>0</v>
      </c>
      <c r="E303" s="103">
        <v>0</v>
      </c>
      <c r="F303" s="100">
        <v>0</v>
      </c>
      <c r="G303" s="101">
        <v>-100</v>
      </c>
      <c r="H303" s="101">
        <v>-100</v>
      </c>
      <c r="I303" s="171">
        <v>0</v>
      </c>
      <c r="K303" s="103">
        <v>0</v>
      </c>
      <c r="L303" s="100">
        <v>0</v>
      </c>
      <c r="M303" s="100">
        <v>0</v>
      </c>
      <c r="N303" s="101">
        <v>-100</v>
      </c>
      <c r="O303" s="101">
        <v>-100</v>
      </c>
      <c r="P303" s="100">
        <v>0</v>
      </c>
      <c r="R303" s="100">
        <v>0</v>
      </c>
      <c r="S303" s="100">
        <v>0</v>
      </c>
      <c r="T303" s="100">
        <v>0</v>
      </c>
      <c r="U303" s="101">
        <v>-100</v>
      </c>
      <c r="V303" s="101">
        <v>-100</v>
      </c>
      <c r="W303" s="100">
        <v>0</v>
      </c>
    </row>
    <row r="304" spans="1:23">
      <c r="A304" s="173">
        <v>41511</v>
      </c>
      <c r="B304" s="149">
        <f t="shared" si="11"/>
        <v>41513</v>
      </c>
      <c r="C304" s="102">
        <v>0.85532142857142845</v>
      </c>
      <c r="D304" s="100">
        <v>2.8</v>
      </c>
      <c r="E304" s="103">
        <v>2.83</v>
      </c>
      <c r="F304" s="100">
        <v>2.8149999999999999</v>
      </c>
      <c r="G304" s="101" t="e">
        <v>#DIV/0!</v>
      </c>
      <c r="H304" s="101">
        <v>4.8417132216014949</v>
      </c>
      <c r="I304" s="171">
        <v>240.77298214285713</v>
      </c>
      <c r="K304" s="103">
        <v>1.78</v>
      </c>
      <c r="L304" s="100">
        <v>1.81</v>
      </c>
      <c r="M304" s="100">
        <v>1.7949999999999999</v>
      </c>
      <c r="N304" s="101" t="e">
        <v>#DIV/0!</v>
      </c>
      <c r="O304" s="101">
        <v>-2.7100271002710201</v>
      </c>
      <c r="P304" s="100">
        <v>153.5301964285714</v>
      </c>
      <c r="R304" s="100">
        <v>2.37</v>
      </c>
      <c r="S304" s="100">
        <v>2.4</v>
      </c>
      <c r="T304" s="100">
        <v>2.3849999999999998</v>
      </c>
      <c r="U304" s="101" t="e">
        <v>#DIV/0!</v>
      </c>
      <c r="V304" s="101">
        <v>-1.2422360248447291</v>
      </c>
      <c r="W304" s="100">
        <v>203.99416071428567</v>
      </c>
    </row>
    <row r="305" spans="1:23">
      <c r="A305" s="173">
        <v>41518</v>
      </c>
      <c r="B305" s="149">
        <f t="shared" si="11"/>
        <v>41520</v>
      </c>
      <c r="C305" s="102">
        <v>0.85778571428571426</v>
      </c>
      <c r="D305" s="100">
        <v>2.95</v>
      </c>
      <c r="E305" s="103">
        <v>2.98</v>
      </c>
      <c r="F305" s="100">
        <v>2.9649999999999999</v>
      </c>
      <c r="G305" s="101">
        <v>5.328596802841929</v>
      </c>
      <c r="H305" s="101">
        <v>7.6225045372050744</v>
      </c>
      <c r="I305" s="171">
        <v>254.33346428571429</v>
      </c>
      <c r="K305" s="103">
        <v>1.88</v>
      </c>
      <c r="L305" s="100">
        <v>1.91</v>
      </c>
      <c r="M305" s="100">
        <v>1.895</v>
      </c>
      <c r="N305" s="101">
        <v>5.5710306406685248</v>
      </c>
      <c r="O305" s="101">
        <v>-1.5584415584415439</v>
      </c>
      <c r="P305" s="100">
        <v>162.55039285714287</v>
      </c>
      <c r="R305" s="100">
        <v>2.37</v>
      </c>
      <c r="S305" s="100">
        <v>2.4</v>
      </c>
      <c r="T305" s="100">
        <v>2.3849999999999998</v>
      </c>
      <c r="U305" s="101">
        <v>0</v>
      </c>
      <c r="V305" s="101">
        <v>-5.1689860834990071</v>
      </c>
      <c r="W305" s="100">
        <v>204.58189285714283</v>
      </c>
    </row>
    <row r="306" spans="1:23">
      <c r="A306" s="173">
        <v>41525</v>
      </c>
      <c r="B306" s="149">
        <f t="shared" si="11"/>
        <v>41527</v>
      </c>
      <c r="C306" s="102">
        <v>0.8456999999999999</v>
      </c>
      <c r="D306" s="100">
        <v>3</v>
      </c>
      <c r="E306" s="103">
        <v>3.03</v>
      </c>
      <c r="F306" s="100">
        <v>3.0149999999999997</v>
      </c>
      <c r="G306" s="101">
        <v>1.6863406408094335</v>
      </c>
      <c r="H306" s="101">
        <v>9.4373865698729418</v>
      </c>
      <c r="I306" s="171">
        <v>254.97854999999996</v>
      </c>
      <c r="K306" s="103">
        <v>1.93</v>
      </c>
      <c r="L306" s="100">
        <v>1.96</v>
      </c>
      <c r="M306" s="100">
        <v>1.9449999999999998</v>
      </c>
      <c r="N306" s="101">
        <v>2.6385224274406198</v>
      </c>
      <c r="O306" s="101">
        <v>1.038961038961034</v>
      </c>
      <c r="P306" s="100">
        <v>164.48864999999998</v>
      </c>
      <c r="R306" s="100">
        <v>2.37</v>
      </c>
      <c r="S306" s="100">
        <v>2.4</v>
      </c>
      <c r="T306" s="100">
        <v>2.3849999999999998</v>
      </c>
      <c r="U306" s="101">
        <v>0</v>
      </c>
      <c r="V306" s="101">
        <v>-5.1689860834990071</v>
      </c>
      <c r="W306" s="100">
        <v>201.69944999999996</v>
      </c>
    </row>
    <row r="307" spans="1:23">
      <c r="A307" s="173">
        <v>41532</v>
      </c>
      <c r="B307" s="149">
        <f t="shared" si="11"/>
        <v>41534</v>
      </c>
      <c r="C307" s="102">
        <v>0.84132857142857154</v>
      </c>
      <c r="D307" s="100">
        <v>3</v>
      </c>
      <c r="E307" s="103">
        <v>3.03</v>
      </c>
      <c r="F307" s="100">
        <v>3.0149999999999997</v>
      </c>
      <c r="G307" s="101">
        <v>0</v>
      </c>
      <c r="H307" s="101">
        <v>7.8711985688729698</v>
      </c>
      <c r="I307" s="171">
        <v>253.66056428571429</v>
      </c>
      <c r="K307" s="103">
        <v>1.93</v>
      </c>
      <c r="L307" s="100">
        <v>1.96</v>
      </c>
      <c r="M307" s="100">
        <v>1.9449999999999998</v>
      </c>
      <c r="N307" s="101">
        <v>0</v>
      </c>
      <c r="O307" s="101">
        <v>-1.0178117048345996</v>
      </c>
      <c r="P307" s="100">
        <v>163.63840714285715</v>
      </c>
      <c r="R307" s="100">
        <v>2.37</v>
      </c>
      <c r="S307" s="100">
        <v>2.4</v>
      </c>
      <c r="T307" s="100">
        <v>2.3849999999999998</v>
      </c>
      <c r="U307" s="101">
        <v>0</v>
      </c>
      <c r="V307" s="101">
        <v>-6.6536203522504849</v>
      </c>
      <c r="W307" s="100">
        <v>200.65686428571428</v>
      </c>
    </row>
    <row r="308" spans="1:23">
      <c r="A308" s="173">
        <v>41539</v>
      </c>
      <c r="B308" s="149">
        <f t="shared" si="11"/>
        <v>41541</v>
      </c>
      <c r="C308" s="102">
        <v>0.84044285714285727</v>
      </c>
      <c r="D308" s="100">
        <v>2.9</v>
      </c>
      <c r="E308" s="103">
        <v>2.93</v>
      </c>
      <c r="F308" s="100">
        <v>2.915</v>
      </c>
      <c r="G308" s="101">
        <v>-3.316749585406285</v>
      </c>
      <c r="H308" s="101">
        <v>4.2933810375670873</v>
      </c>
      <c r="I308" s="171">
        <v>244.98909285714291</v>
      </c>
      <c r="K308" s="103">
        <v>1.9</v>
      </c>
      <c r="L308" s="100">
        <v>1.93</v>
      </c>
      <c r="M308" s="100">
        <v>1.915</v>
      </c>
      <c r="N308" s="101">
        <v>-1.5424164524421542</v>
      </c>
      <c r="O308" s="101">
        <v>-2.544529262086499</v>
      </c>
      <c r="P308" s="100">
        <v>160.94480714285717</v>
      </c>
      <c r="R308" s="100">
        <v>2.37</v>
      </c>
      <c r="S308" s="100">
        <v>2.4</v>
      </c>
      <c r="T308" s="100">
        <v>2.3849999999999998</v>
      </c>
      <c r="U308" s="101">
        <v>0</v>
      </c>
      <c r="V308" s="101">
        <v>-6.6536203522504849</v>
      </c>
      <c r="W308" s="100">
        <v>200.44562142857143</v>
      </c>
    </row>
    <row r="309" spans="1:23">
      <c r="A309" s="173">
        <v>41546</v>
      </c>
      <c r="B309" s="149">
        <f t="shared" si="11"/>
        <v>41548</v>
      </c>
      <c r="C309" s="102">
        <v>0.84178714285714284</v>
      </c>
      <c r="D309" s="100">
        <v>2.85</v>
      </c>
      <c r="E309" s="103">
        <v>2.88</v>
      </c>
      <c r="F309" s="100">
        <v>2.8650000000000002</v>
      </c>
      <c r="G309" s="101">
        <v>-1.7152658662092648</v>
      </c>
      <c r="H309" s="101">
        <v>2.5044722719141532</v>
      </c>
      <c r="I309" s="171">
        <v>241.17201642857142</v>
      </c>
      <c r="K309" s="103">
        <v>1.87</v>
      </c>
      <c r="L309" s="100">
        <v>1.9</v>
      </c>
      <c r="M309" s="100">
        <v>1.885</v>
      </c>
      <c r="N309" s="101">
        <v>-1.5665796344647447</v>
      </c>
      <c r="O309" s="101">
        <v>-4.0712468193384126</v>
      </c>
      <c r="P309" s="100">
        <v>158.67687642857143</v>
      </c>
      <c r="R309" s="100">
        <v>2.37</v>
      </c>
      <c r="S309" s="100">
        <v>2.4</v>
      </c>
      <c r="T309" s="100">
        <v>2.3849999999999998</v>
      </c>
      <c r="U309" s="101">
        <v>0</v>
      </c>
      <c r="V309" s="101">
        <v>-6.6536203522504849</v>
      </c>
      <c r="W309" s="100">
        <v>200.76623357142856</v>
      </c>
    </row>
    <row r="310" spans="1:23">
      <c r="A310" s="173">
        <v>41553</v>
      </c>
      <c r="B310" s="149">
        <f t="shared" si="11"/>
        <v>41555</v>
      </c>
      <c r="C310" s="102">
        <v>0.83969285714285713</v>
      </c>
      <c r="D310" s="100">
        <v>2.79</v>
      </c>
      <c r="E310" s="103">
        <v>2.82</v>
      </c>
      <c r="F310" s="100">
        <v>2.8049999999999997</v>
      </c>
      <c r="G310" s="101">
        <v>-2.0942408376963471</v>
      </c>
      <c r="H310" s="101">
        <v>0.35778175313059535</v>
      </c>
      <c r="I310" s="171">
        <v>235.53384642857139</v>
      </c>
      <c r="K310" s="103">
        <v>1.82</v>
      </c>
      <c r="L310" s="100">
        <v>1.85</v>
      </c>
      <c r="M310" s="100">
        <v>1.835</v>
      </c>
      <c r="N310" s="101">
        <v>-2.6525198938992105</v>
      </c>
      <c r="O310" s="101">
        <v>-6.6157760814249258</v>
      </c>
      <c r="P310" s="100">
        <v>154.0836392857143</v>
      </c>
      <c r="R310" s="100">
        <v>2.37</v>
      </c>
      <c r="S310" s="100">
        <v>2.4</v>
      </c>
      <c r="T310" s="100">
        <v>2.3849999999999998</v>
      </c>
      <c r="U310" s="101">
        <v>0</v>
      </c>
      <c r="V310" s="101">
        <v>-6.6536203522504849</v>
      </c>
      <c r="W310" s="100">
        <v>200.26674642857139</v>
      </c>
    </row>
    <row r="311" spans="1:23">
      <c r="A311" s="173">
        <v>41560</v>
      </c>
      <c r="B311" s="149">
        <f t="shared" si="11"/>
        <v>41562</v>
      </c>
      <c r="C311" s="102">
        <v>0.84653571428571428</v>
      </c>
      <c r="D311" s="100">
        <v>2.79</v>
      </c>
      <c r="E311" s="103">
        <v>2.82</v>
      </c>
      <c r="F311" s="100">
        <v>2.8049999999999997</v>
      </c>
      <c r="G311" s="101">
        <v>0</v>
      </c>
      <c r="H311" s="101">
        <v>0.35778175313059535</v>
      </c>
      <c r="I311" s="171">
        <v>237.45326785714283</v>
      </c>
      <c r="K311" s="103">
        <v>1.82</v>
      </c>
      <c r="L311" s="100">
        <v>1.85</v>
      </c>
      <c r="M311" s="100">
        <v>1.835</v>
      </c>
      <c r="N311" s="101">
        <v>0</v>
      </c>
      <c r="O311" s="101">
        <v>-6.6157760814249258</v>
      </c>
      <c r="P311" s="100">
        <v>155.33930357142859</v>
      </c>
      <c r="R311" s="100">
        <v>2.37</v>
      </c>
      <c r="S311" s="100">
        <v>2.4</v>
      </c>
      <c r="T311" s="100">
        <v>2.3849999999999998</v>
      </c>
      <c r="U311" s="101">
        <v>0</v>
      </c>
      <c r="V311" s="101">
        <v>-6.6536203522504849</v>
      </c>
      <c r="W311" s="100">
        <v>201.89876785714284</v>
      </c>
    </row>
    <row r="312" spans="1:23">
      <c r="A312" s="173">
        <v>41567</v>
      </c>
      <c r="B312" s="149">
        <f t="shared" si="11"/>
        <v>41569</v>
      </c>
      <c r="C312" s="102">
        <v>0.84677857142857149</v>
      </c>
      <c r="D312" s="100">
        <v>2.79</v>
      </c>
      <c r="E312" s="103">
        <v>2.82</v>
      </c>
      <c r="F312" s="100">
        <v>2.8049999999999997</v>
      </c>
      <c r="G312" s="101">
        <v>0</v>
      </c>
      <c r="H312" s="101">
        <v>1.446654611211585</v>
      </c>
      <c r="I312" s="171">
        <v>237.52138928571429</v>
      </c>
      <c r="K312" s="103">
        <v>1.82</v>
      </c>
      <c r="L312" s="100">
        <v>1.85</v>
      </c>
      <c r="M312" s="100">
        <v>1.835</v>
      </c>
      <c r="N312" s="101">
        <v>0</v>
      </c>
      <c r="O312" s="101">
        <v>-6.6157760814249258</v>
      </c>
      <c r="P312" s="100">
        <v>155.38386785714286</v>
      </c>
      <c r="R312" s="100">
        <v>2.37</v>
      </c>
      <c r="S312" s="100">
        <v>2.4</v>
      </c>
      <c r="T312" s="100">
        <v>2.3849999999999998</v>
      </c>
      <c r="U312" s="101">
        <v>0</v>
      </c>
      <c r="V312" s="101">
        <v>-6.6536203522504849</v>
      </c>
      <c r="W312" s="100">
        <v>201.95668928571428</v>
      </c>
    </row>
    <row r="313" spans="1:23">
      <c r="A313" s="173">
        <v>41574</v>
      </c>
      <c r="B313" s="149">
        <f t="shared" si="11"/>
        <v>41576</v>
      </c>
      <c r="C313" s="102">
        <v>0.84976428571428564</v>
      </c>
      <c r="D313" s="100">
        <v>2.79</v>
      </c>
      <c r="E313" s="103">
        <v>2.82</v>
      </c>
      <c r="F313" s="100">
        <v>2.8049999999999997</v>
      </c>
      <c r="G313" s="101">
        <v>0</v>
      </c>
      <c r="H313" s="101">
        <v>2.9357798165137439</v>
      </c>
      <c r="I313" s="171">
        <v>238.35888214285711</v>
      </c>
      <c r="K313" s="103">
        <v>1.82</v>
      </c>
      <c r="L313" s="100">
        <v>1.85</v>
      </c>
      <c r="M313" s="100">
        <v>1.835</v>
      </c>
      <c r="N313" s="101">
        <v>0</v>
      </c>
      <c r="O313" s="101">
        <v>-5.1679586563307538</v>
      </c>
      <c r="P313" s="100">
        <v>155.93174642857142</v>
      </c>
      <c r="R313" s="100">
        <v>2.34</v>
      </c>
      <c r="S313" s="100">
        <v>2.37</v>
      </c>
      <c r="T313" s="100">
        <v>2.355</v>
      </c>
      <c r="U313" s="101">
        <v>-1.2578616352201095</v>
      </c>
      <c r="V313" s="101">
        <v>-7.8277886497064486</v>
      </c>
      <c r="W313" s="100">
        <v>200.11948928571428</v>
      </c>
    </row>
    <row r="314" spans="1:23">
      <c r="A314" s="173">
        <v>41581</v>
      </c>
      <c r="B314" s="149">
        <f t="shared" si="11"/>
        <v>41583</v>
      </c>
      <c r="C314" s="102">
        <v>0.85154285714285727</v>
      </c>
      <c r="D314" s="100">
        <v>2.79</v>
      </c>
      <c r="E314" s="103">
        <v>2.82</v>
      </c>
      <c r="F314" s="100">
        <v>2.8049999999999997</v>
      </c>
      <c r="G314" s="101">
        <v>0</v>
      </c>
      <c r="H314" s="101">
        <v>5.6497175141242622</v>
      </c>
      <c r="I314" s="171">
        <v>238.85777142857143</v>
      </c>
      <c r="K314" s="103">
        <v>1.82</v>
      </c>
      <c r="L314" s="100">
        <v>1.85</v>
      </c>
      <c r="M314" s="100">
        <v>1.835</v>
      </c>
      <c r="N314" s="101">
        <v>0</v>
      </c>
      <c r="O314" s="101">
        <v>-3.6745406824147011</v>
      </c>
      <c r="P314" s="100">
        <v>156.2581142857143</v>
      </c>
      <c r="R314" s="100">
        <v>2.31</v>
      </c>
      <c r="S314" s="100">
        <v>2.34</v>
      </c>
      <c r="T314" s="100">
        <v>2.3250000000000002</v>
      </c>
      <c r="U314" s="101">
        <v>-1.2738853503184657</v>
      </c>
      <c r="V314" s="101">
        <v>-9.0019569471624123</v>
      </c>
      <c r="W314" s="100">
        <v>197.98371428571434</v>
      </c>
    </row>
    <row r="315" spans="1:23">
      <c r="A315" s="173">
        <v>41588</v>
      </c>
      <c r="B315" s="149">
        <f t="shared" si="11"/>
        <v>41590</v>
      </c>
      <c r="C315" s="102">
        <v>0.83930714285714292</v>
      </c>
      <c r="D315" s="100">
        <v>2.76</v>
      </c>
      <c r="E315" s="103">
        <v>2.79</v>
      </c>
      <c r="F315" s="100">
        <v>2.7749999999999999</v>
      </c>
      <c r="G315" s="101">
        <v>-1.0695187165775337</v>
      </c>
      <c r="H315" s="101">
        <v>5.7142857142857224</v>
      </c>
      <c r="I315" s="171">
        <v>232.90773214285716</v>
      </c>
      <c r="K315" s="103">
        <v>1.79</v>
      </c>
      <c r="L315" s="100">
        <v>1.82</v>
      </c>
      <c r="M315" s="100">
        <v>1.8050000000000002</v>
      </c>
      <c r="N315" s="101">
        <v>-1.634877384196173</v>
      </c>
      <c r="O315" s="101">
        <v>-3.7333333333333201</v>
      </c>
      <c r="P315" s="100">
        <v>151.49493928571431</v>
      </c>
      <c r="R315" s="100">
        <v>2.29</v>
      </c>
      <c r="S315" s="100">
        <v>2.3199999999999998</v>
      </c>
      <c r="T315" s="100">
        <v>2.3049999999999997</v>
      </c>
      <c r="U315" s="101">
        <v>-0.86021505376345431</v>
      </c>
      <c r="V315" s="101">
        <v>-9.7847358121330785</v>
      </c>
      <c r="W315" s="100">
        <v>193.46029642857141</v>
      </c>
    </row>
    <row r="316" spans="1:23">
      <c r="A316" s="173">
        <v>41595</v>
      </c>
      <c r="B316" s="149">
        <f t="shared" si="11"/>
        <v>41597</v>
      </c>
      <c r="C316" s="102">
        <v>0.83864285714285713</v>
      </c>
      <c r="D316" s="100">
        <v>0</v>
      </c>
      <c r="E316" s="103">
        <v>0</v>
      </c>
      <c r="F316" s="100" t="e">
        <v>#DIV/0!</v>
      </c>
      <c r="G316" s="101" t="e">
        <v>#DIV/0!</v>
      </c>
      <c r="H316" s="101" t="e">
        <v>#DIV/0!</v>
      </c>
      <c r="I316" s="171" t="e">
        <v>#DIV/0!</v>
      </c>
      <c r="K316" s="103">
        <v>1.75</v>
      </c>
      <c r="L316" s="100">
        <v>1.78</v>
      </c>
      <c r="M316" s="100">
        <v>1.7650000000000001</v>
      </c>
      <c r="N316" s="101">
        <v>-2.21606648199446</v>
      </c>
      <c r="O316" s="101">
        <v>-4.8517520215633425</v>
      </c>
      <c r="P316" s="100">
        <v>148.0204642857143</v>
      </c>
      <c r="R316" s="100">
        <v>2.2400000000000002</v>
      </c>
      <c r="S316" s="100">
        <v>2.27</v>
      </c>
      <c r="T316" s="100">
        <v>2.2549999999999999</v>
      </c>
      <c r="U316" s="101">
        <v>-2.1691973969631135</v>
      </c>
      <c r="V316" s="101">
        <v>-11.74168297455968</v>
      </c>
      <c r="W316" s="100">
        <v>189.11396428571427</v>
      </c>
    </row>
    <row r="317" spans="1:23">
      <c r="A317" s="173">
        <v>41602</v>
      </c>
      <c r="B317" s="149">
        <f t="shared" si="11"/>
        <v>41604</v>
      </c>
      <c r="C317" s="102">
        <v>0.83663571428571437</v>
      </c>
      <c r="D317" s="100">
        <v>2.69</v>
      </c>
      <c r="E317" s="103">
        <v>2.72</v>
      </c>
      <c r="F317" s="100">
        <v>2.7050000000000001</v>
      </c>
      <c r="G317" s="101" t="e">
        <v>#DIV/0!</v>
      </c>
      <c r="H317" s="101">
        <v>3.8387715930902004</v>
      </c>
      <c r="I317" s="171">
        <v>226.30996071428572</v>
      </c>
      <c r="K317" s="103">
        <v>1.75</v>
      </c>
      <c r="L317" s="100">
        <v>1.78</v>
      </c>
      <c r="M317" s="100">
        <v>1.7650000000000001</v>
      </c>
      <c r="N317" s="101">
        <v>0</v>
      </c>
      <c r="O317" s="101">
        <v>-4.8517520215633425</v>
      </c>
      <c r="P317" s="100">
        <v>147.66620357142858</v>
      </c>
      <c r="R317" s="100">
        <v>2.2400000000000002</v>
      </c>
      <c r="S317" s="100">
        <v>2.27</v>
      </c>
      <c r="T317" s="100">
        <v>2.2549999999999999</v>
      </c>
      <c r="U317" s="101">
        <v>0</v>
      </c>
      <c r="V317" s="101">
        <v>-11.74168297455968</v>
      </c>
      <c r="W317" s="100">
        <v>188.66135357142861</v>
      </c>
    </row>
    <row r="318" spans="1:23">
      <c r="A318" s="173">
        <v>41609</v>
      </c>
      <c r="B318" s="149">
        <f t="shared" si="11"/>
        <v>41611</v>
      </c>
      <c r="C318" s="102">
        <v>0.83417142857142856</v>
      </c>
      <c r="D318" s="100">
        <v>2.69</v>
      </c>
      <c r="E318" s="103">
        <v>2.72</v>
      </c>
      <c r="F318" s="100">
        <v>2.7050000000000001</v>
      </c>
      <c r="G318" s="101">
        <v>0</v>
      </c>
      <c r="H318" s="101">
        <v>4.6421663442940257</v>
      </c>
      <c r="I318" s="171">
        <v>225.64337142857144</v>
      </c>
      <c r="K318" s="103">
        <v>1.75</v>
      </c>
      <c r="L318" s="100">
        <v>1.78</v>
      </c>
      <c r="M318" s="100">
        <v>1.7650000000000001</v>
      </c>
      <c r="N318" s="101">
        <v>0</v>
      </c>
      <c r="O318" s="101">
        <v>-3.8147138964577607</v>
      </c>
      <c r="P318" s="100">
        <v>147.23125714285715</v>
      </c>
      <c r="R318" s="100">
        <v>2.2400000000000002</v>
      </c>
      <c r="S318" s="100">
        <v>2.27</v>
      </c>
      <c r="T318" s="100">
        <v>2.2549999999999999</v>
      </c>
      <c r="U318" s="101">
        <v>0</v>
      </c>
      <c r="V318" s="101">
        <v>-11.74168297455968</v>
      </c>
      <c r="W318" s="100">
        <v>188.10565714285715</v>
      </c>
    </row>
    <row r="319" spans="1:23">
      <c r="A319" s="173">
        <v>41616</v>
      </c>
      <c r="B319" s="149">
        <f t="shared" si="11"/>
        <v>41618</v>
      </c>
      <c r="C319" s="102">
        <v>0.83125714285714281</v>
      </c>
      <c r="D319" s="100">
        <v>2.69</v>
      </c>
      <c r="E319" s="103">
        <v>2.72</v>
      </c>
      <c r="F319" s="100">
        <v>2.7050000000000001</v>
      </c>
      <c r="G319" s="101">
        <v>0</v>
      </c>
      <c r="H319" s="101">
        <v>5.8708414872798471</v>
      </c>
      <c r="I319" s="171">
        <v>224.85505714285713</v>
      </c>
      <c r="K319" s="103">
        <v>1.75</v>
      </c>
      <c r="L319" s="100">
        <v>1.78</v>
      </c>
      <c r="M319" s="100">
        <v>1.7650000000000001</v>
      </c>
      <c r="N319" s="101">
        <v>0</v>
      </c>
      <c r="O319" s="101">
        <v>-2.21606648199446</v>
      </c>
      <c r="P319" s="100">
        <v>146.71688571428572</v>
      </c>
      <c r="R319" s="100">
        <v>2.2400000000000002</v>
      </c>
      <c r="S319" s="100">
        <v>2.27</v>
      </c>
      <c r="T319" s="100">
        <v>2.2549999999999999</v>
      </c>
      <c r="U319" s="101">
        <v>0</v>
      </c>
      <c r="V319" s="101">
        <v>-11.74168297455968</v>
      </c>
      <c r="W319" s="100">
        <v>187.44848571428571</v>
      </c>
    </row>
    <row r="320" spans="1:23">
      <c r="A320" s="173">
        <v>41623</v>
      </c>
      <c r="B320" s="149">
        <f t="shared" si="11"/>
        <v>41625</v>
      </c>
      <c r="C320" s="102">
        <v>0.83960714285714289</v>
      </c>
      <c r="D320" s="100">
        <v>2.69</v>
      </c>
      <c r="E320" s="103">
        <v>2.72</v>
      </c>
      <c r="F320" s="100">
        <v>2.7050000000000001</v>
      </c>
      <c r="G320" s="101">
        <v>0</v>
      </c>
      <c r="H320" s="101">
        <v>6.7061143984220735</v>
      </c>
      <c r="I320" s="171">
        <v>227.11373214285717</v>
      </c>
      <c r="K320" s="103">
        <v>1.75</v>
      </c>
      <c r="L320" s="100">
        <v>1.78</v>
      </c>
      <c r="M320" s="100">
        <v>1.7650000000000001</v>
      </c>
      <c r="N320" s="101">
        <v>0</v>
      </c>
      <c r="O320" s="101">
        <v>-1.1204481792717047</v>
      </c>
      <c r="P320" s="100">
        <v>148.19066071428574</v>
      </c>
      <c r="R320" s="100">
        <v>2.2400000000000002</v>
      </c>
      <c r="S320" s="100">
        <v>2.27</v>
      </c>
      <c r="T320" s="100">
        <v>2.2549999999999999</v>
      </c>
      <c r="U320" s="101">
        <v>0</v>
      </c>
      <c r="V320" s="101">
        <v>-11.74168297455968</v>
      </c>
      <c r="W320" s="100">
        <v>189.33141071428571</v>
      </c>
    </row>
    <row r="321" spans="1:23">
      <c r="A321" s="173">
        <v>41630</v>
      </c>
      <c r="B321" s="149">
        <f t="shared" si="11"/>
        <v>41632</v>
      </c>
      <c r="C321" s="102">
        <v>0.83967857142857127</v>
      </c>
      <c r="D321" s="100">
        <v>2.69</v>
      </c>
      <c r="E321" s="103">
        <v>2.72</v>
      </c>
      <c r="F321" s="100">
        <v>2.7050000000000001</v>
      </c>
      <c r="G321" s="101">
        <v>0</v>
      </c>
      <c r="H321" s="101">
        <v>6.7061143984220735</v>
      </c>
      <c r="I321" s="171">
        <v>227.13305357142852</v>
      </c>
      <c r="K321" s="103">
        <v>1.75</v>
      </c>
      <c r="L321" s="100">
        <v>1.78</v>
      </c>
      <c r="M321" s="100">
        <v>1.7650000000000001</v>
      </c>
      <c r="N321" s="101">
        <v>0</v>
      </c>
      <c r="O321" s="101">
        <v>-1.1204481792717047</v>
      </c>
      <c r="P321" s="100">
        <v>148.20326785714283</v>
      </c>
      <c r="R321" s="100">
        <v>2.2400000000000002</v>
      </c>
      <c r="S321" s="100">
        <v>2.27</v>
      </c>
      <c r="T321" s="100">
        <v>2.2549999999999999</v>
      </c>
      <c r="U321" s="101">
        <v>0</v>
      </c>
      <c r="V321" s="101">
        <v>-11.74168297455968</v>
      </c>
      <c r="W321" s="100">
        <v>189.3475178571428</v>
      </c>
    </row>
    <row r="322" spans="1:23">
      <c r="A322" s="173">
        <v>41637</v>
      </c>
      <c r="B322" s="149">
        <f t="shared" si="11"/>
        <v>41639</v>
      </c>
      <c r="C322" s="102">
        <v>0.83626999999999996</v>
      </c>
      <c r="D322" s="100">
        <v>2.69</v>
      </c>
      <c r="E322" s="103">
        <v>2.72</v>
      </c>
      <c r="F322" s="100">
        <v>2.7050000000000001</v>
      </c>
      <c r="G322" s="101">
        <v>0</v>
      </c>
      <c r="H322" s="101">
        <v>6.7061143984220735</v>
      </c>
      <c r="I322" s="171">
        <v>226.21103499999998</v>
      </c>
      <c r="K322" s="103">
        <v>1.75</v>
      </c>
      <c r="L322" s="100">
        <v>1.78</v>
      </c>
      <c r="M322" s="100">
        <v>1.7650000000000001</v>
      </c>
      <c r="N322" s="101">
        <v>0</v>
      </c>
      <c r="O322" s="101">
        <v>-1.1204481792717047</v>
      </c>
      <c r="P322" s="100">
        <v>147.60165499999999</v>
      </c>
      <c r="R322" s="100">
        <v>2.2400000000000002</v>
      </c>
      <c r="S322" s="100">
        <v>2.27</v>
      </c>
      <c r="T322" s="100">
        <v>2.2549999999999999</v>
      </c>
      <c r="U322" s="101">
        <v>0</v>
      </c>
      <c r="V322" s="101">
        <v>-11.74168297455968</v>
      </c>
      <c r="W322" s="100">
        <v>188.57888499999999</v>
      </c>
    </row>
    <row r="323" spans="1:23">
      <c r="A323" s="173">
        <f>A322+7</f>
        <v>41644</v>
      </c>
      <c r="B323" s="149">
        <f t="shared" si="11"/>
        <v>41646</v>
      </c>
      <c r="C323" s="102">
        <v>0.832792857142857</v>
      </c>
      <c r="D323" s="100">
        <v>2.66</v>
      </c>
      <c r="E323" s="103">
        <v>2.69</v>
      </c>
      <c r="F323" s="100">
        <v>2.6749999999999998</v>
      </c>
      <c r="G323" s="101">
        <v>-1.109057301293916</v>
      </c>
      <c r="H323" s="101">
        <v>6.3618290258449406</v>
      </c>
      <c r="I323" s="171">
        <v>222.7720892857142</v>
      </c>
      <c r="K323" s="103">
        <v>1.72</v>
      </c>
      <c r="L323" s="100">
        <v>1.75</v>
      </c>
      <c r="M323" s="100">
        <v>1.7349999999999999</v>
      </c>
      <c r="N323" s="101">
        <v>-1.6997167138810454</v>
      </c>
      <c r="O323" s="101">
        <v>-1.6997167138810454</v>
      </c>
      <c r="P323" s="100">
        <v>144.48956071428566</v>
      </c>
      <c r="R323" s="100">
        <v>2.2400000000000002</v>
      </c>
      <c r="S323" s="100">
        <v>2.27</v>
      </c>
      <c r="T323" s="100">
        <v>2.2549999999999999</v>
      </c>
      <c r="U323" s="101">
        <v>0</v>
      </c>
      <c r="V323" s="101">
        <v>-11.74168297455968</v>
      </c>
      <c r="W323" s="100">
        <v>187.79478928571424</v>
      </c>
    </row>
    <row r="324" spans="1:23">
      <c r="A324" s="173">
        <f t="shared" ref="A324:B387" si="12">A323+7</f>
        <v>41651</v>
      </c>
      <c r="B324" s="149">
        <f t="shared" si="11"/>
        <v>41653</v>
      </c>
      <c r="C324" s="102">
        <v>0.82876428571428584</v>
      </c>
      <c r="D324" s="100">
        <v>2.63</v>
      </c>
      <c r="E324" s="103">
        <v>2.66</v>
      </c>
      <c r="F324" s="100">
        <v>2.645</v>
      </c>
      <c r="G324" s="101">
        <v>-1.1214953271027923</v>
      </c>
      <c r="H324" s="101">
        <v>5.1689860834990213</v>
      </c>
      <c r="I324" s="171">
        <v>219.20815357142862</v>
      </c>
      <c r="K324" s="103">
        <v>1.72</v>
      </c>
      <c r="L324" s="100">
        <v>1.75</v>
      </c>
      <c r="M324" s="100">
        <v>1.7349999999999999</v>
      </c>
      <c r="N324" s="101">
        <v>0</v>
      </c>
      <c r="O324" s="101">
        <v>-1.6997167138810454</v>
      </c>
      <c r="P324" s="100">
        <v>143.79060357142859</v>
      </c>
      <c r="R324" s="100">
        <v>2.21</v>
      </c>
      <c r="S324" s="100">
        <v>2.2400000000000002</v>
      </c>
      <c r="T324" s="100">
        <v>2.2250000000000001</v>
      </c>
      <c r="U324" s="101">
        <v>-1.3303769401330214</v>
      </c>
      <c r="V324" s="101">
        <v>-12.915851272015644</v>
      </c>
      <c r="W324" s="100">
        <v>184.4000535714286</v>
      </c>
    </row>
    <row r="325" spans="1:23">
      <c r="A325" s="173">
        <f t="shared" si="12"/>
        <v>41658</v>
      </c>
      <c r="B325" s="149">
        <f t="shared" si="11"/>
        <v>41660</v>
      </c>
      <c r="C325" s="102">
        <v>0.82941428571428577</v>
      </c>
      <c r="D325" s="100">
        <v>2.63</v>
      </c>
      <c r="E325" s="103">
        <v>2.66</v>
      </c>
      <c r="F325" s="100">
        <v>2.645</v>
      </c>
      <c r="G325" s="101">
        <v>0</v>
      </c>
      <c r="H325" s="101">
        <v>5.1689860834990213</v>
      </c>
      <c r="I325" s="171">
        <v>219.38007857142861</v>
      </c>
      <c r="K325" s="103">
        <v>1.72</v>
      </c>
      <c r="L325" s="100">
        <v>1.75</v>
      </c>
      <c r="M325" s="100">
        <v>1.7349999999999999</v>
      </c>
      <c r="N325" s="101">
        <v>0</v>
      </c>
      <c r="O325" s="101">
        <v>-1.6997167138810454</v>
      </c>
      <c r="P325" s="100">
        <v>143.90337857142856</v>
      </c>
      <c r="R325" s="100">
        <v>2.21</v>
      </c>
      <c r="S325" s="100">
        <v>2.2400000000000002</v>
      </c>
      <c r="T325" s="100">
        <v>2.2250000000000001</v>
      </c>
      <c r="U325" s="101">
        <v>0</v>
      </c>
      <c r="V325" s="101">
        <v>-12.915851272015644</v>
      </c>
      <c r="W325" s="100">
        <v>184.54467857142859</v>
      </c>
    </row>
    <row r="326" spans="1:23">
      <c r="A326" s="173">
        <f t="shared" si="12"/>
        <v>41665</v>
      </c>
      <c r="B326" s="149">
        <f t="shared" si="11"/>
        <v>41667</v>
      </c>
      <c r="C326" s="102">
        <v>0.82503571428571421</v>
      </c>
      <c r="D326" s="100">
        <v>2.63</v>
      </c>
      <c r="E326" s="103">
        <v>2.66</v>
      </c>
      <c r="F326" s="100">
        <v>2.645</v>
      </c>
      <c r="G326" s="101">
        <v>0</v>
      </c>
      <c r="H326" s="101">
        <v>6.4386317907444663</v>
      </c>
      <c r="I326" s="171">
        <v>218.22194642857141</v>
      </c>
      <c r="K326" s="103">
        <v>1.72</v>
      </c>
      <c r="L326" s="100">
        <v>1.75</v>
      </c>
      <c r="M326" s="100">
        <v>1.7349999999999999</v>
      </c>
      <c r="N326" s="101">
        <v>0</v>
      </c>
      <c r="O326" s="101">
        <v>-1.6997167138810454</v>
      </c>
      <c r="P326" s="100">
        <v>143.14369642857142</v>
      </c>
      <c r="R326" s="100">
        <v>2.21</v>
      </c>
      <c r="S326" s="100">
        <v>2.2400000000000002</v>
      </c>
      <c r="T326" s="100">
        <v>2.2250000000000001</v>
      </c>
      <c r="U326" s="101">
        <v>0</v>
      </c>
      <c r="V326" s="101">
        <v>-11.177644710578832</v>
      </c>
      <c r="W326" s="100">
        <v>183.57044642857142</v>
      </c>
    </row>
    <row r="327" spans="1:23">
      <c r="A327" s="173">
        <f t="shared" si="12"/>
        <v>41672</v>
      </c>
      <c r="B327" s="149">
        <f t="shared" si="12"/>
        <v>41674</v>
      </c>
      <c r="C327" s="102">
        <v>0.82365714285714287</v>
      </c>
      <c r="D327" s="100">
        <v>2.63</v>
      </c>
      <c r="E327" s="103">
        <v>2.66</v>
      </c>
      <c r="F327" s="100">
        <v>2.645</v>
      </c>
      <c r="G327" s="101">
        <v>0</v>
      </c>
      <c r="H327" s="101">
        <v>6.4386317907444663</v>
      </c>
      <c r="I327" s="171">
        <v>217.85731428571432</v>
      </c>
      <c r="K327" s="103">
        <v>1.72</v>
      </c>
      <c r="L327" s="100">
        <v>1.75</v>
      </c>
      <c r="M327" s="100">
        <v>1.7349999999999999</v>
      </c>
      <c r="N327" s="101">
        <v>0</v>
      </c>
      <c r="O327" s="101">
        <v>-1.6997167138810454</v>
      </c>
      <c r="P327" s="100">
        <v>142.90451428571427</v>
      </c>
      <c r="R327" s="100">
        <v>2.21</v>
      </c>
      <c r="S327" s="100">
        <v>2.2400000000000002</v>
      </c>
      <c r="T327" s="100">
        <v>2.2250000000000001</v>
      </c>
      <c r="U327" s="101">
        <v>0</v>
      </c>
      <c r="V327" s="101">
        <v>-11.177644710578832</v>
      </c>
      <c r="W327" s="100">
        <v>183.26371428571429</v>
      </c>
    </row>
    <row r="328" spans="1:23">
      <c r="A328" s="173">
        <f t="shared" si="12"/>
        <v>41679</v>
      </c>
      <c r="B328" s="149">
        <f t="shared" si="12"/>
        <v>41681</v>
      </c>
      <c r="C328" s="102">
        <v>0.82857857142857161</v>
      </c>
      <c r="D328" s="100">
        <v>2.63</v>
      </c>
      <c r="E328" s="103">
        <v>2.66</v>
      </c>
      <c r="F328" s="100">
        <v>2.645</v>
      </c>
      <c r="G328" s="101">
        <v>0</v>
      </c>
      <c r="H328" s="101">
        <v>6.4386317907444663</v>
      </c>
      <c r="I328" s="171">
        <v>219.1590321428572</v>
      </c>
      <c r="K328" s="103">
        <v>1.72</v>
      </c>
      <c r="L328" s="100">
        <v>1.75</v>
      </c>
      <c r="M328" s="100">
        <v>1.7349999999999999</v>
      </c>
      <c r="N328" s="101">
        <v>0</v>
      </c>
      <c r="O328" s="101">
        <v>-1.6997167138810454</v>
      </c>
      <c r="P328" s="100">
        <v>143.75838214285716</v>
      </c>
      <c r="R328" s="100">
        <v>2.21</v>
      </c>
      <c r="S328" s="100">
        <v>2.2400000000000002</v>
      </c>
      <c r="T328" s="100">
        <v>2.2250000000000001</v>
      </c>
      <c r="U328" s="101">
        <v>0</v>
      </c>
      <c r="V328" s="101">
        <v>-11.177644710578832</v>
      </c>
      <c r="W328" s="100">
        <v>184.35873214285718</v>
      </c>
    </row>
    <row r="329" spans="1:23">
      <c r="A329" s="173">
        <f t="shared" si="12"/>
        <v>41686</v>
      </c>
      <c r="B329" s="149">
        <f t="shared" si="12"/>
        <v>41688</v>
      </c>
      <c r="C329" s="102">
        <v>0.82536428571428577</v>
      </c>
      <c r="D329" s="100">
        <v>2.57</v>
      </c>
      <c r="E329" s="103">
        <v>2.6</v>
      </c>
      <c r="F329" s="100">
        <v>2.585</v>
      </c>
      <c r="G329" s="101">
        <v>-2.2684310018903631</v>
      </c>
      <c r="H329" s="101">
        <v>4.0241448692152773</v>
      </c>
      <c r="I329" s="171">
        <v>213.3566678571429</v>
      </c>
      <c r="K329" s="103">
        <v>1.69</v>
      </c>
      <c r="L329" s="100">
        <v>1.72</v>
      </c>
      <c r="M329" s="100">
        <v>1.7050000000000001</v>
      </c>
      <c r="N329" s="101">
        <v>-1.7291066282420644</v>
      </c>
      <c r="O329" s="101">
        <v>-3.3994334277620482</v>
      </c>
      <c r="P329" s="100">
        <v>140.72461071428572</v>
      </c>
      <c r="R329" s="100">
        <v>2.1800000000000002</v>
      </c>
      <c r="S329" s="100">
        <v>2.21</v>
      </c>
      <c r="T329" s="100">
        <v>2.1950000000000003</v>
      </c>
      <c r="U329" s="101">
        <v>-1.3483146067415674</v>
      </c>
      <c r="V329" s="101">
        <v>-12.375249500997981</v>
      </c>
      <c r="W329" s="100">
        <v>181.16746071428577</v>
      </c>
    </row>
    <row r="330" spans="1:23">
      <c r="A330" s="173">
        <f t="shared" si="12"/>
        <v>41693</v>
      </c>
      <c r="B330" s="149">
        <f t="shared" si="12"/>
        <v>41695</v>
      </c>
      <c r="C330" s="102">
        <v>0.82189428571428569</v>
      </c>
      <c r="D330" s="100">
        <v>2.54</v>
      </c>
      <c r="E330" s="103">
        <v>2.57</v>
      </c>
      <c r="F330" s="100">
        <v>2.5549999999999997</v>
      </c>
      <c r="G330" s="101">
        <v>-1.1605415860735206</v>
      </c>
      <c r="H330" s="101">
        <v>1.5904572564612351</v>
      </c>
      <c r="I330" s="171">
        <v>209.99399</v>
      </c>
      <c r="K330" s="103">
        <v>1.64</v>
      </c>
      <c r="L330" s="100">
        <v>1.67</v>
      </c>
      <c r="M330" s="100">
        <v>1.6549999999999998</v>
      </c>
      <c r="N330" s="101">
        <v>-2.9325513196481126</v>
      </c>
      <c r="O330" s="101">
        <v>-6.2322946175637668</v>
      </c>
      <c r="P330" s="100">
        <v>136.02350428571427</v>
      </c>
      <c r="R330" s="100">
        <v>2.13</v>
      </c>
      <c r="S330" s="100">
        <v>2.16</v>
      </c>
      <c r="T330" s="100">
        <v>2.145</v>
      </c>
      <c r="U330" s="101">
        <v>-2.2779043280182378</v>
      </c>
      <c r="V330" s="101">
        <v>-14.371257485029929</v>
      </c>
      <c r="W330" s="100">
        <v>176.29632428571429</v>
      </c>
    </row>
    <row r="331" spans="1:23">
      <c r="A331" s="173">
        <f t="shared" si="12"/>
        <v>41700</v>
      </c>
      <c r="B331" s="149">
        <f t="shared" si="12"/>
        <v>41702</v>
      </c>
      <c r="C331" s="102">
        <v>0.82369714285714291</v>
      </c>
      <c r="D331" s="100">
        <v>2.54</v>
      </c>
      <c r="E331" s="103">
        <v>2.57</v>
      </c>
      <c r="F331" s="100">
        <v>2.5549999999999997</v>
      </c>
      <c r="G331" s="101">
        <v>0</v>
      </c>
      <c r="H331" s="101">
        <v>1.5904572564612351</v>
      </c>
      <c r="I331" s="171">
        <v>210.45461999999998</v>
      </c>
      <c r="K331" s="103">
        <v>1.64</v>
      </c>
      <c r="L331" s="100">
        <v>1.67</v>
      </c>
      <c r="M331" s="100">
        <v>1.6549999999999998</v>
      </c>
      <c r="N331" s="101">
        <v>0</v>
      </c>
      <c r="O331" s="101">
        <v>-6.2322946175637668</v>
      </c>
      <c r="P331" s="100">
        <v>136.32187714285712</v>
      </c>
      <c r="R331" s="100">
        <v>2.13</v>
      </c>
      <c r="S331" s="100">
        <v>2.16</v>
      </c>
      <c r="T331" s="100">
        <v>2.145</v>
      </c>
      <c r="U331" s="101">
        <v>0</v>
      </c>
      <c r="V331" s="101">
        <v>-14.371257485029929</v>
      </c>
      <c r="W331" s="100">
        <v>176.68303714285716</v>
      </c>
    </row>
    <row r="332" spans="1:23">
      <c r="A332" s="173">
        <f t="shared" si="12"/>
        <v>41707</v>
      </c>
      <c r="B332" s="149">
        <f t="shared" si="12"/>
        <v>41709</v>
      </c>
      <c r="C332" s="102">
        <v>0.82514285714285707</v>
      </c>
      <c r="D332" s="100">
        <v>2.54</v>
      </c>
      <c r="E332" s="103">
        <v>2.57</v>
      </c>
      <c r="F332" s="100">
        <v>2.5549999999999997</v>
      </c>
      <c r="G332" s="101">
        <v>0</v>
      </c>
      <c r="H332" s="101">
        <v>1.5904572564612351</v>
      </c>
      <c r="I332" s="171">
        <v>210.82399999999996</v>
      </c>
      <c r="K332" s="103">
        <v>1.64</v>
      </c>
      <c r="L332" s="100">
        <v>1.67</v>
      </c>
      <c r="M332" s="100">
        <v>1.6549999999999998</v>
      </c>
      <c r="N332" s="101">
        <v>0</v>
      </c>
      <c r="O332" s="101">
        <v>-6.2322946175637668</v>
      </c>
      <c r="P332" s="100">
        <v>136.56114285714281</v>
      </c>
      <c r="R332" s="100">
        <v>2.13</v>
      </c>
      <c r="S332" s="100">
        <v>2.16</v>
      </c>
      <c r="T332" s="100">
        <v>2.145</v>
      </c>
      <c r="U332" s="101">
        <v>0</v>
      </c>
      <c r="V332" s="101">
        <v>-14.371257485029929</v>
      </c>
      <c r="W332" s="100">
        <v>176.99314285714286</v>
      </c>
    </row>
    <row r="333" spans="1:23">
      <c r="A333" s="173">
        <f t="shared" si="12"/>
        <v>41714</v>
      </c>
      <c r="B333" s="149">
        <f t="shared" si="12"/>
        <v>41716</v>
      </c>
      <c r="C333" s="102">
        <v>0.83436428571428567</v>
      </c>
      <c r="D333" s="100">
        <v>2.5099999999999998</v>
      </c>
      <c r="E333" s="103">
        <v>2.54</v>
      </c>
      <c r="F333" s="100">
        <v>2.5249999999999999</v>
      </c>
      <c r="G333" s="101">
        <v>-1.1741682974559637</v>
      </c>
      <c r="H333" s="101">
        <v>0.39761431411531589</v>
      </c>
      <c r="I333" s="171">
        <v>210.67698214285713</v>
      </c>
      <c r="K333" s="103">
        <v>1.61</v>
      </c>
      <c r="L333" s="100">
        <v>1.64</v>
      </c>
      <c r="M333" s="100">
        <v>1.625</v>
      </c>
      <c r="N333" s="101">
        <v>-1.8126888217522463</v>
      </c>
      <c r="O333" s="101">
        <v>-7.9320113314447696</v>
      </c>
      <c r="P333" s="100">
        <v>135.58419642857143</v>
      </c>
      <c r="R333" s="100">
        <v>2.1</v>
      </c>
      <c r="S333" s="100">
        <v>2.13</v>
      </c>
      <c r="T333" s="100">
        <v>2.1150000000000002</v>
      </c>
      <c r="U333" s="101">
        <v>-1.3986013986013859</v>
      </c>
      <c r="V333" s="101">
        <v>-15.568862275449092</v>
      </c>
      <c r="W333" s="100">
        <v>176.46804642857143</v>
      </c>
    </row>
    <row r="334" spans="1:23">
      <c r="A334" s="173">
        <f t="shared" si="12"/>
        <v>41721</v>
      </c>
      <c r="B334" s="149">
        <f t="shared" si="12"/>
        <v>41723</v>
      </c>
      <c r="C334" s="102">
        <v>0.83635000000000015</v>
      </c>
      <c r="D334" s="100">
        <v>2.57</v>
      </c>
      <c r="E334" s="103">
        <v>2.6</v>
      </c>
      <c r="F334" s="100">
        <v>2.585</v>
      </c>
      <c r="G334" s="101">
        <v>2.3762376237623783</v>
      </c>
      <c r="H334" s="101">
        <v>2.7833001988071686</v>
      </c>
      <c r="I334" s="171">
        <v>216.19647500000005</v>
      </c>
      <c r="K334" s="103">
        <v>1.67</v>
      </c>
      <c r="L334" s="100">
        <v>1.7</v>
      </c>
      <c r="M334" s="100">
        <v>1.6850000000000001</v>
      </c>
      <c r="N334" s="101">
        <v>3.6923076923077076</v>
      </c>
      <c r="O334" s="101">
        <v>-4.5325779036827214</v>
      </c>
      <c r="P334" s="100">
        <v>140.92497500000002</v>
      </c>
      <c r="R334" s="100">
        <v>2.14</v>
      </c>
      <c r="S334" s="100">
        <v>2.17</v>
      </c>
      <c r="T334" s="100">
        <v>2.1550000000000002</v>
      </c>
      <c r="U334" s="101">
        <v>1.8912529550827486</v>
      </c>
      <c r="V334" s="101">
        <v>-13.972055888223551</v>
      </c>
      <c r="W334" s="100">
        <v>180.23342500000007</v>
      </c>
    </row>
    <row r="335" spans="1:23">
      <c r="A335" s="173">
        <f t="shared" si="12"/>
        <v>41728</v>
      </c>
      <c r="B335" s="149">
        <f t="shared" si="12"/>
        <v>41730</v>
      </c>
      <c r="C335" s="102">
        <v>0.83165714285714298</v>
      </c>
      <c r="D335" s="100">
        <v>2.63</v>
      </c>
      <c r="E335" s="103">
        <v>2.66</v>
      </c>
      <c r="F335" s="100">
        <v>2.645</v>
      </c>
      <c r="G335" s="101">
        <v>2.3210831721470129</v>
      </c>
      <c r="H335" s="101">
        <v>5.1689860834990213</v>
      </c>
      <c r="I335" s="171">
        <v>219.97331428571431</v>
      </c>
      <c r="K335" s="103">
        <v>1.72</v>
      </c>
      <c r="L335" s="100">
        <v>1.75</v>
      </c>
      <c r="M335" s="100">
        <v>1.7349999999999999</v>
      </c>
      <c r="N335" s="101">
        <v>2.9673590504450971</v>
      </c>
      <c r="O335" s="101">
        <v>-1.6997167138810454</v>
      </c>
      <c r="P335" s="100">
        <v>144.2925142857143</v>
      </c>
      <c r="R335" s="100">
        <v>2.19</v>
      </c>
      <c r="S335" s="100">
        <v>2.2200000000000002</v>
      </c>
      <c r="T335" s="100">
        <v>2.2050000000000001</v>
      </c>
      <c r="U335" s="101">
        <v>2.3201856148491657</v>
      </c>
      <c r="V335" s="101">
        <v>-11.976047904191617</v>
      </c>
      <c r="W335" s="100">
        <v>183.38040000000004</v>
      </c>
    </row>
    <row r="336" spans="1:23">
      <c r="A336" s="173">
        <f t="shared" si="12"/>
        <v>41735</v>
      </c>
      <c r="B336" s="149">
        <f t="shared" si="12"/>
        <v>41737</v>
      </c>
      <c r="C336" s="102">
        <v>0.82795714285714284</v>
      </c>
      <c r="D336" s="100">
        <v>2.66</v>
      </c>
      <c r="E336" s="103">
        <v>2.69</v>
      </c>
      <c r="F336" s="100">
        <v>2.6749999999999998</v>
      </c>
      <c r="G336" s="101">
        <v>1.1342155009451744</v>
      </c>
      <c r="H336" s="101">
        <v>6.3618290258449406</v>
      </c>
      <c r="I336" s="171">
        <v>221.4785357142857</v>
      </c>
      <c r="K336" s="103">
        <v>1.75</v>
      </c>
      <c r="L336" s="100">
        <v>1.78</v>
      </c>
      <c r="M336" s="100">
        <v>1.7650000000000001</v>
      </c>
      <c r="N336" s="101">
        <v>1.7291066282420786</v>
      </c>
      <c r="O336" s="101">
        <v>0</v>
      </c>
      <c r="P336" s="100">
        <v>146.13443571428573</v>
      </c>
      <c r="R336" s="100">
        <v>2.27</v>
      </c>
      <c r="S336" s="100">
        <v>2.2999999999999998</v>
      </c>
      <c r="T336" s="100">
        <v>2.2850000000000001</v>
      </c>
      <c r="U336" s="101">
        <v>3.6281179138321988</v>
      </c>
      <c r="V336" s="101">
        <v>-8.7824351297405059</v>
      </c>
      <c r="W336" s="100">
        <v>189.18820714285715</v>
      </c>
    </row>
    <row r="337" spans="1:23">
      <c r="A337" s="173">
        <f t="shared" si="12"/>
        <v>41742</v>
      </c>
      <c r="B337" s="149">
        <f t="shared" si="12"/>
        <v>41744</v>
      </c>
      <c r="C337" s="102">
        <v>0.82673571428571435</v>
      </c>
      <c r="D337" s="100">
        <v>2.69</v>
      </c>
      <c r="E337" s="103">
        <v>2.72</v>
      </c>
      <c r="F337" s="100">
        <v>2.7050000000000001</v>
      </c>
      <c r="G337" s="101">
        <v>1.1214953271028207</v>
      </c>
      <c r="H337" s="101">
        <v>7.5546719681908598</v>
      </c>
      <c r="I337" s="171">
        <v>223.63201071428574</v>
      </c>
      <c r="K337" s="103">
        <v>1.78</v>
      </c>
      <c r="L337" s="100">
        <v>1.81</v>
      </c>
      <c r="M337" s="100">
        <v>1.7949999999999999</v>
      </c>
      <c r="N337" s="101">
        <v>1.6997167138810028</v>
      </c>
      <c r="O337" s="101">
        <v>1.6997167138810028</v>
      </c>
      <c r="P337" s="100">
        <v>148.39906071428572</v>
      </c>
      <c r="R337" s="100">
        <v>2.35</v>
      </c>
      <c r="S337" s="100">
        <v>2.38</v>
      </c>
      <c r="T337" s="100">
        <v>2.3650000000000002</v>
      </c>
      <c r="U337" s="101">
        <v>3.5010940919037381</v>
      </c>
      <c r="V337" s="101">
        <v>-5.588822355289409</v>
      </c>
      <c r="W337" s="100">
        <v>195.52299642857147</v>
      </c>
    </row>
    <row r="338" spans="1:23">
      <c r="A338" s="173">
        <f t="shared" si="12"/>
        <v>41749</v>
      </c>
      <c r="B338" s="149">
        <f t="shared" si="12"/>
        <v>41751</v>
      </c>
      <c r="C338" s="102">
        <v>0.82531428571428567</v>
      </c>
      <c r="D338" s="100">
        <v>2.72</v>
      </c>
      <c r="E338" s="103">
        <v>2.75</v>
      </c>
      <c r="F338" s="100">
        <v>2.7350000000000003</v>
      </c>
      <c r="G338" s="101">
        <v>1.109057301293916</v>
      </c>
      <c r="H338" s="101">
        <v>8.7475149105368075</v>
      </c>
      <c r="I338" s="171">
        <v>225.72345714285714</v>
      </c>
      <c r="K338" s="103">
        <v>1.81</v>
      </c>
      <c r="L338" s="100">
        <v>1.84</v>
      </c>
      <c r="M338" s="100">
        <v>1.8250000000000002</v>
      </c>
      <c r="N338" s="101">
        <v>1.6713091922005816</v>
      </c>
      <c r="O338" s="101">
        <v>3.3994334277620339</v>
      </c>
      <c r="P338" s="100">
        <v>150.61985714285714</v>
      </c>
      <c r="R338" s="100">
        <v>2.4300000000000002</v>
      </c>
      <c r="S338" s="100">
        <v>2.46</v>
      </c>
      <c r="T338" s="100">
        <v>2.4450000000000003</v>
      </c>
      <c r="U338" s="101">
        <v>3.3826638477801225</v>
      </c>
      <c r="V338" s="101">
        <v>-2.395209580838312</v>
      </c>
      <c r="W338" s="100">
        <v>201.78934285714286</v>
      </c>
    </row>
    <row r="339" spans="1:23">
      <c r="A339" s="173">
        <f t="shared" si="12"/>
        <v>41756</v>
      </c>
      <c r="B339" s="149">
        <f t="shared" si="12"/>
        <v>41758</v>
      </c>
      <c r="C339" s="102">
        <v>0.82298571428571421</v>
      </c>
      <c r="D339" s="100">
        <v>2.72</v>
      </c>
      <c r="E339" s="103">
        <v>2.75</v>
      </c>
      <c r="F339" s="100">
        <v>2.7350000000000003</v>
      </c>
      <c r="G339" s="101">
        <v>0</v>
      </c>
      <c r="H339" s="101">
        <v>8.7475149105368075</v>
      </c>
      <c r="I339" s="171">
        <v>225.08659285714288</v>
      </c>
      <c r="K339" s="103">
        <v>1.81</v>
      </c>
      <c r="L339" s="100">
        <v>1.84</v>
      </c>
      <c r="M339" s="100">
        <v>1.8250000000000002</v>
      </c>
      <c r="N339" s="101">
        <v>0</v>
      </c>
      <c r="O339" s="101">
        <v>3.3994334277620339</v>
      </c>
      <c r="P339" s="100">
        <v>150.19489285714286</v>
      </c>
      <c r="R339" s="100">
        <v>2.4300000000000002</v>
      </c>
      <c r="S339" s="100">
        <v>2.46</v>
      </c>
      <c r="T339" s="100">
        <v>2.4450000000000003</v>
      </c>
      <c r="U339" s="101">
        <v>0</v>
      </c>
      <c r="V339" s="101">
        <v>-1.2121212121212039</v>
      </c>
      <c r="W339" s="100">
        <v>201.22000714285716</v>
      </c>
    </row>
    <row r="340" spans="1:23">
      <c r="A340" s="173">
        <f t="shared" si="12"/>
        <v>41763</v>
      </c>
      <c r="B340" s="149">
        <f t="shared" si="12"/>
        <v>41765</v>
      </c>
      <c r="C340" s="102">
        <v>0.82237857142857129</v>
      </c>
      <c r="D340" s="100">
        <v>2.72</v>
      </c>
      <c r="E340" s="103">
        <v>2.75</v>
      </c>
      <c r="F340" s="100">
        <v>2.7350000000000003</v>
      </c>
      <c r="G340" s="101">
        <v>0</v>
      </c>
      <c r="H340" s="101">
        <v>10.060362173038229</v>
      </c>
      <c r="I340" s="171">
        <v>224.92053928571428</v>
      </c>
      <c r="K340" s="103">
        <v>1.81</v>
      </c>
      <c r="L340" s="100">
        <v>1.84</v>
      </c>
      <c r="M340" s="100">
        <v>1.8250000000000002</v>
      </c>
      <c r="N340" s="101">
        <v>0</v>
      </c>
      <c r="O340" s="101">
        <v>5.1873198847262501</v>
      </c>
      <c r="P340" s="100">
        <v>150.08408928571427</v>
      </c>
      <c r="R340" s="100">
        <v>2.4300000000000002</v>
      </c>
      <c r="S340" s="100">
        <v>2.46</v>
      </c>
      <c r="T340" s="100">
        <v>2.4450000000000003</v>
      </c>
      <c r="U340" s="101">
        <v>0</v>
      </c>
      <c r="V340" s="101">
        <v>0</v>
      </c>
      <c r="W340" s="100">
        <v>201.07156071428571</v>
      </c>
    </row>
    <row r="341" spans="1:23">
      <c r="A341" s="173">
        <f t="shared" si="12"/>
        <v>41770</v>
      </c>
      <c r="B341" s="149">
        <f t="shared" si="12"/>
        <v>41772</v>
      </c>
      <c r="C341" s="102">
        <v>0.82056857142857154</v>
      </c>
      <c r="D341" s="100">
        <v>2.72</v>
      </c>
      <c r="E341" s="103">
        <v>2.75</v>
      </c>
      <c r="F341" s="100">
        <v>2.7350000000000003</v>
      </c>
      <c r="G341" s="101">
        <v>0</v>
      </c>
      <c r="H341" s="101">
        <v>10.953346855983796</v>
      </c>
      <c r="I341" s="171">
        <v>224.42550428571434</v>
      </c>
      <c r="K341" s="103">
        <v>1.81</v>
      </c>
      <c r="L341" s="100">
        <v>1.84</v>
      </c>
      <c r="M341" s="100">
        <v>1.8250000000000002</v>
      </c>
      <c r="N341" s="101">
        <v>0</v>
      </c>
      <c r="O341" s="101">
        <v>7.0381231671554474</v>
      </c>
      <c r="P341" s="100">
        <v>149.75376428571431</v>
      </c>
      <c r="R341" s="100">
        <v>2.4300000000000002</v>
      </c>
      <c r="S341" s="100">
        <v>2.46</v>
      </c>
      <c r="T341" s="100">
        <v>2.4450000000000003</v>
      </c>
      <c r="U341" s="101">
        <v>0</v>
      </c>
      <c r="V341" s="101">
        <v>1.2422360248447291</v>
      </c>
      <c r="W341" s="100">
        <v>200.62901571428577</v>
      </c>
    </row>
    <row r="342" spans="1:23">
      <c r="A342" s="173">
        <f t="shared" si="12"/>
        <v>41777</v>
      </c>
      <c r="B342" s="149">
        <f t="shared" si="12"/>
        <v>41779</v>
      </c>
      <c r="C342" s="102">
        <v>0.81555</v>
      </c>
      <c r="D342" s="100">
        <v>2.72</v>
      </c>
      <c r="E342" s="103">
        <v>2.75</v>
      </c>
      <c r="F342" s="100">
        <v>2.7350000000000003</v>
      </c>
      <c r="G342" s="101">
        <v>0</v>
      </c>
      <c r="H342" s="101">
        <v>10.953346855983796</v>
      </c>
      <c r="I342" s="171">
        <v>223.05292500000004</v>
      </c>
      <c r="K342" s="103">
        <v>1.81</v>
      </c>
      <c r="L342" s="100">
        <v>1.84</v>
      </c>
      <c r="M342" s="100">
        <v>1.8250000000000002</v>
      </c>
      <c r="N342" s="101">
        <v>0</v>
      </c>
      <c r="O342" s="101">
        <v>7.0381231671554474</v>
      </c>
      <c r="P342" s="100">
        <v>148.837875</v>
      </c>
      <c r="R342" s="100">
        <v>2.4300000000000002</v>
      </c>
      <c r="S342" s="100">
        <v>2.46</v>
      </c>
      <c r="T342" s="100">
        <v>2.4450000000000003</v>
      </c>
      <c r="U342" s="101">
        <v>0</v>
      </c>
      <c r="V342" s="101">
        <v>1.2422360248447291</v>
      </c>
      <c r="W342" s="100">
        <v>199.40197500000002</v>
      </c>
    </row>
    <row r="343" spans="1:23">
      <c r="A343" s="173">
        <f t="shared" si="12"/>
        <v>41784</v>
      </c>
      <c r="B343" s="149">
        <f t="shared" si="12"/>
        <v>41786</v>
      </c>
      <c r="C343" s="102">
        <v>0.81170000000000009</v>
      </c>
      <c r="D343" s="100">
        <v>2.69</v>
      </c>
      <c r="E343" s="103">
        <v>2.72</v>
      </c>
      <c r="F343" s="100">
        <v>2.7050000000000001</v>
      </c>
      <c r="G343" s="101">
        <v>-1.0968921389396797</v>
      </c>
      <c r="H343" s="101">
        <v>9.7363083164300264</v>
      </c>
      <c r="I343" s="171">
        <v>219.56485000000004</v>
      </c>
      <c r="K343" s="103">
        <v>1.78</v>
      </c>
      <c r="L343" s="100">
        <v>1.81</v>
      </c>
      <c r="M343" s="100">
        <v>1.7949999999999999</v>
      </c>
      <c r="N343" s="101">
        <v>-1.6438356164383663</v>
      </c>
      <c r="O343" s="101">
        <v>5.2785923753665713</v>
      </c>
      <c r="P343" s="100">
        <v>145.70015000000001</v>
      </c>
      <c r="R343" s="100">
        <v>2.4300000000000002</v>
      </c>
      <c r="S343" s="100">
        <v>2.46</v>
      </c>
      <c r="T343" s="100">
        <v>2.4450000000000003</v>
      </c>
      <c r="U343" s="101">
        <v>0</v>
      </c>
      <c r="V343" s="101">
        <v>1.2422360248447291</v>
      </c>
      <c r="W343" s="100">
        <v>198.46065000000004</v>
      </c>
    </row>
    <row r="344" spans="1:23">
      <c r="A344" s="173">
        <f t="shared" si="12"/>
        <v>41791</v>
      </c>
      <c r="B344" s="149">
        <f t="shared" si="12"/>
        <v>41793</v>
      </c>
      <c r="C344" s="102">
        <v>0.81192142857142868</v>
      </c>
      <c r="D344" s="100">
        <v>2.72</v>
      </c>
      <c r="E344" s="103">
        <v>2.75</v>
      </c>
      <c r="F344" s="100">
        <v>2.7350000000000003</v>
      </c>
      <c r="G344" s="101">
        <v>1.109057301293916</v>
      </c>
      <c r="H344" s="101">
        <v>8.3168316831683171</v>
      </c>
      <c r="I344" s="171">
        <v>222.06051071428575</v>
      </c>
      <c r="K344" s="103">
        <v>1.81</v>
      </c>
      <c r="L344" s="100">
        <v>1.84</v>
      </c>
      <c r="M344" s="100">
        <v>1.8250000000000002</v>
      </c>
      <c r="N344" s="101">
        <v>1.6713091922005816</v>
      </c>
      <c r="O344" s="101">
        <v>8.9552238805970461</v>
      </c>
      <c r="P344" s="100">
        <v>148.17566071428573</v>
      </c>
      <c r="R344" s="100">
        <v>2.5299999999999998</v>
      </c>
      <c r="S344" s="100">
        <v>2.56</v>
      </c>
      <c r="T344" s="100">
        <v>2.5449999999999999</v>
      </c>
      <c r="U344" s="101">
        <v>4.0899795501022425</v>
      </c>
      <c r="V344" s="101">
        <v>6.7085953878406741</v>
      </c>
      <c r="W344" s="100">
        <v>206.63400357142859</v>
      </c>
    </row>
    <row r="345" spans="1:23">
      <c r="A345" s="173">
        <f t="shared" si="12"/>
        <v>41798</v>
      </c>
      <c r="B345" s="149">
        <f t="shared" si="12"/>
        <v>41800</v>
      </c>
      <c r="C345" s="102">
        <v>0.8122285714285713</v>
      </c>
      <c r="D345" s="100">
        <v>2.72</v>
      </c>
      <c r="E345" s="103">
        <v>2.75</v>
      </c>
      <c r="F345" s="100">
        <v>2.7350000000000003</v>
      </c>
      <c r="G345" s="101">
        <v>0</v>
      </c>
      <c r="H345" s="101">
        <v>7.4656188605108298</v>
      </c>
      <c r="I345" s="171">
        <v>222.14451428571428</v>
      </c>
      <c r="K345" s="103">
        <v>1.81</v>
      </c>
      <c r="L345" s="100">
        <v>1.84</v>
      </c>
      <c r="M345" s="100">
        <v>1.8250000000000002</v>
      </c>
      <c r="N345" s="101">
        <v>0</v>
      </c>
      <c r="O345" s="101">
        <v>8.9552238805970461</v>
      </c>
      <c r="P345" s="100">
        <v>148.23171428571428</v>
      </c>
      <c r="R345" s="100">
        <v>2.5299999999999998</v>
      </c>
      <c r="S345" s="100">
        <v>2.56</v>
      </c>
      <c r="T345" s="100">
        <v>2.5449999999999999</v>
      </c>
      <c r="U345" s="101">
        <v>0</v>
      </c>
      <c r="V345" s="101">
        <v>6.7085953878406741</v>
      </c>
      <c r="W345" s="100">
        <v>206.71217142857139</v>
      </c>
    </row>
    <row r="346" spans="1:23">
      <c r="A346" s="173">
        <f t="shared" si="12"/>
        <v>41805</v>
      </c>
      <c r="B346" s="149">
        <f t="shared" si="12"/>
        <v>41807</v>
      </c>
      <c r="C346" s="102">
        <v>0.80497857142857143</v>
      </c>
      <c r="D346" s="100">
        <v>2.74</v>
      </c>
      <c r="E346" s="103">
        <v>2.77</v>
      </c>
      <c r="F346" s="100">
        <v>2.7549999999999999</v>
      </c>
      <c r="G346" s="101">
        <v>0.73126142595975807</v>
      </c>
      <c r="H346" s="101">
        <v>6.9902912621359121</v>
      </c>
      <c r="I346" s="171">
        <v>221.7715964285714</v>
      </c>
      <c r="K346" s="103">
        <v>1.81</v>
      </c>
      <c r="L346" s="100">
        <v>1.84</v>
      </c>
      <c r="M346" s="100">
        <v>1.8250000000000002</v>
      </c>
      <c r="N346" s="101">
        <v>0</v>
      </c>
      <c r="O346" s="101">
        <v>8.9552238805970461</v>
      </c>
      <c r="P346" s="100">
        <v>146.9085892857143</v>
      </c>
      <c r="R346" s="100">
        <v>2.63</v>
      </c>
      <c r="S346" s="100">
        <v>2.66</v>
      </c>
      <c r="T346" s="100">
        <v>2.645</v>
      </c>
      <c r="U346" s="101">
        <v>3.9292730844793624</v>
      </c>
      <c r="V346" s="101">
        <v>10.901467505241101</v>
      </c>
      <c r="W346" s="100">
        <v>212.91683214285712</v>
      </c>
    </row>
    <row r="347" spans="1:23">
      <c r="A347" s="173">
        <f t="shared" si="12"/>
        <v>41812</v>
      </c>
      <c r="B347" s="149">
        <f t="shared" si="12"/>
        <v>41814</v>
      </c>
      <c r="C347" s="102">
        <v>0.79857857142857147</v>
      </c>
      <c r="D347" s="100">
        <v>2.77</v>
      </c>
      <c r="E347" s="103">
        <v>2.8</v>
      </c>
      <c r="F347" s="100">
        <v>2.7850000000000001</v>
      </c>
      <c r="G347" s="101">
        <v>1.088929219600729</v>
      </c>
      <c r="H347" s="101">
        <v>4.8964218455743662</v>
      </c>
      <c r="I347" s="171">
        <v>222.40413214285715</v>
      </c>
      <c r="K347" s="103">
        <v>1.84</v>
      </c>
      <c r="L347" s="100">
        <v>1.87</v>
      </c>
      <c r="M347" s="100">
        <v>1.855</v>
      </c>
      <c r="N347" s="101">
        <v>1.6438356164383521</v>
      </c>
      <c r="O347" s="101">
        <v>8.7976539589442666</v>
      </c>
      <c r="P347" s="100">
        <v>148.136325</v>
      </c>
      <c r="R347" s="100">
        <v>2.63</v>
      </c>
      <c r="S347" s="100">
        <v>2.66</v>
      </c>
      <c r="T347" s="100">
        <v>2.645</v>
      </c>
      <c r="U347" s="101">
        <v>0</v>
      </c>
      <c r="V347" s="101">
        <v>10.901467505241101</v>
      </c>
      <c r="W347" s="100">
        <v>211.22403214285717</v>
      </c>
    </row>
    <row r="348" spans="1:23">
      <c r="A348" s="173">
        <f t="shared" si="12"/>
        <v>41819</v>
      </c>
      <c r="B348" s="149">
        <f t="shared" si="12"/>
        <v>41821</v>
      </c>
      <c r="C348" s="102">
        <v>0.79986428571428569</v>
      </c>
      <c r="D348" s="100">
        <v>2.77</v>
      </c>
      <c r="E348" s="103">
        <v>2.8</v>
      </c>
      <c r="F348" s="100">
        <v>2.7850000000000001</v>
      </c>
      <c r="G348" s="101">
        <v>0</v>
      </c>
      <c r="H348" s="101">
        <v>3.724394785847295</v>
      </c>
      <c r="I348" s="171">
        <v>222.76220357142859</v>
      </c>
      <c r="K348" s="103">
        <v>1.84</v>
      </c>
      <c r="L348" s="100">
        <v>1.87</v>
      </c>
      <c r="M348" s="100">
        <v>1.855</v>
      </c>
      <c r="N348" s="101">
        <v>0</v>
      </c>
      <c r="O348" s="101">
        <v>8.7976539589442666</v>
      </c>
      <c r="P348" s="100">
        <v>148.37482499999999</v>
      </c>
      <c r="R348" s="100">
        <v>2.63</v>
      </c>
      <c r="S348" s="100">
        <v>2.66</v>
      </c>
      <c r="T348" s="100">
        <v>2.645</v>
      </c>
      <c r="U348" s="101">
        <v>0</v>
      </c>
      <c r="V348" s="101">
        <v>10.901467505241101</v>
      </c>
      <c r="W348" s="100">
        <v>211.56410357142857</v>
      </c>
    </row>
    <row r="349" spans="1:23">
      <c r="A349" s="173">
        <f t="shared" si="12"/>
        <v>41826</v>
      </c>
      <c r="B349" s="149">
        <f t="shared" si="12"/>
        <v>41828</v>
      </c>
      <c r="C349" s="102">
        <v>0.79667857142857146</v>
      </c>
      <c r="D349" s="100">
        <v>2.77</v>
      </c>
      <c r="E349" s="103">
        <v>2.8</v>
      </c>
      <c r="F349" s="100">
        <v>2.7850000000000001</v>
      </c>
      <c r="G349" s="101">
        <v>0</v>
      </c>
      <c r="H349" s="101">
        <v>3.724394785847295</v>
      </c>
      <c r="I349" s="171">
        <v>221.87498214285716</v>
      </c>
      <c r="K349" s="103">
        <v>1.84</v>
      </c>
      <c r="L349" s="100">
        <v>1.87</v>
      </c>
      <c r="M349" s="100">
        <v>1.855</v>
      </c>
      <c r="N349" s="101">
        <v>0</v>
      </c>
      <c r="O349" s="101">
        <v>8.7976539589442666</v>
      </c>
      <c r="P349" s="100">
        <v>147.78387500000002</v>
      </c>
      <c r="R349" s="100">
        <v>2.63</v>
      </c>
      <c r="S349" s="100">
        <v>2.66</v>
      </c>
      <c r="T349" s="100">
        <v>2.645</v>
      </c>
      <c r="U349" s="101">
        <v>0</v>
      </c>
      <c r="V349" s="101">
        <v>10.901467505241101</v>
      </c>
      <c r="W349" s="100">
        <v>210.72148214285713</v>
      </c>
    </row>
    <row r="350" spans="1:23">
      <c r="A350" s="173">
        <f t="shared" si="12"/>
        <v>41833</v>
      </c>
      <c r="B350" s="149">
        <f t="shared" si="12"/>
        <v>41835</v>
      </c>
      <c r="C350" s="102">
        <v>0.79415714285714301</v>
      </c>
      <c r="D350" s="100">
        <v>2.77</v>
      </c>
      <c r="E350" s="103">
        <v>2.8</v>
      </c>
      <c r="F350" s="100">
        <v>2.7850000000000001</v>
      </c>
      <c r="G350" s="101">
        <v>0</v>
      </c>
      <c r="H350" s="101">
        <v>3.724394785847295</v>
      </c>
      <c r="I350" s="171">
        <v>221.17276428571432</v>
      </c>
      <c r="K350" s="103">
        <v>1.84</v>
      </c>
      <c r="L350" s="100">
        <v>1.87</v>
      </c>
      <c r="M350" s="100">
        <v>1.855</v>
      </c>
      <c r="N350" s="101">
        <v>0</v>
      </c>
      <c r="O350" s="101">
        <v>8.7976539589442666</v>
      </c>
      <c r="P350" s="100">
        <v>147.31615000000002</v>
      </c>
      <c r="R350" s="100">
        <v>2.63</v>
      </c>
      <c r="S350" s="100">
        <v>2.66</v>
      </c>
      <c r="T350" s="100">
        <v>2.645</v>
      </c>
      <c r="U350" s="101">
        <v>0</v>
      </c>
      <c r="V350" s="101">
        <v>10.901467505241101</v>
      </c>
      <c r="W350" s="100">
        <v>210.05456428571435</v>
      </c>
    </row>
    <row r="351" spans="1:23">
      <c r="A351" s="173">
        <f t="shared" si="12"/>
        <v>41840</v>
      </c>
      <c r="B351" s="149">
        <f t="shared" si="12"/>
        <v>41842</v>
      </c>
      <c r="C351" s="102">
        <v>0.79258571428571434</v>
      </c>
      <c r="D351" s="100">
        <v>2.77</v>
      </c>
      <c r="E351" s="103">
        <v>2.8</v>
      </c>
      <c r="F351" s="100">
        <v>2.7850000000000001</v>
      </c>
      <c r="G351" s="101">
        <v>0</v>
      </c>
      <c r="H351" s="101">
        <v>3.724394785847295</v>
      </c>
      <c r="I351" s="171">
        <v>220.73512142857146</v>
      </c>
      <c r="K351" s="103">
        <v>1.84</v>
      </c>
      <c r="L351" s="100">
        <v>1.87</v>
      </c>
      <c r="M351" s="100">
        <v>1.855</v>
      </c>
      <c r="N351" s="101">
        <v>0</v>
      </c>
      <c r="O351" s="101">
        <v>8.7976539589442666</v>
      </c>
      <c r="P351" s="100">
        <v>147.02465000000001</v>
      </c>
      <c r="R351" s="100">
        <v>2.63</v>
      </c>
      <c r="S351" s="100">
        <v>2.66</v>
      </c>
      <c r="T351" s="100">
        <v>2.645</v>
      </c>
      <c r="U351" s="101">
        <v>0</v>
      </c>
      <c r="V351" s="101">
        <v>10.901467505241101</v>
      </c>
      <c r="W351" s="100">
        <v>209.63892142857142</v>
      </c>
    </row>
    <row r="352" spans="1:23">
      <c r="A352" s="173">
        <f t="shared" si="12"/>
        <v>41847</v>
      </c>
      <c r="B352" s="149">
        <f t="shared" si="12"/>
        <v>41849</v>
      </c>
      <c r="C352" s="102">
        <v>0.79125714285714288</v>
      </c>
      <c r="D352" s="100">
        <v>2.74</v>
      </c>
      <c r="E352" s="103">
        <v>2.77</v>
      </c>
      <c r="F352" s="100">
        <v>2.7549999999999999</v>
      </c>
      <c r="G352" s="101">
        <v>-1.0771992818671521</v>
      </c>
      <c r="H352" s="101">
        <v>0.73126142595975807</v>
      </c>
      <c r="I352" s="171">
        <v>217.99134285714285</v>
      </c>
      <c r="K352" s="103">
        <v>1.81</v>
      </c>
      <c r="L352" s="100">
        <v>1.84</v>
      </c>
      <c r="M352" s="100">
        <v>1.8250000000000002</v>
      </c>
      <c r="N352" s="101">
        <v>-1.6172506738544428</v>
      </c>
      <c r="O352" s="101">
        <v>5.1873198847262501</v>
      </c>
      <c r="P352" s="100">
        <v>144.40442857142858</v>
      </c>
      <c r="R352" s="100">
        <v>2.63</v>
      </c>
      <c r="S352" s="100">
        <v>2.66</v>
      </c>
      <c r="T352" s="100">
        <v>2.645</v>
      </c>
      <c r="U352" s="101">
        <v>0</v>
      </c>
      <c r="V352" s="101">
        <v>10.901467505241101</v>
      </c>
      <c r="W352" s="100">
        <v>209.28751428571428</v>
      </c>
    </row>
    <row r="353" spans="1:23">
      <c r="A353" s="173">
        <f t="shared" si="12"/>
        <v>41854</v>
      </c>
      <c r="B353" s="149">
        <f t="shared" si="12"/>
        <v>41856</v>
      </c>
      <c r="C353" s="102">
        <v>0.79297857142857153</v>
      </c>
      <c r="D353" s="100">
        <v>2.74</v>
      </c>
      <c r="E353" s="103">
        <v>2.77</v>
      </c>
      <c r="F353" s="100">
        <v>2.7549999999999999</v>
      </c>
      <c r="G353" s="101">
        <v>0</v>
      </c>
      <c r="H353" s="101">
        <v>0.73126142595975807</v>
      </c>
      <c r="I353" s="171">
        <v>218.46559642857147</v>
      </c>
      <c r="K353" s="103">
        <v>1.78</v>
      </c>
      <c r="L353" s="100">
        <v>1.81</v>
      </c>
      <c r="M353" s="100">
        <v>1.7949999999999999</v>
      </c>
      <c r="N353" s="101">
        <v>-1.6438356164383663</v>
      </c>
      <c r="O353" s="101">
        <v>3.458213256484143</v>
      </c>
      <c r="P353" s="100">
        <v>142.33965357142858</v>
      </c>
      <c r="R353" s="100">
        <v>2.63</v>
      </c>
      <c r="S353" s="100">
        <v>2.66</v>
      </c>
      <c r="T353" s="100">
        <v>2.645</v>
      </c>
      <c r="U353" s="101">
        <v>0</v>
      </c>
      <c r="V353" s="101">
        <v>10.901467505241101</v>
      </c>
      <c r="W353" s="100">
        <v>209.74283214285717</v>
      </c>
    </row>
    <row r="354" spans="1:23">
      <c r="A354" s="173">
        <f t="shared" si="12"/>
        <v>41861</v>
      </c>
      <c r="B354" s="149">
        <f t="shared" si="12"/>
        <v>41863</v>
      </c>
      <c r="C354" s="102">
        <v>0.79534285714285702</v>
      </c>
      <c r="D354" s="100">
        <v>2.74</v>
      </c>
      <c r="E354" s="103">
        <v>2.77</v>
      </c>
      <c r="F354" s="100">
        <v>2.7549999999999999</v>
      </c>
      <c r="G354" s="101">
        <v>0</v>
      </c>
      <c r="H354" s="101">
        <v>0.73126142595975807</v>
      </c>
      <c r="I354" s="171">
        <v>219.1169571428571</v>
      </c>
      <c r="K354" s="103">
        <v>1.78</v>
      </c>
      <c r="L354" s="100">
        <v>1.81</v>
      </c>
      <c r="M354" s="100">
        <v>1.7949999999999999</v>
      </c>
      <c r="N354" s="101">
        <v>0</v>
      </c>
      <c r="O354" s="101">
        <v>3.458213256484143</v>
      </c>
      <c r="P354" s="100">
        <v>142.76404285714284</v>
      </c>
      <c r="R354" s="100">
        <v>2.63</v>
      </c>
      <c r="S354" s="100">
        <v>2.66</v>
      </c>
      <c r="T354" s="100">
        <v>2.645</v>
      </c>
      <c r="U354" s="101">
        <v>0</v>
      </c>
      <c r="V354" s="101">
        <v>10.901467505241101</v>
      </c>
      <c r="W354" s="100">
        <v>210.36818571428572</v>
      </c>
    </row>
    <row r="355" spans="1:23">
      <c r="A355" s="173">
        <f t="shared" si="12"/>
        <v>41868</v>
      </c>
      <c r="B355" s="149">
        <f t="shared" si="12"/>
        <v>41870</v>
      </c>
      <c r="C355" s="102">
        <v>0.79935714285714288</v>
      </c>
      <c r="D355" s="100">
        <v>2.71</v>
      </c>
      <c r="E355" s="103">
        <v>2.74</v>
      </c>
      <c r="F355" s="100">
        <v>2.7250000000000001</v>
      </c>
      <c r="G355" s="101">
        <v>-1.0889292196007148</v>
      </c>
      <c r="H355" s="101" t="e">
        <v>#DIV/0!</v>
      </c>
      <c r="I355" s="171">
        <v>217.82482142857145</v>
      </c>
      <c r="K355" s="103">
        <v>1.78</v>
      </c>
      <c r="L355" s="100">
        <v>1.81</v>
      </c>
      <c r="M355" s="100">
        <v>1.7949999999999999</v>
      </c>
      <c r="N355" s="101">
        <v>0</v>
      </c>
      <c r="O355" s="101" t="e">
        <v>#DIV/0!</v>
      </c>
      <c r="P355" s="100">
        <v>143.48460714285713</v>
      </c>
      <c r="R355" s="100">
        <v>2.63</v>
      </c>
      <c r="S355" s="100">
        <v>2.66</v>
      </c>
      <c r="T355" s="100">
        <v>2.645</v>
      </c>
      <c r="U355" s="101">
        <v>0</v>
      </c>
      <c r="V355" s="101" t="e">
        <v>#DIV/0!</v>
      </c>
      <c r="W355" s="100">
        <v>211.42996428571431</v>
      </c>
    </row>
    <row r="356" spans="1:23">
      <c r="A356" s="173">
        <f t="shared" si="12"/>
        <v>41875</v>
      </c>
      <c r="B356" s="149">
        <f t="shared" si="12"/>
        <v>41877</v>
      </c>
      <c r="C356" s="102">
        <v>0.80041428571428574</v>
      </c>
      <c r="D356" s="100">
        <v>2.71</v>
      </c>
      <c r="E356" s="103">
        <v>2.74</v>
      </c>
      <c r="F356" s="100">
        <v>2.7250000000000001</v>
      </c>
      <c r="G356" s="101">
        <v>0</v>
      </c>
      <c r="H356" s="101">
        <v>-3.1971580817051404</v>
      </c>
      <c r="I356" s="171">
        <v>218.11289285714287</v>
      </c>
      <c r="K356" s="103">
        <v>1.78</v>
      </c>
      <c r="L356" s="100">
        <v>1.81</v>
      </c>
      <c r="M356" s="100">
        <v>1.7949999999999999</v>
      </c>
      <c r="N356" s="101">
        <v>0</v>
      </c>
      <c r="O356" s="101">
        <v>0</v>
      </c>
      <c r="P356" s="100">
        <v>143.67436428571429</v>
      </c>
      <c r="R356" s="100">
        <v>2.63</v>
      </c>
      <c r="S356" s="100">
        <v>2.66</v>
      </c>
      <c r="T356" s="100">
        <v>2.645</v>
      </c>
      <c r="U356" s="101">
        <v>0</v>
      </c>
      <c r="V356" s="101">
        <v>10.901467505241101</v>
      </c>
      <c r="W356" s="100">
        <v>211.70957857142861</v>
      </c>
    </row>
    <row r="357" spans="1:23">
      <c r="A357" s="173">
        <f t="shared" si="12"/>
        <v>41882</v>
      </c>
      <c r="B357" s="149">
        <f t="shared" si="12"/>
        <v>41884</v>
      </c>
      <c r="C357" s="102">
        <v>0.79587142857142867</v>
      </c>
      <c r="D357" s="100">
        <v>2.69</v>
      </c>
      <c r="E357" s="103">
        <v>2.72</v>
      </c>
      <c r="F357" s="100">
        <v>2.7050000000000001</v>
      </c>
      <c r="G357" s="101">
        <v>-0.73394495412844662</v>
      </c>
      <c r="H357" s="101">
        <v>-8.768971332209091</v>
      </c>
      <c r="I357" s="171">
        <v>215.28322142857147</v>
      </c>
      <c r="K357" s="103">
        <v>1.73</v>
      </c>
      <c r="L357" s="100">
        <v>1.76</v>
      </c>
      <c r="M357" s="100">
        <v>1.7450000000000001</v>
      </c>
      <c r="N357" s="101">
        <v>-2.7855153203342553</v>
      </c>
      <c r="O357" s="101">
        <v>-7.9155672823219021</v>
      </c>
      <c r="P357" s="100">
        <v>138.87956428571431</v>
      </c>
      <c r="R357" s="100">
        <v>2.63</v>
      </c>
      <c r="S357" s="100">
        <v>2.66</v>
      </c>
      <c r="T357" s="100">
        <v>2.645</v>
      </c>
      <c r="U357" s="101">
        <v>0</v>
      </c>
      <c r="V357" s="101">
        <v>10.901467505241101</v>
      </c>
      <c r="W357" s="100">
        <v>210.50799285714291</v>
      </c>
    </row>
    <row r="358" spans="1:23">
      <c r="A358" s="173">
        <f t="shared" si="12"/>
        <v>41889</v>
      </c>
      <c r="B358" s="149">
        <f t="shared" si="12"/>
        <v>41891</v>
      </c>
      <c r="C358" s="102">
        <v>0.79424285714285714</v>
      </c>
      <c r="D358" s="100">
        <v>2.69</v>
      </c>
      <c r="E358" s="103">
        <v>2.72</v>
      </c>
      <c r="F358" s="100">
        <v>2.7050000000000001</v>
      </c>
      <c r="G358" s="101">
        <v>0</v>
      </c>
      <c r="H358" s="101">
        <v>-10.281923714759529</v>
      </c>
      <c r="I358" s="171">
        <v>214.84269285714288</v>
      </c>
      <c r="K358" s="103">
        <v>1.7</v>
      </c>
      <c r="L358" s="100">
        <v>1.73</v>
      </c>
      <c r="M358" s="100">
        <v>1.7149999999999999</v>
      </c>
      <c r="N358" s="101">
        <v>-1.7191977077364129</v>
      </c>
      <c r="O358" s="101">
        <v>-11.825192802056549</v>
      </c>
      <c r="P358" s="100">
        <v>136.21264999999997</v>
      </c>
      <c r="R358" s="100">
        <v>2.63</v>
      </c>
      <c r="S358" s="100">
        <v>2.66</v>
      </c>
      <c r="T358" s="100">
        <v>2.645</v>
      </c>
      <c r="U358" s="101">
        <v>0</v>
      </c>
      <c r="V358" s="101">
        <v>10.901467505241101</v>
      </c>
      <c r="W358" s="100">
        <v>210.07723571428571</v>
      </c>
    </row>
    <row r="359" spans="1:23">
      <c r="A359" s="173">
        <f t="shared" si="12"/>
        <v>41896</v>
      </c>
      <c r="B359" s="149">
        <f t="shared" si="12"/>
        <v>41898</v>
      </c>
      <c r="C359" s="102">
        <v>0.79823571428571427</v>
      </c>
      <c r="D359" s="100">
        <v>2.67</v>
      </c>
      <c r="E359" s="103">
        <v>2.7</v>
      </c>
      <c r="F359" s="100">
        <v>2.6850000000000001</v>
      </c>
      <c r="G359" s="101">
        <v>-0.73937153419592505</v>
      </c>
      <c r="H359" s="101">
        <v>-10.945273631840777</v>
      </c>
      <c r="I359" s="171">
        <v>214.3262892857143</v>
      </c>
      <c r="K359" s="103">
        <v>1.7</v>
      </c>
      <c r="L359" s="100">
        <v>1.73</v>
      </c>
      <c r="M359" s="100">
        <v>1.7149999999999999</v>
      </c>
      <c r="N359" s="101">
        <v>0</v>
      </c>
      <c r="O359" s="101">
        <v>-11.825192802056549</v>
      </c>
      <c r="P359" s="100">
        <v>136.897425</v>
      </c>
      <c r="R359" s="100">
        <v>2.63</v>
      </c>
      <c r="S359" s="100">
        <v>2.66</v>
      </c>
      <c r="T359" s="100">
        <v>2.645</v>
      </c>
      <c r="U359" s="101">
        <v>0</v>
      </c>
      <c r="V359" s="101">
        <v>10.901467505241101</v>
      </c>
      <c r="W359" s="100">
        <v>211.13334642857146</v>
      </c>
    </row>
    <row r="360" spans="1:23">
      <c r="A360" s="173">
        <f t="shared" si="12"/>
        <v>41903</v>
      </c>
      <c r="B360" s="149">
        <f t="shared" si="12"/>
        <v>41905</v>
      </c>
      <c r="C360" s="102">
        <v>0.79224285714285714</v>
      </c>
      <c r="D360" s="100">
        <v>2.62</v>
      </c>
      <c r="E360" s="103">
        <v>2.65</v>
      </c>
      <c r="F360" s="100">
        <v>2.6349999999999998</v>
      </c>
      <c r="G360" s="101">
        <v>-1.8621973929236617</v>
      </c>
      <c r="H360" s="101">
        <v>-9.6054888507718772</v>
      </c>
      <c r="I360" s="171">
        <v>208.75599285714284</v>
      </c>
      <c r="K360" s="103">
        <v>1.65</v>
      </c>
      <c r="L360" s="100">
        <v>1.68</v>
      </c>
      <c r="M360" s="100">
        <v>1.665</v>
      </c>
      <c r="N360" s="101">
        <v>-2.9154518950437165</v>
      </c>
      <c r="O360" s="101">
        <v>-13.054830287206272</v>
      </c>
      <c r="P360" s="100">
        <v>131.90843571428573</v>
      </c>
      <c r="R360" s="100">
        <v>2.58</v>
      </c>
      <c r="S360" s="100">
        <v>2.61</v>
      </c>
      <c r="T360" s="100">
        <v>2.5949999999999998</v>
      </c>
      <c r="U360" s="101">
        <v>-1.8903591682419716</v>
      </c>
      <c r="V360" s="101">
        <v>8.8050314465408803</v>
      </c>
      <c r="W360" s="100">
        <v>205.5870214285714</v>
      </c>
    </row>
    <row r="361" spans="1:23">
      <c r="A361" s="173">
        <f t="shared" si="12"/>
        <v>41910</v>
      </c>
      <c r="B361" s="149">
        <f t="shared" si="12"/>
        <v>41912</v>
      </c>
      <c r="C361" s="102">
        <v>0.78331428571428574</v>
      </c>
      <c r="D361" s="100">
        <v>2.57</v>
      </c>
      <c r="E361" s="103">
        <v>2.6</v>
      </c>
      <c r="F361" s="100">
        <v>2.585</v>
      </c>
      <c r="G361" s="101">
        <v>-1.8975332068311133</v>
      </c>
      <c r="H361" s="101">
        <v>-9.773123909249577</v>
      </c>
      <c r="I361" s="171">
        <v>202.48674285714284</v>
      </c>
      <c r="K361" s="103">
        <v>1.6</v>
      </c>
      <c r="L361" s="100">
        <v>1.63</v>
      </c>
      <c r="M361" s="100">
        <v>1.615</v>
      </c>
      <c r="N361" s="101">
        <v>-3.0030030030030019</v>
      </c>
      <c r="O361" s="101">
        <v>-14.323607427055705</v>
      </c>
      <c r="P361" s="100">
        <v>126.50525714285715</v>
      </c>
      <c r="R361" s="100">
        <v>2.48</v>
      </c>
      <c r="S361" s="100">
        <v>2.5099999999999998</v>
      </c>
      <c r="T361" s="100">
        <v>2.4950000000000001</v>
      </c>
      <c r="U361" s="101">
        <v>-3.8535645472061617</v>
      </c>
      <c r="V361" s="101">
        <v>4.6121593291404679</v>
      </c>
      <c r="W361" s="100">
        <v>195.43691428571429</v>
      </c>
    </row>
    <row r="362" spans="1:23">
      <c r="A362" s="173">
        <f t="shared" si="12"/>
        <v>41917</v>
      </c>
      <c r="B362" s="149">
        <f t="shared" si="12"/>
        <v>41919</v>
      </c>
      <c r="C362" s="102">
        <v>0.78167142857142846</v>
      </c>
      <c r="D362" s="100">
        <v>2.52</v>
      </c>
      <c r="E362" s="103">
        <v>2.5499999999999998</v>
      </c>
      <c r="F362" s="100">
        <v>2.5350000000000001</v>
      </c>
      <c r="G362" s="101">
        <v>-1.9342359767891537</v>
      </c>
      <c r="H362" s="101">
        <v>-9.6256684491978461</v>
      </c>
      <c r="I362" s="171">
        <v>198.15370714285712</v>
      </c>
      <c r="K362" s="103">
        <v>1.55</v>
      </c>
      <c r="L362" s="100">
        <v>1.58</v>
      </c>
      <c r="M362" s="100">
        <v>1.5649999999999999</v>
      </c>
      <c r="N362" s="101">
        <v>-3.0959752321981426</v>
      </c>
      <c r="O362" s="101">
        <v>-14.713896457765671</v>
      </c>
      <c r="P362" s="100">
        <v>122.33157857142855</v>
      </c>
      <c r="R362" s="100">
        <v>2.4300000000000002</v>
      </c>
      <c r="S362" s="100">
        <v>2.46</v>
      </c>
      <c r="T362" s="100">
        <v>2.4450000000000003</v>
      </c>
      <c r="U362" s="101">
        <v>-2.0040080160320599</v>
      </c>
      <c r="V362" s="101">
        <v>2.5157232704402759</v>
      </c>
      <c r="W362" s="100">
        <v>191.11866428571429</v>
      </c>
    </row>
    <row r="363" spans="1:23">
      <c r="A363" s="173">
        <f t="shared" si="12"/>
        <v>41924</v>
      </c>
      <c r="B363" s="149">
        <f t="shared" si="12"/>
        <v>41926</v>
      </c>
      <c r="C363" s="102">
        <v>0.78655714285714295</v>
      </c>
      <c r="D363" s="100">
        <v>2.4700000000000002</v>
      </c>
      <c r="E363" s="103">
        <v>2.5</v>
      </c>
      <c r="F363" s="100">
        <v>2.4850000000000003</v>
      </c>
      <c r="G363" s="101">
        <v>-1.9723865877711972</v>
      </c>
      <c r="H363" s="101">
        <v>-11.408199643493745</v>
      </c>
      <c r="I363" s="171">
        <v>195.45945000000003</v>
      </c>
      <c r="K363" s="103">
        <v>1.5</v>
      </c>
      <c r="L363" s="100">
        <v>1.53</v>
      </c>
      <c r="M363" s="100">
        <v>1.5150000000000001</v>
      </c>
      <c r="N363" s="101">
        <v>-3.1948881789137289</v>
      </c>
      <c r="O363" s="101">
        <v>-17.438692098092631</v>
      </c>
      <c r="P363" s="100">
        <v>119.16340714285715</v>
      </c>
      <c r="R363" s="100">
        <v>2.33</v>
      </c>
      <c r="S363" s="100">
        <v>2.36</v>
      </c>
      <c r="T363" s="100">
        <v>2.3449999999999998</v>
      </c>
      <c r="U363" s="101">
        <v>-4.0899795501022709</v>
      </c>
      <c r="V363" s="101">
        <v>-1.6771488469601792</v>
      </c>
      <c r="W363" s="100">
        <v>184.44765000000001</v>
      </c>
    </row>
    <row r="364" spans="1:23">
      <c r="A364" s="173">
        <f t="shared" si="12"/>
        <v>41931</v>
      </c>
      <c r="B364" s="149">
        <f t="shared" si="12"/>
        <v>41933</v>
      </c>
      <c r="C364" s="102">
        <v>0.79348571428571435</v>
      </c>
      <c r="D364" s="100">
        <v>2.4500000000000002</v>
      </c>
      <c r="E364" s="103">
        <v>2.48</v>
      </c>
      <c r="F364" s="100">
        <v>2.4649999999999999</v>
      </c>
      <c r="G364" s="101">
        <v>-0.8048289738430725</v>
      </c>
      <c r="H364" s="101">
        <v>-12.121212121212125</v>
      </c>
      <c r="I364" s="171">
        <v>195.59422857142857</v>
      </c>
      <c r="K364" s="103">
        <v>1.48</v>
      </c>
      <c r="L364" s="100">
        <v>1.51</v>
      </c>
      <c r="M364" s="100">
        <v>1.4950000000000001</v>
      </c>
      <c r="N364" s="101">
        <v>-1.3201320132013308</v>
      </c>
      <c r="O364" s="101">
        <v>-18.528610354223432</v>
      </c>
      <c r="P364" s="100">
        <v>118.62611428571429</v>
      </c>
      <c r="R364" s="100">
        <v>2.2799999999999998</v>
      </c>
      <c r="S364" s="100">
        <v>2.31</v>
      </c>
      <c r="T364" s="100">
        <v>2.2949999999999999</v>
      </c>
      <c r="U364" s="101">
        <v>-2.1321961620468954</v>
      </c>
      <c r="V364" s="101">
        <v>-3.7735849056603712</v>
      </c>
      <c r="W364" s="100">
        <v>182.10497142857142</v>
      </c>
    </row>
    <row r="365" spans="1:23">
      <c r="A365" s="173">
        <f t="shared" si="12"/>
        <v>41938</v>
      </c>
      <c r="B365" s="149">
        <f t="shared" si="12"/>
        <v>41940</v>
      </c>
      <c r="C365" s="102">
        <v>0.79080000000000006</v>
      </c>
      <c r="D365" s="100">
        <v>2.4500000000000002</v>
      </c>
      <c r="E365" s="103">
        <v>2.48</v>
      </c>
      <c r="F365" s="100">
        <v>2.4649999999999999</v>
      </c>
      <c r="G365" s="101">
        <v>0</v>
      </c>
      <c r="H365" s="101">
        <v>-12.121212121212125</v>
      </c>
      <c r="I365" s="171">
        <v>194.93219999999999</v>
      </c>
      <c r="K365" s="103">
        <v>1.48</v>
      </c>
      <c r="L365" s="100">
        <v>1.51</v>
      </c>
      <c r="M365" s="100">
        <v>1.4950000000000001</v>
      </c>
      <c r="N365" s="101">
        <v>0</v>
      </c>
      <c r="O365" s="101">
        <v>-18.528610354223432</v>
      </c>
      <c r="P365" s="100">
        <v>118.22460000000001</v>
      </c>
      <c r="R365" s="100">
        <v>2.23</v>
      </c>
      <c r="S365" s="100">
        <v>2.2599999999999998</v>
      </c>
      <c r="T365" s="100">
        <v>2.2450000000000001</v>
      </c>
      <c r="U365" s="101">
        <v>-2.1786492374727686</v>
      </c>
      <c r="V365" s="101">
        <v>-4.6709129511677219</v>
      </c>
      <c r="W365" s="100">
        <v>177.53460000000004</v>
      </c>
    </row>
    <row r="366" spans="1:23">
      <c r="A366" s="173">
        <f t="shared" si="12"/>
        <v>41945</v>
      </c>
      <c r="B366" s="149">
        <f t="shared" si="12"/>
        <v>41947</v>
      </c>
      <c r="C366" s="102">
        <v>0.78722142857142863</v>
      </c>
      <c r="D366" s="100">
        <v>2.4500000000000002</v>
      </c>
      <c r="E366" s="103">
        <v>2.48</v>
      </c>
      <c r="F366" s="100">
        <v>2.4649999999999999</v>
      </c>
      <c r="G366" s="101">
        <v>0</v>
      </c>
      <c r="H366" s="101">
        <v>-12.121212121212125</v>
      </c>
      <c r="I366" s="171">
        <v>194.05008214285715</v>
      </c>
      <c r="K366" s="103">
        <v>1.48</v>
      </c>
      <c r="L366" s="100">
        <v>1.51</v>
      </c>
      <c r="M366" s="100">
        <v>1.4950000000000001</v>
      </c>
      <c r="N366" s="101">
        <v>0</v>
      </c>
      <c r="O366" s="101">
        <v>-18.528610354223432</v>
      </c>
      <c r="P366" s="100">
        <v>117.68960357142859</v>
      </c>
      <c r="R366" s="100">
        <v>2.23</v>
      </c>
      <c r="S366" s="100">
        <v>2.2599999999999998</v>
      </c>
      <c r="T366" s="100">
        <v>2.2450000000000001</v>
      </c>
      <c r="U366" s="101">
        <v>0</v>
      </c>
      <c r="V366" s="101">
        <v>-3.4408602150537604</v>
      </c>
      <c r="W366" s="100">
        <v>176.73121071428574</v>
      </c>
    </row>
    <row r="367" spans="1:23">
      <c r="A367" s="173">
        <f t="shared" si="12"/>
        <v>41952</v>
      </c>
      <c r="B367" s="149">
        <f t="shared" si="12"/>
        <v>41954</v>
      </c>
      <c r="C367" s="102">
        <v>0.78346428571428584</v>
      </c>
      <c r="D367" s="100">
        <v>2.4500000000000002</v>
      </c>
      <c r="E367" s="103">
        <v>2.48</v>
      </c>
      <c r="F367" s="100">
        <v>2.4649999999999999</v>
      </c>
      <c r="G367" s="101">
        <v>0</v>
      </c>
      <c r="H367" s="101">
        <v>-11.171171171171167</v>
      </c>
      <c r="I367" s="171">
        <v>193.12394642857146</v>
      </c>
      <c r="K367" s="103">
        <v>1.48</v>
      </c>
      <c r="L367" s="100">
        <v>1.51</v>
      </c>
      <c r="M367" s="100">
        <v>1.4950000000000001</v>
      </c>
      <c r="N367" s="101">
        <v>0</v>
      </c>
      <c r="O367" s="101">
        <v>-17.174515235457065</v>
      </c>
      <c r="P367" s="100">
        <v>117.12791071428575</v>
      </c>
      <c r="R367" s="100">
        <v>2.23</v>
      </c>
      <c r="S367" s="100">
        <v>2.2599999999999998</v>
      </c>
      <c r="T367" s="100">
        <v>2.2450000000000001</v>
      </c>
      <c r="U367" s="101">
        <v>0</v>
      </c>
      <c r="V367" s="101">
        <v>-2.6030368763557306</v>
      </c>
      <c r="W367" s="100">
        <v>175.88773214285717</v>
      </c>
    </row>
    <row r="368" spans="1:23">
      <c r="A368" s="173">
        <f t="shared" si="12"/>
        <v>41959</v>
      </c>
      <c r="B368" s="149">
        <f t="shared" si="12"/>
        <v>41961</v>
      </c>
      <c r="C368" s="102">
        <v>0.78859999999999986</v>
      </c>
      <c r="D368" s="100">
        <v>2.4500000000000002</v>
      </c>
      <c r="E368" s="103">
        <v>2.48</v>
      </c>
      <c r="F368" s="100">
        <v>2.4649999999999999</v>
      </c>
      <c r="G368" s="101">
        <v>0</v>
      </c>
      <c r="H368" s="101" t="e">
        <v>#DIV/0!</v>
      </c>
      <c r="I368" s="171">
        <v>194.38989999999995</v>
      </c>
      <c r="K368" s="103">
        <v>1.48</v>
      </c>
      <c r="L368" s="100">
        <v>1.51</v>
      </c>
      <c r="M368" s="100">
        <v>1.4950000000000001</v>
      </c>
      <c r="N368" s="101">
        <v>0</v>
      </c>
      <c r="O368" s="101">
        <v>-15.297450424929181</v>
      </c>
      <c r="P368" s="100">
        <v>117.89569999999998</v>
      </c>
      <c r="R368" s="100">
        <v>2.23</v>
      </c>
      <c r="S368" s="100">
        <v>2.2599999999999998</v>
      </c>
      <c r="T368" s="100">
        <v>2.2450000000000001</v>
      </c>
      <c r="U368" s="101">
        <v>0</v>
      </c>
      <c r="V368" s="101">
        <v>-0.44345898004432627</v>
      </c>
      <c r="W368" s="100">
        <v>177.04069999999999</v>
      </c>
    </row>
    <row r="369" spans="1:23">
      <c r="A369" s="173">
        <f t="shared" si="12"/>
        <v>41966</v>
      </c>
      <c r="B369" s="149">
        <f t="shared" si="12"/>
        <v>41968</v>
      </c>
      <c r="C369" s="102">
        <v>0.79649285714285711</v>
      </c>
      <c r="D369" s="100">
        <v>2.4500000000000002</v>
      </c>
      <c r="E369" s="103">
        <v>2.48</v>
      </c>
      <c r="F369" s="100">
        <v>2.4649999999999999</v>
      </c>
      <c r="G369" s="101">
        <v>0</v>
      </c>
      <c r="H369" s="101">
        <v>-8.8724584103512143</v>
      </c>
      <c r="I369" s="171">
        <v>196.33548928571426</v>
      </c>
      <c r="K369" s="103">
        <v>1.48</v>
      </c>
      <c r="L369" s="100">
        <v>1.51</v>
      </c>
      <c r="M369" s="100">
        <v>1.4950000000000001</v>
      </c>
      <c r="N369" s="101">
        <v>0</v>
      </c>
      <c r="O369" s="101">
        <v>-15.297450424929181</v>
      </c>
      <c r="P369" s="100">
        <v>119.07568214285715</v>
      </c>
      <c r="R369" s="100">
        <v>2.23</v>
      </c>
      <c r="S369" s="100">
        <v>2.2599999999999998</v>
      </c>
      <c r="T369" s="100">
        <v>2.2450000000000001</v>
      </c>
      <c r="U369" s="101">
        <v>0</v>
      </c>
      <c r="V369" s="101">
        <v>-0.44345898004432627</v>
      </c>
      <c r="W369" s="100">
        <v>178.81264642857141</v>
      </c>
    </row>
    <row r="370" spans="1:23">
      <c r="A370" s="173">
        <f t="shared" si="12"/>
        <v>41973</v>
      </c>
      <c r="B370" s="149">
        <f t="shared" si="12"/>
        <v>41975</v>
      </c>
      <c r="C370" s="102">
        <v>0.79287857142857143</v>
      </c>
      <c r="D370" s="100">
        <v>2.4500000000000002</v>
      </c>
      <c r="E370" s="103">
        <v>2.48</v>
      </c>
      <c r="F370" s="100">
        <v>2.4649999999999999</v>
      </c>
      <c r="G370" s="101">
        <v>0</v>
      </c>
      <c r="H370" s="101">
        <v>-8.8724584103512143</v>
      </c>
      <c r="I370" s="171">
        <v>195.44456785714283</v>
      </c>
      <c r="K370" s="103">
        <v>1.48</v>
      </c>
      <c r="L370" s="100">
        <v>1.51</v>
      </c>
      <c r="M370" s="100">
        <v>1.4950000000000001</v>
      </c>
      <c r="N370" s="101">
        <v>0</v>
      </c>
      <c r="O370" s="101">
        <v>-15.297450424929181</v>
      </c>
      <c r="P370" s="100">
        <v>118.53534642857144</v>
      </c>
      <c r="R370" s="100">
        <v>2.23</v>
      </c>
      <c r="S370" s="100">
        <v>2.2599999999999998</v>
      </c>
      <c r="T370" s="100">
        <v>2.2450000000000001</v>
      </c>
      <c r="U370" s="101">
        <v>0</v>
      </c>
      <c r="V370" s="101">
        <v>-0.44345898004432627</v>
      </c>
      <c r="W370" s="100">
        <v>178.00123928571429</v>
      </c>
    </row>
    <row r="371" spans="1:23">
      <c r="A371" s="173">
        <f t="shared" si="12"/>
        <v>41980</v>
      </c>
      <c r="B371" s="149">
        <f t="shared" si="12"/>
        <v>41982</v>
      </c>
      <c r="C371" s="102">
        <v>0.79001428571428567</v>
      </c>
      <c r="D371" s="100">
        <v>2.42</v>
      </c>
      <c r="E371" s="103">
        <v>2.4500000000000002</v>
      </c>
      <c r="F371" s="100">
        <v>2.4350000000000001</v>
      </c>
      <c r="G371" s="101">
        <v>-1.2170385395537551</v>
      </c>
      <c r="H371" s="101">
        <v>-9.9815157116451019</v>
      </c>
      <c r="I371" s="171">
        <v>192.36847857142857</v>
      </c>
      <c r="K371" s="103">
        <v>1.45</v>
      </c>
      <c r="L371" s="100">
        <v>1.48</v>
      </c>
      <c r="M371" s="100">
        <v>1.4649999999999999</v>
      </c>
      <c r="N371" s="101">
        <v>-2.0066889632107205</v>
      </c>
      <c r="O371" s="101">
        <v>-16.997167138810212</v>
      </c>
      <c r="P371" s="100">
        <v>115.73709285714284</v>
      </c>
      <c r="R371" s="100">
        <v>2.1800000000000002</v>
      </c>
      <c r="S371" s="100">
        <v>2.21</v>
      </c>
      <c r="T371" s="100">
        <v>2.1950000000000003</v>
      </c>
      <c r="U371" s="101">
        <v>-2.2271714922048886</v>
      </c>
      <c r="V371" s="101">
        <v>-2.6607538802660571</v>
      </c>
      <c r="W371" s="100">
        <v>173.40813571428572</v>
      </c>
    </row>
    <row r="372" spans="1:23">
      <c r="A372" s="173">
        <f t="shared" si="12"/>
        <v>41987</v>
      </c>
      <c r="B372" s="149">
        <f t="shared" si="12"/>
        <v>41989</v>
      </c>
      <c r="C372" s="102">
        <v>0.79002857142857152</v>
      </c>
      <c r="D372" s="100">
        <v>2.39</v>
      </c>
      <c r="E372" s="103">
        <v>2.42</v>
      </c>
      <c r="F372" s="100">
        <v>2.4050000000000002</v>
      </c>
      <c r="G372" s="101">
        <v>-1.2320328542094359</v>
      </c>
      <c r="H372" s="101">
        <v>-11.090573012939004</v>
      </c>
      <c r="I372" s="171">
        <v>190.00187142857149</v>
      </c>
      <c r="K372" s="103">
        <v>1.42</v>
      </c>
      <c r="L372" s="100">
        <v>1.45</v>
      </c>
      <c r="M372" s="100">
        <v>1.4350000000000001</v>
      </c>
      <c r="N372" s="101">
        <v>-2.0477815699658493</v>
      </c>
      <c r="O372" s="101">
        <v>-18.696883852691229</v>
      </c>
      <c r="P372" s="100">
        <v>113.36910000000002</v>
      </c>
      <c r="R372" s="100">
        <v>2.13</v>
      </c>
      <c r="S372" s="100">
        <v>2.16</v>
      </c>
      <c r="T372" s="100">
        <v>2.145</v>
      </c>
      <c r="U372" s="101">
        <v>-2.2779043280182378</v>
      </c>
      <c r="V372" s="101">
        <v>-4.8780487804878021</v>
      </c>
      <c r="W372" s="100">
        <v>169.46112857142859</v>
      </c>
    </row>
    <row r="373" spans="1:23">
      <c r="A373" s="173">
        <f t="shared" si="12"/>
        <v>41994</v>
      </c>
      <c r="B373" s="149">
        <f t="shared" si="12"/>
        <v>41996</v>
      </c>
      <c r="C373" s="102">
        <v>0.79024285714285714</v>
      </c>
      <c r="D373" s="100">
        <v>2.39</v>
      </c>
      <c r="E373" s="103">
        <v>2.42</v>
      </c>
      <c r="F373" s="100">
        <v>2.4050000000000002</v>
      </c>
      <c r="G373" s="101">
        <v>0</v>
      </c>
      <c r="H373" s="101">
        <v>-11.090573012939004</v>
      </c>
      <c r="I373" s="171">
        <v>190.05340714285717</v>
      </c>
      <c r="K373" s="103">
        <v>1.42</v>
      </c>
      <c r="L373" s="100">
        <v>1.45</v>
      </c>
      <c r="M373" s="100">
        <v>1.4350000000000001</v>
      </c>
      <c r="N373" s="101">
        <v>0</v>
      </c>
      <c r="O373" s="101">
        <v>-18.696883852691229</v>
      </c>
      <c r="P373" s="100">
        <v>113.39985000000001</v>
      </c>
      <c r="R373" s="100">
        <v>2.13</v>
      </c>
      <c r="S373" s="100">
        <v>2.16</v>
      </c>
      <c r="T373" s="100">
        <v>2.145</v>
      </c>
      <c r="U373" s="101">
        <v>0</v>
      </c>
      <c r="V373" s="101">
        <v>-4.8780487804878021</v>
      </c>
      <c r="W373" s="100">
        <v>169.50709285714285</v>
      </c>
    </row>
    <row r="374" spans="1:23">
      <c r="A374" s="173">
        <f t="shared" si="12"/>
        <v>42001</v>
      </c>
      <c r="B374" s="149">
        <f t="shared" si="12"/>
        <v>42003</v>
      </c>
      <c r="C374" s="102">
        <v>0.78604285714285727</v>
      </c>
      <c r="D374" s="100">
        <v>2.39</v>
      </c>
      <c r="E374" s="103">
        <v>2.42</v>
      </c>
      <c r="F374" s="100">
        <v>2.4050000000000002</v>
      </c>
      <c r="G374" s="101">
        <v>0</v>
      </c>
      <c r="H374" s="101">
        <v>-11.090573012939004</v>
      </c>
      <c r="I374" s="171">
        <v>189.0433071428572</v>
      </c>
      <c r="K374" s="103">
        <v>1.42</v>
      </c>
      <c r="L374" s="100">
        <v>1.45</v>
      </c>
      <c r="M374" s="100">
        <v>1.4350000000000001</v>
      </c>
      <c r="N374" s="101">
        <v>0</v>
      </c>
      <c r="O374" s="101">
        <v>-18.696883852691229</v>
      </c>
      <c r="P374" s="100">
        <v>112.79715000000002</v>
      </c>
      <c r="R374" s="100">
        <v>2.13</v>
      </c>
      <c r="S374" s="100">
        <v>2.16</v>
      </c>
      <c r="T374" s="100">
        <v>2.145</v>
      </c>
      <c r="U374" s="101">
        <v>0</v>
      </c>
      <c r="V374" s="101">
        <v>-4.8780487804878021</v>
      </c>
      <c r="W374" s="100">
        <v>168.6061928571429</v>
      </c>
    </row>
    <row r="375" spans="1:23">
      <c r="A375" s="173">
        <f t="shared" si="12"/>
        <v>42008</v>
      </c>
      <c r="B375" s="149">
        <f t="shared" si="12"/>
        <v>42010</v>
      </c>
      <c r="C375" s="102">
        <v>0.78154285714285721</v>
      </c>
      <c r="D375" s="103">
        <v>2.39</v>
      </c>
      <c r="E375" s="103">
        <v>2.42</v>
      </c>
      <c r="F375" s="103">
        <v>2.4050000000000002</v>
      </c>
      <c r="G375" s="182">
        <v>0</v>
      </c>
      <c r="H375" s="182">
        <v>-10.093457943925216</v>
      </c>
      <c r="I375" s="103">
        <v>187.96105714285719</v>
      </c>
      <c r="K375" s="103">
        <v>1.42</v>
      </c>
      <c r="L375" s="103">
        <v>1.45</v>
      </c>
      <c r="M375" s="103">
        <v>1.4350000000000001</v>
      </c>
      <c r="N375" s="182">
        <v>0</v>
      </c>
      <c r="O375" s="182">
        <v>-17.291066282420744</v>
      </c>
      <c r="P375" s="103">
        <v>112.15140000000001</v>
      </c>
      <c r="R375" s="100">
        <v>2.13</v>
      </c>
      <c r="S375" s="100">
        <v>2.16</v>
      </c>
      <c r="T375" s="100">
        <v>2.145</v>
      </c>
      <c r="U375" s="183">
        <v>0</v>
      </c>
      <c r="V375" s="183">
        <v>-4.8780487804878021</v>
      </c>
      <c r="W375" s="100">
        <v>167.64094285714287</v>
      </c>
    </row>
    <row r="376" spans="1:23">
      <c r="A376" s="173">
        <f t="shared" si="12"/>
        <v>42015</v>
      </c>
      <c r="B376" s="149">
        <f t="shared" si="12"/>
        <v>42017</v>
      </c>
      <c r="C376" s="102">
        <v>0.78144285714285722</v>
      </c>
      <c r="D376" s="103">
        <v>2.39</v>
      </c>
      <c r="E376" s="103">
        <v>2.42</v>
      </c>
      <c r="F376" s="103">
        <v>2.4050000000000002</v>
      </c>
      <c r="G376" s="182">
        <v>0</v>
      </c>
      <c r="H376" s="182">
        <v>-9.0737240075614238</v>
      </c>
      <c r="I376" s="103">
        <v>187.93700714285717</v>
      </c>
      <c r="K376" s="103">
        <v>1.42</v>
      </c>
      <c r="L376" s="103">
        <v>1.45</v>
      </c>
      <c r="M376" s="103">
        <v>1.4350000000000001</v>
      </c>
      <c r="N376" s="182">
        <v>0</v>
      </c>
      <c r="O376" s="182">
        <v>-17.291066282420744</v>
      </c>
      <c r="P376" s="103">
        <v>112.13705</v>
      </c>
      <c r="R376" s="100">
        <v>2.13</v>
      </c>
      <c r="S376" s="100">
        <v>2.16</v>
      </c>
      <c r="T376" s="100">
        <v>2.145</v>
      </c>
      <c r="U376" s="183">
        <v>0</v>
      </c>
      <c r="V376" s="183">
        <v>-3.5955056179775369</v>
      </c>
      <c r="W376" s="100">
        <v>167.61949285714289</v>
      </c>
    </row>
    <row r="377" spans="1:23">
      <c r="A377" s="173">
        <f t="shared" si="12"/>
        <v>42022</v>
      </c>
      <c r="B377" s="149">
        <f t="shared" si="12"/>
        <v>42024</v>
      </c>
      <c r="C377" s="102">
        <v>0.77222857142857138</v>
      </c>
      <c r="D377" s="103">
        <v>2.37</v>
      </c>
      <c r="E377" s="103">
        <v>2.4</v>
      </c>
      <c r="F377" s="103">
        <v>2.3849999999999998</v>
      </c>
      <c r="G377" s="182">
        <v>-0.83160083160085208</v>
      </c>
      <c r="H377" s="182">
        <v>-9.8298676748582352</v>
      </c>
      <c r="I377" s="103">
        <v>184.17651428571426</v>
      </c>
      <c r="K377" s="103">
        <v>1.39</v>
      </c>
      <c r="L377" s="103">
        <v>1.42</v>
      </c>
      <c r="M377" s="103">
        <v>1.4049999999999998</v>
      </c>
      <c r="N377" s="182">
        <v>-2.0905923344947865</v>
      </c>
      <c r="O377" s="182">
        <v>-19.020172910662822</v>
      </c>
      <c r="P377" s="103">
        <v>108.49811428571425</v>
      </c>
      <c r="R377" s="100">
        <v>2.1</v>
      </c>
      <c r="S377" s="100">
        <v>2.13</v>
      </c>
      <c r="T377" s="100">
        <v>2.1150000000000002</v>
      </c>
      <c r="U377" s="183">
        <v>-1.3986013986013859</v>
      </c>
      <c r="V377" s="183">
        <v>-4.9438202247191043</v>
      </c>
      <c r="W377" s="100">
        <v>163.32634285714286</v>
      </c>
    </row>
    <row r="378" spans="1:23">
      <c r="A378" s="173">
        <f t="shared" si="12"/>
        <v>42029</v>
      </c>
      <c r="B378" s="149">
        <f t="shared" si="12"/>
        <v>42031</v>
      </c>
      <c r="C378" s="102">
        <v>0.75998571428571438</v>
      </c>
      <c r="D378" s="103">
        <v>2.37</v>
      </c>
      <c r="E378" s="103">
        <v>2.4</v>
      </c>
      <c r="F378" s="103">
        <v>2.3849999999999998</v>
      </c>
      <c r="G378" s="182">
        <v>0</v>
      </c>
      <c r="H378" s="182">
        <v>-9.8298676748582352</v>
      </c>
      <c r="I378" s="103">
        <v>181.25659285714286</v>
      </c>
      <c r="K378" s="103">
        <v>1.39</v>
      </c>
      <c r="L378" s="103">
        <v>1.42</v>
      </c>
      <c r="M378" s="103">
        <v>1.4049999999999998</v>
      </c>
      <c r="N378" s="182">
        <v>0</v>
      </c>
      <c r="O378" s="182">
        <v>-19.020172910662822</v>
      </c>
      <c r="P378" s="103">
        <v>106.77799285714285</v>
      </c>
      <c r="R378" s="100">
        <v>2.1</v>
      </c>
      <c r="S378" s="100">
        <v>2.13</v>
      </c>
      <c r="T378" s="100">
        <v>2.1150000000000002</v>
      </c>
      <c r="U378" s="183">
        <v>0</v>
      </c>
      <c r="V378" s="183">
        <v>-4.9438202247191043</v>
      </c>
      <c r="W378" s="100">
        <v>160.73697857142861</v>
      </c>
    </row>
    <row r="379" spans="1:23">
      <c r="A379" s="173">
        <f t="shared" si="12"/>
        <v>42036</v>
      </c>
      <c r="B379" s="149">
        <f t="shared" si="12"/>
        <v>42038</v>
      </c>
      <c r="C379" s="102">
        <v>0.74857857142857143</v>
      </c>
      <c r="D379" s="103">
        <v>2.37</v>
      </c>
      <c r="E379" s="103">
        <v>2.4</v>
      </c>
      <c r="F379" s="103">
        <v>2.3849999999999998</v>
      </c>
      <c r="G379" s="182">
        <v>0</v>
      </c>
      <c r="H379" s="182">
        <v>-9.8298676748582352</v>
      </c>
      <c r="I379" s="103">
        <v>178.53598928571427</v>
      </c>
      <c r="K379" s="103">
        <v>1.39</v>
      </c>
      <c r="L379" s="103">
        <v>1.42</v>
      </c>
      <c r="M379" s="103">
        <v>1.4049999999999998</v>
      </c>
      <c r="N379" s="182">
        <v>0</v>
      </c>
      <c r="O379" s="182">
        <v>-19.020172910662822</v>
      </c>
      <c r="P379" s="103">
        <v>105.17528928571427</v>
      </c>
      <c r="R379" s="100">
        <v>2.0499999999999998</v>
      </c>
      <c r="S379" s="100">
        <v>2.08</v>
      </c>
      <c r="T379" s="100">
        <v>2.0649999999999999</v>
      </c>
      <c r="U379" s="183">
        <v>-2.3640661938534464</v>
      </c>
      <c r="V379" s="183">
        <v>-7.1910112359550595</v>
      </c>
      <c r="W379" s="100">
        <v>154.58147499999998</v>
      </c>
    </row>
    <row r="380" spans="1:23">
      <c r="A380" s="173">
        <f t="shared" si="12"/>
        <v>42043</v>
      </c>
      <c r="B380" s="149">
        <f t="shared" si="12"/>
        <v>42045</v>
      </c>
      <c r="C380" s="102">
        <v>0.75029285714285709</v>
      </c>
      <c r="D380" s="103">
        <v>2.37</v>
      </c>
      <c r="E380" s="103">
        <v>2.4</v>
      </c>
      <c r="F380" s="103">
        <v>2.3849999999999998</v>
      </c>
      <c r="G380" s="182">
        <v>0</v>
      </c>
      <c r="H380" s="182">
        <v>-9.8298676748582352</v>
      </c>
      <c r="I380" s="103">
        <v>178.9448464285714</v>
      </c>
      <c r="K380" s="103">
        <v>1.39</v>
      </c>
      <c r="L380" s="103">
        <v>1.42</v>
      </c>
      <c r="M380" s="103">
        <v>1.4049999999999998</v>
      </c>
      <c r="N380" s="182">
        <v>0</v>
      </c>
      <c r="O380" s="182">
        <v>-19.020172910662822</v>
      </c>
      <c r="P380" s="103">
        <v>105.41614642857139</v>
      </c>
      <c r="R380" s="100">
        <v>2.0499999999999998</v>
      </c>
      <c r="S380" s="100">
        <v>2.08</v>
      </c>
      <c r="T380" s="100">
        <v>2.0649999999999999</v>
      </c>
      <c r="U380" s="183">
        <v>0</v>
      </c>
      <c r="V380" s="183">
        <v>-7.1910112359550595</v>
      </c>
      <c r="W380" s="100">
        <v>154.93547499999997</v>
      </c>
    </row>
    <row r="381" spans="1:23">
      <c r="A381" s="173">
        <f t="shared" si="12"/>
        <v>42050</v>
      </c>
      <c r="B381" s="149">
        <f t="shared" si="12"/>
        <v>42052</v>
      </c>
      <c r="C381" s="102">
        <v>0.74117142857142859</v>
      </c>
      <c r="D381" s="103">
        <v>2.37</v>
      </c>
      <c r="E381" s="103">
        <v>2.4</v>
      </c>
      <c r="F381" s="103">
        <v>2.3849999999999998</v>
      </c>
      <c r="G381" s="182">
        <v>0</v>
      </c>
      <c r="H381" s="182">
        <v>-7.7369439071566859</v>
      </c>
      <c r="I381" s="103">
        <v>176.7693857142857</v>
      </c>
      <c r="K381" s="103">
        <v>1.39</v>
      </c>
      <c r="L381" s="103">
        <v>1.42</v>
      </c>
      <c r="M381" s="103">
        <v>1.4049999999999998</v>
      </c>
      <c r="N381" s="182">
        <v>0</v>
      </c>
      <c r="O381" s="182">
        <v>-17.595307917888576</v>
      </c>
      <c r="P381" s="103">
        <v>104.13458571428571</v>
      </c>
      <c r="R381" s="100">
        <v>2.0499999999999998</v>
      </c>
      <c r="S381" s="100">
        <v>2.08</v>
      </c>
      <c r="T381" s="100">
        <v>2.0649999999999999</v>
      </c>
      <c r="U381" s="183">
        <v>0</v>
      </c>
      <c r="V381" s="183">
        <v>-5.9225512528473985</v>
      </c>
      <c r="W381" s="100">
        <v>153.05189999999999</v>
      </c>
    </row>
    <row r="382" spans="1:23">
      <c r="A382" s="173">
        <f t="shared" si="12"/>
        <v>42057</v>
      </c>
      <c r="B382" s="149">
        <f t="shared" si="12"/>
        <v>42059</v>
      </c>
      <c r="C382" s="102">
        <v>0.73861428571428578</v>
      </c>
      <c r="D382" s="103">
        <v>2.4</v>
      </c>
      <c r="E382" s="103">
        <v>2.4300000000000002</v>
      </c>
      <c r="F382" s="103">
        <v>2.415</v>
      </c>
      <c r="G382" s="182">
        <v>1.2578616352201237</v>
      </c>
      <c r="H382" s="182">
        <v>-5.4794520547945069</v>
      </c>
      <c r="I382" s="103">
        <v>178.37535000000003</v>
      </c>
      <c r="K382" s="103">
        <v>1.42</v>
      </c>
      <c r="L382" s="103">
        <v>1.45</v>
      </c>
      <c r="M382" s="103">
        <v>1.4350000000000001</v>
      </c>
      <c r="N382" s="182">
        <v>2.1352313167259922</v>
      </c>
      <c r="O382" s="182">
        <v>-13.29305135951661</v>
      </c>
      <c r="P382" s="103">
        <v>105.99115</v>
      </c>
      <c r="R382" s="100">
        <v>2.0499999999999998</v>
      </c>
      <c r="S382" s="100">
        <v>2.08</v>
      </c>
      <c r="T382" s="100">
        <v>2.0649999999999999</v>
      </c>
      <c r="U382" s="183">
        <v>0</v>
      </c>
      <c r="V382" s="183">
        <v>-3.7296037296037383</v>
      </c>
      <c r="W382" s="100">
        <v>152.52385000000001</v>
      </c>
    </row>
    <row r="383" spans="1:23">
      <c r="A383" s="173">
        <f t="shared" si="12"/>
        <v>42064</v>
      </c>
      <c r="B383" s="149">
        <f t="shared" si="12"/>
        <v>42066</v>
      </c>
      <c r="C383" s="102">
        <v>0.73184285714285724</v>
      </c>
      <c r="D383" s="103">
        <v>2.4500000000000002</v>
      </c>
      <c r="E383" s="103">
        <v>2.48</v>
      </c>
      <c r="F383" s="103">
        <v>2.4649999999999999</v>
      </c>
      <c r="G383" s="182">
        <v>2.0703933747412009</v>
      </c>
      <c r="H383" s="182">
        <v>-3.5225048923679054</v>
      </c>
      <c r="I383" s="103">
        <v>180.39926428571428</v>
      </c>
      <c r="K383" s="103">
        <v>1.47</v>
      </c>
      <c r="L383" s="103">
        <v>1.5</v>
      </c>
      <c r="M383" s="103">
        <v>1.4849999999999999</v>
      </c>
      <c r="N383" s="182">
        <v>3.4843205574912872</v>
      </c>
      <c r="O383" s="182">
        <v>-10.271903323262833</v>
      </c>
      <c r="P383" s="103">
        <v>108.67866428571429</v>
      </c>
      <c r="R383" s="100">
        <v>2.0499999999999998</v>
      </c>
      <c r="S383" s="100">
        <v>2.08</v>
      </c>
      <c r="T383" s="100">
        <v>2.0649999999999999</v>
      </c>
      <c r="U383" s="183">
        <v>0</v>
      </c>
      <c r="V383" s="183">
        <v>-3.7296037296037383</v>
      </c>
      <c r="W383" s="100">
        <v>151.12555</v>
      </c>
    </row>
    <row r="384" spans="1:23">
      <c r="A384" s="173">
        <f t="shared" si="12"/>
        <v>42071</v>
      </c>
      <c r="B384" s="149">
        <f t="shared" si="12"/>
        <v>42073</v>
      </c>
      <c r="C384" s="102">
        <v>0.72568571428571438</v>
      </c>
      <c r="D384" s="103">
        <v>2.4500000000000002</v>
      </c>
      <c r="E384" s="103">
        <v>2.48</v>
      </c>
      <c r="F384" s="103">
        <v>2.4649999999999999</v>
      </c>
      <c r="G384" s="182">
        <v>0</v>
      </c>
      <c r="H384" s="182">
        <v>-3.5225048923679054</v>
      </c>
      <c r="I384" s="103">
        <v>178.88152857142859</v>
      </c>
      <c r="K384" s="103">
        <v>1.47</v>
      </c>
      <c r="L384" s="103">
        <v>1.5</v>
      </c>
      <c r="M384" s="103">
        <v>1.4849999999999999</v>
      </c>
      <c r="N384" s="182">
        <v>0</v>
      </c>
      <c r="O384" s="182">
        <v>-10.271903323262833</v>
      </c>
      <c r="P384" s="103">
        <v>107.76432857142856</v>
      </c>
      <c r="R384" s="100">
        <v>2.0499999999999998</v>
      </c>
      <c r="S384" s="100">
        <v>2.08</v>
      </c>
      <c r="T384" s="100">
        <v>2.0649999999999999</v>
      </c>
      <c r="U384" s="183">
        <v>0</v>
      </c>
      <c r="V384" s="183">
        <v>-3.7296037296037383</v>
      </c>
      <c r="W384" s="100">
        <v>149.85410000000002</v>
      </c>
    </row>
    <row r="385" spans="1:23">
      <c r="A385" s="173">
        <f t="shared" si="12"/>
        <v>42078</v>
      </c>
      <c r="B385" s="149">
        <f t="shared" si="12"/>
        <v>42080</v>
      </c>
      <c r="C385" s="102">
        <v>0.71379285714285712</v>
      </c>
      <c r="D385" s="103">
        <v>2.4500000000000002</v>
      </c>
      <c r="E385" s="103">
        <v>2.48</v>
      </c>
      <c r="F385" s="103">
        <v>2.4649999999999999</v>
      </c>
      <c r="G385" s="182">
        <v>0</v>
      </c>
      <c r="H385" s="182">
        <v>-2.3762376237623783</v>
      </c>
      <c r="I385" s="103">
        <v>175.94993928571427</v>
      </c>
      <c r="K385" s="103">
        <v>1.47</v>
      </c>
      <c r="L385" s="103">
        <v>1.5</v>
      </c>
      <c r="M385" s="103">
        <v>1.4849999999999999</v>
      </c>
      <c r="N385" s="182">
        <v>0</v>
      </c>
      <c r="O385" s="182">
        <v>-8.6153846153846274</v>
      </c>
      <c r="P385" s="103">
        <v>105.99823928571428</v>
      </c>
      <c r="R385" s="100">
        <v>2.0499999999999998</v>
      </c>
      <c r="S385" s="100">
        <v>2.08</v>
      </c>
      <c r="T385" s="100">
        <v>2.0649999999999999</v>
      </c>
      <c r="U385" s="183">
        <v>0</v>
      </c>
      <c r="V385" s="183">
        <v>-2.3640661938534464</v>
      </c>
      <c r="W385" s="100">
        <v>147.398225</v>
      </c>
    </row>
    <row r="386" spans="1:23">
      <c r="A386" s="173">
        <f t="shared" si="12"/>
        <v>42085</v>
      </c>
      <c r="B386" s="149">
        <f t="shared" si="12"/>
        <v>42087</v>
      </c>
      <c r="C386" s="102">
        <v>0.72008571428571433</v>
      </c>
      <c r="D386" s="103">
        <v>2.4500000000000002</v>
      </c>
      <c r="E386" s="103">
        <v>2.48</v>
      </c>
      <c r="F386" s="103">
        <v>2.4649999999999999</v>
      </c>
      <c r="G386" s="182">
        <v>0</v>
      </c>
      <c r="H386" s="182">
        <v>-4.6421663442940115</v>
      </c>
      <c r="I386" s="103">
        <v>177.50112857142858</v>
      </c>
      <c r="K386" s="103">
        <v>1.47</v>
      </c>
      <c r="L386" s="103">
        <v>1.5</v>
      </c>
      <c r="M386" s="103">
        <v>1.4849999999999999</v>
      </c>
      <c r="N386" s="182">
        <v>0</v>
      </c>
      <c r="O386" s="182">
        <v>-11.869436201780431</v>
      </c>
      <c r="P386" s="103">
        <v>106.93272857142857</v>
      </c>
      <c r="R386" s="100">
        <v>2.0499999999999998</v>
      </c>
      <c r="S386" s="100">
        <v>2.08</v>
      </c>
      <c r="T386" s="100">
        <v>2.0649999999999999</v>
      </c>
      <c r="U386" s="183">
        <v>0</v>
      </c>
      <c r="V386" s="183">
        <v>-4.1763341067285467</v>
      </c>
      <c r="W386" s="100">
        <v>148.6977</v>
      </c>
    </row>
    <row r="387" spans="1:23">
      <c r="A387" s="173">
        <f t="shared" si="12"/>
        <v>42092</v>
      </c>
      <c r="B387" s="149">
        <f t="shared" si="12"/>
        <v>42094</v>
      </c>
      <c r="C387" s="102">
        <v>0.73212857142857135</v>
      </c>
      <c r="D387" s="103">
        <v>2.4500000000000002</v>
      </c>
      <c r="E387" s="103">
        <v>2.48</v>
      </c>
      <c r="F387" s="103">
        <v>2.4649999999999999</v>
      </c>
      <c r="G387" s="182">
        <v>0</v>
      </c>
      <c r="H387" s="182">
        <v>-6.8052930056710892</v>
      </c>
      <c r="I387" s="103">
        <v>180.46969285714283</v>
      </c>
      <c r="K387" s="103">
        <v>1.47</v>
      </c>
      <c r="L387" s="103">
        <v>1.5</v>
      </c>
      <c r="M387" s="103">
        <v>1.4849999999999999</v>
      </c>
      <c r="N387" s="182">
        <v>0</v>
      </c>
      <c r="O387" s="182">
        <v>-14.409221902017293</v>
      </c>
      <c r="P387" s="103">
        <v>108.72109285714285</v>
      </c>
      <c r="R387" s="100">
        <v>2.0499999999999998</v>
      </c>
      <c r="S387" s="100">
        <v>2.08</v>
      </c>
      <c r="T387" s="100">
        <v>2.0649999999999999</v>
      </c>
      <c r="U387" s="183">
        <v>0</v>
      </c>
      <c r="V387" s="183">
        <v>-6.3492063492063551</v>
      </c>
      <c r="W387" s="100">
        <v>151.18454999999997</v>
      </c>
    </row>
    <row r="388" spans="1:23">
      <c r="A388" s="173">
        <f t="shared" ref="A388:B426" si="13">A387+7</f>
        <v>42099</v>
      </c>
      <c r="B388" s="149">
        <f t="shared" si="13"/>
        <v>42101</v>
      </c>
      <c r="C388" s="102">
        <v>0.73045714285714303</v>
      </c>
      <c r="D388" s="103">
        <v>2.4500000000000002</v>
      </c>
      <c r="E388" s="103">
        <v>2.48</v>
      </c>
      <c r="F388" s="103">
        <v>2.4649999999999999</v>
      </c>
      <c r="G388" s="182">
        <v>0</v>
      </c>
      <c r="H388" s="182">
        <v>-7.8504672897196173</v>
      </c>
      <c r="I388" s="103">
        <v>180.05768571428575</v>
      </c>
      <c r="K388" s="103">
        <v>1.47</v>
      </c>
      <c r="L388" s="103">
        <v>1.5</v>
      </c>
      <c r="M388" s="103">
        <v>1.4849999999999999</v>
      </c>
      <c r="N388" s="182">
        <v>0</v>
      </c>
      <c r="O388" s="182">
        <v>-15.864022662889539</v>
      </c>
      <c r="P388" s="103">
        <v>108.47288571428572</v>
      </c>
      <c r="R388" s="100">
        <v>2.0499999999999998</v>
      </c>
      <c r="S388" s="100">
        <v>2.08</v>
      </c>
      <c r="T388" s="100">
        <v>2.0649999999999999</v>
      </c>
      <c r="U388" s="183">
        <v>0</v>
      </c>
      <c r="V388" s="183">
        <v>-9.6280087527352407</v>
      </c>
      <c r="W388" s="100">
        <v>150.83940000000001</v>
      </c>
    </row>
    <row r="389" spans="1:23">
      <c r="A389" s="173">
        <f t="shared" si="13"/>
        <v>42106</v>
      </c>
      <c r="B389" s="149">
        <f t="shared" si="13"/>
        <v>42108</v>
      </c>
      <c r="C389" s="102">
        <v>0.72768571428571427</v>
      </c>
      <c r="D389" s="103">
        <v>2.4500000000000002</v>
      </c>
      <c r="E389" s="103">
        <v>2.48</v>
      </c>
      <c r="F389" s="103">
        <v>2.4649999999999999</v>
      </c>
      <c r="G389" s="182">
        <v>0</v>
      </c>
      <c r="H389" s="182">
        <v>-8.8724584103512143</v>
      </c>
      <c r="I389" s="103">
        <v>179.37452857142856</v>
      </c>
      <c r="K389" s="103">
        <v>1.47</v>
      </c>
      <c r="L389" s="103">
        <v>1.5</v>
      </c>
      <c r="M389" s="103">
        <v>1.4849999999999999</v>
      </c>
      <c r="N389" s="182">
        <v>0</v>
      </c>
      <c r="O389" s="182">
        <v>-17.270194986072426</v>
      </c>
      <c r="P389" s="103">
        <v>108.06132857142856</v>
      </c>
      <c r="R389" s="100">
        <v>2.0499999999999998</v>
      </c>
      <c r="S389" s="100">
        <v>2.08</v>
      </c>
      <c r="T389" s="100">
        <v>2.0649999999999999</v>
      </c>
      <c r="U389" s="183">
        <v>0</v>
      </c>
      <c r="V389" s="183">
        <v>-12.684989429175488</v>
      </c>
      <c r="W389" s="100">
        <v>150.2671</v>
      </c>
    </row>
    <row r="390" spans="1:23">
      <c r="A390" s="173">
        <f t="shared" si="13"/>
        <v>42113</v>
      </c>
      <c r="B390" s="149">
        <f t="shared" si="13"/>
        <v>42115</v>
      </c>
      <c r="C390" s="102">
        <v>0.72044285714285716</v>
      </c>
      <c r="D390" s="103">
        <v>2.4500000000000002</v>
      </c>
      <c r="E390" s="103">
        <v>2.48</v>
      </c>
      <c r="F390" s="103">
        <v>2.4649999999999999</v>
      </c>
      <c r="G390" s="182">
        <v>0</v>
      </c>
      <c r="H390" s="182">
        <v>-9.8720292504570608</v>
      </c>
      <c r="I390" s="103">
        <v>177.58916428571428</v>
      </c>
      <c r="K390" s="103">
        <v>1.47</v>
      </c>
      <c r="L390" s="103">
        <v>1.5</v>
      </c>
      <c r="M390" s="103">
        <v>1.4849999999999999</v>
      </c>
      <c r="N390" s="182">
        <v>0</v>
      </c>
      <c r="O390" s="182">
        <v>-18.63013698630138</v>
      </c>
      <c r="P390" s="103">
        <v>106.98576428571427</v>
      </c>
      <c r="R390" s="100">
        <v>2.0499999999999998</v>
      </c>
      <c r="S390" s="100">
        <v>2.08</v>
      </c>
      <c r="T390" s="100">
        <v>2.0649999999999999</v>
      </c>
      <c r="U390" s="183">
        <v>0</v>
      </c>
      <c r="V390" s="183">
        <v>-15.541922290388555</v>
      </c>
      <c r="W390" s="100">
        <v>148.77145000000002</v>
      </c>
    </row>
    <row r="391" spans="1:23">
      <c r="A391" s="173">
        <f t="shared" si="13"/>
        <v>42120</v>
      </c>
      <c r="B391" s="149">
        <f t="shared" si="13"/>
        <v>42122</v>
      </c>
      <c r="C391" s="102">
        <v>0.71712142857142858</v>
      </c>
      <c r="D391" s="103">
        <v>2.4500000000000002</v>
      </c>
      <c r="E391" s="103">
        <v>2.48</v>
      </c>
      <c r="F391" s="103">
        <v>2.4649999999999999</v>
      </c>
      <c r="G391" s="182">
        <v>0</v>
      </c>
      <c r="H391" s="182">
        <v>-9.8720292504570608</v>
      </c>
      <c r="I391" s="103">
        <v>176.77043214285712</v>
      </c>
      <c r="K391" s="103">
        <v>1.47</v>
      </c>
      <c r="L391" s="103">
        <v>1.5</v>
      </c>
      <c r="M391" s="103">
        <v>1.4849999999999999</v>
      </c>
      <c r="N391" s="182">
        <v>0</v>
      </c>
      <c r="O391" s="182">
        <v>-18.63013698630138</v>
      </c>
      <c r="P391" s="103">
        <v>106.49253214285714</v>
      </c>
      <c r="R391" s="100">
        <v>2.0499999999999998</v>
      </c>
      <c r="S391" s="100">
        <v>2.08</v>
      </c>
      <c r="T391" s="100">
        <v>2.0649999999999999</v>
      </c>
      <c r="U391" s="183">
        <v>0</v>
      </c>
      <c r="V391" s="183">
        <v>-15.541922290388555</v>
      </c>
      <c r="W391" s="100">
        <v>148.08557500000001</v>
      </c>
    </row>
    <row r="392" spans="1:23">
      <c r="A392" s="173">
        <f t="shared" si="13"/>
        <v>42127</v>
      </c>
      <c r="B392" s="149">
        <f t="shared" si="13"/>
        <v>42129</v>
      </c>
      <c r="C392" s="102">
        <v>0.72047142857142865</v>
      </c>
      <c r="D392" s="103">
        <v>2.4500000000000002</v>
      </c>
      <c r="E392" s="103">
        <v>2.48</v>
      </c>
      <c r="F392" s="103">
        <v>2.4649999999999999</v>
      </c>
      <c r="G392" s="182">
        <v>0</v>
      </c>
      <c r="H392" s="182">
        <v>-9.8720292504570608</v>
      </c>
      <c r="I392" s="103">
        <v>177.59620714285717</v>
      </c>
      <c r="K392" s="103">
        <v>1.47</v>
      </c>
      <c r="L392" s="103">
        <v>1.5</v>
      </c>
      <c r="M392" s="103">
        <v>1.4849999999999999</v>
      </c>
      <c r="N392" s="182">
        <v>0</v>
      </c>
      <c r="O392" s="182">
        <v>-18.63013698630138</v>
      </c>
      <c r="P392" s="103">
        <v>106.99000714285714</v>
      </c>
      <c r="R392" s="100">
        <v>2.0499999999999998</v>
      </c>
      <c r="S392" s="100">
        <v>2.08</v>
      </c>
      <c r="T392" s="100">
        <v>2.0649999999999999</v>
      </c>
      <c r="U392" s="183">
        <v>0</v>
      </c>
      <c r="V392" s="183">
        <v>-15.541922290388555</v>
      </c>
      <c r="W392" s="100">
        <v>148.77735000000001</v>
      </c>
    </row>
    <row r="393" spans="1:23">
      <c r="A393" s="173">
        <f t="shared" si="13"/>
        <v>42134</v>
      </c>
      <c r="B393" s="149">
        <f t="shared" si="13"/>
        <v>42136</v>
      </c>
      <c r="C393" s="102">
        <v>0.73366857142857145</v>
      </c>
      <c r="D393" s="103">
        <v>2.4500000000000002</v>
      </c>
      <c r="E393" s="103">
        <v>2.48</v>
      </c>
      <c r="F393" s="103">
        <v>2.4649999999999999</v>
      </c>
      <c r="G393" s="182">
        <v>0</v>
      </c>
      <c r="H393" s="182">
        <v>-9.8720292504570608</v>
      </c>
      <c r="I393" s="103">
        <v>180.84930285714285</v>
      </c>
      <c r="K393" s="103">
        <v>1.47</v>
      </c>
      <c r="L393" s="103">
        <v>1.5</v>
      </c>
      <c r="M393" s="103">
        <v>1.4849999999999999</v>
      </c>
      <c r="N393" s="182">
        <v>0</v>
      </c>
      <c r="O393" s="182">
        <v>-18.63013698630138</v>
      </c>
      <c r="P393" s="103">
        <v>108.94978285714285</v>
      </c>
      <c r="R393" s="100">
        <v>2.0499999999999998</v>
      </c>
      <c r="S393" s="100">
        <v>2.08</v>
      </c>
      <c r="T393" s="100">
        <v>2.0649999999999999</v>
      </c>
      <c r="U393" s="183">
        <v>0</v>
      </c>
      <c r="V393" s="183">
        <v>-15.541922290388555</v>
      </c>
      <c r="W393" s="100">
        <v>151.50255999999999</v>
      </c>
    </row>
    <row r="394" spans="1:23">
      <c r="A394" s="173">
        <f t="shared" si="13"/>
        <v>42141</v>
      </c>
      <c r="B394" s="149">
        <f t="shared" si="13"/>
        <v>42143</v>
      </c>
      <c r="C394" s="102">
        <v>0.72095714285714296</v>
      </c>
      <c r="D394" s="103">
        <v>2.4500000000000002</v>
      </c>
      <c r="E394" s="103">
        <v>2.48</v>
      </c>
      <c r="F394" s="103">
        <v>2.4649999999999999</v>
      </c>
      <c r="G394" s="182">
        <v>0</v>
      </c>
      <c r="H394" s="182">
        <v>-9.8720292504570608</v>
      </c>
      <c r="I394" s="103">
        <v>177.71593571428573</v>
      </c>
      <c r="K394" s="103">
        <v>1.47</v>
      </c>
      <c r="L394" s="103">
        <v>1.5</v>
      </c>
      <c r="M394" s="103">
        <v>1.4849999999999999</v>
      </c>
      <c r="N394" s="182">
        <v>0</v>
      </c>
      <c r="O394" s="182">
        <v>-18.63013698630138</v>
      </c>
      <c r="P394" s="103">
        <v>107.06213571428572</v>
      </c>
      <c r="R394" s="100">
        <v>2.0499999999999998</v>
      </c>
      <c r="S394" s="100">
        <v>2.08</v>
      </c>
      <c r="T394" s="100">
        <v>2.0649999999999999</v>
      </c>
      <c r="U394" s="183">
        <v>0</v>
      </c>
      <c r="V394" s="183">
        <v>-15.541922290388555</v>
      </c>
      <c r="W394" s="100">
        <v>148.87765000000002</v>
      </c>
    </row>
    <row r="395" spans="1:23">
      <c r="A395" s="173">
        <f t="shared" si="13"/>
        <v>42148</v>
      </c>
      <c r="B395" s="149">
        <f t="shared" si="13"/>
        <v>42150</v>
      </c>
      <c r="C395" s="102">
        <v>0.71759285714285714</v>
      </c>
      <c r="D395" s="103">
        <v>2.4500000000000002</v>
      </c>
      <c r="E395" s="103">
        <v>2.48</v>
      </c>
      <c r="F395" s="103">
        <v>2.4649999999999999</v>
      </c>
      <c r="G395" s="182">
        <v>0</v>
      </c>
      <c r="H395" s="182">
        <v>-8.8724584103512143</v>
      </c>
      <c r="I395" s="103">
        <v>176.8866392857143</v>
      </c>
      <c r="K395" s="103">
        <v>1.47</v>
      </c>
      <c r="L395" s="103">
        <v>1.5</v>
      </c>
      <c r="M395" s="103">
        <v>1.4849999999999999</v>
      </c>
      <c r="N395" s="182">
        <v>0</v>
      </c>
      <c r="O395" s="182">
        <v>-17.270194986072426</v>
      </c>
      <c r="P395" s="103">
        <v>106.56253928571428</v>
      </c>
      <c r="R395" s="100">
        <v>2.0499999999999998</v>
      </c>
      <c r="S395" s="100">
        <v>2.08</v>
      </c>
      <c r="T395" s="100">
        <v>2.0649999999999999</v>
      </c>
      <c r="U395" s="183">
        <v>0</v>
      </c>
      <c r="V395" s="183">
        <v>-15.541922290388555</v>
      </c>
      <c r="W395" s="100">
        <v>148.18292499999998</v>
      </c>
    </row>
    <row r="396" spans="1:23">
      <c r="A396" s="173">
        <f t="shared" si="13"/>
        <v>42155</v>
      </c>
      <c r="B396" s="149">
        <f t="shared" si="13"/>
        <v>42157</v>
      </c>
      <c r="C396" s="102">
        <v>0.71297142857142859</v>
      </c>
      <c r="D396" s="103">
        <v>2.4500000000000002</v>
      </c>
      <c r="E396" s="103">
        <v>2.48</v>
      </c>
      <c r="F396" s="103">
        <v>2.4649999999999999</v>
      </c>
      <c r="G396" s="182">
        <v>0</v>
      </c>
      <c r="H396" s="182">
        <v>-9.8720292504570608</v>
      </c>
      <c r="I396" s="103">
        <v>175.74745714285714</v>
      </c>
      <c r="K396" s="103">
        <v>1.47</v>
      </c>
      <c r="L396" s="103">
        <v>1.5</v>
      </c>
      <c r="M396" s="103">
        <v>1.4849999999999999</v>
      </c>
      <c r="N396" s="182">
        <v>0</v>
      </c>
      <c r="O396" s="182">
        <v>-18.63013698630138</v>
      </c>
      <c r="P396" s="103">
        <v>105.87625714285713</v>
      </c>
      <c r="R396" s="100">
        <v>2.0499999999999998</v>
      </c>
      <c r="S396" s="100">
        <v>2.08</v>
      </c>
      <c r="T396" s="100">
        <v>2.0649999999999999</v>
      </c>
      <c r="U396" s="183">
        <v>0</v>
      </c>
      <c r="V396" s="183">
        <v>-18.860510805500979</v>
      </c>
      <c r="W396" s="100">
        <v>147.2286</v>
      </c>
    </row>
    <row r="397" spans="1:23">
      <c r="A397" s="173">
        <f t="shared" si="13"/>
        <v>42162</v>
      </c>
      <c r="B397" s="149">
        <f t="shared" si="13"/>
        <v>42164</v>
      </c>
      <c r="C397" s="102">
        <v>0.72697857142857136</v>
      </c>
      <c r="D397" s="103">
        <v>2.4500000000000002</v>
      </c>
      <c r="E397" s="103">
        <v>2.48</v>
      </c>
      <c r="F397" s="103">
        <v>2.4649999999999999</v>
      </c>
      <c r="G397" s="182">
        <v>0</v>
      </c>
      <c r="H397" s="182">
        <v>-9.8720292504570608</v>
      </c>
      <c r="I397" s="103">
        <v>179.20021785714283</v>
      </c>
      <c r="K397" s="103">
        <v>1.47</v>
      </c>
      <c r="L397" s="103">
        <v>1.5</v>
      </c>
      <c r="M397" s="103">
        <v>1.4849999999999999</v>
      </c>
      <c r="N397" s="182">
        <v>0</v>
      </c>
      <c r="O397" s="182">
        <v>-18.63013698630138</v>
      </c>
      <c r="P397" s="103">
        <v>107.95631785714284</v>
      </c>
      <c r="R397" s="100">
        <v>2.0499999999999998</v>
      </c>
      <c r="S397" s="100">
        <v>2.08</v>
      </c>
      <c r="T397" s="100">
        <v>2.0649999999999999</v>
      </c>
      <c r="U397" s="183">
        <v>0</v>
      </c>
      <c r="V397" s="183">
        <v>-18.860510805500979</v>
      </c>
      <c r="W397" s="100">
        <v>150.12107499999999</v>
      </c>
    </row>
    <row r="398" spans="1:23">
      <c r="A398" s="173">
        <f t="shared" si="13"/>
        <v>42169</v>
      </c>
      <c r="B398" s="149">
        <f t="shared" si="13"/>
        <v>42171</v>
      </c>
      <c r="C398" s="102">
        <v>0.72898571428571424</v>
      </c>
      <c r="D398" s="103">
        <v>2.4500000000000002</v>
      </c>
      <c r="E398" s="103">
        <v>2.48</v>
      </c>
      <c r="F398" s="103">
        <v>2.4649999999999999</v>
      </c>
      <c r="G398" s="182">
        <v>0</v>
      </c>
      <c r="H398" s="182">
        <v>-10.526315789473685</v>
      </c>
      <c r="I398" s="103">
        <v>179.69497857142855</v>
      </c>
      <c r="K398" s="103">
        <v>1.47</v>
      </c>
      <c r="L398" s="103">
        <v>1.5</v>
      </c>
      <c r="M398" s="103">
        <v>1.4849999999999999</v>
      </c>
      <c r="N398" s="182">
        <v>0</v>
      </c>
      <c r="O398" s="182">
        <v>-18.63013698630138</v>
      </c>
      <c r="P398" s="103">
        <v>108.25437857142855</v>
      </c>
      <c r="R398" s="100">
        <v>2.0499999999999998</v>
      </c>
      <c r="S398" s="100">
        <v>2.08</v>
      </c>
      <c r="T398" s="100">
        <v>2.0649999999999999</v>
      </c>
      <c r="U398" s="183">
        <v>0</v>
      </c>
      <c r="V398" s="183">
        <v>-21.928166351606805</v>
      </c>
      <c r="W398" s="100">
        <v>150.53554999999997</v>
      </c>
    </row>
    <row r="399" spans="1:23">
      <c r="A399" s="173">
        <f t="shared" si="13"/>
        <v>42176</v>
      </c>
      <c r="B399" s="149">
        <f t="shared" si="13"/>
        <v>42178</v>
      </c>
      <c r="C399" s="102">
        <v>0.71808571428571433</v>
      </c>
      <c r="D399" s="103">
        <v>2.4500000000000002</v>
      </c>
      <c r="E399" s="103">
        <v>2.48</v>
      </c>
      <c r="F399" s="103">
        <v>2.4649999999999999</v>
      </c>
      <c r="G399" s="182">
        <v>0</v>
      </c>
      <c r="H399" s="182">
        <v>-11.490125673249565</v>
      </c>
      <c r="I399" s="103">
        <v>177.00812857142859</v>
      </c>
      <c r="K399" s="103">
        <v>1.47</v>
      </c>
      <c r="L399" s="103">
        <v>1.5</v>
      </c>
      <c r="M399" s="103">
        <v>1.4849999999999999</v>
      </c>
      <c r="N399" s="182">
        <v>0</v>
      </c>
      <c r="O399" s="182">
        <v>-19.946091644204856</v>
      </c>
      <c r="P399" s="103">
        <v>106.63572857142857</v>
      </c>
      <c r="R399" s="100">
        <v>2.0499999999999998</v>
      </c>
      <c r="S399" s="100">
        <v>2.08</v>
      </c>
      <c r="T399" s="100">
        <v>2.0649999999999999</v>
      </c>
      <c r="U399" s="183">
        <v>0</v>
      </c>
      <c r="V399" s="183">
        <v>-21.928166351606805</v>
      </c>
      <c r="W399" s="100">
        <v>148.28470000000002</v>
      </c>
    </row>
    <row r="400" spans="1:23">
      <c r="A400" s="173">
        <f t="shared" si="13"/>
        <v>42183</v>
      </c>
      <c r="B400" s="149">
        <f t="shared" si="13"/>
        <v>42185</v>
      </c>
      <c r="C400" s="102">
        <v>0.7127714285714285</v>
      </c>
      <c r="D400" s="103">
        <v>2.4500000000000002</v>
      </c>
      <c r="E400" s="103">
        <v>2.48</v>
      </c>
      <c r="F400" s="103">
        <v>2.4649999999999999</v>
      </c>
      <c r="G400" s="182">
        <v>0</v>
      </c>
      <c r="H400" s="182">
        <v>-11.490125673249565</v>
      </c>
      <c r="I400" s="103">
        <v>175.69815714285713</v>
      </c>
      <c r="K400" s="103">
        <v>1.47</v>
      </c>
      <c r="L400" s="103">
        <v>1.5</v>
      </c>
      <c r="M400" s="103">
        <v>1.4849999999999999</v>
      </c>
      <c r="N400" s="182">
        <v>0</v>
      </c>
      <c r="O400" s="182">
        <v>-19.946091644204856</v>
      </c>
      <c r="P400" s="103">
        <v>105.84655714285714</v>
      </c>
      <c r="R400" s="100">
        <v>2.0499999999999998</v>
      </c>
      <c r="S400" s="100">
        <v>2.08</v>
      </c>
      <c r="T400" s="100">
        <v>2.0649999999999999</v>
      </c>
      <c r="U400" s="183">
        <v>0</v>
      </c>
      <c r="V400" s="183">
        <v>-21.928166351606805</v>
      </c>
      <c r="W400" s="100">
        <v>147.18729999999996</v>
      </c>
    </row>
    <row r="401" spans="1:23">
      <c r="A401" s="173">
        <f t="shared" si="13"/>
        <v>42190</v>
      </c>
      <c r="B401" s="149">
        <f t="shared" si="13"/>
        <v>42192</v>
      </c>
      <c r="C401" s="102">
        <v>0.71027142857142866</v>
      </c>
      <c r="D401" s="103">
        <v>2.4500000000000002</v>
      </c>
      <c r="E401" s="103">
        <v>2.48</v>
      </c>
      <c r="F401" s="103">
        <v>2.4649999999999999</v>
      </c>
      <c r="G401" s="182">
        <v>0</v>
      </c>
      <c r="H401" s="182">
        <v>-11.490125673249565</v>
      </c>
      <c r="I401" s="103">
        <v>175.08190714285718</v>
      </c>
      <c r="K401" s="103">
        <v>1.47</v>
      </c>
      <c r="L401" s="103">
        <v>1.5</v>
      </c>
      <c r="M401" s="103">
        <v>1.4849999999999999</v>
      </c>
      <c r="N401" s="182">
        <v>0</v>
      </c>
      <c r="O401" s="182">
        <v>-19.946091644204856</v>
      </c>
      <c r="P401" s="103">
        <v>105.47530714285716</v>
      </c>
      <c r="R401" s="100">
        <v>2.0499999999999998</v>
      </c>
      <c r="S401" s="100">
        <v>2.08</v>
      </c>
      <c r="T401" s="100">
        <v>2.0649999999999999</v>
      </c>
      <c r="U401" s="183">
        <v>0</v>
      </c>
      <c r="V401" s="183">
        <v>-21.928166351606805</v>
      </c>
      <c r="W401" s="100">
        <v>146.67105000000004</v>
      </c>
    </row>
    <row r="402" spans="1:23">
      <c r="A402" s="173">
        <f t="shared" si="13"/>
        <v>42197</v>
      </c>
      <c r="B402" s="149">
        <f t="shared" si="13"/>
        <v>42199</v>
      </c>
      <c r="C402" s="102">
        <v>0.71462857142857139</v>
      </c>
      <c r="D402" s="103">
        <v>2.4500000000000002</v>
      </c>
      <c r="E402" s="103">
        <v>2.48</v>
      </c>
      <c r="F402" s="103">
        <v>2.4649999999999999</v>
      </c>
      <c r="G402" s="182">
        <v>0</v>
      </c>
      <c r="H402" s="182">
        <v>-11.490125673249565</v>
      </c>
      <c r="I402" s="103">
        <v>176.15594285714283</v>
      </c>
      <c r="K402" s="103">
        <v>1.47</v>
      </c>
      <c r="L402" s="103">
        <v>1.5</v>
      </c>
      <c r="M402" s="103">
        <v>1.4849999999999999</v>
      </c>
      <c r="N402" s="182">
        <v>0</v>
      </c>
      <c r="O402" s="182">
        <v>-19.946091644204856</v>
      </c>
      <c r="P402" s="103">
        <v>106.12234285714284</v>
      </c>
      <c r="R402" s="100">
        <v>2.0499999999999998</v>
      </c>
      <c r="S402" s="100">
        <v>2.08</v>
      </c>
      <c r="T402" s="100">
        <v>2.0649999999999999</v>
      </c>
      <c r="U402" s="183">
        <v>0</v>
      </c>
      <c r="V402" s="183">
        <v>-21.928166351606805</v>
      </c>
      <c r="W402" s="100">
        <v>147.57079999999999</v>
      </c>
    </row>
    <row r="403" spans="1:23">
      <c r="A403" s="173">
        <f t="shared" si="13"/>
        <v>42204</v>
      </c>
      <c r="B403" s="149">
        <f t="shared" si="13"/>
        <v>42206</v>
      </c>
      <c r="C403" s="102">
        <v>0.70569999999999999</v>
      </c>
      <c r="D403" s="103">
        <v>2.4500000000000002</v>
      </c>
      <c r="E403" s="103">
        <v>2.48</v>
      </c>
      <c r="F403" s="103">
        <v>2.4649999999999999</v>
      </c>
      <c r="G403" s="182">
        <v>0</v>
      </c>
      <c r="H403" s="182">
        <v>-11.490125673249565</v>
      </c>
      <c r="I403" s="103">
        <v>173.95504999999997</v>
      </c>
      <c r="K403" s="103">
        <v>1.47</v>
      </c>
      <c r="L403" s="103">
        <v>1.5</v>
      </c>
      <c r="M403" s="103">
        <v>1.4849999999999999</v>
      </c>
      <c r="N403" s="182">
        <v>0</v>
      </c>
      <c r="O403" s="182">
        <v>-19.946091644204856</v>
      </c>
      <c r="P403" s="103">
        <v>104.79644999999999</v>
      </c>
      <c r="R403" s="100">
        <v>2.0499999999999998</v>
      </c>
      <c r="S403" s="100">
        <v>2.08</v>
      </c>
      <c r="T403" s="100">
        <v>2.0649999999999999</v>
      </c>
      <c r="U403" s="183">
        <v>0</v>
      </c>
      <c r="V403" s="183">
        <v>-21.928166351606805</v>
      </c>
      <c r="W403" s="100">
        <v>145.72704999999999</v>
      </c>
    </row>
    <row r="404" spans="1:23">
      <c r="A404" s="173">
        <f t="shared" si="13"/>
        <v>42211</v>
      </c>
      <c r="B404" s="149">
        <f t="shared" si="13"/>
        <v>42213</v>
      </c>
      <c r="C404" s="102">
        <v>0.70150000000000001</v>
      </c>
      <c r="D404" s="103">
        <v>2.4500000000000002</v>
      </c>
      <c r="E404" s="103">
        <v>2.48</v>
      </c>
      <c r="F404" s="103">
        <v>2.4649999999999999</v>
      </c>
      <c r="G404" s="182">
        <v>0</v>
      </c>
      <c r="H404" s="182">
        <v>-10.526315789473685</v>
      </c>
      <c r="I404" s="103">
        <v>172.91974999999999</v>
      </c>
      <c r="K404" s="103">
        <v>1.47</v>
      </c>
      <c r="L404" s="103">
        <v>1.5</v>
      </c>
      <c r="M404" s="103">
        <v>1.4849999999999999</v>
      </c>
      <c r="N404" s="182">
        <v>0</v>
      </c>
      <c r="O404" s="182">
        <v>-18.63013698630138</v>
      </c>
      <c r="P404" s="103">
        <v>104.17274999999999</v>
      </c>
      <c r="R404" s="100">
        <v>2.0499999999999998</v>
      </c>
      <c r="S404" s="100">
        <v>2.08</v>
      </c>
      <c r="T404" s="100">
        <v>2.0649999999999999</v>
      </c>
      <c r="U404" s="183">
        <v>0</v>
      </c>
      <c r="V404" s="183">
        <v>-21.928166351606805</v>
      </c>
      <c r="W404" s="100">
        <v>144.85974999999999</v>
      </c>
    </row>
    <row r="405" spans="1:23">
      <c r="A405" s="173">
        <f t="shared" si="13"/>
        <v>42218</v>
      </c>
      <c r="B405" s="149">
        <f t="shared" si="13"/>
        <v>42220</v>
      </c>
      <c r="C405" s="102">
        <v>0.70592857142857135</v>
      </c>
      <c r="D405" s="103">
        <v>2.4500000000000002</v>
      </c>
      <c r="E405" s="103">
        <v>2.48</v>
      </c>
      <c r="F405" s="103">
        <v>2.4649999999999999</v>
      </c>
      <c r="G405" s="182">
        <v>0</v>
      </c>
      <c r="H405" s="182">
        <v>-10.526315789473685</v>
      </c>
      <c r="I405" s="103">
        <v>174.01139285714282</v>
      </c>
      <c r="K405" s="103">
        <v>1.47</v>
      </c>
      <c r="L405" s="103">
        <v>1.5</v>
      </c>
      <c r="M405" s="103">
        <v>1.4849999999999999</v>
      </c>
      <c r="N405" s="182">
        <v>0</v>
      </c>
      <c r="O405" s="182">
        <v>-17.270194986072426</v>
      </c>
      <c r="P405" s="103">
        <v>104.83039285714284</v>
      </c>
      <c r="R405" s="100">
        <v>2.0499999999999998</v>
      </c>
      <c r="S405" s="100">
        <v>2.08</v>
      </c>
      <c r="T405" s="100">
        <v>2.0649999999999999</v>
      </c>
      <c r="U405" s="183">
        <v>0</v>
      </c>
      <c r="V405" s="183">
        <v>-21.928166351606805</v>
      </c>
      <c r="W405" s="100">
        <v>145.77424999999997</v>
      </c>
    </row>
    <row r="406" spans="1:23">
      <c r="A406" s="173">
        <f t="shared" si="13"/>
        <v>42225</v>
      </c>
      <c r="B406" s="149">
        <f t="shared" si="13"/>
        <v>42227</v>
      </c>
      <c r="C406" s="102">
        <v>0.70250714285714277</v>
      </c>
      <c r="D406" s="103">
        <v>2.4500000000000002</v>
      </c>
      <c r="E406" s="103">
        <v>2.48</v>
      </c>
      <c r="F406" s="103">
        <v>2.4649999999999999</v>
      </c>
      <c r="G406" s="182">
        <v>0</v>
      </c>
      <c r="H406" s="182">
        <v>-10.526315789473685</v>
      </c>
      <c r="I406" s="103">
        <v>173.16801071428569</v>
      </c>
      <c r="K406" s="103">
        <v>1.47</v>
      </c>
      <c r="L406" s="103">
        <v>1.5</v>
      </c>
      <c r="M406" s="103">
        <v>1.4849999999999999</v>
      </c>
      <c r="N406" s="182">
        <v>0</v>
      </c>
      <c r="O406" s="182">
        <v>-17.270194986072426</v>
      </c>
      <c r="P406" s="103">
        <v>104.32231071428571</v>
      </c>
      <c r="R406" s="100">
        <v>2.0499999999999998</v>
      </c>
      <c r="S406" s="100">
        <v>2.08</v>
      </c>
      <c r="T406" s="100">
        <v>2.0649999999999999</v>
      </c>
      <c r="U406" s="183">
        <v>0</v>
      </c>
      <c r="V406" s="183">
        <v>-21.928166351606805</v>
      </c>
      <c r="W406" s="100">
        <v>145.06772499999997</v>
      </c>
    </row>
    <row r="407" spans="1:23">
      <c r="A407" s="173">
        <f t="shared" si="13"/>
        <v>42232</v>
      </c>
      <c r="B407" s="149">
        <f t="shared" si="13"/>
        <v>42234</v>
      </c>
      <c r="C407" s="102">
        <v>0.71078571428571435</v>
      </c>
      <c r="D407" s="103">
        <v>2.4500000000000002</v>
      </c>
      <c r="E407" s="103">
        <v>2.48</v>
      </c>
      <c r="F407" s="103">
        <v>2.4649999999999999</v>
      </c>
      <c r="G407" s="182">
        <v>0</v>
      </c>
      <c r="H407" s="182">
        <v>-9.5412844036697351</v>
      </c>
      <c r="I407" s="103">
        <v>175.20867857142858</v>
      </c>
      <c r="K407" s="103">
        <v>1.47</v>
      </c>
      <c r="L407" s="103">
        <v>1.5</v>
      </c>
      <c r="M407" s="103">
        <v>1.4849999999999999</v>
      </c>
      <c r="N407" s="182">
        <v>0</v>
      </c>
      <c r="O407" s="182">
        <v>-17.270194986072426</v>
      </c>
      <c r="P407" s="103">
        <v>105.55167857142858</v>
      </c>
      <c r="R407" s="100">
        <v>2.0499999999999998</v>
      </c>
      <c r="S407" s="100">
        <v>2.08</v>
      </c>
      <c r="T407" s="100">
        <v>2.0649999999999999</v>
      </c>
      <c r="U407" s="183">
        <v>0</v>
      </c>
      <c r="V407" s="183">
        <v>-21.928166351606805</v>
      </c>
      <c r="W407" s="100">
        <v>146.77725000000001</v>
      </c>
    </row>
    <row r="408" spans="1:23">
      <c r="A408" s="173">
        <f t="shared" si="13"/>
        <v>42239</v>
      </c>
      <c r="B408" s="149">
        <f t="shared" si="13"/>
        <v>42241</v>
      </c>
      <c r="C408" s="102">
        <v>0.71250000000000002</v>
      </c>
      <c r="D408" s="103">
        <v>2.4500000000000002</v>
      </c>
      <c r="E408" s="103">
        <v>2.48</v>
      </c>
      <c r="F408" s="103">
        <v>2.4649999999999999</v>
      </c>
      <c r="G408" s="182">
        <v>0</v>
      </c>
      <c r="H408" s="182">
        <v>-9.5412844036697351</v>
      </c>
      <c r="I408" s="103">
        <v>175.63124999999999</v>
      </c>
      <c r="K408" s="103">
        <v>1.47</v>
      </c>
      <c r="L408" s="103">
        <v>1.5</v>
      </c>
      <c r="M408" s="103">
        <v>1.4849999999999999</v>
      </c>
      <c r="N408" s="182">
        <v>0</v>
      </c>
      <c r="O408" s="182">
        <v>-17.270194986072426</v>
      </c>
      <c r="P408" s="103">
        <v>105.80624999999999</v>
      </c>
      <c r="R408" s="100">
        <v>2.0499999999999998</v>
      </c>
      <c r="S408" s="100">
        <v>2.08</v>
      </c>
      <c r="T408" s="100">
        <v>2.0649999999999999</v>
      </c>
      <c r="U408" s="183">
        <v>0</v>
      </c>
      <c r="V408" s="183">
        <v>-21.928166351606805</v>
      </c>
      <c r="W408" s="100">
        <v>147.13124999999999</v>
      </c>
    </row>
    <row r="409" spans="1:23">
      <c r="A409" s="173">
        <f t="shared" si="13"/>
        <v>42246</v>
      </c>
      <c r="B409" s="149">
        <f t="shared" si="13"/>
        <v>42248</v>
      </c>
      <c r="C409" s="102">
        <v>0.72939999999999994</v>
      </c>
      <c r="D409" s="103">
        <v>2.4500000000000002</v>
      </c>
      <c r="E409" s="103">
        <v>2.48</v>
      </c>
      <c r="F409" s="103">
        <v>2.4649999999999999</v>
      </c>
      <c r="G409" s="182">
        <v>0</v>
      </c>
      <c r="H409" s="182">
        <v>-8.8724584103512143</v>
      </c>
      <c r="I409" s="103">
        <v>179.79709999999997</v>
      </c>
      <c r="K409" s="103">
        <v>1.47</v>
      </c>
      <c r="L409" s="103">
        <v>1.5</v>
      </c>
      <c r="M409" s="103">
        <v>1.4849999999999999</v>
      </c>
      <c r="N409" s="182">
        <v>0</v>
      </c>
      <c r="O409" s="182">
        <v>-14.899713467048727</v>
      </c>
      <c r="P409" s="103">
        <v>108.31589999999997</v>
      </c>
      <c r="R409" s="100">
        <v>2.0499999999999998</v>
      </c>
      <c r="S409" s="100">
        <v>2.08</v>
      </c>
      <c r="T409" s="100">
        <v>2.0649999999999999</v>
      </c>
      <c r="U409" s="183">
        <v>0</v>
      </c>
      <c r="V409" s="183">
        <v>-21.928166351606805</v>
      </c>
      <c r="W409" s="100">
        <v>150.62109999999998</v>
      </c>
    </row>
    <row r="410" spans="1:23">
      <c r="A410" s="173">
        <f t="shared" si="13"/>
        <v>42253</v>
      </c>
      <c r="B410" s="149">
        <f t="shared" si="13"/>
        <v>42255</v>
      </c>
      <c r="C410" s="102">
        <v>0.73240428571428573</v>
      </c>
      <c r="D410" s="103">
        <v>2.4500000000000002</v>
      </c>
      <c r="E410" s="103">
        <v>2.48</v>
      </c>
      <c r="F410" s="103">
        <v>2.4649999999999999</v>
      </c>
      <c r="G410" s="182">
        <v>0</v>
      </c>
      <c r="H410" s="182">
        <v>-8.8724584103512143</v>
      </c>
      <c r="I410" s="103">
        <v>180.53765642857144</v>
      </c>
      <c r="K410" s="103">
        <v>1.47</v>
      </c>
      <c r="L410" s="103">
        <v>1.5</v>
      </c>
      <c r="M410" s="103">
        <v>1.4849999999999999</v>
      </c>
      <c r="N410" s="182">
        <v>0</v>
      </c>
      <c r="O410" s="182">
        <v>-13.411078717201164</v>
      </c>
      <c r="P410" s="103">
        <v>108.76203642857143</v>
      </c>
      <c r="R410" s="100">
        <v>2.0499999999999998</v>
      </c>
      <c r="S410" s="100">
        <v>2.08</v>
      </c>
      <c r="T410" s="100">
        <v>2.0649999999999999</v>
      </c>
      <c r="U410" s="183">
        <v>0</v>
      </c>
      <c r="V410" s="183">
        <v>-21.928166351606805</v>
      </c>
      <c r="W410" s="100">
        <v>151.24148500000001</v>
      </c>
    </row>
    <row r="411" spans="1:23">
      <c r="A411" s="173">
        <f t="shared" si="13"/>
        <v>42260</v>
      </c>
      <c r="B411" s="149">
        <f t="shared" si="13"/>
        <v>42262</v>
      </c>
      <c r="C411" s="102">
        <v>0.72844285714285717</v>
      </c>
      <c r="D411" s="103">
        <v>2.4500000000000002</v>
      </c>
      <c r="E411" s="103">
        <v>2.48</v>
      </c>
      <c r="F411" s="103">
        <v>2.4649999999999999</v>
      </c>
      <c r="G411" s="182">
        <v>0</v>
      </c>
      <c r="H411" s="182">
        <v>-8.193668528864066</v>
      </c>
      <c r="I411" s="103">
        <v>179.56116428571428</v>
      </c>
      <c r="K411" s="103">
        <v>1.47</v>
      </c>
      <c r="L411" s="103">
        <v>1.5</v>
      </c>
      <c r="M411" s="103">
        <v>1.4849999999999999</v>
      </c>
      <c r="N411" s="182">
        <v>0</v>
      </c>
      <c r="O411" s="182">
        <v>-13.411078717201164</v>
      </c>
      <c r="P411" s="103">
        <v>108.17376428571428</v>
      </c>
      <c r="R411" s="100">
        <v>2.0499999999999998</v>
      </c>
      <c r="S411" s="100">
        <v>2.08</v>
      </c>
      <c r="T411" s="100">
        <v>2.0649999999999999</v>
      </c>
      <c r="U411" s="183">
        <v>0</v>
      </c>
      <c r="V411" s="183">
        <v>-21.928166351606805</v>
      </c>
      <c r="W411" s="100">
        <v>150.42345</v>
      </c>
    </row>
    <row r="412" spans="1:23">
      <c r="A412" s="173">
        <f t="shared" si="13"/>
        <v>42267</v>
      </c>
      <c r="B412" s="149">
        <f t="shared" si="13"/>
        <v>42269</v>
      </c>
      <c r="C412" s="102">
        <v>0.73050000000000004</v>
      </c>
      <c r="D412" s="103">
        <v>2.4500000000000002</v>
      </c>
      <c r="E412" s="103">
        <v>2.48</v>
      </c>
      <c r="F412" s="103">
        <v>2.4649999999999999</v>
      </c>
      <c r="G412" s="182">
        <v>0</v>
      </c>
      <c r="H412" s="182">
        <v>-6.4516129032257936</v>
      </c>
      <c r="I412" s="103">
        <v>180.06825000000001</v>
      </c>
      <c r="K412" s="103">
        <v>1.47</v>
      </c>
      <c r="L412" s="103">
        <v>1.5</v>
      </c>
      <c r="M412" s="103">
        <v>1.4849999999999999</v>
      </c>
      <c r="N412" s="182">
        <v>0</v>
      </c>
      <c r="O412" s="182">
        <v>-10.810810810810821</v>
      </c>
      <c r="P412" s="103">
        <v>108.47925000000001</v>
      </c>
      <c r="R412" s="100">
        <v>2.0499999999999998</v>
      </c>
      <c r="S412" s="100">
        <v>2.08</v>
      </c>
      <c r="T412" s="100">
        <v>2.0649999999999999</v>
      </c>
      <c r="U412" s="183">
        <v>0</v>
      </c>
      <c r="V412" s="183">
        <v>-20.423892100192674</v>
      </c>
      <c r="W412" s="100">
        <v>150.84825000000001</v>
      </c>
    </row>
    <row r="413" spans="1:23">
      <c r="A413" s="173">
        <f t="shared" si="13"/>
        <v>42274</v>
      </c>
      <c r="B413" s="149">
        <f t="shared" si="13"/>
        <v>42276</v>
      </c>
      <c r="C413" s="102">
        <v>0.73061428571428577</v>
      </c>
      <c r="D413" s="103">
        <v>2.4500000000000002</v>
      </c>
      <c r="E413" s="103">
        <v>2.48</v>
      </c>
      <c r="F413" s="103">
        <v>2.4649999999999999</v>
      </c>
      <c r="G413" s="182">
        <v>0</v>
      </c>
      <c r="H413" s="182">
        <v>-4.6421663442940115</v>
      </c>
      <c r="I413" s="103">
        <v>180.09642142857143</v>
      </c>
      <c r="K413" s="103">
        <v>1.47</v>
      </c>
      <c r="L413" s="103">
        <v>1.5</v>
      </c>
      <c r="M413" s="103">
        <v>1.4849999999999999</v>
      </c>
      <c r="N413" s="182">
        <v>0</v>
      </c>
      <c r="O413" s="182">
        <v>-8.0495356037151709</v>
      </c>
      <c r="P413" s="103">
        <v>108.49622142857143</v>
      </c>
      <c r="R413" s="100">
        <v>2.0499999999999998</v>
      </c>
      <c r="S413" s="100">
        <v>2.08</v>
      </c>
      <c r="T413" s="100">
        <v>2.0649999999999999</v>
      </c>
      <c r="U413" s="183">
        <v>0</v>
      </c>
      <c r="V413" s="183">
        <v>-17.234468937875761</v>
      </c>
      <c r="W413" s="100">
        <v>150.87184999999999</v>
      </c>
    </row>
    <row r="414" spans="1:23">
      <c r="A414" s="173">
        <f t="shared" si="13"/>
        <v>42281</v>
      </c>
      <c r="B414" s="149">
        <f t="shared" si="13"/>
        <v>42283</v>
      </c>
      <c r="C414" s="102">
        <v>0.73655000000000004</v>
      </c>
      <c r="D414" s="103">
        <v>2.42</v>
      </c>
      <c r="E414" s="103">
        <v>2.4500000000000002</v>
      </c>
      <c r="F414" s="103">
        <v>2.4350000000000001</v>
      </c>
      <c r="G414" s="182">
        <v>-1.2170385395537551</v>
      </c>
      <c r="H414" s="182">
        <v>-3.9447731755424087</v>
      </c>
      <c r="I414" s="103">
        <v>179.34992500000001</v>
      </c>
      <c r="K414" s="103">
        <v>1.44</v>
      </c>
      <c r="L414" s="103">
        <v>1.47</v>
      </c>
      <c r="M414" s="103">
        <v>1.4550000000000001</v>
      </c>
      <c r="N414" s="182">
        <v>-2.0202020202020066</v>
      </c>
      <c r="O414" s="182">
        <v>-7.0287539936102092</v>
      </c>
      <c r="P414" s="103">
        <v>107.168025</v>
      </c>
      <c r="R414" s="100">
        <v>2.0499999999999998</v>
      </c>
      <c r="S414" s="100">
        <v>2.08</v>
      </c>
      <c r="T414" s="100">
        <v>2.0649999999999999</v>
      </c>
      <c r="U414" s="183">
        <v>0</v>
      </c>
      <c r="V414" s="183">
        <v>-15.541922290388555</v>
      </c>
      <c r="W414" s="100">
        <v>152.09757500000001</v>
      </c>
    </row>
    <row r="415" spans="1:23">
      <c r="A415" s="173">
        <f t="shared" si="13"/>
        <v>42288</v>
      </c>
      <c r="B415" s="149">
        <f t="shared" si="13"/>
        <v>42290</v>
      </c>
      <c r="C415" s="102">
        <v>0.73852857142857153</v>
      </c>
      <c r="D415" s="103">
        <v>2.39</v>
      </c>
      <c r="E415" s="103">
        <v>2.42</v>
      </c>
      <c r="F415" s="103">
        <v>2.4050000000000002</v>
      </c>
      <c r="G415" s="182">
        <v>-1.2320328542094359</v>
      </c>
      <c r="H415" s="182">
        <v>-3.2193158953722332</v>
      </c>
      <c r="I415" s="103">
        <v>177.61612142857149</v>
      </c>
      <c r="K415" s="103">
        <v>1.41</v>
      </c>
      <c r="L415" s="103">
        <v>1.44</v>
      </c>
      <c r="M415" s="103">
        <v>1.4249999999999998</v>
      </c>
      <c r="N415" s="182">
        <v>-2.0618556701031139</v>
      </c>
      <c r="O415" s="182">
        <v>-5.940594059405953</v>
      </c>
      <c r="P415" s="103">
        <v>105.24032142857142</v>
      </c>
      <c r="R415" s="100">
        <v>2.02</v>
      </c>
      <c r="S415" s="100">
        <v>2.0499999999999998</v>
      </c>
      <c r="T415" s="100">
        <v>2.0350000000000001</v>
      </c>
      <c r="U415" s="183">
        <v>-1.4527845036319604</v>
      </c>
      <c r="V415" s="183">
        <v>-13.219616204690823</v>
      </c>
      <c r="W415" s="100">
        <v>150.29056428571431</v>
      </c>
    </row>
    <row r="416" spans="1:23">
      <c r="A416" s="173">
        <f t="shared" si="13"/>
        <v>42295</v>
      </c>
      <c r="B416" s="149">
        <f t="shared" si="13"/>
        <v>42297</v>
      </c>
      <c r="C416" s="102">
        <v>0.74021428571428571</v>
      </c>
      <c r="D416" s="103">
        <v>2.36</v>
      </c>
      <c r="E416" s="103">
        <v>2.39</v>
      </c>
      <c r="F416" s="103">
        <v>2.375</v>
      </c>
      <c r="G416" s="182">
        <v>-1.2474012474012568</v>
      </c>
      <c r="H416" s="182">
        <v>-3.651115618661251</v>
      </c>
      <c r="I416" s="103">
        <v>175.80089285714286</v>
      </c>
      <c r="K416" s="103">
        <v>1.41</v>
      </c>
      <c r="L416" s="103">
        <v>1.44</v>
      </c>
      <c r="M416" s="103">
        <v>1.4249999999999998</v>
      </c>
      <c r="N416" s="182">
        <v>0</v>
      </c>
      <c r="O416" s="182">
        <v>-4.6822742474916623</v>
      </c>
      <c r="P416" s="103">
        <v>105.48053571428571</v>
      </c>
      <c r="R416" s="100">
        <v>2.02</v>
      </c>
      <c r="S416" s="100">
        <v>2.0499999999999998</v>
      </c>
      <c r="T416" s="100">
        <v>2.0350000000000001</v>
      </c>
      <c r="U416" s="183">
        <v>0</v>
      </c>
      <c r="V416" s="183">
        <v>-11.328976034858371</v>
      </c>
      <c r="W416" s="100">
        <v>150.63360714285716</v>
      </c>
    </row>
    <row r="417" spans="1:23">
      <c r="A417" s="173">
        <f t="shared" si="13"/>
        <v>42302</v>
      </c>
      <c r="B417" s="149">
        <f t="shared" si="13"/>
        <v>42304</v>
      </c>
      <c r="C417" s="102">
        <v>0.72970000000000002</v>
      </c>
      <c r="D417" s="103">
        <v>2.36</v>
      </c>
      <c r="E417" s="103">
        <v>2.39</v>
      </c>
      <c r="F417" s="103">
        <v>2.375</v>
      </c>
      <c r="G417" s="182">
        <v>0</v>
      </c>
      <c r="H417" s="182">
        <v>-3.651115618661251</v>
      </c>
      <c r="I417" s="103">
        <v>173.30375000000001</v>
      </c>
      <c r="K417" s="103">
        <v>1.41</v>
      </c>
      <c r="L417" s="103">
        <v>1.44</v>
      </c>
      <c r="M417" s="103">
        <v>1.4249999999999998</v>
      </c>
      <c r="N417" s="182">
        <v>0</v>
      </c>
      <c r="O417" s="182">
        <v>-4.6822742474916623</v>
      </c>
      <c r="P417" s="103">
        <v>103.98224999999999</v>
      </c>
      <c r="R417" s="100">
        <v>1.99</v>
      </c>
      <c r="S417" s="100">
        <v>2.02</v>
      </c>
      <c r="T417" s="100">
        <v>2.0049999999999999</v>
      </c>
      <c r="U417" s="183">
        <v>-1.4742014742014931</v>
      </c>
      <c r="V417" s="183">
        <v>-10.690423162583528</v>
      </c>
      <c r="W417" s="100">
        <v>146.30484999999999</v>
      </c>
    </row>
    <row r="418" spans="1:23">
      <c r="A418" s="173">
        <f t="shared" si="13"/>
        <v>42309</v>
      </c>
      <c r="B418" s="149">
        <f t="shared" si="13"/>
        <v>42311</v>
      </c>
      <c r="C418" s="102">
        <v>0.71960714285714289</v>
      </c>
      <c r="D418" s="103">
        <v>2.33</v>
      </c>
      <c r="E418" s="103">
        <v>2.36</v>
      </c>
      <c r="F418" s="103">
        <v>2.3449999999999998</v>
      </c>
      <c r="G418" s="182">
        <v>-1.2631578947368496</v>
      </c>
      <c r="H418" s="182">
        <v>-4.8681541582150061</v>
      </c>
      <c r="I418" s="103">
        <v>168.74787499999999</v>
      </c>
      <c r="K418" s="103">
        <v>1.38</v>
      </c>
      <c r="L418" s="103">
        <v>1.41</v>
      </c>
      <c r="M418" s="103">
        <v>1.395</v>
      </c>
      <c r="N418" s="182">
        <v>-2.1052631578947256</v>
      </c>
      <c r="O418" s="182">
        <v>-6.6889632107023544</v>
      </c>
      <c r="P418" s="103">
        <v>100.38519642857145</v>
      </c>
      <c r="R418" s="100">
        <v>1.96</v>
      </c>
      <c r="S418" s="100">
        <v>1.99</v>
      </c>
      <c r="T418" s="100">
        <v>1.9750000000000001</v>
      </c>
      <c r="U418" s="183">
        <v>-1.4962593516209495</v>
      </c>
      <c r="V418" s="183">
        <v>-12.026726057906458</v>
      </c>
      <c r="W418" s="100">
        <v>142.12241071428573</v>
      </c>
    </row>
    <row r="419" spans="1:23">
      <c r="A419" s="173">
        <f t="shared" si="13"/>
        <v>42316</v>
      </c>
      <c r="B419" s="149">
        <f t="shared" si="13"/>
        <v>42318</v>
      </c>
      <c r="C419" s="102">
        <v>0.71455000000000002</v>
      </c>
      <c r="D419" s="103">
        <v>2.2999999999999998</v>
      </c>
      <c r="E419" s="103">
        <v>2.33</v>
      </c>
      <c r="F419" s="103">
        <v>2.3149999999999999</v>
      </c>
      <c r="G419" s="182">
        <v>-1.2793176972281373</v>
      </c>
      <c r="H419" s="182">
        <v>-6.0851926977687611</v>
      </c>
      <c r="I419" s="103">
        <v>165.41832500000001</v>
      </c>
      <c r="K419" s="103">
        <v>1.35</v>
      </c>
      <c r="L419" s="103">
        <v>1.38</v>
      </c>
      <c r="M419" s="103">
        <v>1.365</v>
      </c>
      <c r="N419" s="182">
        <v>-2.1505376344086073</v>
      </c>
      <c r="O419" s="182">
        <v>-8.6956521739130466</v>
      </c>
      <c r="P419" s="103">
        <v>97.536074999999997</v>
      </c>
      <c r="R419" s="100">
        <v>1.91</v>
      </c>
      <c r="S419" s="100">
        <v>1.94</v>
      </c>
      <c r="T419" s="100">
        <v>1.9249999999999998</v>
      </c>
      <c r="U419" s="183">
        <v>-2.5316455696202667</v>
      </c>
      <c r="V419" s="183">
        <v>-14.253897550111375</v>
      </c>
      <c r="W419" s="100">
        <v>137.55087499999999</v>
      </c>
    </row>
    <row r="420" spans="1:23">
      <c r="A420" s="173">
        <f t="shared" si="13"/>
        <v>42323</v>
      </c>
      <c r="B420" s="149">
        <f t="shared" si="13"/>
        <v>42325</v>
      </c>
      <c r="C420" s="102">
        <v>0.70952142857142853</v>
      </c>
      <c r="D420" s="103">
        <v>2.2799999999999998</v>
      </c>
      <c r="E420" s="103">
        <v>2.31</v>
      </c>
      <c r="F420" s="103">
        <v>2.2949999999999999</v>
      </c>
      <c r="G420" s="182">
        <v>-0.86393088552915742</v>
      </c>
      <c r="H420" s="182">
        <v>-6.8965517241379359</v>
      </c>
      <c r="I420" s="103">
        <v>162.83516785714284</v>
      </c>
      <c r="K420" s="103">
        <v>1.35</v>
      </c>
      <c r="L420" s="103">
        <v>1.38</v>
      </c>
      <c r="M420" s="103">
        <v>1.365</v>
      </c>
      <c r="N420" s="182">
        <v>0</v>
      </c>
      <c r="O420" s="182">
        <v>-8.6956521739130466</v>
      </c>
      <c r="P420" s="103">
        <v>96.849674999999991</v>
      </c>
      <c r="R420" s="100">
        <v>1.88</v>
      </c>
      <c r="S420" s="100">
        <v>1.91</v>
      </c>
      <c r="T420" s="100">
        <v>1.895</v>
      </c>
      <c r="U420" s="183">
        <v>-1.5584415584415439</v>
      </c>
      <c r="V420" s="183">
        <v>-15.590200445434306</v>
      </c>
      <c r="W420" s="100">
        <v>134.4543107142857</v>
      </c>
    </row>
    <row r="421" spans="1:23">
      <c r="A421" s="173">
        <f t="shared" si="13"/>
        <v>42330</v>
      </c>
      <c r="B421" s="149">
        <f t="shared" si="13"/>
        <v>42332</v>
      </c>
      <c r="C421" s="102">
        <v>0.70246428571428565</v>
      </c>
      <c r="D421" s="103">
        <v>2.2799999999999998</v>
      </c>
      <c r="E421" s="103">
        <v>2.31</v>
      </c>
      <c r="F421" s="103">
        <v>2.2949999999999999</v>
      </c>
      <c r="G421" s="182">
        <v>0</v>
      </c>
      <c r="H421" s="182">
        <v>-6.8965517241379359</v>
      </c>
      <c r="I421" s="103">
        <v>161.21555357142856</v>
      </c>
      <c r="K421" s="103">
        <v>1.32</v>
      </c>
      <c r="L421" s="103">
        <v>1.35</v>
      </c>
      <c r="M421" s="103">
        <v>1.335</v>
      </c>
      <c r="N421" s="182">
        <v>-2.1978021978022042</v>
      </c>
      <c r="O421" s="182">
        <v>-10.702341137123753</v>
      </c>
      <c r="P421" s="103">
        <v>93.778982142857132</v>
      </c>
      <c r="R421" s="100">
        <v>1.85</v>
      </c>
      <c r="S421" s="100">
        <v>1.88</v>
      </c>
      <c r="T421" s="100">
        <v>1.865</v>
      </c>
      <c r="U421" s="183">
        <v>-1.5831134564643747</v>
      </c>
      <c r="V421" s="183">
        <v>-16.926503340757236</v>
      </c>
      <c r="W421" s="100">
        <v>131.00958928571427</v>
      </c>
    </row>
    <row r="422" spans="1:23">
      <c r="A422" s="173">
        <f t="shared" si="13"/>
        <v>42337</v>
      </c>
      <c r="B422" s="149">
        <f t="shared" si="13"/>
        <v>42339</v>
      </c>
      <c r="C422" s="102">
        <v>0.70286428571428572</v>
      </c>
      <c r="D422" s="103">
        <v>2.2599999999999998</v>
      </c>
      <c r="E422" s="103">
        <v>2.29</v>
      </c>
      <c r="F422" s="103">
        <v>2.2749999999999999</v>
      </c>
      <c r="G422" s="182">
        <v>-0.87145969498911313</v>
      </c>
      <c r="H422" s="182">
        <v>-7.7079107505070965</v>
      </c>
      <c r="I422" s="103">
        <v>159.901625</v>
      </c>
      <c r="K422" s="103">
        <v>1.29</v>
      </c>
      <c r="L422" s="103">
        <v>1.32</v>
      </c>
      <c r="M422" s="103">
        <v>1.3050000000000002</v>
      </c>
      <c r="N422" s="182">
        <v>-2.247191011235941</v>
      </c>
      <c r="O422" s="182">
        <v>-12.709030100334445</v>
      </c>
      <c r="P422" s="103">
        <v>91.723789285714304</v>
      </c>
      <c r="R422" s="100">
        <v>1.83</v>
      </c>
      <c r="S422" s="100">
        <v>1.86</v>
      </c>
      <c r="T422" s="100">
        <v>1.8450000000000002</v>
      </c>
      <c r="U422" s="183">
        <v>-1.0723860589812233</v>
      </c>
      <c r="V422" s="183">
        <v>-17.817371937639194</v>
      </c>
      <c r="W422" s="100">
        <v>129.67846071428573</v>
      </c>
    </row>
    <row r="423" spans="1:23">
      <c r="A423" s="173">
        <f t="shared" si="13"/>
        <v>42344</v>
      </c>
      <c r="B423" s="149">
        <f t="shared" si="13"/>
        <v>42346</v>
      </c>
      <c r="C423" s="102">
        <v>0.7099428571428571</v>
      </c>
      <c r="D423" s="103">
        <v>2.2599999999999998</v>
      </c>
      <c r="E423" s="103">
        <v>2.29</v>
      </c>
      <c r="F423" s="103">
        <v>2.2749999999999999</v>
      </c>
      <c r="G423" s="182">
        <v>0</v>
      </c>
      <c r="H423" s="182">
        <v>-6.5708418891170481</v>
      </c>
      <c r="I423" s="103">
        <v>161.512</v>
      </c>
      <c r="K423" s="103">
        <v>1.29</v>
      </c>
      <c r="L423" s="103">
        <v>1.32</v>
      </c>
      <c r="M423" s="103">
        <v>1.3050000000000002</v>
      </c>
      <c r="N423" s="182">
        <v>0</v>
      </c>
      <c r="O423" s="182">
        <v>-10.921501706484634</v>
      </c>
      <c r="P423" s="103">
        <v>92.647542857142867</v>
      </c>
      <c r="R423" s="100">
        <v>1.78</v>
      </c>
      <c r="S423" s="100">
        <v>1.81</v>
      </c>
      <c r="T423" s="100">
        <v>1.7949999999999999</v>
      </c>
      <c r="U423" s="183">
        <v>-2.7100271002710201</v>
      </c>
      <c r="V423" s="183">
        <v>-18.223234624145803</v>
      </c>
      <c r="W423" s="100">
        <v>127.43474285714285</v>
      </c>
    </row>
    <row r="424" spans="1:23">
      <c r="A424" s="173">
        <f t="shared" si="13"/>
        <v>42351</v>
      </c>
      <c r="B424" s="149">
        <f t="shared" si="13"/>
        <v>42353</v>
      </c>
      <c r="C424" s="102">
        <v>0.72261428571428576</v>
      </c>
      <c r="D424" s="103">
        <v>2.2599999999999998</v>
      </c>
      <c r="E424" s="103">
        <v>2.29</v>
      </c>
      <c r="F424" s="103">
        <v>2.2749999999999999</v>
      </c>
      <c r="G424" s="182">
        <v>0</v>
      </c>
      <c r="H424" s="182">
        <v>-5.4054054054054177</v>
      </c>
      <c r="I424" s="103">
        <v>164.39475000000002</v>
      </c>
      <c r="K424" s="103">
        <v>1.29</v>
      </c>
      <c r="L424" s="103">
        <v>1.32</v>
      </c>
      <c r="M424" s="103">
        <v>1.3050000000000002</v>
      </c>
      <c r="N424" s="182">
        <v>0</v>
      </c>
      <c r="O424" s="182">
        <v>-9.0592334494773468</v>
      </c>
      <c r="P424" s="103">
        <v>94.301164285714307</v>
      </c>
      <c r="R424" s="100">
        <v>1.73</v>
      </c>
      <c r="S424" s="100">
        <v>1.76</v>
      </c>
      <c r="T424" s="100">
        <v>1.7450000000000001</v>
      </c>
      <c r="U424" s="183">
        <v>-2.7855153203342553</v>
      </c>
      <c r="V424" s="183">
        <v>-18.648018648018635</v>
      </c>
      <c r="W424" s="100">
        <v>126.09619285714287</v>
      </c>
    </row>
    <row r="425" spans="1:23">
      <c r="A425" s="173">
        <f t="shared" si="13"/>
        <v>42358</v>
      </c>
      <c r="B425" s="149">
        <f t="shared" si="13"/>
        <v>42360</v>
      </c>
      <c r="C425" s="102">
        <v>0.72597428571428568</v>
      </c>
      <c r="D425" s="103">
        <v>2.2599999999999998</v>
      </c>
      <c r="E425" s="103">
        <v>2.29</v>
      </c>
      <c r="F425" s="103">
        <v>2.2749999999999999</v>
      </c>
      <c r="G425" s="182">
        <v>0</v>
      </c>
      <c r="H425" s="182">
        <v>-5.4054054054054177</v>
      </c>
      <c r="I425" s="103">
        <v>165.15914999999998</v>
      </c>
      <c r="K425" s="103">
        <v>1.29</v>
      </c>
      <c r="L425" s="103">
        <v>1.32</v>
      </c>
      <c r="M425" s="103">
        <v>1.3050000000000002</v>
      </c>
      <c r="N425" s="182">
        <v>0</v>
      </c>
      <c r="O425" s="182">
        <v>-9.0592334494773468</v>
      </c>
      <c r="P425" s="103">
        <v>94.739644285714292</v>
      </c>
      <c r="R425" s="100">
        <v>1.78</v>
      </c>
      <c r="S425" s="100">
        <v>1.81</v>
      </c>
      <c r="T425" s="100">
        <v>1.7949999999999999</v>
      </c>
      <c r="U425" s="183">
        <v>2.8653295128939789</v>
      </c>
      <c r="V425" s="183">
        <v>-16.317016317016325</v>
      </c>
      <c r="W425" s="100">
        <v>130.31238428571427</v>
      </c>
    </row>
    <row r="426" spans="1:23">
      <c r="A426" s="173">
        <f t="shared" si="13"/>
        <v>42365</v>
      </c>
      <c r="B426" s="149">
        <f t="shared" si="13"/>
        <v>42367</v>
      </c>
      <c r="C426" s="102">
        <v>0.73261571428571415</v>
      </c>
      <c r="D426" s="103">
        <v>2.2599999999999998</v>
      </c>
      <c r="E426" s="103">
        <v>2.29</v>
      </c>
      <c r="F426" s="103">
        <v>2.2749999999999999</v>
      </c>
      <c r="G426" s="182">
        <v>0</v>
      </c>
      <c r="H426" s="182">
        <v>-5.4054054054054177</v>
      </c>
      <c r="I426" s="103">
        <v>166.67007499999997</v>
      </c>
      <c r="K426" s="103">
        <v>1.29</v>
      </c>
      <c r="L426" s="103">
        <v>1.32</v>
      </c>
      <c r="M426" s="103">
        <v>1.3050000000000002</v>
      </c>
      <c r="N426" s="182">
        <v>0</v>
      </c>
      <c r="O426" s="182">
        <v>-9.0592334494773468</v>
      </c>
      <c r="P426" s="103">
        <v>95.606350714285711</v>
      </c>
      <c r="R426" s="100">
        <v>1.78</v>
      </c>
      <c r="S426" s="100">
        <v>1.81</v>
      </c>
      <c r="T426" s="100">
        <v>1.7949999999999999</v>
      </c>
      <c r="U426" s="183">
        <v>0</v>
      </c>
      <c r="V426" s="183">
        <v>-16.317016317016325</v>
      </c>
      <c r="W426" s="100">
        <v>131.50452071428569</v>
      </c>
    </row>
    <row r="427" spans="1:23">
      <c r="A427" s="173">
        <f t="shared" ref="A427:B427" si="14">A426+7</f>
        <v>42372</v>
      </c>
      <c r="B427" s="149">
        <f t="shared" si="14"/>
        <v>42374</v>
      </c>
      <c r="C427" s="102">
        <v>0.7356342857142858</v>
      </c>
      <c r="D427" s="103">
        <v>2.2599999999999998</v>
      </c>
      <c r="E427" s="103">
        <v>2.29</v>
      </c>
      <c r="F427" s="103">
        <v>2.2749999999999999</v>
      </c>
      <c r="G427" s="182">
        <v>0</v>
      </c>
      <c r="H427" s="182">
        <v>-5.4054054054054177</v>
      </c>
      <c r="I427" s="103">
        <v>167.35680000000002</v>
      </c>
      <c r="K427" s="103">
        <v>1.29</v>
      </c>
      <c r="L427" s="103">
        <v>1.32</v>
      </c>
      <c r="M427" s="103">
        <v>1.3050000000000002</v>
      </c>
      <c r="N427" s="182">
        <v>0</v>
      </c>
      <c r="O427" s="182">
        <v>-9.0592334494773468</v>
      </c>
      <c r="P427" s="103">
        <v>96.000274285714298</v>
      </c>
      <c r="R427" s="100">
        <v>1.78</v>
      </c>
      <c r="S427" s="100">
        <v>1.81</v>
      </c>
      <c r="T427" s="100">
        <v>1.7949999999999999</v>
      </c>
      <c r="U427" s="183">
        <v>0</v>
      </c>
      <c r="V427" s="183">
        <v>-16.317016317016325</v>
      </c>
      <c r="W427" s="100">
        <v>132.0463542857143</v>
      </c>
    </row>
    <row r="428" spans="1:23">
      <c r="A428" s="173">
        <f t="shared" ref="A428:B428" si="15">A427+7</f>
        <v>42379</v>
      </c>
      <c r="B428" s="149">
        <f t="shared" si="15"/>
        <v>42381</v>
      </c>
      <c r="C428" s="102">
        <v>0.73923285714285714</v>
      </c>
      <c r="D428" s="103">
        <v>2.2599999999999998</v>
      </c>
      <c r="E428" s="103">
        <v>2.29</v>
      </c>
      <c r="F428" s="103">
        <v>2.2749999999999999</v>
      </c>
      <c r="G428" s="182">
        <v>0</v>
      </c>
      <c r="H428" s="182">
        <v>-5.4054054054054177</v>
      </c>
      <c r="I428" s="103">
        <v>168.17547499999998</v>
      </c>
      <c r="K428" s="103">
        <v>1.29</v>
      </c>
      <c r="L428" s="103">
        <v>1.32</v>
      </c>
      <c r="M428" s="103">
        <v>1.3050000000000002</v>
      </c>
      <c r="N428" s="182">
        <v>0</v>
      </c>
      <c r="O428" s="182">
        <v>-9.0592334494773468</v>
      </c>
      <c r="P428" s="103">
        <v>96.469887857142865</v>
      </c>
      <c r="R428" s="100">
        <v>1.78</v>
      </c>
      <c r="S428" s="100">
        <v>1.81</v>
      </c>
      <c r="T428" s="100">
        <v>1.7949999999999999</v>
      </c>
      <c r="U428" s="183">
        <v>0</v>
      </c>
      <c r="V428" s="183">
        <v>-16.317016317016325</v>
      </c>
      <c r="W428" s="100">
        <v>132.69229785714285</v>
      </c>
    </row>
    <row r="429" spans="1:23">
      <c r="A429" s="173">
        <f t="shared" ref="A429:B429" si="16">A428+7</f>
        <v>42386</v>
      </c>
      <c r="B429" s="149">
        <f t="shared" si="16"/>
        <v>42388</v>
      </c>
      <c r="C429" s="102">
        <v>0.75332428571428578</v>
      </c>
      <c r="D429" s="103">
        <v>2.2599999999999998</v>
      </c>
      <c r="E429" s="103">
        <v>2.29</v>
      </c>
      <c r="F429" s="103">
        <v>2.2749999999999999</v>
      </c>
      <c r="G429" s="182">
        <v>0</v>
      </c>
      <c r="H429" s="182">
        <v>-4.6121593291404537</v>
      </c>
      <c r="I429" s="103">
        <v>171.38127499999999</v>
      </c>
      <c r="K429" s="103">
        <v>1.29</v>
      </c>
      <c r="L429" s="103">
        <v>1.32</v>
      </c>
      <c r="M429" s="103">
        <v>1.3050000000000002</v>
      </c>
      <c r="N429" s="182">
        <v>0</v>
      </c>
      <c r="O429" s="182">
        <v>-7.1174377224199077</v>
      </c>
      <c r="P429" s="103">
        <v>98.308819285714307</v>
      </c>
      <c r="R429" s="100">
        <v>1.78</v>
      </c>
      <c r="S429" s="100">
        <v>1.81</v>
      </c>
      <c r="T429" s="100">
        <v>1.7949999999999999</v>
      </c>
      <c r="U429" s="183">
        <v>0</v>
      </c>
      <c r="V429" s="183">
        <v>-15.130023640661946</v>
      </c>
      <c r="W429" s="100">
        <v>135.2217092857143</v>
      </c>
    </row>
    <row r="430" spans="1:23">
      <c r="A430" s="173">
        <f t="shared" ref="A430:B430" si="17">A429+7</f>
        <v>42393</v>
      </c>
      <c r="B430" s="149">
        <f t="shared" si="17"/>
        <v>42395</v>
      </c>
      <c r="C430" s="102">
        <v>0.76283714285714299</v>
      </c>
      <c r="D430" s="103">
        <v>2.2599999999999998</v>
      </c>
      <c r="E430" s="103">
        <v>2.29</v>
      </c>
      <c r="F430" s="103">
        <v>2.2749999999999999</v>
      </c>
      <c r="G430" s="182">
        <v>0</v>
      </c>
      <c r="H430" s="182">
        <v>-4.6121593291404537</v>
      </c>
      <c r="I430" s="103">
        <v>173.54545000000005</v>
      </c>
      <c r="K430" s="103">
        <v>1.29</v>
      </c>
      <c r="L430" s="103">
        <v>1.32</v>
      </c>
      <c r="M430" s="103">
        <v>1.3050000000000002</v>
      </c>
      <c r="N430" s="182">
        <v>0</v>
      </c>
      <c r="O430" s="182">
        <v>-7.1174377224199077</v>
      </c>
      <c r="P430" s="103">
        <v>99.550247142857174</v>
      </c>
      <c r="R430" s="100">
        <v>1.78</v>
      </c>
      <c r="S430" s="100">
        <v>1.81</v>
      </c>
      <c r="T430" s="100">
        <v>1.7949999999999999</v>
      </c>
      <c r="U430" s="183">
        <v>0</v>
      </c>
      <c r="V430" s="183">
        <v>-15.130023640661946</v>
      </c>
      <c r="W430" s="100">
        <v>136.92926714285716</v>
      </c>
    </row>
    <row r="431" spans="1:23">
      <c r="A431" s="173">
        <f t="shared" ref="A431:B431" si="18">A430+7</f>
        <v>42400</v>
      </c>
      <c r="B431" s="149">
        <f t="shared" si="18"/>
        <v>42402</v>
      </c>
      <c r="C431" s="102">
        <v>0.76065285714285724</v>
      </c>
      <c r="D431" s="103">
        <v>2.2599999999999998</v>
      </c>
      <c r="E431" s="103">
        <v>2.29</v>
      </c>
      <c r="F431" s="103">
        <v>2.2749999999999999</v>
      </c>
      <c r="G431" s="182">
        <v>0</v>
      </c>
      <c r="H431" s="182">
        <v>-4.6121593291404537</v>
      </c>
      <c r="I431" s="103">
        <v>173.04852500000001</v>
      </c>
      <c r="K431" s="103">
        <v>1.29</v>
      </c>
      <c r="L431" s="103">
        <v>1.32</v>
      </c>
      <c r="M431" s="103">
        <v>1.3050000000000002</v>
      </c>
      <c r="N431" s="182">
        <v>0</v>
      </c>
      <c r="O431" s="182">
        <v>-7.1174377224199077</v>
      </c>
      <c r="P431" s="103">
        <v>99.26519785714288</v>
      </c>
      <c r="R431" s="100">
        <v>1.78</v>
      </c>
      <c r="S431" s="100">
        <v>1.81</v>
      </c>
      <c r="T431" s="100">
        <v>1.7949999999999999</v>
      </c>
      <c r="U431" s="183">
        <v>0</v>
      </c>
      <c r="V431" s="183">
        <v>-13.075060532687658</v>
      </c>
      <c r="W431" s="100">
        <v>136.53718785714287</v>
      </c>
    </row>
    <row r="432" spans="1:23">
      <c r="A432" s="173">
        <f t="shared" ref="A432:B432" si="19">A431+7</f>
        <v>42407</v>
      </c>
      <c r="B432" s="149">
        <f t="shared" si="19"/>
        <v>42409</v>
      </c>
      <c r="C432" s="102">
        <v>0.76320714285714286</v>
      </c>
      <c r="D432" s="103">
        <v>2.2599999999999998</v>
      </c>
      <c r="E432" s="103">
        <v>2.29</v>
      </c>
      <c r="F432" s="103">
        <v>2.2749999999999999</v>
      </c>
      <c r="G432" s="182">
        <v>0</v>
      </c>
      <c r="H432" s="182">
        <v>-4.6121593291404537</v>
      </c>
      <c r="I432" s="103">
        <v>173.62962499999998</v>
      </c>
      <c r="K432" s="103">
        <v>1.29</v>
      </c>
      <c r="L432" s="103">
        <v>1.32</v>
      </c>
      <c r="M432" s="103">
        <v>1.3050000000000002</v>
      </c>
      <c r="N432" s="182">
        <v>0</v>
      </c>
      <c r="O432" s="182">
        <v>-7.1174377224199077</v>
      </c>
      <c r="P432" s="103">
        <v>99.598532142857152</v>
      </c>
      <c r="R432" s="100">
        <v>1.78</v>
      </c>
      <c r="S432" s="100">
        <v>1.81</v>
      </c>
      <c r="T432" s="100">
        <v>1.7949999999999999</v>
      </c>
      <c r="U432" s="183">
        <v>0</v>
      </c>
      <c r="V432" s="183">
        <v>-13.075060532687658</v>
      </c>
      <c r="W432" s="100">
        <v>136.99568214285713</v>
      </c>
    </row>
    <row r="433" spans="1:23">
      <c r="A433" s="173">
        <f t="shared" ref="A433:B433" si="20">A432+7</f>
        <v>42414</v>
      </c>
      <c r="B433" s="149">
        <f t="shared" si="20"/>
        <v>42416</v>
      </c>
      <c r="C433" s="102">
        <v>0.77671142857142861</v>
      </c>
      <c r="D433" s="103">
        <v>2.2599999999999998</v>
      </c>
      <c r="E433" s="103">
        <v>2.29</v>
      </c>
      <c r="F433" s="103">
        <v>2.2749999999999999</v>
      </c>
      <c r="G433" s="182">
        <v>0</v>
      </c>
      <c r="H433" s="182">
        <v>-4.6121593291404537</v>
      </c>
      <c r="I433" s="103">
        <v>176.70185000000001</v>
      </c>
      <c r="K433" s="103">
        <v>1.29</v>
      </c>
      <c r="L433" s="103">
        <v>1.32</v>
      </c>
      <c r="M433" s="103">
        <v>1.3050000000000002</v>
      </c>
      <c r="N433" s="182">
        <v>0</v>
      </c>
      <c r="O433" s="182">
        <v>-7.1174377224199077</v>
      </c>
      <c r="P433" s="103">
        <v>101.36084142857145</v>
      </c>
      <c r="R433" s="100">
        <v>1.78</v>
      </c>
      <c r="S433" s="100">
        <v>1.81</v>
      </c>
      <c r="T433" s="100">
        <v>1.7949999999999999</v>
      </c>
      <c r="U433" s="183">
        <v>0</v>
      </c>
      <c r="V433" s="183">
        <v>-13.075060532687658</v>
      </c>
      <c r="W433" s="100">
        <v>139.41970142857144</v>
      </c>
    </row>
    <row r="434" spans="1:23">
      <c r="A434" s="173">
        <f t="shared" ref="A434:B434" si="21">A433+7</f>
        <v>42421</v>
      </c>
      <c r="B434" s="149">
        <f t="shared" si="21"/>
        <v>42423</v>
      </c>
      <c r="C434" s="102">
        <v>0.77560428571428564</v>
      </c>
      <c r="D434" s="103">
        <v>2.2599999999999998</v>
      </c>
      <c r="E434" s="103">
        <v>2.29</v>
      </c>
      <c r="F434" s="103">
        <v>2.2749999999999999</v>
      </c>
      <c r="G434" s="182">
        <v>0</v>
      </c>
      <c r="H434" s="182">
        <v>-5.7971014492753596</v>
      </c>
      <c r="I434" s="103">
        <v>176.44997499999997</v>
      </c>
      <c r="K434" s="103">
        <v>1.29</v>
      </c>
      <c r="L434" s="103">
        <v>1.32</v>
      </c>
      <c r="M434" s="103">
        <v>1.3050000000000002</v>
      </c>
      <c r="N434" s="182">
        <v>0</v>
      </c>
      <c r="O434" s="182">
        <v>-9.0592334494773468</v>
      </c>
      <c r="P434" s="103">
        <v>101.21635928571429</v>
      </c>
      <c r="R434" s="100">
        <v>1.78</v>
      </c>
      <c r="S434" s="100">
        <v>1.81</v>
      </c>
      <c r="T434" s="100">
        <v>1.7949999999999999</v>
      </c>
      <c r="U434" s="183">
        <v>0</v>
      </c>
      <c r="V434" s="183">
        <v>-13.075060532687658</v>
      </c>
      <c r="W434" s="100">
        <v>139.22096928571426</v>
      </c>
    </row>
    <row r="435" spans="1:23">
      <c r="A435" s="173">
        <f t="shared" ref="A435:B435" si="22">A434+7</f>
        <v>42428</v>
      </c>
      <c r="B435" s="149">
        <f t="shared" si="22"/>
        <v>42430</v>
      </c>
      <c r="C435" s="102">
        <v>0.78469714285714276</v>
      </c>
      <c r="D435" s="103">
        <v>2.2599999999999998</v>
      </c>
      <c r="E435" s="103">
        <v>2.29</v>
      </c>
      <c r="F435" s="103">
        <v>2.2749999999999999</v>
      </c>
      <c r="G435" s="182">
        <v>0</v>
      </c>
      <c r="H435" s="182">
        <v>-7.7079107505070965</v>
      </c>
      <c r="I435" s="103">
        <v>178.51859999999996</v>
      </c>
      <c r="K435" s="103">
        <v>1.29</v>
      </c>
      <c r="L435" s="103">
        <v>1.32</v>
      </c>
      <c r="M435" s="103">
        <v>1.3050000000000002</v>
      </c>
      <c r="N435" s="182">
        <v>0</v>
      </c>
      <c r="O435" s="182">
        <v>-12.121212121212096</v>
      </c>
      <c r="P435" s="103">
        <v>102.40297714285714</v>
      </c>
      <c r="R435" s="100">
        <v>1.78</v>
      </c>
      <c r="S435" s="100">
        <v>1.81</v>
      </c>
      <c r="T435" s="100">
        <v>1.7949999999999999</v>
      </c>
      <c r="U435" s="183">
        <v>0</v>
      </c>
      <c r="V435" s="183">
        <v>-13.075060532687658</v>
      </c>
      <c r="W435" s="100">
        <v>140.85313714285712</v>
      </c>
    </row>
    <row r="436" spans="1:23">
      <c r="A436" s="173">
        <f t="shared" ref="A436:B436" si="23">A435+7</f>
        <v>42435</v>
      </c>
      <c r="B436" s="149">
        <f t="shared" si="23"/>
        <v>42437</v>
      </c>
      <c r="C436" s="102">
        <v>0.77847999999999995</v>
      </c>
      <c r="D436" s="103">
        <v>2.23</v>
      </c>
      <c r="E436" s="103">
        <v>2.2599999999999998</v>
      </c>
      <c r="F436" s="103">
        <v>2.2450000000000001</v>
      </c>
      <c r="G436" s="182">
        <v>-1.318681318681314</v>
      </c>
      <c r="H436" s="182">
        <v>-8.9249492900608516</v>
      </c>
      <c r="I436" s="103">
        <v>174.76875999999999</v>
      </c>
      <c r="K436" s="103">
        <v>1.26</v>
      </c>
      <c r="L436" s="103">
        <v>1.29</v>
      </c>
      <c r="M436" s="103">
        <v>1.2749999999999999</v>
      </c>
      <c r="N436" s="182">
        <v>-2.2988505747126595</v>
      </c>
      <c r="O436" s="182">
        <v>-14.141414141414145</v>
      </c>
      <c r="P436" s="103">
        <v>99.256199999999978</v>
      </c>
      <c r="R436" s="100">
        <v>1.75</v>
      </c>
      <c r="S436" s="100">
        <v>1.78</v>
      </c>
      <c r="T436" s="100">
        <v>1.7650000000000001</v>
      </c>
      <c r="U436" s="183">
        <v>-1.671309192200539</v>
      </c>
      <c r="V436" s="183">
        <v>-14.527845036319604</v>
      </c>
      <c r="W436" s="100">
        <v>137.40171999999998</v>
      </c>
    </row>
    <row r="437" spans="1:23">
      <c r="A437" s="173">
        <f t="shared" ref="A437:B437" si="24">A436+7</f>
        <v>42442</v>
      </c>
      <c r="B437" s="149">
        <f t="shared" si="24"/>
        <v>42444</v>
      </c>
      <c r="C437" s="102">
        <v>0.77368857142857139</v>
      </c>
      <c r="D437" s="103">
        <v>2.23</v>
      </c>
      <c r="E437" s="103">
        <v>2.2599999999999998</v>
      </c>
      <c r="F437" s="103">
        <v>2.2450000000000001</v>
      </c>
      <c r="G437" s="182">
        <v>0</v>
      </c>
      <c r="H437" s="182">
        <v>-8.9249492900608516</v>
      </c>
      <c r="I437" s="103">
        <v>173.69308428571429</v>
      </c>
      <c r="K437" s="103">
        <v>1.26</v>
      </c>
      <c r="L437" s="103">
        <v>1.29</v>
      </c>
      <c r="M437" s="103">
        <v>1.2749999999999999</v>
      </c>
      <c r="N437" s="182">
        <v>0</v>
      </c>
      <c r="O437" s="182">
        <v>-14.141414141414145</v>
      </c>
      <c r="P437" s="103">
        <v>98.645292857142834</v>
      </c>
      <c r="R437" s="100">
        <v>1.75</v>
      </c>
      <c r="S437" s="100">
        <v>1.78</v>
      </c>
      <c r="T437" s="100">
        <v>1.7650000000000001</v>
      </c>
      <c r="U437" s="183">
        <v>0</v>
      </c>
      <c r="V437" s="183">
        <v>-14.527845036319604</v>
      </c>
      <c r="W437" s="100">
        <v>136.55603285714287</v>
      </c>
    </row>
    <row r="438" spans="1:23">
      <c r="A438" s="173">
        <f t="shared" ref="A438:B438" si="25">A437+7</f>
        <v>42449</v>
      </c>
      <c r="B438" s="149">
        <f t="shared" si="25"/>
        <v>42451</v>
      </c>
      <c r="C438" s="102">
        <v>0.7800557142857143</v>
      </c>
      <c r="D438" s="103">
        <v>2.23</v>
      </c>
      <c r="E438" s="103">
        <v>2.2599999999999998</v>
      </c>
      <c r="F438" s="103">
        <v>2.2450000000000001</v>
      </c>
      <c r="G438" s="182">
        <v>0</v>
      </c>
      <c r="H438" s="182">
        <v>-8.9249492900608516</v>
      </c>
      <c r="I438" s="103">
        <v>175.12250785714286</v>
      </c>
      <c r="K438" s="103">
        <v>1.26</v>
      </c>
      <c r="L438" s="103">
        <v>1.29</v>
      </c>
      <c r="M438" s="103">
        <v>1.2749999999999999</v>
      </c>
      <c r="N438" s="182">
        <v>0</v>
      </c>
      <c r="O438" s="182">
        <v>-14.141414141414145</v>
      </c>
      <c r="P438" s="103">
        <v>99.457103571428561</v>
      </c>
      <c r="R438" s="100">
        <v>1.75</v>
      </c>
      <c r="S438" s="100">
        <v>1.78</v>
      </c>
      <c r="T438" s="100">
        <v>1.7650000000000001</v>
      </c>
      <c r="U438" s="183">
        <v>0</v>
      </c>
      <c r="V438" s="183">
        <v>-14.527845036319604</v>
      </c>
      <c r="W438" s="100">
        <v>137.67983357142859</v>
      </c>
    </row>
    <row r="439" spans="1:23">
      <c r="A439" s="173">
        <f t="shared" ref="A439:B439" si="26">A438+7</f>
        <v>42456</v>
      </c>
      <c r="B439" s="149">
        <f t="shared" si="26"/>
        <v>42458</v>
      </c>
      <c r="C439" s="102">
        <v>0.78678142857142852</v>
      </c>
      <c r="D439" s="103">
        <v>2.23</v>
      </c>
      <c r="E439" s="103">
        <v>2.2599999999999998</v>
      </c>
      <c r="F439" s="103">
        <v>2.2450000000000001</v>
      </c>
      <c r="G439" s="182">
        <v>0</v>
      </c>
      <c r="H439" s="182">
        <v>-8.9249492900608516</v>
      </c>
      <c r="I439" s="103">
        <v>176.6324307142857</v>
      </c>
      <c r="K439" s="103">
        <v>1.26</v>
      </c>
      <c r="L439" s="103">
        <v>1.29</v>
      </c>
      <c r="M439" s="103">
        <v>1.2749999999999999</v>
      </c>
      <c r="N439" s="182">
        <v>0</v>
      </c>
      <c r="O439" s="182">
        <v>-14.141414141414145</v>
      </c>
      <c r="P439" s="103">
        <v>100.31463214285712</v>
      </c>
      <c r="R439" s="100">
        <v>1.8</v>
      </c>
      <c r="S439" s="100">
        <v>1.83</v>
      </c>
      <c r="T439" s="100">
        <v>1.8149999999999999</v>
      </c>
      <c r="U439" s="183">
        <v>2.8328611898016902</v>
      </c>
      <c r="V439" s="183">
        <v>-12.106537530266351</v>
      </c>
      <c r="W439" s="100">
        <v>142.80082928571426</v>
      </c>
    </row>
    <row r="440" spans="1:23">
      <c r="A440" s="173">
        <f t="shared" ref="A440:B440" si="27">A439+7</f>
        <v>42463</v>
      </c>
      <c r="B440" s="149">
        <f t="shared" si="27"/>
        <v>42465</v>
      </c>
      <c r="C440" s="102">
        <v>0.7912014285714285</v>
      </c>
      <c r="D440" s="103">
        <v>2.23</v>
      </c>
      <c r="E440" s="103">
        <v>2.2599999999999998</v>
      </c>
      <c r="F440" s="103">
        <v>2.2450000000000001</v>
      </c>
      <c r="G440" s="182">
        <v>0</v>
      </c>
      <c r="H440" s="182">
        <v>-8.9249492900608516</v>
      </c>
      <c r="I440" s="103">
        <v>177.6247207142857</v>
      </c>
      <c r="K440" s="103">
        <v>1.29</v>
      </c>
      <c r="L440" s="103">
        <v>1.32</v>
      </c>
      <c r="M440" s="103">
        <v>1.3050000000000002</v>
      </c>
      <c r="N440" s="182">
        <v>2.3529411764706083</v>
      </c>
      <c r="O440" s="182">
        <v>-12.121212121212096</v>
      </c>
      <c r="P440" s="103">
        <v>103.25178642857142</v>
      </c>
      <c r="R440" s="100">
        <v>1.8</v>
      </c>
      <c r="S440" s="100">
        <v>1.83</v>
      </c>
      <c r="T440" s="100">
        <v>1.8149999999999999</v>
      </c>
      <c r="U440" s="183">
        <v>0</v>
      </c>
      <c r="V440" s="183">
        <v>-12.106537530266351</v>
      </c>
      <c r="W440" s="100">
        <v>143.60305928571427</v>
      </c>
    </row>
    <row r="441" spans="1:23">
      <c r="A441" s="173">
        <f t="shared" ref="A441:B441" si="28">A440+7</f>
        <v>42470</v>
      </c>
      <c r="B441" s="149">
        <f t="shared" si="28"/>
        <v>42472</v>
      </c>
      <c r="C441" s="102">
        <v>0.80397714285714272</v>
      </c>
      <c r="D441" s="103">
        <v>2.23</v>
      </c>
      <c r="E441" s="103">
        <v>2.2599999999999998</v>
      </c>
      <c r="F441" s="103">
        <v>2.2450000000000001</v>
      </c>
      <c r="G441" s="182">
        <v>0</v>
      </c>
      <c r="H441" s="182">
        <v>-8.9249492900608516</v>
      </c>
      <c r="I441" s="103">
        <v>180.49286857142855</v>
      </c>
      <c r="K441" s="103">
        <v>1.29</v>
      </c>
      <c r="L441" s="103">
        <v>1.32</v>
      </c>
      <c r="M441" s="103">
        <v>1.3050000000000002</v>
      </c>
      <c r="N441" s="182">
        <v>0</v>
      </c>
      <c r="O441" s="182">
        <v>-12.121212121212096</v>
      </c>
      <c r="P441" s="103">
        <v>104.91901714285714</v>
      </c>
      <c r="R441" s="100">
        <v>1.85</v>
      </c>
      <c r="S441" s="100">
        <v>1.88</v>
      </c>
      <c r="T441" s="100">
        <v>1.865</v>
      </c>
      <c r="U441" s="183">
        <v>2.7548209366391205</v>
      </c>
      <c r="V441" s="183">
        <v>-9.6852300242130696</v>
      </c>
      <c r="W441" s="100">
        <v>149.94173714285714</v>
      </c>
    </row>
    <row r="442" spans="1:23">
      <c r="A442" s="173">
        <f t="shared" ref="A442:B442" si="29">A441+7</f>
        <v>42477</v>
      </c>
      <c r="B442" s="149">
        <f t="shared" si="29"/>
        <v>42479</v>
      </c>
      <c r="C442" s="102">
        <v>0.79818285714285708</v>
      </c>
      <c r="D442" s="103">
        <v>2.23</v>
      </c>
      <c r="E442" s="103">
        <v>2.2599999999999998</v>
      </c>
      <c r="F442" s="103">
        <v>2.2450000000000001</v>
      </c>
      <c r="G442" s="182">
        <v>0</v>
      </c>
      <c r="H442" s="182">
        <v>-8.9249492900608516</v>
      </c>
      <c r="I442" s="103">
        <v>179.19205142857143</v>
      </c>
      <c r="K442" s="103">
        <v>1.29</v>
      </c>
      <c r="L442" s="103">
        <v>1.32</v>
      </c>
      <c r="M442" s="103">
        <v>1.3050000000000002</v>
      </c>
      <c r="N442" s="182">
        <v>0</v>
      </c>
      <c r="O442" s="182">
        <v>-12.121212121212096</v>
      </c>
      <c r="P442" s="103">
        <v>104.16286285714287</v>
      </c>
      <c r="R442" s="100">
        <v>1.9</v>
      </c>
      <c r="S442" s="100">
        <v>1.93</v>
      </c>
      <c r="T442" s="100">
        <v>1.915</v>
      </c>
      <c r="U442" s="183">
        <v>2.6809651474530796</v>
      </c>
      <c r="V442" s="183">
        <v>-7.2639225181598022</v>
      </c>
      <c r="W442" s="100">
        <v>152.85201714285714</v>
      </c>
    </row>
    <row r="443" spans="1:23">
      <c r="A443" s="173">
        <f t="shared" ref="A443:B443" si="30">A442+7</f>
        <v>42484</v>
      </c>
      <c r="B443" s="149">
        <f t="shared" si="30"/>
        <v>42486</v>
      </c>
      <c r="C443" s="102">
        <v>0.78970428571428564</v>
      </c>
      <c r="D443" s="103">
        <v>2.23</v>
      </c>
      <c r="E443" s="103">
        <v>2.2599999999999998</v>
      </c>
      <c r="F443" s="103">
        <v>2.2450000000000001</v>
      </c>
      <c r="G443" s="182">
        <v>0</v>
      </c>
      <c r="H443" s="182">
        <v>-8.9249492900608516</v>
      </c>
      <c r="I443" s="103">
        <v>177.28861214285715</v>
      </c>
      <c r="K443" s="103">
        <v>1.29</v>
      </c>
      <c r="L443" s="103">
        <v>1.32</v>
      </c>
      <c r="M443" s="103">
        <v>1.3050000000000002</v>
      </c>
      <c r="N443" s="182">
        <v>0</v>
      </c>
      <c r="O443" s="182">
        <v>-12.121212121212096</v>
      </c>
      <c r="P443" s="103">
        <v>103.0564092857143</v>
      </c>
      <c r="R443" s="100">
        <v>1.95</v>
      </c>
      <c r="S443" s="100">
        <v>1.98</v>
      </c>
      <c r="T443" s="100">
        <v>1.9649999999999999</v>
      </c>
      <c r="U443" s="183">
        <v>2.6109660574412459</v>
      </c>
      <c r="V443" s="183">
        <v>-4.842615012106549</v>
      </c>
      <c r="W443" s="100">
        <v>155.17689214285713</v>
      </c>
    </row>
    <row r="444" spans="1:23">
      <c r="A444" s="173">
        <f t="shared" ref="A444:B444" si="31">A443+7</f>
        <v>42491</v>
      </c>
      <c r="B444" s="149">
        <f t="shared" si="31"/>
        <v>42493</v>
      </c>
      <c r="C444" s="102">
        <v>0.77831571428571422</v>
      </c>
      <c r="D444" s="103">
        <v>2.23</v>
      </c>
      <c r="E444" s="103">
        <v>2.2599999999999998</v>
      </c>
      <c r="F444" s="103">
        <v>2.2450000000000001</v>
      </c>
      <c r="G444" s="182">
        <v>0</v>
      </c>
      <c r="H444" s="182">
        <v>-8.9249492900608516</v>
      </c>
      <c r="I444" s="103">
        <v>174.73187785714285</v>
      </c>
      <c r="K444" s="103">
        <v>1.29</v>
      </c>
      <c r="L444" s="103">
        <v>1.32</v>
      </c>
      <c r="M444" s="103">
        <v>1.3050000000000002</v>
      </c>
      <c r="N444" s="182">
        <v>0</v>
      </c>
      <c r="O444" s="182">
        <v>-12.121212121212096</v>
      </c>
      <c r="P444" s="103">
        <v>101.5702007142857</v>
      </c>
      <c r="R444" s="100">
        <v>1.95</v>
      </c>
      <c r="S444" s="100">
        <v>1.98</v>
      </c>
      <c r="T444" s="100">
        <v>1.9649999999999999</v>
      </c>
      <c r="U444" s="183">
        <v>0</v>
      </c>
      <c r="V444" s="183">
        <v>-4.842615012106549</v>
      </c>
      <c r="W444" s="100">
        <v>152.93903785714284</v>
      </c>
    </row>
    <row r="445" spans="1:23">
      <c r="A445" s="173">
        <f t="shared" ref="A445:B445" si="32">A444+7</f>
        <v>42498</v>
      </c>
      <c r="B445" s="149">
        <f t="shared" si="32"/>
        <v>42500</v>
      </c>
      <c r="C445" s="102">
        <v>0.78745714285714286</v>
      </c>
      <c r="D445" s="103">
        <v>2.25</v>
      </c>
      <c r="E445" s="103">
        <v>2.2799999999999998</v>
      </c>
      <c r="F445" s="103">
        <v>2.2649999999999997</v>
      </c>
      <c r="G445" s="182">
        <v>0.89086859688194409</v>
      </c>
      <c r="H445" s="182">
        <v>-8.113590263691691</v>
      </c>
      <c r="I445" s="103">
        <v>178.35904285714284</v>
      </c>
      <c r="K445" s="103">
        <v>1.32</v>
      </c>
      <c r="L445" s="103">
        <v>1.35</v>
      </c>
      <c r="M445" s="103">
        <v>1.335</v>
      </c>
      <c r="N445" s="182">
        <v>2.2988505747126169</v>
      </c>
      <c r="O445" s="182">
        <v>-10.101010101010104</v>
      </c>
      <c r="P445" s="103">
        <v>105.12552857142856</v>
      </c>
      <c r="R445" s="100">
        <v>2</v>
      </c>
      <c r="S445" s="100">
        <v>2.0299999999999998</v>
      </c>
      <c r="T445" s="100">
        <v>2.0149999999999997</v>
      </c>
      <c r="U445" s="183">
        <v>2.544529262086499</v>
      </c>
      <c r="V445" s="183">
        <v>-2.4213075060532816</v>
      </c>
      <c r="W445" s="100">
        <v>158.67261428571427</v>
      </c>
    </row>
    <row r="446" spans="1:23">
      <c r="A446" s="173">
        <f t="shared" ref="A446:B446" si="33">A445+7</f>
        <v>42505</v>
      </c>
      <c r="B446" s="149">
        <f t="shared" si="33"/>
        <v>42507</v>
      </c>
      <c r="C446" s="102">
        <v>0.78852857142857147</v>
      </c>
      <c r="D446" s="103">
        <v>2.25</v>
      </c>
      <c r="E446" s="103">
        <v>2.2799999999999998</v>
      </c>
      <c r="F446" s="103">
        <v>2.2649999999999997</v>
      </c>
      <c r="G446" s="182">
        <v>0</v>
      </c>
      <c r="H446" s="182">
        <v>-8.113590263691691</v>
      </c>
      <c r="I446" s="103">
        <v>178.60172142857141</v>
      </c>
      <c r="K446" s="103">
        <v>1.32</v>
      </c>
      <c r="L446" s="103">
        <v>1.35</v>
      </c>
      <c r="M446" s="103">
        <v>1.335</v>
      </c>
      <c r="N446" s="182">
        <v>0</v>
      </c>
      <c r="O446" s="182">
        <v>-10.101010101010104</v>
      </c>
      <c r="P446" s="103">
        <v>105.26856428571429</v>
      </c>
      <c r="R446" s="100">
        <v>2.0499999999999998</v>
      </c>
      <c r="S446" s="100">
        <v>2.08</v>
      </c>
      <c r="T446" s="100">
        <v>2.0649999999999999</v>
      </c>
      <c r="U446" s="183">
        <v>2.4813895781637996</v>
      </c>
      <c r="V446" s="183">
        <v>0</v>
      </c>
      <c r="W446" s="100">
        <v>162.83115000000001</v>
      </c>
    </row>
    <row r="447" spans="1:23">
      <c r="A447" s="173">
        <f t="shared" ref="A447:B447" si="34">A446+7</f>
        <v>42512</v>
      </c>
      <c r="B447" s="149">
        <f t="shared" si="34"/>
        <v>42514</v>
      </c>
      <c r="C447" s="102">
        <v>0.77684857142857133</v>
      </c>
      <c r="D447" s="103">
        <v>2.2799999999999998</v>
      </c>
      <c r="E447" s="103">
        <v>2.31</v>
      </c>
      <c r="F447" s="103">
        <v>2.2949999999999999</v>
      </c>
      <c r="G447" s="182">
        <v>1.3245033112582831</v>
      </c>
      <c r="H447" s="182">
        <v>-6.8965517241379359</v>
      </c>
      <c r="I447" s="103">
        <v>178.28674714285711</v>
      </c>
      <c r="K447" s="103">
        <v>1.37</v>
      </c>
      <c r="L447" s="103">
        <v>1.4</v>
      </c>
      <c r="M447" s="103">
        <v>1.385</v>
      </c>
      <c r="N447" s="182">
        <v>3.7453183520599396</v>
      </c>
      <c r="O447" s="182">
        <v>-6.7340067340067264</v>
      </c>
      <c r="P447" s="103">
        <v>107.59352714285713</v>
      </c>
      <c r="R447" s="100">
        <v>2.1</v>
      </c>
      <c r="S447" s="100">
        <v>2.13</v>
      </c>
      <c r="T447" s="100">
        <v>2.1150000000000002</v>
      </c>
      <c r="U447" s="183">
        <v>2.4213075060532674</v>
      </c>
      <c r="V447" s="183">
        <v>2.4213075060532674</v>
      </c>
      <c r="W447" s="100">
        <v>164.30347285714285</v>
      </c>
    </row>
    <row r="448" spans="1:23">
      <c r="A448" s="173">
        <f t="shared" ref="A448:B448" si="35">A447+7</f>
        <v>42519</v>
      </c>
      <c r="B448" s="149">
        <f t="shared" si="35"/>
        <v>42521</v>
      </c>
      <c r="C448" s="102">
        <v>0.76478428571428569</v>
      </c>
      <c r="D448" s="103">
        <v>2.2999999999999998</v>
      </c>
      <c r="E448" s="103">
        <v>2.33</v>
      </c>
      <c r="F448" s="103">
        <v>2.3149999999999999</v>
      </c>
      <c r="G448" s="182">
        <v>0.87145969498911313</v>
      </c>
      <c r="H448" s="182">
        <v>-6.0851926977687611</v>
      </c>
      <c r="I448" s="103">
        <v>177.04756214285712</v>
      </c>
      <c r="K448" s="103">
        <v>1.4</v>
      </c>
      <c r="L448" s="103">
        <v>1.43</v>
      </c>
      <c r="M448" s="103">
        <v>1.415</v>
      </c>
      <c r="N448" s="182">
        <v>2.1660649819494608</v>
      </c>
      <c r="O448" s="182">
        <v>-4.7138047138047057</v>
      </c>
      <c r="P448" s="103">
        <v>108.21697642857143</v>
      </c>
      <c r="R448" s="100">
        <v>2.15</v>
      </c>
      <c r="S448" s="100">
        <v>2.1800000000000002</v>
      </c>
      <c r="T448" s="100">
        <v>2.165</v>
      </c>
      <c r="U448" s="183">
        <v>2.3640661938534038</v>
      </c>
      <c r="V448" s="183">
        <v>4.842615012106549</v>
      </c>
      <c r="W448" s="100">
        <v>165.57579785714285</v>
      </c>
    </row>
    <row r="449" spans="1:23">
      <c r="A449" s="173">
        <f t="shared" ref="A449:B449" si="36">A448+7</f>
        <v>42526</v>
      </c>
      <c r="B449" s="149">
        <f t="shared" si="36"/>
        <v>42528</v>
      </c>
      <c r="C449" s="102">
        <v>0.76831142857142853</v>
      </c>
      <c r="D449" s="103">
        <v>2.34</v>
      </c>
      <c r="E449" s="103">
        <v>2.37</v>
      </c>
      <c r="F449" s="103">
        <v>2.355</v>
      </c>
      <c r="G449" s="182">
        <v>1.7278617710583291</v>
      </c>
      <c r="H449" s="182">
        <v>-4.4624746450304258</v>
      </c>
      <c r="I449" s="103">
        <v>180.93734142857141</v>
      </c>
      <c r="K449" s="103">
        <v>1.46</v>
      </c>
      <c r="L449" s="103">
        <v>1.49</v>
      </c>
      <c r="M449" s="103">
        <v>1.4750000000000001</v>
      </c>
      <c r="N449" s="182">
        <v>4.2402826855123692</v>
      </c>
      <c r="O449" s="182">
        <v>-0.67340067340066412</v>
      </c>
      <c r="P449" s="103">
        <v>113.32593571428571</v>
      </c>
      <c r="R449" s="100">
        <v>2.2000000000000002</v>
      </c>
      <c r="S449" s="100">
        <v>2.23</v>
      </c>
      <c r="T449" s="100">
        <v>2.2149999999999999</v>
      </c>
      <c r="U449" s="183">
        <v>2.309468822170885</v>
      </c>
      <c r="V449" s="183">
        <v>7.263922518159788</v>
      </c>
      <c r="W449" s="100">
        <v>170.18098142857141</v>
      </c>
    </row>
    <row r="450" spans="1:23">
      <c r="A450" s="173">
        <f t="shared" ref="A450:B450" si="37">A449+7</f>
        <v>42533</v>
      </c>
      <c r="B450" s="149">
        <f t="shared" si="37"/>
        <v>42535</v>
      </c>
      <c r="C450" s="102">
        <v>0.78190142857142853</v>
      </c>
      <c r="D450" s="103">
        <v>2.37</v>
      </c>
      <c r="E450" s="103">
        <v>2.4</v>
      </c>
      <c r="F450" s="103">
        <v>2.3849999999999998</v>
      </c>
      <c r="G450" s="182">
        <v>1.2738853503184657</v>
      </c>
      <c r="H450" s="182">
        <v>-3.2454361054766707</v>
      </c>
      <c r="I450" s="103">
        <v>186.48349071428569</v>
      </c>
      <c r="K450" s="103">
        <v>1.52</v>
      </c>
      <c r="L450" s="103">
        <v>1.55</v>
      </c>
      <c r="M450" s="103">
        <v>1.5350000000000001</v>
      </c>
      <c r="N450" s="182">
        <v>4.0677966101694949</v>
      </c>
      <c r="O450" s="182">
        <v>3.3670033670033916</v>
      </c>
      <c r="P450" s="103">
        <v>120.0218692857143</v>
      </c>
      <c r="R450" s="100">
        <v>2.25</v>
      </c>
      <c r="S450" s="100">
        <v>2.2799999999999998</v>
      </c>
      <c r="T450" s="100">
        <v>2.2649999999999997</v>
      </c>
      <c r="U450" s="183">
        <v>2.2573363431151137</v>
      </c>
      <c r="V450" s="183">
        <v>9.6852300242130696</v>
      </c>
      <c r="W450" s="100">
        <v>177.10067357142853</v>
      </c>
    </row>
    <row r="451" spans="1:23">
      <c r="A451" s="173">
        <f t="shared" ref="A451:B451" si="38">A450+7</f>
        <v>42540</v>
      </c>
      <c r="B451" s="149">
        <f t="shared" si="38"/>
        <v>42542</v>
      </c>
      <c r="C451" s="102">
        <v>0.79029142857142864</v>
      </c>
      <c r="D451" s="103">
        <v>2.37</v>
      </c>
      <c r="E451" s="103">
        <v>2.4</v>
      </c>
      <c r="F451" s="103">
        <v>2.3849999999999998</v>
      </c>
      <c r="G451" s="182">
        <v>0</v>
      </c>
      <c r="H451" s="182">
        <v>-3.2454361054766707</v>
      </c>
      <c r="I451" s="103">
        <v>188.48450571428572</v>
      </c>
      <c r="K451" s="103">
        <v>1.52</v>
      </c>
      <c r="L451" s="103">
        <v>1.55</v>
      </c>
      <c r="M451" s="103">
        <v>1.5350000000000001</v>
      </c>
      <c r="N451" s="182">
        <v>0</v>
      </c>
      <c r="O451" s="182">
        <v>3.3670033670033916</v>
      </c>
      <c r="P451" s="103">
        <v>121.3097342857143</v>
      </c>
      <c r="R451" s="100">
        <v>2.25</v>
      </c>
      <c r="S451" s="100">
        <v>2.2799999999999998</v>
      </c>
      <c r="T451" s="100">
        <v>2.2649999999999997</v>
      </c>
      <c r="U451" s="183">
        <v>0</v>
      </c>
      <c r="V451" s="183">
        <v>9.6852300242130696</v>
      </c>
      <c r="W451" s="100">
        <v>179.00100857142854</v>
      </c>
    </row>
    <row r="452" spans="1:23">
      <c r="A452" s="173">
        <f t="shared" ref="A452:B452" si="39">A451+7</f>
        <v>42547</v>
      </c>
      <c r="B452" s="149">
        <f t="shared" si="39"/>
        <v>42549</v>
      </c>
      <c r="C452" s="102">
        <v>0.78255428571428565</v>
      </c>
      <c r="D452" s="103">
        <v>2.37</v>
      </c>
      <c r="E452" s="103">
        <v>2.4</v>
      </c>
      <c r="F452" s="103">
        <v>2.3849999999999998</v>
      </c>
      <c r="G452" s="182">
        <v>0</v>
      </c>
      <c r="H452" s="182">
        <v>-3.2454361054766707</v>
      </c>
      <c r="I452" s="103">
        <v>186.63919714285711</v>
      </c>
      <c r="K452" s="103">
        <v>1.52</v>
      </c>
      <c r="L452" s="103">
        <v>1.55</v>
      </c>
      <c r="M452" s="103">
        <v>1.5350000000000001</v>
      </c>
      <c r="N452" s="182">
        <v>0</v>
      </c>
      <c r="O452" s="182">
        <v>3.3670033670033916</v>
      </c>
      <c r="P452" s="103">
        <v>120.12208285714286</v>
      </c>
      <c r="R452" s="100">
        <v>2.25</v>
      </c>
      <c r="S452" s="100">
        <v>2.2799999999999998</v>
      </c>
      <c r="T452" s="100">
        <v>2.2649999999999997</v>
      </c>
      <c r="U452" s="183">
        <v>0</v>
      </c>
      <c r="V452" s="183">
        <v>9.6852300242130696</v>
      </c>
      <c r="W452" s="100">
        <v>177.24854571428568</v>
      </c>
    </row>
    <row r="453" spans="1:23">
      <c r="A453" s="173">
        <f t="shared" ref="A453:B453" si="40">A452+7</f>
        <v>42554</v>
      </c>
      <c r="B453" s="149">
        <f t="shared" si="40"/>
        <v>42556</v>
      </c>
      <c r="C453" s="102">
        <v>0.82818571428571441</v>
      </c>
      <c r="D453" s="103">
        <v>2.41</v>
      </c>
      <c r="E453" s="103">
        <v>2.44</v>
      </c>
      <c r="F453" s="103">
        <v>2.4249999999999998</v>
      </c>
      <c r="G453" s="182">
        <v>1.6771488469601792</v>
      </c>
      <c r="H453" s="182">
        <v>-1.6227180527383354</v>
      </c>
      <c r="I453" s="103">
        <v>200.83503571428571</v>
      </c>
      <c r="K453" s="103">
        <v>1.63</v>
      </c>
      <c r="L453" s="103">
        <v>1.66</v>
      </c>
      <c r="M453" s="103">
        <v>1.645</v>
      </c>
      <c r="N453" s="182">
        <v>7.1661237785016141</v>
      </c>
      <c r="O453" s="182">
        <v>10.774410774410796</v>
      </c>
      <c r="P453" s="103">
        <v>136.23655000000002</v>
      </c>
      <c r="R453" s="100">
        <v>2.36</v>
      </c>
      <c r="S453" s="100">
        <v>2.39</v>
      </c>
      <c r="T453" s="100">
        <v>2.375</v>
      </c>
      <c r="U453" s="183">
        <v>4.8565121412803762</v>
      </c>
      <c r="V453" s="183">
        <v>15.012106537530272</v>
      </c>
      <c r="W453" s="100">
        <v>196.69410714285718</v>
      </c>
    </row>
    <row r="454" spans="1:23">
      <c r="A454" s="173">
        <f t="shared" ref="A454:B454" si="41">A453+7</f>
        <v>42561</v>
      </c>
      <c r="B454" s="149">
        <f t="shared" si="41"/>
        <v>42563</v>
      </c>
      <c r="C454" s="102">
        <v>0.84800428571428577</v>
      </c>
      <c r="D454" s="103">
        <v>2.41</v>
      </c>
      <c r="E454" s="103">
        <v>2.44</v>
      </c>
      <c r="F454" s="103">
        <v>2.4249999999999998</v>
      </c>
      <c r="G454" s="182">
        <v>0</v>
      </c>
      <c r="H454" s="182">
        <v>-1.6227180527383354</v>
      </c>
      <c r="I454" s="103">
        <v>205.6410392857143</v>
      </c>
      <c r="K454" s="103">
        <v>1.66</v>
      </c>
      <c r="L454" s="103">
        <v>1.69</v>
      </c>
      <c r="M454" s="103">
        <v>1.6749999999999998</v>
      </c>
      <c r="N454" s="182">
        <v>1.8237082066869164</v>
      </c>
      <c r="O454" s="182">
        <v>12.794612794612803</v>
      </c>
      <c r="P454" s="103">
        <v>142.04071785714285</v>
      </c>
      <c r="R454" s="100">
        <v>2.39</v>
      </c>
      <c r="S454" s="100">
        <v>2.42</v>
      </c>
      <c r="T454" s="100">
        <v>2.4050000000000002</v>
      </c>
      <c r="U454" s="183">
        <v>1.2631578947368496</v>
      </c>
      <c r="V454" s="183">
        <v>16.464891041162247</v>
      </c>
      <c r="W454" s="100">
        <v>203.94503071428574</v>
      </c>
    </row>
    <row r="455" spans="1:23">
      <c r="A455" s="173">
        <f t="shared" ref="A455:B455" si="42">A454+7</f>
        <v>42568</v>
      </c>
      <c r="B455" s="149">
        <f t="shared" si="42"/>
        <v>42570</v>
      </c>
      <c r="C455" s="102">
        <v>0.8398199999999999</v>
      </c>
      <c r="D455" s="103">
        <v>2.4300000000000002</v>
      </c>
      <c r="E455" s="103">
        <v>2.46</v>
      </c>
      <c r="F455" s="103">
        <v>2.4450000000000003</v>
      </c>
      <c r="G455" s="182">
        <v>0.82474226804126261</v>
      </c>
      <c r="H455" s="182">
        <v>-0.81135902636914636</v>
      </c>
      <c r="I455" s="103">
        <v>205.33598999999998</v>
      </c>
      <c r="K455" s="103">
        <v>1.69</v>
      </c>
      <c r="L455" s="103">
        <v>1.72</v>
      </c>
      <c r="M455" s="103">
        <v>1.7050000000000001</v>
      </c>
      <c r="N455" s="182">
        <v>1.7910447761194206</v>
      </c>
      <c r="O455" s="182">
        <v>14.814814814814838</v>
      </c>
      <c r="P455" s="103">
        <v>143.18930999999998</v>
      </c>
      <c r="R455" s="100">
        <v>2.39</v>
      </c>
      <c r="S455" s="100">
        <v>2.42</v>
      </c>
      <c r="T455" s="100">
        <v>2.4050000000000002</v>
      </c>
      <c r="U455" s="183">
        <v>0</v>
      </c>
      <c r="V455" s="183">
        <v>16.464891041162247</v>
      </c>
      <c r="W455" s="100">
        <v>201.97671000000003</v>
      </c>
    </row>
    <row r="456" spans="1:23">
      <c r="A456" s="173">
        <f t="shared" ref="A456:B456" si="43">A455+7</f>
        <v>42575</v>
      </c>
      <c r="B456" s="149">
        <f t="shared" si="43"/>
        <v>42577</v>
      </c>
      <c r="C456" s="102">
        <v>0.8371614285714285</v>
      </c>
      <c r="D456" s="103">
        <v>2.4300000000000002</v>
      </c>
      <c r="E456" s="103">
        <v>2.46</v>
      </c>
      <c r="F456" s="103">
        <v>2.4450000000000003</v>
      </c>
      <c r="G456" s="182">
        <v>0</v>
      </c>
      <c r="H456" s="182">
        <v>-0.81135902636914636</v>
      </c>
      <c r="I456" s="103">
        <v>204.68596928571426</v>
      </c>
      <c r="K456" s="103">
        <v>1.69</v>
      </c>
      <c r="L456" s="103">
        <v>1.72</v>
      </c>
      <c r="M456" s="103">
        <v>1.7050000000000001</v>
      </c>
      <c r="N456" s="182">
        <v>0</v>
      </c>
      <c r="O456" s="182">
        <v>14.814814814814838</v>
      </c>
      <c r="P456" s="103">
        <v>142.73602357142857</v>
      </c>
      <c r="R456" s="100">
        <v>2.39</v>
      </c>
      <c r="S456" s="100">
        <v>2.42</v>
      </c>
      <c r="T456" s="100">
        <v>2.4050000000000002</v>
      </c>
      <c r="U456" s="183">
        <v>0</v>
      </c>
      <c r="V456" s="183">
        <v>16.464891041162247</v>
      </c>
      <c r="W456" s="100">
        <v>201.33732357142858</v>
      </c>
    </row>
    <row r="457" spans="1:23">
      <c r="A457" s="173">
        <f t="shared" ref="A457:B457" si="44">A456+7</f>
        <v>42582</v>
      </c>
      <c r="B457" s="149">
        <f t="shared" si="44"/>
        <v>42584</v>
      </c>
      <c r="C457" s="102">
        <v>0.84054714285714294</v>
      </c>
      <c r="D457" s="103">
        <v>2.4300000000000002</v>
      </c>
      <c r="E457" s="103">
        <v>2.46</v>
      </c>
      <c r="F457" s="103">
        <v>2.4450000000000003</v>
      </c>
      <c r="G457" s="182">
        <v>0</v>
      </c>
      <c r="H457" s="182">
        <v>-0.81135902636914636</v>
      </c>
      <c r="I457" s="103">
        <v>205.5137764285715</v>
      </c>
      <c r="K457" s="103">
        <v>1.69</v>
      </c>
      <c r="L457" s="103">
        <v>1.72</v>
      </c>
      <c r="M457" s="103">
        <v>1.7050000000000001</v>
      </c>
      <c r="N457" s="182">
        <v>0</v>
      </c>
      <c r="O457" s="182">
        <v>14.814814814814838</v>
      </c>
      <c r="P457" s="103">
        <v>143.31328785714288</v>
      </c>
      <c r="R457" s="100">
        <v>2.39</v>
      </c>
      <c r="S457" s="100">
        <v>2.42</v>
      </c>
      <c r="T457" s="100">
        <v>2.4050000000000002</v>
      </c>
      <c r="U457" s="183">
        <v>0</v>
      </c>
      <c r="V457" s="183">
        <v>16.464891041162247</v>
      </c>
      <c r="W457" s="100">
        <v>202.15158785714289</v>
      </c>
    </row>
    <row r="458" spans="1:23">
      <c r="A458" s="173">
        <f t="shared" ref="A458:B458" si="45">A457+7</f>
        <v>42589</v>
      </c>
      <c r="B458" s="149">
        <f t="shared" si="45"/>
        <v>42591</v>
      </c>
      <c r="C458" s="102">
        <v>0.84483285714285705</v>
      </c>
      <c r="D458" s="103">
        <v>2.4300000000000002</v>
      </c>
      <c r="E458" s="103">
        <v>2.46</v>
      </c>
      <c r="F458" s="103">
        <v>2.4450000000000003</v>
      </c>
      <c r="G458" s="182">
        <v>0</v>
      </c>
      <c r="H458" s="182">
        <v>-0.81135902636914636</v>
      </c>
      <c r="I458" s="103">
        <v>206.56163357142856</v>
      </c>
      <c r="K458" s="103">
        <v>1.69</v>
      </c>
      <c r="L458" s="103">
        <v>1.72</v>
      </c>
      <c r="M458" s="103">
        <v>1.7050000000000001</v>
      </c>
      <c r="N458" s="182">
        <v>0</v>
      </c>
      <c r="O458" s="182">
        <v>14.814814814814838</v>
      </c>
      <c r="P458" s="103">
        <v>144.04400214285712</v>
      </c>
      <c r="R458" s="100">
        <v>2.39</v>
      </c>
      <c r="S458" s="100">
        <v>2.42</v>
      </c>
      <c r="T458" s="100">
        <v>2.4050000000000002</v>
      </c>
      <c r="U458" s="183">
        <v>0</v>
      </c>
      <c r="V458" s="183">
        <v>16.464891041162247</v>
      </c>
      <c r="W458" s="100">
        <v>203.18230214285714</v>
      </c>
    </row>
    <row r="459" spans="1:23">
      <c r="A459" s="173">
        <f t="shared" ref="A459:B459" si="46">A458+7</f>
        <v>42596</v>
      </c>
      <c r="B459" s="149">
        <f t="shared" si="46"/>
        <v>42598</v>
      </c>
      <c r="C459" s="102">
        <v>0.85548999999999997</v>
      </c>
      <c r="D459" s="103">
        <v>2.4300000000000002</v>
      </c>
      <c r="E459" s="103">
        <v>2.46</v>
      </c>
      <c r="F459" s="103">
        <v>2.4450000000000003</v>
      </c>
      <c r="G459" s="182">
        <v>0</v>
      </c>
      <c r="H459" s="182">
        <v>-0.81135902636914636</v>
      </c>
      <c r="I459" s="103">
        <v>209.16730500000003</v>
      </c>
      <c r="K459" s="103">
        <v>1.69</v>
      </c>
      <c r="L459" s="103">
        <v>1.72</v>
      </c>
      <c r="M459" s="103">
        <v>1.7050000000000001</v>
      </c>
      <c r="N459" s="182">
        <v>0</v>
      </c>
      <c r="O459" s="182">
        <v>14.814814814814838</v>
      </c>
      <c r="P459" s="103">
        <v>145.86104500000002</v>
      </c>
      <c r="R459" s="100">
        <v>2.39</v>
      </c>
      <c r="S459" s="100">
        <v>2.42</v>
      </c>
      <c r="T459" s="100">
        <v>2.4050000000000002</v>
      </c>
      <c r="U459" s="183">
        <v>0</v>
      </c>
      <c r="V459" s="183">
        <v>16.464891041162247</v>
      </c>
      <c r="W459" s="100">
        <v>205.74534500000001</v>
      </c>
    </row>
    <row r="460" spans="1:23">
      <c r="A460" s="173">
        <f t="shared" ref="A460:B460" si="47">A459+7</f>
        <v>42603</v>
      </c>
      <c r="B460" s="149">
        <f t="shared" si="47"/>
        <v>42605</v>
      </c>
      <c r="C460" s="102">
        <v>0.86510571428571426</v>
      </c>
      <c r="D460" s="103">
        <v>2.4300000000000002</v>
      </c>
      <c r="E460" s="103">
        <v>2.46</v>
      </c>
      <c r="F460" s="103">
        <v>2.4450000000000003</v>
      </c>
      <c r="G460" s="182">
        <v>0</v>
      </c>
      <c r="H460" s="182">
        <v>-0.81135902636914636</v>
      </c>
      <c r="I460" s="103">
        <v>211.51834714285718</v>
      </c>
      <c r="K460" s="103">
        <v>1.69</v>
      </c>
      <c r="L460" s="103">
        <v>1.72</v>
      </c>
      <c r="M460" s="103">
        <v>1.7050000000000001</v>
      </c>
      <c r="N460" s="182">
        <v>0</v>
      </c>
      <c r="O460" s="182">
        <v>14.814814814814838</v>
      </c>
      <c r="P460" s="103">
        <v>147.50052428571431</v>
      </c>
      <c r="R460" s="100">
        <v>2.39</v>
      </c>
      <c r="S460" s="100">
        <v>2.42</v>
      </c>
      <c r="T460" s="100">
        <v>2.4050000000000002</v>
      </c>
      <c r="U460" s="183">
        <v>0</v>
      </c>
      <c r="V460" s="183">
        <v>16.464891041162247</v>
      </c>
      <c r="W460" s="100">
        <v>208.05792428571431</v>
      </c>
    </row>
    <row r="461" spans="1:23">
      <c r="A461" s="173">
        <f t="shared" ref="A461:B461" si="48">A460+7</f>
        <v>42610</v>
      </c>
      <c r="B461" s="149">
        <f t="shared" si="48"/>
        <v>42612</v>
      </c>
      <c r="C461" s="102">
        <v>0.85767428571428561</v>
      </c>
      <c r="D461" s="103">
        <v>2.4300000000000002</v>
      </c>
      <c r="E461" s="103">
        <v>2.46</v>
      </c>
      <c r="F461" s="103">
        <v>2.4450000000000003</v>
      </c>
      <c r="G461" s="182">
        <v>0</v>
      </c>
      <c r="H461" s="182">
        <v>-0.81135902636914636</v>
      </c>
      <c r="I461" s="103">
        <v>209.70136285714287</v>
      </c>
      <c r="K461" s="103">
        <v>1.69</v>
      </c>
      <c r="L461" s="103">
        <v>1.72</v>
      </c>
      <c r="M461" s="103">
        <v>1.7050000000000001</v>
      </c>
      <c r="N461" s="182">
        <v>0</v>
      </c>
      <c r="O461" s="182">
        <v>14.814814814814838</v>
      </c>
      <c r="P461" s="103">
        <v>146.2334657142857</v>
      </c>
      <c r="R461" s="100">
        <v>2.39</v>
      </c>
      <c r="S461" s="100">
        <v>2.42</v>
      </c>
      <c r="T461" s="100">
        <v>2.4050000000000002</v>
      </c>
      <c r="U461" s="183">
        <v>0</v>
      </c>
      <c r="V461" s="183">
        <v>16.464891041162247</v>
      </c>
      <c r="W461" s="100">
        <v>206.27066571428568</v>
      </c>
    </row>
    <row r="462" spans="1:23">
      <c r="A462" s="173">
        <f t="shared" ref="A462:B462" si="49">A461+7</f>
        <v>42617</v>
      </c>
      <c r="B462" s="149">
        <f t="shared" si="49"/>
        <v>42619</v>
      </c>
      <c r="C462" s="102">
        <v>0.84781714285714294</v>
      </c>
      <c r="D462" s="103">
        <v>2.4300000000000002</v>
      </c>
      <c r="E462" s="103">
        <v>2.46</v>
      </c>
      <c r="F462" s="103">
        <v>2.4450000000000003</v>
      </c>
      <c r="G462" s="182">
        <v>0</v>
      </c>
      <c r="H462" s="182">
        <v>-0.81135902636914636</v>
      </c>
      <c r="I462" s="103">
        <v>207.29129142857147</v>
      </c>
      <c r="K462" s="103">
        <v>1.69</v>
      </c>
      <c r="L462" s="103">
        <v>1.72</v>
      </c>
      <c r="M462" s="103">
        <v>1.7050000000000001</v>
      </c>
      <c r="N462" s="182">
        <v>0</v>
      </c>
      <c r="O462" s="182">
        <v>14.814814814814838</v>
      </c>
      <c r="P462" s="103">
        <v>144.55282285714287</v>
      </c>
      <c r="R462" s="100">
        <v>2.39</v>
      </c>
      <c r="S462" s="100">
        <v>2.42</v>
      </c>
      <c r="T462" s="100">
        <v>2.4050000000000002</v>
      </c>
      <c r="U462" s="183">
        <v>0</v>
      </c>
      <c r="V462" s="183">
        <v>16.464891041162247</v>
      </c>
      <c r="W462" s="100">
        <v>203.90002285714291</v>
      </c>
    </row>
    <row r="463" spans="1:23">
      <c r="A463" s="173">
        <f t="shared" ref="A463:B463" si="50">A462+7</f>
        <v>42624</v>
      </c>
      <c r="B463" s="149">
        <f t="shared" si="50"/>
        <v>42626</v>
      </c>
      <c r="C463" s="102">
        <v>0.84154571428571423</v>
      </c>
      <c r="D463" s="103">
        <v>2.4300000000000002</v>
      </c>
      <c r="E463" s="103">
        <v>2.46</v>
      </c>
      <c r="F463" s="103">
        <v>2.4450000000000003</v>
      </c>
      <c r="G463" s="182">
        <v>0</v>
      </c>
      <c r="H463" s="182">
        <v>-0.81135902636914636</v>
      </c>
      <c r="I463" s="103">
        <v>205.75792714285717</v>
      </c>
      <c r="K463" s="103">
        <v>1.69</v>
      </c>
      <c r="L463" s="103">
        <v>1.72</v>
      </c>
      <c r="M463" s="103">
        <v>1.7050000000000001</v>
      </c>
      <c r="N463" s="182">
        <v>0</v>
      </c>
      <c r="O463" s="182">
        <v>14.814814814814838</v>
      </c>
      <c r="P463" s="103">
        <v>143.48354428571429</v>
      </c>
      <c r="R463" s="100">
        <v>2.39</v>
      </c>
      <c r="S463" s="100">
        <v>2.42</v>
      </c>
      <c r="T463" s="100">
        <v>2.4050000000000002</v>
      </c>
      <c r="U463" s="183">
        <v>0</v>
      </c>
      <c r="V463" s="183">
        <v>16.464891041162247</v>
      </c>
      <c r="W463" s="100">
        <v>202.39174428571428</v>
      </c>
    </row>
    <row r="464" spans="1:23">
      <c r="A464" s="173">
        <f t="shared" ref="A464:B464" si="51">A463+7</f>
        <v>42631</v>
      </c>
      <c r="B464" s="149">
        <f t="shared" si="51"/>
        <v>42633</v>
      </c>
      <c r="C464" s="102">
        <v>0.84925428571428563</v>
      </c>
      <c r="D464" s="103">
        <v>2.4300000000000002</v>
      </c>
      <c r="E464" s="103">
        <v>2.46</v>
      </c>
      <c r="F464" s="103">
        <v>2.4450000000000003</v>
      </c>
      <c r="G464" s="182">
        <v>0</v>
      </c>
      <c r="H464" s="182">
        <v>-0.81135902636914636</v>
      </c>
      <c r="I464" s="103">
        <v>207.64267285714286</v>
      </c>
      <c r="K464" s="103">
        <v>1.69</v>
      </c>
      <c r="L464" s="103">
        <v>1.72</v>
      </c>
      <c r="M464" s="103">
        <v>1.7050000000000001</v>
      </c>
      <c r="N464" s="182">
        <v>0</v>
      </c>
      <c r="O464" s="182">
        <v>14.814814814814838</v>
      </c>
      <c r="P464" s="103">
        <v>144.7978557142857</v>
      </c>
      <c r="R464" s="100">
        <v>2.44</v>
      </c>
      <c r="S464" s="100">
        <v>2.4700000000000002</v>
      </c>
      <c r="T464" s="100">
        <v>2.4550000000000001</v>
      </c>
      <c r="U464" s="183">
        <v>2.0790020790020662</v>
      </c>
      <c r="V464" s="183">
        <v>18.8861985472155</v>
      </c>
      <c r="W464" s="100">
        <v>208.49192714285715</v>
      </c>
    </row>
    <row r="465" spans="1:23">
      <c r="A465" s="173">
        <f t="shared" ref="A465:B465" si="52">A464+7</f>
        <v>42638</v>
      </c>
      <c r="B465" s="149">
        <f t="shared" si="52"/>
        <v>42640</v>
      </c>
      <c r="C465" s="102">
        <v>0.85914857142857148</v>
      </c>
      <c r="D465" s="103">
        <v>2.4300000000000002</v>
      </c>
      <c r="E465" s="103">
        <v>2.46</v>
      </c>
      <c r="F465" s="103">
        <v>2.4450000000000003</v>
      </c>
      <c r="G465" s="182">
        <v>0</v>
      </c>
      <c r="H465" s="182">
        <v>-0.81135902636914636</v>
      </c>
      <c r="I465" s="103">
        <v>210.06182571428576</v>
      </c>
      <c r="K465" s="103">
        <v>1.69</v>
      </c>
      <c r="L465" s="103">
        <v>1.72</v>
      </c>
      <c r="M465" s="103">
        <v>1.7050000000000001</v>
      </c>
      <c r="N465" s="182">
        <v>0</v>
      </c>
      <c r="O465" s="182">
        <v>14.814814814814838</v>
      </c>
      <c r="P465" s="103">
        <v>146.48483142857145</v>
      </c>
      <c r="R465" s="100">
        <v>2.4900000000000002</v>
      </c>
      <c r="S465" s="100">
        <v>2.52</v>
      </c>
      <c r="T465" s="100">
        <v>2.5049999999999999</v>
      </c>
      <c r="U465" s="183">
        <v>2.036659877800389</v>
      </c>
      <c r="V465" s="183">
        <v>21.307506053268767</v>
      </c>
      <c r="W465" s="100">
        <v>215.21671714285714</v>
      </c>
    </row>
    <row r="466" spans="1:23">
      <c r="A466" s="173">
        <f t="shared" ref="A466:B466" si="53">A465+7</f>
        <v>42645</v>
      </c>
      <c r="B466" s="149">
        <f t="shared" si="53"/>
        <v>42647</v>
      </c>
      <c r="C466" s="102">
        <v>0.86355714285714258</v>
      </c>
      <c r="D466" s="103">
        <v>2.4300000000000002</v>
      </c>
      <c r="E466" s="103">
        <v>2.46</v>
      </c>
      <c r="F466" s="103">
        <v>2.4450000000000003</v>
      </c>
      <c r="G466" s="182">
        <v>0</v>
      </c>
      <c r="H466" s="182">
        <v>0.41067761806982617</v>
      </c>
      <c r="I466" s="103">
        <v>211.13972142857139</v>
      </c>
      <c r="K466" s="103">
        <v>1.69</v>
      </c>
      <c r="L466" s="103">
        <v>1.72</v>
      </c>
      <c r="M466" s="103">
        <v>1.7050000000000001</v>
      </c>
      <c r="N466" s="182">
        <v>0</v>
      </c>
      <c r="O466" s="182">
        <v>17.18213058419245</v>
      </c>
      <c r="P466" s="103">
        <v>147.23649285714282</v>
      </c>
      <c r="R466" s="100">
        <v>2.4900000000000002</v>
      </c>
      <c r="S466" s="100">
        <v>2.52</v>
      </c>
      <c r="T466" s="100">
        <v>2.5049999999999999</v>
      </c>
      <c r="U466" s="183">
        <v>0</v>
      </c>
      <c r="V466" s="183">
        <v>21.307506053268767</v>
      </c>
      <c r="W466" s="100">
        <v>216.32106428571421</v>
      </c>
    </row>
    <row r="467" spans="1:23">
      <c r="A467" s="173">
        <f t="shared" ref="A467:B467" si="54">A466+7</f>
        <v>42652</v>
      </c>
      <c r="B467" s="149">
        <f t="shared" si="54"/>
        <v>42654</v>
      </c>
      <c r="C467" s="102">
        <v>0.88306428571428575</v>
      </c>
      <c r="D467" s="103">
        <v>2.4300000000000002</v>
      </c>
      <c r="E467" s="103">
        <v>2.46</v>
      </c>
      <c r="F467" s="103">
        <v>2.4450000000000003</v>
      </c>
      <c r="G467" s="182">
        <v>0</v>
      </c>
      <c r="H467" s="182">
        <v>1.6632016632016615</v>
      </c>
      <c r="I467" s="103">
        <v>215.90921785714289</v>
      </c>
      <c r="K467" s="103">
        <v>1.69</v>
      </c>
      <c r="L467" s="103">
        <v>1.72</v>
      </c>
      <c r="M467" s="103">
        <v>1.7050000000000001</v>
      </c>
      <c r="N467" s="182">
        <v>0</v>
      </c>
      <c r="O467" s="182">
        <v>19.649122807017562</v>
      </c>
      <c r="P467" s="103">
        <v>150.56246071428572</v>
      </c>
      <c r="R467" s="100">
        <v>2.4900000000000002</v>
      </c>
      <c r="S467" s="100">
        <v>2.52</v>
      </c>
      <c r="T467" s="100">
        <v>2.5049999999999999</v>
      </c>
      <c r="U467" s="183">
        <v>0</v>
      </c>
      <c r="V467" s="183">
        <v>23.095823095823079</v>
      </c>
      <c r="W467" s="100">
        <v>221.20760357142859</v>
      </c>
    </row>
    <row r="468" spans="1:23">
      <c r="A468" s="173">
        <f t="shared" ref="A468:B468" si="55">A467+7</f>
        <v>42659</v>
      </c>
      <c r="B468" s="149">
        <f t="shared" si="55"/>
        <v>42661</v>
      </c>
      <c r="C468" s="102">
        <v>0.90127999999999997</v>
      </c>
      <c r="D468" s="103">
        <v>2.41</v>
      </c>
      <c r="E468" s="103">
        <v>2.44</v>
      </c>
      <c r="F468" s="103">
        <v>2.4249999999999998</v>
      </c>
      <c r="G468" s="182">
        <v>-0.81799591002045702</v>
      </c>
      <c r="H468" s="182">
        <v>2.1052631578947256</v>
      </c>
      <c r="I468" s="103">
        <v>218.56039999999996</v>
      </c>
      <c r="K468" s="103">
        <v>1.66</v>
      </c>
      <c r="L468" s="103">
        <v>1.69</v>
      </c>
      <c r="M468" s="103">
        <v>1.6749999999999998</v>
      </c>
      <c r="N468" s="182">
        <v>-1.7595307917888618</v>
      </c>
      <c r="O468" s="182">
        <v>17.543859649122822</v>
      </c>
      <c r="P468" s="103">
        <v>150.96439999999998</v>
      </c>
      <c r="R468" s="100">
        <v>2.54</v>
      </c>
      <c r="S468" s="100">
        <v>2.57</v>
      </c>
      <c r="T468" s="100">
        <v>2.5549999999999997</v>
      </c>
      <c r="U468" s="183">
        <v>1.9960079840319196</v>
      </c>
      <c r="V468" s="183">
        <v>25.552825552825524</v>
      </c>
      <c r="W468" s="100">
        <v>230.27703999999994</v>
      </c>
    </row>
    <row r="469" spans="1:23">
      <c r="A469" s="173">
        <f t="shared" ref="A469:B469" si="56">A468+7</f>
        <v>42666</v>
      </c>
      <c r="B469" s="149">
        <f t="shared" si="56"/>
        <v>42668</v>
      </c>
      <c r="C469" s="102">
        <v>0.89643714285714282</v>
      </c>
      <c r="D469" s="103">
        <v>2.39</v>
      </c>
      <c r="E469" s="103">
        <v>2.42</v>
      </c>
      <c r="F469" s="103">
        <v>2.4050000000000002</v>
      </c>
      <c r="G469" s="182">
        <v>-0.82474226804121997</v>
      </c>
      <c r="H469" s="182">
        <v>1.2631578947368496</v>
      </c>
      <c r="I469" s="103">
        <v>215.59313285714285</v>
      </c>
      <c r="K469" s="103">
        <v>1.63</v>
      </c>
      <c r="L469" s="103">
        <v>1.66</v>
      </c>
      <c r="M469" s="103">
        <v>1.645</v>
      </c>
      <c r="N469" s="182">
        <v>-1.7910447761193922</v>
      </c>
      <c r="O469" s="182">
        <v>15.438596491228097</v>
      </c>
      <c r="P469" s="103">
        <v>147.46391</v>
      </c>
      <c r="R469" s="100">
        <v>2.54</v>
      </c>
      <c r="S469" s="100">
        <v>2.57</v>
      </c>
      <c r="T469" s="100">
        <v>2.5549999999999997</v>
      </c>
      <c r="U469" s="183">
        <v>0</v>
      </c>
      <c r="V469" s="183">
        <v>27.431421446384036</v>
      </c>
      <c r="W469" s="100">
        <v>229.03968999999998</v>
      </c>
    </row>
    <row r="470" spans="1:23">
      <c r="A470" s="173">
        <f t="shared" ref="A470:B470" si="57">A469+7</f>
        <v>42673</v>
      </c>
      <c r="B470" s="149">
        <f t="shared" si="57"/>
        <v>42675</v>
      </c>
      <c r="C470" s="102">
        <v>0.89395142857142851</v>
      </c>
      <c r="D470" s="103">
        <v>2.37</v>
      </c>
      <c r="E470" s="103">
        <v>2.4</v>
      </c>
      <c r="F470" s="103">
        <v>2.3849999999999998</v>
      </c>
      <c r="G470" s="182">
        <v>-0.83160083160085208</v>
      </c>
      <c r="H470" s="182">
        <v>1.7057569296375306</v>
      </c>
      <c r="I470" s="103">
        <v>213.20741571428567</v>
      </c>
      <c r="K470" s="103">
        <v>1.6</v>
      </c>
      <c r="L470" s="103">
        <v>1.63</v>
      </c>
      <c r="M470" s="103">
        <v>1.615</v>
      </c>
      <c r="N470" s="182">
        <v>-1.8237082066869306</v>
      </c>
      <c r="O470" s="182">
        <v>15.770609318996407</v>
      </c>
      <c r="P470" s="103">
        <v>144.3731557142857</v>
      </c>
      <c r="R470" s="100">
        <v>2.54</v>
      </c>
      <c r="S470" s="100">
        <v>2.57</v>
      </c>
      <c r="T470" s="100">
        <v>2.5549999999999997</v>
      </c>
      <c r="U470" s="183">
        <v>0</v>
      </c>
      <c r="V470" s="183">
        <v>29.367088607594923</v>
      </c>
      <c r="W470" s="100">
        <v>228.40458999999998</v>
      </c>
    </row>
    <row r="471" spans="1:23">
      <c r="A471" s="173">
        <f t="shared" ref="A471:B471" si="58">A470+7</f>
        <v>42680</v>
      </c>
      <c r="B471" s="149">
        <f t="shared" si="58"/>
        <v>42682</v>
      </c>
      <c r="C471" s="102">
        <v>0.89495000000000025</v>
      </c>
      <c r="D471" s="103">
        <v>2.37</v>
      </c>
      <c r="E471" s="103">
        <v>2.4</v>
      </c>
      <c r="F471" s="103">
        <v>2.3849999999999998</v>
      </c>
      <c r="G471" s="182">
        <v>0</v>
      </c>
      <c r="H471" s="182">
        <v>3.023758099352051</v>
      </c>
      <c r="I471" s="103">
        <v>213.44557500000002</v>
      </c>
      <c r="K471" s="103">
        <v>1.6</v>
      </c>
      <c r="L471" s="103">
        <v>1.63</v>
      </c>
      <c r="M471" s="103">
        <v>1.615</v>
      </c>
      <c r="N471" s="182">
        <v>0</v>
      </c>
      <c r="O471" s="182">
        <v>18.315018315018321</v>
      </c>
      <c r="P471" s="103">
        <v>144.53442500000006</v>
      </c>
      <c r="R471" s="100">
        <v>2.54</v>
      </c>
      <c r="S471" s="100">
        <v>2.57</v>
      </c>
      <c r="T471" s="100">
        <v>2.5549999999999997</v>
      </c>
      <c r="U471" s="183">
        <v>0</v>
      </c>
      <c r="V471" s="183">
        <v>32.72727272727272</v>
      </c>
      <c r="W471" s="100">
        <v>228.65972500000004</v>
      </c>
    </row>
    <row r="472" spans="1:23">
      <c r="A472" s="173">
        <f t="shared" ref="A472:B472" si="59">A471+7</f>
        <v>42687</v>
      </c>
      <c r="B472" s="149">
        <f t="shared" si="59"/>
        <v>42689</v>
      </c>
      <c r="C472" s="102">
        <v>0.88002428571428559</v>
      </c>
      <c r="D472" s="103">
        <v>2.35</v>
      </c>
      <c r="E472" s="103">
        <v>2.38</v>
      </c>
      <c r="F472" s="103">
        <v>2.3650000000000002</v>
      </c>
      <c r="G472" s="182">
        <v>-0.83857442348006828</v>
      </c>
      <c r="H472" s="182">
        <v>3.050108932461896</v>
      </c>
      <c r="I472" s="103">
        <v>208.12574357142856</v>
      </c>
      <c r="K472" s="103">
        <v>1.57</v>
      </c>
      <c r="L472" s="103">
        <v>1.6</v>
      </c>
      <c r="M472" s="103">
        <v>1.585</v>
      </c>
      <c r="N472" s="182">
        <v>-1.8575851393188856</v>
      </c>
      <c r="O472" s="182">
        <v>16.117216117216103</v>
      </c>
      <c r="P472" s="103">
        <v>139.48384928571426</v>
      </c>
      <c r="R472" s="100">
        <v>2.54</v>
      </c>
      <c r="S472" s="100">
        <v>2.57</v>
      </c>
      <c r="T472" s="100">
        <v>2.5549999999999997</v>
      </c>
      <c r="U472" s="183">
        <v>0</v>
      </c>
      <c r="V472" s="183">
        <v>34.828496042216329</v>
      </c>
      <c r="W472" s="100">
        <v>224.84620499999997</v>
      </c>
    </row>
    <row r="473" spans="1:23">
      <c r="A473" s="173">
        <f t="shared" ref="A473:B473" si="60">A472+7</f>
        <v>42694</v>
      </c>
      <c r="B473" s="149">
        <f t="shared" si="60"/>
        <v>42696</v>
      </c>
      <c r="C473" s="102">
        <v>0.86193857142857155</v>
      </c>
      <c r="D473" s="103">
        <v>2.35</v>
      </c>
      <c r="E473" s="103">
        <v>2.38</v>
      </c>
      <c r="F473" s="103">
        <v>2.3650000000000002</v>
      </c>
      <c r="G473" s="182">
        <v>0</v>
      </c>
      <c r="H473" s="182">
        <v>3.050108932461896</v>
      </c>
      <c r="I473" s="103">
        <v>203.84847214285719</v>
      </c>
      <c r="K473" s="103">
        <v>1.57</v>
      </c>
      <c r="L473" s="103">
        <v>1.6</v>
      </c>
      <c r="M473" s="103">
        <v>1.585</v>
      </c>
      <c r="N473" s="182">
        <v>0</v>
      </c>
      <c r="O473" s="182">
        <v>18.726591760299627</v>
      </c>
      <c r="P473" s="103">
        <v>136.61726357142859</v>
      </c>
      <c r="R473" s="100">
        <v>2.54</v>
      </c>
      <c r="S473" s="100">
        <v>2.57</v>
      </c>
      <c r="T473" s="100">
        <v>2.5549999999999997</v>
      </c>
      <c r="U473" s="183">
        <v>0</v>
      </c>
      <c r="V473" s="183">
        <v>36.997319034852524</v>
      </c>
      <c r="W473" s="100">
        <v>220.22530499999999</v>
      </c>
    </row>
    <row r="474" spans="1:23">
      <c r="A474" s="173">
        <f t="shared" ref="A474:B474" si="61">A473+7</f>
        <v>42701</v>
      </c>
      <c r="B474" s="149">
        <f t="shared" si="61"/>
        <v>42703</v>
      </c>
      <c r="C474" s="102">
        <v>0.85417571428571437</v>
      </c>
      <c r="D474" s="103">
        <v>2.35</v>
      </c>
      <c r="E474" s="103">
        <v>2.38</v>
      </c>
      <c r="F474" s="103">
        <v>2.3650000000000002</v>
      </c>
      <c r="G474" s="182">
        <v>0</v>
      </c>
      <c r="H474" s="182">
        <v>3.9560439560439704</v>
      </c>
      <c r="I474" s="103">
        <v>202.01255642857149</v>
      </c>
      <c r="K474" s="103">
        <v>1.57</v>
      </c>
      <c r="L474" s="103">
        <v>1.6</v>
      </c>
      <c r="M474" s="103">
        <v>1.585</v>
      </c>
      <c r="N474" s="182">
        <v>0</v>
      </c>
      <c r="O474" s="182">
        <v>21.45593869731799</v>
      </c>
      <c r="P474" s="103">
        <v>135.38685071428574</v>
      </c>
      <c r="R474" s="100">
        <v>2.54</v>
      </c>
      <c r="S474" s="100">
        <v>2.57</v>
      </c>
      <c r="T474" s="100">
        <v>2.5549999999999997</v>
      </c>
      <c r="U474" s="183">
        <v>0</v>
      </c>
      <c r="V474" s="183">
        <v>38.482384823848207</v>
      </c>
      <c r="W474" s="100">
        <v>218.24189500000003</v>
      </c>
    </row>
    <row r="475" spans="1:23">
      <c r="A475" s="173">
        <f t="shared" ref="A475:B475" si="62">A474+7</f>
        <v>42708</v>
      </c>
      <c r="B475" s="149">
        <f t="shared" si="62"/>
        <v>42710</v>
      </c>
      <c r="C475" s="102">
        <v>0.8475057142857142</v>
      </c>
      <c r="D475" s="103">
        <v>2.35</v>
      </c>
      <c r="E475" s="103">
        <v>2.38</v>
      </c>
      <c r="F475" s="103">
        <v>2.3650000000000002</v>
      </c>
      <c r="G475" s="182">
        <v>0</v>
      </c>
      <c r="H475" s="182">
        <v>3.9560439560439704</v>
      </c>
      <c r="I475" s="103">
        <v>200.43510142857141</v>
      </c>
      <c r="K475" s="103">
        <v>1.57</v>
      </c>
      <c r="L475" s="103">
        <v>1.6</v>
      </c>
      <c r="M475" s="103">
        <v>1.585</v>
      </c>
      <c r="N475" s="182">
        <v>0</v>
      </c>
      <c r="O475" s="182">
        <v>21.45593869731799</v>
      </c>
      <c r="P475" s="103">
        <v>134.32965571428571</v>
      </c>
      <c r="R475" s="100">
        <v>2.54</v>
      </c>
      <c r="S475" s="100">
        <v>2.57</v>
      </c>
      <c r="T475" s="100">
        <v>2.5549999999999997</v>
      </c>
      <c r="U475" s="183">
        <v>0</v>
      </c>
      <c r="V475" s="183">
        <v>42.339832869080766</v>
      </c>
      <c r="W475" s="100">
        <v>216.53770999999998</v>
      </c>
    </row>
    <row r="476" spans="1:23">
      <c r="A476" s="173">
        <f t="shared" ref="A476:B476" si="63">A475+7</f>
        <v>42715</v>
      </c>
      <c r="B476" s="149">
        <f t="shared" si="63"/>
        <v>42717</v>
      </c>
      <c r="C476" s="102">
        <v>0.84377285714285699</v>
      </c>
      <c r="D476" s="103">
        <v>2.35</v>
      </c>
      <c r="E476" s="103">
        <v>2.38</v>
      </c>
      <c r="F476" s="103">
        <v>2.3650000000000002</v>
      </c>
      <c r="G476" s="182">
        <v>0</v>
      </c>
      <c r="H476" s="182">
        <v>3.9560439560439704</v>
      </c>
      <c r="I476" s="103">
        <v>199.5522807142857</v>
      </c>
      <c r="K476" s="103">
        <v>1.57</v>
      </c>
      <c r="L476" s="103">
        <v>1.6</v>
      </c>
      <c r="M476" s="103">
        <v>1.585</v>
      </c>
      <c r="N476" s="182">
        <v>0</v>
      </c>
      <c r="O476" s="182">
        <v>21.45593869731799</v>
      </c>
      <c r="P476" s="103">
        <v>133.73799785714283</v>
      </c>
      <c r="R476" s="100">
        <v>2.54</v>
      </c>
      <c r="S476" s="100">
        <v>2.57</v>
      </c>
      <c r="T476" s="100">
        <v>2.5549999999999997</v>
      </c>
      <c r="U476" s="183">
        <v>0</v>
      </c>
      <c r="V476" s="183">
        <v>46.418338108882494</v>
      </c>
      <c r="W476" s="100">
        <v>215.58396499999995</v>
      </c>
    </row>
    <row r="477" spans="1:23">
      <c r="A477" s="173">
        <f t="shared" ref="A477:B477" si="64">A476+7</f>
        <v>42722</v>
      </c>
      <c r="B477" s="149">
        <f t="shared" si="64"/>
        <v>42724</v>
      </c>
      <c r="C477" s="102">
        <v>0.83809142857142849</v>
      </c>
      <c r="D477" s="103">
        <v>2.35</v>
      </c>
      <c r="E477" s="103">
        <v>2.38</v>
      </c>
      <c r="F477" s="103">
        <v>2.3650000000000002</v>
      </c>
      <c r="G477" s="182">
        <v>0</v>
      </c>
      <c r="H477" s="182">
        <v>3.9560439560439704</v>
      </c>
      <c r="I477" s="103">
        <v>198.20862285714284</v>
      </c>
      <c r="K477" s="103">
        <v>1.57</v>
      </c>
      <c r="L477" s="103">
        <v>1.6</v>
      </c>
      <c r="M477" s="103">
        <v>1.585</v>
      </c>
      <c r="N477" s="182">
        <v>0</v>
      </c>
      <c r="O477" s="182">
        <v>21.45593869731799</v>
      </c>
      <c r="P477" s="103">
        <v>132.83749142857141</v>
      </c>
      <c r="R477" s="100">
        <v>2.54</v>
      </c>
      <c r="S477" s="100">
        <v>2.57</v>
      </c>
      <c r="T477" s="100">
        <v>2.5549999999999997</v>
      </c>
      <c r="U477" s="183">
        <v>0</v>
      </c>
      <c r="V477" s="183">
        <v>42.339832869080766</v>
      </c>
      <c r="W477" s="100">
        <v>214.13235999999992</v>
      </c>
    </row>
    <row r="478" spans="1:23">
      <c r="A478" s="173">
        <f t="shared" ref="A478:B478" si="65">A477+7</f>
        <v>42729</v>
      </c>
      <c r="B478" s="149">
        <f t="shared" si="65"/>
        <v>42731</v>
      </c>
      <c r="C478" s="102">
        <v>0.84492714285714299</v>
      </c>
      <c r="D478" s="103">
        <v>2.35</v>
      </c>
      <c r="E478" s="103">
        <v>2.38</v>
      </c>
      <c r="F478" s="103">
        <v>2.3650000000000002</v>
      </c>
      <c r="G478" s="182">
        <v>0</v>
      </c>
      <c r="H478" s="182">
        <v>3.9560439560439704</v>
      </c>
      <c r="I478" s="103">
        <v>199.82526928571434</v>
      </c>
      <c r="K478" s="103">
        <v>1.57</v>
      </c>
      <c r="L478" s="103">
        <v>1.6</v>
      </c>
      <c r="M478" s="103">
        <v>1.585</v>
      </c>
      <c r="N478" s="182">
        <v>0</v>
      </c>
      <c r="O478" s="182">
        <v>21.45593869731799</v>
      </c>
      <c r="P478" s="103">
        <v>133.92095214285715</v>
      </c>
      <c r="R478" s="100">
        <v>2.54</v>
      </c>
      <c r="S478" s="100">
        <v>2.57</v>
      </c>
      <c r="T478" s="100">
        <v>2.5549999999999997</v>
      </c>
      <c r="U478" s="183">
        <v>0</v>
      </c>
      <c r="V478" s="183">
        <v>42.339832869080766</v>
      </c>
      <c r="W478" s="100">
        <v>215.878885</v>
      </c>
    </row>
    <row r="479" spans="1:23">
      <c r="A479" s="173">
        <f t="shared" ref="A479:B479" si="66">A478+7</f>
        <v>42736</v>
      </c>
      <c r="B479" s="149">
        <f t="shared" si="66"/>
        <v>42738</v>
      </c>
      <c r="C479" s="102">
        <v>0.85360000000000003</v>
      </c>
      <c r="D479" s="103">
        <v>2.35</v>
      </c>
      <c r="E479" s="103">
        <v>2.38</v>
      </c>
      <c r="F479" s="103">
        <v>2.3650000000000002</v>
      </c>
      <c r="G479" s="182">
        <v>0</v>
      </c>
      <c r="H479" s="182">
        <v>3.9560439560439704</v>
      </c>
      <c r="I479" s="103">
        <v>201.87640000000005</v>
      </c>
      <c r="K479" s="103">
        <v>1.57</v>
      </c>
      <c r="L479" s="103">
        <v>1.6</v>
      </c>
      <c r="M479" s="103">
        <v>1.585</v>
      </c>
      <c r="N479" s="182">
        <v>0</v>
      </c>
      <c r="O479" s="182">
        <v>21.45593869731799</v>
      </c>
      <c r="P479" s="103">
        <v>135.29560000000001</v>
      </c>
      <c r="R479" s="100">
        <v>2.54</v>
      </c>
      <c r="S479" s="100">
        <v>2.57</v>
      </c>
      <c r="T479" s="100">
        <v>2.5549999999999997</v>
      </c>
      <c r="U479" s="183">
        <v>0</v>
      </c>
      <c r="V479" s="183">
        <v>42.339832869080766</v>
      </c>
      <c r="W479" s="100">
        <v>218.09479999999999</v>
      </c>
    </row>
    <row r="480" spans="1:23">
      <c r="A480" s="173">
        <f t="shared" ref="A480:B480" si="67">A479+7</f>
        <v>42743</v>
      </c>
      <c r="B480" s="149">
        <f t="shared" si="67"/>
        <v>42745</v>
      </c>
      <c r="C480" s="102">
        <v>0.85237714285714294</v>
      </c>
      <c r="D480" s="103">
        <v>2.35</v>
      </c>
      <c r="E480" s="103">
        <v>2.38</v>
      </c>
      <c r="F480" s="103">
        <v>2.3650000000000002</v>
      </c>
      <c r="G480" s="182">
        <v>0</v>
      </c>
      <c r="H480" s="182">
        <v>3.9560439560439704</v>
      </c>
      <c r="I480" s="103">
        <v>201.58719428571433</v>
      </c>
      <c r="K480" s="103">
        <v>1.57</v>
      </c>
      <c r="L480" s="103">
        <v>1.6</v>
      </c>
      <c r="M480" s="103">
        <v>1.585</v>
      </c>
      <c r="N480" s="182">
        <v>0</v>
      </c>
      <c r="O480" s="182">
        <v>21.45593869731799</v>
      </c>
      <c r="P480" s="103">
        <v>135.10177714285717</v>
      </c>
      <c r="R480" s="100">
        <v>2.54</v>
      </c>
      <c r="S480" s="100">
        <v>2.57</v>
      </c>
      <c r="T480" s="100">
        <v>2.5549999999999997</v>
      </c>
      <c r="U480" s="183">
        <v>0</v>
      </c>
      <c r="V480" s="183">
        <v>42.339832869080766</v>
      </c>
      <c r="W480" s="100">
        <v>217.78235999999998</v>
      </c>
    </row>
    <row r="481" spans="1:23">
      <c r="A481" s="173">
        <f t="shared" ref="A481:B481" si="68">A480+7</f>
        <v>42750</v>
      </c>
      <c r="B481" s="149">
        <f t="shared" si="68"/>
        <v>42752</v>
      </c>
      <c r="C481" s="102">
        <v>0.86844571428571427</v>
      </c>
      <c r="D481" s="103">
        <v>2.35</v>
      </c>
      <c r="E481" s="103">
        <v>2.38</v>
      </c>
      <c r="F481" s="103">
        <v>2.3650000000000002</v>
      </c>
      <c r="G481" s="182">
        <v>0</v>
      </c>
      <c r="H481" s="182">
        <v>3.9560439560439704</v>
      </c>
      <c r="I481" s="103">
        <v>205.38741142857143</v>
      </c>
      <c r="K481" s="103">
        <v>1.57</v>
      </c>
      <c r="L481" s="103">
        <v>1.6</v>
      </c>
      <c r="M481" s="103">
        <v>1.585</v>
      </c>
      <c r="N481" s="182">
        <v>0</v>
      </c>
      <c r="O481" s="182">
        <v>21.45593869731799</v>
      </c>
      <c r="P481" s="103">
        <v>137.64864571428569</v>
      </c>
      <c r="R481" s="100">
        <v>2.54</v>
      </c>
      <c r="S481" s="100">
        <v>2.57</v>
      </c>
      <c r="T481" s="100">
        <v>2.5549999999999997</v>
      </c>
      <c r="U481" s="183">
        <v>0</v>
      </c>
      <c r="V481" s="183">
        <v>42.339832869080766</v>
      </c>
      <c r="W481" s="100">
        <v>221.88787999999997</v>
      </c>
    </row>
    <row r="482" spans="1:23">
      <c r="A482" s="173">
        <f t="shared" ref="A482:B482" si="69">A481+7</f>
        <v>42757</v>
      </c>
      <c r="B482" s="149">
        <f t="shared" si="69"/>
        <v>42759</v>
      </c>
      <c r="C482" s="102">
        <v>0.8696057142857142</v>
      </c>
      <c r="D482" s="103">
        <v>2.35</v>
      </c>
      <c r="E482" s="103">
        <v>2.38</v>
      </c>
      <c r="F482" s="103">
        <v>2.3650000000000002</v>
      </c>
      <c r="G482" s="182">
        <v>0</v>
      </c>
      <c r="H482" s="182">
        <v>3.9560439560439704</v>
      </c>
      <c r="I482" s="103">
        <v>205.66175142857142</v>
      </c>
      <c r="K482" s="103">
        <v>1.57</v>
      </c>
      <c r="L482" s="103">
        <v>1.6</v>
      </c>
      <c r="M482" s="103">
        <v>1.585</v>
      </c>
      <c r="N482" s="182">
        <v>0</v>
      </c>
      <c r="O482" s="182">
        <v>21.45593869731799</v>
      </c>
      <c r="P482" s="103">
        <v>137.8325057142857</v>
      </c>
      <c r="R482" s="100">
        <v>2.54</v>
      </c>
      <c r="S482" s="100">
        <v>2.57</v>
      </c>
      <c r="T482" s="100">
        <v>2.5549999999999997</v>
      </c>
      <c r="U482" s="183">
        <v>0</v>
      </c>
      <c r="V482" s="183">
        <v>42.339832869080766</v>
      </c>
      <c r="W482" s="100">
        <v>222.18425999999997</v>
      </c>
    </row>
    <row r="483" spans="1:23">
      <c r="A483" s="173">
        <f t="shared" ref="A483:B483" si="70">A482+7</f>
        <v>42764</v>
      </c>
      <c r="B483" s="149">
        <f t="shared" si="70"/>
        <v>42766</v>
      </c>
      <c r="C483" s="102">
        <v>0.85699857142857139</v>
      </c>
      <c r="D483" s="103">
        <v>2.35</v>
      </c>
      <c r="E483" s="103">
        <v>2.38</v>
      </c>
      <c r="F483" s="103">
        <v>2.3650000000000002</v>
      </c>
      <c r="G483" s="182">
        <v>0</v>
      </c>
      <c r="H483" s="182">
        <v>3.9560439560439704</v>
      </c>
      <c r="I483" s="103">
        <v>202.68016214285717</v>
      </c>
      <c r="K483" s="103">
        <v>1.57</v>
      </c>
      <c r="L483" s="103">
        <v>1.6</v>
      </c>
      <c r="M483" s="103">
        <v>1.585</v>
      </c>
      <c r="N483" s="182">
        <v>0</v>
      </c>
      <c r="O483" s="182">
        <v>21.45593869731799</v>
      </c>
      <c r="P483" s="103">
        <v>135.83427357142855</v>
      </c>
      <c r="R483" s="100">
        <v>2.54</v>
      </c>
      <c r="S483" s="100">
        <v>2.57</v>
      </c>
      <c r="T483" s="100">
        <v>2.5549999999999997</v>
      </c>
      <c r="U483" s="183">
        <v>0</v>
      </c>
      <c r="V483" s="183">
        <v>42.339832869080766</v>
      </c>
      <c r="W483" s="100">
        <v>218.96313499999997</v>
      </c>
    </row>
    <row r="484" spans="1:23">
      <c r="A484" s="173">
        <f t="shared" ref="A484:B484" si="71">A483+7</f>
        <v>42771</v>
      </c>
      <c r="B484" s="149">
        <f t="shared" si="71"/>
        <v>42773</v>
      </c>
      <c r="C484" s="102">
        <v>0.85674571428571422</v>
      </c>
      <c r="D484" s="103">
        <v>2.35</v>
      </c>
      <c r="E484" s="103">
        <v>2.38</v>
      </c>
      <c r="F484" s="103">
        <v>2.3650000000000002</v>
      </c>
      <c r="G484" s="182">
        <v>0</v>
      </c>
      <c r="H484" s="182">
        <v>3.9560439560439704</v>
      </c>
      <c r="I484" s="103">
        <v>202.62036142857144</v>
      </c>
      <c r="K484" s="103">
        <v>1.57</v>
      </c>
      <c r="L484" s="103">
        <v>1.6</v>
      </c>
      <c r="M484" s="103">
        <v>1.585</v>
      </c>
      <c r="N484" s="182">
        <v>0</v>
      </c>
      <c r="O484" s="182">
        <v>21.45593869731799</v>
      </c>
      <c r="P484" s="103">
        <v>135.79419571428571</v>
      </c>
      <c r="R484" s="100">
        <v>2.54</v>
      </c>
      <c r="S484" s="100">
        <v>2.57</v>
      </c>
      <c r="T484" s="100">
        <v>2.5549999999999997</v>
      </c>
      <c r="U484" s="183">
        <v>0</v>
      </c>
      <c r="V484" s="183">
        <v>42.339832869080766</v>
      </c>
      <c r="W484" s="100">
        <v>218.89852999999997</v>
      </c>
    </row>
    <row r="485" spans="1:23">
      <c r="A485" s="173">
        <f t="shared" ref="A485:B485" si="72">A484+7</f>
        <v>42778</v>
      </c>
      <c r="B485" s="149">
        <f t="shared" si="72"/>
        <v>42780</v>
      </c>
      <c r="C485" s="102">
        <v>0.85611142857142852</v>
      </c>
      <c r="D485" s="103">
        <v>2.35</v>
      </c>
      <c r="E485" s="103">
        <v>2.38</v>
      </c>
      <c r="F485" s="103">
        <v>2.3650000000000002</v>
      </c>
      <c r="G485" s="182">
        <v>0</v>
      </c>
      <c r="H485" s="182">
        <v>3.9560439560439704</v>
      </c>
      <c r="I485" s="103">
        <v>202.47035285714284</v>
      </c>
      <c r="K485" s="103">
        <v>1.57</v>
      </c>
      <c r="L485" s="103">
        <v>1.6</v>
      </c>
      <c r="M485" s="103">
        <v>1.585</v>
      </c>
      <c r="N485" s="182">
        <v>0</v>
      </c>
      <c r="O485" s="182">
        <v>21.45593869731799</v>
      </c>
      <c r="P485" s="103">
        <v>135.69366142857143</v>
      </c>
      <c r="R485" s="100">
        <v>2.54</v>
      </c>
      <c r="S485" s="100">
        <v>2.57</v>
      </c>
      <c r="T485" s="100">
        <v>2.5549999999999997</v>
      </c>
      <c r="U485" s="183">
        <v>0</v>
      </c>
      <c r="V485" s="183">
        <v>42.339832869080766</v>
      </c>
      <c r="W485" s="100">
        <v>218.73647</v>
      </c>
    </row>
    <row r="486" spans="1:23">
      <c r="A486" s="173">
        <f t="shared" ref="A486:B486" si="73">A485+7</f>
        <v>42785</v>
      </c>
      <c r="B486" s="149">
        <f t="shared" si="73"/>
        <v>42787</v>
      </c>
      <c r="C486" s="102">
        <v>0.85260857142857127</v>
      </c>
      <c r="D486" s="103">
        <v>2.35</v>
      </c>
      <c r="E486" s="103">
        <v>2.38</v>
      </c>
      <c r="F486" s="103">
        <v>2.3650000000000002</v>
      </c>
      <c r="G486" s="182">
        <v>0</v>
      </c>
      <c r="H486" s="182">
        <v>3.9560439560439704</v>
      </c>
      <c r="I486" s="103">
        <v>201.64192714285713</v>
      </c>
      <c r="K486" s="103">
        <v>1.57</v>
      </c>
      <c r="L486" s="103">
        <v>1.6</v>
      </c>
      <c r="M486" s="103">
        <v>1.585</v>
      </c>
      <c r="N486" s="182">
        <v>0</v>
      </c>
      <c r="O486" s="182">
        <v>21.45593869731799</v>
      </c>
      <c r="P486" s="103">
        <v>135.13845857142854</v>
      </c>
      <c r="R486" s="100">
        <v>2.54</v>
      </c>
      <c r="S486" s="100">
        <v>2.57</v>
      </c>
      <c r="T486" s="100">
        <v>2.5549999999999997</v>
      </c>
      <c r="U486" s="183">
        <v>0</v>
      </c>
      <c r="V486" s="183">
        <v>42.339832869080766</v>
      </c>
      <c r="W486" s="100">
        <v>217.84148999999994</v>
      </c>
    </row>
    <row r="487" spans="1:23">
      <c r="A487" s="173">
        <f t="shared" ref="A487:B487" si="74">A486+7</f>
        <v>42792</v>
      </c>
      <c r="B487" s="149">
        <f t="shared" si="74"/>
        <v>42794</v>
      </c>
      <c r="C487" s="102">
        <v>0.84829857142857124</v>
      </c>
      <c r="D487" s="103">
        <v>2.35</v>
      </c>
      <c r="E487" s="103">
        <v>2.38</v>
      </c>
      <c r="F487" s="103">
        <v>2.3650000000000002</v>
      </c>
      <c r="G487" s="182">
        <v>0</v>
      </c>
      <c r="H487" s="182">
        <v>3.9560439560439704</v>
      </c>
      <c r="I487" s="103">
        <v>200.62261214285709</v>
      </c>
      <c r="K487" s="103">
        <v>1.57</v>
      </c>
      <c r="L487" s="103">
        <v>1.6</v>
      </c>
      <c r="M487" s="103">
        <v>1.585</v>
      </c>
      <c r="N487" s="182">
        <v>0</v>
      </c>
      <c r="O487" s="182">
        <v>21.45593869731799</v>
      </c>
      <c r="P487" s="103">
        <v>134.45532357142852</v>
      </c>
      <c r="R487" s="100">
        <v>2.54</v>
      </c>
      <c r="S487" s="100">
        <v>2.57</v>
      </c>
      <c r="T487" s="100">
        <v>2.5549999999999997</v>
      </c>
      <c r="U487" s="183">
        <v>0</v>
      </c>
      <c r="V487" s="183">
        <v>42.339832869080766</v>
      </c>
      <c r="W487" s="100">
        <v>216.74028499999994</v>
      </c>
    </row>
    <row r="488" spans="1:23">
      <c r="A488" s="173">
        <f t="shared" ref="A488:B488" si="75">A487+7</f>
        <v>42799</v>
      </c>
      <c r="B488" s="149">
        <f t="shared" si="75"/>
        <v>42801</v>
      </c>
      <c r="C488" s="102">
        <v>0.8555828571428572</v>
      </c>
      <c r="D488" s="103">
        <v>2.35</v>
      </c>
      <c r="E488" s="103">
        <v>2.38</v>
      </c>
      <c r="F488" s="103">
        <v>2.3650000000000002</v>
      </c>
      <c r="G488" s="182">
        <v>0</v>
      </c>
      <c r="H488" s="182">
        <v>5.3452115812917498</v>
      </c>
      <c r="I488" s="103">
        <v>202.34534571428574</v>
      </c>
      <c r="K488" s="103">
        <v>1.57</v>
      </c>
      <c r="L488" s="103">
        <v>1.6</v>
      </c>
      <c r="M488" s="103">
        <v>1.585</v>
      </c>
      <c r="N488" s="182">
        <v>0</v>
      </c>
      <c r="O488" s="182">
        <v>24.313725490196077</v>
      </c>
      <c r="P488" s="103">
        <v>135.60988285714285</v>
      </c>
      <c r="R488" s="100">
        <v>2.54</v>
      </c>
      <c r="S488" s="100">
        <v>2.57</v>
      </c>
      <c r="T488" s="100">
        <v>2.5549999999999997</v>
      </c>
      <c r="U488" s="183">
        <v>0</v>
      </c>
      <c r="V488" s="183">
        <v>44.759206798866813</v>
      </c>
      <c r="W488" s="100">
        <v>218.60141999999999</v>
      </c>
    </row>
    <row r="489" spans="1:23">
      <c r="A489" s="173">
        <f t="shared" ref="A489:B489" si="76">A488+7</f>
        <v>42806</v>
      </c>
      <c r="B489" s="149">
        <f t="shared" si="76"/>
        <v>42808</v>
      </c>
      <c r="C489" s="102">
        <v>0.86753000000000013</v>
      </c>
      <c r="D489" s="103">
        <v>2.35</v>
      </c>
      <c r="E489" s="103">
        <v>2.38</v>
      </c>
      <c r="F489" s="103">
        <v>2.3650000000000002</v>
      </c>
      <c r="G489" s="182">
        <v>0</v>
      </c>
      <c r="H489" s="182">
        <v>5.3452115812917498</v>
      </c>
      <c r="I489" s="103">
        <v>205.17084500000004</v>
      </c>
      <c r="K489" s="103">
        <v>1.57</v>
      </c>
      <c r="L489" s="103">
        <v>1.6</v>
      </c>
      <c r="M489" s="103">
        <v>1.585</v>
      </c>
      <c r="N489" s="182">
        <v>0</v>
      </c>
      <c r="O489" s="182">
        <v>24.313725490196077</v>
      </c>
      <c r="P489" s="103">
        <v>137.50350500000002</v>
      </c>
      <c r="R489" s="100">
        <v>2.54</v>
      </c>
      <c r="S489" s="100">
        <v>2.57</v>
      </c>
      <c r="T489" s="100">
        <v>2.5549999999999997</v>
      </c>
      <c r="U489" s="183">
        <v>0</v>
      </c>
      <c r="V489" s="183">
        <v>44.759206798866813</v>
      </c>
      <c r="W489" s="100">
        <v>221.65391500000001</v>
      </c>
    </row>
    <row r="490" spans="1:23">
      <c r="A490" s="173">
        <f t="shared" ref="A490:B490" si="77">A489+7</f>
        <v>42813</v>
      </c>
      <c r="B490" s="149">
        <f t="shared" si="77"/>
        <v>42815</v>
      </c>
      <c r="C490" s="102">
        <v>0.87098571428571436</v>
      </c>
      <c r="D490" s="103">
        <v>2.41</v>
      </c>
      <c r="E490" s="103">
        <v>2.44</v>
      </c>
      <c r="F490" s="103">
        <v>2.4249999999999998</v>
      </c>
      <c r="G490" s="182">
        <v>2.5369978858350777</v>
      </c>
      <c r="H490" s="182">
        <v>8.0178173719376247</v>
      </c>
      <c r="I490" s="103">
        <v>211.21403571428573</v>
      </c>
      <c r="K490" s="103">
        <v>1.68</v>
      </c>
      <c r="L490" s="103">
        <v>1.71</v>
      </c>
      <c r="M490" s="103">
        <v>1.6949999999999998</v>
      </c>
      <c r="N490" s="182">
        <v>6.9400630914826564</v>
      </c>
      <c r="O490" s="182">
        <v>32.941176470588232</v>
      </c>
      <c r="P490" s="103">
        <v>147.63207857142856</v>
      </c>
      <c r="R490" s="100">
        <v>2.64</v>
      </c>
      <c r="S490" s="100">
        <v>2.67</v>
      </c>
      <c r="T490" s="100">
        <v>2.6550000000000002</v>
      </c>
      <c r="U490" s="183">
        <v>3.9138943248532456</v>
      </c>
      <c r="V490" s="183">
        <v>50.424929178470251</v>
      </c>
      <c r="W490" s="100">
        <v>231.24670714285719</v>
      </c>
    </row>
    <row r="491" spans="1:23">
      <c r="A491" s="173">
        <f t="shared" ref="A491:B491" si="78">A490+7</f>
        <v>42820</v>
      </c>
      <c r="B491" s="149">
        <f t="shared" si="78"/>
        <v>42822</v>
      </c>
      <c r="C491" s="102">
        <v>0.8666814285714286</v>
      </c>
      <c r="D491" s="103">
        <v>2.41</v>
      </c>
      <c r="E491" s="103">
        <v>2.44</v>
      </c>
      <c r="F491" s="103">
        <v>2.4249999999999998</v>
      </c>
      <c r="G491" s="182">
        <v>0</v>
      </c>
      <c r="H491" s="182">
        <v>8.0178173719376247</v>
      </c>
      <c r="I491" s="103">
        <v>210.17024642857143</v>
      </c>
      <c r="K491" s="103">
        <v>1.68</v>
      </c>
      <c r="L491" s="103">
        <v>1.71</v>
      </c>
      <c r="M491" s="103">
        <v>1.6949999999999998</v>
      </c>
      <c r="N491" s="182">
        <v>0</v>
      </c>
      <c r="O491" s="182">
        <v>32.941176470588232</v>
      </c>
      <c r="P491" s="103">
        <v>146.90250214285714</v>
      </c>
      <c r="R491" s="100">
        <v>2.74</v>
      </c>
      <c r="S491" s="100">
        <v>2.77</v>
      </c>
      <c r="T491" s="100">
        <v>2.7549999999999999</v>
      </c>
      <c r="U491" s="183">
        <v>3.7664783427495223</v>
      </c>
      <c r="V491" s="183">
        <v>51.790633608815426</v>
      </c>
      <c r="W491" s="100">
        <v>238.77073357142854</v>
      </c>
    </row>
    <row r="492" spans="1:23">
      <c r="A492" s="173">
        <f t="shared" ref="A492:B492" si="79">A491+7</f>
        <v>42827</v>
      </c>
      <c r="B492" s="149">
        <f t="shared" si="79"/>
        <v>42829</v>
      </c>
      <c r="C492" s="102">
        <v>0.86161285714285707</v>
      </c>
      <c r="D492" s="103">
        <v>2.4900000000000002</v>
      </c>
      <c r="E492" s="103">
        <v>2.52</v>
      </c>
      <c r="F492" s="103">
        <v>2.5049999999999999</v>
      </c>
      <c r="G492" s="182">
        <v>3.2989690721649652</v>
      </c>
      <c r="H492" s="182">
        <v>11.581291759465472</v>
      </c>
      <c r="I492" s="103">
        <v>215.83402071428571</v>
      </c>
      <c r="K492" s="103">
        <v>1.78</v>
      </c>
      <c r="L492" s="103">
        <v>1.81</v>
      </c>
      <c r="M492" s="103">
        <v>1.7949999999999999</v>
      </c>
      <c r="N492" s="182">
        <v>5.8997050147492729</v>
      </c>
      <c r="O492" s="182">
        <v>37.547892720306493</v>
      </c>
      <c r="P492" s="103">
        <v>154.65950785714284</v>
      </c>
      <c r="R492" s="100">
        <v>2.84</v>
      </c>
      <c r="S492" s="100">
        <v>2.87</v>
      </c>
      <c r="T492" s="100">
        <v>2.855</v>
      </c>
      <c r="U492" s="183">
        <v>3.629764065335749</v>
      </c>
      <c r="V492" s="183">
        <v>57.300275482093667</v>
      </c>
      <c r="W492" s="100">
        <v>245.99047071428569</v>
      </c>
    </row>
    <row r="493" spans="1:23">
      <c r="A493" s="173">
        <f t="shared" ref="A493:B493" si="80">A492+7</f>
        <v>42834</v>
      </c>
      <c r="B493" s="149">
        <f t="shared" si="80"/>
        <v>42836</v>
      </c>
      <c r="C493" s="102">
        <v>0.85526000000000013</v>
      </c>
      <c r="D493" s="103">
        <v>2.5499999999999998</v>
      </c>
      <c r="E493" s="103">
        <v>2.58</v>
      </c>
      <c r="F493" s="103">
        <v>2.5649999999999999</v>
      </c>
      <c r="G493" s="182">
        <v>2.3952095808383262</v>
      </c>
      <c r="H493" s="182">
        <v>14.253897550111347</v>
      </c>
      <c r="I493" s="103">
        <v>219.37419000000006</v>
      </c>
      <c r="K493" s="103">
        <v>1.84</v>
      </c>
      <c r="L493" s="103">
        <v>1.87</v>
      </c>
      <c r="M493" s="103">
        <v>1.855</v>
      </c>
      <c r="N493" s="182">
        <v>3.3426183844011064</v>
      </c>
      <c r="O493" s="182">
        <v>42.145593869731783</v>
      </c>
      <c r="P493" s="103">
        <v>158.65073000000004</v>
      </c>
      <c r="R493" s="100">
        <v>2.9</v>
      </c>
      <c r="S493" s="100">
        <v>2.93</v>
      </c>
      <c r="T493" s="100">
        <v>2.915</v>
      </c>
      <c r="U493" s="183">
        <v>2.101576182136597</v>
      </c>
      <c r="V493" s="183">
        <v>56.300268096514742</v>
      </c>
      <c r="W493" s="100">
        <v>249.30829000000006</v>
      </c>
    </row>
    <row r="494" spans="1:23">
      <c r="A494" s="173">
        <f t="shared" ref="A494:B494" si="81">A493+7</f>
        <v>42841</v>
      </c>
      <c r="B494" s="149">
        <f t="shared" si="81"/>
        <v>42843</v>
      </c>
      <c r="C494" s="102">
        <v>0.85052428571428551</v>
      </c>
      <c r="D494" s="103">
        <v>2.63</v>
      </c>
      <c r="E494" s="103">
        <v>2.66</v>
      </c>
      <c r="F494" s="103">
        <v>2.645</v>
      </c>
      <c r="G494" s="182">
        <v>3.1189083820662802</v>
      </c>
      <c r="H494" s="182">
        <v>17.817371937639194</v>
      </c>
      <c r="I494" s="103">
        <v>224.96367357142853</v>
      </c>
      <c r="K494" s="103">
        <v>1.94</v>
      </c>
      <c r="L494" s="103">
        <v>1.97</v>
      </c>
      <c r="M494" s="103">
        <v>1.9550000000000001</v>
      </c>
      <c r="N494" s="182">
        <v>5.3908355795148282</v>
      </c>
      <c r="O494" s="182">
        <v>49.808429118773915</v>
      </c>
      <c r="P494" s="103">
        <v>166.27749785714283</v>
      </c>
      <c r="R494" s="100">
        <v>3.05</v>
      </c>
      <c r="S494" s="100">
        <v>3.08</v>
      </c>
      <c r="T494" s="100">
        <v>3.0649999999999999</v>
      </c>
      <c r="U494" s="183">
        <v>5.1457975986277944</v>
      </c>
      <c r="V494" s="183">
        <v>60.052219321148812</v>
      </c>
      <c r="W494" s="100">
        <v>260.68569357142854</v>
      </c>
    </row>
    <row r="495" spans="1:23">
      <c r="A495" s="173">
        <f t="shared" ref="A495:B495" si="82">A494+7</f>
        <v>42848</v>
      </c>
      <c r="B495" s="149">
        <f t="shared" si="82"/>
        <v>42850</v>
      </c>
      <c r="C495" s="102">
        <v>0.84098714285714293</v>
      </c>
      <c r="D495" s="103">
        <v>2.63</v>
      </c>
      <c r="E495" s="103">
        <v>2.66</v>
      </c>
      <c r="F495" s="103">
        <v>2.645</v>
      </c>
      <c r="G495" s="182">
        <v>0</v>
      </c>
      <c r="H495" s="182">
        <v>17.817371937639194</v>
      </c>
      <c r="I495" s="103">
        <v>222.4410992857143</v>
      </c>
      <c r="K495" s="103">
        <v>1.94</v>
      </c>
      <c r="L495" s="103">
        <v>1.97</v>
      </c>
      <c r="M495" s="103">
        <v>1.9550000000000001</v>
      </c>
      <c r="N495" s="182">
        <v>0</v>
      </c>
      <c r="O495" s="182">
        <v>49.808429118773915</v>
      </c>
      <c r="P495" s="103">
        <v>164.41298642857146</v>
      </c>
      <c r="R495" s="100">
        <v>3.05</v>
      </c>
      <c r="S495" s="100">
        <v>3.08</v>
      </c>
      <c r="T495" s="100">
        <v>3.0649999999999999</v>
      </c>
      <c r="U495" s="183">
        <v>0</v>
      </c>
      <c r="V495" s="183">
        <v>55.979643765903319</v>
      </c>
      <c r="W495" s="100">
        <v>257.7625592857143</v>
      </c>
    </row>
    <row r="496" spans="1:23">
      <c r="A496" s="173">
        <f t="shared" ref="A496:B496" si="83">A495+7</f>
        <v>42855</v>
      </c>
      <c r="B496" s="149">
        <f t="shared" si="83"/>
        <v>42857</v>
      </c>
      <c r="C496" s="102">
        <v>0.84535285714285724</v>
      </c>
      <c r="D496" s="103">
        <v>2.63</v>
      </c>
      <c r="E496" s="103">
        <v>2.66</v>
      </c>
      <c r="F496" s="103">
        <v>2.645</v>
      </c>
      <c r="G496" s="182">
        <v>0</v>
      </c>
      <c r="H496" s="182">
        <v>17.817371937639194</v>
      </c>
      <c r="I496" s="103">
        <v>223.59583071428574</v>
      </c>
      <c r="K496" s="103">
        <v>1.94</v>
      </c>
      <c r="L496" s="103">
        <v>1.97</v>
      </c>
      <c r="M496" s="103">
        <v>1.9550000000000001</v>
      </c>
      <c r="N496" s="182">
        <v>0</v>
      </c>
      <c r="O496" s="182">
        <v>49.808429118773915</v>
      </c>
      <c r="P496" s="103">
        <v>165.26648357142858</v>
      </c>
      <c r="R496" s="100">
        <v>3.05</v>
      </c>
      <c r="S496" s="100">
        <v>3.08</v>
      </c>
      <c r="T496" s="100">
        <v>3.0649999999999999</v>
      </c>
      <c r="U496" s="183">
        <v>0</v>
      </c>
      <c r="V496" s="183">
        <v>55.979643765903319</v>
      </c>
      <c r="W496" s="100">
        <v>259.10065071428573</v>
      </c>
    </row>
    <row r="497" spans="1:23">
      <c r="A497" s="173">
        <f t="shared" ref="A497:B497" si="84">A496+7</f>
        <v>42862</v>
      </c>
      <c r="B497" s="149">
        <f t="shared" si="84"/>
        <v>42864</v>
      </c>
      <c r="C497" s="102">
        <v>0.84584428571428572</v>
      </c>
      <c r="D497" s="103">
        <v>2.63</v>
      </c>
      <c r="E497" s="103">
        <v>2.66</v>
      </c>
      <c r="F497" s="103">
        <v>2.645</v>
      </c>
      <c r="G497" s="182">
        <v>0</v>
      </c>
      <c r="H497" s="182">
        <v>16.777041942604882</v>
      </c>
      <c r="I497" s="103">
        <v>223.72581357142857</v>
      </c>
      <c r="K497" s="103">
        <v>1.94</v>
      </c>
      <c r="L497" s="103">
        <v>1.97</v>
      </c>
      <c r="M497" s="103">
        <v>1.9550000000000001</v>
      </c>
      <c r="N497" s="182">
        <v>0</v>
      </c>
      <c r="O497" s="182">
        <v>46.441947565543074</v>
      </c>
      <c r="P497" s="103">
        <v>165.36255785714286</v>
      </c>
      <c r="R497" s="100">
        <v>3.05</v>
      </c>
      <c r="S497" s="100">
        <v>3.08</v>
      </c>
      <c r="T497" s="100">
        <v>3.0649999999999999</v>
      </c>
      <c r="U497" s="183">
        <v>0</v>
      </c>
      <c r="V497" s="183">
        <v>52.109181141439223</v>
      </c>
      <c r="W497" s="100">
        <v>259.25127357142856</v>
      </c>
    </row>
    <row r="498" spans="1:23">
      <c r="A498" s="173">
        <f t="shared" ref="A498:B498" si="85">A497+7</f>
        <v>42869</v>
      </c>
      <c r="B498" s="149">
        <f t="shared" si="85"/>
        <v>42871</v>
      </c>
      <c r="C498" s="102">
        <v>0.8444585714285715</v>
      </c>
      <c r="D498" s="103">
        <v>2.63</v>
      </c>
      <c r="E498" s="103">
        <v>2.66</v>
      </c>
      <c r="F498" s="103">
        <v>2.645</v>
      </c>
      <c r="G498" s="182">
        <v>0</v>
      </c>
      <c r="H498" s="182">
        <v>16.777041942604882</v>
      </c>
      <c r="I498" s="103">
        <v>223.35929214285716</v>
      </c>
      <c r="K498" s="103">
        <v>1.94</v>
      </c>
      <c r="L498" s="103">
        <v>1.97</v>
      </c>
      <c r="M498" s="103">
        <v>1.9550000000000001</v>
      </c>
      <c r="N498" s="182">
        <v>0</v>
      </c>
      <c r="O498" s="182">
        <v>46.441947565543074</v>
      </c>
      <c r="P498" s="103">
        <v>165.09165071428572</v>
      </c>
      <c r="R498" s="100">
        <v>3.05</v>
      </c>
      <c r="S498" s="100">
        <v>3.08</v>
      </c>
      <c r="T498" s="100">
        <v>3.0649999999999999</v>
      </c>
      <c r="U498" s="183">
        <v>0</v>
      </c>
      <c r="V498" s="183">
        <v>48.426150121065376</v>
      </c>
      <c r="W498" s="100">
        <v>258.82655214285717</v>
      </c>
    </row>
    <row r="499" spans="1:23">
      <c r="A499" s="173">
        <f t="shared" ref="A499:B499" si="86">A498+7</f>
        <v>42876</v>
      </c>
      <c r="B499" s="149">
        <f t="shared" si="86"/>
        <v>42878</v>
      </c>
      <c r="C499" s="102">
        <v>0.8547257142857142</v>
      </c>
      <c r="D499" s="103">
        <v>2.63</v>
      </c>
      <c r="E499" s="103">
        <v>2.66</v>
      </c>
      <c r="F499" s="103">
        <v>2.645</v>
      </c>
      <c r="G499" s="182">
        <v>0</v>
      </c>
      <c r="H499" s="182">
        <v>15.25054466230938</v>
      </c>
      <c r="I499" s="103">
        <v>226.07495142857141</v>
      </c>
      <c r="K499" s="103">
        <v>1.94</v>
      </c>
      <c r="L499" s="103">
        <v>1.97</v>
      </c>
      <c r="M499" s="103">
        <v>1.9550000000000001</v>
      </c>
      <c r="N499" s="182">
        <v>0</v>
      </c>
      <c r="O499" s="182">
        <v>41.155234657039728</v>
      </c>
      <c r="P499" s="103">
        <v>167.09887714285713</v>
      </c>
      <c r="R499" s="100">
        <v>3.05</v>
      </c>
      <c r="S499" s="100">
        <v>3.08</v>
      </c>
      <c r="T499" s="100">
        <v>3.0649999999999999</v>
      </c>
      <c r="U499" s="183">
        <v>0</v>
      </c>
      <c r="V499" s="183">
        <v>44.917257683215098</v>
      </c>
      <c r="W499" s="100">
        <v>261.97343142857142</v>
      </c>
    </row>
    <row r="500" spans="1:23">
      <c r="A500" s="173">
        <f t="shared" ref="A500:B500" si="87">A499+7</f>
        <v>42883</v>
      </c>
      <c r="B500" s="149">
        <f t="shared" si="87"/>
        <v>42885</v>
      </c>
      <c r="C500" s="102">
        <v>0.86567428571428573</v>
      </c>
      <c r="D500" s="103">
        <v>2.63</v>
      </c>
      <c r="E500" s="103">
        <v>2.66</v>
      </c>
      <c r="F500" s="103">
        <v>2.645</v>
      </c>
      <c r="G500" s="182">
        <v>0</v>
      </c>
      <c r="H500" s="182">
        <v>14.254859611231097</v>
      </c>
      <c r="I500" s="103">
        <v>228.97084857142858</v>
      </c>
      <c r="K500" s="103">
        <v>1.94</v>
      </c>
      <c r="L500" s="103">
        <v>1.97</v>
      </c>
      <c r="M500" s="103">
        <v>1.9550000000000001</v>
      </c>
      <c r="N500" s="182">
        <v>0</v>
      </c>
      <c r="O500" s="182">
        <v>38.162544169611323</v>
      </c>
      <c r="P500" s="103">
        <v>169.23932285714287</v>
      </c>
      <c r="R500" s="100">
        <v>3.05</v>
      </c>
      <c r="S500" s="100">
        <v>3.08</v>
      </c>
      <c r="T500" s="100">
        <v>3.0649999999999999</v>
      </c>
      <c r="U500" s="183">
        <v>0</v>
      </c>
      <c r="V500" s="183">
        <v>41.570438799076214</v>
      </c>
      <c r="W500" s="100">
        <v>265.32916857142857</v>
      </c>
    </row>
    <row r="501" spans="1:23">
      <c r="A501" s="173">
        <f t="shared" ref="A501:B501" si="88">A500+7</f>
        <v>42890</v>
      </c>
      <c r="B501" s="149">
        <f t="shared" si="88"/>
        <v>42892</v>
      </c>
      <c r="C501" s="102">
        <v>0.87172428571428562</v>
      </c>
      <c r="D501" s="103">
        <v>2.63</v>
      </c>
      <c r="E501" s="103">
        <v>2.66</v>
      </c>
      <c r="F501" s="103">
        <v>2.645</v>
      </c>
      <c r="G501" s="182">
        <v>0</v>
      </c>
      <c r="H501" s="182">
        <v>12.314225053078559</v>
      </c>
      <c r="I501" s="103">
        <v>230.57107357142854</v>
      </c>
      <c r="K501" s="103">
        <v>1.94</v>
      </c>
      <c r="L501" s="103">
        <v>1.97</v>
      </c>
      <c r="M501" s="103">
        <v>1.9550000000000001</v>
      </c>
      <c r="N501" s="182">
        <v>0</v>
      </c>
      <c r="O501" s="182">
        <v>32.542372881355931</v>
      </c>
      <c r="P501" s="103">
        <v>170.42209785714283</v>
      </c>
      <c r="R501" s="100">
        <v>3.05</v>
      </c>
      <c r="S501" s="100">
        <v>3.08</v>
      </c>
      <c r="T501" s="100">
        <v>3.0649999999999999</v>
      </c>
      <c r="U501" s="183">
        <v>0</v>
      </c>
      <c r="V501" s="183">
        <v>38.374717832957117</v>
      </c>
      <c r="W501" s="100">
        <v>267.18349357142853</v>
      </c>
    </row>
    <row r="502" spans="1:23">
      <c r="A502" s="173">
        <f t="shared" ref="A502:B502" si="89">A501+7</f>
        <v>42897</v>
      </c>
      <c r="B502" s="149">
        <f t="shared" si="89"/>
        <v>42899</v>
      </c>
      <c r="C502" s="102">
        <v>0.87223857142857142</v>
      </c>
      <c r="D502" s="103">
        <v>2.63</v>
      </c>
      <c r="E502" s="103">
        <v>2.66</v>
      </c>
      <c r="F502" s="103">
        <v>2.645</v>
      </c>
      <c r="G502" s="182">
        <v>0</v>
      </c>
      <c r="H502" s="182">
        <v>10.901467505241101</v>
      </c>
      <c r="I502" s="103">
        <v>230.70710214285714</v>
      </c>
      <c r="K502" s="103">
        <v>1.94</v>
      </c>
      <c r="L502" s="103">
        <v>1.97</v>
      </c>
      <c r="M502" s="103">
        <v>1.9550000000000001</v>
      </c>
      <c r="N502" s="182">
        <v>0</v>
      </c>
      <c r="O502" s="182">
        <v>27.3615635179153</v>
      </c>
      <c r="P502" s="103">
        <v>170.5226407142857</v>
      </c>
      <c r="R502" s="100">
        <v>3.05</v>
      </c>
      <c r="S502" s="100">
        <v>3.08</v>
      </c>
      <c r="T502" s="100">
        <v>3.0649999999999999</v>
      </c>
      <c r="U502" s="183">
        <v>0</v>
      </c>
      <c r="V502" s="183">
        <v>35.320088300220789</v>
      </c>
      <c r="W502" s="100">
        <v>267.3411221428571</v>
      </c>
    </row>
    <row r="503" spans="1:23">
      <c r="A503" s="173">
        <f t="shared" ref="A503:B503" si="90">A502+7</f>
        <v>42904</v>
      </c>
      <c r="B503" s="149">
        <f t="shared" si="90"/>
        <v>42906</v>
      </c>
      <c r="C503" s="102">
        <v>0.87823428571428575</v>
      </c>
      <c r="D503" s="103">
        <v>2.63</v>
      </c>
      <c r="E503" s="103">
        <v>2.66</v>
      </c>
      <c r="F503" s="103">
        <v>2.645</v>
      </c>
      <c r="G503" s="182">
        <v>0</v>
      </c>
      <c r="H503" s="182">
        <v>10.901467505241101</v>
      </c>
      <c r="I503" s="103">
        <v>232.29296857142856</v>
      </c>
      <c r="K503" s="103">
        <v>1.94</v>
      </c>
      <c r="L503" s="103">
        <v>1.97</v>
      </c>
      <c r="M503" s="103">
        <v>1.9550000000000001</v>
      </c>
      <c r="N503" s="182">
        <v>0</v>
      </c>
      <c r="O503" s="182">
        <v>27.3615635179153</v>
      </c>
      <c r="P503" s="103">
        <v>171.69480285714286</v>
      </c>
      <c r="R503" s="100">
        <v>3.05</v>
      </c>
      <c r="S503" s="100">
        <v>3.08</v>
      </c>
      <c r="T503" s="100">
        <v>3.0649999999999999</v>
      </c>
      <c r="U503" s="183">
        <v>0</v>
      </c>
      <c r="V503" s="183">
        <v>35.320088300220789</v>
      </c>
      <c r="W503" s="100">
        <v>269.17880857142859</v>
      </c>
    </row>
    <row r="504" spans="1:23">
      <c r="A504" s="173">
        <f t="shared" ref="A504:B504" si="91">A503+7</f>
        <v>42911</v>
      </c>
      <c r="B504" s="149">
        <f t="shared" si="91"/>
        <v>42913</v>
      </c>
      <c r="C504" s="102">
        <v>0.87853142857142852</v>
      </c>
      <c r="D504" s="103">
        <v>2.63</v>
      </c>
      <c r="E504" s="103">
        <v>2.66</v>
      </c>
      <c r="F504" s="103">
        <v>2.645</v>
      </c>
      <c r="G504" s="182">
        <v>0</v>
      </c>
      <c r="H504" s="182">
        <v>10.901467505241101</v>
      </c>
      <c r="I504" s="103">
        <v>232.37156285714286</v>
      </c>
      <c r="K504" s="103">
        <v>1.94</v>
      </c>
      <c r="L504" s="103">
        <v>1.97</v>
      </c>
      <c r="M504" s="103">
        <v>1.9550000000000001</v>
      </c>
      <c r="N504" s="182">
        <v>0</v>
      </c>
      <c r="O504" s="182">
        <v>27.3615635179153</v>
      </c>
      <c r="P504" s="103">
        <v>171.75289428571426</v>
      </c>
      <c r="R504" s="100">
        <v>3.05</v>
      </c>
      <c r="S504" s="100">
        <v>3.08</v>
      </c>
      <c r="T504" s="100">
        <v>3.0649999999999999</v>
      </c>
      <c r="U504" s="183">
        <v>0</v>
      </c>
      <c r="V504" s="183">
        <v>35.320088300220789</v>
      </c>
      <c r="W504" s="100">
        <v>269.26988285714282</v>
      </c>
    </row>
    <row r="505" spans="1:23">
      <c r="A505" s="173">
        <f t="shared" ref="A505:B505" si="92">A504+7</f>
        <v>42918</v>
      </c>
      <c r="B505" s="149">
        <f t="shared" si="92"/>
        <v>42920</v>
      </c>
      <c r="C505" s="102">
        <v>0.88055142857142854</v>
      </c>
      <c r="D505" s="103">
        <v>2.63</v>
      </c>
      <c r="E505" s="103">
        <v>2.66</v>
      </c>
      <c r="F505" s="103">
        <v>2.645</v>
      </c>
      <c r="G505" s="182">
        <v>0</v>
      </c>
      <c r="H505" s="182">
        <v>9.0721649484536186</v>
      </c>
      <c r="I505" s="103">
        <v>232.90585285714286</v>
      </c>
      <c r="K505" s="103">
        <v>1.94</v>
      </c>
      <c r="L505" s="103">
        <v>1.97</v>
      </c>
      <c r="M505" s="103">
        <v>1.9550000000000001</v>
      </c>
      <c r="N505" s="182">
        <v>0</v>
      </c>
      <c r="O505" s="182">
        <v>18.844984802431625</v>
      </c>
      <c r="P505" s="103">
        <v>172.14780428571427</v>
      </c>
      <c r="R505" s="100">
        <v>3.05</v>
      </c>
      <c r="S505" s="100">
        <v>3.08</v>
      </c>
      <c r="T505" s="100">
        <v>3.0649999999999999</v>
      </c>
      <c r="U505" s="183">
        <v>0</v>
      </c>
      <c r="V505" s="183">
        <v>29.05263157894737</v>
      </c>
      <c r="W505" s="100">
        <v>269.88901285714286</v>
      </c>
    </row>
    <row r="506" spans="1:23">
      <c r="A506" s="173">
        <f t="shared" ref="A506:B506" si="93">A505+7</f>
        <v>42925</v>
      </c>
      <c r="B506" s="149">
        <f t="shared" si="93"/>
        <v>42927</v>
      </c>
      <c r="C506" s="102">
        <v>0.88023857142857143</v>
      </c>
      <c r="D506" s="103">
        <v>2.63</v>
      </c>
      <c r="E506" s="103">
        <v>2.66</v>
      </c>
      <c r="F506" s="103">
        <v>2.645</v>
      </c>
      <c r="G506" s="182">
        <v>0</v>
      </c>
      <c r="H506" s="182">
        <v>9.0721649484536186</v>
      </c>
      <c r="I506" s="103">
        <v>232.82310214285715</v>
      </c>
      <c r="K506" s="103">
        <v>1.94</v>
      </c>
      <c r="L506" s="103">
        <v>1.97</v>
      </c>
      <c r="M506" s="103">
        <v>1.9550000000000001</v>
      </c>
      <c r="N506" s="182">
        <v>0</v>
      </c>
      <c r="O506" s="182">
        <v>16.716417910447774</v>
      </c>
      <c r="P506" s="103">
        <v>172.08664071428572</v>
      </c>
      <c r="R506" s="100">
        <v>3.05</v>
      </c>
      <c r="S506" s="100">
        <v>3.08</v>
      </c>
      <c r="T506" s="100">
        <v>3.0649999999999999</v>
      </c>
      <c r="U506" s="183">
        <v>0</v>
      </c>
      <c r="V506" s="183">
        <v>27.442827442827422</v>
      </c>
      <c r="W506" s="100">
        <v>269.79312214285716</v>
      </c>
    </row>
    <row r="507" spans="1:23">
      <c r="A507" s="173">
        <f t="shared" ref="A507:B507" si="94">A506+7</f>
        <v>42932</v>
      </c>
      <c r="B507" s="149">
        <f t="shared" si="94"/>
        <v>42934</v>
      </c>
      <c r="C507" s="102">
        <v>0.88336428571428571</v>
      </c>
      <c r="D507" s="103">
        <v>2.63</v>
      </c>
      <c r="E507" s="103">
        <v>2.66</v>
      </c>
      <c r="F507" s="103">
        <v>2.645</v>
      </c>
      <c r="G507" s="182">
        <v>0</v>
      </c>
      <c r="H507" s="182">
        <v>8.1799591002044849</v>
      </c>
      <c r="I507" s="103">
        <v>233.64985357142857</v>
      </c>
      <c r="K507" s="103">
        <v>1.94</v>
      </c>
      <c r="L507" s="103">
        <v>1.97</v>
      </c>
      <c r="M507" s="103">
        <v>1.9550000000000001</v>
      </c>
      <c r="N507" s="182">
        <v>0</v>
      </c>
      <c r="O507" s="182">
        <v>14.662756598240478</v>
      </c>
      <c r="P507" s="103">
        <v>172.69771785714286</v>
      </c>
      <c r="R507" s="100">
        <v>3.05</v>
      </c>
      <c r="S507" s="100">
        <v>3.08</v>
      </c>
      <c r="T507" s="100">
        <v>3.0649999999999999</v>
      </c>
      <c r="U507" s="183">
        <v>0</v>
      </c>
      <c r="V507" s="183">
        <v>27.442827442827422</v>
      </c>
      <c r="W507" s="100">
        <v>270.75115357142857</v>
      </c>
    </row>
    <row r="508" spans="1:23">
      <c r="A508" s="173">
        <f t="shared" ref="A508:B508" si="95">A507+7</f>
        <v>42939</v>
      </c>
      <c r="B508" s="149">
        <f t="shared" si="95"/>
        <v>42941</v>
      </c>
      <c r="C508" s="102">
        <v>0.88705857142857136</v>
      </c>
      <c r="D508" s="103">
        <v>2.63</v>
      </c>
      <c r="E508" s="103">
        <v>2.66</v>
      </c>
      <c r="F508" s="103">
        <v>2.645</v>
      </c>
      <c r="G508" s="182">
        <v>0</v>
      </c>
      <c r="H508" s="182">
        <v>8.1799591002044849</v>
      </c>
      <c r="I508" s="103">
        <v>234.62699214285712</v>
      </c>
      <c r="K508" s="103">
        <v>1.88</v>
      </c>
      <c r="L508" s="103">
        <v>1.91</v>
      </c>
      <c r="M508" s="103">
        <v>1.895</v>
      </c>
      <c r="N508" s="182">
        <v>-3.0690537084398954</v>
      </c>
      <c r="O508" s="182">
        <v>11.14369501466274</v>
      </c>
      <c r="P508" s="103">
        <v>168.0975992857143</v>
      </c>
      <c r="R508" s="100">
        <v>3.05</v>
      </c>
      <c r="S508" s="100">
        <v>3.08</v>
      </c>
      <c r="T508" s="100">
        <v>3.0649999999999999</v>
      </c>
      <c r="U508" s="183">
        <v>0</v>
      </c>
      <c r="V508" s="183">
        <v>27.442827442827422</v>
      </c>
      <c r="W508" s="100">
        <v>271.8834521428571</v>
      </c>
    </row>
    <row r="509" spans="1:23">
      <c r="A509" s="173">
        <f t="shared" ref="A509:B509" si="96">A508+7</f>
        <v>42946</v>
      </c>
      <c r="B509" s="149">
        <f t="shared" si="96"/>
        <v>42948</v>
      </c>
      <c r="C509" s="102">
        <v>0.89392000000000016</v>
      </c>
      <c r="D509" s="103">
        <v>2.63</v>
      </c>
      <c r="E509" s="103">
        <v>2.66</v>
      </c>
      <c r="F509" s="103">
        <v>2.645</v>
      </c>
      <c r="G509" s="182">
        <v>0</v>
      </c>
      <c r="H509" s="182">
        <v>8.1799591002044849</v>
      </c>
      <c r="I509" s="103">
        <v>236.44184000000004</v>
      </c>
      <c r="K509" s="103">
        <v>1.88</v>
      </c>
      <c r="L509" s="103">
        <v>1.91</v>
      </c>
      <c r="M509" s="103">
        <v>1.895</v>
      </c>
      <c r="N509" s="182">
        <v>0</v>
      </c>
      <c r="O509" s="182">
        <v>11.14369501466274</v>
      </c>
      <c r="P509" s="103">
        <v>169.39784000000003</v>
      </c>
      <c r="R509" s="100">
        <v>3.05</v>
      </c>
      <c r="S509" s="100">
        <v>3.08</v>
      </c>
      <c r="T509" s="100">
        <v>3.0649999999999999</v>
      </c>
      <c r="U509" s="183">
        <v>0</v>
      </c>
      <c r="V509" s="183">
        <v>27.442827442827422</v>
      </c>
      <c r="W509" s="100">
        <v>273.98648000000003</v>
      </c>
    </row>
    <row r="510" spans="1:23">
      <c r="A510" s="173">
        <f t="shared" ref="A510:B510" si="97">A509+7</f>
        <v>42953</v>
      </c>
      <c r="B510" s="149">
        <f t="shared" si="97"/>
        <v>42955</v>
      </c>
      <c r="C510" s="102">
        <v>0.89818714285714296</v>
      </c>
      <c r="D510" s="103">
        <v>2.63</v>
      </c>
      <c r="E510" s="103">
        <v>2.66</v>
      </c>
      <c r="F510" s="103">
        <v>2.645</v>
      </c>
      <c r="G510" s="182">
        <v>0</v>
      </c>
      <c r="H510" s="182">
        <v>8.1799591002044849</v>
      </c>
      <c r="I510" s="103">
        <v>237.57049928571431</v>
      </c>
      <c r="K510" s="103">
        <v>1.88</v>
      </c>
      <c r="L510" s="103">
        <v>1.91</v>
      </c>
      <c r="M510" s="103">
        <v>1.895</v>
      </c>
      <c r="N510" s="182">
        <v>0</v>
      </c>
      <c r="O510" s="182">
        <v>11.14369501466274</v>
      </c>
      <c r="P510" s="103">
        <v>170.2064635714286</v>
      </c>
      <c r="R510" s="100">
        <v>3.05</v>
      </c>
      <c r="S510" s="100">
        <v>3.08</v>
      </c>
      <c r="T510" s="100">
        <v>3.0649999999999999</v>
      </c>
      <c r="U510" s="183">
        <v>0</v>
      </c>
      <c r="V510" s="183">
        <v>27.442827442827422</v>
      </c>
      <c r="W510" s="100">
        <v>275.29435928571434</v>
      </c>
    </row>
    <row r="511" spans="1:23">
      <c r="A511" s="173">
        <f t="shared" ref="A511:B511" si="98">A510+7</f>
        <v>42960</v>
      </c>
      <c r="B511" s="149">
        <f t="shared" si="98"/>
        <v>42962</v>
      </c>
      <c r="C511" s="102">
        <v>0.90474857142857146</v>
      </c>
      <c r="D511" s="103">
        <v>2.63</v>
      </c>
      <c r="E511" s="103">
        <v>2.66</v>
      </c>
      <c r="F511" s="103">
        <v>2.645</v>
      </c>
      <c r="G511" s="182">
        <v>0</v>
      </c>
      <c r="H511" s="182">
        <v>8.1799591002044849</v>
      </c>
      <c r="I511" s="103">
        <v>239.30599714285714</v>
      </c>
      <c r="K511" s="103">
        <v>1.88</v>
      </c>
      <c r="L511" s="103">
        <v>1.91</v>
      </c>
      <c r="M511" s="103">
        <v>1.895</v>
      </c>
      <c r="N511" s="182">
        <v>0</v>
      </c>
      <c r="O511" s="182">
        <v>11.14369501466274</v>
      </c>
      <c r="P511" s="103">
        <v>171.44985428571428</v>
      </c>
      <c r="R511" s="100">
        <v>3.05</v>
      </c>
      <c r="S511" s="100">
        <v>3.08</v>
      </c>
      <c r="T511" s="100">
        <v>3.0649999999999999</v>
      </c>
      <c r="U511" s="183">
        <v>0</v>
      </c>
      <c r="V511" s="183">
        <v>27.442827442827422</v>
      </c>
      <c r="W511" s="100">
        <v>277.30543714285716</v>
      </c>
    </row>
    <row r="512" spans="1:23">
      <c r="A512" s="173">
        <f t="shared" ref="A512:B512" si="99">A511+7</f>
        <v>42967</v>
      </c>
      <c r="B512" s="149">
        <f t="shared" si="99"/>
        <v>42969</v>
      </c>
      <c r="C512" s="102">
        <v>0.90998428571428569</v>
      </c>
      <c r="D512" s="103">
        <v>2.63</v>
      </c>
      <c r="E512" s="103">
        <v>2.66</v>
      </c>
      <c r="F512" s="103">
        <v>2.645</v>
      </c>
      <c r="G512" s="182">
        <v>0</v>
      </c>
      <c r="H512" s="182">
        <v>8.1799591002044849</v>
      </c>
      <c r="I512" s="103">
        <v>240.69084357142856</v>
      </c>
      <c r="K512" s="103">
        <v>1.88</v>
      </c>
      <c r="L512" s="103">
        <v>1.91</v>
      </c>
      <c r="M512" s="103">
        <v>1.895</v>
      </c>
      <c r="N512" s="182">
        <v>0</v>
      </c>
      <c r="O512" s="182">
        <v>11.14369501466274</v>
      </c>
      <c r="P512" s="103">
        <v>172.44202214285713</v>
      </c>
      <c r="R512" s="100">
        <v>3.05</v>
      </c>
      <c r="S512" s="100">
        <v>3.08</v>
      </c>
      <c r="T512" s="100">
        <v>3.0649999999999999</v>
      </c>
      <c r="U512" s="183">
        <v>0</v>
      </c>
      <c r="V512" s="183">
        <v>27.442827442827422</v>
      </c>
      <c r="W512" s="100">
        <v>278.91018357142855</v>
      </c>
    </row>
    <row r="513" spans="1:23">
      <c r="A513" s="173">
        <f t="shared" ref="A513:B513" si="100">A512+7</f>
        <v>42974</v>
      </c>
      <c r="B513" s="149">
        <f t="shared" si="100"/>
        <v>42976</v>
      </c>
      <c r="C513" s="102">
        <v>0.91788285714285733</v>
      </c>
      <c r="D513" s="103">
        <v>2.63</v>
      </c>
      <c r="E513" s="103">
        <v>2.66</v>
      </c>
      <c r="F513" s="103">
        <v>2.645</v>
      </c>
      <c r="G513" s="182">
        <v>0</v>
      </c>
      <c r="H513" s="182">
        <v>8.1799591002044849</v>
      </c>
      <c r="I513" s="103">
        <v>242.78001571428578</v>
      </c>
      <c r="K513" s="103">
        <v>1.88</v>
      </c>
      <c r="L513" s="103">
        <v>1.91</v>
      </c>
      <c r="M513" s="103">
        <v>1.895</v>
      </c>
      <c r="N513" s="182">
        <v>0</v>
      </c>
      <c r="O513" s="182">
        <v>11.14369501466274</v>
      </c>
      <c r="P513" s="103">
        <v>173.93880142857148</v>
      </c>
      <c r="R513" s="100">
        <v>3.05</v>
      </c>
      <c r="S513" s="100">
        <v>3.08</v>
      </c>
      <c r="T513" s="100">
        <v>3.0649999999999999</v>
      </c>
      <c r="U513" s="183">
        <v>0</v>
      </c>
      <c r="V513" s="183">
        <v>27.442827442827422</v>
      </c>
      <c r="W513" s="100">
        <v>281.33109571428577</v>
      </c>
    </row>
    <row r="514" spans="1:23">
      <c r="A514" s="173">
        <f t="shared" ref="A514:B514" si="101">A513+7</f>
        <v>42981</v>
      </c>
      <c r="B514" s="149">
        <f t="shared" si="101"/>
        <v>42983</v>
      </c>
      <c r="C514" s="102">
        <v>0.92249285714285723</v>
      </c>
      <c r="D514" s="103">
        <v>2.63</v>
      </c>
      <c r="E514" s="103">
        <v>2.66</v>
      </c>
      <c r="F514" s="103">
        <v>2.645</v>
      </c>
      <c r="G514" s="182">
        <v>0</v>
      </c>
      <c r="H514" s="182">
        <v>8.1799591002044849</v>
      </c>
      <c r="I514" s="103">
        <v>243.99936071428573</v>
      </c>
      <c r="K514" s="103">
        <v>1.82</v>
      </c>
      <c r="L514" s="103">
        <v>1.85</v>
      </c>
      <c r="M514" s="103">
        <v>1.835</v>
      </c>
      <c r="N514" s="182">
        <v>-3.1662269129287637</v>
      </c>
      <c r="O514" s="182">
        <v>7.6246334310850443</v>
      </c>
      <c r="P514" s="103">
        <v>169.27743928571431</v>
      </c>
      <c r="R514" s="100">
        <v>3.05</v>
      </c>
      <c r="S514" s="100">
        <v>3.08</v>
      </c>
      <c r="T514" s="100">
        <v>3.0649999999999999</v>
      </c>
      <c r="U514" s="183">
        <v>0</v>
      </c>
      <c r="V514" s="183">
        <v>27.442827442827422</v>
      </c>
      <c r="W514" s="100">
        <v>282.74406071428575</v>
      </c>
    </row>
    <row r="515" spans="1:23">
      <c r="A515" s="173">
        <f t="shared" ref="A515:B515" si="102">A514+7</f>
        <v>42988</v>
      </c>
      <c r="B515" s="149">
        <f t="shared" si="102"/>
        <v>42990</v>
      </c>
      <c r="C515" s="102">
        <v>0.91576714285714289</v>
      </c>
      <c r="D515" s="103">
        <v>2.61</v>
      </c>
      <c r="E515" s="103">
        <v>2.64</v>
      </c>
      <c r="F515" s="103">
        <v>2.625</v>
      </c>
      <c r="G515" s="182">
        <v>-0.75614366729678295</v>
      </c>
      <c r="H515" s="182">
        <v>7.3619631901840279</v>
      </c>
      <c r="I515" s="103">
        <v>240.38887500000001</v>
      </c>
      <c r="K515" s="103">
        <v>1.79</v>
      </c>
      <c r="L515" s="103">
        <v>1.82</v>
      </c>
      <c r="M515" s="103">
        <v>1.8050000000000002</v>
      </c>
      <c r="N515" s="182">
        <v>-1.634877384196173</v>
      </c>
      <c r="O515" s="182">
        <v>5.8651026392961825</v>
      </c>
      <c r="P515" s="103">
        <v>165.29596928571431</v>
      </c>
      <c r="R515" s="100">
        <v>3.05</v>
      </c>
      <c r="S515" s="100">
        <v>3.08</v>
      </c>
      <c r="T515" s="100">
        <v>3.0649999999999999</v>
      </c>
      <c r="U515" s="183">
        <v>0</v>
      </c>
      <c r="V515" s="183">
        <v>27.442827442827422</v>
      </c>
      <c r="W515" s="100">
        <v>280.68262928571431</v>
      </c>
    </row>
    <row r="516" spans="1:23">
      <c r="A516" s="173">
        <f t="shared" ref="A516:B516" si="103">A515+7</f>
        <v>42995</v>
      </c>
      <c r="B516" s="149">
        <f t="shared" si="103"/>
        <v>42997</v>
      </c>
      <c r="C516" s="102">
        <v>0.89624714285714291</v>
      </c>
      <c r="D516" s="103">
        <v>2.59</v>
      </c>
      <c r="E516" s="103">
        <v>2.62</v>
      </c>
      <c r="F516" s="103">
        <v>2.605</v>
      </c>
      <c r="G516" s="182">
        <v>-0.7619047619047592</v>
      </c>
      <c r="H516" s="182">
        <v>6.5439672801635709</v>
      </c>
      <c r="I516" s="103">
        <v>233.47238071428572</v>
      </c>
      <c r="K516" s="103">
        <v>1.79</v>
      </c>
      <c r="L516" s="103">
        <v>1.82</v>
      </c>
      <c r="M516" s="103">
        <v>1.8050000000000002</v>
      </c>
      <c r="N516" s="182">
        <v>0</v>
      </c>
      <c r="O516" s="182">
        <v>5.8651026392961825</v>
      </c>
      <c r="P516" s="103">
        <v>161.77260928571431</v>
      </c>
      <c r="R516" s="100">
        <v>3.02</v>
      </c>
      <c r="S516" s="100">
        <v>3.05</v>
      </c>
      <c r="T516" s="100">
        <v>3.0350000000000001</v>
      </c>
      <c r="U516" s="183">
        <v>-0.97879282218596586</v>
      </c>
      <c r="V516" s="183">
        <v>23.625254582484729</v>
      </c>
      <c r="W516" s="100">
        <v>272.01100785714289</v>
      </c>
    </row>
    <row r="517" spans="1:23">
      <c r="A517" s="173">
        <f t="shared" ref="A517:B517" si="104">A516+7</f>
        <v>43002</v>
      </c>
      <c r="B517" s="149">
        <f t="shared" si="104"/>
        <v>43004</v>
      </c>
      <c r="C517" s="102">
        <v>0.88038285714285713</v>
      </c>
      <c r="D517" s="103">
        <v>2.54</v>
      </c>
      <c r="E517" s="103">
        <v>2.57</v>
      </c>
      <c r="F517" s="103">
        <v>2.5549999999999997</v>
      </c>
      <c r="G517" s="182">
        <v>-1.9193857965451144</v>
      </c>
      <c r="H517" s="182">
        <v>4.4989775051124496</v>
      </c>
      <c r="I517" s="103">
        <v>224.93781999999999</v>
      </c>
      <c r="K517" s="103">
        <v>1.73</v>
      </c>
      <c r="L517" s="103">
        <v>1.76</v>
      </c>
      <c r="M517" s="103">
        <v>1.7450000000000001</v>
      </c>
      <c r="N517" s="182">
        <v>-3.32409972299169</v>
      </c>
      <c r="O517" s="182">
        <v>2.346041055718473</v>
      </c>
      <c r="P517" s="103">
        <v>153.6268085714286</v>
      </c>
      <c r="R517" s="100">
        <v>2.97</v>
      </c>
      <c r="S517" s="100">
        <v>3</v>
      </c>
      <c r="T517" s="100">
        <v>2.9850000000000003</v>
      </c>
      <c r="U517" s="183">
        <v>-1.6474464579901138</v>
      </c>
      <c r="V517" s="183">
        <v>19.16167664670661</v>
      </c>
      <c r="W517" s="100">
        <v>262.79428285714289</v>
      </c>
    </row>
    <row r="518" spans="1:23">
      <c r="A518" s="173">
        <f t="shared" ref="A518:B518" si="105">A517+7</f>
        <v>43009</v>
      </c>
      <c r="B518" s="149">
        <f t="shared" si="105"/>
        <v>43011</v>
      </c>
      <c r="C518" s="102">
        <v>0.87917714285714277</v>
      </c>
      <c r="D518" s="103">
        <v>2.4900000000000002</v>
      </c>
      <c r="E518" s="103">
        <v>2.52</v>
      </c>
      <c r="F518" s="103">
        <v>2.5049999999999999</v>
      </c>
      <c r="G518" s="182">
        <v>-1.9569471624266015</v>
      </c>
      <c r="H518" s="182">
        <v>2.4539877300613284</v>
      </c>
      <c r="I518" s="103">
        <v>220.23387428571425</v>
      </c>
      <c r="K518" s="103">
        <v>1.7</v>
      </c>
      <c r="L518" s="103">
        <v>1.73</v>
      </c>
      <c r="M518" s="103">
        <v>1.7149999999999999</v>
      </c>
      <c r="N518" s="182">
        <v>-1.7191977077364129</v>
      </c>
      <c r="O518" s="182">
        <v>0.58651026392959693</v>
      </c>
      <c r="P518" s="103">
        <v>150.77887999999996</v>
      </c>
      <c r="R518" s="100">
        <v>2.87</v>
      </c>
      <c r="S518" s="100">
        <v>2.9</v>
      </c>
      <c r="T518" s="100">
        <v>2.8849999999999998</v>
      </c>
      <c r="U518" s="183">
        <v>-3.3500837520938234</v>
      </c>
      <c r="V518" s="183">
        <v>15.169660678642714</v>
      </c>
      <c r="W518" s="100">
        <v>253.64260571428568</v>
      </c>
    </row>
    <row r="519" spans="1:23">
      <c r="A519" s="173">
        <f t="shared" ref="A519:B519" si="106">A518+7</f>
        <v>43016</v>
      </c>
      <c r="B519" s="149">
        <f t="shared" si="106"/>
        <v>43018</v>
      </c>
      <c r="C519" s="102">
        <v>0.88911428571428563</v>
      </c>
      <c r="D519" s="103">
        <v>2.4500000000000002</v>
      </c>
      <c r="E519" s="103">
        <v>2.48</v>
      </c>
      <c r="F519" s="103">
        <v>2.4649999999999999</v>
      </c>
      <c r="G519" s="182">
        <v>-1.5968063872255414</v>
      </c>
      <c r="H519" s="182">
        <v>0.8179959100204286</v>
      </c>
      <c r="I519" s="103">
        <v>219.16667142857139</v>
      </c>
      <c r="K519" s="103">
        <v>1.65</v>
      </c>
      <c r="L519" s="103">
        <v>1.68</v>
      </c>
      <c r="M519" s="103">
        <v>1.665</v>
      </c>
      <c r="N519" s="182">
        <v>-2.9154518950437165</v>
      </c>
      <c r="O519" s="182">
        <v>-2.346041055718473</v>
      </c>
      <c r="P519" s="103">
        <v>148.03752857142857</v>
      </c>
      <c r="R519" s="100">
        <v>2.77</v>
      </c>
      <c r="S519" s="100">
        <v>2.8</v>
      </c>
      <c r="T519" s="100">
        <v>2.7850000000000001</v>
      </c>
      <c r="U519" s="183">
        <v>-3.46620450606585</v>
      </c>
      <c r="V519" s="183">
        <v>11.177644710578846</v>
      </c>
      <c r="W519" s="100">
        <v>247.61832857142858</v>
      </c>
    </row>
    <row r="520" spans="1:23">
      <c r="A520" s="173">
        <f t="shared" ref="A520:B520" si="107">A519+7</f>
        <v>43023</v>
      </c>
      <c r="B520" s="149">
        <f t="shared" si="107"/>
        <v>43025</v>
      </c>
      <c r="C520" s="102">
        <v>0.89435000000000009</v>
      </c>
      <c r="D520" s="103">
        <v>2.42</v>
      </c>
      <c r="E520" s="103">
        <v>2.4500000000000002</v>
      </c>
      <c r="F520" s="103">
        <v>2.4350000000000001</v>
      </c>
      <c r="G520" s="182">
        <v>-1.2170385395537551</v>
      </c>
      <c r="H520" s="182">
        <v>0.41237113402061709</v>
      </c>
      <c r="I520" s="103">
        <v>217.774225</v>
      </c>
      <c r="K520" s="103">
        <v>1.62</v>
      </c>
      <c r="L520" s="103">
        <v>1.65</v>
      </c>
      <c r="M520" s="103">
        <v>1.635</v>
      </c>
      <c r="N520" s="182">
        <v>-1.8018018018018012</v>
      </c>
      <c r="O520" s="182">
        <v>-2.3880597014925229</v>
      </c>
      <c r="P520" s="103">
        <v>146.22622500000003</v>
      </c>
      <c r="R520" s="100">
        <v>2.67</v>
      </c>
      <c r="S520" s="100">
        <v>2.7</v>
      </c>
      <c r="T520" s="100">
        <v>2.6850000000000001</v>
      </c>
      <c r="U520" s="183">
        <v>-3.5906642728904927</v>
      </c>
      <c r="V520" s="183">
        <v>5.0880626223092094</v>
      </c>
      <c r="W520" s="100">
        <v>240.13297500000004</v>
      </c>
    </row>
    <row r="521" spans="1:23">
      <c r="A521" s="173">
        <f t="shared" ref="A521:B521" si="108">A520+7</f>
        <v>43030</v>
      </c>
      <c r="B521" s="149">
        <f t="shared" si="108"/>
        <v>43032</v>
      </c>
      <c r="C521" s="102">
        <v>0.89317857142857149</v>
      </c>
      <c r="D521" s="103">
        <v>2.4</v>
      </c>
      <c r="E521" s="103">
        <v>2.4300000000000002</v>
      </c>
      <c r="F521" s="103">
        <v>2.415</v>
      </c>
      <c r="G521" s="182">
        <v>-0.82135523613963812</v>
      </c>
      <c r="H521" s="182">
        <v>0.41580041580040472</v>
      </c>
      <c r="I521" s="103">
        <v>215.70262500000004</v>
      </c>
      <c r="K521" s="103">
        <v>1.59</v>
      </c>
      <c r="L521" s="103">
        <v>1.62</v>
      </c>
      <c r="M521" s="103">
        <v>1.605</v>
      </c>
      <c r="N521" s="182">
        <v>-1.8348623853211024</v>
      </c>
      <c r="O521" s="182">
        <v>-2.431610942249236</v>
      </c>
      <c r="P521" s="103">
        <v>143.35516071428572</v>
      </c>
      <c r="R521" s="100">
        <v>2.62</v>
      </c>
      <c r="S521" s="100">
        <v>2.65</v>
      </c>
      <c r="T521" s="100">
        <v>2.6349999999999998</v>
      </c>
      <c r="U521" s="183">
        <v>-1.8621973929236617</v>
      </c>
      <c r="V521" s="183">
        <v>3.1311154598825794</v>
      </c>
      <c r="W521" s="100">
        <v>235.35255357142856</v>
      </c>
    </row>
    <row r="522" spans="1:23">
      <c r="A522" s="173">
        <f t="shared" ref="A522:B522" si="109">A521+7</f>
        <v>43037</v>
      </c>
      <c r="B522" s="149">
        <f t="shared" si="109"/>
        <v>43039</v>
      </c>
      <c r="C522" s="102">
        <v>0.89024999999999999</v>
      </c>
      <c r="D522" s="103">
        <v>2.4</v>
      </c>
      <c r="E522" s="103">
        <v>2.4300000000000002</v>
      </c>
      <c r="F522" s="103">
        <v>2.415</v>
      </c>
      <c r="G522" s="182">
        <v>0</v>
      </c>
      <c r="H522" s="182">
        <v>1.2578616352201237</v>
      </c>
      <c r="I522" s="103">
        <v>214.995375</v>
      </c>
      <c r="K522" s="103">
        <v>1.59</v>
      </c>
      <c r="L522" s="103">
        <v>1.62</v>
      </c>
      <c r="M522" s="103">
        <v>1.605</v>
      </c>
      <c r="N522" s="182">
        <v>0</v>
      </c>
      <c r="O522" s="182">
        <v>-0.61919504643962853</v>
      </c>
      <c r="P522" s="103">
        <v>142.88512499999999</v>
      </c>
      <c r="R522" s="100">
        <v>2.62</v>
      </c>
      <c r="S522" s="100">
        <v>2.65</v>
      </c>
      <c r="T522" s="100">
        <v>2.6349999999999998</v>
      </c>
      <c r="U522" s="183">
        <v>0</v>
      </c>
      <c r="V522" s="183">
        <v>3.1311154598825794</v>
      </c>
      <c r="W522" s="100">
        <v>234.58087499999999</v>
      </c>
    </row>
    <row r="523" spans="1:23">
      <c r="A523" s="173">
        <f t="shared" ref="A523:B523" si="110">A522+7</f>
        <v>43044</v>
      </c>
      <c r="B523" s="149">
        <f t="shared" si="110"/>
        <v>43046</v>
      </c>
      <c r="C523" s="102">
        <v>0.88340999999999981</v>
      </c>
      <c r="D523" s="103">
        <v>2.37</v>
      </c>
      <c r="E523" s="103">
        <v>2.4</v>
      </c>
      <c r="F523" s="103">
        <v>2.3849999999999998</v>
      </c>
      <c r="G523" s="182">
        <v>-1.2422360248447291</v>
      </c>
      <c r="H523" s="182">
        <v>0</v>
      </c>
      <c r="I523" s="103">
        <v>210.69328499999992</v>
      </c>
      <c r="K523" s="103">
        <v>1.56</v>
      </c>
      <c r="L523" s="103">
        <v>1.59</v>
      </c>
      <c r="M523" s="103">
        <v>1.5750000000000002</v>
      </c>
      <c r="N523" s="182">
        <v>-1.8691588785046633</v>
      </c>
      <c r="O523" s="182">
        <v>-2.4767801857584999</v>
      </c>
      <c r="P523" s="103">
        <v>139.13707499999998</v>
      </c>
      <c r="R523" s="100">
        <v>2.57</v>
      </c>
      <c r="S523" s="100">
        <v>2.6</v>
      </c>
      <c r="T523" s="100">
        <v>2.585</v>
      </c>
      <c r="U523" s="183">
        <v>-1.8975332068311133</v>
      </c>
      <c r="V523" s="183">
        <v>1.1741682974559779</v>
      </c>
      <c r="W523" s="100">
        <v>228.36148499999993</v>
      </c>
    </row>
    <row r="524" spans="1:23">
      <c r="A524" s="173">
        <f t="shared" ref="A524:B524" si="111">A523+7</f>
        <v>43051</v>
      </c>
      <c r="B524" s="149">
        <f t="shared" si="111"/>
        <v>43053</v>
      </c>
      <c r="C524" s="102">
        <v>0.88447000000000009</v>
      </c>
      <c r="D524" s="103">
        <v>2.35</v>
      </c>
      <c r="E524" s="103">
        <v>2.38</v>
      </c>
      <c r="F524" s="103">
        <v>2.3650000000000002</v>
      </c>
      <c r="G524" s="182">
        <v>-0.83857442348006828</v>
      </c>
      <c r="H524" s="182">
        <v>0</v>
      </c>
      <c r="I524" s="103">
        <v>209.17715500000003</v>
      </c>
      <c r="K524" s="103">
        <v>1.56</v>
      </c>
      <c r="L524" s="103">
        <v>1.59</v>
      </c>
      <c r="M524" s="103">
        <v>1.5750000000000002</v>
      </c>
      <c r="N524" s="182">
        <v>0</v>
      </c>
      <c r="O524" s="182">
        <v>-0.63091482649841168</v>
      </c>
      <c r="P524" s="103">
        <v>139.30402500000002</v>
      </c>
      <c r="R524" s="100">
        <v>2.57</v>
      </c>
      <c r="S524" s="100">
        <v>2.6</v>
      </c>
      <c r="T524" s="100">
        <v>2.585</v>
      </c>
      <c r="U524" s="183">
        <v>0</v>
      </c>
      <c r="V524" s="183">
        <v>1.1741682974559779</v>
      </c>
      <c r="W524" s="100">
        <v>228.63549500000002</v>
      </c>
    </row>
    <row r="525" spans="1:23">
      <c r="A525" s="173">
        <f t="shared" ref="A525:B525" si="112">A524+7</f>
        <v>43058</v>
      </c>
      <c r="B525" s="149">
        <f t="shared" si="112"/>
        <v>43060</v>
      </c>
      <c r="C525" s="102">
        <v>0.89262285714285716</v>
      </c>
      <c r="D525" s="103">
        <v>2.35</v>
      </c>
      <c r="E525" s="103">
        <v>2.38</v>
      </c>
      <c r="F525" s="103">
        <v>2.3650000000000002</v>
      </c>
      <c r="G525" s="182">
        <v>0</v>
      </c>
      <c r="H525" s="182">
        <v>0</v>
      </c>
      <c r="I525" s="103">
        <v>211.10530571428572</v>
      </c>
      <c r="K525" s="103">
        <v>1.56</v>
      </c>
      <c r="L525" s="103">
        <v>1.59</v>
      </c>
      <c r="M525" s="103">
        <v>1.5750000000000002</v>
      </c>
      <c r="N525" s="182">
        <v>0</v>
      </c>
      <c r="O525" s="182">
        <v>-0.63091482649841168</v>
      </c>
      <c r="P525" s="103">
        <v>140.58810000000003</v>
      </c>
      <c r="R525" s="100">
        <v>2.52</v>
      </c>
      <c r="S525" s="100">
        <v>2.5499999999999998</v>
      </c>
      <c r="T525" s="100">
        <v>2.5350000000000001</v>
      </c>
      <c r="U525" s="183">
        <v>-1.9342359767891537</v>
      </c>
      <c r="V525" s="183">
        <v>-0.78277886497063776</v>
      </c>
      <c r="W525" s="100">
        <v>226.27989428571431</v>
      </c>
    </row>
    <row r="526" spans="1:23">
      <c r="A526" s="173">
        <f t="shared" ref="A526:B526" si="113">A525+7</f>
        <v>43065</v>
      </c>
      <c r="B526" s="149">
        <f t="shared" si="113"/>
        <v>43067</v>
      </c>
      <c r="C526" s="102">
        <v>0.88982571428571411</v>
      </c>
      <c r="D526" s="103">
        <v>2.35</v>
      </c>
      <c r="E526" s="103">
        <v>2.38</v>
      </c>
      <c r="F526" s="103">
        <v>2.3650000000000002</v>
      </c>
      <c r="G526" s="182">
        <v>0</v>
      </c>
      <c r="H526" s="182">
        <v>0</v>
      </c>
      <c r="I526" s="103">
        <v>210.44378142857138</v>
      </c>
      <c r="K526" s="103">
        <v>1.56</v>
      </c>
      <c r="L526" s="103">
        <v>1.59</v>
      </c>
      <c r="M526" s="103">
        <v>1.5750000000000002</v>
      </c>
      <c r="N526" s="182">
        <v>0</v>
      </c>
      <c r="O526" s="182">
        <v>-0.63091482649841168</v>
      </c>
      <c r="P526" s="103">
        <v>140.14755</v>
      </c>
      <c r="R526" s="100">
        <v>2.52</v>
      </c>
      <c r="S526" s="100">
        <v>2.5499999999999998</v>
      </c>
      <c r="T526" s="100">
        <v>2.5350000000000001</v>
      </c>
      <c r="U526" s="183">
        <v>0</v>
      </c>
      <c r="V526" s="183">
        <v>-0.78277886497063776</v>
      </c>
      <c r="W526" s="100">
        <v>225.57081857142856</v>
      </c>
    </row>
    <row r="527" spans="1:23">
      <c r="A527" s="173">
        <f t="shared" ref="A527:B527" si="114">A526+7</f>
        <v>43072</v>
      </c>
      <c r="B527" s="149">
        <f t="shared" si="114"/>
        <v>43074</v>
      </c>
      <c r="C527" s="102">
        <v>0.88648714285714281</v>
      </c>
      <c r="D527" s="103">
        <v>2.35</v>
      </c>
      <c r="E527" s="103">
        <v>2.38</v>
      </c>
      <c r="F527" s="103">
        <v>2.3650000000000002</v>
      </c>
      <c r="G527" s="182">
        <v>0</v>
      </c>
      <c r="H527" s="182">
        <v>0</v>
      </c>
      <c r="I527" s="103">
        <v>209.65420928571427</v>
      </c>
      <c r="K527" s="103">
        <v>1.56</v>
      </c>
      <c r="L527" s="103">
        <v>1.59</v>
      </c>
      <c r="M527" s="103">
        <v>1.5750000000000002</v>
      </c>
      <c r="N527" s="182">
        <v>0</v>
      </c>
      <c r="O527" s="182">
        <v>-0.63091482649841168</v>
      </c>
      <c r="P527" s="103">
        <v>139.621725</v>
      </c>
      <c r="R527" s="100">
        <v>2.52</v>
      </c>
      <c r="S527" s="100">
        <v>2.5499999999999998</v>
      </c>
      <c r="T527" s="100">
        <v>2.5350000000000001</v>
      </c>
      <c r="U527" s="183">
        <v>0</v>
      </c>
      <c r="V527" s="183">
        <v>-0.78277886497063776</v>
      </c>
      <c r="W527" s="100">
        <v>224.72449071428571</v>
      </c>
    </row>
    <row r="528" spans="1:23">
      <c r="A528" s="173">
        <f t="shared" ref="A528:B528" si="115">A527+7</f>
        <v>43079</v>
      </c>
      <c r="B528" s="149">
        <f t="shared" si="115"/>
        <v>43081</v>
      </c>
      <c r="C528" s="102">
        <v>0.87925142857142868</v>
      </c>
      <c r="D528" s="103">
        <v>2.35</v>
      </c>
      <c r="E528" s="103">
        <v>2.38</v>
      </c>
      <c r="F528" s="103">
        <v>2.3650000000000002</v>
      </c>
      <c r="G528" s="182">
        <v>0</v>
      </c>
      <c r="H528" s="182">
        <v>0</v>
      </c>
      <c r="I528" s="103">
        <v>207.9429628571429</v>
      </c>
      <c r="K528" s="103">
        <v>1.56</v>
      </c>
      <c r="L528" s="103">
        <v>1.59</v>
      </c>
      <c r="M528" s="103">
        <v>1.5750000000000002</v>
      </c>
      <c r="N528" s="182">
        <v>0</v>
      </c>
      <c r="O528" s="182">
        <v>-0.63091482649841168</v>
      </c>
      <c r="P528" s="103">
        <v>138.48210000000003</v>
      </c>
      <c r="R528" s="100">
        <v>2.52</v>
      </c>
      <c r="S528" s="100">
        <v>2.5499999999999998</v>
      </c>
      <c r="T528" s="100">
        <v>2.5350000000000001</v>
      </c>
      <c r="U528" s="183">
        <v>0</v>
      </c>
      <c r="V528" s="183">
        <v>-0.78277886497063776</v>
      </c>
      <c r="W528" s="100">
        <v>222.89023714285722</v>
      </c>
    </row>
    <row r="529" spans="1:23">
      <c r="A529" s="173">
        <f t="shared" ref="A529:B529" si="116">A528+7</f>
        <v>43086</v>
      </c>
      <c r="B529" s="149">
        <f t="shared" si="116"/>
        <v>43088</v>
      </c>
      <c r="C529" s="102">
        <v>0.88059571428571437</v>
      </c>
      <c r="D529" s="103">
        <v>2.35</v>
      </c>
      <c r="E529" s="103">
        <v>2.38</v>
      </c>
      <c r="F529" s="103">
        <v>2.3650000000000002</v>
      </c>
      <c r="G529" s="182">
        <v>0</v>
      </c>
      <c r="H529" s="182">
        <v>0</v>
      </c>
      <c r="I529" s="103">
        <v>208.26088642857147</v>
      </c>
      <c r="K529" s="103">
        <v>1.56</v>
      </c>
      <c r="L529" s="103">
        <v>1.59</v>
      </c>
      <c r="M529" s="103">
        <v>1.5750000000000002</v>
      </c>
      <c r="N529" s="182">
        <v>0</v>
      </c>
      <c r="O529" s="182">
        <v>-0.63091482649841168</v>
      </c>
      <c r="P529" s="103">
        <v>138.69382500000003</v>
      </c>
      <c r="R529" s="100">
        <v>2.52</v>
      </c>
      <c r="S529" s="100">
        <v>2.5499999999999998</v>
      </c>
      <c r="T529" s="100">
        <v>2.5350000000000001</v>
      </c>
      <c r="U529" s="183">
        <v>0</v>
      </c>
      <c r="V529" s="183">
        <v>-0.78277886497063776</v>
      </c>
      <c r="W529" s="100">
        <v>223.2310135714286</v>
      </c>
    </row>
    <row r="530" spans="1:23">
      <c r="A530" s="173">
        <f t="shared" ref="A530:B530" si="117">A529+7</f>
        <v>43093</v>
      </c>
      <c r="B530" s="149">
        <f t="shared" si="117"/>
        <v>43095</v>
      </c>
      <c r="C530" s="102">
        <v>0.88454285714285708</v>
      </c>
      <c r="D530" s="103">
        <v>2.35</v>
      </c>
      <c r="E530" s="103">
        <v>2.38</v>
      </c>
      <c r="F530" s="103">
        <v>2.3650000000000002</v>
      </c>
      <c r="G530" s="182">
        <v>0</v>
      </c>
      <c r="H530" s="182">
        <v>0</v>
      </c>
      <c r="I530" s="103">
        <v>209.19438571428572</v>
      </c>
      <c r="K530" s="103">
        <v>1.56</v>
      </c>
      <c r="L530" s="103">
        <v>1.59</v>
      </c>
      <c r="M530" s="103">
        <v>1.5750000000000002</v>
      </c>
      <c r="N530" s="182">
        <v>0</v>
      </c>
      <c r="O530" s="182">
        <v>-0.63091482649841168</v>
      </c>
      <c r="P530" s="103">
        <v>139.31550000000001</v>
      </c>
      <c r="R530" s="100">
        <v>2.52</v>
      </c>
      <c r="S530" s="100">
        <v>2.5499999999999998</v>
      </c>
      <c r="T530" s="100">
        <v>2.5350000000000001</v>
      </c>
      <c r="U530" s="183">
        <v>0</v>
      </c>
      <c r="V530" s="183">
        <v>-0.78277886497063776</v>
      </c>
      <c r="W530" s="100">
        <v>224.23161428571427</v>
      </c>
    </row>
    <row r="531" spans="1:23">
      <c r="A531" s="173">
        <f t="shared" ref="A531:B531" si="118">A530+7</f>
        <v>43100</v>
      </c>
      <c r="B531" s="149">
        <f t="shared" si="118"/>
        <v>43102</v>
      </c>
      <c r="C531" s="102">
        <v>0.88644428571428568</v>
      </c>
      <c r="D531" s="103">
        <v>2.35</v>
      </c>
      <c r="E531" s="103">
        <v>2.38</v>
      </c>
      <c r="F531" s="103">
        <v>2.3650000000000002</v>
      </c>
      <c r="G531" s="182">
        <v>0</v>
      </c>
      <c r="H531" s="182">
        <v>0</v>
      </c>
      <c r="I531" s="103">
        <v>209.64407357142858</v>
      </c>
      <c r="K531" s="103">
        <v>1.56</v>
      </c>
      <c r="L531" s="103">
        <v>1.59</v>
      </c>
      <c r="M531" s="103">
        <v>1.5750000000000002</v>
      </c>
      <c r="N531" s="182">
        <v>0</v>
      </c>
      <c r="O531" s="182">
        <v>-0.63091482649841168</v>
      </c>
      <c r="P531" s="103">
        <v>139.61497500000002</v>
      </c>
      <c r="R531" s="100">
        <v>2.52</v>
      </c>
      <c r="S531" s="100">
        <v>2.5499999999999998</v>
      </c>
      <c r="T531" s="100">
        <v>2.5350000000000001</v>
      </c>
      <c r="U531" s="183">
        <v>0</v>
      </c>
      <c r="V531" s="183">
        <v>-0.78277886497063776</v>
      </c>
      <c r="W531" s="100">
        <v>224.71362642857144</v>
      </c>
    </row>
    <row r="532" spans="1:23">
      <c r="A532" s="173">
        <f t="shared" ref="A532:B532" si="119">A531+7</f>
        <v>43107</v>
      </c>
      <c r="B532" s="149">
        <f t="shared" si="119"/>
        <v>43109</v>
      </c>
      <c r="C532" s="102">
        <v>0.88844000000000001</v>
      </c>
      <c r="D532" s="103">
        <v>2.35</v>
      </c>
      <c r="E532" s="103">
        <v>2.38</v>
      </c>
      <c r="F532" s="103">
        <v>2.3650000000000002</v>
      </c>
      <c r="G532" s="182">
        <v>0</v>
      </c>
      <c r="H532" s="182">
        <v>0</v>
      </c>
      <c r="I532" s="103">
        <v>210.11606</v>
      </c>
      <c r="K532" s="103">
        <v>1.56</v>
      </c>
      <c r="L532" s="103">
        <v>1.59</v>
      </c>
      <c r="M532" s="103">
        <v>1.5750000000000002</v>
      </c>
      <c r="N532" s="182">
        <v>0</v>
      </c>
      <c r="O532" s="182">
        <v>-0.63091482649841168</v>
      </c>
      <c r="P532" s="103">
        <v>139.92930000000001</v>
      </c>
      <c r="R532" s="100">
        <v>2.52</v>
      </c>
      <c r="S532" s="100">
        <v>2.5499999999999998</v>
      </c>
      <c r="T532" s="100">
        <v>2.5350000000000001</v>
      </c>
      <c r="U532" s="183">
        <v>0</v>
      </c>
      <c r="V532" s="183">
        <v>-0.78277886497063776</v>
      </c>
      <c r="W532" s="100">
        <v>225.21954000000002</v>
      </c>
    </row>
    <row r="533" spans="1:23">
      <c r="A533" s="173">
        <f t="shared" ref="A533:B533" si="120">A532+7</f>
        <v>43114</v>
      </c>
      <c r="B533" s="149">
        <f t="shared" si="120"/>
        <v>43116</v>
      </c>
      <c r="C533" s="102">
        <v>0.8875385714285714</v>
      </c>
      <c r="D533" s="103">
        <v>2.35</v>
      </c>
      <c r="E533" s="103">
        <v>2.38</v>
      </c>
      <c r="F533" s="103">
        <v>2.3650000000000002</v>
      </c>
      <c r="G533" s="182">
        <v>0</v>
      </c>
      <c r="H533" s="182">
        <v>0</v>
      </c>
      <c r="I533" s="103">
        <v>209.90287214285718</v>
      </c>
      <c r="K533" s="103">
        <v>1.56</v>
      </c>
      <c r="L533" s="103">
        <v>1.59</v>
      </c>
      <c r="M533" s="103">
        <v>1.5750000000000002</v>
      </c>
      <c r="N533" s="182">
        <v>0</v>
      </c>
      <c r="O533" s="182">
        <v>-0.63091482649841168</v>
      </c>
      <c r="P533" s="103">
        <v>139.78732500000001</v>
      </c>
      <c r="R533" s="100">
        <v>2.4900000000000002</v>
      </c>
      <c r="S533" s="100">
        <v>2.52</v>
      </c>
      <c r="T533" s="100">
        <v>2.5049999999999999</v>
      </c>
      <c r="U533" s="183">
        <v>-1.1834319526627297</v>
      </c>
      <c r="V533" s="183">
        <v>-1.9569471624266015</v>
      </c>
      <c r="W533" s="100">
        <v>222.32841214285713</v>
      </c>
    </row>
    <row r="534" spans="1:23">
      <c r="A534" s="173">
        <f t="shared" ref="A534:B534" si="121">A533+7</f>
        <v>43121</v>
      </c>
      <c r="B534" s="149">
        <f t="shared" si="121"/>
        <v>43123</v>
      </c>
      <c r="C534" s="102">
        <v>0.8862742857142859</v>
      </c>
      <c r="D534" s="103">
        <v>2.35</v>
      </c>
      <c r="E534" s="103">
        <v>2.38</v>
      </c>
      <c r="F534" s="103">
        <v>2.3650000000000002</v>
      </c>
      <c r="G534" s="182">
        <v>0</v>
      </c>
      <c r="H534" s="182">
        <v>0</v>
      </c>
      <c r="I534" s="103">
        <v>209.60386857142862</v>
      </c>
      <c r="K534" s="103">
        <v>1.56</v>
      </c>
      <c r="L534" s="103">
        <v>1.59</v>
      </c>
      <c r="M534" s="103">
        <v>1.5750000000000002</v>
      </c>
      <c r="N534" s="182">
        <v>0</v>
      </c>
      <c r="O534" s="182">
        <v>-0.63091482649841168</v>
      </c>
      <c r="P534" s="103">
        <v>139.58820000000006</v>
      </c>
      <c r="R534" s="100">
        <v>2.4900000000000002</v>
      </c>
      <c r="S534" s="100">
        <v>2.52</v>
      </c>
      <c r="T534" s="100">
        <v>2.5049999999999999</v>
      </c>
      <c r="U534" s="183">
        <v>0</v>
      </c>
      <c r="V534" s="183">
        <v>-1.9569471624266015</v>
      </c>
      <c r="W534" s="100">
        <v>222.01170857142861</v>
      </c>
    </row>
    <row r="535" spans="1:23">
      <c r="A535" s="173">
        <f t="shared" ref="A535:B535" si="122">A534+7</f>
        <v>43128</v>
      </c>
      <c r="B535" s="149">
        <f t="shared" si="122"/>
        <v>43130</v>
      </c>
      <c r="C535" s="102">
        <v>0.87595857142857159</v>
      </c>
      <c r="D535" s="103">
        <v>2.33</v>
      </c>
      <c r="E535" s="103">
        <v>2.36</v>
      </c>
      <c r="F535" s="103">
        <v>2.3449999999999998</v>
      </c>
      <c r="G535" s="182">
        <v>-0.84566596194505905</v>
      </c>
      <c r="H535" s="182">
        <v>-0.84566596194505905</v>
      </c>
      <c r="I535" s="103">
        <v>205.41228500000003</v>
      </c>
      <c r="K535" s="103">
        <v>1.56</v>
      </c>
      <c r="L535" s="103">
        <v>1.59</v>
      </c>
      <c r="M535" s="103">
        <v>1.5750000000000002</v>
      </c>
      <c r="N535" s="182">
        <v>0</v>
      </c>
      <c r="O535" s="182">
        <v>-0.63091482649841168</v>
      </c>
      <c r="P535" s="103">
        <v>137.96347500000005</v>
      </c>
      <c r="R535" s="100">
        <v>2.46</v>
      </c>
      <c r="S535" s="100">
        <v>2.4900000000000002</v>
      </c>
      <c r="T535" s="100">
        <v>2.4750000000000001</v>
      </c>
      <c r="U535" s="183">
        <v>-1.1976047904191489</v>
      </c>
      <c r="V535" s="183">
        <v>-3.1311154598825652</v>
      </c>
      <c r="W535" s="100">
        <v>216.7997464285715</v>
      </c>
    </row>
    <row r="536" spans="1:23">
      <c r="A536" s="173">
        <f t="shared" ref="A536:B536" si="123">A535+7</f>
        <v>43135</v>
      </c>
      <c r="B536" s="149">
        <f t="shared" si="123"/>
        <v>43137</v>
      </c>
      <c r="C536" s="102">
        <v>0.87762142857142855</v>
      </c>
      <c r="D536" s="103">
        <v>2.33</v>
      </c>
      <c r="E536" s="103">
        <v>2.36</v>
      </c>
      <c r="F536" s="103">
        <v>2.3449999999999998</v>
      </c>
      <c r="G536" s="182">
        <v>0</v>
      </c>
      <c r="H536" s="182">
        <v>-0.84566596194505905</v>
      </c>
      <c r="I536" s="103">
        <v>205.80222499999996</v>
      </c>
      <c r="K536" s="103">
        <v>1.56</v>
      </c>
      <c r="L536" s="103">
        <v>1.59</v>
      </c>
      <c r="M536" s="103">
        <v>1.5750000000000002</v>
      </c>
      <c r="N536" s="182">
        <v>0</v>
      </c>
      <c r="O536" s="182">
        <v>-0.63091482649841168</v>
      </c>
      <c r="P536" s="103">
        <v>138.22537500000001</v>
      </c>
      <c r="R536" s="100">
        <v>2.46</v>
      </c>
      <c r="S536" s="100">
        <v>2.4900000000000002</v>
      </c>
      <c r="T536" s="100">
        <v>2.4750000000000001</v>
      </c>
      <c r="U536" s="183">
        <v>0</v>
      </c>
      <c r="V536" s="183">
        <v>-3.1311154598825652</v>
      </c>
      <c r="W536" s="100">
        <v>217.21130357142857</v>
      </c>
    </row>
    <row r="537" spans="1:23">
      <c r="A537" s="173">
        <f t="shared" ref="A537:B537" si="124">A536+7</f>
        <v>43142</v>
      </c>
      <c r="B537" s="149">
        <f t="shared" si="124"/>
        <v>43144</v>
      </c>
      <c r="C537" s="102">
        <v>0.8842442857142857</v>
      </c>
      <c r="D537" s="103">
        <v>2.33</v>
      </c>
      <c r="E537" s="103">
        <v>2.36</v>
      </c>
      <c r="F537" s="103">
        <v>2.3449999999999998</v>
      </c>
      <c r="G537" s="182">
        <v>0</v>
      </c>
      <c r="H537" s="182">
        <v>-0.84566596194505905</v>
      </c>
      <c r="I537" s="103">
        <v>207.35528499999995</v>
      </c>
      <c r="K537" s="103">
        <v>1.56</v>
      </c>
      <c r="L537" s="103">
        <v>1.59</v>
      </c>
      <c r="M537" s="103">
        <v>1.5750000000000002</v>
      </c>
      <c r="N537" s="182">
        <v>0</v>
      </c>
      <c r="O537" s="182">
        <v>-0.63091482649841168</v>
      </c>
      <c r="P537" s="103">
        <v>139.26847500000002</v>
      </c>
      <c r="R537" s="100">
        <v>2.46</v>
      </c>
      <c r="S537" s="100">
        <v>2.4900000000000002</v>
      </c>
      <c r="T537" s="100">
        <v>2.4750000000000001</v>
      </c>
      <c r="U537" s="183">
        <v>0</v>
      </c>
      <c r="V537" s="183">
        <v>-3.1311154598825652</v>
      </c>
      <c r="W537" s="100">
        <v>218.85046071428573</v>
      </c>
    </row>
    <row r="538" spans="1:23">
      <c r="A538" s="173">
        <f t="shared" ref="A538:B538" si="125">A537+7</f>
        <v>43149</v>
      </c>
      <c r="B538" s="149">
        <f t="shared" si="125"/>
        <v>43151</v>
      </c>
      <c r="C538" s="102">
        <v>0.88797285714285701</v>
      </c>
      <c r="D538" s="103">
        <v>2.35</v>
      </c>
      <c r="E538" s="103">
        <v>2.38</v>
      </c>
      <c r="F538" s="103">
        <v>2.3650000000000002</v>
      </c>
      <c r="G538" s="182">
        <v>0.8528784648187866</v>
      </c>
      <c r="H538" s="182">
        <v>0</v>
      </c>
      <c r="I538" s="103">
        <v>210.00558071428571</v>
      </c>
      <c r="K538" s="103">
        <v>1.61</v>
      </c>
      <c r="L538" s="103">
        <v>1.64</v>
      </c>
      <c r="M538" s="103">
        <v>1.625</v>
      </c>
      <c r="N538" s="182">
        <v>3.1746031746031633</v>
      </c>
      <c r="O538" s="182">
        <v>2.5236593059937036</v>
      </c>
      <c r="P538" s="103">
        <v>144.29558928571427</v>
      </c>
      <c r="R538" s="100">
        <v>2.4900000000000002</v>
      </c>
      <c r="S538" s="100">
        <v>2.52</v>
      </c>
      <c r="T538" s="100">
        <v>2.5049999999999999</v>
      </c>
      <c r="U538" s="183">
        <v>1.2121212121212039</v>
      </c>
      <c r="V538" s="183">
        <v>-1.9569471624266015</v>
      </c>
      <c r="W538" s="100">
        <v>222.43720071428567</v>
      </c>
    </row>
    <row r="539" spans="1:23">
      <c r="A539" s="173">
        <f t="shared" ref="A539:B539" si="126">A538+7</f>
        <v>43156</v>
      </c>
      <c r="B539" s="149">
        <f t="shared" si="126"/>
        <v>43158</v>
      </c>
      <c r="C539" s="102">
        <v>0.88321000000000005</v>
      </c>
      <c r="D539" s="103">
        <v>2.37</v>
      </c>
      <c r="E539" s="103">
        <v>2.4</v>
      </c>
      <c r="F539" s="103">
        <v>2.3849999999999998</v>
      </c>
      <c r="G539" s="182">
        <v>0.84566596194501642</v>
      </c>
      <c r="H539" s="182">
        <v>0.84566596194501642</v>
      </c>
      <c r="I539" s="103">
        <v>210.64558500000001</v>
      </c>
      <c r="K539" s="103">
        <v>1.64</v>
      </c>
      <c r="L539" s="103">
        <v>1.67</v>
      </c>
      <c r="M539" s="103">
        <v>1.6549999999999998</v>
      </c>
      <c r="N539" s="182">
        <v>1.8461538461538254</v>
      </c>
      <c r="O539" s="182">
        <v>4.4164037854889528</v>
      </c>
      <c r="P539" s="103">
        <v>146.171255</v>
      </c>
      <c r="R539" s="100">
        <v>2.52</v>
      </c>
      <c r="S539" s="100">
        <v>2.5499999999999998</v>
      </c>
      <c r="T539" s="100">
        <v>2.5350000000000001</v>
      </c>
      <c r="U539" s="183">
        <v>1.1976047904191773</v>
      </c>
      <c r="V539" s="183">
        <v>-0.78277886497063776</v>
      </c>
      <c r="W539" s="100">
        <v>223.89373499999999</v>
      </c>
    </row>
    <row r="540" spans="1:23">
      <c r="A540" s="173">
        <f t="shared" ref="A540:B540" si="127">A539+7</f>
        <v>43163</v>
      </c>
      <c r="B540" s="149">
        <f t="shared" si="127"/>
        <v>43165</v>
      </c>
      <c r="C540" s="102">
        <v>0.88533571428571434</v>
      </c>
      <c r="D540" s="103">
        <v>2.4</v>
      </c>
      <c r="E540" s="103">
        <v>2.4300000000000002</v>
      </c>
      <c r="F540" s="103">
        <v>2.415</v>
      </c>
      <c r="G540" s="182">
        <v>1.2578616352201237</v>
      </c>
      <c r="H540" s="182">
        <v>2.1141649048625766</v>
      </c>
      <c r="I540" s="103">
        <v>213.80857500000002</v>
      </c>
      <c r="K540" s="103">
        <v>1.67</v>
      </c>
      <c r="L540" s="103">
        <v>1.7</v>
      </c>
      <c r="M540" s="103">
        <v>1.6850000000000001</v>
      </c>
      <c r="N540" s="182">
        <v>1.8126888217522747</v>
      </c>
      <c r="O540" s="182">
        <v>6.3091482649842305</v>
      </c>
      <c r="P540" s="103">
        <v>149.17906785714288</v>
      </c>
      <c r="R540" s="100">
        <v>2.5499999999999998</v>
      </c>
      <c r="S540" s="100">
        <v>2.58</v>
      </c>
      <c r="T540" s="100">
        <v>2.5649999999999999</v>
      </c>
      <c r="U540" s="183">
        <v>1.1834319526627013</v>
      </c>
      <c r="V540" s="183">
        <v>0.39138943248534019</v>
      </c>
      <c r="W540" s="100">
        <v>227.08861071428572</v>
      </c>
    </row>
    <row r="541" spans="1:23">
      <c r="A541" s="173">
        <f t="shared" ref="A541:B541" si="128">A540+7</f>
        <v>43170</v>
      </c>
      <c r="B541" s="149">
        <f t="shared" si="128"/>
        <v>43172</v>
      </c>
      <c r="C541" s="102">
        <v>0.8918842857142858</v>
      </c>
      <c r="D541" s="103">
        <v>2.4</v>
      </c>
      <c r="E541" s="103">
        <v>2.4300000000000002</v>
      </c>
      <c r="F541" s="103">
        <v>2.415</v>
      </c>
      <c r="G541" s="182">
        <v>0</v>
      </c>
      <c r="H541" s="182">
        <v>2.1141649048625766</v>
      </c>
      <c r="I541" s="103">
        <v>215.39005500000005</v>
      </c>
      <c r="K541" s="103">
        <v>1.67</v>
      </c>
      <c r="L541" s="103">
        <v>1.7</v>
      </c>
      <c r="M541" s="103">
        <v>1.6850000000000001</v>
      </c>
      <c r="N541" s="182">
        <v>0</v>
      </c>
      <c r="O541" s="182">
        <v>6.3091482649842305</v>
      </c>
      <c r="P541" s="103">
        <v>150.28250214285717</v>
      </c>
      <c r="R541" s="100">
        <v>2.5499999999999998</v>
      </c>
      <c r="S541" s="100">
        <v>2.58</v>
      </c>
      <c r="T541" s="100">
        <v>2.5649999999999999</v>
      </c>
      <c r="U541" s="183">
        <v>0</v>
      </c>
      <c r="V541" s="183">
        <v>0.39138943248534019</v>
      </c>
      <c r="W541" s="100">
        <v>228.76831928571431</v>
      </c>
    </row>
    <row r="542" spans="1:23">
      <c r="A542" s="173">
        <f t="shared" ref="A542:B542" si="129">A541+7</f>
        <v>43177</v>
      </c>
      <c r="B542" s="149">
        <f t="shared" si="129"/>
        <v>43179</v>
      </c>
      <c r="C542" s="102">
        <v>0.88535571428571436</v>
      </c>
      <c r="D542" s="103">
        <v>2.4</v>
      </c>
      <c r="E542" s="103">
        <v>2.4300000000000002</v>
      </c>
      <c r="F542" s="103">
        <v>2.415</v>
      </c>
      <c r="G542" s="182">
        <v>0</v>
      </c>
      <c r="H542" s="182">
        <v>-0.41237113402060288</v>
      </c>
      <c r="I542" s="103">
        <v>213.81340500000002</v>
      </c>
      <c r="K542" s="103">
        <v>1.67</v>
      </c>
      <c r="L542" s="103">
        <v>1.7</v>
      </c>
      <c r="M542" s="103">
        <v>1.6850000000000001</v>
      </c>
      <c r="N542" s="182">
        <v>0</v>
      </c>
      <c r="O542" s="182">
        <v>-0.58997050147490881</v>
      </c>
      <c r="P542" s="103">
        <v>149.18243785714287</v>
      </c>
      <c r="R542" s="100">
        <v>2.5499999999999998</v>
      </c>
      <c r="S542" s="100">
        <v>2.58</v>
      </c>
      <c r="T542" s="100">
        <v>2.5649999999999999</v>
      </c>
      <c r="U542" s="183">
        <v>0</v>
      </c>
      <c r="V542" s="183">
        <v>-3.3898305084745886</v>
      </c>
      <c r="W542" s="100">
        <v>227.09374071428573</v>
      </c>
    </row>
    <row r="543" spans="1:23">
      <c r="A543" s="173">
        <f t="shared" ref="A543:B543" si="130">A542+7</f>
        <v>43184</v>
      </c>
      <c r="B543" s="149">
        <f t="shared" si="130"/>
        <v>43186</v>
      </c>
      <c r="C543" s="102">
        <v>0.87533428571428562</v>
      </c>
      <c r="D543" s="103">
        <v>2.4</v>
      </c>
      <c r="E543" s="103">
        <v>2.4300000000000002</v>
      </c>
      <c r="F543" s="103">
        <v>2.415</v>
      </c>
      <c r="G543" s="182">
        <v>0</v>
      </c>
      <c r="H543" s="182">
        <v>-0.41237113402060288</v>
      </c>
      <c r="I543" s="103">
        <v>211.39322999999996</v>
      </c>
      <c r="K543" s="103">
        <v>1.67</v>
      </c>
      <c r="L543" s="103">
        <v>1.7</v>
      </c>
      <c r="M543" s="103">
        <v>1.6850000000000001</v>
      </c>
      <c r="N543" s="182">
        <v>0</v>
      </c>
      <c r="O543" s="182">
        <v>-0.58997050147490881</v>
      </c>
      <c r="P543" s="103">
        <v>147.49382714285713</v>
      </c>
      <c r="R543" s="100">
        <v>2.5499999999999998</v>
      </c>
      <c r="S543" s="100">
        <v>2.58</v>
      </c>
      <c r="T543" s="100">
        <v>2.5649999999999999</v>
      </c>
      <c r="U543" s="183">
        <v>0</v>
      </c>
      <c r="V543" s="183">
        <v>-6.8965517241379359</v>
      </c>
      <c r="W543" s="100">
        <v>224.52324428571427</v>
      </c>
    </row>
    <row r="544" spans="1:23">
      <c r="A544" s="173">
        <f t="shared" ref="A544:B544" si="131">A543+7</f>
        <v>43191</v>
      </c>
      <c r="B544" s="149">
        <f t="shared" si="131"/>
        <v>43193</v>
      </c>
      <c r="C544" s="102">
        <v>0.87506857142857153</v>
      </c>
      <c r="D544" s="103">
        <v>2.4</v>
      </c>
      <c r="E544" s="103">
        <v>2.4300000000000002</v>
      </c>
      <c r="F544" s="103">
        <v>2.415</v>
      </c>
      <c r="G544" s="182">
        <v>0</v>
      </c>
      <c r="H544" s="182">
        <v>-3.5928143712574752</v>
      </c>
      <c r="I544" s="103">
        <v>211.32906000000006</v>
      </c>
      <c r="K544" s="103">
        <v>1.67</v>
      </c>
      <c r="L544" s="103">
        <v>1.7</v>
      </c>
      <c r="M544" s="103">
        <v>1.6850000000000001</v>
      </c>
      <c r="N544" s="182">
        <v>0</v>
      </c>
      <c r="O544" s="182">
        <v>-6.1281337047353759</v>
      </c>
      <c r="P544" s="103">
        <v>147.44905428571431</v>
      </c>
      <c r="R544" s="100">
        <v>2.5499999999999998</v>
      </c>
      <c r="S544" s="100">
        <v>2.58</v>
      </c>
      <c r="T544" s="100">
        <v>2.5649999999999999</v>
      </c>
      <c r="U544" s="183">
        <v>0</v>
      </c>
      <c r="V544" s="183">
        <v>-10.157618213660243</v>
      </c>
      <c r="W544" s="100">
        <v>224.45508857142858</v>
      </c>
    </row>
    <row r="545" spans="1:23">
      <c r="A545" s="173">
        <f t="shared" ref="A545:B545" si="132">A544+7</f>
        <v>43198</v>
      </c>
      <c r="B545" s="149">
        <f t="shared" si="132"/>
        <v>43200</v>
      </c>
      <c r="C545" s="102">
        <v>0.87437285714285717</v>
      </c>
      <c r="D545" s="103">
        <v>2.37</v>
      </c>
      <c r="E545" s="103">
        <v>2.4</v>
      </c>
      <c r="F545" s="103">
        <v>2.3849999999999998</v>
      </c>
      <c r="G545" s="182">
        <v>-1.2422360248447291</v>
      </c>
      <c r="H545" s="182">
        <v>-7.0175438596491375</v>
      </c>
      <c r="I545" s="103">
        <v>208.53792642857144</v>
      </c>
      <c r="K545" s="103">
        <v>1.67</v>
      </c>
      <c r="L545" s="103">
        <v>1.7</v>
      </c>
      <c r="M545" s="103">
        <v>1.6850000000000001</v>
      </c>
      <c r="N545" s="182">
        <v>0</v>
      </c>
      <c r="O545" s="182">
        <v>-9.1644204851751994</v>
      </c>
      <c r="P545" s="103">
        <v>147.33182642857145</v>
      </c>
      <c r="R545" s="100">
        <v>2.5499999999999998</v>
      </c>
      <c r="S545" s="100">
        <v>2.58</v>
      </c>
      <c r="T545" s="100">
        <v>2.5649999999999999</v>
      </c>
      <c r="U545" s="183">
        <v>0</v>
      </c>
      <c r="V545" s="183">
        <v>-12.006861063464839</v>
      </c>
      <c r="W545" s="100">
        <v>224.27663785714284</v>
      </c>
    </row>
    <row r="546" spans="1:23">
      <c r="A546" s="173">
        <f t="shared" ref="A546:B546" si="133">A545+7</f>
        <v>43205</v>
      </c>
      <c r="B546" s="149">
        <f t="shared" si="133"/>
        <v>43207</v>
      </c>
      <c r="C546" s="102">
        <v>0.8692442857142858</v>
      </c>
      <c r="D546" s="103">
        <v>2.37</v>
      </c>
      <c r="E546" s="103">
        <v>2.4</v>
      </c>
      <c r="F546" s="103">
        <v>2.3849999999999998</v>
      </c>
      <c r="G546" s="182">
        <v>0</v>
      </c>
      <c r="H546" s="182">
        <v>-9.8298676748582352</v>
      </c>
      <c r="I546" s="103">
        <v>207.31476214285715</v>
      </c>
      <c r="K546" s="103">
        <v>1.67</v>
      </c>
      <c r="L546" s="103">
        <v>1.7</v>
      </c>
      <c r="M546" s="103">
        <v>1.6850000000000001</v>
      </c>
      <c r="N546" s="182">
        <v>0</v>
      </c>
      <c r="O546" s="182">
        <v>-13.810741687979544</v>
      </c>
      <c r="P546" s="103">
        <v>146.46766214285717</v>
      </c>
      <c r="R546" s="100">
        <v>2.5499999999999998</v>
      </c>
      <c r="S546" s="100">
        <v>2.58</v>
      </c>
      <c r="T546" s="100">
        <v>2.5649999999999999</v>
      </c>
      <c r="U546" s="183">
        <v>0</v>
      </c>
      <c r="V546" s="183">
        <v>-16.313213703099521</v>
      </c>
      <c r="W546" s="100">
        <v>222.9611592857143</v>
      </c>
    </row>
    <row r="547" spans="1:23">
      <c r="A547" s="173">
        <f t="shared" ref="A547:B547" si="134">A546+7</f>
        <v>43212</v>
      </c>
      <c r="B547" s="149">
        <f t="shared" si="134"/>
        <v>43214</v>
      </c>
      <c r="C547" s="102">
        <v>0.86920142857142857</v>
      </c>
      <c r="D547" s="103">
        <v>2.37</v>
      </c>
      <c r="E547" s="103">
        <v>2.4</v>
      </c>
      <c r="F547" s="103">
        <v>2.3849999999999998</v>
      </c>
      <c r="G547" s="182">
        <v>0</v>
      </c>
      <c r="H547" s="182">
        <v>-9.8298676748582352</v>
      </c>
      <c r="I547" s="103">
        <v>207.30454071428568</v>
      </c>
      <c r="K547" s="103">
        <v>1.63</v>
      </c>
      <c r="L547" s="103">
        <v>1.66</v>
      </c>
      <c r="M547" s="103">
        <v>1.645</v>
      </c>
      <c r="N547" s="182">
        <v>-2.3738872403560833</v>
      </c>
      <c r="O547" s="182">
        <v>-15.856777493606145</v>
      </c>
      <c r="P547" s="103">
        <v>142.98363499999999</v>
      </c>
      <c r="R547" s="100">
        <v>2.5499999999999998</v>
      </c>
      <c r="S547" s="100">
        <v>2.58</v>
      </c>
      <c r="T547" s="100">
        <v>2.5649999999999999</v>
      </c>
      <c r="U547" s="183">
        <v>0</v>
      </c>
      <c r="V547" s="183">
        <v>-16.313213703099521</v>
      </c>
      <c r="W547" s="100">
        <v>222.95016642857144</v>
      </c>
    </row>
    <row r="548" spans="1:23">
      <c r="A548" s="173">
        <f t="shared" ref="A548:B548" si="135">A547+7</f>
        <v>43219</v>
      </c>
      <c r="B548" s="149">
        <f t="shared" si="135"/>
        <v>43221</v>
      </c>
      <c r="C548" s="102">
        <v>0.87513714285714272</v>
      </c>
      <c r="D548" s="103">
        <v>2.37</v>
      </c>
      <c r="E548" s="103">
        <v>2.4</v>
      </c>
      <c r="F548" s="103">
        <v>2.3849999999999998</v>
      </c>
      <c r="G548" s="182">
        <v>0</v>
      </c>
      <c r="H548" s="182">
        <v>-9.8298676748582352</v>
      </c>
      <c r="I548" s="103">
        <v>208.72020857142849</v>
      </c>
      <c r="K548" s="103">
        <v>1.62</v>
      </c>
      <c r="L548" s="103">
        <v>1.65</v>
      </c>
      <c r="M548" s="103">
        <v>1.635</v>
      </c>
      <c r="N548" s="182">
        <v>-0.60790273556231966</v>
      </c>
      <c r="O548" s="182">
        <v>-16.368286445012785</v>
      </c>
      <c r="P548" s="103">
        <v>143.08492285714283</v>
      </c>
      <c r="R548" s="100">
        <v>2.5499999999999998</v>
      </c>
      <c r="S548" s="100">
        <v>2.58</v>
      </c>
      <c r="T548" s="100">
        <v>2.5649999999999999</v>
      </c>
      <c r="U548" s="183">
        <v>0</v>
      </c>
      <c r="V548" s="183">
        <v>-16.313213703099521</v>
      </c>
      <c r="W548" s="100">
        <v>224.47267714285712</v>
      </c>
    </row>
    <row r="549" spans="1:23">
      <c r="A549" s="173">
        <f t="shared" ref="A549:B549" si="136">A548+7</f>
        <v>43226</v>
      </c>
      <c r="B549" s="149">
        <f t="shared" si="136"/>
        <v>43228</v>
      </c>
      <c r="C549" s="102">
        <v>0.88044285714285697</v>
      </c>
      <c r="D549" s="103">
        <v>2.35</v>
      </c>
      <c r="E549" s="103">
        <v>2.38</v>
      </c>
      <c r="F549" s="103">
        <v>2.3650000000000002</v>
      </c>
      <c r="G549" s="182">
        <v>-0.83857442348006828</v>
      </c>
      <c r="H549" s="182">
        <v>-10.586011342155004</v>
      </c>
      <c r="I549" s="103">
        <v>208.22473571428569</v>
      </c>
      <c r="K549" s="103">
        <v>1.59</v>
      </c>
      <c r="L549" s="103">
        <v>1.62</v>
      </c>
      <c r="M549" s="103">
        <v>1.605</v>
      </c>
      <c r="N549" s="182">
        <v>-1.8348623853211024</v>
      </c>
      <c r="O549" s="182">
        <v>-17.902813299232747</v>
      </c>
      <c r="P549" s="103">
        <v>141.31107857142854</v>
      </c>
      <c r="R549" s="100">
        <v>2.52</v>
      </c>
      <c r="S549" s="100">
        <v>2.5499999999999998</v>
      </c>
      <c r="T549" s="100">
        <v>2.5350000000000001</v>
      </c>
      <c r="U549" s="183">
        <v>-1.1695906432748444</v>
      </c>
      <c r="V549" s="183">
        <v>-17.292006525285473</v>
      </c>
      <c r="W549" s="100">
        <v>223.19226428571426</v>
      </c>
    </row>
    <row r="550" spans="1:23">
      <c r="A550" s="173">
        <f t="shared" ref="A550:B550" si="137">A549+7</f>
        <v>43233</v>
      </c>
      <c r="B550" s="149">
        <f t="shared" si="137"/>
        <v>43235</v>
      </c>
      <c r="C550" s="102">
        <v>0.87918571428571435</v>
      </c>
      <c r="D550" s="103">
        <v>2.33</v>
      </c>
      <c r="E550" s="103">
        <v>2.36</v>
      </c>
      <c r="F550" s="103">
        <v>2.3449999999999998</v>
      </c>
      <c r="G550" s="182">
        <v>-0.84566596194505905</v>
      </c>
      <c r="H550" s="182">
        <v>-11.342155009451801</v>
      </c>
      <c r="I550" s="103">
        <v>206.16905</v>
      </c>
      <c r="K550" s="103">
        <v>1.56</v>
      </c>
      <c r="L550" s="103">
        <v>1.59</v>
      </c>
      <c r="M550" s="103">
        <v>1.5750000000000002</v>
      </c>
      <c r="N550" s="182">
        <v>-1.8691588785046633</v>
      </c>
      <c r="O550" s="182">
        <v>-19.437340153452681</v>
      </c>
      <c r="P550" s="103">
        <v>138.47175000000001</v>
      </c>
      <c r="R550" s="100">
        <v>2.52</v>
      </c>
      <c r="S550" s="100">
        <v>2.5499999999999998</v>
      </c>
      <c r="T550" s="100">
        <v>2.5350000000000001</v>
      </c>
      <c r="U550" s="183">
        <v>0</v>
      </c>
      <c r="V550" s="183">
        <v>-17.292006525285473</v>
      </c>
      <c r="W550" s="100">
        <v>222.8735785714286</v>
      </c>
    </row>
    <row r="551" spans="1:23">
      <c r="A551" s="173">
        <f t="shared" ref="A551:B551" si="138">A550+7</f>
        <v>43240</v>
      </c>
      <c r="B551" s="149">
        <f t="shared" si="138"/>
        <v>43242</v>
      </c>
      <c r="C551" s="102">
        <v>0.8765114285714285</v>
      </c>
      <c r="D551" s="103">
        <v>2.33</v>
      </c>
      <c r="E551" s="103">
        <v>2.36</v>
      </c>
      <c r="F551" s="103">
        <v>2.3449999999999998</v>
      </c>
      <c r="G551" s="182">
        <v>0</v>
      </c>
      <c r="H551" s="182">
        <v>-11.342155009451801</v>
      </c>
      <c r="I551" s="103">
        <v>205.54192999999995</v>
      </c>
      <c r="K551" s="103">
        <v>1.56</v>
      </c>
      <c r="L551" s="103">
        <v>1.59</v>
      </c>
      <c r="M551" s="103">
        <v>1.5750000000000002</v>
      </c>
      <c r="N551" s="182">
        <v>0</v>
      </c>
      <c r="O551" s="182">
        <v>-19.437340153452681</v>
      </c>
      <c r="P551" s="103">
        <v>138.05054999999999</v>
      </c>
      <c r="R551" s="100">
        <v>2.52</v>
      </c>
      <c r="S551" s="100">
        <v>2.5499999999999998</v>
      </c>
      <c r="T551" s="100">
        <v>2.5350000000000001</v>
      </c>
      <c r="U551" s="183">
        <v>0</v>
      </c>
      <c r="V551" s="183">
        <v>-17.292006525285473</v>
      </c>
      <c r="W551" s="100">
        <v>222.19564714285713</v>
      </c>
    </row>
    <row r="552" spans="1:23">
      <c r="A552" s="173">
        <f t="shared" ref="A552:B552" si="139">A551+7</f>
        <v>43247</v>
      </c>
      <c r="B552" s="149">
        <f t="shared" si="139"/>
        <v>43249</v>
      </c>
      <c r="C552" s="102">
        <v>0.87594428571428562</v>
      </c>
      <c r="D552" s="103">
        <v>2.33</v>
      </c>
      <c r="E552" s="103">
        <v>2.36</v>
      </c>
      <c r="F552" s="103">
        <v>2.3449999999999998</v>
      </c>
      <c r="G552" s="182">
        <v>0</v>
      </c>
      <c r="H552" s="182">
        <v>-11.342155009451801</v>
      </c>
      <c r="I552" s="103">
        <v>205.40893499999996</v>
      </c>
      <c r="K552" s="103">
        <v>1.56</v>
      </c>
      <c r="L552" s="103">
        <v>1.59</v>
      </c>
      <c r="M552" s="103">
        <v>1.5750000000000002</v>
      </c>
      <c r="N552" s="182">
        <v>0</v>
      </c>
      <c r="O552" s="182">
        <v>-19.437340153452681</v>
      </c>
      <c r="P552" s="103">
        <v>137.96122500000001</v>
      </c>
      <c r="R552" s="100">
        <v>2.52</v>
      </c>
      <c r="S552" s="100">
        <v>2.5499999999999998</v>
      </c>
      <c r="T552" s="100">
        <v>2.5350000000000001</v>
      </c>
      <c r="U552" s="183">
        <v>0</v>
      </c>
      <c r="V552" s="183">
        <v>-17.292006525285473</v>
      </c>
      <c r="W552" s="100">
        <v>222.0518764285714</v>
      </c>
    </row>
    <row r="553" spans="1:23">
      <c r="A553" s="173">
        <f t="shared" ref="A553:B553" si="140">A552+7</f>
        <v>43254</v>
      </c>
      <c r="B553" s="149">
        <f t="shared" si="140"/>
        <v>43256</v>
      </c>
      <c r="C553" s="102">
        <v>0.87552571428571435</v>
      </c>
      <c r="D553" s="103">
        <v>2.33</v>
      </c>
      <c r="E553" s="103">
        <v>2.36</v>
      </c>
      <c r="F553" s="103">
        <v>2.3449999999999998</v>
      </c>
      <c r="G553" s="182">
        <v>0</v>
      </c>
      <c r="H553" s="182">
        <v>-11.342155009451801</v>
      </c>
      <c r="I553" s="103">
        <v>205.31077999999999</v>
      </c>
      <c r="K553" s="103">
        <v>1.56</v>
      </c>
      <c r="L553" s="103">
        <v>1.59</v>
      </c>
      <c r="M553" s="103">
        <v>1.5750000000000002</v>
      </c>
      <c r="N553" s="182">
        <v>0</v>
      </c>
      <c r="O553" s="182">
        <v>-19.437340153452681</v>
      </c>
      <c r="P553" s="103">
        <v>137.89530000000002</v>
      </c>
      <c r="R553" s="100">
        <v>2.52</v>
      </c>
      <c r="S553" s="100">
        <v>2.5499999999999998</v>
      </c>
      <c r="T553" s="100">
        <v>2.5350000000000001</v>
      </c>
      <c r="U553" s="183">
        <v>0</v>
      </c>
      <c r="V553" s="183">
        <v>-17.292006525285473</v>
      </c>
      <c r="W553" s="100">
        <v>221.9457685714286</v>
      </c>
    </row>
    <row r="554" spans="1:23">
      <c r="A554" s="173">
        <f t="shared" ref="A554:B554" si="141">A553+7</f>
        <v>43261</v>
      </c>
      <c r="B554" s="149">
        <f t="shared" si="141"/>
        <v>43263</v>
      </c>
      <c r="C554" s="102">
        <v>0.87716428571428562</v>
      </c>
      <c r="D554" s="103">
        <v>2.33</v>
      </c>
      <c r="E554" s="103">
        <v>2.36</v>
      </c>
      <c r="F554" s="103">
        <v>2.3449999999999998</v>
      </c>
      <c r="G554" s="182">
        <v>0</v>
      </c>
      <c r="H554" s="182">
        <v>-11.342155009451801</v>
      </c>
      <c r="I554" s="103">
        <v>205.69502499999993</v>
      </c>
      <c r="K554" s="103">
        <v>1.56</v>
      </c>
      <c r="L554" s="103">
        <v>1.59</v>
      </c>
      <c r="M554" s="103">
        <v>1.5750000000000002</v>
      </c>
      <c r="N554" s="182">
        <v>0</v>
      </c>
      <c r="O554" s="182">
        <v>-19.437340153452681</v>
      </c>
      <c r="P554" s="103">
        <v>138.15337500000001</v>
      </c>
      <c r="R554" s="100">
        <v>2.52</v>
      </c>
      <c r="S554" s="100">
        <v>2.5499999999999998</v>
      </c>
      <c r="T554" s="100">
        <v>2.5350000000000001</v>
      </c>
      <c r="U554" s="183">
        <v>0</v>
      </c>
      <c r="V554" s="183">
        <v>-17.292006525285473</v>
      </c>
      <c r="W554" s="100">
        <v>222.36114642857143</v>
      </c>
    </row>
    <row r="555" spans="1:23">
      <c r="A555" s="173">
        <f t="shared" ref="A555:B555" si="142">A554+7</f>
        <v>43268</v>
      </c>
      <c r="B555" s="149">
        <f t="shared" si="142"/>
        <v>43270</v>
      </c>
      <c r="C555" s="102">
        <v>0.87802999999999998</v>
      </c>
      <c r="D555" s="103">
        <v>2.33</v>
      </c>
      <c r="E555" s="103">
        <v>2.36</v>
      </c>
      <c r="F555" s="103">
        <v>2.3449999999999998</v>
      </c>
      <c r="G555" s="182">
        <v>0</v>
      </c>
      <c r="H555" s="182">
        <v>-11.342155009451801</v>
      </c>
      <c r="I555" s="103">
        <v>205.89803499999996</v>
      </c>
      <c r="K555" s="103">
        <v>1.56</v>
      </c>
      <c r="L555" s="103">
        <v>1.59</v>
      </c>
      <c r="M555" s="103">
        <v>1.5750000000000002</v>
      </c>
      <c r="N555" s="182">
        <v>0</v>
      </c>
      <c r="O555" s="182">
        <v>-19.437340153452681</v>
      </c>
      <c r="P555" s="103">
        <v>138.289725</v>
      </c>
      <c r="R555" s="100">
        <v>2.52</v>
      </c>
      <c r="S555" s="100">
        <v>2.5499999999999998</v>
      </c>
      <c r="T555" s="100">
        <v>2.5350000000000001</v>
      </c>
      <c r="U555" s="183">
        <v>0</v>
      </c>
      <c r="V555" s="183">
        <v>-17.292006525285473</v>
      </c>
      <c r="W555" s="100">
        <v>222.58060500000002</v>
      </c>
    </row>
    <row r="556" spans="1:23">
      <c r="A556" s="173">
        <f t="shared" ref="A556:B556" si="143">A555+7</f>
        <v>43275</v>
      </c>
      <c r="B556" s="149">
        <f t="shared" si="143"/>
        <v>43277</v>
      </c>
      <c r="C556" s="102">
        <v>0.87606000000000017</v>
      </c>
      <c r="D556" s="103">
        <v>2.33</v>
      </c>
      <c r="E556" s="103">
        <v>2.36</v>
      </c>
      <c r="F556" s="103">
        <v>2.3449999999999998</v>
      </c>
      <c r="G556" s="182">
        <v>0</v>
      </c>
      <c r="H556" s="182">
        <v>-11.342155009451801</v>
      </c>
      <c r="I556" s="103">
        <v>205.43607000000003</v>
      </c>
      <c r="K556" s="103">
        <v>1.56</v>
      </c>
      <c r="L556" s="103">
        <v>1.59</v>
      </c>
      <c r="M556" s="103">
        <v>1.5750000000000002</v>
      </c>
      <c r="N556" s="182">
        <v>0</v>
      </c>
      <c r="O556" s="182">
        <v>-19.437340153452681</v>
      </c>
      <c r="P556" s="103">
        <v>137.97945000000004</v>
      </c>
      <c r="R556" s="100">
        <v>2.52</v>
      </c>
      <c r="S556" s="100">
        <v>2.5499999999999998</v>
      </c>
      <c r="T556" s="100">
        <v>2.5350000000000001</v>
      </c>
      <c r="U556" s="183">
        <v>0</v>
      </c>
      <c r="V556" s="183">
        <v>-17.292006525285473</v>
      </c>
      <c r="W556" s="100">
        <v>222.08121000000008</v>
      </c>
    </row>
    <row r="557" spans="1:23">
      <c r="A557" s="173">
        <f t="shared" ref="A557:B557" si="144">A556+7</f>
        <v>43282</v>
      </c>
      <c r="B557" s="149">
        <f t="shared" si="144"/>
        <v>43284</v>
      </c>
      <c r="C557" s="102">
        <v>0.88252285714285716</v>
      </c>
      <c r="D557" s="103">
        <v>2.33</v>
      </c>
      <c r="E557" s="103">
        <v>2.36</v>
      </c>
      <c r="F557" s="103">
        <v>2.3449999999999998</v>
      </c>
      <c r="G557" s="182">
        <v>0</v>
      </c>
      <c r="H557" s="182">
        <v>-11.342155009451801</v>
      </c>
      <c r="I557" s="103">
        <v>206.95160999999999</v>
      </c>
      <c r="K557" s="103">
        <v>1.53</v>
      </c>
      <c r="L557" s="103">
        <v>1.56</v>
      </c>
      <c r="M557" s="103">
        <v>1.5449999999999999</v>
      </c>
      <c r="N557" s="182">
        <v>-1.9047619047619264</v>
      </c>
      <c r="O557" s="182">
        <v>-20.971867007672643</v>
      </c>
      <c r="P557" s="103">
        <v>136.34978142857142</v>
      </c>
      <c r="R557" s="100">
        <v>2.52</v>
      </c>
      <c r="S557" s="100">
        <v>2.5499999999999998</v>
      </c>
      <c r="T557" s="100">
        <v>2.5350000000000001</v>
      </c>
      <c r="U557" s="183">
        <v>0</v>
      </c>
      <c r="V557" s="183">
        <v>-17.292006525285473</v>
      </c>
      <c r="W557" s="100">
        <v>223.71954428571433</v>
      </c>
    </row>
    <row r="558" spans="1:23">
      <c r="A558" s="173">
        <f t="shared" ref="A558:B558" si="145">A557+7</f>
        <v>43289</v>
      </c>
      <c r="B558" s="149">
        <f t="shared" si="145"/>
        <v>43291</v>
      </c>
      <c r="C558" s="102">
        <v>0.88458999999999999</v>
      </c>
      <c r="D558" s="103">
        <v>2.33</v>
      </c>
      <c r="E558" s="103">
        <v>2.36</v>
      </c>
      <c r="F558" s="103">
        <v>2.3449999999999998</v>
      </c>
      <c r="G558" s="182">
        <v>0</v>
      </c>
      <c r="H558" s="182">
        <v>-11.342155009451801</v>
      </c>
      <c r="I558" s="103">
        <v>207.43635499999996</v>
      </c>
      <c r="K558" s="103">
        <v>1.53</v>
      </c>
      <c r="L558" s="103">
        <v>1.56</v>
      </c>
      <c r="M558" s="103">
        <v>1.5449999999999999</v>
      </c>
      <c r="N558" s="182">
        <v>0</v>
      </c>
      <c r="O558" s="182">
        <v>-20.971867007672643</v>
      </c>
      <c r="P558" s="103">
        <v>136.66915499999999</v>
      </c>
      <c r="R558" s="100">
        <v>2.52</v>
      </c>
      <c r="S558" s="100">
        <v>2.5499999999999998</v>
      </c>
      <c r="T558" s="100">
        <v>2.5350000000000001</v>
      </c>
      <c r="U558" s="183">
        <v>0</v>
      </c>
      <c r="V558" s="183">
        <v>-17.292006525285473</v>
      </c>
      <c r="W558" s="100">
        <v>224.24356499999999</v>
      </c>
    </row>
    <row r="559" spans="1:23">
      <c r="A559" s="173">
        <f t="shared" ref="A559:B559" si="146">A558+7</f>
        <v>43296</v>
      </c>
      <c r="B559" s="149">
        <f t="shared" si="146"/>
        <v>43298</v>
      </c>
      <c r="C559" s="102">
        <v>0.88428428571428574</v>
      </c>
      <c r="D559" s="103">
        <v>2.33</v>
      </c>
      <c r="E559" s="103">
        <v>2.36</v>
      </c>
      <c r="F559" s="103">
        <v>2.3449999999999998</v>
      </c>
      <c r="G559" s="182">
        <v>0</v>
      </c>
      <c r="H559" s="182">
        <v>-11.342155009451801</v>
      </c>
      <c r="I559" s="103">
        <v>207.36466499999997</v>
      </c>
      <c r="K559" s="103">
        <v>1.53</v>
      </c>
      <c r="L559" s="103">
        <v>1.56</v>
      </c>
      <c r="M559" s="103">
        <v>1.5449999999999999</v>
      </c>
      <c r="N559" s="182">
        <v>0</v>
      </c>
      <c r="O559" s="182">
        <v>-20.971867007672643</v>
      </c>
      <c r="P559" s="103">
        <v>136.62192214285713</v>
      </c>
      <c r="R559" s="100">
        <v>2.52</v>
      </c>
      <c r="S559" s="100">
        <v>2.5499999999999998</v>
      </c>
      <c r="T559" s="100">
        <v>2.5350000000000001</v>
      </c>
      <c r="U559" s="183">
        <v>0</v>
      </c>
      <c r="V559" s="183">
        <v>-17.292006525285473</v>
      </c>
      <c r="W559" s="100">
        <v>224.16606642857144</v>
      </c>
    </row>
    <row r="560" spans="1:23">
      <c r="A560" s="173">
        <f t="shared" ref="A560:B560" si="147">A559+7</f>
        <v>43303</v>
      </c>
      <c r="B560" s="149">
        <f t="shared" si="147"/>
        <v>43305</v>
      </c>
      <c r="C560" s="102">
        <v>0.88969857142857134</v>
      </c>
      <c r="D560" s="103">
        <v>2.33</v>
      </c>
      <c r="E560" s="103">
        <v>2.36</v>
      </c>
      <c r="F560" s="103">
        <v>2.3449999999999998</v>
      </c>
      <c r="G560" s="182">
        <v>0</v>
      </c>
      <c r="H560" s="182">
        <v>-11.342155009451801</v>
      </c>
      <c r="I560" s="103">
        <v>208.63431499999993</v>
      </c>
      <c r="K560" s="103">
        <v>1.53</v>
      </c>
      <c r="L560" s="103">
        <v>1.56</v>
      </c>
      <c r="M560" s="103">
        <v>1.5449999999999999</v>
      </c>
      <c r="N560" s="182">
        <v>0</v>
      </c>
      <c r="O560" s="182">
        <v>-18.469656992084438</v>
      </c>
      <c r="P560" s="103">
        <v>137.45842928571426</v>
      </c>
      <c r="R560" s="100">
        <v>2.52</v>
      </c>
      <c r="S560" s="100">
        <v>2.5499999999999998</v>
      </c>
      <c r="T560" s="100">
        <v>2.5350000000000001</v>
      </c>
      <c r="U560" s="183">
        <v>0</v>
      </c>
      <c r="V560" s="183">
        <v>-17.292006525285473</v>
      </c>
      <c r="W560" s="100">
        <v>225.53858785714286</v>
      </c>
    </row>
    <row r="561" spans="1:23">
      <c r="A561" s="173">
        <f t="shared" ref="A561:B561" si="148">A560+7</f>
        <v>43310</v>
      </c>
      <c r="B561" s="149">
        <f t="shared" si="148"/>
        <v>43312</v>
      </c>
      <c r="C561" s="102">
        <v>0.89022000000000001</v>
      </c>
      <c r="D561" s="103">
        <v>2.33</v>
      </c>
      <c r="E561" s="103">
        <v>2.36</v>
      </c>
      <c r="F561" s="103">
        <v>2.3449999999999998</v>
      </c>
      <c r="G561" s="182">
        <v>0</v>
      </c>
      <c r="H561" s="182">
        <v>-11.342155009451801</v>
      </c>
      <c r="I561" s="103">
        <v>208.75658999999999</v>
      </c>
      <c r="K561" s="103">
        <v>1.53</v>
      </c>
      <c r="L561" s="103">
        <v>1.56</v>
      </c>
      <c r="M561" s="103">
        <v>1.5449999999999999</v>
      </c>
      <c r="N561" s="182">
        <v>0</v>
      </c>
      <c r="O561" s="182">
        <v>-18.469656992084438</v>
      </c>
      <c r="P561" s="103">
        <v>137.53899000000001</v>
      </c>
      <c r="R561" s="100">
        <v>2.52</v>
      </c>
      <c r="S561" s="100">
        <v>2.5499999999999998</v>
      </c>
      <c r="T561" s="100">
        <v>2.5350000000000001</v>
      </c>
      <c r="U561" s="183">
        <v>0</v>
      </c>
      <c r="V561" s="183">
        <v>-17.292006525285473</v>
      </c>
      <c r="W561" s="100">
        <v>225.67077000000003</v>
      </c>
    </row>
    <row r="562" spans="1:23">
      <c r="A562" s="173">
        <f t="shared" ref="A562:B562" si="149">A561+7</f>
        <v>43317</v>
      </c>
      <c r="B562" s="149">
        <f t="shared" si="149"/>
        <v>43319</v>
      </c>
      <c r="C562" s="102">
        <v>0.89056857142857149</v>
      </c>
      <c r="D562" s="103">
        <v>2.33</v>
      </c>
      <c r="E562" s="103">
        <v>2.36</v>
      </c>
      <c r="F562" s="103">
        <v>2.3449999999999998</v>
      </c>
      <c r="G562" s="182">
        <v>0</v>
      </c>
      <c r="H562" s="182">
        <v>-11.342155009451801</v>
      </c>
      <c r="I562" s="103">
        <v>208.83832999999998</v>
      </c>
      <c r="K562" s="103">
        <v>1.53</v>
      </c>
      <c r="L562" s="103">
        <v>1.56</v>
      </c>
      <c r="M562" s="103">
        <v>1.5449999999999999</v>
      </c>
      <c r="N562" s="182">
        <v>0</v>
      </c>
      <c r="O562" s="182">
        <v>-18.469656992084438</v>
      </c>
      <c r="P562" s="103">
        <v>137.59284428571428</v>
      </c>
      <c r="R562" s="100">
        <v>2.52</v>
      </c>
      <c r="S562" s="100">
        <v>2.5499999999999998</v>
      </c>
      <c r="T562" s="100">
        <v>2.5350000000000001</v>
      </c>
      <c r="U562" s="183">
        <v>0</v>
      </c>
      <c r="V562" s="183">
        <v>-17.292006525285473</v>
      </c>
      <c r="W562" s="100">
        <v>225.75913285714287</v>
      </c>
    </row>
    <row r="563" spans="1:23">
      <c r="A563" s="173">
        <f t="shared" ref="A563:B563" si="150">A562+7</f>
        <v>43324</v>
      </c>
      <c r="B563" s="149">
        <f t="shared" si="150"/>
        <v>43326</v>
      </c>
      <c r="C563" s="102">
        <v>0.89598285714285719</v>
      </c>
      <c r="D563" s="103">
        <v>2.33</v>
      </c>
      <c r="E563" s="103">
        <v>2.36</v>
      </c>
      <c r="F563" s="103">
        <v>2.3449999999999998</v>
      </c>
      <c r="G563" s="182">
        <v>0</v>
      </c>
      <c r="H563" s="182">
        <v>-11.342155009451801</v>
      </c>
      <c r="I563" s="103">
        <v>210.10798</v>
      </c>
      <c r="K563" s="103">
        <v>1.53</v>
      </c>
      <c r="L563" s="103">
        <v>1.56</v>
      </c>
      <c r="M563" s="103">
        <v>1.5449999999999999</v>
      </c>
      <c r="N563" s="182">
        <v>0</v>
      </c>
      <c r="O563" s="182">
        <v>-18.469656992084438</v>
      </c>
      <c r="P563" s="103">
        <v>138.42935142857144</v>
      </c>
      <c r="R563" s="100">
        <v>2.52</v>
      </c>
      <c r="S563" s="100">
        <v>2.5499999999999998</v>
      </c>
      <c r="T563" s="100">
        <v>2.5350000000000001</v>
      </c>
      <c r="U563" s="183">
        <v>0</v>
      </c>
      <c r="V563" s="183">
        <v>-17.292006525285473</v>
      </c>
      <c r="W563" s="100">
        <v>227.13165428571429</v>
      </c>
    </row>
    <row r="564" spans="1:23">
      <c r="A564" s="173">
        <f t="shared" ref="A564:B564" si="151">A563+7</f>
        <v>43331</v>
      </c>
      <c r="B564" s="149">
        <f t="shared" si="151"/>
        <v>43333</v>
      </c>
      <c r="C564" s="102">
        <v>0.89440428571428576</v>
      </c>
      <c r="D564" s="103">
        <v>2.33</v>
      </c>
      <c r="E564" s="103">
        <v>2.36</v>
      </c>
      <c r="F564" s="103">
        <v>2.3449999999999998</v>
      </c>
      <c r="G564" s="182">
        <v>0</v>
      </c>
      <c r="H564" s="182">
        <v>-11.342155009451801</v>
      </c>
      <c r="I564" s="103">
        <v>209.73780500000001</v>
      </c>
      <c r="K564" s="103">
        <v>1.53</v>
      </c>
      <c r="L564" s="103">
        <v>1.56</v>
      </c>
      <c r="M564" s="103">
        <v>1.5449999999999999</v>
      </c>
      <c r="N564" s="182">
        <v>0</v>
      </c>
      <c r="O564" s="182">
        <v>-18.469656992084438</v>
      </c>
      <c r="P564" s="103">
        <v>138.18546214285715</v>
      </c>
      <c r="R564" s="100">
        <v>2.52</v>
      </c>
      <c r="S564" s="100">
        <v>2.5499999999999998</v>
      </c>
      <c r="T564" s="100">
        <v>2.5350000000000001</v>
      </c>
      <c r="U564" s="183">
        <v>0</v>
      </c>
      <c r="V564" s="183">
        <v>-17.292006525285473</v>
      </c>
      <c r="W564" s="100">
        <v>226.73148642857143</v>
      </c>
    </row>
    <row r="565" spans="1:23">
      <c r="A565" s="173">
        <f t="shared" ref="A565:B565" si="152">A564+7</f>
        <v>43338</v>
      </c>
      <c r="B565" s="149">
        <f t="shared" si="152"/>
        <v>43340</v>
      </c>
      <c r="C565" s="102">
        <v>0.89857000000000009</v>
      </c>
      <c r="D565" s="103">
        <v>2.33</v>
      </c>
      <c r="E565" s="103">
        <v>2.36</v>
      </c>
      <c r="F565" s="103">
        <v>2.3449999999999998</v>
      </c>
      <c r="G565" s="182">
        <v>0</v>
      </c>
      <c r="H565" s="182">
        <v>-11.342155009451801</v>
      </c>
      <c r="I565" s="103">
        <v>210.71466499999997</v>
      </c>
      <c r="K565" s="103">
        <v>1.53</v>
      </c>
      <c r="L565" s="103">
        <v>1.56</v>
      </c>
      <c r="M565" s="103">
        <v>1.5449999999999999</v>
      </c>
      <c r="N565" s="182">
        <v>0</v>
      </c>
      <c r="O565" s="182">
        <v>-18.469656992084438</v>
      </c>
      <c r="P565" s="103">
        <v>138.82906500000001</v>
      </c>
      <c r="R565" s="100">
        <v>2.52</v>
      </c>
      <c r="S565" s="100">
        <v>2.5499999999999998</v>
      </c>
      <c r="T565" s="100">
        <v>2.5350000000000001</v>
      </c>
      <c r="U565" s="183">
        <v>0</v>
      </c>
      <c r="V565" s="183">
        <v>-17.292006525285473</v>
      </c>
      <c r="W565" s="100">
        <v>227.78749500000001</v>
      </c>
    </row>
    <row r="566" spans="1:23">
      <c r="A566" s="173">
        <f t="shared" ref="A566:B566" si="153">A565+7</f>
        <v>43345</v>
      </c>
      <c r="B566" s="149">
        <f t="shared" si="153"/>
        <v>43347</v>
      </c>
      <c r="C566" s="102">
        <v>0.90140428571428566</v>
      </c>
      <c r="D566" s="103">
        <v>2.33</v>
      </c>
      <c r="E566" s="103">
        <v>2.36</v>
      </c>
      <c r="F566" s="103">
        <v>2.3449999999999998</v>
      </c>
      <c r="G566" s="182">
        <v>0</v>
      </c>
      <c r="H566" s="182">
        <v>-11.342155009451801</v>
      </c>
      <c r="I566" s="103">
        <v>211.37930499999996</v>
      </c>
      <c r="K566" s="103">
        <v>1.53</v>
      </c>
      <c r="L566" s="103">
        <v>1.56</v>
      </c>
      <c r="M566" s="103">
        <v>1.5449999999999999</v>
      </c>
      <c r="N566" s="182">
        <v>0</v>
      </c>
      <c r="O566" s="182">
        <v>-15.803814713896458</v>
      </c>
      <c r="P566" s="103">
        <v>139.26696214285712</v>
      </c>
      <c r="R566" s="100">
        <v>2.52</v>
      </c>
      <c r="S566" s="100">
        <v>2.5499999999999998</v>
      </c>
      <c r="T566" s="100">
        <v>2.5350000000000001</v>
      </c>
      <c r="U566" s="183">
        <v>0</v>
      </c>
      <c r="V566" s="183">
        <v>-17.292006525285473</v>
      </c>
      <c r="W566" s="100">
        <v>228.50598642857142</v>
      </c>
    </row>
    <row r="567" spans="1:23">
      <c r="A567" s="173">
        <f t="shared" ref="A567:B567" si="154">A566+7</f>
        <v>43352</v>
      </c>
      <c r="B567" s="149">
        <f t="shared" si="154"/>
        <v>43354</v>
      </c>
      <c r="C567" s="102">
        <v>0.89808285714285729</v>
      </c>
      <c r="D567" s="103">
        <v>2.33</v>
      </c>
      <c r="E567" s="103">
        <v>2.36</v>
      </c>
      <c r="F567" s="103">
        <v>2.3449999999999998</v>
      </c>
      <c r="G567" s="182">
        <v>0</v>
      </c>
      <c r="H567" s="182">
        <v>-10.666666666666686</v>
      </c>
      <c r="I567" s="103">
        <v>210.60042999999999</v>
      </c>
      <c r="K567" s="103">
        <v>1.53</v>
      </c>
      <c r="L567" s="103">
        <v>1.56</v>
      </c>
      <c r="M567" s="103">
        <v>1.5449999999999999</v>
      </c>
      <c r="N567" s="182">
        <v>0</v>
      </c>
      <c r="O567" s="182">
        <v>-14.40443213296399</v>
      </c>
      <c r="P567" s="103">
        <v>138.75380142857145</v>
      </c>
      <c r="R567" s="100">
        <v>2.52</v>
      </c>
      <c r="S567" s="100">
        <v>2.5499999999999998</v>
      </c>
      <c r="T567" s="100">
        <v>2.5350000000000001</v>
      </c>
      <c r="U567" s="183">
        <v>0</v>
      </c>
      <c r="V567" s="183">
        <v>-17.292006525285473</v>
      </c>
      <c r="W567" s="100">
        <v>227.66400428571433</v>
      </c>
    </row>
    <row r="568" spans="1:23">
      <c r="A568" s="173">
        <f t="shared" ref="A568:B568" si="155">A567+7</f>
        <v>43359</v>
      </c>
      <c r="B568" s="149">
        <f t="shared" si="155"/>
        <v>43361</v>
      </c>
      <c r="C568" s="102">
        <v>0.89166714285714277</v>
      </c>
      <c r="D568" s="103">
        <v>2.33</v>
      </c>
      <c r="E568" s="103">
        <v>2.36</v>
      </c>
      <c r="F568" s="103">
        <v>2.3449999999999998</v>
      </c>
      <c r="G568" s="182">
        <v>0</v>
      </c>
      <c r="H568" s="182">
        <v>-9.9808061420345666</v>
      </c>
      <c r="I568" s="103">
        <v>209.09594499999997</v>
      </c>
      <c r="K568" s="103">
        <v>1.53</v>
      </c>
      <c r="L568" s="103">
        <v>1.56</v>
      </c>
      <c r="M568" s="103">
        <v>1.5449999999999999</v>
      </c>
      <c r="N568" s="182">
        <v>0</v>
      </c>
      <c r="O568" s="182">
        <v>-14.40443213296399</v>
      </c>
      <c r="P568" s="103">
        <v>137.76257357142856</v>
      </c>
      <c r="R568" s="100">
        <v>2.52</v>
      </c>
      <c r="S568" s="100">
        <v>2.5499999999999998</v>
      </c>
      <c r="T568" s="100">
        <v>2.5350000000000001</v>
      </c>
      <c r="U568" s="183">
        <v>0</v>
      </c>
      <c r="V568" s="183">
        <v>-16.474464579901152</v>
      </c>
      <c r="W568" s="100">
        <v>226.03762071428571</v>
      </c>
    </row>
    <row r="569" spans="1:23">
      <c r="A569" s="173">
        <f t="shared" ref="A569:B569" si="156">A568+7</f>
        <v>43366</v>
      </c>
      <c r="B569" s="149">
        <f t="shared" si="156"/>
        <v>43368</v>
      </c>
      <c r="C569" s="102">
        <v>0.89076857142857147</v>
      </c>
      <c r="D569" s="103">
        <v>2.31</v>
      </c>
      <c r="E569" s="103">
        <v>2.34</v>
      </c>
      <c r="F569" s="103">
        <v>2.3250000000000002</v>
      </c>
      <c r="G569" s="182">
        <v>-0.85287846481874396</v>
      </c>
      <c r="H569" s="182">
        <v>-9.0019569471624123</v>
      </c>
      <c r="I569" s="103">
        <v>207.1036928571429</v>
      </c>
      <c r="K569" s="103">
        <v>1.48</v>
      </c>
      <c r="L569" s="103">
        <v>1.51</v>
      </c>
      <c r="M569" s="103">
        <v>1.4950000000000001</v>
      </c>
      <c r="N569" s="182">
        <v>-3.2362459546925351</v>
      </c>
      <c r="O569" s="182">
        <v>-14.326647564469909</v>
      </c>
      <c r="P569" s="103">
        <v>133.16990142857145</v>
      </c>
      <c r="R569" s="100">
        <v>2.4700000000000002</v>
      </c>
      <c r="S569" s="100">
        <v>2.5</v>
      </c>
      <c r="T569" s="100">
        <v>2.4850000000000003</v>
      </c>
      <c r="U569" s="183">
        <v>-1.9723865877711972</v>
      </c>
      <c r="V569" s="183">
        <v>-16.750418760469017</v>
      </c>
      <c r="W569" s="100">
        <v>221.35599000000005</v>
      </c>
    </row>
    <row r="570" spans="1:23">
      <c r="A570" s="173">
        <f t="shared" ref="A570:B570" si="157">A569+7</f>
        <v>43373</v>
      </c>
      <c r="B570" s="149">
        <f t="shared" si="157"/>
        <v>43375</v>
      </c>
      <c r="C570" s="102">
        <v>0.89113714285714274</v>
      </c>
      <c r="D570" s="103">
        <v>2.31</v>
      </c>
      <c r="E570" s="103">
        <v>2.34</v>
      </c>
      <c r="F570" s="103">
        <v>2.3250000000000002</v>
      </c>
      <c r="G570" s="182">
        <v>0</v>
      </c>
      <c r="H570" s="182">
        <v>-7.1856287425149645</v>
      </c>
      <c r="I570" s="103">
        <v>207.18938571428569</v>
      </c>
      <c r="K570" s="103">
        <v>1.48</v>
      </c>
      <c r="L570" s="103">
        <v>1.51</v>
      </c>
      <c r="M570" s="103">
        <v>1.4950000000000001</v>
      </c>
      <c r="N570" s="182">
        <v>0</v>
      </c>
      <c r="O570" s="182">
        <v>-12.827988338192412</v>
      </c>
      <c r="P570" s="103">
        <v>133.22500285714284</v>
      </c>
      <c r="R570" s="100">
        <v>2.4700000000000002</v>
      </c>
      <c r="S570" s="100">
        <v>2.5</v>
      </c>
      <c r="T570" s="100">
        <v>2.4850000000000003</v>
      </c>
      <c r="U570" s="183">
        <v>0</v>
      </c>
      <c r="V570" s="183">
        <v>-13.864818024263414</v>
      </c>
      <c r="W570" s="100">
        <v>221.44757999999999</v>
      </c>
    </row>
    <row r="571" spans="1:23">
      <c r="A571" s="173">
        <f t="shared" ref="A571:B571" si="158">A570+7</f>
        <v>43380</v>
      </c>
      <c r="B571" s="149">
        <f t="shared" si="158"/>
        <v>43382</v>
      </c>
      <c r="C571" s="102">
        <v>0.88665142857142876</v>
      </c>
      <c r="D571" s="103">
        <v>2.29</v>
      </c>
      <c r="E571" s="103">
        <v>2.3199999999999998</v>
      </c>
      <c r="F571" s="103">
        <v>2.3049999999999997</v>
      </c>
      <c r="G571" s="182">
        <v>-0.86021505376345431</v>
      </c>
      <c r="H571" s="182">
        <v>-6.4908722109533556</v>
      </c>
      <c r="I571" s="103">
        <v>204.37315428571429</v>
      </c>
      <c r="K571" s="103">
        <v>1.45</v>
      </c>
      <c r="L571" s="103">
        <v>1.48</v>
      </c>
      <c r="M571" s="103">
        <v>1.4649999999999999</v>
      </c>
      <c r="N571" s="182">
        <v>-2.0066889632107205</v>
      </c>
      <c r="O571" s="182">
        <v>-12.012012012012022</v>
      </c>
      <c r="P571" s="103">
        <v>129.89443428571431</v>
      </c>
      <c r="R571" s="100">
        <v>2.44</v>
      </c>
      <c r="S571" s="100">
        <v>2.4700000000000002</v>
      </c>
      <c r="T571" s="100">
        <v>2.4550000000000001</v>
      </c>
      <c r="U571" s="183">
        <v>-1.2072434607646017</v>
      </c>
      <c r="V571" s="183">
        <v>-11.849192100538602</v>
      </c>
      <c r="W571" s="100">
        <v>217.67292571428575</v>
      </c>
    </row>
    <row r="572" spans="1:23">
      <c r="A572" s="173">
        <f t="shared" ref="A572:B572" si="159">A571+7</f>
        <v>43387</v>
      </c>
      <c r="B572" s="149">
        <f t="shared" si="159"/>
        <v>43389</v>
      </c>
      <c r="C572" s="102">
        <v>0.877247142857143</v>
      </c>
      <c r="D572" s="103">
        <v>2.29</v>
      </c>
      <c r="E572" s="103">
        <v>2.3199999999999998</v>
      </c>
      <c r="F572" s="103">
        <v>2.3049999999999997</v>
      </c>
      <c r="G572" s="182">
        <v>0</v>
      </c>
      <c r="H572" s="182">
        <v>-5.3388090349076123</v>
      </c>
      <c r="I572" s="103">
        <v>202.20546642857141</v>
      </c>
      <c r="K572" s="103">
        <v>1.45</v>
      </c>
      <c r="L572" s="103">
        <v>1.48</v>
      </c>
      <c r="M572" s="103">
        <v>1.4649999999999999</v>
      </c>
      <c r="N572" s="182">
        <v>0</v>
      </c>
      <c r="O572" s="182">
        <v>-10.397553516819585</v>
      </c>
      <c r="P572" s="103">
        <v>128.51670642857144</v>
      </c>
      <c r="R572" s="100">
        <v>2.44</v>
      </c>
      <c r="S572" s="100">
        <v>2.4700000000000002</v>
      </c>
      <c r="T572" s="100">
        <v>2.4550000000000001</v>
      </c>
      <c r="U572" s="183">
        <v>0</v>
      </c>
      <c r="V572" s="183">
        <v>-8.5661080074487899</v>
      </c>
      <c r="W572" s="100">
        <v>215.36417357142864</v>
      </c>
    </row>
    <row r="573" spans="1:23">
      <c r="A573" s="173">
        <f t="shared" ref="A573:B573" si="160">A572+7</f>
        <v>43394</v>
      </c>
      <c r="B573" s="149">
        <f t="shared" si="160"/>
        <v>43396</v>
      </c>
      <c r="C573" s="102">
        <v>0.87872285714285714</v>
      </c>
      <c r="D573" s="103">
        <v>2.29</v>
      </c>
      <c r="E573" s="103">
        <v>2.3199999999999998</v>
      </c>
      <c r="F573" s="103">
        <v>2.3049999999999997</v>
      </c>
      <c r="G573" s="182">
        <v>0</v>
      </c>
      <c r="H573" s="182">
        <v>-4.554865424430659</v>
      </c>
      <c r="I573" s="103">
        <v>202.54561857142855</v>
      </c>
      <c r="K573" s="103">
        <v>1.45</v>
      </c>
      <c r="L573" s="103">
        <v>1.48</v>
      </c>
      <c r="M573" s="103">
        <v>1.4649999999999999</v>
      </c>
      <c r="N573" s="182">
        <v>0</v>
      </c>
      <c r="O573" s="182">
        <v>-8.7227414330218238</v>
      </c>
      <c r="P573" s="103">
        <v>128.73289857142856</v>
      </c>
      <c r="R573" s="100">
        <v>2.44</v>
      </c>
      <c r="S573" s="100">
        <v>2.4700000000000002</v>
      </c>
      <c r="T573" s="100">
        <v>2.4550000000000001</v>
      </c>
      <c r="U573" s="183">
        <v>0</v>
      </c>
      <c r="V573" s="183">
        <v>-6.8311195445920276</v>
      </c>
      <c r="W573" s="100">
        <v>215.72646142857144</v>
      </c>
    </row>
    <row r="574" spans="1:23">
      <c r="A574" s="173">
        <f t="shared" ref="A574:B574" si="161">A573+7</f>
        <v>43401</v>
      </c>
      <c r="B574" s="149">
        <f t="shared" si="161"/>
        <v>43403</v>
      </c>
      <c r="C574" s="102">
        <v>0.88382000000000005</v>
      </c>
      <c r="D574" s="103">
        <v>2.29</v>
      </c>
      <c r="E574" s="103">
        <v>2.3199999999999998</v>
      </c>
      <c r="F574" s="103">
        <v>2.3049999999999997</v>
      </c>
      <c r="G574" s="182">
        <v>0</v>
      </c>
      <c r="H574" s="182">
        <v>-4.554865424430659</v>
      </c>
      <c r="I574" s="103">
        <v>203.72050999999999</v>
      </c>
      <c r="K574" s="103">
        <v>1.45</v>
      </c>
      <c r="L574" s="103">
        <v>1.48</v>
      </c>
      <c r="M574" s="103">
        <v>1.4649999999999999</v>
      </c>
      <c r="N574" s="182">
        <v>0</v>
      </c>
      <c r="O574" s="182">
        <v>-8.7227414330218238</v>
      </c>
      <c r="P574" s="103">
        <v>129.47963000000001</v>
      </c>
      <c r="R574" s="100">
        <v>2.44</v>
      </c>
      <c r="S574" s="100">
        <v>2.4700000000000002</v>
      </c>
      <c r="T574" s="100">
        <v>2.4550000000000001</v>
      </c>
      <c r="U574" s="183">
        <v>0</v>
      </c>
      <c r="V574" s="183">
        <v>-6.8311195445920276</v>
      </c>
      <c r="W574" s="100">
        <v>216.97781000000003</v>
      </c>
    </row>
    <row r="575" spans="1:23">
      <c r="A575" s="173">
        <f t="shared" ref="A575:B575" si="162">A574+7</f>
        <v>43408</v>
      </c>
      <c r="B575" s="149">
        <f t="shared" si="162"/>
        <v>43410</v>
      </c>
      <c r="C575" s="102">
        <v>0.88486000000000009</v>
      </c>
      <c r="D575" s="103">
        <v>2.29</v>
      </c>
      <c r="E575" s="103">
        <v>2.3199999999999998</v>
      </c>
      <c r="F575" s="103">
        <v>2.3049999999999997</v>
      </c>
      <c r="G575" s="182">
        <v>0</v>
      </c>
      <c r="H575" s="182">
        <v>-3.3542976939203442</v>
      </c>
      <c r="I575" s="103">
        <v>203.96023</v>
      </c>
      <c r="K575" s="103">
        <v>1.45</v>
      </c>
      <c r="L575" s="103">
        <v>1.48</v>
      </c>
      <c r="M575" s="103">
        <v>1.4649999999999999</v>
      </c>
      <c r="N575" s="182">
        <v>0</v>
      </c>
      <c r="O575" s="182">
        <v>-6.9841269841270019</v>
      </c>
      <c r="P575" s="103">
        <v>129.63199</v>
      </c>
      <c r="R575" s="100">
        <v>2.44</v>
      </c>
      <c r="S575" s="100">
        <v>2.4700000000000002</v>
      </c>
      <c r="T575" s="100">
        <v>2.4550000000000001</v>
      </c>
      <c r="U575" s="183">
        <v>0</v>
      </c>
      <c r="V575" s="183">
        <v>-5.0290135396518423</v>
      </c>
      <c r="W575" s="100">
        <v>217.23313000000002</v>
      </c>
    </row>
    <row r="576" spans="1:23">
      <c r="A576" s="173">
        <f t="shared" ref="A576:B576" si="163">A575+7</f>
        <v>43415</v>
      </c>
      <c r="B576" s="149">
        <f t="shared" si="163"/>
        <v>43417</v>
      </c>
      <c r="C576" s="102">
        <v>0.87341428571428581</v>
      </c>
      <c r="D576" s="103">
        <v>2.29</v>
      </c>
      <c r="E576" s="103">
        <v>2.3199999999999998</v>
      </c>
      <c r="F576" s="103">
        <v>2.3049999999999997</v>
      </c>
      <c r="G576" s="182">
        <v>0</v>
      </c>
      <c r="H576" s="182">
        <v>-2.5369978858351061</v>
      </c>
      <c r="I576" s="103">
        <v>201.32199285714285</v>
      </c>
      <c r="K576" s="103">
        <v>1.45</v>
      </c>
      <c r="L576" s="103">
        <v>1.48</v>
      </c>
      <c r="M576" s="103">
        <v>1.4649999999999999</v>
      </c>
      <c r="N576" s="182">
        <v>0</v>
      </c>
      <c r="O576" s="182">
        <v>-6.9841269841270019</v>
      </c>
      <c r="P576" s="103">
        <v>127.95519285714285</v>
      </c>
      <c r="R576" s="100">
        <v>2.44</v>
      </c>
      <c r="S576" s="100">
        <v>2.4700000000000002</v>
      </c>
      <c r="T576" s="100">
        <v>2.4550000000000001</v>
      </c>
      <c r="U576" s="183">
        <v>0</v>
      </c>
      <c r="V576" s="183">
        <v>-5.0290135396518423</v>
      </c>
      <c r="W576" s="100">
        <v>214.42320714285717</v>
      </c>
    </row>
    <row r="577" spans="1:23">
      <c r="A577" s="173">
        <f t="shared" ref="A577:B577" si="164">A576+7</f>
        <v>43422</v>
      </c>
      <c r="B577" s="149">
        <f t="shared" si="164"/>
        <v>43424</v>
      </c>
      <c r="C577" s="102">
        <v>0.87668428571428569</v>
      </c>
      <c r="D577" s="103">
        <v>2.29</v>
      </c>
      <c r="E577" s="103">
        <v>2.3199999999999998</v>
      </c>
      <c r="F577" s="103">
        <v>2.3049999999999997</v>
      </c>
      <c r="G577" s="182">
        <v>0</v>
      </c>
      <c r="H577" s="182">
        <v>-2.5369978858351061</v>
      </c>
      <c r="I577" s="103">
        <v>202.07572785714282</v>
      </c>
      <c r="K577" s="103">
        <v>1.45</v>
      </c>
      <c r="L577" s="103">
        <v>1.48</v>
      </c>
      <c r="M577" s="103">
        <v>1.4649999999999999</v>
      </c>
      <c r="N577" s="182">
        <v>0</v>
      </c>
      <c r="O577" s="182">
        <v>-6.9841269841270019</v>
      </c>
      <c r="P577" s="103">
        <v>128.43424785714285</v>
      </c>
      <c r="R577" s="100">
        <v>2.44</v>
      </c>
      <c r="S577" s="100">
        <v>2.4700000000000002</v>
      </c>
      <c r="T577" s="100">
        <v>2.4550000000000001</v>
      </c>
      <c r="U577" s="183">
        <v>0</v>
      </c>
      <c r="V577" s="183">
        <v>-3.155818540433927</v>
      </c>
      <c r="W577" s="100">
        <v>215.22599214285717</v>
      </c>
    </row>
    <row r="578" spans="1:23">
      <c r="A578" s="173">
        <f t="shared" ref="A578:B578" si="165">A577+7</f>
        <v>43429</v>
      </c>
      <c r="B578" s="149">
        <f t="shared" si="165"/>
        <v>43431</v>
      </c>
      <c r="C578" s="102">
        <v>0.88715285714285719</v>
      </c>
      <c r="D578" s="103">
        <v>2.29</v>
      </c>
      <c r="E578" s="103">
        <v>2.3199999999999998</v>
      </c>
      <c r="F578" s="103">
        <v>2.3049999999999997</v>
      </c>
      <c r="G578" s="182">
        <v>0</v>
      </c>
      <c r="H578" s="182">
        <v>-2.5369978858351061</v>
      </c>
      <c r="I578" s="103">
        <v>204.48873357142853</v>
      </c>
      <c r="K578" s="103">
        <v>1.45</v>
      </c>
      <c r="L578" s="103">
        <v>1.48</v>
      </c>
      <c r="M578" s="103">
        <v>1.4649999999999999</v>
      </c>
      <c r="N578" s="182">
        <v>0</v>
      </c>
      <c r="O578" s="182">
        <v>-6.9841269841270019</v>
      </c>
      <c r="P578" s="103">
        <v>129.96789357142856</v>
      </c>
      <c r="R578" s="100">
        <v>2.44</v>
      </c>
      <c r="S578" s="100">
        <v>2.4700000000000002</v>
      </c>
      <c r="T578" s="100">
        <v>2.4550000000000001</v>
      </c>
      <c r="U578" s="183">
        <v>0</v>
      </c>
      <c r="V578" s="183">
        <v>-3.155818540433927</v>
      </c>
      <c r="W578" s="100">
        <v>217.79602642857142</v>
      </c>
    </row>
    <row r="579" spans="1:23">
      <c r="A579" s="173">
        <f t="shared" ref="A579:B579" si="166">A578+7</f>
        <v>43436</v>
      </c>
      <c r="B579" s="149">
        <f t="shared" si="166"/>
        <v>43438</v>
      </c>
      <c r="C579" s="102">
        <v>0.88740571428571424</v>
      </c>
      <c r="D579" s="103">
        <v>2.29</v>
      </c>
      <c r="E579" s="103">
        <v>2.3199999999999998</v>
      </c>
      <c r="F579" s="103">
        <v>2.3049999999999997</v>
      </c>
      <c r="G579" s="182">
        <v>0</v>
      </c>
      <c r="H579" s="182">
        <v>-2.5369978858351061</v>
      </c>
      <c r="I579" s="103">
        <v>204.54701714285713</v>
      </c>
      <c r="K579" s="103">
        <v>1.45</v>
      </c>
      <c r="L579" s="103">
        <v>1.48</v>
      </c>
      <c r="M579" s="103">
        <v>1.4649999999999999</v>
      </c>
      <c r="N579" s="182">
        <v>0</v>
      </c>
      <c r="O579" s="182">
        <v>-6.9841269841270019</v>
      </c>
      <c r="P579" s="103">
        <v>130.00493714285713</v>
      </c>
      <c r="R579" s="100">
        <v>2.44</v>
      </c>
      <c r="S579" s="100">
        <v>2.4700000000000002</v>
      </c>
      <c r="T579" s="100">
        <v>2.4550000000000001</v>
      </c>
      <c r="U579" s="183">
        <v>0</v>
      </c>
      <c r="V579" s="183">
        <v>-3.155818540433927</v>
      </c>
      <c r="W579" s="100">
        <v>217.85810285714285</v>
      </c>
    </row>
    <row r="580" spans="1:23">
      <c r="A580" s="173">
        <f t="shared" ref="A580:B580" si="167">A579+7</f>
        <v>43443</v>
      </c>
      <c r="B580" s="149">
        <f t="shared" si="167"/>
        <v>43445</v>
      </c>
      <c r="C580" s="102">
        <v>0.8903728571428573</v>
      </c>
      <c r="D580" s="103">
        <v>2.29</v>
      </c>
      <c r="E580" s="103">
        <v>2.3199999999999998</v>
      </c>
      <c r="F580" s="103">
        <v>2.3049999999999997</v>
      </c>
      <c r="G580" s="182">
        <v>0</v>
      </c>
      <c r="H580" s="182">
        <v>-2.5369978858351061</v>
      </c>
      <c r="I580" s="103">
        <v>205.23094357142858</v>
      </c>
      <c r="K580" s="103">
        <v>1.45</v>
      </c>
      <c r="L580" s="103">
        <v>1.48</v>
      </c>
      <c r="M580" s="103">
        <v>1.4649999999999999</v>
      </c>
      <c r="N580" s="182">
        <v>0</v>
      </c>
      <c r="O580" s="182">
        <v>-6.9841269841270019</v>
      </c>
      <c r="P580" s="103">
        <v>130.43962357142857</v>
      </c>
      <c r="R580" s="100">
        <v>2.44</v>
      </c>
      <c r="S580" s="100">
        <v>2.4700000000000002</v>
      </c>
      <c r="T580" s="100">
        <v>2.4550000000000001</v>
      </c>
      <c r="U580" s="183">
        <v>0</v>
      </c>
      <c r="V580" s="183">
        <v>-3.155818540433927</v>
      </c>
      <c r="W580" s="100">
        <v>218.58653642857146</v>
      </c>
    </row>
    <row r="581" spans="1:23">
      <c r="A581" s="173">
        <f t="shared" ref="A581:B581" si="168">A580+7</f>
        <v>43450</v>
      </c>
      <c r="B581" s="149">
        <f t="shared" si="168"/>
        <v>43452</v>
      </c>
      <c r="C581" s="102">
        <v>0.89887285714285703</v>
      </c>
      <c r="D581" s="103">
        <v>2.29</v>
      </c>
      <c r="E581" s="103">
        <v>2.3199999999999998</v>
      </c>
      <c r="F581" s="103">
        <v>2.3049999999999997</v>
      </c>
      <c r="G581" s="182">
        <v>0</v>
      </c>
      <c r="H581" s="182">
        <v>-2.5369978858351061</v>
      </c>
      <c r="I581" s="103">
        <v>207.19019357142852</v>
      </c>
      <c r="K581" s="103">
        <v>1.45</v>
      </c>
      <c r="L581" s="103">
        <v>1.48</v>
      </c>
      <c r="M581" s="103">
        <v>1.4649999999999999</v>
      </c>
      <c r="N581" s="182">
        <v>0</v>
      </c>
      <c r="O581" s="182">
        <v>-6.9841269841270019</v>
      </c>
      <c r="P581" s="103">
        <v>131.68487357142854</v>
      </c>
      <c r="R581" s="100">
        <v>2.44</v>
      </c>
      <c r="S581" s="100">
        <v>2.4700000000000002</v>
      </c>
      <c r="T581" s="100">
        <v>2.4550000000000001</v>
      </c>
      <c r="U581" s="183">
        <v>0</v>
      </c>
      <c r="V581" s="183">
        <v>-3.155818540433927</v>
      </c>
      <c r="W581" s="100">
        <v>220.67328642857143</v>
      </c>
    </row>
    <row r="582" spans="1:23">
      <c r="A582" s="173">
        <f t="shared" ref="A582:B582" si="169">A581+7</f>
        <v>43457</v>
      </c>
      <c r="B582" s="149">
        <f t="shared" si="169"/>
        <v>43459</v>
      </c>
      <c r="C582" s="102">
        <v>0.90074714285714275</v>
      </c>
      <c r="D582" s="103">
        <v>2.29</v>
      </c>
      <c r="E582" s="103">
        <v>2.3199999999999998</v>
      </c>
      <c r="F582" s="103">
        <v>2.3049999999999997</v>
      </c>
      <c r="G582" s="182">
        <v>0</v>
      </c>
      <c r="H582" s="182">
        <v>-2.5369978858351061</v>
      </c>
      <c r="I582" s="103">
        <v>207.62221642857139</v>
      </c>
      <c r="K582" s="103">
        <v>1.45</v>
      </c>
      <c r="L582" s="103">
        <v>1.48</v>
      </c>
      <c r="M582" s="103">
        <v>1.4649999999999999</v>
      </c>
      <c r="N582" s="182">
        <v>0</v>
      </c>
      <c r="O582" s="182">
        <v>-6.9841269841270019</v>
      </c>
      <c r="P582" s="103">
        <v>131.9594564285714</v>
      </c>
      <c r="R582" s="100">
        <v>2.44</v>
      </c>
      <c r="S582" s="100">
        <v>2.4700000000000002</v>
      </c>
      <c r="T582" s="100">
        <v>2.4550000000000001</v>
      </c>
      <c r="U582" s="183">
        <v>0</v>
      </c>
      <c r="V582" s="183">
        <v>-3.155818540433927</v>
      </c>
      <c r="W582" s="100">
        <v>221.13342357142852</v>
      </c>
    </row>
    <row r="583" spans="1:23">
      <c r="A583" s="173">
        <f t="shared" ref="A583:B583" si="170">A582+7</f>
        <v>43464</v>
      </c>
      <c r="B583" s="149">
        <f t="shared" si="170"/>
        <v>43466</v>
      </c>
      <c r="C583" s="102">
        <v>0.90135428571428577</v>
      </c>
      <c r="D583" s="103">
        <v>2.29</v>
      </c>
      <c r="E583" s="103">
        <v>2.3199999999999998</v>
      </c>
      <c r="F583" s="103">
        <v>2.3049999999999997</v>
      </c>
      <c r="G583" s="182">
        <v>0</v>
      </c>
      <c r="H583" s="182">
        <v>-2.5369978858351061</v>
      </c>
      <c r="I583" s="103">
        <v>207.76216285714284</v>
      </c>
      <c r="K583" s="103">
        <v>1.45</v>
      </c>
      <c r="L583" s="103">
        <v>1.48</v>
      </c>
      <c r="M583" s="103">
        <v>1.4649999999999999</v>
      </c>
      <c r="N583" s="182">
        <v>0</v>
      </c>
      <c r="O583" s="182">
        <v>-6.9841269841270019</v>
      </c>
      <c r="P583" s="103">
        <v>132.04840285714286</v>
      </c>
      <c r="R583" s="100">
        <v>2.44</v>
      </c>
      <c r="S583" s="100">
        <v>2.4700000000000002</v>
      </c>
      <c r="T583" s="100">
        <v>2.4550000000000001</v>
      </c>
      <c r="U583" s="183">
        <v>0</v>
      </c>
      <c r="V583" s="183">
        <v>-3.155818540433927</v>
      </c>
      <c r="W583" s="100">
        <v>221.28247714285715</v>
      </c>
    </row>
    <row r="584" spans="1:23">
      <c r="A584" s="173">
        <f t="shared" ref="A584:B584" si="171">A583+7</f>
        <v>43471</v>
      </c>
      <c r="B584" s="149">
        <f t="shared" si="171"/>
        <v>43473</v>
      </c>
      <c r="C584" s="102">
        <v>0.89947428571428567</v>
      </c>
      <c r="D584" s="103">
        <v>2.29</v>
      </c>
      <c r="E584" s="103">
        <v>2.3199999999999998</v>
      </c>
      <c r="F584" s="103">
        <v>2.3049999999999997</v>
      </c>
      <c r="G584" s="182">
        <v>0</v>
      </c>
      <c r="H584" s="182">
        <v>-2.5369978858351061</v>
      </c>
      <c r="I584" s="103">
        <v>207.32882285714282</v>
      </c>
      <c r="K584" s="103">
        <v>1.45</v>
      </c>
      <c r="L584" s="103">
        <v>1.48</v>
      </c>
      <c r="M584" s="103">
        <v>1.4649999999999999</v>
      </c>
      <c r="N584" s="182">
        <v>0</v>
      </c>
      <c r="O584" s="182">
        <v>-6.9841269841270019</v>
      </c>
      <c r="P584" s="103">
        <v>131.77298285714284</v>
      </c>
      <c r="R584" s="100">
        <v>2.44</v>
      </c>
      <c r="S584" s="100">
        <v>2.4700000000000002</v>
      </c>
      <c r="T584" s="100">
        <v>2.4550000000000001</v>
      </c>
      <c r="U584" s="183">
        <v>0</v>
      </c>
      <c r="V584" s="183">
        <v>-3.155818540433927</v>
      </c>
      <c r="W584" s="100">
        <v>220.82093714285716</v>
      </c>
    </row>
    <row r="585" spans="1:23">
      <c r="A585" s="173">
        <f t="shared" ref="A585:B585" si="172">A584+7</f>
        <v>43478</v>
      </c>
      <c r="B585" s="149">
        <f t="shared" si="172"/>
        <v>43480</v>
      </c>
      <c r="C585" s="102">
        <v>0.89973857142857139</v>
      </c>
      <c r="D585" s="103">
        <v>2.29</v>
      </c>
      <c r="E585" s="103">
        <v>2.3199999999999998</v>
      </c>
      <c r="F585" s="103">
        <v>2.3049999999999997</v>
      </c>
      <c r="G585" s="182">
        <v>0</v>
      </c>
      <c r="H585" s="182">
        <v>-2.5369978858351061</v>
      </c>
      <c r="I585" s="103">
        <v>207.38974071428569</v>
      </c>
      <c r="K585" s="103">
        <v>1.45</v>
      </c>
      <c r="L585" s="103">
        <v>1.48</v>
      </c>
      <c r="M585" s="103">
        <v>1.4649999999999999</v>
      </c>
      <c r="N585" s="182">
        <v>0</v>
      </c>
      <c r="O585" s="182">
        <v>-6.9841269841270019</v>
      </c>
      <c r="P585" s="103">
        <v>131.81170071428571</v>
      </c>
      <c r="R585" s="100">
        <v>2.44</v>
      </c>
      <c r="S585" s="100">
        <v>2.4700000000000002</v>
      </c>
      <c r="T585" s="100">
        <v>2.4550000000000001</v>
      </c>
      <c r="U585" s="183">
        <v>0</v>
      </c>
      <c r="V585" s="183">
        <v>-1.9960079840319338</v>
      </c>
      <c r="W585" s="100">
        <v>220.88581928571429</v>
      </c>
    </row>
    <row r="586" spans="1:23">
      <c r="A586" s="173">
        <f t="shared" ref="A586:B586" si="173">A585+7</f>
        <v>43485</v>
      </c>
      <c r="B586" s="149">
        <f t="shared" si="173"/>
        <v>43487</v>
      </c>
      <c r="C586" s="102">
        <v>0.88771857142857136</v>
      </c>
      <c r="D586" s="103">
        <v>2.29</v>
      </c>
      <c r="E586" s="103">
        <v>2.3199999999999998</v>
      </c>
      <c r="F586" s="103">
        <v>2.3049999999999997</v>
      </c>
      <c r="G586" s="182">
        <v>0</v>
      </c>
      <c r="H586" s="182">
        <v>-2.5369978858351061</v>
      </c>
      <c r="I586" s="103">
        <v>204.61913071428569</v>
      </c>
      <c r="K586" s="103">
        <v>1.45</v>
      </c>
      <c r="L586" s="103">
        <v>1.48</v>
      </c>
      <c r="M586" s="103">
        <v>1.4649999999999999</v>
      </c>
      <c r="N586" s="182">
        <v>0</v>
      </c>
      <c r="O586" s="182">
        <v>-6.9841269841270019</v>
      </c>
      <c r="P586" s="103">
        <v>130.0507707142857</v>
      </c>
      <c r="R586" s="100">
        <v>2.44</v>
      </c>
      <c r="S586" s="100">
        <v>2.4700000000000002</v>
      </c>
      <c r="T586" s="100">
        <v>2.4550000000000001</v>
      </c>
      <c r="U586" s="183">
        <v>0</v>
      </c>
      <c r="V586" s="183">
        <v>-1.9960079840319338</v>
      </c>
      <c r="W586" s="100">
        <v>217.93490928571427</v>
      </c>
    </row>
    <row r="587" spans="1:23">
      <c r="A587" s="173">
        <f t="shared" ref="A587:B587" si="174">A586+7</f>
        <v>43492</v>
      </c>
      <c r="B587" s="149">
        <f t="shared" si="174"/>
        <v>43494</v>
      </c>
      <c r="C587" s="102">
        <v>0.87412285714285709</v>
      </c>
      <c r="D587" s="103">
        <v>2.29</v>
      </c>
      <c r="E587" s="103">
        <v>2.3199999999999998</v>
      </c>
      <c r="F587" s="103">
        <v>2.3049999999999997</v>
      </c>
      <c r="G587" s="182">
        <v>0</v>
      </c>
      <c r="H587" s="182">
        <v>-1.7057569296375306</v>
      </c>
      <c r="I587" s="103">
        <v>201.48531857142854</v>
      </c>
      <c r="K587" s="103">
        <v>1.45</v>
      </c>
      <c r="L587" s="103">
        <v>1.48</v>
      </c>
      <c r="M587" s="103">
        <v>1.4649999999999999</v>
      </c>
      <c r="N587" s="182">
        <v>0</v>
      </c>
      <c r="O587" s="182">
        <v>-6.9841269841270019</v>
      </c>
      <c r="P587" s="103">
        <v>128.05899857142856</v>
      </c>
      <c r="R587" s="100">
        <v>2.44</v>
      </c>
      <c r="S587" s="100">
        <v>2.4700000000000002</v>
      </c>
      <c r="T587" s="100">
        <v>2.4550000000000001</v>
      </c>
      <c r="U587" s="183">
        <v>0</v>
      </c>
      <c r="V587" s="183">
        <v>-0.80808080808081684</v>
      </c>
      <c r="W587" s="100">
        <v>214.59716142857141</v>
      </c>
    </row>
    <row r="588" spans="1:23">
      <c r="A588" s="173">
        <f t="shared" ref="A588:B588" si="175">A587+7</f>
        <v>43499</v>
      </c>
      <c r="B588" s="149">
        <f t="shared" si="175"/>
        <v>43501</v>
      </c>
      <c r="C588" s="102">
        <v>0.87271142857142847</v>
      </c>
      <c r="D588" s="103">
        <v>2.29</v>
      </c>
      <c r="E588" s="103">
        <v>2.3199999999999998</v>
      </c>
      <c r="F588" s="103">
        <v>2.3049999999999997</v>
      </c>
      <c r="G588" s="182">
        <v>0</v>
      </c>
      <c r="H588" s="182">
        <v>-1.7057569296375306</v>
      </c>
      <c r="I588" s="103">
        <v>201.15998428571422</v>
      </c>
      <c r="K588" s="103">
        <v>1.45</v>
      </c>
      <c r="L588" s="103">
        <v>1.48</v>
      </c>
      <c r="M588" s="103">
        <v>1.4649999999999999</v>
      </c>
      <c r="N588" s="182">
        <v>0</v>
      </c>
      <c r="O588" s="182">
        <v>-6.9841269841270019</v>
      </c>
      <c r="P588" s="103">
        <v>127.85222428571426</v>
      </c>
      <c r="R588" s="100">
        <v>2.44</v>
      </c>
      <c r="S588" s="100">
        <v>2.4700000000000002</v>
      </c>
      <c r="T588" s="100">
        <v>2.4550000000000001</v>
      </c>
      <c r="U588" s="183">
        <v>0</v>
      </c>
      <c r="V588" s="183">
        <v>-0.80808080808081684</v>
      </c>
      <c r="W588" s="100">
        <v>214.25065571428567</v>
      </c>
    </row>
    <row r="589" spans="1:23">
      <c r="A589" s="173">
        <f t="shared" ref="A589:B589" si="176">A588+7</f>
        <v>43506</v>
      </c>
      <c r="B589" s="149">
        <f t="shared" si="176"/>
        <v>43508</v>
      </c>
      <c r="C589" s="102">
        <v>0.87709857142857139</v>
      </c>
      <c r="D589" s="103">
        <v>2.29</v>
      </c>
      <c r="E589" s="103">
        <v>2.3199999999999998</v>
      </c>
      <c r="F589" s="103">
        <v>2.3049999999999997</v>
      </c>
      <c r="G589" s="182">
        <v>0</v>
      </c>
      <c r="H589" s="182">
        <v>-1.7057569296375306</v>
      </c>
      <c r="I589" s="103">
        <v>202.17122071428565</v>
      </c>
      <c r="K589" s="103">
        <v>1.45</v>
      </c>
      <c r="L589" s="103">
        <v>1.48</v>
      </c>
      <c r="M589" s="103">
        <v>1.4649999999999999</v>
      </c>
      <c r="N589" s="182">
        <v>0</v>
      </c>
      <c r="O589" s="182">
        <v>-6.9841269841270019</v>
      </c>
      <c r="P589" s="103">
        <v>128.49494071428569</v>
      </c>
      <c r="R589" s="100">
        <v>2.44</v>
      </c>
      <c r="S589" s="100">
        <v>2.4700000000000002</v>
      </c>
      <c r="T589" s="100">
        <v>2.4550000000000001</v>
      </c>
      <c r="U589" s="183">
        <v>0</v>
      </c>
      <c r="V589" s="183">
        <v>-0.80808080808081684</v>
      </c>
      <c r="W589" s="100">
        <v>215.32769928571426</v>
      </c>
    </row>
    <row r="590" spans="1:23">
      <c r="A590" s="173">
        <f t="shared" ref="A590:B590" si="177">A589+7</f>
        <v>43513</v>
      </c>
      <c r="B590" s="149">
        <f t="shared" si="177"/>
        <v>43515</v>
      </c>
      <c r="C590" s="102">
        <v>0.87740571428571434</v>
      </c>
      <c r="D590" s="103">
        <v>2.29</v>
      </c>
      <c r="E590" s="103">
        <v>2.3199999999999998</v>
      </c>
      <c r="F590" s="103">
        <v>2.3049999999999997</v>
      </c>
      <c r="G590" s="182">
        <v>0</v>
      </c>
      <c r="H590" s="182">
        <v>-2.5369978858351061</v>
      </c>
      <c r="I590" s="103">
        <v>202.24201714285712</v>
      </c>
      <c r="K590" s="103">
        <v>1.51</v>
      </c>
      <c r="L590" s="103">
        <v>1.54</v>
      </c>
      <c r="M590" s="103">
        <v>1.5249999999999999</v>
      </c>
      <c r="N590" s="182">
        <v>4.0955631399317411</v>
      </c>
      <c r="O590" s="182">
        <v>-6.1538461538461604</v>
      </c>
      <c r="P590" s="103">
        <v>133.80437142857141</v>
      </c>
      <c r="R590" s="100">
        <v>2.44</v>
      </c>
      <c r="S590" s="100">
        <v>2.4700000000000002</v>
      </c>
      <c r="T590" s="100">
        <v>2.4550000000000001</v>
      </c>
      <c r="U590" s="183">
        <v>0</v>
      </c>
      <c r="V590" s="183">
        <v>-1.9960079840319338</v>
      </c>
      <c r="W590" s="100">
        <v>215.40310285714287</v>
      </c>
    </row>
    <row r="591" spans="1:23">
      <c r="A591" s="173">
        <f t="shared" ref="A591:B591" si="178">A590+7</f>
        <v>43520</v>
      </c>
      <c r="B591" s="149">
        <f t="shared" si="178"/>
        <v>43522</v>
      </c>
      <c r="C591" s="102">
        <v>0.87288428571428578</v>
      </c>
      <c r="D591" s="103">
        <v>2.33</v>
      </c>
      <c r="E591" s="103">
        <v>2.36</v>
      </c>
      <c r="F591" s="103">
        <v>2.3449999999999998</v>
      </c>
      <c r="G591" s="182">
        <v>1.7353579175704965</v>
      </c>
      <c r="H591" s="182">
        <v>-1.6771488469601792</v>
      </c>
      <c r="I591" s="103">
        <v>204.69136499999999</v>
      </c>
      <c r="K591" s="103">
        <v>1.54</v>
      </c>
      <c r="L591" s="103">
        <v>1.57</v>
      </c>
      <c r="M591" s="103">
        <v>1.5550000000000002</v>
      </c>
      <c r="N591" s="182">
        <v>1.9672131147541165</v>
      </c>
      <c r="O591" s="182">
        <v>-6.0422960725075399</v>
      </c>
      <c r="P591" s="103">
        <v>135.73350642857145</v>
      </c>
      <c r="R591" s="100">
        <v>2.4900000000000002</v>
      </c>
      <c r="S591" s="100">
        <v>2.52</v>
      </c>
      <c r="T591" s="100">
        <v>2.5049999999999999</v>
      </c>
      <c r="U591" s="183">
        <v>2.036659877800389</v>
      </c>
      <c r="V591" s="183">
        <v>-1.1834319526627297</v>
      </c>
      <c r="W591" s="100">
        <v>218.65751357142861</v>
      </c>
    </row>
    <row r="592" spans="1:23">
      <c r="A592" s="173">
        <f t="shared" ref="A592:B592" si="179">A591+7</f>
        <v>43527</v>
      </c>
      <c r="B592" s="149">
        <f t="shared" si="179"/>
        <v>43529</v>
      </c>
      <c r="C592" s="102">
        <v>0.86202857142857137</v>
      </c>
      <c r="D592" s="103">
        <v>2.33</v>
      </c>
      <c r="E592" s="103">
        <v>2.36</v>
      </c>
      <c r="F592" s="103">
        <v>2.3449999999999998</v>
      </c>
      <c r="G592" s="182">
        <v>0</v>
      </c>
      <c r="H592" s="182">
        <v>-2.8985507246376869</v>
      </c>
      <c r="I592" s="103">
        <v>202.14569999999998</v>
      </c>
      <c r="K592" s="103">
        <v>1.59</v>
      </c>
      <c r="L592" s="103">
        <v>1.62</v>
      </c>
      <c r="M592" s="103">
        <v>1.605</v>
      </c>
      <c r="N592" s="182">
        <v>3.2154340836012807</v>
      </c>
      <c r="O592" s="182">
        <v>-4.7477744807121809</v>
      </c>
      <c r="P592" s="103">
        <v>138.3555857142857</v>
      </c>
      <c r="R592" s="100">
        <v>2.54</v>
      </c>
      <c r="S592" s="100">
        <v>2.57</v>
      </c>
      <c r="T592" s="100">
        <v>2.5549999999999997</v>
      </c>
      <c r="U592" s="183">
        <v>1.9960079840319196</v>
      </c>
      <c r="V592" s="183">
        <v>-0.38986354775829568</v>
      </c>
      <c r="W592" s="100">
        <v>220.24829999999994</v>
      </c>
    </row>
    <row r="593" spans="1:23">
      <c r="A593" s="173">
        <f t="shared" ref="A593:B593" si="180">A592+7</f>
        <v>43534</v>
      </c>
      <c r="B593" s="149">
        <f t="shared" si="180"/>
        <v>43536</v>
      </c>
      <c r="C593" s="102">
        <v>0.85965857142857138</v>
      </c>
      <c r="D593" s="103">
        <v>2.4500000000000002</v>
      </c>
      <c r="E593" s="103">
        <v>2.48</v>
      </c>
      <c r="F593" s="103">
        <v>2.4649999999999999</v>
      </c>
      <c r="G593" s="182">
        <v>5.1172707889125775</v>
      </c>
      <c r="H593" s="182">
        <v>2.0703933747412009</v>
      </c>
      <c r="I593" s="103">
        <v>211.90583785714284</v>
      </c>
      <c r="K593" s="103">
        <v>1.67</v>
      </c>
      <c r="L593" s="103">
        <v>1.7</v>
      </c>
      <c r="M593" s="103">
        <v>1.6850000000000001</v>
      </c>
      <c r="N593" s="182">
        <v>4.9844236760124545</v>
      </c>
      <c r="O593" s="182">
        <v>0</v>
      </c>
      <c r="P593" s="103">
        <v>144.85246928571428</v>
      </c>
      <c r="R593" s="100">
        <v>2.64</v>
      </c>
      <c r="S593" s="100">
        <v>2.67</v>
      </c>
      <c r="T593" s="100">
        <v>2.6550000000000002</v>
      </c>
      <c r="U593" s="183">
        <v>3.9138943248532456</v>
      </c>
      <c r="V593" s="183">
        <v>3.5087719298245759</v>
      </c>
      <c r="W593" s="100">
        <v>228.23935071428573</v>
      </c>
    </row>
    <row r="594" spans="1:23">
      <c r="A594" s="173">
        <f t="shared" ref="A594:B594" si="181">A593+7</f>
        <v>43541</v>
      </c>
      <c r="B594" s="149">
        <f t="shared" si="181"/>
        <v>43543</v>
      </c>
      <c r="C594" s="102">
        <v>0.85746857142857136</v>
      </c>
      <c r="D594" s="103">
        <v>2.4900000000000002</v>
      </c>
      <c r="E594" s="103">
        <v>2.52</v>
      </c>
      <c r="F594" s="103">
        <v>2.5049999999999999</v>
      </c>
      <c r="G594" s="182">
        <v>1.6227180527383496</v>
      </c>
      <c r="H594" s="182">
        <v>3.7267080745341445</v>
      </c>
      <c r="I594" s="103">
        <v>214.79587714285714</v>
      </c>
      <c r="K594" s="103">
        <v>1.71</v>
      </c>
      <c r="L594" s="103">
        <v>1.74</v>
      </c>
      <c r="M594" s="103">
        <v>1.7250000000000001</v>
      </c>
      <c r="N594" s="182">
        <v>2.3738872403560833</v>
      </c>
      <c r="O594" s="182">
        <v>2.3738872403560833</v>
      </c>
      <c r="P594" s="103">
        <v>147.91332857142856</v>
      </c>
      <c r="R594" s="100">
        <v>2.74</v>
      </c>
      <c r="S594" s="100">
        <v>2.77</v>
      </c>
      <c r="T594" s="100">
        <v>2.7549999999999999</v>
      </c>
      <c r="U594" s="183">
        <v>3.7664783427495223</v>
      </c>
      <c r="V594" s="183">
        <v>7.4074074074073906</v>
      </c>
      <c r="W594" s="100">
        <v>236.2325914285714</v>
      </c>
    </row>
    <row r="595" spans="1:23">
      <c r="A595" s="173">
        <f t="shared" ref="A595:B595" si="182">A594+7</f>
        <v>43548</v>
      </c>
      <c r="B595" s="149">
        <f t="shared" si="182"/>
        <v>43550</v>
      </c>
      <c r="C595" s="102">
        <v>0.85904714285714301</v>
      </c>
      <c r="D595" s="103">
        <v>2.59</v>
      </c>
      <c r="E595" s="103">
        <v>2.62</v>
      </c>
      <c r="F595" s="103">
        <v>2.605</v>
      </c>
      <c r="G595" s="182">
        <v>3.9920159680638676</v>
      </c>
      <c r="H595" s="182">
        <v>7.8674948240165605</v>
      </c>
      <c r="I595" s="103">
        <v>223.78178071428576</v>
      </c>
      <c r="K595" s="103">
        <v>1.77</v>
      </c>
      <c r="L595" s="103">
        <v>1.8</v>
      </c>
      <c r="M595" s="103">
        <v>1.7850000000000001</v>
      </c>
      <c r="N595" s="182">
        <v>3.4782608695652186</v>
      </c>
      <c r="O595" s="182">
        <v>5.9347181008902083</v>
      </c>
      <c r="P595" s="103">
        <v>153.33991500000005</v>
      </c>
      <c r="R595" s="100">
        <v>2.84</v>
      </c>
      <c r="S595" s="100">
        <v>2.87</v>
      </c>
      <c r="T595" s="100">
        <v>2.855</v>
      </c>
      <c r="U595" s="183">
        <v>3.629764065335749</v>
      </c>
      <c r="V595" s="183">
        <v>11.306042884990262</v>
      </c>
      <c r="W595" s="100">
        <v>245.25795928571435</v>
      </c>
    </row>
    <row r="596" spans="1:23">
      <c r="A596" s="173">
        <f t="shared" ref="A596:B596" si="183">A595+7</f>
        <v>43555</v>
      </c>
      <c r="B596" s="149">
        <f t="shared" si="183"/>
        <v>43557</v>
      </c>
      <c r="C596" s="102">
        <v>0.85598714285714284</v>
      </c>
      <c r="D596" s="103">
        <v>2.71</v>
      </c>
      <c r="E596" s="103">
        <v>2.74</v>
      </c>
      <c r="F596" s="103">
        <v>2.7250000000000001</v>
      </c>
      <c r="G596" s="182">
        <v>4.6065259117082462</v>
      </c>
      <c r="H596" s="182">
        <v>12.836438923395448</v>
      </c>
      <c r="I596" s="103">
        <v>233.25649642857144</v>
      </c>
      <c r="K596" s="103">
        <v>1.87</v>
      </c>
      <c r="L596" s="103">
        <v>1.9</v>
      </c>
      <c r="M596" s="103">
        <v>1.885</v>
      </c>
      <c r="N596" s="182">
        <v>5.6022408963585519</v>
      </c>
      <c r="O596" s="182">
        <v>11.869436201780402</v>
      </c>
      <c r="P596" s="103">
        <v>161.35357642857142</v>
      </c>
      <c r="R596" s="100">
        <v>2.99</v>
      </c>
      <c r="S596" s="100">
        <v>3.02</v>
      </c>
      <c r="T596" s="100">
        <v>3.0049999999999999</v>
      </c>
      <c r="U596" s="183">
        <v>5.2539404553415068</v>
      </c>
      <c r="V596" s="183">
        <v>17.153996101364527</v>
      </c>
      <c r="W596" s="100">
        <v>257.2241364285714</v>
      </c>
    </row>
    <row r="597" spans="1:23">
      <c r="A597" s="173">
        <f t="shared" ref="A597:B597" si="184">A596+7</f>
        <v>43562</v>
      </c>
      <c r="B597" s="149">
        <f t="shared" si="184"/>
        <v>43564</v>
      </c>
      <c r="C597" s="102">
        <v>0.85738857142857139</v>
      </c>
      <c r="D597" s="103">
        <v>2.83</v>
      </c>
      <c r="E597" s="103">
        <v>2.86</v>
      </c>
      <c r="F597" s="103">
        <v>2.8449999999999998</v>
      </c>
      <c r="G597" s="182">
        <v>4.4036697247706229</v>
      </c>
      <c r="H597" s="182">
        <v>19.287211740041926</v>
      </c>
      <c r="I597" s="103">
        <v>243.92704857142854</v>
      </c>
      <c r="K597" s="103">
        <v>1.97</v>
      </c>
      <c r="L597" s="103">
        <v>2</v>
      </c>
      <c r="M597" s="103">
        <v>1.9849999999999999</v>
      </c>
      <c r="N597" s="182">
        <v>5.3050397877983926</v>
      </c>
      <c r="O597" s="182">
        <v>17.804154302670611</v>
      </c>
      <c r="P597" s="103">
        <v>170.19163142857141</v>
      </c>
      <c r="R597" s="100">
        <v>3.14</v>
      </c>
      <c r="S597" s="100">
        <v>3.17</v>
      </c>
      <c r="T597" s="100">
        <v>3.1550000000000002</v>
      </c>
      <c r="U597" s="183">
        <v>4.9916805324459403</v>
      </c>
      <c r="V597" s="183">
        <v>23.001949317738806</v>
      </c>
      <c r="W597" s="100">
        <v>270.50609428571431</v>
      </c>
    </row>
    <row r="598" spans="1:23">
      <c r="A598" s="173">
        <f t="shared" ref="A598:B598" si="185">A597+7</f>
        <v>43569</v>
      </c>
      <c r="B598" s="149">
        <f t="shared" si="185"/>
        <v>43571</v>
      </c>
      <c r="C598" s="102">
        <v>0.86183857142857145</v>
      </c>
      <c r="D598" s="103">
        <v>2.83</v>
      </c>
      <c r="E598" s="103">
        <v>2.86</v>
      </c>
      <c r="F598" s="103">
        <v>2.8449999999999998</v>
      </c>
      <c r="G598" s="182">
        <v>0</v>
      </c>
      <c r="H598" s="182">
        <v>19.287211740041926</v>
      </c>
      <c r="I598" s="103">
        <v>245.19307357142856</v>
      </c>
      <c r="K598" s="103">
        <v>1.97</v>
      </c>
      <c r="L598" s="103">
        <v>2</v>
      </c>
      <c r="M598" s="103">
        <v>1.9849999999999999</v>
      </c>
      <c r="N598" s="182">
        <v>0</v>
      </c>
      <c r="O598" s="182">
        <v>17.804154302670611</v>
      </c>
      <c r="P598" s="103">
        <v>171.07495642857143</v>
      </c>
      <c r="R598" s="100">
        <v>3.14</v>
      </c>
      <c r="S598" s="100">
        <v>3.17</v>
      </c>
      <c r="T598" s="100">
        <v>3.1550000000000002</v>
      </c>
      <c r="U598" s="183">
        <v>0</v>
      </c>
      <c r="V598" s="183">
        <v>23.001949317738806</v>
      </c>
      <c r="W598" s="100">
        <v>271.91006928571431</v>
      </c>
    </row>
    <row r="599" spans="1:23">
      <c r="A599" s="173">
        <f t="shared" ref="A599:B599" si="186">A598+7</f>
        <v>43576</v>
      </c>
      <c r="B599" s="149">
        <f t="shared" si="186"/>
        <v>43578</v>
      </c>
      <c r="C599" s="102">
        <v>0.86426857142857139</v>
      </c>
      <c r="D599" s="103">
        <v>2.83</v>
      </c>
      <c r="E599" s="103">
        <v>2.86</v>
      </c>
      <c r="F599" s="103">
        <v>2.8449999999999998</v>
      </c>
      <c r="G599" s="182">
        <v>0</v>
      </c>
      <c r="H599" s="182">
        <v>19.287211740041926</v>
      </c>
      <c r="I599" s="103">
        <v>245.88440857142854</v>
      </c>
      <c r="K599" s="103">
        <v>2.02</v>
      </c>
      <c r="L599" s="103">
        <v>2.0499999999999998</v>
      </c>
      <c r="M599" s="103">
        <v>2.0350000000000001</v>
      </c>
      <c r="N599" s="182">
        <v>2.5188916876574439</v>
      </c>
      <c r="O599" s="182">
        <v>23.708206686930097</v>
      </c>
      <c r="P599" s="103">
        <v>175.8786542857143</v>
      </c>
      <c r="R599" s="100">
        <v>3.14</v>
      </c>
      <c r="S599" s="100">
        <v>3.17</v>
      </c>
      <c r="T599" s="100">
        <v>3.1550000000000002</v>
      </c>
      <c r="U599" s="183">
        <v>0</v>
      </c>
      <c r="V599" s="183">
        <v>23.001949317738806</v>
      </c>
      <c r="W599" s="100">
        <v>272.6767342857143</v>
      </c>
    </row>
    <row r="600" spans="1:23">
      <c r="A600" s="173">
        <f t="shared" ref="A600:B600" si="187">A599+7</f>
        <v>43583</v>
      </c>
      <c r="B600" s="149">
        <f t="shared" si="187"/>
        <v>43585</v>
      </c>
      <c r="C600" s="102">
        <v>0.86435714285714305</v>
      </c>
      <c r="D600" s="103">
        <v>2.83</v>
      </c>
      <c r="E600" s="103">
        <v>2.86</v>
      </c>
      <c r="F600" s="103">
        <v>2.8449999999999998</v>
      </c>
      <c r="G600" s="182">
        <v>0</v>
      </c>
      <c r="H600" s="182">
        <v>19.287211740041926</v>
      </c>
      <c r="I600" s="103">
        <v>245.90960714285717</v>
      </c>
      <c r="K600" s="103">
        <v>2.02</v>
      </c>
      <c r="L600" s="103">
        <v>2.0499999999999998</v>
      </c>
      <c r="M600" s="103">
        <v>2.0350000000000001</v>
      </c>
      <c r="N600" s="182">
        <v>0</v>
      </c>
      <c r="O600" s="182">
        <v>24.46483180428136</v>
      </c>
      <c r="P600" s="103">
        <v>175.89667857142862</v>
      </c>
      <c r="R600" s="100">
        <v>3.14</v>
      </c>
      <c r="S600" s="100">
        <v>3.17</v>
      </c>
      <c r="T600" s="100">
        <v>3.1550000000000002</v>
      </c>
      <c r="U600" s="183">
        <v>0</v>
      </c>
      <c r="V600" s="183">
        <v>23.001949317738806</v>
      </c>
      <c r="W600" s="100">
        <v>272.70467857142864</v>
      </c>
    </row>
    <row r="601" spans="1:23">
      <c r="A601" s="173">
        <f t="shared" ref="A601:B601" si="188">A600+7</f>
        <v>43590</v>
      </c>
      <c r="B601" s="149">
        <f t="shared" si="188"/>
        <v>43592</v>
      </c>
      <c r="C601" s="102">
        <v>0.86096571428571433</v>
      </c>
      <c r="D601" s="103">
        <v>2.83</v>
      </c>
      <c r="E601" s="103">
        <v>2.86</v>
      </c>
      <c r="F601" s="103">
        <v>2.8449999999999998</v>
      </c>
      <c r="G601" s="182">
        <v>0</v>
      </c>
      <c r="H601" s="182">
        <v>20.295983086680749</v>
      </c>
      <c r="I601" s="103">
        <v>244.94474571428572</v>
      </c>
      <c r="K601" s="103">
        <v>2.02</v>
      </c>
      <c r="L601" s="103">
        <v>2.0499999999999998</v>
      </c>
      <c r="M601" s="103">
        <v>2.0350000000000001</v>
      </c>
      <c r="N601" s="182">
        <v>0</v>
      </c>
      <c r="O601" s="182">
        <v>26.791277258566979</v>
      </c>
      <c r="P601" s="103">
        <v>175.20652285714289</v>
      </c>
      <c r="R601" s="100">
        <v>3.14</v>
      </c>
      <c r="S601" s="100">
        <v>3.17</v>
      </c>
      <c r="T601" s="100">
        <v>3.1550000000000002</v>
      </c>
      <c r="U601" s="183">
        <v>0</v>
      </c>
      <c r="V601" s="183">
        <v>24.457593688362934</v>
      </c>
      <c r="W601" s="100">
        <v>271.63468285714288</v>
      </c>
    </row>
    <row r="602" spans="1:23">
      <c r="A602" s="173">
        <f t="shared" ref="A602:B602" si="189">A601+7</f>
        <v>43597</v>
      </c>
      <c r="B602" s="149">
        <f t="shared" si="189"/>
        <v>43599</v>
      </c>
      <c r="C602" s="102">
        <v>0.85944999999999994</v>
      </c>
      <c r="D602" s="103">
        <v>2.83</v>
      </c>
      <c r="E602" s="103">
        <v>2.86</v>
      </c>
      <c r="F602" s="103">
        <v>2.8449999999999998</v>
      </c>
      <c r="G602" s="182">
        <v>0</v>
      </c>
      <c r="H602" s="182">
        <v>21.321961620469082</v>
      </c>
      <c r="I602" s="103">
        <v>244.51352499999993</v>
      </c>
      <c r="K602" s="103">
        <v>2.02</v>
      </c>
      <c r="L602" s="103">
        <v>2.0499999999999998</v>
      </c>
      <c r="M602" s="103">
        <v>2.0350000000000001</v>
      </c>
      <c r="N602" s="182">
        <v>0</v>
      </c>
      <c r="O602" s="182">
        <v>29.206349206349188</v>
      </c>
      <c r="P602" s="103">
        <v>174.89807500000001</v>
      </c>
      <c r="R602" s="100">
        <v>3.14</v>
      </c>
      <c r="S602" s="100">
        <v>3.17</v>
      </c>
      <c r="T602" s="100">
        <v>3.1550000000000002</v>
      </c>
      <c r="U602" s="183">
        <v>0</v>
      </c>
      <c r="V602" s="183">
        <v>24.457593688362934</v>
      </c>
      <c r="W602" s="100">
        <v>271.156475</v>
      </c>
    </row>
    <row r="603" spans="1:23">
      <c r="A603" s="173">
        <f t="shared" ref="A603:B603" si="190">A602+7</f>
        <v>43604</v>
      </c>
      <c r="B603" s="149">
        <f t="shared" si="190"/>
        <v>43606</v>
      </c>
      <c r="C603" s="102">
        <v>0.86970857142857128</v>
      </c>
      <c r="D603" s="103">
        <v>2.83</v>
      </c>
      <c r="E603" s="103">
        <v>2.86</v>
      </c>
      <c r="F603" s="103">
        <v>2.8449999999999998</v>
      </c>
      <c r="G603" s="182">
        <v>0</v>
      </c>
      <c r="H603" s="182">
        <v>21.321961620469082</v>
      </c>
      <c r="I603" s="103">
        <v>247.43208857142852</v>
      </c>
      <c r="K603" s="103">
        <v>2.0499999999999998</v>
      </c>
      <c r="L603" s="103">
        <v>2.08</v>
      </c>
      <c r="M603" s="103">
        <v>2.0649999999999999</v>
      </c>
      <c r="N603" s="182">
        <v>1.4742014742014788</v>
      </c>
      <c r="O603" s="182">
        <v>31.111111111111086</v>
      </c>
      <c r="P603" s="103">
        <v>179.59481999999994</v>
      </c>
      <c r="R603" s="100">
        <v>3.19</v>
      </c>
      <c r="S603" s="100">
        <v>3.22</v>
      </c>
      <c r="T603" s="100">
        <v>3.2050000000000001</v>
      </c>
      <c r="U603" s="183">
        <v>1.5847860538827234</v>
      </c>
      <c r="V603" s="183">
        <v>26.429980276134131</v>
      </c>
      <c r="W603" s="100">
        <v>278.74159714285713</v>
      </c>
    </row>
    <row r="604" spans="1:23">
      <c r="A604" s="173">
        <f t="shared" ref="A604:B604" si="191">A603+7</f>
        <v>43611</v>
      </c>
      <c r="B604" s="149">
        <f t="shared" si="191"/>
        <v>43613</v>
      </c>
      <c r="C604" s="102">
        <v>0.87977285714285725</v>
      </c>
      <c r="D604" s="103">
        <v>2.83</v>
      </c>
      <c r="E604" s="103">
        <v>2.86</v>
      </c>
      <c r="F604" s="103">
        <v>2.8449999999999998</v>
      </c>
      <c r="G604" s="182">
        <v>0</v>
      </c>
      <c r="H604" s="182">
        <v>21.321961620469082</v>
      </c>
      <c r="I604" s="103">
        <v>250.29537785714285</v>
      </c>
      <c r="K604" s="103">
        <v>2.0499999999999998</v>
      </c>
      <c r="L604" s="103">
        <v>2.08</v>
      </c>
      <c r="M604" s="103">
        <v>2.0649999999999999</v>
      </c>
      <c r="N604" s="182">
        <v>0</v>
      </c>
      <c r="O604" s="182">
        <v>31.111111111111086</v>
      </c>
      <c r="P604" s="103">
        <v>181.67309500000002</v>
      </c>
      <c r="R604" s="100">
        <v>3.19</v>
      </c>
      <c r="S604" s="100">
        <v>3.22</v>
      </c>
      <c r="T604" s="100">
        <v>3.2050000000000001</v>
      </c>
      <c r="U604" s="183">
        <v>0</v>
      </c>
      <c r="V604" s="183">
        <v>26.429980276134131</v>
      </c>
      <c r="W604" s="100">
        <v>281.96720071428575</v>
      </c>
    </row>
    <row r="605" spans="1:23">
      <c r="A605" s="173">
        <f t="shared" ref="A605:B605" si="192">A604+7</f>
        <v>43618</v>
      </c>
      <c r="B605" s="149">
        <f t="shared" si="192"/>
        <v>43620</v>
      </c>
      <c r="C605" s="102">
        <v>0.88386428571428566</v>
      </c>
      <c r="D605" s="103">
        <v>2.83</v>
      </c>
      <c r="E605" s="103">
        <v>2.86</v>
      </c>
      <c r="F605" s="103">
        <v>2.8449999999999998</v>
      </c>
      <c r="G605" s="182">
        <v>0</v>
      </c>
      <c r="H605" s="182">
        <v>21.321961620469082</v>
      </c>
      <c r="I605" s="103">
        <v>251.45938928571425</v>
      </c>
      <c r="K605" s="103">
        <v>2.0499999999999998</v>
      </c>
      <c r="L605" s="103">
        <v>2.08</v>
      </c>
      <c r="M605" s="103">
        <v>2.0649999999999999</v>
      </c>
      <c r="N605" s="182">
        <v>0</v>
      </c>
      <c r="O605" s="182">
        <v>31.111111111111086</v>
      </c>
      <c r="P605" s="103">
        <v>182.51797499999998</v>
      </c>
      <c r="R605" s="100">
        <v>3.19</v>
      </c>
      <c r="S605" s="100">
        <v>3.22</v>
      </c>
      <c r="T605" s="100">
        <v>3.2050000000000001</v>
      </c>
      <c r="U605" s="183">
        <v>0</v>
      </c>
      <c r="V605" s="183">
        <v>26.429980276134131</v>
      </c>
      <c r="W605" s="100">
        <v>283.27850357142859</v>
      </c>
    </row>
    <row r="606" spans="1:23">
      <c r="A606" s="173">
        <f t="shared" ref="A606:B606" si="193">A605+7</f>
        <v>43625</v>
      </c>
      <c r="B606" s="149">
        <f t="shared" si="193"/>
        <v>43627</v>
      </c>
      <c r="C606" s="102">
        <v>0.88655428571428574</v>
      </c>
      <c r="D606" s="103">
        <v>2.83</v>
      </c>
      <c r="E606" s="103">
        <v>2.86</v>
      </c>
      <c r="F606" s="103">
        <v>2.8449999999999998</v>
      </c>
      <c r="G606" s="182">
        <v>0</v>
      </c>
      <c r="H606" s="182">
        <v>21.321961620469082</v>
      </c>
      <c r="I606" s="103">
        <v>252.22469428571426</v>
      </c>
      <c r="K606" s="103">
        <v>2.0499999999999998</v>
      </c>
      <c r="L606" s="103">
        <v>2.08</v>
      </c>
      <c r="M606" s="103">
        <v>2.0649999999999999</v>
      </c>
      <c r="N606" s="182">
        <v>0</v>
      </c>
      <c r="O606" s="182">
        <v>31.111111111111086</v>
      </c>
      <c r="P606" s="103">
        <v>183.07346000000001</v>
      </c>
      <c r="R606" s="100">
        <v>3.19</v>
      </c>
      <c r="S606" s="100">
        <v>3.22</v>
      </c>
      <c r="T606" s="100">
        <v>3.2050000000000001</v>
      </c>
      <c r="U606" s="183">
        <v>0</v>
      </c>
      <c r="V606" s="183">
        <v>26.429980276134131</v>
      </c>
      <c r="W606" s="100">
        <v>284.14064857142859</v>
      </c>
    </row>
    <row r="607" spans="1:23">
      <c r="A607" s="173">
        <f t="shared" ref="A607:B607" si="194">A606+7</f>
        <v>43632</v>
      </c>
      <c r="B607" s="149">
        <f t="shared" si="194"/>
        <v>43634</v>
      </c>
      <c r="C607" s="102">
        <v>0.88992428571428572</v>
      </c>
      <c r="D607" s="103">
        <v>2.83</v>
      </c>
      <c r="E607" s="103">
        <v>2.86</v>
      </c>
      <c r="F607" s="103">
        <v>2.8449999999999998</v>
      </c>
      <c r="G607" s="182">
        <v>0</v>
      </c>
      <c r="H607" s="182">
        <v>21.321961620469082</v>
      </c>
      <c r="I607" s="103">
        <v>253.18345928571429</v>
      </c>
      <c r="K607" s="103">
        <v>2.0499999999999998</v>
      </c>
      <c r="L607" s="103">
        <v>2.08</v>
      </c>
      <c r="M607" s="103">
        <v>2.0649999999999999</v>
      </c>
      <c r="N607" s="182">
        <v>0</v>
      </c>
      <c r="O607" s="182">
        <v>31.111111111111086</v>
      </c>
      <c r="P607" s="103">
        <v>183.76936499999999</v>
      </c>
      <c r="R607" s="100">
        <v>3.19</v>
      </c>
      <c r="S607" s="100">
        <v>3.22</v>
      </c>
      <c r="T607" s="100">
        <v>3.2050000000000001</v>
      </c>
      <c r="U607" s="183">
        <v>0</v>
      </c>
      <c r="V607" s="183">
        <v>26.429980276134131</v>
      </c>
      <c r="W607" s="100">
        <v>285.22073357142858</v>
      </c>
    </row>
    <row r="608" spans="1:23">
      <c r="A608" s="173">
        <f t="shared" ref="A608:B608" si="195">A607+7</f>
        <v>43639</v>
      </c>
      <c r="B608" s="149">
        <f t="shared" si="195"/>
        <v>43641</v>
      </c>
      <c r="C608" s="102">
        <v>0.89230571428571415</v>
      </c>
      <c r="D608" s="103">
        <v>2.83</v>
      </c>
      <c r="E608" s="103">
        <v>2.86</v>
      </c>
      <c r="F608" s="103">
        <v>2.8449999999999998</v>
      </c>
      <c r="G608" s="182">
        <v>0</v>
      </c>
      <c r="H608" s="182">
        <v>21.321961620469082</v>
      </c>
      <c r="I608" s="103">
        <v>253.86097571428564</v>
      </c>
      <c r="K608" s="103">
        <v>2.0499999999999998</v>
      </c>
      <c r="L608" s="103">
        <v>2.08</v>
      </c>
      <c r="M608" s="103">
        <v>2.0649999999999999</v>
      </c>
      <c r="N608" s="182">
        <v>0</v>
      </c>
      <c r="O608" s="182">
        <v>31.111111111111086</v>
      </c>
      <c r="P608" s="103">
        <v>184.26112999999998</v>
      </c>
      <c r="R608" s="100">
        <v>3.19</v>
      </c>
      <c r="S608" s="100">
        <v>3.22</v>
      </c>
      <c r="T608" s="100">
        <v>3.2050000000000001</v>
      </c>
      <c r="U608" s="183">
        <v>0</v>
      </c>
      <c r="V608" s="183">
        <v>26.429980276134131</v>
      </c>
      <c r="W608" s="100">
        <v>285.98398142857138</v>
      </c>
    </row>
    <row r="609" spans="1:23">
      <c r="A609" s="173">
        <f t="shared" ref="A609:B609" si="196">A608+7</f>
        <v>43646</v>
      </c>
      <c r="B609" s="149">
        <f t="shared" si="196"/>
        <v>43648</v>
      </c>
      <c r="C609" s="102">
        <v>0.89516571428571423</v>
      </c>
      <c r="D609" s="103">
        <v>2.83</v>
      </c>
      <c r="E609" s="103">
        <v>2.86</v>
      </c>
      <c r="F609" s="103">
        <v>2.8449999999999998</v>
      </c>
      <c r="G609" s="182">
        <v>0</v>
      </c>
      <c r="H609" s="182">
        <v>21.321961620469082</v>
      </c>
      <c r="I609" s="103">
        <v>254.67464571428567</v>
      </c>
      <c r="K609" s="103">
        <v>2.0499999999999998</v>
      </c>
      <c r="L609" s="103">
        <v>2.08</v>
      </c>
      <c r="M609" s="103">
        <v>2.0649999999999999</v>
      </c>
      <c r="N609" s="182">
        <v>0</v>
      </c>
      <c r="O609" s="182">
        <v>33.656957928802598</v>
      </c>
      <c r="P609" s="103">
        <v>184.85172</v>
      </c>
      <c r="R609" s="100">
        <v>3.19</v>
      </c>
      <c r="S609" s="100">
        <v>3.22</v>
      </c>
      <c r="T609" s="100">
        <v>3.2050000000000001</v>
      </c>
      <c r="U609" s="183">
        <v>0</v>
      </c>
      <c r="V609" s="183">
        <v>26.429980276134131</v>
      </c>
      <c r="W609" s="100">
        <v>286.90061142857144</v>
      </c>
    </row>
    <row r="610" spans="1:23">
      <c r="A610" s="173">
        <f t="shared" ref="A610:B610" si="197">A609+7</f>
        <v>43653</v>
      </c>
      <c r="B610" s="149">
        <f t="shared" si="197"/>
        <v>43655</v>
      </c>
      <c r="C610" s="102">
        <v>0.89671714285714288</v>
      </c>
      <c r="D610" s="103">
        <v>2.83</v>
      </c>
      <c r="E610" s="103">
        <v>2.86</v>
      </c>
      <c r="F610" s="103">
        <v>2.8449999999999998</v>
      </c>
      <c r="G610" s="182">
        <v>0</v>
      </c>
      <c r="H610" s="182">
        <v>21.321961620469082</v>
      </c>
      <c r="I610" s="103">
        <v>255.11602714285709</v>
      </c>
      <c r="K610" s="103">
        <v>2.0499999999999998</v>
      </c>
      <c r="L610" s="103">
        <v>2.08</v>
      </c>
      <c r="M610" s="103">
        <v>2.0649999999999999</v>
      </c>
      <c r="N610" s="182">
        <v>0</v>
      </c>
      <c r="O610" s="182">
        <v>33.656957928802598</v>
      </c>
      <c r="P610" s="103">
        <v>185.17209</v>
      </c>
      <c r="R610" s="100">
        <v>3.19</v>
      </c>
      <c r="S610" s="100">
        <v>3.22</v>
      </c>
      <c r="T610" s="100">
        <v>3.2050000000000001</v>
      </c>
      <c r="U610" s="183">
        <v>0</v>
      </c>
      <c r="V610" s="183">
        <v>26.429980276134131</v>
      </c>
      <c r="W610" s="100">
        <v>287.39784428571431</v>
      </c>
    </row>
    <row r="611" spans="1:23">
      <c r="A611" s="173">
        <f t="shared" ref="A611:B611" si="198">A610+7</f>
        <v>43660</v>
      </c>
      <c r="B611" s="149">
        <f t="shared" si="198"/>
        <v>43662</v>
      </c>
      <c r="C611" s="102">
        <v>0.89799571428571423</v>
      </c>
      <c r="D611" s="103">
        <v>2.83</v>
      </c>
      <c r="E611" s="103">
        <v>2.86</v>
      </c>
      <c r="F611" s="103">
        <v>2.8449999999999998</v>
      </c>
      <c r="G611" s="182">
        <v>0</v>
      </c>
      <c r="H611" s="182">
        <v>21.321961620469082</v>
      </c>
      <c r="I611" s="103">
        <v>255.47978071428568</v>
      </c>
      <c r="K611" s="103">
        <v>2.0499999999999998</v>
      </c>
      <c r="L611" s="103">
        <v>2.08</v>
      </c>
      <c r="M611" s="103">
        <v>2.0649999999999999</v>
      </c>
      <c r="N611" s="182">
        <v>0</v>
      </c>
      <c r="O611" s="182">
        <v>33.656957928802598</v>
      </c>
      <c r="P611" s="103">
        <v>185.436115</v>
      </c>
      <c r="R611" s="100">
        <v>3.19</v>
      </c>
      <c r="S611" s="100">
        <v>3.22</v>
      </c>
      <c r="T611" s="100">
        <v>3.2050000000000001</v>
      </c>
      <c r="U611" s="183">
        <v>0</v>
      </c>
      <c r="V611" s="183">
        <v>26.429980276134131</v>
      </c>
      <c r="W611" s="100">
        <v>287.80762642857144</v>
      </c>
    </row>
    <row r="612" spans="1:23">
      <c r="A612" s="173">
        <f t="shared" ref="A612:B612" si="199">A611+7</f>
        <v>43667</v>
      </c>
      <c r="B612" s="149">
        <f t="shared" si="199"/>
        <v>43669</v>
      </c>
      <c r="C612" s="102">
        <v>0.89911999999999992</v>
      </c>
      <c r="D612" s="103">
        <v>2.8</v>
      </c>
      <c r="E612" s="103">
        <v>2.83</v>
      </c>
      <c r="F612" s="103">
        <v>2.8149999999999999</v>
      </c>
      <c r="G612" s="182">
        <v>-1.05448154657293</v>
      </c>
      <c r="H612" s="182">
        <v>20.042643923240959</v>
      </c>
      <c r="I612" s="103">
        <v>253.10227999999998</v>
      </c>
      <c r="K612" s="103">
        <v>2.0499999999999998</v>
      </c>
      <c r="L612" s="103">
        <v>2.08</v>
      </c>
      <c r="M612" s="103">
        <v>2.0649999999999999</v>
      </c>
      <c r="N612" s="182">
        <v>0</v>
      </c>
      <c r="O612" s="182">
        <v>33.656957928802598</v>
      </c>
      <c r="P612" s="103">
        <v>185.66827999999998</v>
      </c>
      <c r="R612" s="100">
        <v>3.14</v>
      </c>
      <c r="S612" s="100">
        <v>3.17</v>
      </c>
      <c r="T612" s="100">
        <v>3.1550000000000002</v>
      </c>
      <c r="U612" s="183">
        <v>-1.5600624024961007</v>
      </c>
      <c r="V612" s="183">
        <v>24.457593688362934</v>
      </c>
      <c r="W612" s="100">
        <v>283.67236000000003</v>
      </c>
    </row>
    <row r="613" spans="1:23">
      <c r="A613" s="173">
        <f t="shared" ref="A613:B613" si="200">A612+7</f>
        <v>43674</v>
      </c>
      <c r="B613" s="149">
        <f t="shared" si="200"/>
        <v>43676</v>
      </c>
      <c r="C613" s="102">
        <v>0.89543571428571422</v>
      </c>
      <c r="D613" s="103">
        <v>2.8</v>
      </c>
      <c r="E613" s="103">
        <v>2.83</v>
      </c>
      <c r="F613" s="103">
        <v>2.8149999999999999</v>
      </c>
      <c r="G613" s="182">
        <v>0</v>
      </c>
      <c r="H613" s="182">
        <v>20.042643923240959</v>
      </c>
      <c r="I613" s="103">
        <v>252.06515357142854</v>
      </c>
      <c r="K613" s="103">
        <v>2.0499999999999998</v>
      </c>
      <c r="L613" s="103">
        <v>2.08</v>
      </c>
      <c r="M613" s="103">
        <v>2.0649999999999999</v>
      </c>
      <c r="N613" s="182">
        <v>0</v>
      </c>
      <c r="O613" s="182">
        <v>33.656957928802598</v>
      </c>
      <c r="P613" s="103">
        <v>184.90747499999998</v>
      </c>
      <c r="R613" s="100">
        <v>3.14</v>
      </c>
      <c r="S613" s="100">
        <v>3.17</v>
      </c>
      <c r="T613" s="100">
        <v>3.1550000000000002</v>
      </c>
      <c r="U613" s="183">
        <v>0</v>
      </c>
      <c r="V613" s="183">
        <v>24.457593688362934</v>
      </c>
      <c r="W613" s="100">
        <v>282.50996785714284</v>
      </c>
    </row>
    <row r="614" spans="1:23">
      <c r="A614" s="173">
        <f t="shared" ref="A614:B614" si="201">A613+7</f>
        <v>43681</v>
      </c>
      <c r="B614" s="149">
        <f t="shared" si="201"/>
        <v>43683</v>
      </c>
      <c r="C614" s="102">
        <v>0.91073142857142853</v>
      </c>
      <c r="D614" s="103">
        <v>2.8</v>
      </c>
      <c r="E614" s="103">
        <v>2.83</v>
      </c>
      <c r="F614" s="103">
        <v>2.8149999999999999</v>
      </c>
      <c r="G614" s="182">
        <v>0</v>
      </c>
      <c r="H614" s="182">
        <v>20.042643923240959</v>
      </c>
      <c r="I614" s="103">
        <v>256.37089714285713</v>
      </c>
      <c r="K614" s="103">
        <v>2.0499999999999998</v>
      </c>
      <c r="L614" s="103">
        <v>2.08</v>
      </c>
      <c r="M614" s="103">
        <v>2.0649999999999999</v>
      </c>
      <c r="N614" s="182">
        <v>0</v>
      </c>
      <c r="O614" s="182">
        <v>33.656957928802598</v>
      </c>
      <c r="P614" s="103">
        <v>188.06603999999999</v>
      </c>
      <c r="R614" s="100">
        <v>3.14</v>
      </c>
      <c r="S614" s="100">
        <v>3.17</v>
      </c>
      <c r="T614" s="100">
        <v>3.1550000000000002</v>
      </c>
      <c r="U614" s="183">
        <v>0</v>
      </c>
      <c r="V614" s="183">
        <v>24.457593688362934</v>
      </c>
      <c r="W614" s="100">
        <v>287.33576571428574</v>
      </c>
    </row>
    <row r="615" spans="1:23">
      <c r="A615" s="173">
        <f t="shared" ref="A615:B615" si="202">A614+7</f>
        <v>43688</v>
      </c>
      <c r="B615" s="149">
        <f t="shared" si="202"/>
        <v>43690</v>
      </c>
      <c r="C615" s="102">
        <v>0.9218900000000001</v>
      </c>
      <c r="D615" s="103">
        <v>2.83</v>
      </c>
      <c r="E615" s="103">
        <v>2.86</v>
      </c>
      <c r="F615" s="103">
        <v>2.8449999999999998</v>
      </c>
      <c r="G615" s="182">
        <v>1.0657193605683801</v>
      </c>
      <c r="H615" s="182">
        <v>21.321961620469082</v>
      </c>
      <c r="I615" s="103">
        <v>262.27770499999997</v>
      </c>
      <c r="K615" s="103">
        <v>2.08</v>
      </c>
      <c r="L615" s="103">
        <v>2.11</v>
      </c>
      <c r="M615" s="103">
        <v>2.0949999999999998</v>
      </c>
      <c r="N615" s="182">
        <v>1.4527845036319604</v>
      </c>
      <c r="O615" s="182">
        <v>35.598705501618127</v>
      </c>
      <c r="P615" s="103">
        <v>193.135955</v>
      </c>
      <c r="R615" s="100">
        <v>3.19</v>
      </c>
      <c r="S615" s="100">
        <v>3.22</v>
      </c>
      <c r="T615" s="100">
        <v>3.2050000000000001</v>
      </c>
      <c r="U615" s="183">
        <v>1.5847860538827234</v>
      </c>
      <c r="V615" s="183">
        <v>26.429980276134131</v>
      </c>
      <c r="W615" s="100">
        <v>295.46574500000003</v>
      </c>
    </row>
    <row r="616" spans="1:23">
      <c r="A616" s="173">
        <f t="shared" ref="A616:B616" si="203">A615+7</f>
        <v>43695</v>
      </c>
      <c r="B616" s="149">
        <f t="shared" si="203"/>
        <v>43697</v>
      </c>
      <c r="C616" s="102">
        <v>0.92123857142857157</v>
      </c>
      <c r="D616" s="103">
        <v>2.83</v>
      </c>
      <c r="E616" s="103">
        <v>2.86</v>
      </c>
      <c r="F616" s="103">
        <v>2.8449999999999998</v>
      </c>
      <c r="G616" s="182">
        <v>0</v>
      </c>
      <c r="H616" s="182">
        <v>21.321961620469082</v>
      </c>
      <c r="I616" s="103">
        <v>262.0923735714286</v>
      </c>
      <c r="K616" s="103">
        <v>2.08</v>
      </c>
      <c r="L616" s="103">
        <v>2.11</v>
      </c>
      <c r="M616" s="103">
        <v>2.0949999999999998</v>
      </c>
      <c r="N616" s="182">
        <v>0</v>
      </c>
      <c r="O616" s="182">
        <v>35.598705501618127</v>
      </c>
      <c r="P616" s="103">
        <v>192.99948071428571</v>
      </c>
      <c r="R616" s="100">
        <v>3.19</v>
      </c>
      <c r="S616" s="100">
        <v>3.22</v>
      </c>
      <c r="T616" s="100">
        <v>3.2050000000000001</v>
      </c>
      <c r="U616" s="183">
        <v>0</v>
      </c>
      <c r="V616" s="183">
        <v>26.429980276134131</v>
      </c>
      <c r="W616" s="100">
        <v>295.25696214285722</v>
      </c>
    </row>
    <row r="617" spans="1:23">
      <c r="A617" s="173">
        <f t="shared" ref="A617:B617" si="204">A616+7</f>
        <v>43702</v>
      </c>
      <c r="B617" s="149">
        <f t="shared" si="204"/>
        <v>43704</v>
      </c>
      <c r="C617" s="102">
        <v>0.91120000000000001</v>
      </c>
      <c r="D617" s="103">
        <v>2.98</v>
      </c>
      <c r="E617" s="103">
        <v>3.01</v>
      </c>
      <c r="F617" s="103">
        <v>2.9950000000000001</v>
      </c>
      <c r="G617" s="182">
        <v>5.2724077328646786</v>
      </c>
      <c r="H617" s="182">
        <v>27.718550106609825</v>
      </c>
      <c r="I617" s="103">
        <v>272.90440000000001</v>
      </c>
      <c r="K617" s="103">
        <v>2.2799999999999998</v>
      </c>
      <c r="L617" s="103">
        <v>2.31</v>
      </c>
      <c r="M617" s="103">
        <v>2.2949999999999999</v>
      </c>
      <c r="N617" s="182">
        <v>9.5465393794749644</v>
      </c>
      <c r="O617" s="182">
        <v>48.543689320388353</v>
      </c>
      <c r="P617" s="103">
        <v>209.12039999999999</v>
      </c>
      <c r="R617" s="100">
        <v>3.34</v>
      </c>
      <c r="S617" s="100">
        <v>3.37</v>
      </c>
      <c r="T617" s="100">
        <v>3.355</v>
      </c>
      <c r="U617" s="183">
        <v>4.6801872074883022</v>
      </c>
      <c r="V617" s="183">
        <v>32.347140039447709</v>
      </c>
      <c r="W617" s="100">
        <v>305.70760000000001</v>
      </c>
    </row>
    <row r="618" spans="1:23">
      <c r="A618" s="173">
        <f t="shared" ref="A618:B618" si="205">A617+7</f>
        <v>43709</v>
      </c>
      <c r="B618" s="149">
        <f t="shared" si="205"/>
        <v>43711</v>
      </c>
      <c r="C618" s="102">
        <v>0.90597142857142843</v>
      </c>
      <c r="D618" s="103">
        <v>2.98</v>
      </c>
      <c r="E618" s="103">
        <v>3.01</v>
      </c>
      <c r="F618" s="103">
        <v>2.9950000000000001</v>
      </c>
      <c r="G618" s="182">
        <v>0</v>
      </c>
      <c r="H618" s="182">
        <v>27.718550106609825</v>
      </c>
      <c r="I618" s="103">
        <v>271.33844285714281</v>
      </c>
      <c r="K618" s="103">
        <v>2.2799999999999998</v>
      </c>
      <c r="L618" s="103">
        <v>2.31</v>
      </c>
      <c r="M618" s="103">
        <v>2.2949999999999999</v>
      </c>
      <c r="N618" s="182">
        <v>0</v>
      </c>
      <c r="O618" s="182">
        <v>48.543689320388353</v>
      </c>
      <c r="P618" s="103">
        <v>207.92044285714283</v>
      </c>
      <c r="R618" s="100">
        <v>3.34</v>
      </c>
      <c r="S618" s="100">
        <v>3.37</v>
      </c>
      <c r="T618" s="100">
        <v>3.355</v>
      </c>
      <c r="U618" s="183">
        <v>0</v>
      </c>
      <c r="V618" s="183">
        <v>32.347140039447709</v>
      </c>
      <c r="W618" s="100">
        <v>303.95341428571425</v>
      </c>
    </row>
    <row r="619" spans="1:23">
      <c r="A619" s="173">
        <f t="shared" ref="A619:B619" si="206">A618+7</f>
        <v>43716</v>
      </c>
      <c r="B619" s="149">
        <f t="shared" si="206"/>
        <v>43718</v>
      </c>
      <c r="C619" s="102">
        <v>0.90196428571428577</v>
      </c>
      <c r="D619" s="103">
        <v>2.98</v>
      </c>
      <c r="E619" s="103">
        <v>3.01</v>
      </c>
      <c r="F619" s="103">
        <v>2.9950000000000001</v>
      </c>
      <c r="G619" s="182">
        <v>0</v>
      </c>
      <c r="H619" s="182">
        <v>27.718550106609825</v>
      </c>
      <c r="I619" s="103">
        <v>270.13830357142859</v>
      </c>
      <c r="K619" s="103">
        <v>2.2799999999999998</v>
      </c>
      <c r="L619" s="103">
        <v>2.31</v>
      </c>
      <c r="M619" s="103">
        <v>2.2949999999999999</v>
      </c>
      <c r="N619" s="182">
        <v>0</v>
      </c>
      <c r="O619" s="182">
        <v>48.543689320388353</v>
      </c>
      <c r="P619" s="103">
        <v>207.00080357142858</v>
      </c>
      <c r="R619" s="100">
        <v>3.34</v>
      </c>
      <c r="S619" s="100">
        <v>3.37</v>
      </c>
      <c r="T619" s="100">
        <v>3.355</v>
      </c>
      <c r="U619" s="183">
        <v>0</v>
      </c>
      <c r="V619" s="183">
        <v>32.347140039447709</v>
      </c>
      <c r="W619" s="100">
        <v>302.60901785714287</v>
      </c>
    </row>
    <row r="620" spans="1:23">
      <c r="A620" s="173">
        <f t="shared" ref="A620:B620" si="207">A619+7</f>
        <v>43723</v>
      </c>
      <c r="B620" s="149">
        <f t="shared" si="207"/>
        <v>43725</v>
      </c>
      <c r="C620" s="102">
        <v>0.89207000000000003</v>
      </c>
      <c r="D620" s="103">
        <v>2.98</v>
      </c>
      <c r="E620" s="103">
        <v>3.01</v>
      </c>
      <c r="F620" s="103">
        <v>2.9950000000000001</v>
      </c>
      <c r="G620" s="182">
        <v>0</v>
      </c>
      <c r="H620" s="182">
        <v>27.718550106609825</v>
      </c>
      <c r="I620" s="103">
        <v>267.17496500000004</v>
      </c>
      <c r="K620" s="103">
        <v>2.2799999999999998</v>
      </c>
      <c r="L620" s="103">
        <v>2.31</v>
      </c>
      <c r="M620" s="103">
        <v>2.2949999999999999</v>
      </c>
      <c r="N620" s="182">
        <v>0</v>
      </c>
      <c r="O620" s="182">
        <v>48.543689320388353</v>
      </c>
      <c r="P620" s="103">
        <v>204.730065</v>
      </c>
      <c r="R620" s="100">
        <v>3.34</v>
      </c>
      <c r="S620" s="100">
        <v>3.37</v>
      </c>
      <c r="T620" s="100">
        <v>3.355</v>
      </c>
      <c r="U620" s="183">
        <v>0</v>
      </c>
      <c r="V620" s="183">
        <v>32.347140039447709</v>
      </c>
      <c r="W620" s="100">
        <v>299.28948500000001</v>
      </c>
    </row>
    <row r="621" spans="1:23">
      <c r="A621" s="173">
        <f t="shared" ref="A621:B621" si="208">A620+7</f>
        <v>43730</v>
      </c>
      <c r="B621" s="149">
        <f t="shared" si="208"/>
        <v>43732</v>
      </c>
      <c r="C621" s="102">
        <v>0.88618714285714273</v>
      </c>
      <c r="D621" s="103">
        <v>2.98</v>
      </c>
      <c r="E621" s="103">
        <v>3.01</v>
      </c>
      <c r="F621" s="103">
        <v>2.9950000000000001</v>
      </c>
      <c r="G621" s="182">
        <v>0</v>
      </c>
      <c r="H621" s="182">
        <v>28.817204301075265</v>
      </c>
      <c r="I621" s="103">
        <v>265.41304928571424</v>
      </c>
      <c r="K621" s="103">
        <v>2.2799999999999998</v>
      </c>
      <c r="L621" s="103">
        <v>2.31</v>
      </c>
      <c r="M621" s="103">
        <v>2.2949999999999999</v>
      </c>
      <c r="N621" s="182">
        <v>0</v>
      </c>
      <c r="O621" s="182">
        <v>53.511705685618722</v>
      </c>
      <c r="P621" s="103">
        <v>203.37994928571425</v>
      </c>
      <c r="R621" s="100">
        <v>3.34</v>
      </c>
      <c r="S621" s="100">
        <v>3.37</v>
      </c>
      <c r="T621" s="100">
        <v>3.355</v>
      </c>
      <c r="U621" s="183">
        <v>0</v>
      </c>
      <c r="V621" s="183">
        <v>35.010060362173022</v>
      </c>
      <c r="W621" s="100">
        <v>297.31578642857136</v>
      </c>
    </row>
    <row r="622" spans="1:23">
      <c r="A622" s="173">
        <f t="shared" ref="A622:B622" si="209">A621+7</f>
        <v>43737</v>
      </c>
      <c r="B622" s="149">
        <f t="shared" si="209"/>
        <v>43739</v>
      </c>
      <c r="C622" s="102">
        <v>0.88493571428571438</v>
      </c>
      <c r="D622" s="103">
        <v>2.98</v>
      </c>
      <c r="E622" s="103">
        <v>3.01</v>
      </c>
      <c r="F622" s="103">
        <v>2.9950000000000001</v>
      </c>
      <c r="G622" s="182">
        <v>0</v>
      </c>
      <c r="H622" s="182">
        <v>28.817204301075265</v>
      </c>
      <c r="I622" s="103">
        <v>265.03824642857148</v>
      </c>
      <c r="K622" s="103">
        <v>2.2799999999999998</v>
      </c>
      <c r="L622" s="103">
        <v>2.31</v>
      </c>
      <c r="M622" s="103">
        <v>2.2949999999999999</v>
      </c>
      <c r="N622" s="182">
        <v>0</v>
      </c>
      <c r="O622" s="182">
        <v>53.511705685618722</v>
      </c>
      <c r="P622" s="103">
        <v>203.09274642857144</v>
      </c>
      <c r="R622" s="100">
        <v>3.34</v>
      </c>
      <c r="S622" s="100">
        <v>3.37</v>
      </c>
      <c r="T622" s="100">
        <v>3.355</v>
      </c>
      <c r="U622" s="183">
        <v>0</v>
      </c>
      <c r="V622" s="183">
        <v>35.010060362173022</v>
      </c>
      <c r="W622" s="100">
        <v>296.89593214285719</v>
      </c>
    </row>
    <row r="623" spans="1:23">
      <c r="A623" s="173">
        <f t="shared" ref="A623:B623" si="210">A622+7</f>
        <v>43744</v>
      </c>
      <c r="B623" s="149">
        <f t="shared" si="210"/>
        <v>43746</v>
      </c>
      <c r="C623" s="102">
        <v>0.88879428571428554</v>
      </c>
      <c r="D623" s="103">
        <v>2.98</v>
      </c>
      <c r="E623" s="103">
        <v>3.01</v>
      </c>
      <c r="F623" s="103">
        <v>2.9950000000000001</v>
      </c>
      <c r="G623" s="182">
        <v>0</v>
      </c>
      <c r="H623" s="182">
        <v>29.934924078091143</v>
      </c>
      <c r="I623" s="103">
        <v>266.19388857142849</v>
      </c>
      <c r="K623" s="103">
        <v>2.2799999999999998</v>
      </c>
      <c r="L623" s="103">
        <v>2.31</v>
      </c>
      <c r="M623" s="103">
        <v>2.2949999999999999</v>
      </c>
      <c r="N623" s="182">
        <v>0</v>
      </c>
      <c r="O623" s="182">
        <v>56.655290102389102</v>
      </c>
      <c r="P623" s="103">
        <v>203.97828857142852</v>
      </c>
      <c r="R623" s="100">
        <v>3.34</v>
      </c>
      <c r="S623" s="100">
        <v>3.37</v>
      </c>
      <c r="T623" s="100">
        <v>3.355</v>
      </c>
      <c r="U623" s="183">
        <v>0</v>
      </c>
      <c r="V623" s="183">
        <v>36.659877800407344</v>
      </c>
      <c r="W623" s="100">
        <v>298.1904828571428</v>
      </c>
    </row>
    <row r="624" spans="1:23">
      <c r="A624" s="173">
        <f t="shared" ref="A624:B624" si="211">A623+7</f>
        <v>43751</v>
      </c>
      <c r="B624" s="149">
        <f t="shared" si="211"/>
        <v>43753</v>
      </c>
      <c r="C624" s="102">
        <v>0.8900514285714286</v>
      </c>
      <c r="D624" s="103">
        <v>2.98</v>
      </c>
      <c r="E624" s="103">
        <v>3.01</v>
      </c>
      <c r="F624" s="103">
        <v>2.9950000000000001</v>
      </c>
      <c r="G624" s="182">
        <v>0</v>
      </c>
      <c r="H624" s="182">
        <v>29.934924078091143</v>
      </c>
      <c r="I624" s="103">
        <v>266.57040285714288</v>
      </c>
      <c r="K624" s="103">
        <v>2.2799999999999998</v>
      </c>
      <c r="L624" s="103">
        <v>2.31</v>
      </c>
      <c r="M624" s="103">
        <v>2.2949999999999999</v>
      </c>
      <c r="N624" s="182">
        <v>0</v>
      </c>
      <c r="O624" s="182">
        <v>56.655290102389102</v>
      </c>
      <c r="P624" s="103">
        <v>204.26680285714286</v>
      </c>
      <c r="R624" s="100">
        <v>3.34</v>
      </c>
      <c r="S624" s="100">
        <v>3.37</v>
      </c>
      <c r="T624" s="100">
        <v>3.355</v>
      </c>
      <c r="U624" s="183">
        <v>0</v>
      </c>
      <c r="V624" s="183">
        <v>36.659877800407344</v>
      </c>
      <c r="W624" s="100">
        <v>298.6122542857143</v>
      </c>
    </row>
    <row r="625" spans="1:23">
      <c r="A625" s="173">
        <f t="shared" ref="A625:B625" si="212">A624+7</f>
        <v>43758</v>
      </c>
      <c r="B625" s="149">
        <f t="shared" si="212"/>
        <v>43760</v>
      </c>
      <c r="C625" s="102">
        <v>0.8697557142857143</v>
      </c>
      <c r="D625" s="103">
        <v>2.98</v>
      </c>
      <c r="E625" s="103">
        <v>3.01</v>
      </c>
      <c r="F625" s="103">
        <v>2.9950000000000001</v>
      </c>
      <c r="G625" s="182">
        <v>0</v>
      </c>
      <c r="H625" s="182">
        <v>29.934924078091143</v>
      </c>
      <c r="I625" s="103">
        <v>260.49183642857145</v>
      </c>
      <c r="K625" s="103">
        <v>2.2799999999999998</v>
      </c>
      <c r="L625" s="103">
        <v>2.31</v>
      </c>
      <c r="M625" s="103">
        <v>2.2949999999999999</v>
      </c>
      <c r="N625" s="182">
        <v>0</v>
      </c>
      <c r="O625" s="182">
        <v>56.655290102389102</v>
      </c>
      <c r="P625" s="103">
        <v>199.60893642857144</v>
      </c>
      <c r="R625" s="100">
        <v>3.34</v>
      </c>
      <c r="S625" s="100">
        <v>3.37</v>
      </c>
      <c r="T625" s="100">
        <v>3.355</v>
      </c>
      <c r="U625" s="183">
        <v>0</v>
      </c>
      <c r="V625" s="183">
        <v>36.659877800407344</v>
      </c>
      <c r="W625" s="100">
        <v>291.80304214285712</v>
      </c>
    </row>
    <row r="626" spans="1:23">
      <c r="A626" s="173">
        <f t="shared" ref="A626:B626" si="213">A625+7</f>
        <v>43765</v>
      </c>
      <c r="B626" s="149">
        <f t="shared" si="213"/>
        <v>43767</v>
      </c>
      <c r="C626" s="102">
        <v>0.86330285714285704</v>
      </c>
      <c r="D626" s="103">
        <v>3.08</v>
      </c>
      <c r="E626" s="103">
        <v>3.11</v>
      </c>
      <c r="F626" s="103">
        <v>3.0949999999999998</v>
      </c>
      <c r="G626" s="182">
        <v>3.3388981636059896</v>
      </c>
      <c r="H626" s="182">
        <v>34.27331887201737</v>
      </c>
      <c r="I626" s="103">
        <v>267.19223428571422</v>
      </c>
      <c r="K626" s="103">
        <v>2.38</v>
      </c>
      <c r="L626" s="103">
        <v>2.41</v>
      </c>
      <c r="M626" s="103">
        <v>2.395</v>
      </c>
      <c r="N626" s="182">
        <v>4.3572984749455514</v>
      </c>
      <c r="O626" s="182">
        <v>63.481228668941981</v>
      </c>
      <c r="P626" s="103">
        <v>206.76103428571423</v>
      </c>
      <c r="R626" s="100">
        <v>3.44</v>
      </c>
      <c r="S626" s="100">
        <v>3.47</v>
      </c>
      <c r="T626" s="100">
        <v>3.4550000000000001</v>
      </c>
      <c r="U626" s="183">
        <v>2.9806259314456156</v>
      </c>
      <c r="V626" s="183">
        <v>40.73319755600815</v>
      </c>
      <c r="W626" s="100">
        <v>298.27113714285713</v>
      </c>
    </row>
    <row r="627" spans="1:23">
      <c r="A627" s="173">
        <f t="shared" ref="A627:B627" si="214">A626+7</f>
        <v>43772</v>
      </c>
      <c r="B627" s="149">
        <f t="shared" si="214"/>
        <v>43774</v>
      </c>
      <c r="C627" s="102">
        <v>0.86228285714285724</v>
      </c>
      <c r="D627" s="103">
        <v>3.08</v>
      </c>
      <c r="E627" s="103">
        <v>3.11</v>
      </c>
      <c r="F627" s="103">
        <v>3.0949999999999998</v>
      </c>
      <c r="G627" s="182">
        <v>0</v>
      </c>
      <c r="H627" s="182">
        <v>34.27331887201737</v>
      </c>
      <c r="I627" s="103">
        <v>266.87654428571432</v>
      </c>
      <c r="K627" s="103">
        <v>2.38</v>
      </c>
      <c r="L627" s="103">
        <v>2.41</v>
      </c>
      <c r="M627" s="103">
        <v>2.395</v>
      </c>
      <c r="N627" s="182">
        <v>0</v>
      </c>
      <c r="O627" s="182">
        <v>63.481228668941981</v>
      </c>
      <c r="P627" s="103">
        <v>206.51674428571431</v>
      </c>
      <c r="R627" s="100">
        <v>3.44</v>
      </c>
      <c r="S627" s="100">
        <v>3.47</v>
      </c>
      <c r="T627" s="100">
        <v>3.4550000000000001</v>
      </c>
      <c r="U627" s="183">
        <v>0</v>
      </c>
      <c r="V627" s="183">
        <v>40.73319755600815</v>
      </c>
      <c r="W627" s="100">
        <v>297.91872714285716</v>
      </c>
    </row>
    <row r="628" spans="1:23">
      <c r="A628" s="173">
        <f t="shared" ref="A628:B628" si="215">A627+7</f>
        <v>43779</v>
      </c>
      <c r="B628" s="149">
        <f t="shared" si="215"/>
        <v>43781</v>
      </c>
      <c r="C628" s="102">
        <v>0.86182857142857139</v>
      </c>
      <c r="D628" s="103">
        <v>3.08</v>
      </c>
      <c r="E628" s="103">
        <v>3.11</v>
      </c>
      <c r="F628" s="103">
        <v>3.0949999999999998</v>
      </c>
      <c r="G628" s="182">
        <v>0</v>
      </c>
      <c r="H628" s="182">
        <v>34.27331887201737</v>
      </c>
      <c r="I628" s="103">
        <v>266.73594285714285</v>
      </c>
      <c r="K628" s="103">
        <v>2.38</v>
      </c>
      <c r="L628" s="103">
        <v>2.41</v>
      </c>
      <c r="M628" s="103">
        <v>2.395</v>
      </c>
      <c r="N628" s="182">
        <v>0</v>
      </c>
      <c r="O628" s="182">
        <v>63.481228668941981</v>
      </c>
      <c r="P628" s="103">
        <v>206.40794285714287</v>
      </c>
      <c r="R628" s="100">
        <v>3.44</v>
      </c>
      <c r="S628" s="100">
        <v>3.47</v>
      </c>
      <c r="T628" s="100">
        <v>3.4550000000000001</v>
      </c>
      <c r="U628" s="183">
        <v>0</v>
      </c>
      <c r="V628" s="183">
        <v>40.73319755600815</v>
      </c>
      <c r="W628" s="100">
        <v>297.76177142857142</v>
      </c>
    </row>
    <row r="629" spans="1:23">
      <c r="A629" s="173">
        <f t="shared" ref="A629:B629" si="216">A628+7</f>
        <v>43786</v>
      </c>
      <c r="B629" s="149">
        <f t="shared" si="216"/>
        <v>43788</v>
      </c>
      <c r="C629" s="102">
        <v>0.8577771428571429</v>
      </c>
      <c r="D629" s="103">
        <v>3.18</v>
      </c>
      <c r="E629" s="103">
        <v>3.21</v>
      </c>
      <c r="F629" s="103">
        <v>3.1950000000000003</v>
      </c>
      <c r="G629" s="182">
        <v>3.2310177705977594</v>
      </c>
      <c r="H629" s="182">
        <v>38.611713665943626</v>
      </c>
      <c r="I629" s="103">
        <v>274.05979714285718</v>
      </c>
      <c r="K629" s="103">
        <v>2.48</v>
      </c>
      <c r="L629" s="103">
        <v>2.5099999999999998</v>
      </c>
      <c r="M629" s="103">
        <v>2.4950000000000001</v>
      </c>
      <c r="N629" s="182">
        <v>4.1753653444676502</v>
      </c>
      <c r="O629" s="182">
        <v>70.307167235494916</v>
      </c>
      <c r="P629" s="103">
        <v>214.01539714285715</v>
      </c>
      <c r="R629" s="100">
        <v>3.59</v>
      </c>
      <c r="S629" s="100">
        <v>3.62</v>
      </c>
      <c r="T629" s="100">
        <v>3.605</v>
      </c>
      <c r="U629" s="183">
        <v>4.3415340086830696</v>
      </c>
      <c r="V629" s="183">
        <v>46.843177189409346</v>
      </c>
      <c r="W629" s="100">
        <v>309.22865999999999</v>
      </c>
    </row>
    <row r="630" spans="1:23">
      <c r="A630" s="173">
        <f t="shared" ref="A630:B630" si="217">A629+7</f>
        <v>43793</v>
      </c>
      <c r="B630" s="149">
        <f t="shared" si="217"/>
        <v>43795</v>
      </c>
      <c r="C630" s="102">
        <v>0.85683714285714274</v>
      </c>
      <c r="D630" s="103">
        <v>3.18</v>
      </c>
      <c r="E630" s="103">
        <v>3.21</v>
      </c>
      <c r="F630" s="103">
        <v>3.1950000000000003</v>
      </c>
      <c r="G630" s="182">
        <v>0</v>
      </c>
      <c r="H630" s="182">
        <v>38.611713665943626</v>
      </c>
      <c r="I630" s="103">
        <v>273.75946714285715</v>
      </c>
      <c r="K630" s="103">
        <v>2.48</v>
      </c>
      <c r="L630" s="103">
        <v>2.5099999999999998</v>
      </c>
      <c r="M630" s="103">
        <v>2.4950000000000001</v>
      </c>
      <c r="N630" s="182">
        <v>0</v>
      </c>
      <c r="O630" s="182">
        <v>70.307167235494916</v>
      </c>
      <c r="P630" s="103">
        <v>213.78086714285712</v>
      </c>
      <c r="R630" s="100">
        <v>3.59</v>
      </c>
      <c r="S630" s="100">
        <v>3.62</v>
      </c>
      <c r="T630" s="100">
        <v>3.605</v>
      </c>
      <c r="U630" s="183">
        <v>0</v>
      </c>
      <c r="V630" s="183">
        <v>46.843177189409346</v>
      </c>
      <c r="W630" s="100">
        <v>308.88978999999995</v>
      </c>
    </row>
    <row r="631" spans="1:23">
      <c r="A631" s="173">
        <f t="shared" ref="A631:B631" si="218">A630+7</f>
        <v>43800</v>
      </c>
      <c r="B631" s="149">
        <f t="shared" si="218"/>
        <v>43802</v>
      </c>
      <c r="C631" s="102">
        <v>0.8546999999999999</v>
      </c>
      <c r="D631" s="103">
        <v>3.18</v>
      </c>
      <c r="E631" s="103">
        <v>3.21</v>
      </c>
      <c r="F631" s="103">
        <v>3.1950000000000003</v>
      </c>
      <c r="G631" s="182">
        <v>0</v>
      </c>
      <c r="H631" s="182">
        <v>38.611713665943626</v>
      </c>
      <c r="I631" s="103">
        <v>273.07665000000003</v>
      </c>
      <c r="K631" s="103">
        <v>2.48</v>
      </c>
      <c r="L631" s="103">
        <v>2.5099999999999998</v>
      </c>
      <c r="M631" s="103">
        <v>2.4950000000000001</v>
      </c>
      <c r="N631" s="182">
        <v>0</v>
      </c>
      <c r="O631" s="182">
        <v>70.307167235494916</v>
      </c>
      <c r="P631" s="103">
        <v>213.24764999999996</v>
      </c>
      <c r="R631" s="100">
        <v>3.59</v>
      </c>
      <c r="S631" s="100">
        <v>3.62</v>
      </c>
      <c r="T631" s="100">
        <v>3.605</v>
      </c>
      <c r="U631" s="183">
        <v>0</v>
      </c>
      <c r="V631" s="183">
        <v>46.843177189409346</v>
      </c>
      <c r="W631" s="100">
        <v>308.11934999999994</v>
      </c>
    </row>
    <row r="632" spans="1:23">
      <c r="A632" s="173">
        <f t="shared" ref="A632:B632" si="219">A631+7</f>
        <v>43807</v>
      </c>
      <c r="B632" s="149">
        <f t="shared" si="219"/>
        <v>43809</v>
      </c>
      <c r="C632" s="102">
        <v>0.8480414285714285</v>
      </c>
      <c r="D632" s="103">
        <v>3.26</v>
      </c>
      <c r="E632" s="103">
        <v>3.29</v>
      </c>
      <c r="F632" s="103">
        <v>3.2749999999999999</v>
      </c>
      <c r="G632" s="182">
        <v>2.5039123630672862</v>
      </c>
      <c r="H632" s="182">
        <v>42.082429501084619</v>
      </c>
      <c r="I632" s="103">
        <v>277.73356785714282</v>
      </c>
      <c r="K632" s="103">
        <v>2.56</v>
      </c>
      <c r="L632" s="103">
        <v>2.59</v>
      </c>
      <c r="M632" s="103">
        <v>2.5750000000000002</v>
      </c>
      <c r="N632" s="182">
        <v>3.2064128256513129</v>
      </c>
      <c r="O632" s="182">
        <v>75.767918088737247</v>
      </c>
      <c r="P632" s="103">
        <v>218.37066785714288</v>
      </c>
      <c r="R632" s="100">
        <v>3.69</v>
      </c>
      <c r="S632" s="100">
        <v>3.72</v>
      </c>
      <c r="T632" s="100">
        <v>3.7050000000000001</v>
      </c>
      <c r="U632" s="183">
        <v>2.7739251040221973</v>
      </c>
      <c r="V632" s="183">
        <v>50.916496945010181</v>
      </c>
      <c r="W632" s="100">
        <v>314.19934928571422</v>
      </c>
    </row>
    <row r="633" spans="1:23">
      <c r="A633" s="173">
        <f t="shared" ref="A633:B633" si="220">A632+7</f>
        <v>43814</v>
      </c>
      <c r="B633" s="149">
        <f t="shared" si="220"/>
        <v>43816</v>
      </c>
      <c r="C633" s="102">
        <v>0.8407742857142857</v>
      </c>
      <c r="D633" s="103">
        <v>3.18</v>
      </c>
      <c r="E633" s="103">
        <v>3.21</v>
      </c>
      <c r="F633" s="103">
        <v>3.1950000000000003</v>
      </c>
      <c r="G633" s="182">
        <v>-2.4427480916030362</v>
      </c>
      <c r="H633" s="182">
        <v>38.611713665943626</v>
      </c>
      <c r="I633" s="103">
        <v>268.6273842857143</v>
      </c>
      <c r="K633" s="103">
        <v>2.48</v>
      </c>
      <c r="L633" s="103">
        <v>2.5099999999999998</v>
      </c>
      <c r="M633" s="103">
        <v>2.4950000000000001</v>
      </c>
      <c r="N633" s="182">
        <v>-3.1067961165048672</v>
      </c>
      <c r="O633" s="182">
        <v>70.307167235494916</v>
      </c>
      <c r="P633" s="103">
        <v>209.77318428571428</v>
      </c>
      <c r="R633" s="100">
        <v>3.59</v>
      </c>
      <c r="S633" s="100">
        <v>3.62</v>
      </c>
      <c r="T633" s="100">
        <v>3.605</v>
      </c>
      <c r="U633" s="183">
        <v>-2.6990553306342804</v>
      </c>
      <c r="V633" s="183">
        <v>46.843177189409346</v>
      </c>
      <c r="W633" s="100">
        <v>303.09912999999995</v>
      </c>
    </row>
    <row r="634" spans="1:23">
      <c r="A634" s="173">
        <f t="shared" ref="A634:B634" si="221">A633+7</f>
        <v>43821</v>
      </c>
      <c r="B634" s="149">
        <f t="shared" si="221"/>
        <v>43823</v>
      </c>
      <c r="C634" s="102">
        <v>0.84580714285714287</v>
      </c>
      <c r="D634" s="103">
        <v>3.18</v>
      </c>
      <c r="E634" s="103">
        <v>3.21</v>
      </c>
      <c r="F634" s="103">
        <v>3.1950000000000003</v>
      </c>
      <c r="G634" s="182">
        <v>0</v>
      </c>
      <c r="H634" s="182">
        <v>38.611713665943626</v>
      </c>
      <c r="I634" s="103">
        <v>270.23538214285719</v>
      </c>
      <c r="K634" s="103">
        <v>2.48</v>
      </c>
      <c r="L634" s="103">
        <v>2.5099999999999998</v>
      </c>
      <c r="M634" s="103">
        <v>2.4950000000000001</v>
      </c>
      <c r="N634" s="182">
        <v>0</v>
      </c>
      <c r="O634" s="182">
        <v>70.307167235494916</v>
      </c>
      <c r="P634" s="103">
        <v>211.02888214285716</v>
      </c>
      <c r="R634" s="100">
        <v>3.59</v>
      </c>
      <c r="S634" s="100">
        <v>3.62</v>
      </c>
      <c r="T634" s="100">
        <v>3.605</v>
      </c>
      <c r="U634" s="183">
        <v>0</v>
      </c>
      <c r="V634" s="183">
        <v>46.843177189409346</v>
      </c>
      <c r="W634" s="100">
        <v>304.91347500000001</v>
      </c>
    </row>
    <row r="635" spans="1:23">
      <c r="A635" s="173">
        <f t="shared" ref="A635:B635" si="222">A634+7</f>
        <v>43828</v>
      </c>
      <c r="B635" s="149">
        <f t="shared" si="222"/>
        <v>43830</v>
      </c>
      <c r="C635" s="102">
        <v>0.85385714285714287</v>
      </c>
      <c r="D635" s="103">
        <v>3.18</v>
      </c>
      <c r="E635" s="103">
        <v>3.21</v>
      </c>
      <c r="F635" s="103">
        <v>3.1950000000000003</v>
      </c>
      <c r="G635" s="182">
        <v>0</v>
      </c>
      <c r="H635" s="182">
        <v>38.611713665943626</v>
      </c>
      <c r="I635" s="103">
        <v>272.8073571428572</v>
      </c>
      <c r="K635" s="103">
        <v>2.48</v>
      </c>
      <c r="L635" s="103">
        <v>2.5099999999999998</v>
      </c>
      <c r="M635" s="103">
        <v>2.4950000000000001</v>
      </c>
      <c r="N635" s="182">
        <v>0</v>
      </c>
      <c r="O635" s="182">
        <v>70.307167235494916</v>
      </c>
      <c r="P635" s="103">
        <v>213.03735714285716</v>
      </c>
      <c r="R635" s="100">
        <v>3.59</v>
      </c>
      <c r="S635" s="100">
        <v>3.62</v>
      </c>
      <c r="T635" s="100">
        <v>3.605</v>
      </c>
      <c r="U635" s="183">
        <v>0</v>
      </c>
      <c r="V635" s="183">
        <v>46.843177189409346</v>
      </c>
      <c r="W635" s="100">
        <v>307.81550000000004</v>
      </c>
    </row>
    <row r="636" spans="1:23">
      <c r="A636" s="173">
        <f t="shared" ref="A636:B636" si="223">A635+7</f>
        <v>43835</v>
      </c>
      <c r="B636" s="149">
        <f t="shared" si="223"/>
        <v>43837</v>
      </c>
      <c r="C636" s="102">
        <v>0.85079428571428561</v>
      </c>
      <c r="D636" s="103">
        <v>3.18</v>
      </c>
      <c r="E636" s="103">
        <v>3.21</v>
      </c>
      <c r="F636" s="103">
        <v>3.1950000000000003</v>
      </c>
      <c r="G636" s="182">
        <v>0</v>
      </c>
      <c r="H636" s="182">
        <v>38.611713665943626</v>
      </c>
      <c r="I636" s="103">
        <v>271.82877428571425</v>
      </c>
      <c r="K636" s="103">
        <v>2.48</v>
      </c>
      <c r="L636" s="103">
        <v>2.5099999999999998</v>
      </c>
      <c r="M636" s="103">
        <v>2.4950000000000001</v>
      </c>
      <c r="N636" s="182">
        <v>0</v>
      </c>
      <c r="O636" s="182">
        <v>70.307167235494916</v>
      </c>
      <c r="P636" s="103">
        <v>212.27317428571428</v>
      </c>
      <c r="R636" s="100">
        <v>3.59</v>
      </c>
      <c r="S636" s="100">
        <v>3.62</v>
      </c>
      <c r="T636" s="100">
        <v>3.605</v>
      </c>
      <c r="U636" s="183">
        <v>0</v>
      </c>
      <c r="V636" s="183">
        <v>46.843177189409346</v>
      </c>
      <c r="W636" s="100">
        <v>306.71133999999995</v>
      </c>
    </row>
    <row r="637" spans="1:23">
      <c r="A637" s="173">
        <f t="shared" ref="A637:B637" si="224">A636+7</f>
        <v>43842</v>
      </c>
      <c r="B637" s="149">
        <f t="shared" si="224"/>
        <v>43844</v>
      </c>
      <c r="C637" s="102">
        <v>0.85040857142857129</v>
      </c>
      <c r="D637" s="103">
        <v>3.06</v>
      </c>
      <c r="E637" s="103">
        <v>3.09</v>
      </c>
      <c r="F637" s="103">
        <v>3.0750000000000002</v>
      </c>
      <c r="G637" s="182">
        <v>-3.7558685446009434</v>
      </c>
      <c r="H637" s="182">
        <v>33.405639913232136</v>
      </c>
      <c r="I637" s="103">
        <v>261.50063571428569</v>
      </c>
      <c r="K637" s="103">
        <v>2.38</v>
      </c>
      <c r="L637" s="103">
        <v>2.41</v>
      </c>
      <c r="M637" s="103">
        <v>2.395</v>
      </c>
      <c r="N637" s="182">
        <v>-4.008016032064134</v>
      </c>
      <c r="O637" s="182">
        <v>63.481228668941981</v>
      </c>
      <c r="P637" s="103">
        <v>203.6728528571428</v>
      </c>
      <c r="R637" s="100">
        <v>3.49</v>
      </c>
      <c r="S637" s="100">
        <v>3.52</v>
      </c>
      <c r="T637" s="100">
        <v>3.5049999999999999</v>
      </c>
      <c r="U637" s="183">
        <v>-2.7739251040221973</v>
      </c>
      <c r="V637" s="183">
        <v>42.769857433808539</v>
      </c>
      <c r="W637" s="100">
        <v>298.06820428571422</v>
      </c>
    </row>
    <row r="638" spans="1:23">
      <c r="A638" s="173">
        <f t="shared" ref="A638:B638" si="225">A637+7</f>
        <v>43849</v>
      </c>
      <c r="B638" s="149">
        <f t="shared" si="225"/>
        <v>43851</v>
      </c>
      <c r="C638" s="102">
        <v>0.85364428571428574</v>
      </c>
      <c r="D638" s="103">
        <v>3.03</v>
      </c>
      <c r="E638" s="103">
        <v>3.06</v>
      </c>
      <c r="F638" s="103">
        <v>3.0449999999999999</v>
      </c>
      <c r="G638" s="182">
        <v>-0.97560975609756895</v>
      </c>
      <c r="H638" s="182">
        <v>32.104121475054228</v>
      </c>
      <c r="I638" s="103">
        <v>259.934685</v>
      </c>
      <c r="K638" s="103">
        <v>2.33</v>
      </c>
      <c r="L638" s="103">
        <v>2.36</v>
      </c>
      <c r="M638" s="103">
        <v>2.3449999999999998</v>
      </c>
      <c r="N638" s="182">
        <v>-2.0876826722338393</v>
      </c>
      <c r="O638" s="182">
        <v>60.068259385665527</v>
      </c>
      <c r="P638" s="103">
        <v>200.17958499999997</v>
      </c>
      <c r="R638" s="100">
        <v>3.49</v>
      </c>
      <c r="S638" s="100">
        <v>3.52</v>
      </c>
      <c r="T638" s="100">
        <v>3.5049999999999999</v>
      </c>
      <c r="U638" s="183">
        <v>0</v>
      </c>
      <c r="V638" s="183">
        <v>42.769857433808539</v>
      </c>
      <c r="W638" s="100">
        <v>299.20232214285716</v>
      </c>
    </row>
    <row r="639" spans="1:23">
      <c r="A639" s="173">
        <f t="shared" ref="A639:B639" si="226">A638+7</f>
        <v>43856</v>
      </c>
      <c r="B639" s="149">
        <f t="shared" si="226"/>
        <v>43858</v>
      </c>
      <c r="C639" s="102">
        <v>0.84711285714285722</v>
      </c>
      <c r="D639" s="103">
        <v>3.03</v>
      </c>
      <c r="E639" s="103">
        <v>3.06</v>
      </c>
      <c r="F639" s="103">
        <v>3.0449999999999999</v>
      </c>
      <c r="G639" s="182">
        <v>0</v>
      </c>
      <c r="H639" s="182">
        <v>32.104121475054228</v>
      </c>
      <c r="I639" s="103">
        <v>257.94586500000003</v>
      </c>
      <c r="K639" s="103">
        <v>2.33</v>
      </c>
      <c r="L639" s="103">
        <v>2.36</v>
      </c>
      <c r="M639" s="103">
        <v>2.3449999999999998</v>
      </c>
      <c r="N639" s="182">
        <v>0</v>
      </c>
      <c r="O639" s="182">
        <v>60.068259385665527</v>
      </c>
      <c r="P639" s="103">
        <v>198.647965</v>
      </c>
      <c r="R639" s="100">
        <v>3.49</v>
      </c>
      <c r="S639" s="100">
        <v>3.52</v>
      </c>
      <c r="T639" s="100">
        <v>3.5049999999999999</v>
      </c>
      <c r="U639" s="183">
        <v>0</v>
      </c>
      <c r="V639" s="183">
        <v>42.769857433808539</v>
      </c>
      <c r="W639" s="100">
        <v>296.91305642857145</v>
      </c>
    </row>
    <row r="640" spans="1:23">
      <c r="A640" s="173">
        <f t="shared" ref="A640:B640" si="227">A639+7</f>
        <v>43863</v>
      </c>
      <c r="B640" s="149">
        <f t="shared" si="227"/>
        <v>43865</v>
      </c>
      <c r="C640" s="102">
        <v>0.8434100000000001</v>
      </c>
      <c r="D640" s="103">
        <v>3.03</v>
      </c>
      <c r="E640" s="103">
        <v>3.06</v>
      </c>
      <c r="F640" s="103">
        <v>3.0449999999999999</v>
      </c>
      <c r="G640" s="182">
        <v>0</v>
      </c>
      <c r="H640" s="182">
        <v>32.104121475054228</v>
      </c>
      <c r="I640" s="103">
        <v>256.81834500000002</v>
      </c>
      <c r="K640" s="103">
        <v>2.33</v>
      </c>
      <c r="L640" s="103">
        <v>2.36</v>
      </c>
      <c r="M640" s="103">
        <v>2.3449999999999998</v>
      </c>
      <c r="N640" s="182">
        <v>0</v>
      </c>
      <c r="O640" s="182">
        <v>60.068259385665527</v>
      </c>
      <c r="P640" s="103">
        <v>197.77964500000002</v>
      </c>
      <c r="R640" s="100">
        <v>3.49</v>
      </c>
      <c r="S640" s="100">
        <v>3.52</v>
      </c>
      <c r="T640" s="100">
        <v>3.5049999999999999</v>
      </c>
      <c r="U640" s="183">
        <v>0</v>
      </c>
      <c r="V640" s="183">
        <v>42.769857433808539</v>
      </c>
      <c r="W640" s="100">
        <v>295.61520500000006</v>
      </c>
    </row>
    <row r="641" spans="1:23">
      <c r="A641" s="173">
        <f t="shared" ref="A641:B641" si="228">A640+7</f>
        <v>43870</v>
      </c>
      <c r="B641" s="149">
        <f t="shared" si="228"/>
        <v>43872</v>
      </c>
      <c r="C641" s="102">
        <v>0.84649857142857143</v>
      </c>
      <c r="D641" s="103">
        <v>3</v>
      </c>
      <c r="E641" s="103">
        <v>3.03</v>
      </c>
      <c r="F641" s="103">
        <v>3.0149999999999997</v>
      </c>
      <c r="G641" s="182">
        <v>-0.98522167487685408</v>
      </c>
      <c r="H641" s="182">
        <v>30.802603036876377</v>
      </c>
      <c r="I641" s="103">
        <v>255.21931928571428</v>
      </c>
      <c r="K641" s="103">
        <v>2.2799999999999998</v>
      </c>
      <c r="L641" s="103">
        <v>2.31</v>
      </c>
      <c r="M641" s="103">
        <v>2.2949999999999999</v>
      </c>
      <c r="N641" s="182">
        <v>-2.1321961620468954</v>
      </c>
      <c r="O641" s="182">
        <v>56.655290102389102</v>
      </c>
      <c r="P641" s="103">
        <v>194.27142214285712</v>
      </c>
      <c r="R641" s="100">
        <v>3.49</v>
      </c>
      <c r="S641" s="100">
        <v>3.52</v>
      </c>
      <c r="T641" s="100">
        <v>3.5049999999999999</v>
      </c>
      <c r="U641" s="183">
        <v>0</v>
      </c>
      <c r="V641" s="183">
        <v>42.769857433808539</v>
      </c>
      <c r="W641" s="100">
        <v>296.69774928571428</v>
      </c>
    </row>
    <row r="642" spans="1:23">
      <c r="A642" s="173">
        <f t="shared" ref="A642:B642" si="229">A641+7</f>
        <v>43877</v>
      </c>
      <c r="B642" s="149">
        <f t="shared" si="229"/>
        <v>43879</v>
      </c>
      <c r="C642" s="102">
        <v>0.83931714285714309</v>
      </c>
      <c r="D642" s="103">
        <v>3</v>
      </c>
      <c r="E642" s="103">
        <v>3.03</v>
      </c>
      <c r="F642" s="103">
        <v>3.0149999999999997</v>
      </c>
      <c r="G642" s="182">
        <v>0</v>
      </c>
      <c r="H642" s="182">
        <v>30.802603036876377</v>
      </c>
      <c r="I642" s="103">
        <v>253.0541185714286</v>
      </c>
      <c r="K642" s="103">
        <v>2.2799999999999998</v>
      </c>
      <c r="L642" s="103">
        <v>2.31</v>
      </c>
      <c r="M642" s="103">
        <v>2.2949999999999999</v>
      </c>
      <c r="N642" s="182">
        <v>0</v>
      </c>
      <c r="O642" s="182">
        <v>50.491803278688508</v>
      </c>
      <c r="P642" s="103">
        <v>192.62328428571433</v>
      </c>
      <c r="R642" s="100">
        <v>3.49</v>
      </c>
      <c r="S642" s="100">
        <v>3.52</v>
      </c>
      <c r="T642" s="100">
        <v>3.5049999999999999</v>
      </c>
      <c r="U642" s="183">
        <v>0</v>
      </c>
      <c r="V642" s="183">
        <v>42.769857433808539</v>
      </c>
      <c r="W642" s="100">
        <v>294.18065857142864</v>
      </c>
    </row>
    <row r="643" spans="1:23">
      <c r="A643" s="173">
        <f t="shared" ref="A643:B643" si="230">A642+7</f>
        <v>43884</v>
      </c>
      <c r="B643" s="149">
        <f t="shared" si="230"/>
        <v>43886</v>
      </c>
      <c r="C643" s="102">
        <v>0.83348428571428557</v>
      </c>
      <c r="D643" s="103">
        <v>3</v>
      </c>
      <c r="E643" s="103">
        <v>3.03</v>
      </c>
      <c r="F643" s="103">
        <v>3.0149999999999997</v>
      </c>
      <c r="G643" s="182">
        <v>0</v>
      </c>
      <c r="H643" s="182">
        <v>28.571428571428584</v>
      </c>
      <c r="I643" s="103">
        <v>251.29551214285706</v>
      </c>
      <c r="K643" s="103">
        <v>2.2799999999999998</v>
      </c>
      <c r="L643" s="103">
        <v>2.31</v>
      </c>
      <c r="M643" s="103">
        <v>2.2949999999999999</v>
      </c>
      <c r="N643" s="182">
        <v>0</v>
      </c>
      <c r="O643" s="182">
        <v>47.588424437299039</v>
      </c>
      <c r="P643" s="103">
        <v>191.28464357142855</v>
      </c>
      <c r="R643" s="100">
        <v>3.49</v>
      </c>
      <c r="S643" s="100">
        <v>3.52</v>
      </c>
      <c r="T643" s="100">
        <v>3.5049999999999999</v>
      </c>
      <c r="U643" s="183">
        <v>0</v>
      </c>
      <c r="V643" s="183">
        <v>39.920159680638733</v>
      </c>
      <c r="W643" s="100">
        <v>292.1362421428571</v>
      </c>
    </row>
    <row r="644" spans="1:23">
      <c r="A644" s="173">
        <f t="shared" ref="A644:B644" si="231">A643+7</f>
        <v>43891</v>
      </c>
      <c r="B644" s="149">
        <f t="shared" si="231"/>
        <v>43893</v>
      </c>
      <c r="C644" s="102">
        <v>0.84392571428571439</v>
      </c>
      <c r="D644" s="103">
        <v>3</v>
      </c>
      <c r="E644" s="103">
        <v>3.03</v>
      </c>
      <c r="F644" s="103">
        <v>3.0149999999999997</v>
      </c>
      <c r="G644" s="182">
        <v>0</v>
      </c>
      <c r="H644" s="182">
        <v>28.571428571428584</v>
      </c>
      <c r="I644" s="103">
        <v>254.44360285714285</v>
      </c>
      <c r="K644" s="103">
        <v>2.2799999999999998</v>
      </c>
      <c r="L644" s="103">
        <v>2.31</v>
      </c>
      <c r="M644" s="103">
        <v>2.2949999999999999</v>
      </c>
      <c r="N644" s="182">
        <v>0</v>
      </c>
      <c r="O644" s="182">
        <v>42.990654205607484</v>
      </c>
      <c r="P644" s="103">
        <v>193.68095142857143</v>
      </c>
      <c r="R644" s="100">
        <v>3.49</v>
      </c>
      <c r="S644" s="100">
        <v>3.52</v>
      </c>
      <c r="T644" s="100">
        <v>3.5049999999999999</v>
      </c>
      <c r="U644" s="183">
        <v>0</v>
      </c>
      <c r="V644" s="183">
        <v>37.181996086105698</v>
      </c>
      <c r="W644" s="100">
        <v>295.79596285714291</v>
      </c>
    </row>
    <row r="645" spans="1:23">
      <c r="A645" s="173">
        <f t="shared" ref="A645:B645" si="232">A644+7</f>
        <v>43898</v>
      </c>
      <c r="B645" s="149">
        <f t="shared" si="232"/>
        <v>43900</v>
      </c>
      <c r="C645" s="102">
        <v>0.86755428571428561</v>
      </c>
      <c r="D645" s="103">
        <v>3.02</v>
      </c>
      <c r="E645" s="103">
        <v>3.05</v>
      </c>
      <c r="F645" s="103">
        <v>3.0350000000000001</v>
      </c>
      <c r="G645" s="182">
        <v>0.66334991708127689</v>
      </c>
      <c r="H645" s="182">
        <v>23.123732251521318</v>
      </c>
      <c r="I645" s="103">
        <v>263.30272571428571</v>
      </c>
      <c r="K645" s="103">
        <v>2.2799999999999998</v>
      </c>
      <c r="L645" s="103">
        <v>2.31</v>
      </c>
      <c r="M645" s="103">
        <v>2.2949999999999999</v>
      </c>
      <c r="N645" s="182">
        <v>0</v>
      </c>
      <c r="O645" s="182">
        <v>36.20178041543025</v>
      </c>
      <c r="P645" s="103">
        <v>199.10370857142854</v>
      </c>
      <c r="R645" s="100">
        <v>3.49</v>
      </c>
      <c r="S645" s="100">
        <v>3.52</v>
      </c>
      <c r="T645" s="100">
        <v>3.5049999999999999</v>
      </c>
      <c r="U645" s="183">
        <v>0</v>
      </c>
      <c r="V645" s="183">
        <v>32.015065913370989</v>
      </c>
      <c r="W645" s="100">
        <v>304.07777714285709</v>
      </c>
    </row>
    <row r="646" spans="1:23">
      <c r="A646" s="173">
        <f t="shared" ref="A646:B646" si="233">A645+7</f>
        <v>43905</v>
      </c>
      <c r="B646" s="149">
        <f t="shared" si="233"/>
        <v>43907</v>
      </c>
      <c r="C646" s="102">
        <v>0.88055142857142854</v>
      </c>
      <c r="D646" s="103">
        <v>3.02</v>
      </c>
      <c r="E646" s="103">
        <v>3.05</v>
      </c>
      <c r="F646" s="103">
        <v>3.0350000000000001</v>
      </c>
      <c r="G646" s="182">
        <v>0</v>
      </c>
      <c r="H646" s="182">
        <v>21.15768463073853</v>
      </c>
      <c r="I646" s="103">
        <v>267.24735857142855</v>
      </c>
      <c r="K646" s="103">
        <v>2.2799999999999998</v>
      </c>
      <c r="L646" s="103">
        <v>2.31</v>
      </c>
      <c r="M646" s="103">
        <v>2.2949999999999999</v>
      </c>
      <c r="N646" s="182">
        <v>0</v>
      </c>
      <c r="O646" s="182">
        <v>33.043478260869563</v>
      </c>
      <c r="P646" s="103">
        <v>202.08655285714286</v>
      </c>
      <c r="R646" s="100">
        <v>3.49</v>
      </c>
      <c r="S646" s="100">
        <v>3.52</v>
      </c>
      <c r="T646" s="100">
        <v>3.5049999999999999</v>
      </c>
      <c r="U646" s="183">
        <v>0</v>
      </c>
      <c r="V646" s="183">
        <v>27.223230490018153</v>
      </c>
      <c r="W646" s="100">
        <v>308.63327571428567</v>
      </c>
    </row>
    <row r="647" spans="1:23">
      <c r="A647" s="173">
        <f t="shared" ref="A647:B647" si="234">A646+7</f>
        <v>43912</v>
      </c>
      <c r="B647" s="149">
        <f t="shared" si="234"/>
        <v>43914</v>
      </c>
      <c r="C647" s="102">
        <v>0.91148857142857143</v>
      </c>
      <c r="D647" s="103">
        <v>3.02</v>
      </c>
      <c r="E647" s="103">
        <v>3.05</v>
      </c>
      <c r="F647" s="103">
        <v>3.0350000000000001</v>
      </c>
      <c r="G647" s="182">
        <v>0</v>
      </c>
      <c r="H647" s="182">
        <v>16.506717850287927</v>
      </c>
      <c r="I647" s="103">
        <v>276.6367814285714</v>
      </c>
      <c r="K647" s="103">
        <v>2.2799999999999998</v>
      </c>
      <c r="L647" s="103">
        <v>2.31</v>
      </c>
      <c r="M647" s="103">
        <v>2.2949999999999999</v>
      </c>
      <c r="N647" s="182">
        <v>0</v>
      </c>
      <c r="O647" s="182">
        <v>28.571428571428555</v>
      </c>
      <c r="P647" s="103">
        <v>209.18662714285711</v>
      </c>
      <c r="R647" s="100">
        <v>3.49</v>
      </c>
      <c r="S647" s="100">
        <v>3.52</v>
      </c>
      <c r="T647" s="100">
        <v>3.5049999999999999</v>
      </c>
      <c r="U647" s="183">
        <v>0</v>
      </c>
      <c r="V647" s="183">
        <v>22.767075306479853</v>
      </c>
      <c r="W647" s="100">
        <v>319.47674428571429</v>
      </c>
    </row>
    <row r="648" spans="1:23">
      <c r="A648" s="173">
        <f t="shared" ref="A648:B648" si="235">A647+7</f>
        <v>43919</v>
      </c>
      <c r="B648" s="149">
        <f t="shared" si="235"/>
        <v>43921</v>
      </c>
      <c r="C648" s="102">
        <v>0.91204999999999992</v>
      </c>
      <c r="D648" s="103">
        <v>3</v>
      </c>
      <c r="E648" s="103">
        <v>3.03</v>
      </c>
      <c r="F648" s="103">
        <v>3.0149999999999997</v>
      </c>
      <c r="G648" s="182">
        <v>-0.65897858319605973</v>
      </c>
      <c r="H648" s="182">
        <v>10.642201834862377</v>
      </c>
      <c r="I648" s="103">
        <v>274.98307499999999</v>
      </c>
      <c r="K648" s="103">
        <v>2.25</v>
      </c>
      <c r="L648" s="103">
        <v>2.2799999999999998</v>
      </c>
      <c r="M648" s="103">
        <v>2.2649999999999997</v>
      </c>
      <c r="N648" s="182">
        <v>-1.3071895424836697</v>
      </c>
      <c r="O648" s="182">
        <v>20.159151193633946</v>
      </c>
      <c r="P648" s="103">
        <v>206.57932499999995</v>
      </c>
      <c r="R648" s="100">
        <v>3.49</v>
      </c>
      <c r="S648" s="100">
        <v>3.52</v>
      </c>
      <c r="T648" s="100">
        <v>3.5049999999999999</v>
      </c>
      <c r="U648" s="183">
        <v>0</v>
      </c>
      <c r="V648" s="183">
        <v>16.638935108153092</v>
      </c>
      <c r="W648" s="100">
        <v>319.67352499999998</v>
      </c>
    </row>
    <row r="649" spans="1:23">
      <c r="A649" s="173">
        <f t="shared" ref="A649:B649" si="236">A648+7</f>
        <v>43926</v>
      </c>
      <c r="B649" s="149">
        <f t="shared" si="236"/>
        <v>43928</v>
      </c>
      <c r="C649" s="102">
        <v>0.88454857142857135</v>
      </c>
      <c r="D649" s="103">
        <v>3</v>
      </c>
      <c r="E649" s="103">
        <v>3.03</v>
      </c>
      <c r="F649" s="103">
        <v>3.0149999999999997</v>
      </c>
      <c r="G649" s="182">
        <v>0</v>
      </c>
      <c r="H649" s="182">
        <v>5.9753954305799653</v>
      </c>
      <c r="I649" s="103">
        <v>266.69139428571424</v>
      </c>
      <c r="K649" s="103">
        <v>2.25</v>
      </c>
      <c r="L649" s="103">
        <v>2.2799999999999998</v>
      </c>
      <c r="M649" s="103">
        <v>2.2649999999999997</v>
      </c>
      <c r="N649" s="182">
        <v>0</v>
      </c>
      <c r="O649" s="182">
        <v>14.105793450881606</v>
      </c>
      <c r="P649" s="103">
        <v>200.35025142857137</v>
      </c>
      <c r="R649" s="100">
        <v>3.49</v>
      </c>
      <c r="S649" s="100">
        <v>3.52</v>
      </c>
      <c r="T649" s="100">
        <v>3.5049999999999999</v>
      </c>
      <c r="U649" s="183">
        <v>0</v>
      </c>
      <c r="V649" s="183">
        <v>11.093502377179078</v>
      </c>
      <c r="W649" s="100">
        <v>310.03427428571422</v>
      </c>
    </row>
    <row r="650" spans="1:23">
      <c r="A650" s="173">
        <f t="shared" ref="A650:B650" si="237">A649+7</f>
        <v>43933</v>
      </c>
      <c r="B650" s="149">
        <f t="shared" si="237"/>
        <v>43935</v>
      </c>
      <c r="C650" s="102">
        <v>0.87769428571428587</v>
      </c>
      <c r="D650" s="103">
        <v>3</v>
      </c>
      <c r="E650" s="103">
        <v>3.03</v>
      </c>
      <c r="F650" s="103">
        <v>3.0149999999999997</v>
      </c>
      <c r="G650" s="182">
        <v>0</v>
      </c>
      <c r="H650" s="182">
        <v>5.9753954305799653</v>
      </c>
      <c r="I650" s="103">
        <v>264.62482714285716</v>
      </c>
      <c r="K650" s="103">
        <v>2.25</v>
      </c>
      <c r="L650" s="103">
        <v>2.2799999999999998</v>
      </c>
      <c r="M650" s="103">
        <v>2.2649999999999997</v>
      </c>
      <c r="N650" s="182">
        <v>0</v>
      </c>
      <c r="O650" s="182">
        <v>14.105793450881606</v>
      </c>
      <c r="P650" s="103">
        <v>198.79775571428573</v>
      </c>
      <c r="R650" s="100">
        <v>3.49</v>
      </c>
      <c r="S650" s="100">
        <v>3.52</v>
      </c>
      <c r="T650" s="100">
        <v>3.5049999999999999</v>
      </c>
      <c r="U650" s="183">
        <v>0</v>
      </c>
      <c r="V650" s="183">
        <v>11.093502377179078</v>
      </c>
      <c r="W650" s="100">
        <v>307.63184714285717</v>
      </c>
    </row>
    <row r="651" spans="1:23">
      <c r="A651" s="173">
        <f t="shared" ref="A651:B651" si="238">A650+7</f>
        <v>43940</v>
      </c>
      <c r="B651" s="149">
        <f t="shared" si="238"/>
        <v>43942</v>
      </c>
      <c r="C651" s="102">
        <v>0.87269571428571424</v>
      </c>
      <c r="D651" s="103">
        <v>2.85</v>
      </c>
      <c r="E651" s="103">
        <v>2.88</v>
      </c>
      <c r="F651" s="103">
        <v>2.8650000000000002</v>
      </c>
      <c r="G651" s="182">
        <v>-4.9751243781094274</v>
      </c>
      <c r="H651" s="182">
        <v>0.7029876977153009</v>
      </c>
      <c r="I651" s="103">
        <v>250.02732214285714</v>
      </c>
      <c r="K651" s="103">
        <v>2.15</v>
      </c>
      <c r="L651" s="103">
        <v>2.1800000000000002</v>
      </c>
      <c r="M651" s="103">
        <v>2.165</v>
      </c>
      <c r="N651" s="182">
        <v>-4.4150110375275773</v>
      </c>
      <c r="O651" s="182">
        <v>6.3882063882063846</v>
      </c>
      <c r="P651" s="103">
        <v>188.93862214285713</v>
      </c>
      <c r="R651" s="100">
        <v>3.44</v>
      </c>
      <c r="S651" s="100">
        <v>3.47</v>
      </c>
      <c r="T651" s="100">
        <v>3.4550000000000001</v>
      </c>
      <c r="U651" s="183">
        <v>-1.4265335235377989</v>
      </c>
      <c r="V651" s="183">
        <v>9.5087163232963547</v>
      </c>
      <c r="W651" s="100">
        <v>301.51636928571423</v>
      </c>
    </row>
    <row r="652" spans="1:23">
      <c r="A652" s="173">
        <f t="shared" ref="A652:B652" si="239">A651+7</f>
        <v>43947</v>
      </c>
      <c r="B652" s="149">
        <f t="shared" si="239"/>
        <v>43949</v>
      </c>
      <c r="C652" s="102">
        <v>0.87508142857142857</v>
      </c>
      <c r="D652" s="103">
        <v>2.7</v>
      </c>
      <c r="E652" s="103">
        <v>2.73</v>
      </c>
      <c r="F652" s="103">
        <v>2.7149999999999999</v>
      </c>
      <c r="G652" s="182">
        <v>-5.2356020942408605</v>
      </c>
      <c r="H652" s="182">
        <v>-4.5694200351493919</v>
      </c>
      <c r="I652" s="103">
        <v>237.58460785714286</v>
      </c>
      <c r="K652" s="103">
        <v>1.95</v>
      </c>
      <c r="L652" s="103">
        <v>1.98</v>
      </c>
      <c r="M652" s="103">
        <v>1.9649999999999999</v>
      </c>
      <c r="N652" s="182">
        <v>-9.2378752886836111</v>
      </c>
      <c r="O652" s="182">
        <v>-3.4398034398034554</v>
      </c>
      <c r="P652" s="103">
        <v>171.9535007142857</v>
      </c>
      <c r="R652" s="100">
        <v>3.29</v>
      </c>
      <c r="S652" s="100">
        <v>3.32</v>
      </c>
      <c r="T652" s="100">
        <v>3.3049999999999997</v>
      </c>
      <c r="U652" s="183">
        <v>-4.3415340086830838</v>
      </c>
      <c r="V652" s="183">
        <v>4.7543581616481561</v>
      </c>
      <c r="W652" s="100">
        <v>289.2144121428571</v>
      </c>
    </row>
    <row r="653" spans="1:23">
      <c r="A653" s="173">
        <f t="shared" ref="A653:B653" si="240">A652+7</f>
        <v>43954</v>
      </c>
      <c r="B653" s="149">
        <f t="shared" si="240"/>
        <v>43956</v>
      </c>
      <c r="C653" s="102">
        <v>0.87133142857142842</v>
      </c>
      <c r="D653" s="103">
        <v>2.58</v>
      </c>
      <c r="E653" s="103">
        <v>2.61</v>
      </c>
      <c r="F653" s="103">
        <v>2.5949999999999998</v>
      </c>
      <c r="G653" s="182">
        <v>-4.4198895027624303</v>
      </c>
      <c r="H653" s="182">
        <v>-8.7873462214411262</v>
      </c>
      <c r="I653" s="103">
        <v>226.11050571428564</v>
      </c>
      <c r="K653" s="103">
        <v>1.8</v>
      </c>
      <c r="L653" s="103">
        <v>1.83</v>
      </c>
      <c r="M653" s="103">
        <v>1.8149999999999999</v>
      </c>
      <c r="N653" s="182">
        <v>-7.6335877862595396</v>
      </c>
      <c r="O653" s="182">
        <v>-10.810810810810821</v>
      </c>
      <c r="P653" s="103">
        <v>158.14665428571425</v>
      </c>
      <c r="R653" s="100">
        <v>3.14</v>
      </c>
      <c r="S653" s="100">
        <v>3.17</v>
      </c>
      <c r="T653" s="100">
        <v>3.1550000000000002</v>
      </c>
      <c r="U653" s="183">
        <v>-4.538577912254155</v>
      </c>
      <c r="V653" s="183">
        <v>0</v>
      </c>
      <c r="W653" s="100">
        <v>274.90506571428568</v>
      </c>
    </row>
    <row r="654" spans="1:23">
      <c r="A654" s="173">
        <f t="shared" ref="A654:B654" si="241">A653+7</f>
        <v>43961</v>
      </c>
      <c r="B654" s="149">
        <f t="shared" si="241"/>
        <v>43963</v>
      </c>
      <c r="C654" s="102">
        <v>0.8738057142857143</v>
      </c>
      <c r="D654" s="103">
        <v>2.52</v>
      </c>
      <c r="E654" s="103">
        <v>2.5499999999999998</v>
      </c>
      <c r="F654" s="103">
        <v>2.5350000000000001</v>
      </c>
      <c r="G654" s="182">
        <v>-2.3121387283236885</v>
      </c>
      <c r="H654" s="182">
        <v>-10.896309314586986</v>
      </c>
      <c r="I654" s="103">
        <v>221.50974857142859</v>
      </c>
      <c r="K654" s="103">
        <v>1.74</v>
      </c>
      <c r="L654" s="103">
        <v>1.77</v>
      </c>
      <c r="M654" s="103">
        <v>1.7549999999999999</v>
      </c>
      <c r="N654" s="182">
        <v>-3.3057851239669418</v>
      </c>
      <c r="O654" s="182">
        <v>-13.759213759213779</v>
      </c>
      <c r="P654" s="103">
        <v>153.35290285714285</v>
      </c>
      <c r="R654" s="100">
        <v>3.09</v>
      </c>
      <c r="S654" s="100">
        <v>3.12</v>
      </c>
      <c r="T654" s="100">
        <v>3.105</v>
      </c>
      <c r="U654" s="183">
        <v>-1.5847860538827376</v>
      </c>
      <c r="V654" s="183">
        <v>-1.5847860538827376</v>
      </c>
      <c r="W654" s="100">
        <v>271.31667428571427</v>
      </c>
    </row>
    <row r="655" spans="1:23">
      <c r="A655" s="173">
        <f t="shared" ref="A655:B655" si="242">A654+7</f>
        <v>43968</v>
      </c>
      <c r="B655" s="149">
        <f t="shared" si="242"/>
        <v>43970</v>
      </c>
      <c r="C655" s="102">
        <v>0.88199857142857152</v>
      </c>
      <c r="D655" s="103">
        <v>2.52</v>
      </c>
      <c r="E655" s="103">
        <v>2.5499999999999998</v>
      </c>
      <c r="F655" s="103">
        <v>2.5350000000000001</v>
      </c>
      <c r="G655" s="182">
        <v>0</v>
      </c>
      <c r="H655" s="182">
        <v>-10.896309314586986</v>
      </c>
      <c r="I655" s="103">
        <v>223.5866378571429</v>
      </c>
      <c r="K655" s="103">
        <v>1.74</v>
      </c>
      <c r="L655" s="103">
        <v>1.77</v>
      </c>
      <c r="M655" s="103">
        <v>1.7549999999999999</v>
      </c>
      <c r="N655" s="182">
        <v>0</v>
      </c>
      <c r="O655" s="182">
        <v>-15.012106537530272</v>
      </c>
      <c r="P655" s="103">
        <v>154.7907492857143</v>
      </c>
      <c r="R655" s="100">
        <v>3.09</v>
      </c>
      <c r="S655" s="100">
        <v>3.12</v>
      </c>
      <c r="T655" s="100">
        <v>3.105</v>
      </c>
      <c r="U655" s="183">
        <v>0</v>
      </c>
      <c r="V655" s="183">
        <v>-3.1201248049922015</v>
      </c>
      <c r="W655" s="100">
        <v>273.8605564285715</v>
      </c>
    </row>
    <row r="656" spans="1:23">
      <c r="A656" s="173">
        <f t="shared" ref="A656:B719" si="243">A655+7</f>
        <v>43975</v>
      </c>
      <c r="B656" s="149">
        <f t="shared" si="243"/>
        <v>43977</v>
      </c>
      <c r="C656" s="102">
        <v>0.8940757142857142</v>
      </c>
      <c r="D656" s="103">
        <v>2.52</v>
      </c>
      <c r="E656" s="103">
        <v>2.5499999999999998</v>
      </c>
      <c r="F656" s="103">
        <v>2.5350000000000001</v>
      </c>
      <c r="G656" s="182">
        <v>0</v>
      </c>
      <c r="H656" s="182">
        <v>-10.896309314586986</v>
      </c>
      <c r="I656" s="103">
        <v>226.64819357142858</v>
      </c>
      <c r="K656" s="103">
        <v>1.74</v>
      </c>
      <c r="L656" s="103">
        <v>1.77</v>
      </c>
      <c r="M656" s="103">
        <v>1.7549999999999999</v>
      </c>
      <c r="N656" s="182">
        <v>0</v>
      </c>
      <c r="O656" s="182">
        <v>-15.012106537530272</v>
      </c>
      <c r="P656" s="103">
        <v>156.91028785714283</v>
      </c>
      <c r="R656" s="100">
        <v>3.09</v>
      </c>
      <c r="S656" s="100">
        <v>3.12</v>
      </c>
      <c r="T656" s="100">
        <v>3.105</v>
      </c>
      <c r="U656" s="183">
        <v>0</v>
      </c>
      <c r="V656" s="183">
        <v>-3.1201248049922015</v>
      </c>
      <c r="W656" s="100">
        <v>277.61050928571427</v>
      </c>
    </row>
    <row r="657" spans="1:23">
      <c r="A657" s="173">
        <f t="shared" si="243"/>
        <v>43982</v>
      </c>
      <c r="B657" s="149">
        <f t="shared" si="243"/>
        <v>43984</v>
      </c>
      <c r="C657" s="102">
        <v>0.89636428571428561</v>
      </c>
      <c r="D657" s="103">
        <v>2.52</v>
      </c>
      <c r="E657" s="103">
        <v>2.5499999999999998</v>
      </c>
      <c r="F657" s="103">
        <v>2.5350000000000001</v>
      </c>
      <c r="G657" s="182">
        <v>0</v>
      </c>
      <c r="H657" s="182">
        <v>-10.896309314586986</v>
      </c>
      <c r="I657" s="103">
        <v>227.22834642857143</v>
      </c>
      <c r="K657" s="103">
        <v>1.74</v>
      </c>
      <c r="L657" s="103">
        <v>1.77</v>
      </c>
      <c r="M657" s="103">
        <v>1.7549999999999999</v>
      </c>
      <c r="N657" s="182">
        <v>0</v>
      </c>
      <c r="O657" s="182">
        <v>-15.012106537530272</v>
      </c>
      <c r="P657" s="103">
        <v>157.31193214285713</v>
      </c>
      <c r="R657" s="100">
        <v>3.09</v>
      </c>
      <c r="S657" s="100">
        <v>3.12</v>
      </c>
      <c r="T657" s="100">
        <v>3.105</v>
      </c>
      <c r="U657" s="183">
        <v>0</v>
      </c>
      <c r="V657" s="183">
        <v>-3.1201248049922015</v>
      </c>
      <c r="W657" s="100">
        <v>278.32111071428568</v>
      </c>
    </row>
    <row r="658" spans="1:23">
      <c r="A658" s="173">
        <f t="shared" si="243"/>
        <v>43989</v>
      </c>
      <c r="B658" s="149">
        <f t="shared" si="243"/>
        <v>43991</v>
      </c>
      <c r="C658" s="102">
        <v>0.89498571428571416</v>
      </c>
      <c r="D658" s="103">
        <v>2.52</v>
      </c>
      <c r="E658" s="103">
        <v>2.5499999999999998</v>
      </c>
      <c r="F658" s="103">
        <v>2.5350000000000001</v>
      </c>
      <c r="G658" s="182">
        <v>0</v>
      </c>
      <c r="H658" s="182">
        <v>-10.896309314586986</v>
      </c>
      <c r="I658" s="103">
        <v>226.87887857142854</v>
      </c>
      <c r="K658" s="103">
        <v>1.74</v>
      </c>
      <c r="L658" s="103">
        <v>1.77</v>
      </c>
      <c r="M658" s="103">
        <v>1.7549999999999999</v>
      </c>
      <c r="N658" s="182">
        <v>0</v>
      </c>
      <c r="O658" s="182">
        <v>-15.012106537530272</v>
      </c>
      <c r="P658" s="103">
        <v>157.06999285714284</v>
      </c>
      <c r="R658" s="100">
        <v>3.09</v>
      </c>
      <c r="S658" s="100">
        <v>3.12</v>
      </c>
      <c r="T658" s="100">
        <v>3.105</v>
      </c>
      <c r="U658" s="183">
        <v>0</v>
      </c>
      <c r="V658" s="183">
        <v>-3.1201248049922015</v>
      </c>
      <c r="W658" s="100">
        <v>277.89306428571427</v>
      </c>
    </row>
    <row r="659" spans="1:23">
      <c r="A659" s="173">
        <f t="shared" si="243"/>
        <v>43996</v>
      </c>
      <c r="B659" s="149">
        <f t="shared" si="243"/>
        <v>43998</v>
      </c>
      <c r="C659" s="102">
        <v>0.89382142857142866</v>
      </c>
      <c r="D659" s="103">
        <v>2.52</v>
      </c>
      <c r="E659" s="103">
        <v>2.5499999999999998</v>
      </c>
      <c r="F659" s="103">
        <v>2.5350000000000001</v>
      </c>
      <c r="G659" s="182">
        <v>0</v>
      </c>
      <c r="H659" s="182">
        <v>-10.896309314586986</v>
      </c>
      <c r="I659" s="103">
        <v>226.58373214285717</v>
      </c>
      <c r="K659" s="103">
        <v>1.74</v>
      </c>
      <c r="L659" s="103">
        <v>1.77</v>
      </c>
      <c r="M659" s="103">
        <v>1.7549999999999999</v>
      </c>
      <c r="N659" s="182">
        <v>0</v>
      </c>
      <c r="O659" s="182">
        <v>-15.012106537530272</v>
      </c>
      <c r="P659" s="103">
        <v>156.86566071428572</v>
      </c>
      <c r="R659" s="100">
        <v>3.09</v>
      </c>
      <c r="S659" s="100">
        <v>3.12</v>
      </c>
      <c r="T659" s="100">
        <v>3.105</v>
      </c>
      <c r="U659" s="183">
        <v>0</v>
      </c>
      <c r="V659" s="183">
        <v>-3.1201248049922015</v>
      </c>
      <c r="W659" s="100">
        <v>277.53155357142856</v>
      </c>
    </row>
    <row r="660" spans="1:23">
      <c r="A660" s="173">
        <f t="shared" si="243"/>
        <v>44003</v>
      </c>
      <c r="B660" s="149">
        <f t="shared" si="243"/>
        <v>44005</v>
      </c>
      <c r="C660" s="102">
        <v>0.89879571428571425</v>
      </c>
      <c r="D660" s="103">
        <v>2.52</v>
      </c>
      <c r="E660" s="103">
        <v>2.5499999999999998</v>
      </c>
      <c r="F660" s="103">
        <v>2.5350000000000001</v>
      </c>
      <c r="G660" s="182">
        <v>0</v>
      </c>
      <c r="H660" s="182">
        <v>-10.896309314586986</v>
      </c>
      <c r="I660" s="103">
        <v>227.8447135714286</v>
      </c>
      <c r="K660" s="103">
        <v>1.74</v>
      </c>
      <c r="L660" s="103">
        <v>1.77</v>
      </c>
      <c r="M660" s="103">
        <v>1.7549999999999999</v>
      </c>
      <c r="N660" s="182">
        <v>0</v>
      </c>
      <c r="O660" s="182">
        <v>-15.012106537530272</v>
      </c>
      <c r="P660" s="103">
        <v>157.73864785714284</v>
      </c>
      <c r="R660" s="100">
        <v>3.09</v>
      </c>
      <c r="S660" s="100">
        <v>3.12</v>
      </c>
      <c r="T660" s="100">
        <v>3.105</v>
      </c>
      <c r="U660" s="183">
        <v>0</v>
      </c>
      <c r="V660" s="183">
        <v>-3.1201248049922015</v>
      </c>
      <c r="W660" s="100">
        <v>279.07606928571431</v>
      </c>
    </row>
    <row r="661" spans="1:23">
      <c r="A661" s="173">
        <f t="shared" si="243"/>
        <v>44010</v>
      </c>
      <c r="B661" s="149">
        <f t="shared" si="243"/>
        <v>44012</v>
      </c>
      <c r="C661" s="102">
        <v>0.90441285714285713</v>
      </c>
      <c r="D661" s="103">
        <v>2.52</v>
      </c>
      <c r="E661" s="103">
        <v>2.5499999999999998</v>
      </c>
      <c r="F661" s="103">
        <v>2.5350000000000001</v>
      </c>
      <c r="G661" s="182">
        <v>0</v>
      </c>
      <c r="H661" s="182">
        <v>-10.896309314586986</v>
      </c>
      <c r="I661" s="103">
        <v>229.26865928571431</v>
      </c>
      <c r="K661" s="103">
        <v>1.74</v>
      </c>
      <c r="L661" s="103">
        <v>1.77</v>
      </c>
      <c r="M661" s="103">
        <v>1.7549999999999999</v>
      </c>
      <c r="N661" s="182">
        <v>0</v>
      </c>
      <c r="O661" s="182">
        <v>-15.012106537530272</v>
      </c>
      <c r="P661" s="103">
        <v>158.72445642857141</v>
      </c>
      <c r="R661" s="100">
        <v>3.09</v>
      </c>
      <c r="S661" s="100">
        <v>3.12</v>
      </c>
      <c r="T661" s="100">
        <v>3.105</v>
      </c>
      <c r="U661" s="183">
        <v>0</v>
      </c>
      <c r="V661" s="183">
        <v>-3.1201248049922015</v>
      </c>
      <c r="W661" s="100">
        <v>280.82019214285714</v>
      </c>
    </row>
    <row r="662" spans="1:23">
      <c r="A662" s="173">
        <f t="shared" si="243"/>
        <v>44017</v>
      </c>
      <c r="B662" s="149">
        <f t="shared" si="243"/>
        <v>44019</v>
      </c>
      <c r="C662" s="102">
        <v>0.90607571428571432</v>
      </c>
      <c r="D662" s="103">
        <v>2.52</v>
      </c>
      <c r="E662" s="103">
        <v>2.5499999999999998</v>
      </c>
      <c r="F662" s="103">
        <v>2.5350000000000001</v>
      </c>
      <c r="G662" s="182">
        <v>0</v>
      </c>
      <c r="H662" s="182">
        <v>-10.896309314586986</v>
      </c>
      <c r="I662" s="103">
        <v>229.69019357142861</v>
      </c>
      <c r="K662" s="103">
        <v>1.74</v>
      </c>
      <c r="L662" s="103">
        <v>1.77</v>
      </c>
      <c r="M662" s="103">
        <v>1.7549999999999999</v>
      </c>
      <c r="N662" s="182">
        <v>0</v>
      </c>
      <c r="O662" s="182">
        <v>-15.012106537530272</v>
      </c>
      <c r="P662" s="103">
        <v>159.01628785714286</v>
      </c>
      <c r="R662" s="100">
        <v>3.09</v>
      </c>
      <c r="S662" s="100">
        <v>3.12</v>
      </c>
      <c r="T662" s="100">
        <v>3.105</v>
      </c>
      <c r="U662" s="183">
        <v>0</v>
      </c>
      <c r="V662" s="183">
        <v>-3.1201248049922015</v>
      </c>
      <c r="W662" s="100">
        <v>281.33650928571427</v>
      </c>
    </row>
    <row r="663" spans="1:23">
      <c r="A663" s="173">
        <f t="shared" si="243"/>
        <v>44024</v>
      </c>
      <c r="B663" s="149">
        <f t="shared" si="243"/>
        <v>44026</v>
      </c>
      <c r="C663" s="102">
        <v>0.89927571428571418</v>
      </c>
      <c r="D663" s="103">
        <v>2.52</v>
      </c>
      <c r="E663" s="103">
        <v>2.5499999999999998</v>
      </c>
      <c r="F663" s="103">
        <v>2.5350000000000001</v>
      </c>
      <c r="G663" s="182">
        <v>0</v>
      </c>
      <c r="H663" s="182">
        <v>-10.896309314586986</v>
      </c>
      <c r="I663" s="103">
        <v>227.96639357142854</v>
      </c>
      <c r="K663" s="103">
        <v>1.74</v>
      </c>
      <c r="L663" s="103">
        <v>1.77</v>
      </c>
      <c r="M663" s="103">
        <v>1.7549999999999999</v>
      </c>
      <c r="N663" s="182">
        <v>0</v>
      </c>
      <c r="O663" s="182">
        <v>-15.012106537530272</v>
      </c>
      <c r="P663" s="103">
        <v>157.82288785714283</v>
      </c>
      <c r="R663" s="100">
        <v>3.09</v>
      </c>
      <c r="S663" s="100">
        <v>3.12</v>
      </c>
      <c r="T663" s="100">
        <v>3.105</v>
      </c>
      <c r="U663" s="183">
        <v>0</v>
      </c>
      <c r="V663" s="183">
        <v>-3.1201248049922015</v>
      </c>
      <c r="W663" s="100">
        <v>279.22510928571427</v>
      </c>
    </row>
    <row r="664" spans="1:23">
      <c r="A664" s="173">
        <f t="shared" si="243"/>
        <v>44031</v>
      </c>
      <c r="B664" s="149">
        <f t="shared" si="243"/>
        <v>44033</v>
      </c>
      <c r="C664" s="102">
        <v>0.90551000000000015</v>
      </c>
      <c r="D664" s="103">
        <v>2.52</v>
      </c>
      <c r="E664" s="103">
        <v>2.5499999999999998</v>
      </c>
      <c r="F664" s="103">
        <v>2.5350000000000001</v>
      </c>
      <c r="G664" s="182">
        <v>0</v>
      </c>
      <c r="H664" s="182">
        <v>-9.9467140319715668</v>
      </c>
      <c r="I664" s="103">
        <v>229.54678500000006</v>
      </c>
      <c r="K664" s="103">
        <v>1.74</v>
      </c>
      <c r="L664" s="103">
        <v>1.77</v>
      </c>
      <c r="M664" s="103">
        <v>1.7549999999999999</v>
      </c>
      <c r="N664" s="182">
        <v>0</v>
      </c>
      <c r="O664" s="182">
        <v>-15.012106537530272</v>
      </c>
      <c r="P664" s="103">
        <v>158.91700500000002</v>
      </c>
      <c r="R664" s="100">
        <v>3.09</v>
      </c>
      <c r="S664" s="100">
        <v>3.12</v>
      </c>
      <c r="T664" s="100">
        <v>3.105</v>
      </c>
      <c r="U664" s="183">
        <v>0</v>
      </c>
      <c r="V664" s="183">
        <v>-1.5847860538827376</v>
      </c>
      <c r="W664" s="100">
        <v>281.16085500000003</v>
      </c>
    </row>
    <row r="665" spans="1:23">
      <c r="A665" s="173">
        <f t="shared" si="243"/>
        <v>44038</v>
      </c>
      <c r="B665" s="149">
        <f t="shared" si="243"/>
        <v>44040</v>
      </c>
      <c r="C665" s="102">
        <v>0.90856571428571442</v>
      </c>
      <c r="D665" s="103">
        <v>2.52</v>
      </c>
      <c r="E665" s="103">
        <v>2.5499999999999998</v>
      </c>
      <c r="F665" s="103">
        <v>2.5350000000000001</v>
      </c>
      <c r="G665" s="182">
        <v>0</v>
      </c>
      <c r="H665" s="182">
        <v>-9.9467140319715668</v>
      </c>
      <c r="I665" s="103">
        <v>230.32140857142861</v>
      </c>
      <c r="K665" s="103">
        <v>1.74</v>
      </c>
      <c r="L665" s="103">
        <v>1.77</v>
      </c>
      <c r="M665" s="103">
        <v>1.7549999999999999</v>
      </c>
      <c r="N665" s="182">
        <v>0</v>
      </c>
      <c r="O665" s="182">
        <v>-15.012106537530272</v>
      </c>
      <c r="P665" s="103">
        <v>159.45328285714285</v>
      </c>
      <c r="R665" s="100">
        <v>3.09</v>
      </c>
      <c r="S665" s="100">
        <v>3.12</v>
      </c>
      <c r="T665" s="100">
        <v>3.105</v>
      </c>
      <c r="U665" s="183">
        <v>0</v>
      </c>
      <c r="V665" s="183">
        <v>-1.5847860538827376</v>
      </c>
      <c r="W665" s="100">
        <v>282.10965428571433</v>
      </c>
    </row>
    <row r="666" spans="1:23">
      <c r="A666" s="173">
        <f t="shared" si="243"/>
        <v>44045</v>
      </c>
      <c r="B666" s="149">
        <f t="shared" si="243"/>
        <v>44047</v>
      </c>
      <c r="C666" s="102">
        <v>0.90578857142857139</v>
      </c>
      <c r="D666" s="103">
        <v>2.52</v>
      </c>
      <c r="E666" s="103">
        <v>2.5499999999999998</v>
      </c>
      <c r="F666" s="103">
        <v>2.5350000000000001</v>
      </c>
      <c r="G666" s="182">
        <v>0</v>
      </c>
      <c r="H666" s="182">
        <v>-9.9467140319715668</v>
      </c>
      <c r="I666" s="103">
        <v>229.61740285714285</v>
      </c>
      <c r="K666" s="103">
        <v>1.74</v>
      </c>
      <c r="L666" s="103">
        <v>1.77</v>
      </c>
      <c r="M666" s="103">
        <v>1.7549999999999999</v>
      </c>
      <c r="N666" s="182">
        <v>0</v>
      </c>
      <c r="O666" s="182">
        <v>-15.012106537530272</v>
      </c>
      <c r="P666" s="103">
        <v>158.96589428571426</v>
      </c>
      <c r="R666" s="100">
        <v>3.09</v>
      </c>
      <c r="S666" s="100">
        <v>3.12</v>
      </c>
      <c r="T666" s="100">
        <v>3.105</v>
      </c>
      <c r="U666" s="183">
        <v>0</v>
      </c>
      <c r="V666" s="183">
        <v>-1.5847860538827376</v>
      </c>
      <c r="W666" s="100">
        <v>281.24735142857145</v>
      </c>
    </row>
    <row r="667" spans="1:23">
      <c r="A667" s="173">
        <f t="shared" si="243"/>
        <v>44052</v>
      </c>
      <c r="B667" s="149">
        <f t="shared" si="243"/>
        <v>44054</v>
      </c>
      <c r="C667" s="102">
        <v>0.90206428571428587</v>
      </c>
      <c r="D667" s="103">
        <v>2.52</v>
      </c>
      <c r="E667" s="103">
        <v>2.5499999999999998</v>
      </c>
      <c r="F667" s="103">
        <v>2.5350000000000001</v>
      </c>
      <c r="G667" s="182">
        <v>0</v>
      </c>
      <c r="H667" s="182">
        <v>-10.896309314586986</v>
      </c>
      <c r="I667" s="103">
        <v>228.67329642857146</v>
      </c>
      <c r="K667" s="103">
        <v>1.74</v>
      </c>
      <c r="L667" s="103">
        <v>1.77</v>
      </c>
      <c r="M667" s="103">
        <v>1.7549999999999999</v>
      </c>
      <c r="N667" s="182">
        <v>0</v>
      </c>
      <c r="O667" s="182">
        <v>-16.229116945107393</v>
      </c>
      <c r="P667" s="103">
        <v>158.31228214285716</v>
      </c>
      <c r="R667" s="100">
        <v>3.09</v>
      </c>
      <c r="S667" s="100">
        <v>3.12</v>
      </c>
      <c r="T667" s="100">
        <v>3.105</v>
      </c>
      <c r="U667" s="183">
        <v>0</v>
      </c>
      <c r="V667" s="183">
        <v>-3.1201248049922015</v>
      </c>
      <c r="W667" s="100">
        <v>280.09096071428576</v>
      </c>
    </row>
    <row r="668" spans="1:23">
      <c r="A668" s="173">
        <f t="shared" si="243"/>
        <v>44059</v>
      </c>
      <c r="B668" s="149">
        <f t="shared" si="243"/>
        <v>44061</v>
      </c>
      <c r="C668" s="102">
        <v>0.90223571428571425</v>
      </c>
      <c r="D668" s="103">
        <v>2.52</v>
      </c>
      <c r="E668" s="103">
        <v>2.5499999999999998</v>
      </c>
      <c r="F668" s="103">
        <v>2.5350000000000001</v>
      </c>
      <c r="G668" s="182">
        <v>0</v>
      </c>
      <c r="H668" s="182">
        <v>-10.896309314586986</v>
      </c>
      <c r="I668" s="103">
        <v>228.71675357142857</v>
      </c>
      <c r="K668" s="103">
        <v>1.74</v>
      </c>
      <c r="L668" s="103">
        <v>1.77</v>
      </c>
      <c r="M668" s="103">
        <v>1.7549999999999999</v>
      </c>
      <c r="N668" s="182">
        <v>0</v>
      </c>
      <c r="O668" s="182">
        <v>-16.229116945107393</v>
      </c>
      <c r="P668" s="103">
        <v>158.34236785714285</v>
      </c>
      <c r="R668" s="100">
        <v>3.09</v>
      </c>
      <c r="S668" s="100">
        <v>3.12</v>
      </c>
      <c r="T668" s="100">
        <v>3.105</v>
      </c>
      <c r="U668" s="183">
        <v>0</v>
      </c>
      <c r="V668" s="183">
        <v>-3.1201248049922015</v>
      </c>
      <c r="W668" s="100">
        <v>280.14418928571428</v>
      </c>
    </row>
    <row r="669" spans="1:23">
      <c r="A669" s="173">
        <f t="shared" si="243"/>
        <v>44066</v>
      </c>
      <c r="B669" s="149">
        <f t="shared" si="243"/>
        <v>44068</v>
      </c>
      <c r="C669" s="102">
        <v>0.90171571428571429</v>
      </c>
      <c r="D669" s="103">
        <v>2.52</v>
      </c>
      <c r="E669" s="103">
        <v>2.5499999999999998</v>
      </c>
      <c r="F669" s="103">
        <v>2.5350000000000001</v>
      </c>
      <c r="G669" s="182">
        <v>0</v>
      </c>
      <c r="H669" s="182">
        <v>-15.358931552587634</v>
      </c>
      <c r="I669" s="103">
        <v>228.58493357142859</v>
      </c>
      <c r="K669" s="103">
        <v>1.74</v>
      </c>
      <c r="L669" s="103">
        <v>1.77</v>
      </c>
      <c r="M669" s="103">
        <v>1.7549999999999999</v>
      </c>
      <c r="N669" s="182">
        <v>0</v>
      </c>
      <c r="O669" s="182">
        <v>-23.529411764705884</v>
      </c>
      <c r="P669" s="103">
        <v>158.25110785714284</v>
      </c>
      <c r="R669" s="100">
        <v>3.09</v>
      </c>
      <c r="S669" s="100">
        <v>3.12</v>
      </c>
      <c r="T669" s="100">
        <v>3.105</v>
      </c>
      <c r="U669" s="183">
        <v>0</v>
      </c>
      <c r="V669" s="183">
        <v>-7.4515648286140106</v>
      </c>
      <c r="W669" s="100">
        <v>279.9827292857143</v>
      </c>
    </row>
    <row r="670" spans="1:23">
      <c r="A670" s="173">
        <f t="shared" si="243"/>
        <v>44073</v>
      </c>
      <c r="B670" s="149">
        <f t="shared" si="243"/>
        <v>44075</v>
      </c>
      <c r="C670" s="102">
        <v>0.89715142857142871</v>
      </c>
      <c r="D670" s="103">
        <v>2.5499999999999998</v>
      </c>
      <c r="E670" s="103">
        <v>2.58</v>
      </c>
      <c r="F670" s="103">
        <v>2.5649999999999999</v>
      </c>
      <c r="G670" s="182">
        <v>1.1834319526627013</v>
      </c>
      <c r="H670" s="182">
        <v>-14.357262103505846</v>
      </c>
      <c r="I670" s="103">
        <v>230.11934142857146</v>
      </c>
      <c r="K670" s="103">
        <v>1.74</v>
      </c>
      <c r="L670" s="103">
        <v>1.77</v>
      </c>
      <c r="M670" s="103">
        <v>1.7549999999999999</v>
      </c>
      <c r="N670" s="182">
        <v>0</v>
      </c>
      <c r="O670" s="182">
        <v>-23.529411764705884</v>
      </c>
      <c r="P670" s="103">
        <v>157.45007571428573</v>
      </c>
      <c r="R670" s="100">
        <v>3.09</v>
      </c>
      <c r="S670" s="100">
        <v>3.12</v>
      </c>
      <c r="T670" s="100">
        <v>3.105</v>
      </c>
      <c r="U670" s="183">
        <v>0</v>
      </c>
      <c r="V670" s="183">
        <v>-7.4515648286140106</v>
      </c>
      <c r="W670" s="100">
        <v>278.56551857142858</v>
      </c>
    </row>
    <row r="671" spans="1:23">
      <c r="A671" s="173">
        <f t="shared" si="243"/>
        <v>44080</v>
      </c>
      <c r="B671" s="149">
        <f t="shared" si="243"/>
        <v>44082</v>
      </c>
      <c r="C671" s="102">
        <v>0.89239000000000002</v>
      </c>
      <c r="D671" s="103">
        <v>2.5499999999999998</v>
      </c>
      <c r="E671" s="103">
        <v>2.58</v>
      </c>
      <c r="F671" s="103">
        <v>2.5649999999999999</v>
      </c>
      <c r="G671" s="182">
        <v>0</v>
      </c>
      <c r="H671" s="182">
        <v>-14.357262103505846</v>
      </c>
      <c r="I671" s="103">
        <v>228.89803500000002</v>
      </c>
      <c r="K671" s="103">
        <v>1.74</v>
      </c>
      <c r="L671" s="103">
        <v>1.77</v>
      </c>
      <c r="M671" s="103">
        <v>1.7549999999999999</v>
      </c>
      <c r="N671" s="182">
        <v>0</v>
      </c>
      <c r="O671" s="182">
        <v>-23.529411764705884</v>
      </c>
      <c r="P671" s="103">
        <v>156.61444499999999</v>
      </c>
      <c r="R671" s="100">
        <v>3.09</v>
      </c>
      <c r="S671" s="100">
        <v>3.12</v>
      </c>
      <c r="T671" s="100">
        <v>3.105</v>
      </c>
      <c r="U671" s="183">
        <v>0</v>
      </c>
      <c r="V671" s="183">
        <v>-7.4515648286140106</v>
      </c>
      <c r="W671" s="100">
        <v>277.08709499999998</v>
      </c>
    </row>
    <row r="672" spans="1:23">
      <c r="A672" s="173">
        <f t="shared" si="243"/>
        <v>44087</v>
      </c>
      <c r="B672" s="149">
        <f t="shared" si="243"/>
        <v>44089</v>
      </c>
      <c r="C672" s="102">
        <v>0.91033142857142846</v>
      </c>
      <c r="D672" s="103">
        <v>2.62</v>
      </c>
      <c r="E672" s="103">
        <v>2.65</v>
      </c>
      <c r="F672" s="103">
        <v>2.6349999999999998</v>
      </c>
      <c r="G672" s="182">
        <v>2.7290448343079845</v>
      </c>
      <c r="H672" s="182">
        <v>-12.020033388981645</v>
      </c>
      <c r="I672" s="103">
        <v>239.87233142857139</v>
      </c>
      <c r="K672" s="103">
        <v>1.79</v>
      </c>
      <c r="L672" s="103">
        <v>1.82</v>
      </c>
      <c r="M672" s="103">
        <v>1.8050000000000002</v>
      </c>
      <c r="N672" s="182">
        <v>2.849002849002872</v>
      </c>
      <c r="O672" s="182">
        <v>-21.350762527233101</v>
      </c>
      <c r="P672" s="103">
        <v>164.31482285714284</v>
      </c>
      <c r="R672" s="100">
        <v>3.19</v>
      </c>
      <c r="S672" s="100">
        <v>3.22</v>
      </c>
      <c r="T672" s="100">
        <v>3.2050000000000001</v>
      </c>
      <c r="U672" s="183">
        <v>3.2206119162640761</v>
      </c>
      <c r="V672" s="183">
        <v>-4.470938897168395</v>
      </c>
      <c r="W672" s="100">
        <v>291.7612228571428</v>
      </c>
    </row>
    <row r="673" spans="1:23">
      <c r="A673" s="173">
        <f t="shared" si="243"/>
        <v>44094</v>
      </c>
      <c r="B673" s="149">
        <f t="shared" si="243"/>
        <v>44096</v>
      </c>
      <c r="C673" s="102">
        <v>0.91754571428571408</v>
      </c>
      <c r="D673" s="103">
        <v>2.62</v>
      </c>
      <c r="E673" s="103">
        <v>2.65</v>
      </c>
      <c r="F673" s="103">
        <v>2.6349999999999998</v>
      </c>
      <c r="G673" s="182">
        <v>0</v>
      </c>
      <c r="H673" s="182">
        <v>-12.020033388981645</v>
      </c>
      <c r="I673" s="103">
        <v>241.77329571428567</v>
      </c>
      <c r="K673" s="103">
        <v>1.79</v>
      </c>
      <c r="L673" s="103">
        <v>1.82</v>
      </c>
      <c r="M673" s="103">
        <v>1.8050000000000002</v>
      </c>
      <c r="N673" s="182">
        <v>0</v>
      </c>
      <c r="O673" s="182">
        <v>-21.350762527233101</v>
      </c>
      <c r="P673" s="103">
        <v>165.6170014285714</v>
      </c>
      <c r="R673" s="100">
        <v>3.24</v>
      </c>
      <c r="S673" s="100">
        <v>3.27</v>
      </c>
      <c r="T673" s="100">
        <v>3.2549999999999999</v>
      </c>
      <c r="U673" s="183">
        <v>1.5600624024960865</v>
      </c>
      <c r="V673" s="183">
        <v>-2.9806259314456014</v>
      </c>
      <c r="W673" s="100">
        <v>298.66112999999996</v>
      </c>
    </row>
    <row r="674" spans="1:23">
      <c r="A674" s="173">
        <f t="shared" si="243"/>
        <v>44101</v>
      </c>
      <c r="B674" s="149">
        <f t="shared" si="243"/>
        <v>44103</v>
      </c>
      <c r="C674" s="102">
        <v>0.91495428571428572</v>
      </c>
      <c r="D674" s="103">
        <v>2.62</v>
      </c>
      <c r="E674" s="103">
        <v>2.65</v>
      </c>
      <c r="F674" s="103">
        <v>2.6349999999999998</v>
      </c>
      <c r="G674" s="182">
        <v>0</v>
      </c>
      <c r="H674" s="182">
        <v>-12.020033388981645</v>
      </c>
      <c r="I674" s="103">
        <v>241.09045428571426</v>
      </c>
      <c r="K674" s="103">
        <v>1.79</v>
      </c>
      <c r="L674" s="103">
        <v>1.82</v>
      </c>
      <c r="M674" s="103">
        <v>1.8050000000000002</v>
      </c>
      <c r="N674" s="182">
        <v>0</v>
      </c>
      <c r="O674" s="182">
        <v>-21.350762527233101</v>
      </c>
      <c r="P674" s="103">
        <v>165.14924857142859</v>
      </c>
      <c r="R674" s="100">
        <v>3.24</v>
      </c>
      <c r="S674" s="100">
        <v>3.27</v>
      </c>
      <c r="T674" s="100">
        <v>3.2549999999999999</v>
      </c>
      <c r="U674" s="183">
        <v>0</v>
      </c>
      <c r="V674" s="183">
        <v>-2.9806259314456014</v>
      </c>
      <c r="W674" s="100">
        <v>297.81762000000003</v>
      </c>
    </row>
    <row r="675" spans="1:23">
      <c r="A675" s="173">
        <f t="shared" si="243"/>
        <v>44108</v>
      </c>
      <c r="B675" s="149">
        <f t="shared" si="243"/>
        <v>44110</v>
      </c>
      <c r="C675" s="102">
        <v>0.90873999999999988</v>
      </c>
      <c r="D675" s="103">
        <v>2.62</v>
      </c>
      <c r="E675" s="103">
        <v>2.65</v>
      </c>
      <c r="F675" s="103">
        <v>2.6349999999999998</v>
      </c>
      <c r="G675" s="182">
        <v>0</v>
      </c>
      <c r="H675" s="182">
        <v>-12.020033388981645</v>
      </c>
      <c r="I675" s="103">
        <v>239.45298999999994</v>
      </c>
      <c r="K675" s="103">
        <v>1.79</v>
      </c>
      <c r="L675" s="103">
        <v>1.82</v>
      </c>
      <c r="M675" s="103">
        <v>1.8050000000000002</v>
      </c>
      <c r="N675" s="182">
        <v>0</v>
      </c>
      <c r="O675" s="182">
        <v>-21.350762527233101</v>
      </c>
      <c r="P675" s="103">
        <v>164.02757</v>
      </c>
      <c r="R675" s="100">
        <v>3.24</v>
      </c>
      <c r="S675" s="100">
        <v>3.27</v>
      </c>
      <c r="T675" s="100">
        <v>3.2549999999999999</v>
      </c>
      <c r="U675" s="183">
        <v>0</v>
      </c>
      <c r="V675" s="183">
        <v>-2.9806259314456014</v>
      </c>
      <c r="W675" s="100">
        <v>295.79486999999995</v>
      </c>
    </row>
    <row r="676" spans="1:23">
      <c r="A676" s="173">
        <f t="shared" si="243"/>
        <v>44115</v>
      </c>
      <c r="B676" s="149">
        <f t="shared" si="243"/>
        <v>44117</v>
      </c>
      <c r="C676" s="102">
        <v>0.91046142857142864</v>
      </c>
      <c r="D676" s="103">
        <v>2.62</v>
      </c>
      <c r="E676" s="103">
        <v>2.65</v>
      </c>
      <c r="F676" s="103">
        <v>2.6349999999999998</v>
      </c>
      <c r="G676" s="182">
        <v>0</v>
      </c>
      <c r="H676" s="182">
        <v>-12.020033388981645</v>
      </c>
      <c r="I676" s="103">
        <v>239.90658642857144</v>
      </c>
      <c r="K676" s="103">
        <v>1.79</v>
      </c>
      <c r="L676" s="103">
        <v>1.82</v>
      </c>
      <c r="M676" s="103">
        <v>1.8050000000000002</v>
      </c>
      <c r="N676" s="182">
        <v>0</v>
      </c>
      <c r="O676" s="182">
        <v>-21.350762527233101</v>
      </c>
      <c r="P676" s="103">
        <v>164.33828785714289</v>
      </c>
      <c r="R676" s="100">
        <v>3.24</v>
      </c>
      <c r="S676" s="100">
        <v>3.27</v>
      </c>
      <c r="T676" s="100">
        <v>3.2549999999999999</v>
      </c>
      <c r="U676" s="183">
        <v>0</v>
      </c>
      <c r="V676" s="183">
        <v>-2.9806259314456014</v>
      </c>
      <c r="W676" s="100">
        <v>296.35519500000004</v>
      </c>
    </row>
    <row r="677" spans="1:23">
      <c r="A677" s="173">
        <f t="shared" si="243"/>
        <v>44122</v>
      </c>
      <c r="B677" s="149">
        <f t="shared" si="243"/>
        <v>44124</v>
      </c>
      <c r="C677" s="102">
        <v>0.90730857142857158</v>
      </c>
      <c r="D677" s="103">
        <v>2.62</v>
      </c>
      <c r="E677" s="103">
        <v>2.65</v>
      </c>
      <c r="F677" s="103">
        <v>2.6349999999999998</v>
      </c>
      <c r="G677" s="182">
        <v>0</v>
      </c>
      <c r="H677" s="182">
        <v>-12.020033388981645</v>
      </c>
      <c r="I677" s="103">
        <v>239.07580857142858</v>
      </c>
      <c r="K677" s="103">
        <v>1.79</v>
      </c>
      <c r="L677" s="103">
        <v>1.82</v>
      </c>
      <c r="M677" s="103">
        <v>1.8050000000000002</v>
      </c>
      <c r="N677" s="182">
        <v>0</v>
      </c>
      <c r="O677" s="182">
        <v>-21.350762527233101</v>
      </c>
      <c r="P677" s="103">
        <v>163.76919714285719</v>
      </c>
      <c r="R677" s="100">
        <v>3.24</v>
      </c>
      <c r="S677" s="100">
        <v>3.27</v>
      </c>
      <c r="T677" s="100">
        <v>3.2549999999999999</v>
      </c>
      <c r="U677" s="183">
        <v>0</v>
      </c>
      <c r="V677" s="183">
        <v>-2.9806259314456014</v>
      </c>
      <c r="W677" s="100">
        <v>295.32894000000005</v>
      </c>
    </row>
    <row r="678" spans="1:23">
      <c r="A678" s="173">
        <f t="shared" si="243"/>
        <v>44129</v>
      </c>
      <c r="B678" s="149">
        <f t="shared" si="243"/>
        <v>44131</v>
      </c>
      <c r="C678" s="102">
        <v>0.90744142857142851</v>
      </c>
      <c r="D678" s="103">
        <v>2.62</v>
      </c>
      <c r="E678" s="103">
        <v>2.65</v>
      </c>
      <c r="F678" s="103">
        <v>2.6349999999999998</v>
      </c>
      <c r="G678" s="182">
        <v>0</v>
      </c>
      <c r="H678" s="182">
        <v>-14.862681744749594</v>
      </c>
      <c r="I678" s="103">
        <v>239.11081642857138</v>
      </c>
      <c r="K678" s="103">
        <v>1.79</v>
      </c>
      <c r="L678" s="103">
        <v>1.82</v>
      </c>
      <c r="M678" s="103">
        <v>1.8050000000000002</v>
      </c>
      <c r="N678" s="182">
        <v>0</v>
      </c>
      <c r="O678" s="182">
        <v>-24.634655532359076</v>
      </c>
      <c r="P678" s="103">
        <v>163.79317785714287</v>
      </c>
      <c r="R678" s="100">
        <v>3.24</v>
      </c>
      <c r="S678" s="100">
        <v>3.27</v>
      </c>
      <c r="T678" s="100">
        <v>3.2549999999999999</v>
      </c>
      <c r="U678" s="183">
        <v>0</v>
      </c>
      <c r="V678" s="183">
        <v>-5.7887120115774167</v>
      </c>
      <c r="W678" s="100">
        <v>295.37218499999994</v>
      </c>
    </row>
    <row r="679" spans="1:23">
      <c r="A679" s="173">
        <f t="shared" si="243"/>
        <v>44136</v>
      </c>
      <c r="B679" s="149">
        <f t="shared" si="243"/>
        <v>44138</v>
      </c>
      <c r="C679" s="102">
        <v>0.90522285714285711</v>
      </c>
      <c r="D679" s="103">
        <v>2.59</v>
      </c>
      <c r="E679" s="103">
        <v>2.62</v>
      </c>
      <c r="F679" s="103">
        <v>2.605</v>
      </c>
      <c r="G679" s="182">
        <v>-1.1385199240986736</v>
      </c>
      <c r="H679" s="182">
        <v>-15.831987075928907</v>
      </c>
      <c r="I679" s="103">
        <v>235.81055428571429</v>
      </c>
      <c r="K679" s="103">
        <v>1.71</v>
      </c>
      <c r="L679" s="103">
        <v>1.74</v>
      </c>
      <c r="M679" s="103">
        <v>1.7250000000000001</v>
      </c>
      <c r="N679" s="182">
        <v>-4.43213296398892</v>
      </c>
      <c r="O679" s="182">
        <v>-27.974947807933191</v>
      </c>
      <c r="P679" s="103">
        <v>156.15094285714287</v>
      </c>
      <c r="R679" s="100">
        <v>3.24</v>
      </c>
      <c r="S679" s="100">
        <v>3.27</v>
      </c>
      <c r="T679" s="100">
        <v>3.2549999999999999</v>
      </c>
      <c r="U679" s="183">
        <v>0</v>
      </c>
      <c r="V679" s="183">
        <v>-5.7887120115774167</v>
      </c>
      <c r="W679" s="100">
        <v>294.65003999999999</v>
      </c>
    </row>
    <row r="680" spans="1:23">
      <c r="A680" s="173">
        <f t="shared" si="243"/>
        <v>44143</v>
      </c>
      <c r="B680" s="149">
        <f t="shared" si="243"/>
        <v>44145</v>
      </c>
      <c r="C680" s="102">
        <v>0.90223857142857145</v>
      </c>
      <c r="D680" s="103">
        <v>2.57</v>
      </c>
      <c r="E680" s="103">
        <v>2.6</v>
      </c>
      <c r="F680" s="103">
        <v>2.585</v>
      </c>
      <c r="G680" s="182">
        <v>-0.76775431861804577</v>
      </c>
      <c r="H680" s="182">
        <v>-16.478190630048459</v>
      </c>
      <c r="I680" s="103">
        <v>233.2286707142857</v>
      </c>
      <c r="K680" s="103">
        <v>1.68</v>
      </c>
      <c r="L680" s="103">
        <v>1.71</v>
      </c>
      <c r="M680" s="103">
        <v>1.6949999999999998</v>
      </c>
      <c r="N680" s="182">
        <v>-1.7391304347826235</v>
      </c>
      <c r="O680" s="182">
        <v>-29.227557411273494</v>
      </c>
      <c r="P680" s="103">
        <v>152.92943785714283</v>
      </c>
      <c r="R680" s="100">
        <v>3.24</v>
      </c>
      <c r="S680" s="100">
        <v>3.27</v>
      </c>
      <c r="T680" s="100">
        <v>3.2549999999999999</v>
      </c>
      <c r="U680" s="183">
        <v>0</v>
      </c>
      <c r="V680" s="183">
        <v>-5.7887120115774167</v>
      </c>
      <c r="W680" s="100">
        <v>293.67865499999999</v>
      </c>
    </row>
    <row r="681" spans="1:23">
      <c r="A681" s="173">
        <f t="shared" si="243"/>
        <v>44150</v>
      </c>
      <c r="B681" s="149">
        <f t="shared" si="243"/>
        <v>44152</v>
      </c>
      <c r="C681" s="102">
        <v>0.89700428571428559</v>
      </c>
      <c r="D681" s="103">
        <v>2.52</v>
      </c>
      <c r="E681" s="103">
        <v>2.5499999999999998</v>
      </c>
      <c r="F681" s="103">
        <v>2.5350000000000001</v>
      </c>
      <c r="G681" s="182">
        <v>-1.9342359767891537</v>
      </c>
      <c r="H681" s="182">
        <v>-20.657276995305168</v>
      </c>
      <c r="I681" s="103">
        <v>227.39058642857142</v>
      </c>
      <c r="K681" s="103">
        <v>1.63</v>
      </c>
      <c r="L681" s="103">
        <v>1.66</v>
      </c>
      <c r="M681" s="103">
        <v>1.645</v>
      </c>
      <c r="N681" s="182">
        <v>-2.9498525073746151</v>
      </c>
      <c r="O681" s="182">
        <v>-34.06813627254509</v>
      </c>
      <c r="P681" s="103">
        <v>147.55720499999998</v>
      </c>
      <c r="R681" s="100">
        <v>3.19</v>
      </c>
      <c r="S681" s="100">
        <v>3.22</v>
      </c>
      <c r="T681" s="100">
        <v>3.2050000000000001</v>
      </c>
      <c r="U681" s="183">
        <v>-1.5360983102918624</v>
      </c>
      <c r="V681" s="183">
        <v>-11.095700416088761</v>
      </c>
      <c r="W681" s="100">
        <v>287.48987357142852</v>
      </c>
    </row>
    <row r="682" spans="1:23">
      <c r="A682" s="173">
        <f t="shared" si="243"/>
        <v>44157</v>
      </c>
      <c r="B682" s="149">
        <f t="shared" si="243"/>
        <v>44159</v>
      </c>
      <c r="C682" s="102">
        <v>0.895177142857143</v>
      </c>
      <c r="D682" s="103">
        <v>2.4700000000000002</v>
      </c>
      <c r="E682" s="103">
        <v>2.5</v>
      </c>
      <c r="F682" s="103">
        <v>2.4850000000000003</v>
      </c>
      <c r="G682" s="182">
        <v>-1.9723865877711972</v>
      </c>
      <c r="H682" s="182">
        <v>-22.222222222222214</v>
      </c>
      <c r="I682" s="103">
        <v>222.45152000000007</v>
      </c>
      <c r="K682" s="103">
        <v>1.58</v>
      </c>
      <c r="L682" s="103">
        <v>1.61</v>
      </c>
      <c r="M682" s="103">
        <v>1.5950000000000002</v>
      </c>
      <c r="N682" s="182">
        <v>-3.0395136778115273</v>
      </c>
      <c r="O682" s="182">
        <v>-36.072144288577149</v>
      </c>
      <c r="P682" s="103">
        <v>142.78075428571432</v>
      </c>
      <c r="R682" s="100">
        <v>3.14</v>
      </c>
      <c r="S682" s="100">
        <v>3.17</v>
      </c>
      <c r="T682" s="100">
        <v>3.1550000000000002</v>
      </c>
      <c r="U682" s="183">
        <v>-1.5600624024961007</v>
      </c>
      <c r="V682" s="183">
        <v>-12.482662968099859</v>
      </c>
      <c r="W682" s="100">
        <v>282.42838857142863</v>
      </c>
    </row>
    <row r="683" spans="1:23">
      <c r="A683" s="173">
        <f t="shared" si="243"/>
        <v>44164</v>
      </c>
      <c r="B683" s="149">
        <f t="shared" si="243"/>
        <v>44166</v>
      </c>
      <c r="C683" s="102">
        <v>0.89205000000000012</v>
      </c>
      <c r="D683" s="103">
        <v>2.4700000000000002</v>
      </c>
      <c r="E683" s="103">
        <v>2.5</v>
      </c>
      <c r="F683" s="103">
        <v>2.4850000000000003</v>
      </c>
      <c r="G683" s="182">
        <v>0</v>
      </c>
      <c r="H683" s="182">
        <v>-22.222222222222214</v>
      </c>
      <c r="I683" s="103">
        <v>221.67442500000004</v>
      </c>
      <c r="K683" s="103">
        <v>1.58</v>
      </c>
      <c r="L683" s="103">
        <v>1.61</v>
      </c>
      <c r="M683" s="103">
        <v>1.5950000000000002</v>
      </c>
      <c r="N683" s="182">
        <v>0</v>
      </c>
      <c r="O683" s="182">
        <v>-36.072144288577149</v>
      </c>
      <c r="P683" s="103">
        <v>142.28197500000005</v>
      </c>
      <c r="R683" s="100">
        <v>3.09</v>
      </c>
      <c r="S683" s="100">
        <v>3.12</v>
      </c>
      <c r="T683" s="100">
        <v>3.105</v>
      </c>
      <c r="U683" s="183">
        <v>-1.5847860538827376</v>
      </c>
      <c r="V683" s="183">
        <v>-13.869625520110958</v>
      </c>
      <c r="W683" s="100">
        <v>276.98152500000003</v>
      </c>
    </row>
    <row r="684" spans="1:23">
      <c r="A684" s="173">
        <f t="shared" si="243"/>
        <v>44171</v>
      </c>
      <c r="B684" s="149">
        <f t="shared" si="243"/>
        <v>44173</v>
      </c>
      <c r="C684" s="102">
        <v>0.90071000000000012</v>
      </c>
      <c r="D684" s="103">
        <v>2.4700000000000002</v>
      </c>
      <c r="E684" s="103">
        <v>2.5</v>
      </c>
      <c r="F684" s="103">
        <v>2.4850000000000003</v>
      </c>
      <c r="G684" s="182">
        <v>0</v>
      </c>
      <c r="H684" s="182">
        <v>-24.122137404580144</v>
      </c>
      <c r="I684" s="103">
        <v>223.82643500000006</v>
      </c>
      <c r="K684" s="103">
        <v>1.58</v>
      </c>
      <c r="L684" s="103">
        <v>1.61</v>
      </c>
      <c r="M684" s="103">
        <v>1.5950000000000002</v>
      </c>
      <c r="N684" s="182">
        <v>0</v>
      </c>
      <c r="O684" s="182">
        <v>-38.058252427184456</v>
      </c>
      <c r="P684" s="103">
        <v>143.66324500000002</v>
      </c>
      <c r="R684" s="100">
        <v>3.09</v>
      </c>
      <c r="S684" s="100">
        <v>3.12</v>
      </c>
      <c r="T684" s="100">
        <v>3.105</v>
      </c>
      <c r="U684" s="183">
        <v>0</v>
      </c>
      <c r="V684" s="183">
        <v>-16.194331983805668</v>
      </c>
      <c r="W684" s="100">
        <v>279.670455</v>
      </c>
    </row>
    <row r="685" spans="1:23">
      <c r="A685" s="173">
        <f t="shared" si="243"/>
        <v>44178</v>
      </c>
      <c r="B685" s="149">
        <f t="shared" si="243"/>
        <v>44180</v>
      </c>
      <c r="C685" s="102">
        <v>0.91189714285714274</v>
      </c>
      <c r="D685" s="103">
        <v>2.4700000000000002</v>
      </c>
      <c r="E685" s="103">
        <v>2.5</v>
      </c>
      <c r="F685" s="103">
        <v>2.4850000000000003</v>
      </c>
      <c r="G685" s="182">
        <v>0</v>
      </c>
      <c r="H685" s="182">
        <v>-22.222222222222214</v>
      </c>
      <c r="I685" s="103">
        <v>226.60643999999999</v>
      </c>
      <c r="K685" s="103">
        <v>1.58</v>
      </c>
      <c r="L685" s="103">
        <v>1.61</v>
      </c>
      <c r="M685" s="103">
        <v>1.5950000000000002</v>
      </c>
      <c r="N685" s="182">
        <v>0</v>
      </c>
      <c r="O685" s="182">
        <v>-36.072144288577149</v>
      </c>
      <c r="P685" s="103">
        <v>145.44759428571427</v>
      </c>
      <c r="R685" s="100">
        <v>3.09</v>
      </c>
      <c r="S685" s="100">
        <v>3.12</v>
      </c>
      <c r="T685" s="100">
        <v>3.105</v>
      </c>
      <c r="U685" s="183">
        <v>0</v>
      </c>
      <c r="V685" s="183">
        <v>-13.869625520110958</v>
      </c>
      <c r="W685" s="100">
        <v>283.14406285714279</v>
      </c>
    </row>
    <row r="686" spans="1:23">
      <c r="A686" s="173">
        <f t="shared" si="243"/>
        <v>44185</v>
      </c>
      <c r="B686" s="149">
        <f t="shared" si="243"/>
        <v>44187</v>
      </c>
      <c r="C686" s="102">
        <v>0.90777857142857143</v>
      </c>
      <c r="D686" s="103">
        <v>2.4700000000000002</v>
      </c>
      <c r="E686" s="103">
        <v>2.5</v>
      </c>
      <c r="F686" s="103">
        <v>2.4850000000000003</v>
      </c>
      <c r="G686" s="182">
        <v>0</v>
      </c>
      <c r="H686" s="182">
        <v>-22.222222222222214</v>
      </c>
      <c r="I686" s="103">
        <v>225.58297500000003</v>
      </c>
      <c r="K686" s="103">
        <v>1.58</v>
      </c>
      <c r="L686" s="103">
        <v>1.61</v>
      </c>
      <c r="M686" s="103">
        <v>1.5950000000000002</v>
      </c>
      <c r="N686" s="182">
        <v>0</v>
      </c>
      <c r="O686" s="182">
        <v>-36.072144288577149</v>
      </c>
      <c r="P686" s="103">
        <v>144.79068214285715</v>
      </c>
      <c r="R686" s="100">
        <v>3.09</v>
      </c>
      <c r="S686" s="100">
        <v>3.12</v>
      </c>
      <c r="T686" s="100">
        <v>3.105</v>
      </c>
      <c r="U686" s="183">
        <v>0</v>
      </c>
      <c r="V686" s="183">
        <v>-13.869625520110958</v>
      </c>
      <c r="W686" s="100">
        <v>281.86524642857142</v>
      </c>
    </row>
    <row r="687" spans="1:23">
      <c r="A687" s="173">
        <f t="shared" si="243"/>
        <v>44192</v>
      </c>
      <c r="B687" s="149">
        <f t="shared" si="243"/>
        <v>44194</v>
      </c>
      <c r="C687" s="102">
        <v>0.90524428571428572</v>
      </c>
      <c r="D687" s="103">
        <v>2.4700000000000002</v>
      </c>
      <c r="E687" s="103">
        <v>2.5</v>
      </c>
      <c r="F687" s="103">
        <v>2.4850000000000003</v>
      </c>
      <c r="G687" s="182">
        <v>0</v>
      </c>
      <c r="H687" s="182">
        <v>-22.222222222222214</v>
      </c>
      <c r="I687" s="103">
        <v>224.95320500000005</v>
      </c>
      <c r="K687" s="103">
        <v>1.58</v>
      </c>
      <c r="L687" s="103">
        <v>1.61</v>
      </c>
      <c r="M687" s="103">
        <v>1.5950000000000002</v>
      </c>
      <c r="N687" s="182">
        <v>0</v>
      </c>
      <c r="O687" s="182">
        <v>-36.072144288577149</v>
      </c>
      <c r="P687" s="103">
        <v>144.38646357142858</v>
      </c>
      <c r="R687" s="100">
        <v>3.09</v>
      </c>
      <c r="S687" s="100">
        <v>3.12</v>
      </c>
      <c r="T687" s="100">
        <v>3.105</v>
      </c>
      <c r="U687" s="183">
        <v>0</v>
      </c>
      <c r="V687" s="183">
        <v>-13.869625520110958</v>
      </c>
      <c r="W687" s="100">
        <v>281.0783507142857</v>
      </c>
    </row>
    <row r="688" spans="1:23">
      <c r="A688" s="173">
        <f t="shared" si="243"/>
        <v>44199</v>
      </c>
      <c r="B688" s="149">
        <f t="shared" si="243"/>
        <v>44201</v>
      </c>
      <c r="C688" s="102">
        <v>0.90154571428571428</v>
      </c>
      <c r="D688" s="103" t="s">
        <v>46</v>
      </c>
      <c r="E688" s="103" t="s">
        <v>46</v>
      </c>
      <c r="F688" s="103" t="s">
        <v>46</v>
      </c>
      <c r="G688" s="182" t="s">
        <v>46</v>
      </c>
      <c r="H688" s="182" t="s">
        <v>46</v>
      </c>
      <c r="I688" s="103" t="s">
        <v>46</v>
      </c>
      <c r="K688" s="103" t="s">
        <v>46</v>
      </c>
      <c r="L688" s="103" t="s">
        <v>46</v>
      </c>
      <c r="M688" s="103" t="s">
        <v>46</v>
      </c>
      <c r="N688" s="182" t="s">
        <v>46</v>
      </c>
      <c r="O688" s="182" t="s">
        <v>46</v>
      </c>
      <c r="P688" s="103" t="s">
        <v>46</v>
      </c>
      <c r="R688" s="100" t="s">
        <v>46</v>
      </c>
      <c r="S688" s="100" t="s">
        <v>46</v>
      </c>
      <c r="T688" s="100" t="s">
        <v>46</v>
      </c>
      <c r="U688" s="183" t="s">
        <v>46</v>
      </c>
      <c r="V688" s="183" t="s">
        <v>46</v>
      </c>
      <c r="W688" s="100" t="s">
        <v>46</v>
      </c>
    </row>
    <row r="689" spans="1:23">
      <c r="A689" s="173">
        <f t="shared" si="243"/>
        <v>44206</v>
      </c>
      <c r="B689" s="149">
        <f t="shared" si="243"/>
        <v>44208</v>
      </c>
      <c r="C689" s="102">
        <v>0.90211000000000008</v>
      </c>
      <c r="D689" s="103">
        <v>2.4700000000000002</v>
      </c>
      <c r="E689" s="103">
        <v>2.5</v>
      </c>
      <c r="F689" s="103">
        <v>2.4850000000000003</v>
      </c>
      <c r="G689" s="182" t="e">
        <v>#VALUE!</v>
      </c>
      <c r="H689" s="182">
        <v>-19.186991869918685</v>
      </c>
      <c r="I689" s="103">
        <v>224.17433500000007</v>
      </c>
      <c r="K689" s="103">
        <v>1.58</v>
      </c>
      <c r="L689" s="103">
        <v>1.61</v>
      </c>
      <c r="M689" s="103">
        <v>1.5950000000000002</v>
      </c>
      <c r="N689" s="182" t="e">
        <v>#VALUE!</v>
      </c>
      <c r="O689" s="182">
        <v>-33.402922755741116</v>
      </c>
      <c r="P689" s="103">
        <v>143.88654500000001</v>
      </c>
      <c r="R689" s="100">
        <v>3.09</v>
      </c>
      <c r="S689" s="100">
        <v>3.12</v>
      </c>
      <c r="T689" s="100">
        <v>3.105</v>
      </c>
      <c r="U689" s="183" t="e">
        <v>#VALUE!</v>
      </c>
      <c r="V689" s="183">
        <v>-11.41226818830242</v>
      </c>
      <c r="W689" s="100">
        <v>280.10515500000002</v>
      </c>
    </row>
    <row r="690" spans="1:23">
      <c r="A690" s="173">
        <f t="shared" si="243"/>
        <v>44213</v>
      </c>
      <c r="B690" s="149">
        <f t="shared" si="243"/>
        <v>44215</v>
      </c>
      <c r="C690" s="102">
        <v>0.89389285714285704</v>
      </c>
      <c r="D690" s="103">
        <v>2.4700000000000002</v>
      </c>
      <c r="E690" s="103">
        <v>2.5</v>
      </c>
      <c r="F690" s="103">
        <v>2.4850000000000003</v>
      </c>
      <c r="G690" s="182">
        <v>0</v>
      </c>
      <c r="H690" s="182">
        <v>-18.390804597701134</v>
      </c>
      <c r="I690" s="103">
        <v>222.13237500000002</v>
      </c>
      <c r="K690" s="103">
        <v>1.58</v>
      </c>
      <c r="L690" s="103">
        <v>1.61</v>
      </c>
      <c r="M690" s="103">
        <v>1.5950000000000002</v>
      </c>
      <c r="N690" s="182">
        <v>0</v>
      </c>
      <c r="O690" s="182">
        <v>-31.982942430703616</v>
      </c>
      <c r="P690" s="103">
        <v>142.57591071428573</v>
      </c>
      <c r="R690" s="100">
        <v>3.09</v>
      </c>
      <c r="S690" s="100">
        <v>3.12</v>
      </c>
      <c r="T690" s="100">
        <v>3.105</v>
      </c>
      <c r="U690" s="183">
        <v>0</v>
      </c>
      <c r="V690" s="183">
        <v>-11.41226818830242</v>
      </c>
      <c r="W690" s="100">
        <v>277.55373214285714</v>
      </c>
    </row>
    <row r="691" spans="1:23">
      <c r="A691" s="173">
        <f t="shared" si="243"/>
        <v>44220</v>
      </c>
      <c r="B691" s="149">
        <f t="shared" si="243"/>
        <v>44222</v>
      </c>
      <c r="C691" s="102">
        <v>0.88921285714285703</v>
      </c>
      <c r="D691" s="103">
        <v>2.4700000000000002</v>
      </c>
      <c r="E691" s="103">
        <v>2.5</v>
      </c>
      <c r="F691" s="103">
        <v>2.4850000000000003</v>
      </c>
      <c r="G691" s="182">
        <v>0</v>
      </c>
      <c r="H691" s="182">
        <v>-18.390804597701134</v>
      </c>
      <c r="I691" s="103">
        <v>220.96939500000002</v>
      </c>
      <c r="K691" s="103">
        <v>1.58</v>
      </c>
      <c r="L691" s="103">
        <v>1.61</v>
      </c>
      <c r="M691" s="103">
        <v>1.5950000000000002</v>
      </c>
      <c r="N691" s="182">
        <v>0</v>
      </c>
      <c r="O691" s="182">
        <v>-31.982942430703616</v>
      </c>
      <c r="P691" s="103">
        <v>141.82945071428571</v>
      </c>
      <c r="R691" s="100">
        <v>3.09</v>
      </c>
      <c r="S691" s="100">
        <v>3.12</v>
      </c>
      <c r="T691" s="100">
        <v>3.105</v>
      </c>
      <c r="U691" s="183">
        <v>0</v>
      </c>
      <c r="V691" s="183">
        <v>-11.41226818830242</v>
      </c>
      <c r="W691" s="100">
        <v>276.10059214285712</v>
      </c>
    </row>
    <row r="692" spans="1:23">
      <c r="A692" s="173">
        <f t="shared" si="243"/>
        <v>44227</v>
      </c>
      <c r="B692" s="149">
        <f t="shared" si="243"/>
        <v>44229</v>
      </c>
      <c r="C692" s="102">
        <v>0.88615285714285708</v>
      </c>
      <c r="D692" s="103">
        <v>2.4700000000000002</v>
      </c>
      <c r="E692" s="103">
        <v>2.5</v>
      </c>
      <c r="F692" s="103">
        <v>2.4850000000000003</v>
      </c>
      <c r="G692" s="182">
        <v>0</v>
      </c>
      <c r="H692" s="182">
        <v>-18.390804597701134</v>
      </c>
      <c r="I692" s="103">
        <v>220.20898500000001</v>
      </c>
      <c r="K692" s="103">
        <v>1.58</v>
      </c>
      <c r="L692" s="103">
        <v>1.61</v>
      </c>
      <c r="M692" s="103">
        <v>1.5950000000000002</v>
      </c>
      <c r="N692" s="182">
        <v>0</v>
      </c>
      <c r="O692" s="182">
        <v>-31.982942430703616</v>
      </c>
      <c r="P692" s="103">
        <v>141.34138071428572</v>
      </c>
      <c r="R692" s="100">
        <v>3.09</v>
      </c>
      <c r="S692" s="100">
        <v>3.12</v>
      </c>
      <c r="T692" s="100">
        <v>3.105</v>
      </c>
      <c r="U692" s="183">
        <v>0</v>
      </c>
      <c r="V692" s="183">
        <v>-11.41226818830242</v>
      </c>
      <c r="W692" s="100">
        <v>275.15046214285712</v>
      </c>
    </row>
    <row r="693" spans="1:23">
      <c r="A693" s="173">
        <f t="shared" si="243"/>
        <v>44234</v>
      </c>
      <c r="B693" s="149">
        <f t="shared" si="243"/>
        <v>44236</v>
      </c>
      <c r="C693" s="102">
        <v>0.87938857142857141</v>
      </c>
      <c r="D693" s="103">
        <v>2.4900000000000002</v>
      </c>
      <c r="E693" s="103">
        <v>2.52</v>
      </c>
      <c r="F693" s="103">
        <v>2.5049999999999999</v>
      </c>
      <c r="G693" s="182">
        <v>0.80482897384304408</v>
      </c>
      <c r="H693" s="182">
        <v>-16.915422885572127</v>
      </c>
      <c r="I693" s="103">
        <v>220.28683714285714</v>
      </c>
      <c r="K693" s="103">
        <v>1.64</v>
      </c>
      <c r="L693" s="103">
        <v>1.67</v>
      </c>
      <c r="M693" s="103">
        <v>1.6549999999999998</v>
      </c>
      <c r="N693" s="182">
        <v>3.7617554858933886</v>
      </c>
      <c r="O693" s="182">
        <v>-27.886710239651421</v>
      </c>
      <c r="P693" s="103">
        <v>145.53880857142855</v>
      </c>
      <c r="R693" s="100">
        <v>3.09</v>
      </c>
      <c r="S693" s="100">
        <v>3.12</v>
      </c>
      <c r="T693" s="100">
        <v>3.105</v>
      </c>
      <c r="U693" s="183">
        <v>0</v>
      </c>
      <c r="V693" s="183">
        <v>-11.41226818830242</v>
      </c>
      <c r="W693" s="100">
        <v>273.05015142857144</v>
      </c>
    </row>
    <row r="694" spans="1:23">
      <c r="A694" s="173">
        <f t="shared" si="243"/>
        <v>44241</v>
      </c>
      <c r="B694" s="149">
        <f t="shared" si="243"/>
        <v>44243</v>
      </c>
      <c r="C694" s="102">
        <v>0.87730000000000008</v>
      </c>
      <c r="D694" s="103">
        <v>2.5299999999999998</v>
      </c>
      <c r="E694" s="103">
        <v>2.56</v>
      </c>
      <c r="F694" s="103">
        <v>2.5449999999999999</v>
      </c>
      <c r="G694" s="182">
        <v>1.5968063872255414</v>
      </c>
      <c r="H694" s="182">
        <v>-15.588723051409616</v>
      </c>
      <c r="I694" s="103">
        <v>223.27285000000003</v>
      </c>
      <c r="K694" s="103">
        <v>1.67</v>
      </c>
      <c r="L694" s="103">
        <v>1.7</v>
      </c>
      <c r="M694" s="103">
        <v>1.6850000000000001</v>
      </c>
      <c r="N694" s="182">
        <v>1.8126888217522747</v>
      </c>
      <c r="O694" s="182">
        <v>-26.579520697167752</v>
      </c>
      <c r="P694" s="103">
        <v>147.82505</v>
      </c>
      <c r="R694" s="100">
        <v>3.09</v>
      </c>
      <c r="S694" s="100">
        <v>3.12</v>
      </c>
      <c r="T694" s="100">
        <v>3.105</v>
      </c>
      <c r="U694" s="183">
        <v>0</v>
      </c>
      <c r="V694" s="183">
        <v>-11.41226818830242</v>
      </c>
      <c r="W694" s="100">
        <v>272.40165000000002</v>
      </c>
    </row>
    <row r="695" spans="1:23">
      <c r="A695" s="173">
        <f t="shared" si="243"/>
        <v>44248</v>
      </c>
      <c r="B695" s="149">
        <f t="shared" si="243"/>
        <v>44250</v>
      </c>
      <c r="C695" s="102">
        <v>0.86975285714285711</v>
      </c>
      <c r="D695" s="103">
        <v>2.57</v>
      </c>
      <c r="E695" s="103">
        <v>2.6</v>
      </c>
      <c r="F695" s="103">
        <v>2.585</v>
      </c>
      <c r="G695" s="182">
        <v>1.5717092337917506</v>
      </c>
      <c r="H695" s="182">
        <v>-14.262023217247091</v>
      </c>
      <c r="I695" s="103">
        <v>224.83111357142857</v>
      </c>
      <c r="K695" s="103">
        <v>1.69</v>
      </c>
      <c r="L695" s="103">
        <v>1.72</v>
      </c>
      <c r="M695" s="103">
        <v>1.7050000000000001</v>
      </c>
      <c r="N695" s="182">
        <v>1.1869436201780417</v>
      </c>
      <c r="O695" s="182">
        <v>-25.708061002178638</v>
      </c>
      <c r="P695" s="103">
        <v>148.29286214285716</v>
      </c>
      <c r="R695" s="100">
        <v>3.09</v>
      </c>
      <c r="S695" s="100">
        <v>3.12</v>
      </c>
      <c r="T695" s="100">
        <v>3.105</v>
      </c>
      <c r="U695" s="183">
        <v>0</v>
      </c>
      <c r="V695" s="183">
        <v>-11.41226818830242</v>
      </c>
      <c r="W695" s="100">
        <v>270.05826214285713</v>
      </c>
    </row>
    <row r="696" spans="1:23">
      <c r="A696" s="173">
        <f t="shared" si="243"/>
        <v>44255</v>
      </c>
      <c r="B696" s="149">
        <f t="shared" si="243"/>
        <v>44257</v>
      </c>
      <c r="C696" s="102">
        <v>0.86555714285714302</v>
      </c>
      <c r="D696" s="103">
        <v>2.67</v>
      </c>
      <c r="E696" s="103">
        <v>2.7</v>
      </c>
      <c r="F696" s="103">
        <v>2.6850000000000001</v>
      </c>
      <c r="G696" s="182">
        <v>3.8684719535783358</v>
      </c>
      <c r="H696" s="182">
        <v>-10.945273631840777</v>
      </c>
      <c r="I696" s="103">
        <v>232.40209285714292</v>
      </c>
      <c r="K696" s="103">
        <v>1.79</v>
      </c>
      <c r="L696" s="103">
        <v>1.82</v>
      </c>
      <c r="M696" s="103">
        <v>1.8050000000000002</v>
      </c>
      <c r="N696" s="182">
        <v>5.8651026392961825</v>
      </c>
      <c r="O696" s="182">
        <v>-21.350762527233101</v>
      </c>
      <c r="P696" s="103">
        <v>156.23306428571433</v>
      </c>
      <c r="R696" s="100">
        <v>3.19</v>
      </c>
      <c r="S696" s="100">
        <v>3.22</v>
      </c>
      <c r="T696" s="100">
        <v>3.2050000000000001</v>
      </c>
      <c r="U696" s="183">
        <v>3.2206119162640761</v>
      </c>
      <c r="V696" s="183">
        <v>-8.5592011412268079</v>
      </c>
      <c r="W696" s="100">
        <v>277.41106428571436</v>
      </c>
    </row>
    <row r="697" spans="1:23">
      <c r="A697" s="173">
        <f t="shared" si="243"/>
        <v>44262</v>
      </c>
      <c r="B697" s="149">
        <f t="shared" si="243"/>
        <v>44264</v>
      </c>
      <c r="C697" s="102">
        <v>0.86466428571428566</v>
      </c>
      <c r="D697" s="103">
        <v>2.67</v>
      </c>
      <c r="E697" s="103">
        <v>2.7</v>
      </c>
      <c r="F697" s="103">
        <v>2.6850000000000001</v>
      </c>
      <c r="G697" s="182">
        <v>0</v>
      </c>
      <c r="H697" s="182">
        <v>-11.532125205930811</v>
      </c>
      <c r="I697" s="103">
        <v>232.16236071428571</v>
      </c>
      <c r="K697" s="103">
        <v>1.79</v>
      </c>
      <c r="L697" s="103">
        <v>1.82</v>
      </c>
      <c r="M697" s="103">
        <v>1.8050000000000002</v>
      </c>
      <c r="N697" s="182">
        <v>0</v>
      </c>
      <c r="O697" s="182">
        <v>-21.350762527233101</v>
      </c>
      <c r="P697" s="103">
        <v>156.07190357142858</v>
      </c>
      <c r="R697" s="100">
        <v>3.19</v>
      </c>
      <c r="S697" s="100">
        <v>3.22</v>
      </c>
      <c r="T697" s="100">
        <v>3.2050000000000001</v>
      </c>
      <c r="U697" s="183">
        <v>0</v>
      </c>
      <c r="V697" s="183">
        <v>-8.5592011412268079</v>
      </c>
      <c r="W697" s="100">
        <v>277.1249035714286</v>
      </c>
    </row>
    <row r="698" spans="1:23">
      <c r="A698" s="173">
        <f t="shared" si="243"/>
        <v>44269</v>
      </c>
      <c r="B698" s="149">
        <f t="shared" si="243"/>
        <v>44271</v>
      </c>
      <c r="C698" s="102">
        <v>0.85818142857142854</v>
      </c>
      <c r="D698" s="103">
        <v>2.85</v>
      </c>
      <c r="E698" s="103">
        <v>2.88</v>
      </c>
      <c r="F698" s="103">
        <v>2.8650000000000002</v>
      </c>
      <c r="G698" s="182">
        <v>6.7039106145251566</v>
      </c>
      <c r="H698" s="182">
        <v>-5.6013179571663869</v>
      </c>
      <c r="I698" s="103">
        <v>245.86897928571426</v>
      </c>
      <c r="K698" s="103">
        <v>1.97</v>
      </c>
      <c r="L698" s="103">
        <v>2</v>
      </c>
      <c r="M698" s="103">
        <v>1.9849999999999999</v>
      </c>
      <c r="N698" s="182">
        <v>9.97229916897507</v>
      </c>
      <c r="O698" s="182">
        <v>-13.507625272331154</v>
      </c>
      <c r="P698" s="103">
        <v>170.34901357142854</v>
      </c>
      <c r="R698" s="100">
        <v>3.39</v>
      </c>
      <c r="S698" s="100">
        <v>3.42</v>
      </c>
      <c r="T698" s="100">
        <v>3.4050000000000002</v>
      </c>
      <c r="U698" s="183">
        <v>6.2402496099843887</v>
      </c>
      <c r="V698" s="183">
        <v>-2.8530670470755979</v>
      </c>
      <c r="W698" s="100">
        <v>292.21077642857142</v>
      </c>
    </row>
    <row r="699" spans="1:23">
      <c r="A699" s="173">
        <f t="shared" si="243"/>
        <v>44276</v>
      </c>
      <c r="B699" s="149">
        <f t="shared" si="243"/>
        <v>44278</v>
      </c>
      <c r="C699" s="102">
        <v>0.85745571428571432</v>
      </c>
      <c r="D699" s="103">
        <v>2.88</v>
      </c>
      <c r="E699" s="103">
        <v>2.91</v>
      </c>
      <c r="F699" s="103">
        <v>2.895</v>
      </c>
      <c r="G699" s="182">
        <v>1.0471204188481522</v>
      </c>
      <c r="H699" s="182">
        <v>-4.6128500823723186</v>
      </c>
      <c r="I699" s="103">
        <v>248.23342928571429</v>
      </c>
      <c r="K699" s="103">
        <v>2</v>
      </c>
      <c r="L699" s="103">
        <v>2.0299999999999998</v>
      </c>
      <c r="M699" s="103">
        <v>2.0149999999999997</v>
      </c>
      <c r="N699" s="182">
        <v>1.5113350125944436</v>
      </c>
      <c r="O699" s="182">
        <v>-12.200435729847499</v>
      </c>
      <c r="P699" s="103">
        <v>172.7773264285714</v>
      </c>
      <c r="R699" s="100">
        <v>3.39</v>
      </c>
      <c r="S699" s="100">
        <v>3.42</v>
      </c>
      <c r="T699" s="100">
        <v>3.4050000000000002</v>
      </c>
      <c r="U699" s="183">
        <v>0</v>
      </c>
      <c r="V699" s="183">
        <v>-2.8530670470755979</v>
      </c>
      <c r="W699" s="100">
        <v>291.96367071428574</v>
      </c>
    </row>
    <row r="700" spans="1:23">
      <c r="A700" s="173">
        <f t="shared" si="243"/>
        <v>44283</v>
      </c>
      <c r="B700" s="149">
        <f t="shared" si="243"/>
        <v>44285</v>
      </c>
      <c r="C700" s="102">
        <v>0.85931142857142873</v>
      </c>
      <c r="D700" s="103">
        <v>2.88</v>
      </c>
      <c r="E700" s="103">
        <v>2.91</v>
      </c>
      <c r="F700" s="103">
        <v>2.895</v>
      </c>
      <c r="G700" s="182">
        <v>0</v>
      </c>
      <c r="H700" s="182">
        <v>-3.9800995024875618</v>
      </c>
      <c r="I700" s="103">
        <v>248.77065857142861</v>
      </c>
      <c r="K700" s="103">
        <v>2</v>
      </c>
      <c r="L700" s="103">
        <v>2.0299999999999998</v>
      </c>
      <c r="M700" s="103">
        <v>2.0149999999999997</v>
      </c>
      <c r="N700" s="182">
        <v>0</v>
      </c>
      <c r="O700" s="182">
        <v>-11.037527593818979</v>
      </c>
      <c r="P700" s="103">
        <v>173.15125285714285</v>
      </c>
      <c r="R700" s="100">
        <v>3.39</v>
      </c>
      <c r="S700" s="100">
        <v>3.42</v>
      </c>
      <c r="T700" s="100">
        <v>3.4050000000000002</v>
      </c>
      <c r="U700" s="183">
        <v>0</v>
      </c>
      <c r="V700" s="183">
        <v>-2.8530670470755979</v>
      </c>
      <c r="W700" s="100">
        <v>292.59554142857149</v>
      </c>
    </row>
    <row r="701" spans="1:23">
      <c r="A701" s="173">
        <f t="shared" si="243"/>
        <v>44290</v>
      </c>
      <c r="B701" s="149">
        <f t="shared" si="243"/>
        <v>44292</v>
      </c>
      <c r="C701" s="102">
        <v>0.85256428571428577</v>
      </c>
      <c r="D701" s="103">
        <v>2.88</v>
      </c>
      <c r="E701" s="103">
        <v>2.91</v>
      </c>
      <c r="F701" s="103">
        <v>2.895</v>
      </c>
      <c r="G701" s="182">
        <v>0</v>
      </c>
      <c r="H701" s="182">
        <v>-3.9800995024875618</v>
      </c>
      <c r="I701" s="103">
        <v>246.81736071428574</v>
      </c>
      <c r="K701" s="103">
        <v>2</v>
      </c>
      <c r="L701" s="103">
        <v>2.0299999999999998</v>
      </c>
      <c r="M701" s="103">
        <v>2.0149999999999997</v>
      </c>
      <c r="N701" s="182">
        <v>0</v>
      </c>
      <c r="O701" s="182">
        <v>-11.037527593818979</v>
      </c>
      <c r="P701" s="103">
        <v>171.79170357142857</v>
      </c>
      <c r="R701" s="100">
        <v>3.39</v>
      </c>
      <c r="S701" s="100">
        <v>3.42</v>
      </c>
      <c r="T701" s="100">
        <v>3.4050000000000002</v>
      </c>
      <c r="U701" s="183">
        <v>0</v>
      </c>
      <c r="V701" s="183">
        <v>-2.8530670470755979</v>
      </c>
      <c r="W701" s="100">
        <v>290.29813928571434</v>
      </c>
    </row>
    <row r="702" spans="1:23">
      <c r="A702" s="173">
        <f t="shared" si="243"/>
        <v>44297</v>
      </c>
      <c r="B702" s="149">
        <f t="shared" si="243"/>
        <v>44299</v>
      </c>
      <c r="C702" s="102">
        <v>0.85916999999999999</v>
      </c>
      <c r="D702" s="103">
        <v>2.88</v>
      </c>
      <c r="E702" s="103">
        <v>2.91</v>
      </c>
      <c r="F702" s="103">
        <v>2.895</v>
      </c>
      <c r="G702" s="182">
        <v>0</v>
      </c>
      <c r="H702" s="182">
        <v>-3.9800995024875618</v>
      </c>
      <c r="I702" s="103">
        <v>248.729715</v>
      </c>
      <c r="K702" s="103">
        <v>2</v>
      </c>
      <c r="L702" s="103">
        <v>2.0299999999999998</v>
      </c>
      <c r="M702" s="103">
        <v>2.0149999999999997</v>
      </c>
      <c r="N702" s="182">
        <v>0</v>
      </c>
      <c r="O702" s="182">
        <v>-11.037527593818979</v>
      </c>
      <c r="P702" s="103">
        <v>173.12275499999996</v>
      </c>
      <c r="R702" s="100">
        <v>3.39</v>
      </c>
      <c r="S702" s="100">
        <v>3.42</v>
      </c>
      <c r="T702" s="100">
        <v>3.4050000000000002</v>
      </c>
      <c r="U702" s="183">
        <v>0</v>
      </c>
      <c r="V702" s="183">
        <v>-2.8530670470755979</v>
      </c>
      <c r="W702" s="100">
        <v>292.54738500000002</v>
      </c>
    </row>
    <row r="703" spans="1:23">
      <c r="A703" s="173">
        <f t="shared" si="243"/>
        <v>44304</v>
      </c>
      <c r="B703" s="149">
        <f t="shared" si="243"/>
        <v>44306</v>
      </c>
      <c r="C703" s="102">
        <v>0.86733000000000005</v>
      </c>
      <c r="D703" s="103">
        <v>2.88</v>
      </c>
      <c r="E703" s="103">
        <v>2.91</v>
      </c>
      <c r="F703" s="103">
        <v>2.895</v>
      </c>
      <c r="G703" s="182">
        <v>0</v>
      </c>
      <c r="H703" s="182">
        <v>1.0471204188481522</v>
      </c>
      <c r="I703" s="103">
        <v>251.09203500000001</v>
      </c>
      <c r="K703" s="103">
        <v>2</v>
      </c>
      <c r="L703" s="103">
        <v>2.0299999999999998</v>
      </c>
      <c r="M703" s="103">
        <v>2.0149999999999997</v>
      </c>
      <c r="N703" s="182">
        <v>0</v>
      </c>
      <c r="O703" s="182">
        <v>-6.9284064665127119</v>
      </c>
      <c r="P703" s="103">
        <v>174.76699499999998</v>
      </c>
      <c r="R703" s="100">
        <v>3.39</v>
      </c>
      <c r="S703" s="100">
        <v>3.42</v>
      </c>
      <c r="T703" s="100">
        <v>3.4050000000000002</v>
      </c>
      <c r="U703" s="183">
        <v>0</v>
      </c>
      <c r="V703" s="183">
        <v>-1.4471780028943613</v>
      </c>
      <c r="W703" s="100">
        <v>295.32586500000002</v>
      </c>
    </row>
    <row r="704" spans="1:23">
      <c r="A704" s="173">
        <f t="shared" si="243"/>
        <v>44311</v>
      </c>
      <c r="B704" s="149">
        <f t="shared" si="243"/>
        <v>44313</v>
      </c>
      <c r="C704" s="102">
        <v>0.86622571428571415</v>
      </c>
      <c r="D704" s="103">
        <v>2.88</v>
      </c>
      <c r="E704" s="103">
        <v>2.91</v>
      </c>
      <c r="F704" s="103">
        <v>2.895</v>
      </c>
      <c r="G704" s="182">
        <v>0</v>
      </c>
      <c r="H704" s="182">
        <v>6.6298342541436455</v>
      </c>
      <c r="I704" s="103">
        <v>250.77234428571424</v>
      </c>
      <c r="K704" s="103">
        <v>2</v>
      </c>
      <c r="L704" s="103">
        <v>2.0299999999999998</v>
      </c>
      <c r="M704" s="103">
        <v>2.0149999999999997</v>
      </c>
      <c r="N704" s="182">
        <v>0</v>
      </c>
      <c r="O704" s="182">
        <v>2.544529262086499</v>
      </c>
      <c r="P704" s="103">
        <v>174.54448142857137</v>
      </c>
      <c r="R704" s="100">
        <v>3.39</v>
      </c>
      <c r="S704" s="100">
        <v>3.42</v>
      </c>
      <c r="T704" s="100">
        <v>3.4050000000000002</v>
      </c>
      <c r="U704" s="183">
        <v>0</v>
      </c>
      <c r="V704" s="183">
        <v>3.0257186081694414</v>
      </c>
      <c r="W704" s="100">
        <v>294.94985571428572</v>
      </c>
    </row>
    <row r="705" spans="1:23">
      <c r="A705" s="173">
        <f t="shared" si="243"/>
        <v>44318</v>
      </c>
      <c r="B705" s="149">
        <f t="shared" si="243"/>
        <v>44320</v>
      </c>
      <c r="C705" s="102">
        <v>0.86914142857142829</v>
      </c>
      <c r="D705" s="103">
        <v>2.88</v>
      </c>
      <c r="E705" s="103">
        <v>2.91</v>
      </c>
      <c r="F705" s="103">
        <v>2.895</v>
      </c>
      <c r="G705" s="182">
        <v>0</v>
      </c>
      <c r="H705" s="182">
        <v>11.560693641618514</v>
      </c>
      <c r="I705" s="103">
        <v>251.6164435714285</v>
      </c>
      <c r="K705" s="103">
        <v>2</v>
      </c>
      <c r="L705" s="103">
        <v>2.0299999999999998</v>
      </c>
      <c r="M705" s="103">
        <v>2.0149999999999997</v>
      </c>
      <c r="N705" s="182">
        <v>0</v>
      </c>
      <c r="O705" s="182">
        <v>11.019283746556454</v>
      </c>
      <c r="P705" s="103">
        <v>175.13199785714278</v>
      </c>
      <c r="R705" s="100">
        <v>3.39</v>
      </c>
      <c r="S705" s="100">
        <v>3.42</v>
      </c>
      <c r="T705" s="100">
        <v>3.4050000000000002</v>
      </c>
      <c r="U705" s="183">
        <v>0</v>
      </c>
      <c r="V705" s="183">
        <v>7.9239302694136313</v>
      </c>
      <c r="W705" s="100">
        <v>295.94265642857135</v>
      </c>
    </row>
    <row r="706" spans="1:23">
      <c r="A706" s="173">
        <f t="shared" si="243"/>
        <v>44325</v>
      </c>
      <c r="B706" s="149">
        <f t="shared" si="243"/>
        <v>44327</v>
      </c>
      <c r="C706" s="102">
        <v>0.86724714285714288</v>
      </c>
      <c r="D706" s="103">
        <v>2.81</v>
      </c>
      <c r="E706" s="103">
        <v>2.84</v>
      </c>
      <c r="F706" s="103">
        <v>2.8250000000000002</v>
      </c>
      <c r="G706" s="182">
        <v>-2.4179620034542211</v>
      </c>
      <c r="H706" s="182">
        <v>11.439842209072964</v>
      </c>
      <c r="I706" s="103">
        <v>244.99731785714286</v>
      </c>
      <c r="K706" s="103">
        <v>1.88</v>
      </c>
      <c r="L706" s="103">
        <v>1.91</v>
      </c>
      <c r="M706" s="103">
        <v>1.895</v>
      </c>
      <c r="N706" s="182">
        <v>-5.9553349875930479</v>
      </c>
      <c r="O706" s="182">
        <v>7.977207977207982</v>
      </c>
      <c r="P706" s="103">
        <v>164.34333357142859</v>
      </c>
      <c r="R706" s="100">
        <v>3.24</v>
      </c>
      <c r="S706" s="100">
        <v>3.27</v>
      </c>
      <c r="T706" s="100">
        <v>3.2549999999999999</v>
      </c>
      <c r="U706" s="183">
        <v>-4.4052863436123459</v>
      </c>
      <c r="V706" s="183">
        <v>4.8309178743961354</v>
      </c>
      <c r="W706" s="100">
        <v>282.28894500000001</v>
      </c>
    </row>
    <row r="707" spans="1:23">
      <c r="A707" s="173">
        <f t="shared" si="243"/>
        <v>44332</v>
      </c>
      <c r="B707" s="149">
        <f t="shared" si="243"/>
        <v>44334</v>
      </c>
      <c r="C707" s="102">
        <v>0.86149285714285717</v>
      </c>
      <c r="D707" s="103">
        <v>2.81</v>
      </c>
      <c r="E707" s="103">
        <v>2.84</v>
      </c>
      <c r="F707" s="103">
        <v>2.8250000000000002</v>
      </c>
      <c r="G707" s="182">
        <v>0</v>
      </c>
      <c r="H707" s="182">
        <v>11.439842209072964</v>
      </c>
      <c r="I707" s="103">
        <v>243.37173214285716</v>
      </c>
      <c r="K707" s="103">
        <v>1.88</v>
      </c>
      <c r="L707" s="103">
        <v>1.91</v>
      </c>
      <c r="M707" s="103">
        <v>1.895</v>
      </c>
      <c r="N707" s="182">
        <v>0</v>
      </c>
      <c r="O707" s="182">
        <v>7.977207977207982</v>
      </c>
      <c r="P707" s="103">
        <v>163.25289642857143</v>
      </c>
      <c r="R707" s="100">
        <v>3.24</v>
      </c>
      <c r="S707" s="100">
        <v>3.27</v>
      </c>
      <c r="T707" s="100">
        <v>3.2549999999999999</v>
      </c>
      <c r="U707" s="183">
        <v>0</v>
      </c>
      <c r="V707" s="183">
        <v>4.8309178743961354</v>
      </c>
      <c r="W707" s="100">
        <v>280.41592500000002</v>
      </c>
    </row>
    <row r="708" spans="1:23">
      <c r="A708" s="173">
        <f t="shared" si="243"/>
        <v>44339</v>
      </c>
      <c r="B708" s="149">
        <f t="shared" si="243"/>
        <v>44341</v>
      </c>
      <c r="C708" s="102">
        <v>0.49218428571428569</v>
      </c>
      <c r="D708" s="103">
        <v>0</v>
      </c>
      <c r="E708" s="103">
        <v>0</v>
      </c>
      <c r="F708" s="103" t="e">
        <v>#DIV/0!</v>
      </c>
      <c r="G708" s="182" t="e">
        <v>#DIV/0!</v>
      </c>
      <c r="H708" s="182" t="e">
        <v>#DIV/0!</v>
      </c>
      <c r="I708" s="103" t="e">
        <v>#DIV/0!</v>
      </c>
      <c r="K708" s="103">
        <v>0</v>
      </c>
      <c r="L708" s="103">
        <v>0</v>
      </c>
      <c r="M708" s="103" t="e">
        <v>#DIV/0!</v>
      </c>
      <c r="N708" s="182" t="e">
        <v>#DIV/0!</v>
      </c>
      <c r="O708" s="182" t="e">
        <v>#DIV/0!</v>
      </c>
      <c r="P708" s="103" t="e">
        <v>#DIV/0!</v>
      </c>
      <c r="R708" s="100">
        <v>0</v>
      </c>
      <c r="S708" s="100">
        <v>0</v>
      </c>
      <c r="T708" s="100" t="e">
        <v>#DIV/0!</v>
      </c>
      <c r="U708" s="183" t="e">
        <v>#DIV/0!</v>
      </c>
      <c r="V708" s="183" t="e">
        <v>#DIV/0!</v>
      </c>
      <c r="W708" s="100" t="e">
        <v>#DIV/0!</v>
      </c>
    </row>
    <row r="709" spans="1:23">
      <c r="A709" s="173">
        <f t="shared" si="243"/>
        <v>44346</v>
      </c>
      <c r="B709" s="149">
        <f t="shared" si="243"/>
        <v>44348</v>
      </c>
      <c r="C709" s="102">
        <v>0</v>
      </c>
      <c r="D709" s="103">
        <v>0</v>
      </c>
      <c r="E709" s="103">
        <v>0</v>
      </c>
      <c r="F709" s="103" t="e">
        <v>#DIV/0!</v>
      </c>
      <c r="G709" s="182" t="e">
        <v>#DIV/0!</v>
      </c>
      <c r="H709" s="182" t="e">
        <v>#DIV/0!</v>
      </c>
      <c r="I709" s="103" t="e">
        <v>#DIV/0!</v>
      </c>
      <c r="K709" s="103">
        <v>0</v>
      </c>
      <c r="L709" s="103">
        <v>0</v>
      </c>
      <c r="M709" s="103" t="e">
        <v>#DIV/0!</v>
      </c>
      <c r="N709" s="182" t="e">
        <v>#DIV/0!</v>
      </c>
      <c r="O709" s="182" t="e">
        <v>#DIV/0!</v>
      </c>
      <c r="P709" s="103" t="e">
        <v>#DIV/0!</v>
      </c>
      <c r="R709" s="100">
        <v>0</v>
      </c>
      <c r="S709" s="100">
        <v>0</v>
      </c>
      <c r="T709" s="100" t="e">
        <v>#DIV/0!</v>
      </c>
      <c r="U709" s="183" t="e">
        <v>#DIV/0!</v>
      </c>
      <c r="V709" s="183" t="e">
        <v>#DIV/0!</v>
      </c>
      <c r="W709" s="100" t="e">
        <v>#DIV/0!</v>
      </c>
    </row>
    <row r="710" spans="1:23">
      <c r="A710" s="173">
        <f t="shared" si="243"/>
        <v>44353</v>
      </c>
      <c r="B710" s="149">
        <f t="shared" si="243"/>
        <v>44355</v>
      </c>
      <c r="C710" s="102">
        <v>0</v>
      </c>
      <c r="D710" s="103">
        <v>0</v>
      </c>
      <c r="E710" s="103">
        <v>0</v>
      </c>
      <c r="F710" s="103" t="e">
        <v>#DIV/0!</v>
      </c>
      <c r="G710" s="182" t="e">
        <v>#DIV/0!</v>
      </c>
      <c r="H710" s="182" t="e">
        <v>#DIV/0!</v>
      </c>
      <c r="I710" s="103" t="e">
        <v>#DIV/0!</v>
      </c>
      <c r="K710" s="103">
        <v>0</v>
      </c>
      <c r="L710" s="103">
        <v>0</v>
      </c>
      <c r="M710" s="103" t="e">
        <v>#DIV/0!</v>
      </c>
      <c r="N710" s="182" t="e">
        <v>#DIV/0!</v>
      </c>
      <c r="O710" s="182" t="e">
        <v>#DIV/0!</v>
      </c>
      <c r="P710" s="103" t="e">
        <v>#DIV/0!</v>
      </c>
      <c r="R710" s="100">
        <v>0</v>
      </c>
      <c r="S710" s="100">
        <v>0</v>
      </c>
      <c r="T710" s="100" t="e">
        <v>#DIV/0!</v>
      </c>
      <c r="U710" s="183" t="e">
        <v>#DIV/0!</v>
      </c>
      <c r="V710" s="183" t="e">
        <v>#DIV/0!</v>
      </c>
      <c r="W710" s="100" t="e">
        <v>#DIV/0!</v>
      </c>
    </row>
    <row r="711" spans="1:23">
      <c r="A711" s="173">
        <f t="shared" si="243"/>
        <v>44360</v>
      </c>
      <c r="B711" s="149">
        <f t="shared" si="243"/>
        <v>44362</v>
      </c>
      <c r="C711" s="102">
        <v>0</v>
      </c>
      <c r="D711" s="103">
        <v>0</v>
      </c>
      <c r="E711" s="103">
        <v>0</v>
      </c>
      <c r="F711" s="103" t="e">
        <v>#DIV/0!</v>
      </c>
      <c r="G711" s="182" t="e">
        <v>#DIV/0!</v>
      </c>
      <c r="H711" s="182" t="e">
        <v>#DIV/0!</v>
      </c>
      <c r="I711" s="103" t="e">
        <v>#DIV/0!</v>
      </c>
      <c r="K711" s="103">
        <v>0</v>
      </c>
      <c r="L711" s="103">
        <v>0</v>
      </c>
      <c r="M711" s="103" t="e">
        <v>#DIV/0!</v>
      </c>
      <c r="N711" s="182" t="e">
        <v>#DIV/0!</v>
      </c>
      <c r="O711" s="182" t="e">
        <v>#DIV/0!</v>
      </c>
      <c r="P711" s="103" t="e">
        <v>#DIV/0!</v>
      </c>
      <c r="R711" s="100">
        <v>0</v>
      </c>
      <c r="S711" s="100">
        <v>0</v>
      </c>
      <c r="T711" s="100" t="e">
        <v>#DIV/0!</v>
      </c>
      <c r="U711" s="183" t="e">
        <v>#DIV/0!</v>
      </c>
      <c r="V711" s="183" t="e">
        <v>#DIV/0!</v>
      </c>
      <c r="W711" s="100" t="e">
        <v>#DIV/0!</v>
      </c>
    </row>
    <row r="712" spans="1:23">
      <c r="A712" s="173">
        <f t="shared" ref="A712:B712" si="244">A711+7</f>
        <v>44367</v>
      </c>
      <c r="B712" s="149">
        <f t="shared" si="244"/>
        <v>44369</v>
      </c>
      <c r="C712" s="102">
        <v>0</v>
      </c>
      <c r="D712" s="103">
        <v>0</v>
      </c>
      <c r="E712" s="103">
        <v>0</v>
      </c>
      <c r="F712" s="103" t="e">
        <v>#DIV/0!</v>
      </c>
      <c r="G712" s="182" t="e">
        <v>#DIV/0!</v>
      </c>
      <c r="H712" s="182" t="e">
        <v>#DIV/0!</v>
      </c>
      <c r="I712" s="103" t="e">
        <v>#DIV/0!</v>
      </c>
      <c r="K712" s="103">
        <v>0</v>
      </c>
      <c r="L712" s="103">
        <v>0</v>
      </c>
      <c r="M712" s="103" t="e">
        <v>#DIV/0!</v>
      </c>
      <c r="N712" s="182" t="e">
        <v>#DIV/0!</v>
      </c>
      <c r="O712" s="182" t="e">
        <v>#DIV/0!</v>
      </c>
      <c r="P712" s="103" t="e">
        <v>#DIV/0!</v>
      </c>
      <c r="R712" s="100">
        <v>0</v>
      </c>
      <c r="S712" s="100">
        <v>0</v>
      </c>
      <c r="T712" s="100" t="e">
        <v>#DIV/0!</v>
      </c>
      <c r="U712" s="183" t="e">
        <v>#DIV/0!</v>
      </c>
      <c r="V712" s="183" t="e">
        <v>#DIV/0!</v>
      </c>
      <c r="W712" s="100" t="e">
        <v>#DIV/0!</v>
      </c>
    </row>
    <row r="713" spans="1:23">
      <c r="A713" s="173">
        <f t="shared" ref="A713:B713" si="245">A712+7</f>
        <v>44374</v>
      </c>
      <c r="B713" s="149">
        <f t="shared" si="245"/>
        <v>44376</v>
      </c>
      <c r="C713" s="102">
        <v>0</v>
      </c>
      <c r="D713" s="103">
        <v>0</v>
      </c>
      <c r="E713" s="103">
        <v>0</v>
      </c>
      <c r="F713" s="103" t="e">
        <v>#DIV/0!</v>
      </c>
      <c r="G713" s="182" t="e">
        <v>#DIV/0!</v>
      </c>
      <c r="H713" s="182" t="e">
        <v>#DIV/0!</v>
      </c>
      <c r="I713" s="103" t="e">
        <v>#DIV/0!</v>
      </c>
      <c r="K713" s="103">
        <v>0</v>
      </c>
      <c r="L713" s="103">
        <v>0</v>
      </c>
      <c r="M713" s="103" t="e">
        <v>#DIV/0!</v>
      </c>
      <c r="N713" s="182" t="e">
        <v>#DIV/0!</v>
      </c>
      <c r="O713" s="182" t="e">
        <v>#DIV/0!</v>
      </c>
      <c r="P713" s="103" t="e">
        <v>#DIV/0!</v>
      </c>
      <c r="R713" s="100">
        <v>0</v>
      </c>
      <c r="S713" s="100">
        <v>0</v>
      </c>
      <c r="T713" s="100" t="e">
        <v>#DIV/0!</v>
      </c>
      <c r="U713" s="183" t="e">
        <v>#DIV/0!</v>
      </c>
      <c r="V713" s="183" t="e">
        <v>#DIV/0!</v>
      </c>
      <c r="W713" s="100" t="e">
        <v>#DIV/0!</v>
      </c>
    </row>
    <row r="714" spans="1:23">
      <c r="A714" s="173">
        <f t="shared" ref="A714:B714" si="246">A713+7</f>
        <v>44381</v>
      </c>
      <c r="B714" s="149">
        <f t="shared" si="246"/>
        <v>44383</v>
      </c>
      <c r="C714" s="102">
        <v>0</v>
      </c>
      <c r="D714" s="103">
        <v>0</v>
      </c>
      <c r="E714" s="103">
        <v>0</v>
      </c>
      <c r="F714" s="103" t="e">
        <v>#DIV/0!</v>
      </c>
      <c r="G714" s="182" t="e">
        <v>#DIV/0!</v>
      </c>
      <c r="H714" s="182" t="e">
        <v>#DIV/0!</v>
      </c>
      <c r="I714" s="103" t="e">
        <v>#DIV/0!</v>
      </c>
      <c r="K714" s="103">
        <v>0</v>
      </c>
      <c r="L714" s="103">
        <v>0</v>
      </c>
      <c r="M714" s="103" t="e">
        <v>#DIV/0!</v>
      </c>
      <c r="N714" s="182" t="e">
        <v>#DIV/0!</v>
      </c>
      <c r="O714" s="182" t="e">
        <v>#DIV/0!</v>
      </c>
      <c r="P714" s="103" t="e">
        <v>#DIV/0!</v>
      </c>
      <c r="R714" s="100">
        <v>0</v>
      </c>
      <c r="S714" s="100">
        <v>0</v>
      </c>
      <c r="T714" s="100" t="e">
        <v>#DIV/0!</v>
      </c>
      <c r="U714" s="183" t="e">
        <v>#DIV/0!</v>
      </c>
      <c r="V714" s="183" t="e">
        <v>#DIV/0!</v>
      </c>
      <c r="W714" s="100" t="e">
        <v>#DIV/0!</v>
      </c>
    </row>
    <row r="715" spans="1:23">
      <c r="A715" s="173">
        <f t="shared" ref="A715:B715" si="247">A714+7</f>
        <v>44388</v>
      </c>
      <c r="B715" s="149">
        <f t="shared" si="247"/>
        <v>44390</v>
      </c>
      <c r="C715" s="102">
        <v>0</v>
      </c>
      <c r="D715" s="103">
        <v>0</v>
      </c>
      <c r="E715" s="103">
        <v>0</v>
      </c>
      <c r="F715" s="103" t="e">
        <v>#DIV/0!</v>
      </c>
      <c r="G715" s="182" t="e">
        <v>#DIV/0!</v>
      </c>
      <c r="H715" s="182" t="e">
        <v>#DIV/0!</v>
      </c>
      <c r="I715" s="103" t="e">
        <v>#DIV/0!</v>
      </c>
      <c r="K715" s="103">
        <v>0</v>
      </c>
      <c r="L715" s="103">
        <v>0</v>
      </c>
      <c r="M715" s="103" t="e">
        <v>#DIV/0!</v>
      </c>
      <c r="N715" s="182" t="e">
        <v>#DIV/0!</v>
      </c>
      <c r="O715" s="182" t="e">
        <v>#DIV/0!</v>
      </c>
      <c r="P715" s="103" t="e">
        <v>#DIV/0!</v>
      </c>
      <c r="R715" s="100">
        <v>0</v>
      </c>
      <c r="S715" s="100">
        <v>0</v>
      </c>
      <c r="T715" s="100" t="e">
        <v>#DIV/0!</v>
      </c>
      <c r="U715" s="183" t="e">
        <v>#DIV/0!</v>
      </c>
      <c r="V715" s="183" t="e">
        <v>#DIV/0!</v>
      </c>
      <c r="W715" s="100" t="e">
        <v>#DIV/0!</v>
      </c>
    </row>
    <row r="716" spans="1:23">
      <c r="A716" s="173">
        <f t="shared" ref="A716:B716" si="248">A715+7</f>
        <v>44395</v>
      </c>
      <c r="B716" s="149">
        <f t="shared" si="248"/>
        <v>44397</v>
      </c>
      <c r="C716" s="102">
        <v>0</v>
      </c>
      <c r="D716" s="103">
        <v>0</v>
      </c>
      <c r="E716" s="103">
        <v>0</v>
      </c>
      <c r="F716" s="103" t="e">
        <v>#DIV/0!</v>
      </c>
      <c r="G716" s="182" t="e">
        <v>#DIV/0!</v>
      </c>
      <c r="H716" s="182" t="e">
        <v>#DIV/0!</v>
      </c>
      <c r="I716" s="103" t="e">
        <v>#DIV/0!</v>
      </c>
      <c r="K716" s="103">
        <v>0</v>
      </c>
      <c r="L716" s="103">
        <v>0</v>
      </c>
      <c r="M716" s="103" t="e">
        <v>#DIV/0!</v>
      </c>
      <c r="N716" s="182" t="e">
        <v>#DIV/0!</v>
      </c>
      <c r="O716" s="182" t="e">
        <v>#DIV/0!</v>
      </c>
      <c r="P716" s="103" t="e">
        <v>#DIV/0!</v>
      </c>
      <c r="R716" s="100">
        <v>0</v>
      </c>
      <c r="S716" s="100">
        <v>0</v>
      </c>
      <c r="T716" s="100" t="e">
        <v>#DIV/0!</v>
      </c>
      <c r="U716" s="183" t="e">
        <v>#DIV/0!</v>
      </c>
      <c r="V716" s="183" t="e">
        <v>#DIV/0!</v>
      </c>
      <c r="W716" s="100" t="e">
        <v>#DIV/0!</v>
      </c>
    </row>
    <row r="717" spans="1:23">
      <c r="A717" s="173">
        <f t="shared" ref="A717:B717" si="249">A716+7</f>
        <v>44402</v>
      </c>
      <c r="B717" s="149">
        <f t="shared" si="249"/>
        <v>44404</v>
      </c>
      <c r="C717" s="102">
        <v>0</v>
      </c>
      <c r="D717" s="103">
        <v>0</v>
      </c>
      <c r="E717" s="103">
        <v>0</v>
      </c>
      <c r="F717" s="103" t="e">
        <v>#DIV/0!</v>
      </c>
      <c r="G717" s="182" t="e">
        <v>#DIV/0!</v>
      </c>
      <c r="H717" s="182" t="e">
        <v>#DIV/0!</v>
      </c>
      <c r="I717" s="103" t="e">
        <v>#DIV/0!</v>
      </c>
      <c r="K717" s="103">
        <v>0</v>
      </c>
      <c r="L717" s="103">
        <v>0</v>
      </c>
      <c r="M717" s="103" t="e">
        <v>#DIV/0!</v>
      </c>
      <c r="N717" s="182" t="e">
        <v>#DIV/0!</v>
      </c>
      <c r="O717" s="182" t="e">
        <v>#DIV/0!</v>
      </c>
      <c r="P717" s="103" t="e">
        <v>#DIV/0!</v>
      </c>
      <c r="R717" s="100">
        <v>0</v>
      </c>
      <c r="S717" s="100">
        <v>0</v>
      </c>
      <c r="T717" s="100" t="e">
        <v>#DIV/0!</v>
      </c>
      <c r="U717" s="183" t="e">
        <v>#DIV/0!</v>
      </c>
      <c r="V717" s="183" t="e">
        <v>#DIV/0!</v>
      </c>
      <c r="W717" s="100" t="e">
        <v>#DIV/0!</v>
      </c>
    </row>
    <row r="718" spans="1:23">
      <c r="A718" s="173">
        <f t="shared" ref="A718:B718" si="250">A717+7</f>
        <v>44409</v>
      </c>
      <c r="B718" s="149">
        <f t="shared" si="250"/>
        <v>44411</v>
      </c>
      <c r="C718" s="102">
        <v>0</v>
      </c>
      <c r="D718" s="103">
        <v>0</v>
      </c>
      <c r="E718" s="103">
        <v>0</v>
      </c>
      <c r="F718" s="103" t="e">
        <v>#DIV/0!</v>
      </c>
      <c r="G718" s="182" t="e">
        <v>#DIV/0!</v>
      </c>
      <c r="H718" s="182" t="e">
        <v>#DIV/0!</v>
      </c>
      <c r="I718" s="103" t="e">
        <v>#DIV/0!</v>
      </c>
      <c r="K718" s="103">
        <v>0</v>
      </c>
      <c r="L718" s="103">
        <v>0</v>
      </c>
      <c r="M718" s="103" t="e">
        <v>#DIV/0!</v>
      </c>
      <c r="N718" s="182" t="e">
        <v>#DIV/0!</v>
      </c>
      <c r="O718" s="182" t="e">
        <v>#DIV/0!</v>
      </c>
      <c r="P718" s="103" t="e">
        <v>#DIV/0!</v>
      </c>
      <c r="R718" s="100">
        <v>0</v>
      </c>
      <c r="S718" s="100">
        <v>0</v>
      </c>
      <c r="T718" s="100" t="e">
        <v>#DIV/0!</v>
      </c>
      <c r="U718" s="183" t="e">
        <v>#DIV/0!</v>
      </c>
      <c r="V718" s="183" t="e">
        <v>#DIV/0!</v>
      </c>
      <c r="W718" s="100" t="e">
        <v>#DIV/0!</v>
      </c>
    </row>
    <row r="719" spans="1:23">
      <c r="A719" s="173">
        <f t="shared" si="243"/>
        <v>44416</v>
      </c>
      <c r="B719" s="149">
        <f t="shared" si="243"/>
        <v>44418</v>
      </c>
      <c r="C719" s="102">
        <v>0</v>
      </c>
      <c r="D719" s="103">
        <v>0</v>
      </c>
      <c r="E719" s="103">
        <v>0</v>
      </c>
      <c r="F719" s="103" t="e">
        <v>#DIV/0!</v>
      </c>
      <c r="G719" s="182" t="e">
        <v>#DIV/0!</v>
      </c>
      <c r="H719" s="182" t="e">
        <v>#DIV/0!</v>
      </c>
      <c r="I719" s="103" t="e">
        <v>#DIV/0!</v>
      </c>
      <c r="K719" s="103">
        <v>0</v>
      </c>
      <c r="L719" s="103">
        <v>0</v>
      </c>
      <c r="M719" s="103" t="e">
        <v>#DIV/0!</v>
      </c>
      <c r="N719" s="182" t="e">
        <v>#DIV/0!</v>
      </c>
      <c r="O719" s="182" t="e">
        <v>#DIV/0!</v>
      </c>
      <c r="P719" s="103" t="e">
        <v>#DIV/0!</v>
      </c>
      <c r="R719" s="100">
        <v>0</v>
      </c>
      <c r="S719" s="100">
        <v>0</v>
      </c>
      <c r="T719" s="100" t="e">
        <v>#DIV/0!</v>
      </c>
      <c r="U719" s="183" t="e">
        <v>#DIV/0!</v>
      </c>
      <c r="V719" s="183" t="e">
        <v>#DIV/0!</v>
      </c>
      <c r="W719" s="100" t="e">
        <v>#DIV/0!</v>
      </c>
    </row>
    <row r="720" spans="1:23">
      <c r="A720" s="173">
        <f t="shared" ref="A720:B783" si="251">A719+7</f>
        <v>44423</v>
      </c>
      <c r="B720" s="149">
        <f t="shared" si="251"/>
        <v>44425</v>
      </c>
      <c r="C720" s="102">
        <v>0</v>
      </c>
      <c r="D720" s="103">
        <v>0</v>
      </c>
      <c r="E720" s="103">
        <v>0</v>
      </c>
      <c r="F720" s="103" t="e">
        <v>#DIV/0!</v>
      </c>
      <c r="G720" s="182" t="e">
        <v>#DIV/0!</v>
      </c>
      <c r="H720" s="182" t="e">
        <v>#DIV/0!</v>
      </c>
      <c r="I720" s="103" t="e">
        <v>#DIV/0!</v>
      </c>
      <c r="K720" s="103">
        <v>0</v>
      </c>
      <c r="L720" s="103">
        <v>0</v>
      </c>
      <c r="M720" s="103" t="e">
        <v>#DIV/0!</v>
      </c>
      <c r="N720" s="182" t="e">
        <v>#DIV/0!</v>
      </c>
      <c r="O720" s="182" t="e">
        <v>#DIV/0!</v>
      </c>
      <c r="P720" s="103" t="e">
        <v>#DIV/0!</v>
      </c>
      <c r="R720" s="100">
        <v>0</v>
      </c>
      <c r="S720" s="100">
        <v>0</v>
      </c>
      <c r="T720" s="100" t="e">
        <v>#DIV/0!</v>
      </c>
      <c r="U720" s="183" t="e">
        <v>#DIV/0!</v>
      </c>
      <c r="V720" s="183" t="e">
        <v>#DIV/0!</v>
      </c>
      <c r="W720" s="100" t="e">
        <v>#DIV/0!</v>
      </c>
    </row>
    <row r="721" spans="1:23">
      <c r="A721" s="173">
        <f t="shared" si="251"/>
        <v>44430</v>
      </c>
      <c r="B721" s="149">
        <f t="shared" si="251"/>
        <v>44432</v>
      </c>
      <c r="C721" s="102">
        <v>0</v>
      </c>
      <c r="D721" s="103">
        <v>0</v>
      </c>
      <c r="E721" s="103">
        <v>0</v>
      </c>
      <c r="F721" s="103" t="e">
        <v>#DIV/0!</v>
      </c>
      <c r="G721" s="182" t="e">
        <v>#DIV/0!</v>
      </c>
      <c r="H721" s="182" t="e">
        <v>#DIV/0!</v>
      </c>
      <c r="I721" s="103" t="e">
        <v>#DIV/0!</v>
      </c>
      <c r="K721" s="103">
        <v>0</v>
      </c>
      <c r="L721" s="103">
        <v>0</v>
      </c>
      <c r="M721" s="103" t="e">
        <v>#DIV/0!</v>
      </c>
      <c r="N721" s="182" t="e">
        <v>#DIV/0!</v>
      </c>
      <c r="O721" s="182" t="e">
        <v>#DIV/0!</v>
      </c>
      <c r="P721" s="103" t="e">
        <v>#DIV/0!</v>
      </c>
      <c r="R721" s="100">
        <v>0</v>
      </c>
      <c r="S721" s="100">
        <v>0</v>
      </c>
      <c r="T721" s="100" t="e">
        <v>#DIV/0!</v>
      </c>
      <c r="U721" s="183" t="e">
        <v>#DIV/0!</v>
      </c>
      <c r="V721" s="183" t="e">
        <v>#DIV/0!</v>
      </c>
      <c r="W721" s="100" t="e">
        <v>#DIV/0!</v>
      </c>
    </row>
    <row r="722" spans="1:23">
      <c r="A722" s="173">
        <f t="shared" si="251"/>
        <v>44437</v>
      </c>
      <c r="B722" s="149">
        <f t="shared" si="251"/>
        <v>44439</v>
      </c>
      <c r="C722" s="102">
        <v>0</v>
      </c>
      <c r="D722" s="103">
        <v>0</v>
      </c>
      <c r="E722" s="103">
        <v>0</v>
      </c>
      <c r="F722" s="103" t="e">
        <v>#DIV/0!</v>
      </c>
      <c r="G722" s="182" t="e">
        <v>#DIV/0!</v>
      </c>
      <c r="H722" s="182" t="e">
        <v>#DIV/0!</v>
      </c>
      <c r="I722" s="103" t="e">
        <v>#DIV/0!</v>
      </c>
      <c r="K722" s="103">
        <v>0</v>
      </c>
      <c r="L722" s="103">
        <v>0</v>
      </c>
      <c r="M722" s="103" t="e">
        <v>#DIV/0!</v>
      </c>
      <c r="N722" s="182" t="e">
        <v>#DIV/0!</v>
      </c>
      <c r="O722" s="182" t="e">
        <v>#DIV/0!</v>
      </c>
      <c r="P722" s="103" t="e">
        <v>#DIV/0!</v>
      </c>
      <c r="R722" s="100">
        <v>0</v>
      </c>
      <c r="S722" s="100">
        <v>0</v>
      </c>
      <c r="T722" s="100" t="e">
        <v>#DIV/0!</v>
      </c>
      <c r="U722" s="183" t="e">
        <v>#DIV/0!</v>
      </c>
      <c r="V722" s="183" t="e">
        <v>#DIV/0!</v>
      </c>
      <c r="W722" s="100" t="e">
        <v>#DIV/0!</v>
      </c>
    </row>
    <row r="723" spans="1:23">
      <c r="A723" s="173">
        <f t="shared" si="251"/>
        <v>44444</v>
      </c>
      <c r="B723" s="149">
        <f t="shared" si="251"/>
        <v>44446</v>
      </c>
      <c r="C723" s="102">
        <v>0</v>
      </c>
      <c r="D723" s="103">
        <v>0</v>
      </c>
      <c r="E723" s="103">
        <v>0</v>
      </c>
      <c r="F723" s="103" t="e">
        <v>#DIV/0!</v>
      </c>
      <c r="G723" s="182" t="e">
        <v>#DIV/0!</v>
      </c>
      <c r="H723" s="182" t="e">
        <v>#DIV/0!</v>
      </c>
      <c r="I723" s="103" t="e">
        <v>#DIV/0!</v>
      </c>
      <c r="K723" s="103">
        <v>0</v>
      </c>
      <c r="L723" s="103">
        <v>0</v>
      </c>
      <c r="M723" s="103" t="e">
        <v>#DIV/0!</v>
      </c>
      <c r="N723" s="182" t="e">
        <v>#DIV/0!</v>
      </c>
      <c r="O723" s="182" t="e">
        <v>#DIV/0!</v>
      </c>
      <c r="P723" s="103" t="e">
        <v>#DIV/0!</v>
      </c>
      <c r="R723" s="100">
        <v>0</v>
      </c>
      <c r="S723" s="100">
        <v>0</v>
      </c>
      <c r="T723" s="100" t="e">
        <v>#DIV/0!</v>
      </c>
      <c r="U723" s="183" t="e">
        <v>#DIV/0!</v>
      </c>
      <c r="V723" s="183" t="e">
        <v>#DIV/0!</v>
      </c>
      <c r="W723" s="100" t="e">
        <v>#DIV/0!</v>
      </c>
    </row>
    <row r="724" spans="1:23">
      <c r="A724" s="173">
        <f t="shared" si="251"/>
        <v>44451</v>
      </c>
      <c r="B724" s="149">
        <f t="shared" si="251"/>
        <v>44453</v>
      </c>
      <c r="C724" s="102">
        <v>0</v>
      </c>
      <c r="D724" s="103">
        <v>0</v>
      </c>
      <c r="E724" s="103">
        <v>0</v>
      </c>
      <c r="F724" s="103" t="e">
        <v>#DIV/0!</v>
      </c>
      <c r="G724" s="182" t="e">
        <v>#DIV/0!</v>
      </c>
      <c r="H724" s="182" t="e">
        <v>#DIV/0!</v>
      </c>
      <c r="I724" s="103" t="e">
        <v>#DIV/0!</v>
      </c>
      <c r="K724" s="103">
        <v>0</v>
      </c>
      <c r="L724" s="103">
        <v>0</v>
      </c>
      <c r="M724" s="103" t="e">
        <v>#DIV/0!</v>
      </c>
      <c r="N724" s="182" t="e">
        <v>#DIV/0!</v>
      </c>
      <c r="O724" s="182" t="e">
        <v>#DIV/0!</v>
      </c>
      <c r="P724" s="103" t="e">
        <v>#DIV/0!</v>
      </c>
      <c r="R724" s="100">
        <v>0</v>
      </c>
      <c r="S724" s="100">
        <v>0</v>
      </c>
      <c r="T724" s="100" t="e">
        <v>#DIV/0!</v>
      </c>
      <c r="U724" s="183" t="e">
        <v>#DIV/0!</v>
      </c>
      <c r="V724" s="183" t="e">
        <v>#DIV/0!</v>
      </c>
      <c r="W724" s="100" t="e">
        <v>#DIV/0!</v>
      </c>
    </row>
    <row r="725" spans="1:23">
      <c r="A725" s="173">
        <f t="shared" si="251"/>
        <v>44458</v>
      </c>
      <c r="B725" s="149">
        <f t="shared" si="251"/>
        <v>44460</v>
      </c>
      <c r="C725" s="102">
        <v>0</v>
      </c>
      <c r="D725" s="103">
        <v>0</v>
      </c>
      <c r="E725" s="103">
        <v>0</v>
      </c>
      <c r="F725" s="103" t="e">
        <v>#DIV/0!</v>
      </c>
      <c r="G725" s="182" t="e">
        <v>#DIV/0!</v>
      </c>
      <c r="H725" s="182" t="e">
        <v>#DIV/0!</v>
      </c>
      <c r="I725" s="103" t="e">
        <v>#DIV/0!</v>
      </c>
      <c r="K725" s="103">
        <v>0</v>
      </c>
      <c r="L725" s="103">
        <v>0</v>
      </c>
      <c r="M725" s="103" t="e">
        <v>#DIV/0!</v>
      </c>
      <c r="N725" s="182" t="e">
        <v>#DIV/0!</v>
      </c>
      <c r="O725" s="182" t="e">
        <v>#DIV/0!</v>
      </c>
      <c r="P725" s="103" t="e">
        <v>#DIV/0!</v>
      </c>
      <c r="R725" s="100">
        <v>0</v>
      </c>
      <c r="S725" s="100">
        <v>0</v>
      </c>
      <c r="T725" s="100" t="e">
        <v>#DIV/0!</v>
      </c>
      <c r="U725" s="183" t="e">
        <v>#DIV/0!</v>
      </c>
      <c r="V725" s="183" t="e">
        <v>#DIV/0!</v>
      </c>
      <c r="W725" s="100" t="e">
        <v>#DIV/0!</v>
      </c>
    </row>
    <row r="726" spans="1:23">
      <c r="A726" s="173">
        <f t="shared" si="251"/>
        <v>44465</v>
      </c>
      <c r="B726" s="149">
        <f t="shared" si="251"/>
        <v>44467</v>
      </c>
      <c r="C726" s="102">
        <v>0</v>
      </c>
      <c r="D726" s="103">
        <v>0</v>
      </c>
      <c r="E726" s="103">
        <v>0</v>
      </c>
      <c r="F726" s="103" t="e">
        <v>#DIV/0!</v>
      </c>
      <c r="G726" s="182" t="e">
        <v>#DIV/0!</v>
      </c>
      <c r="H726" s="182" t="e">
        <v>#DIV/0!</v>
      </c>
      <c r="I726" s="103" t="e">
        <v>#DIV/0!</v>
      </c>
      <c r="K726" s="103">
        <v>0</v>
      </c>
      <c r="L726" s="103">
        <v>0</v>
      </c>
      <c r="M726" s="103" t="e">
        <v>#DIV/0!</v>
      </c>
      <c r="N726" s="182" t="e">
        <v>#DIV/0!</v>
      </c>
      <c r="O726" s="182" t="e">
        <v>#DIV/0!</v>
      </c>
      <c r="P726" s="103" t="e">
        <v>#DIV/0!</v>
      </c>
      <c r="R726" s="100">
        <v>0</v>
      </c>
      <c r="S726" s="100">
        <v>0</v>
      </c>
      <c r="T726" s="100" t="e">
        <v>#DIV/0!</v>
      </c>
      <c r="U726" s="183" t="e">
        <v>#DIV/0!</v>
      </c>
      <c r="V726" s="183" t="e">
        <v>#DIV/0!</v>
      </c>
      <c r="W726" s="100" t="e">
        <v>#DIV/0!</v>
      </c>
    </row>
    <row r="727" spans="1:23">
      <c r="A727" s="173">
        <f t="shared" si="251"/>
        <v>44472</v>
      </c>
      <c r="B727" s="149">
        <f t="shared" si="251"/>
        <v>44474</v>
      </c>
      <c r="C727" s="102">
        <v>0</v>
      </c>
      <c r="D727" s="103">
        <v>0</v>
      </c>
      <c r="E727" s="103">
        <v>0</v>
      </c>
      <c r="F727" s="103" t="e">
        <v>#DIV/0!</v>
      </c>
      <c r="G727" s="182" t="e">
        <v>#DIV/0!</v>
      </c>
      <c r="H727" s="182" t="e">
        <v>#DIV/0!</v>
      </c>
      <c r="I727" s="103" t="e">
        <v>#DIV/0!</v>
      </c>
      <c r="K727" s="103">
        <v>0</v>
      </c>
      <c r="L727" s="103">
        <v>0</v>
      </c>
      <c r="M727" s="103" t="e">
        <v>#DIV/0!</v>
      </c>
      <c r="N727" s="182" t="e">
        <v>#DIV/0!</v>
      </c>
      <c r="O727" s="182" t="e">
        <v>#DIV/0!</v>
      </c>
      <c r="P727" s="103" t="e">
        <v>#DIV/0!</v>
      </c>
      <c r="R727" s="100">
        <v>0</v>
      </c>
      <c r="S727" s="100">
        <v>0</v>
      </c>
      <c r="T727" s="100" t="e">
        <v>#DIV/0!</v>
      </c>
      <c r="U727" s="183" t="e">
        <v>#DIV/0!</v>
      </c>
      <c r="V727" s="183" t="e">
        <v>#DIV/0!</v>
      </c>
      <c r="W727" s="100" t="e">
        <v>#DIV/0!</v>
      </c>
    </row>
    <row r="728" spans="1:23">
      <c r="A728" s="173">
        <f t="shared" si="251"/>
        <v>44479</v>
      </c>
      <c r="B728" s="149">
        <f t="shared" si="251"/>
        <v>44481</v>
      </c>
      <c r="C728" s="102">
        <v>0</v>
      </c>
      <c r="D728" s="103">
        <v>0</v>
      </c>
      <c r="E728" s="103">
        <v>0</v>
      </c>
      <c r="F728" s="103" t="e">
        <v>#DIV/0!</v>
      </c>
      <c r="G728" s="182" t="e">
        <v>#DIV/0!</v>
      </c>
      <c r="H728" s="182" t="e">
        <v>#DIV/0!</v>
      </c>
      <c r="I728" s="103" t="e">
        <v>#DIV/0!</v>
      </c>
      <c r="K728" s="103">
        <v>0</v>
      </c>
      <c r="L728" s="103">
        <v>0</v>
      </c>
      <c r="M728" s="103" t="e">
        <v>#DIV/0!</v>
      </c>
      <c r="N728" s="182" t="e">
        <v>#DIV/0!</v>
      </c>
      <c r="O728" s="182" t="e">
        <v>#DIV/0!</v>
      </c>
      <c r="P728" s="103" t="e">
        <v>#DIV/0!</v>
      </c>
      <c r="R728" s="100">
        <v>0</v>
      </c>
      <c r="S728" s="100">
        <v>0</v>
      </c>
      <c r="T728" s="100" t="e">
        <v>#DIV/0!</v>
      </c>
      <c r="U728" s="183" t="e">
        <v>#DIV/0!</v>
      </c>
      <c r="V728" s="183" t="e">
        <v>#DIV/0!</v>
      </c>
      <c r="W728" s="100" t="e">
        <v>#DIV/0!</v>
      </c>
    </row>
    <row r="729" spans="1:23">
      <c r="A729" s="173">
        <f t="shared" si="251"/>
        <v>44486</v>
      </c>
      <c r="B729" s="149">
        <f t="shared" si="251"/>
        <v>44488</v>
      </c>
      <c r="C729" s="102">
        <v>0</v>
      </c>
      <c r="D729" s="103">
        <v>0</v>
      </c>
      <c r="E729" s="103">
        <v>0</v>
      </c>
      <c r="F729" s="103" t="e">
        <v>#DIV/0!</v>
      </c>
      <c r="G729" s="182" t="e">
        <v>#DIV/0!</v>
      </c>
      <c r="H729" s="182" t="e">
        <v>#DIV/0!</v>
      </c>
      <c r="I729" s="103" t="e">
        <v>#DIV/0!</v>
      </c>
      <c r="K729" s="103">
        <v>0</v>
      </c>
      <c r="L729" s="103">
        <v>0</v>
      </c>
      <c r="M729" s="103" t="e">
        <v>#DIV/0!</v>
      </c>
      <c r="N729" s="182" t="e">
        <v>#DIV/0!</v>
      </c>
      <c r="O729" s="182" t="e">
        <v>#DIV/0!</v>
      </c>
      <c r="P729" s="103" t="e">
        <v>#DIV/0!</v>
      </c>
      <c r="R729" s="100">
        <v>0</v>
      </c>
      <c r="S729" s="100">
        <v>0</v>
      </c>
      <c r="T729" s="100" t="e">
        <v>#DIV/0!</v>
      </c>
      <c r="U729" s="183" t="e">
        <v>#DIV/0!</v>
      </c>
      <c r="V729" s="183" t="e">
        <v>#DIV/0!</v>
      </c>
      <c r="W729" s="100" t="e">
        <v>#DIV/0!</v>
      </c>
    </row>
    <row r="730" spans="1:23">
      <c r="A730" s="173">
        <f t="shared" si="251"/>
        <v>44493</v>
      </c>
      <c r="B730" s="149">
        <f t="shared" si="251"/>
        <v>44495</v>
      </c>
      <c r="C730" s="102">
        <v>0</v>
      </c>
      <c r="D730" s="103">
        <v>0</v>
      </c>
      <c r="E730" s="103">
        <v>0</v>
      </c>
      <c r="F730" s="103" t="e">
        <v>#DIV/0!</v>
      </c>
      <c r="G730" s="182" t="e">
        <v>#DIV/0!</v>
      </c>
      <c r="H730" s="182" t="e">
        <v>#DIV/0!</v>
      </c>
      <c r="I730" s="103" t="e">
        <v>#DIV/0!</v>
      </c>
      <c r="K730" s="103">
        <v>0</v>
      </c>
      <c r="L730" s="103">
        <v>0</v>
      </c>
      <c r="M730" s="103" t="e">
        <v>#DIV/0!</v>
      </c>
      <c r="N730" s="182" t="e">
        <v>#DIV/0!</v>
      </c>
      <c r="O730" s="182" t="e">
        <v>#DIV/0!</v>
      </c>
      <c r="P730" s="103" t="e">
        <v>#DIV/0!</v>
      </c>
      <c r="R730" s="100">
        <v>0</v>
      </c>
      <c r="S730" s="100">
        <v>0</v>
      </c>
      <c r="T730" s="100" t="e">
        <v>#DIV/0!</v>
      </c>
      <c r="U730" s="183" t="e">
        <v>#DIV/0!</v>
      </c>
      <c r="V730" s="183" t="e">
        <v>#DIV/0!</v>
      </c>
      <c r="W730" s="100" t="e">
        <v>#DIV/0!</v>
      </c>
    </row>
    <row r="731" spans="1:23">
      <c r="A731" s="173">
        <f t="shared" si="251"/>
        <v>44500</v>
      </c>
      <c r="B731" s="149">
        <f t="shared" si="251"/>
        <v>44502</v>
      </c>
      <c r="C731" s="102">
        <v>0</v>
      </c>
      <c r="D731" s="103">
        <v>0</v>
      </c>
      <c r="E731" s="103">
        <v>0</v>
      </c>
      <c r="F731" s="103" t="e">
        <v>#DIV/0!</v>
      </c>
      <c r="G731" s="182" t="e">
        <v>#DIV/0!</v>
      </c>
      <c r="H731" s="182" t="e">
        <v>#DIV/0!</v>
      </c>
      <c r="I731" s="103" t="e">
        <v>#DIV/0!</v>
      </c>
      <c r="K731" s="103">
        <v>0</v>
      </c>
      <c r="L731" s="103">
        <v>0</v>
      </c>
      <c r="M731" s="103" t="e">
        <v>#DIV/0!</v>
      </c>
      <c r="N731" s="182" t="e">
        <v>#DIV/0!</v>
      </c>
      <c r="O731" s="182" t="e">
        <v>#DIV/0!</v>
      </c>
      <c r="P731" s="103" t="e">
        <v>#DIV/0!</v>
      </c>
      <c r="R731" s="100">
        <v>0</v>
      </c>
      <c r="S731" s="100">
        <v>0</v>
      </c>
      <c r="T731" s="100" t="e">
        <v>#DIV/0!</v>
      </c>
      <c r="U731" s="183" t="e">
        <v>#DIV/0!</v>
      </c>
      <c r="V731" s="183" t="e">
        <v>#DIV/0!</v>
      </c>
      <c r="W731" s="100" t="e">
        <v>#DIV/0!</v>
      </c>
    </row>
    <row r="732" spans="1:23">
      <c r="A732" s="173">
        <f t="shared" si="251"/>
        <v>44507</v>
      </c>
      <c r="B732" s="149">
        <f t="shared" si="251"/>
        <v>44509</v>
      </c>
      <c r="C732" s="102">
        <v>0</v>
      </c>
      <c r="D732" s="103">
        <v>0</v>
      </c>
      <c r="E732" s="103">
        <v>0</v>
      </c>
      <c r="F732" s="103" t="e">
        <v>#DIV/0!</v>
      </c>
      <c r="G732" s="182" t="e">
        <v>#DIV/0!</v>
      </c>
      <c r="H732" s="182" t="e">
        <v>#DIV/0!</v>
      </c>
      <c r="I732" s="103" t="e">
        <v>#DIV/0!</v>
      </c>
      <c r="K732" s="103">
        <v>0</v>
      </c>
      <c r="L732" s="103">
        <v>0</v>
      </c>
      <c r="M732" s="103" t="e">
        <v>#DIV/0!</v>
      </c>
      <c r="N732" s="182" t="e">
        <v>#DIV/0!</v>
      </c>
      <c r="O732" s="182" t="e">
        <v>#DIV/0!</v>
      </c>
      <c r="P732" s="103" t="e">
        <v>#DIV/0!</v>
      </c>
      <c r="R732" s="100">
        <v>0</v>
      </c>
      <c r="S732" s="100">
        <v>0</v>
      </c>
      <c r="T732" s="100" t="e">
        <v>#DIV/0!</v>
      </c>
      <c r="U732" s="183" t="e">
        <v>#DIV/0!</v>
      </c>
      <c r="V732" s="183" t="e">
        <v>#DIV/0!</v>
      </c>
      <c r="W732" s="100" t="e">
        <v>#DIV/0!</v>
      </c>
    </row>
    <row r="733" spans="1:23">
      <c r="A733" s="173">
        <f t="shared" si="251"/>
        <v>44514</v>
      </c>
      <c r="B733" s="149">
        <f t="shared" si="251"/>
        <v>44516</v>
      </c>
      <c r="C733" s="102">
        <v>0</v>
      </c>
      <c r="D733" s="103">
        <v>0</v>
      </c>
      <c r="E733" s="103">
        <v>0</v>
      </c>
      <c r="F733" s="103" t="e">
        <v>#DIV/0!</v>
      </c>
      <c r="G733" s="182" t="e">
        <v>#DIV/0!</v>
      </c>
      <c r="H733" s="182" t="e">
        <v>#DIV/0!</v>
      </c>
      <c r="I733" s="103" t="e">
        <v>#DIV/0!</v>
      </c>
      <c r="K733" s="103">
        <v>0</v>
      </c>
      <c r="L733" s="103">
        <v>0</v>
      </c>
      <c r="M733" s="103" t="e">
        <v>#DIV/0!</v>
      </c>
      <c r="N733" s="182" t="e">
        <v>#DIV/0!</v>
      </c>
      <c r="O733" s="182" t="e">
        <v>#DIV/0!</v>
      </c>
      <c r="P733" s="103" t="e">
        <v>#DIV/0!</v>
      </c>
      <c r="R733" s="100">
        <v>0</v>
      </c>
      <c r="S733" s="100">
        <v>0</v>
      </c>
      <c r="T733" s="100" t="e">
        <v>#DIV/0!</v>
      </c>
      <c r="U733" s="183" t="e">
        <v>#DIV/0!</v>
      </c>
      <c r="V733" s="183" t="e">
        <v>#DIV/0!</v>
      </c>
      <c r="W733" s="100" t="e">
        <v>#DIV/0!</v>
      </c>
    </row>
    <row r="734" spans="1:23">
      <c r="A734" s="173">
        <f t="shared" si="251"/>
        <v>44521</v>
      </c>
      <c r="B734" s="149">
        <f t="shared" si="251"/>
        <v>44523</v>
      </c>
      <c r="C734" s="102">
        <v>0</v>
      </c>
      <c r="D734" s="103">
        <v>0</v>
      </c>
      <c r="E734" s="103">
        <v>0</v>
      </c>
      <c r="F734" s="103" t="e">
        <v>#DIV/0!</v>
      </c>
      <c r="G734" s="182" t="e">
        <v>#DIV/0!</v>
      </c>
      <c r="H734" s="182" t="e">
        <v>#DIV/0!</v>
      </c>
      <c r="I734" s="103" t="e">
        <v>#DIV/0!</v>
      </c>
      <c r="K734" s="103">
        <v>0</v>
      </c>
      <c r="L734" s="103">
        <v>0</v>
      </c>
      <c r="M734" s="103" t="e">
        <v>#DIV/0!</v>
      </c>
      <c r="N734" s="182" t="e">
        <v>#DIV/0!</v>
      </c>
      <c r="O734" s="182" t="e">
        <v>#DIV/0!</v>
      </c>
      <c r="P734" s="103" t="e">
        <v>#DIV/0!</v>
      </c>
      <c r="R734" s="100">
        <v>0</v>
      </c>
      <c r="S734" s="100">
        <v>0</v>
      </c>
      <c r="T734" s="100" t="e">
        <v>#DIV/0!</v>
      </c>
      <c r="U734" s="183" t="e">
        <v>#DIV/0!</v>
      </c>
      <c r="V734" s="183" t="e">
        <v>#DIV/0!</v>
      </c>
      <c r="W734" s="100" t="e">
        <v>#DIV/0!</v>
      </c>
    </row>
    <row r="735" spans="1:23">
      <c r="A735" s="173">
        <f t="shared" si="251"/>
        <v>44528</v>
      </c>
      <c r="B735" s="149">
        <f t="shared" si="251"/>
        <v>44530</v>
      </c>
      <c r="C735" s="102">
        <v>0</v>
      </c>
      <c r="D735" s="103">
        <v>0</v>
      </c>
      <c r="E735" s="103">
        <v>0</v>
      </c>
      <c r="F735" s="103" t="e">
        <v>#DIV/0!</v>
      </c>
      <c r="G735" s="182" t="e">
        <v>#DIV/0!</v>
      </c>
      <c r="H735" s="182" t="e">
        <v>#DIV/0!</v>
      </c>
      <c r="I735" s="103" t="e">
        <v>#DIV/0!</v>
      </c>
      <c r="K735" s="103">
        <v>0</v>
      </c>
      <c r="L735" s="103">
        <v>0</v>
      </c>
      <c r="M735" s="103" t="e">
        <v>#DIV/0!</v>
      </c>
      <c r="N735" s="182" t="e">
        <v>#DIV/0!</v>
      </c>
      <c r="O735" s="182" t="e">
        <v>#DIV/0!</v>
      </c>
      <c r="P735" s="103" t="e">
        <v>#DIV/0!</v>
      </c>
      <c r="R735" s="100">
        <v>0</v>
      </c>
      <c r="S735" s="100">
        <v>0</v>
      </c>
      <c r="T735" s="100" t="e">
        <v>#DIV/0!</v>
      </c>
      <c r="U735" s="183" t="e">
        <v>#DIV/0!</v>
      </c>
      <c r="V735" s="183" t="e">
        <v>#DIV/0!</v>
      </c>
      <c r="W735" s="100" t="e">
        <v>#DIV/0!</v>
      </c>
    </row>
    <row r="736" spans="1:23">
      <c r="A736" s="173">
        <f t="shared" si="251"/>
        <v>44535</v>
      </c>
      <c r="B736" s="149">
        <f t="shared" si="251"/>
        <v>44537</v>
      </c>
      <c r="C736" s="102">
        <v>0</v>
      </c>
      <c r="D736" s="103">
        <v>0</v>
      </c>
      <c r="E736" s="103">
        <v>0</v>
      </c>
      <c r="F736" s="103" t="e">
        <v>#DIV/0!</v>
      </c>
      <c r="G736" s="182" t="e">
        <v>#DIV/0!</v>
      </c>
      <c r="H736" s="182" t="e">
        <v>#DIV/0!</v>
      </c>
      <c r="I736" s="103" t="e">
        <v>#DIV/0!</v>
      </c>
      <c r="K736" s="103">
        <v>0</v>
      </c>
      <c r="L736" s="103">
        <v>0</v>
      </c>
      <c r="M736" s="103" t="e">
        <v>#DIV/0!</v>
      </c>
      <c r="N736" s="182" t="e">
        <v>#DIV/0!</v>
      </c>
      <c r="O736" s="182" t="e">
        <v>#DIV/0!</v>
      </c>
      <c r="P736" s="103" t="e">
        <v>#DIV/0!</v>
      </c>
      <c r="R736" s="100">
        <v>0</v>
      </c>
      <c r="S736" s="100">
        <v>0</v>
      </c>
      <c r="T736" s="100" t="e">
        <v>#DIV/0!</v>
      </c>
      <c r="U736" s="183" t="e">
        <v>#DIV/0!</v>
      </c>
      <c r="V736" s="183" t="e">
        <v>#DIV/0!</v>
      </c>
      <c r="W736" s="100" t="e">
        <v>#DIV/0!</v>
      </c>
    </row>
    <row r="737" spans="1:23">
      <c r="A737" s="173">
        <f t="shared" si="251"/>
        <v>44542</v>
      </c>
      <c r="B737" s="149">
        <f t="shared" si="251"/>
        <v>44544</v>
      </c>
      <c r="C737" s="102">
        <v>0</v>
      </c>
      <c r="D737" s="103">
        <v>0</v>
      </c>
      <c r="E737" s="103">
        <v>0</v>
      </c>
      <c r="F737" s="103" t="e">
        <v>#DIV/0!</v>
      </c>
      <c r="G737" s="182" t="e">
        <v>#DIV/0!</v>
      </c>
      <c r="H737" s="182" t="e">
        <v>#DIV/0!</v>
      </c>
      <c r="I737" s="103" t="e">
        <v>#DIV/0!</v>
      </c>
      <c r="K737" s="103">
        <v>0</v>
      </c>
      <c r="L737" s="103">
        <v>0</v>
      </c>
      <c r="M737" s="103" t="e">
        <v>#DIV/0!</v>
      </c>
      <c r="N737" s="182" t="e">
        <v>#DIV/0!</v>
      </c>
      <c r="O737" s="182" t="e">
        <v>#DIV/0!</v>
      </c>
      <c r="P737" s="103" t="e">
        <v>#DIV/0!</v>
      </c>
      <c r="R737" s="100">
        <v>0</v>
      </c>
      <c r="S737" s="100">
        <v>0</v>
      </c>
      <c r="T737" s="100" t="e">
        <v>#DIV/0!</v>
      </c>
      <c r="U737" s="183" t="e">
        <v>#DIV/0!</v>
      </c>
      <c r="V737" s="183" t="e">
        <v>#DIV/0!</v>
      </c>
      <c r="W737" s="100" t="e">
        <v>#DIV/0!</v>
      </c>
    </row>
    <row r="738" spans="1:23">
      <c r="A738" s="173">
        <f t="shared" si="251"/>
        <v>44549</v>
      </c>
      <c r="B738" s="149">
        <f t="shared" si="251"/>
        <v>44551</v>
      </c>
      <c r="C738" s="102">
        <v>0</v>
      </c>
      <c r="D738" s="103">
        <v>0</v>
      </c>
      <c r="E738" s="103">
        <v>0</v>
      </c>
      <c r="F738" s="103" t="e">
        <v>#DIV/0!</v>
      </c>
      <c r="G738" s="182" t="e">
        <v>#DIV/0!</v>
      </c>
      <c r="H738" s="182" t="e">
        <v>#DIV/0!</v>
      </c>
      <c r="I738" s="103" t="e">
        <v>#DIV/0!</v>
      </c>
      <c r="K738" s="103">
        <v>0</v>
      </c>
      <c r="L738" s="103">
        <v>0</v>
      </c>
      <c r="M738" s="103" t="e">
        <v>#DIV/0!</v>
      </c>
      <c r="N738" s="182" t="e">
        <v>#DIV/0!</v>
      </c>
      <c r="O738" s="182" t="e">
        <v>#DIV/0!</v>
      </c>
      <c r="P738" s="103" t="e">
        <v>#DIV/0!</v>
      </c>
      <c r="R738" s="100">
        <v>0</v>
      </c>
      <c r="S738" s="100">
        <v>0</v>
      </c>
      <c r="T738" s="100" t="e">
        <v>#DIV/0!</v>
      </c>
      <c r="U738" s="183" t="e">
        <v>#DIV/0!</v>
      </c>
      <c r="V738" s="183" t="e">
        <v>#DIV/0!</v>
      </c>
      <c r="W738" s="100" t="e">
        <v>#DIV/0!</v>
      </c>
    </row>
    <row r="739" spans="1:23">
      <c r="A739" s="173">
        <f t="shared" si="251"/>
        <v>44556</v>
      </c>
      <c r="B739" s="149">
        <f t="shared" si="251"/>
        <v>44558</v>
      </c>
      <c r="C739" s="102">
        <v>0</v>
      </c>
      <c r="D739" s="103">
        <v>0</v>
      </c>
      <c r="E739" s="103">
        <v>0</v>
      </c>
      <c r="F739" s="103" t="e">
        <v>#DIV/0!</v>
      </c>
      <c r="G739" s="182" t="e">
        <v>#DIV/0!</v>
      </c>
      <c r="H739" s="182" t="e">
        <v>#DIV/0!</v>
      </c>
      <c r="I739" s="103" t="e">
        <v>#DIV/0!</v>
      </c>
      <c r="K739" s="103">
        <v>0</v>
      </c>
      <c r="L739" s="103">
        <v>0</v>
      </c>
      <c r="M739" s="103" t="e">
        <v>#DIV/0!</v>
      </c>
      <c r="N739" s="182" t="e">
        <v>#DIV/0!</v>
      </c>
      <c r="O739" s="182" t="e">
        <v>#DIV/0!</v>
      </c>
      <c r="P739" s="103" t="e">
        <v>#DIV/0!</v>
      </c>
      <c r="R739" s="100">
        <v>0</v>
      </c>
      <c r="S739" s="100">
        <v>0</v>
      </c>
      <c r="T739" s="100" t="e">
        <v>#DIV/0!</v>
      </c>
      <c r="U739" s="183" t="e">
        <v>#DIV/0!</v>
      </c>
      <c r="V739" s="183" t="e">
        <v>#DIV/0!</v>
      </c>
      <c r="W739" s="100" t="e">
        <v>#DIV/0!</v>
      </c>
    </row>
    <row r="740" spans="1:23">
      <c r="A740" s="173">
        <f t="shared" si="251"/>
        <v>44563</v>
      </c>
      <c r="B740" s="149">
        <f t="shared" si="251"/>
        <v>44565</v>
      </c>
      <c r="C740" s="102">
        <v>0</v>
      </c>
      <c r="D740" s="103">
        <v>0</v>
      </c>
      <c r="E740" s="103">
        <v>0</v>
      </c>
      <c r="F740" s="103" t="e">
        <v>#DIV/0!</v>
      </c>
      <c r="G740" s="182" t="e">
        <v>#DIV/0!</v>
      </c>
      <c r="H740" s="182" t="e">
        <v>#DIV/0!</v>
      </c>
      <c r="I740" s="103" t="e">
        <v>#DIV/0!</v>
      </c>
      <c r="K740" s="103">
        <v>0</v>
      </c>
      <c r="L740" s="103">
        <v>0</v>
      </c>
      <c r="M740" s="103" t="e">
        <v>#DIV/0!</v>
      </c>
      <c r="N740" s="182" t="e">
        <v>#DIV/0!</v>
      </c>
      <c r="O740" s="182" t="e">
        <v>#DIV/0!</v>
      </c>
      <c r="P740" s="103" t="e">
        <v>#DIV/0!</v>
      </c>
      <c r="R740" s="100">
        <v>0</v>
      </c>
      <c r="S740" s="100">
        <v>0</v>
      </c>
      <c r="T740" s="100" t="e">
        <v>#DIV/0!</v>
      </c>
      <c r="U740" s="183" t="e">
        <v>#DIV/0!</v>
      </c>
      <c r="V740" s="183" t="e">
        <v>#DIV/0!</v>
      </c>
      <c r="W740" s="100" t="e">
        <v>#DIV/0!</v>
      </c>
    </row>
    <row r="741" spans="1:23">
      <c r="A741" s="173">
        <f t="shared" si="251"/>
        <v>44570</v>
      </c>
      <c r="B741" s="149">
        <f t="shared" si="251"/>
        <v>44572</v>
      </c>
      <c r="C741" s="102">
        <v>0</v>
      </c>
      <c r="D741" s="103">
        <v>0</v>
      </c>
      <c r="E741" s="103">
        <v>0</v>
      </c>
      <c r="F741" s="103">
        <v>0</v>
      </c>
      <c r="G741" s="182">
        <v>0</v>
      </c>
      <c r="H741" s="182">
        <v>0</v>
      </c>
      <c r="I741" s="103">
        <v>0</v>
      </c>
      <c r="K741" s="103">
        <v>0</v>
      </c>
      <c r="L741" s="103">
        <v>0</v>
      </c>
      <c r="M741" s="103">
        <v>0</v>
      </c>
      <c r="N741" s="182">
        <v>0</v>
      </c>
      <c r="O741" s="182">
        <v>0</v>
      </c>
      <c r="P741" s="103">
        <v>0</v>
      </c>
      <c r="R741" s="100">
        <v>0</v>
      </c>
      <c r="S741" s="100">
        <v>0</v>
      </c>
      <c r="T741" s="100">
        <v>0</v>
      </c>
      <c r="U741" s="183">
        <v>0</v>
      </c>
      <c r="V741" s="183">
        <v>0</v>
      </c>
      <c r="W741" s="100">
        <v>0</v>
      </c>
    </row>
    <row r="742" spans="1:23">
      <c r="A742" s="173">
        <f t="shared" si="251"/>
        <v>44577</v>
      </c>
      <c r="B742" s="149">
        <f t="shared" si="251"/>
        <v>44579</v>
      </c>
      <c r="C742" s="102">
        <v>0</v>
      </c>
      <c r="D742" s="103">
        <v>0</v>
      </c>
      <c r="E742" s="103">
        <v>0</v>
      </c>
      <c r="F742" s="103">
        <v>0</v>
      </c>
      <c r="G742" s="182">
        <v>0</v>
      </c>
      <c r="H742" s="182">
        <v>0</v>
      </c>
      <c r="I742" s="103">
        <v>0</v>
      </c>
      <c r="K742" s="103">
        <v>0</v>
      </c>
      <c r="L742" s="103">
        <v>0</v>
      </c>
      <c r="M742" s="103">
        <v>0</v>
      </c>
      <c r="N742" s="182">
        <v>0</v>
      </c>
      <c r="O742" s="182">
        <v>0</v>
      </c>
      <c r="P742" s="103">
        <v>0</v>
      </c>
      <c r="R742" s="100">
        <v>0</v>
      </c>
      <c r="S742" s="100">
        <v>0</v>
      </c>
      <c r="T742" s="100">
        <v>0</v>
      </c>
      <c r="U742" s="183">
        <v>0</v>
      </c>
      <c r="V742" s="183">
        <v>0</v>
      </c>
      <c r="W742" s="100">
        <v>0</v>
      </c>
    </row>
    <row r="743" spans="1:23">
      <c r="A743" s="173">
        <f t="shared" si="251"/>
        <v>44584</v>
      </c>
      <c r="B743" s="149">
        <f t="shared" si="251"/>
        <v>44586</v>
      </c>
      <c r="C743" s="102">
        <v>0</v>
      </c>
      <c r="D743" s="103">
        <v>0</v>
      </c>
      <c r="E743" s="103">
        <v>0</v>
      </c>
      <c r="F743" s="103">
        <v>0</v>
      </c>
      <c r="G743" s="182">
        <v>0</v>
      </c>
      <c r="H743" s="182">
        <v>0</v>
      </c>
      <c r="I743" s="103">
        <v>0</v>
      </c>
      <c r="K743" s="103">
        <v>0</v>
      </c>
      <c r="L743" s="103">
        <v>0</v>
      </c>
      <c r="M743" s="103">
        <v>0</v>
      </c>
      <c r="N743" s="182">
        <v>0</v>
      </c>
      <c r="O743" s="182">
        <v>0</v>
      </c>
      <c r="P743" s="103">
        <v>0</v>
      </c>
      <c r="R743" s="100">
        <v>0</v>
      </c>
      <c r="S743" s="100">
        <v>0</v>
      </c>
      <c r="T743" s="100">
        <v>0</v>
      </c>
      <c r="U743" s="183">
        <v>0</v>
      </c>
      <c r="V743" s="183">
        <v>0</v>
      </c>
      <c r="W743" s="100">
        <v>0</v>
      </c>
    </row>
    <row r="744" spans="1:23">
      <c r="A744" s="173">
        <f t="shared" si="251"/>
        <v>44591</v>
      </c>
      <c r="B744" s="149">
        <f t="shared" si="251"/>
        <v>44593</v>
      </c>
      <c r="C744" s="102">
        <v>0</v>
      </c>
      <c r="D744" s="103">
        <v>0</v>
      </c>
      <c r="E744" s="103">
        <v>0</v>
      </c>
      <c r="F744" s="103">
        <v>0</v>
      </c>
      <c r="G744" s="182">
        <v>0</v>
      </c>
      <c r="H744" s="182">
        <v>0</v>
      </c>
      <c r="I744" s="103">
        <v>0</v>
      </c>
      <c r="K744" s="103">
        <v>0</v>
      </c>
      <c r="L744" s="103">
        <v>0</v>
      </c>
      <c r="M744" s="103">
        <v>0</v>
      </c>
      <c r="N744" s="182">
        <v>0</v>
      </c>
      <c r="O744" s="182">
        <v>0</v>
      </c>
      <c r="P744" s="103">
        <v>0</v>
      </c>
      <c r="R744" s="100">
        <v>0</v>
      </c>
      <c r="S744" s="100">
        <v>0</v>
      </c>
      <c r="T744" s="100">
        <v>0</v>
      </c>
      <c r="U744" s="183">
        <v>0</v>
      </c>
      <c r="V744" s="183">
        <v>0</v>
      </c>
      <c r="W744" s="100">
        <v>0</v>
      </c>
    </row>
    <row r="745" spans="1:23">
      <c r="A745" s="173">
        <f t="shared" si="251"/>
        <v>44598</v>
      </c>
      <c r="B745" s="149">
        <f t="shared" si="251"/>
        <v>44600</v>
      </c>
      <c r="C745" s="102">
        <v>0</v>
      </c>
      <c r="D745" s="103">
        <v>0</v>
      </c>
      <c r="E745" s="103">
        <v>0</v>
      </c>
      <c r="F745" s="103">
        <v>0</v>
      </c>
      <c r="G745" s="182">
        <v>0</v>
      </c>
      <c r="H745" s="182">
        <v>0</v>
      </c>
      <c r="I745" s="103">
        <v>0</v>
      </c>
      <c r="K745" s="103">
        <v>0</v>
      </c>
      <c r="L745" s="103">
        <v>0</v>
      </c>
      <c r="M745" s="103">
        <v>0</v>
      </c>
      <c r="N745" s="182">
        <v>0</v>
      </c>
      <c r="O745" s="182">
        <v>0</v>
      </c>
      <c r="P745" s="103">
        <v>0</v>
      </c>
      <c r="R745" s="100">
        <v>0</v>
      </c>
      <c r="S745" s="100">
        <v>0</v>
      </c>
      <c r="T745" s="100">
        <v>0</v>
      </c>
      <c r="U745" s="183">
        <v>0</v>
      </c>
      <c r="V745" s="183">
        <v>0</v>
      </c>
      <c r="W745" s="100">
        <v>0</v>
      </c>
    </row>
    <row r="746" spans="1:23">
      <c r="A746" s="173">
        <f t="shared" si="251"/>
        <v>44605</v>
      </c>
      <c r="B746" s="149">
        <f t="shared" si="251"/>
        <v>44607</v>
      </c>
      <c r="C746" s="102">
        <v>0</v>
      </c>
      <c r="D746" s="103">
        <v>0</v>
      </c>
      <c r="E746" s="103">
        <v>0</v>
      </c>
      <c r="F746" s="103">
        <v>0</v>
      </c>
      <c r="G746" s="182">
        <v>0</v>
      </c>
      <c r="H746" s="182">
        <v>0</v>
      </c>
      <c r="I746" s="103">
        <v>0</v>
      </c>
      <c r="K746" s="103">
        <v>0</v>
      </c>
      <c r="L746" s="103">
        <v>0</v>
      </c>
      <c r="M746" s="103">
        <v>0</v>
      </c>
      <c r="N746" s="182">
        <v>0</v>
      </c>
      <c r="O746" s="182">
        <v>0</v>
      </c>
      <c r="P746" s="103">
        <v>0</v>
      </c>
      <c r="R746" s="100">
        <v>0</v>
      </c>
      <c r="S746" s="100">
        <v>0</v>
      </c>
      <c r="T746" s="100">
        <v>0</v>
      </c>
      <c r="U746" s="183">
        <v>0</v>
      </c>
      <c r="V746" s="183">
        <v>0</v>
      </c>
      <c r="W746" s="100">
        <v>0</v>
      </c>
    </row>
    <row r="747" spans="1:23">
      <c r="A747" s="173">
        <f t="shared" si="251"/>
        <v>44612</v>
      </c>
      <c r="B747" s="149">
        <f t="shared" si="251"/>
        <v>44614</v>
      </c>
      <c r="C747" s="102">
        <v>0</v>
      </c>
      <c r="D747" s="103">
        <v>0</v>
      </c>
      <c r="E747" s="103">
        <v>0</v>
      </c>
      <c r="F747" s="103">
        <v>0</v>
      </c>
      <c r="G747" s="182">
        <v>0</v>
      </c>
      <c r="H747" s="182">
        <v>0</v>
      </c>
      <c r="I747" s="103">
        <v>0</v>
      </c>
      <c r="K747" s="103">
        <v>0</v>
      </c>
      <c r="L747" s="103">
        <v>0</v>
      </c>
      <c r="M747" s="103">
        <v>0</v>
      </c>
      <c r="N747" s="182">
        <v>0</v>
      </c>
      <c r="O747" s="182">
        <v>0</v>
      </c>
      <c r="P747" s="103">
        <v>0</v>
      </c>
      <c r="R747" s="100">
        <v>0</v>
      </c>
      <c r="S747" s="100">
        <v>0</v>
      </c>
      <c r="T747" s="100">
        <v>0</v>
      </c>
      <c r="U747" s="183">
        <v>0</v>
      </c>
      <c r="V747" s="183">
        <v>0</v>
      </c>
      <c r="W747" s="100">
        <v>0</v>
      </c>
    </row>
    <row r="748" spans="1:23">
      <c r="A748" s="173">
        <f t="shared" si="251"/>
        <v>44619</v>
      </c>
      <c r="B748" s="149">
        <f t="shared" si="251"/>
        <v>44621</v>
      </c>
      <c r="C748" s="102">
        <v>0</v>
      </c>
      <c r="D748" s="103">
        <v>0</v>
      </c>
      <c r="E748" s="103">
        <v>0</v>
      </c>
      <c r="F748" s="103">
        <v>0</v>
      </c>
      <c r="G748" s="182">
        <v>0</v>
      </c>
      <c r="H748" s="182">
        <v>0</v>
      </c>
      <c r="I748" s="103">
        <v>0</v>
      </c>
      <c r="K748" s="103">
        <v>0</v>
      </c>
      <c r="L748" s="103">
        <v>0</v>
      </c>
      <c r="M748" s="103">
        <v>0</v>
      </c>
      <c r="N748" s="182">
        <v>0</v>
      </c>
      <c r="O748" s="182">
        <v>0</v>
      </c>
      <c r="P748" s="103">
        <v>0</v>
      </c>
      <c r="R748" s="100">
        <v>0</v>
      </c>
      <c r="S748" s="100">
        <v>0</v>
      </c>
      <c r="T748" s="100">
        <v>0</v>
      </c>
      <c r="U748" s="183">
        <v>0</v>
      </c>
      <c r="V748" s="183">
        <v>0</v>
      </c>
      <c r="W748" s="100">
        <v>0</v>
      </c>
    </row>
    <row r="749" spans="1:23">
      <c r="A749" s="173">
        <f t="shared" si="251"/>
        <v>44626</v>
      </c>
      <c r="B749" s="149">
        <f t="shared" si="251"/>
        <v>44628</v>
      </c>
      <c r="C749" s="102">
        <v>0</v>
      </c>
      <c r="D749" s="103">
        <v>0</v>
      </c>
      <c r="E749" s="103">
        <v>0</v>
      </c>
      <c r="F749" s="103">
        <v>0</v>
      </c>
      <c r="G749" s="182">
        <v>0</v>
      </c>
      <c r="H749" s="182">
        <v>0</v>
      </c>
      <c r="I749" s="103">
        <v>0</v>
      </c>
      <c r="K749" s="103">
        <v>0</v>
      </c>
      <c r="L749" s="103">
        <v>0</v>
      </c>
      <c r="M749" s="103">
        <v>0</v>
      </c>
      <c r="N749" s="182">
        <v>0</v>
      </c>
      <c r="O749" s="182">
        <v>0</v>
      </c>
      <c r="P749" s="103">
        <v>0</v>
      </c>
      <c r="R749" s="100">
        <v>0</v>
      </c>
      <c r="S749" s="100">
        <v>0</v>
      </c>
      <c r="T749" s="100">
        <v>0</v>
      </c>
      <c r="U749" s="183">
        <v>0</v>
      </c>
      <c r="V749" s="183">
        <v>0</v>
      </c>
      <c r="W749" s="100">
        <v>0</v>
      </c>
    </row>
    <row r="750" spans="1:23">
      <c r="A750" s="173">
        <f t="shared" si="251"/>
        <v>44633</v>
      </c>
      <c r="B750" s="149">
        <f t="shared" si="251"/>
        <v>44635</v>
      </c>
      <c r="C750" s="102">
        <v>0</v>
      </c>
      <c r="D750" s="103">
        <v>0</v>
      </c>
      <c r="E750" s="103">
        <v>0</v>
      </c>
      <c r="F750" s="103">
        <v>0</v>
      </c>
      <c r="G750" s="182">
        <v>0</v>
      </c>
      <c r="H750" s="182">
        <v>0</v>
      </c>
      <c r="I750" s="103">
        <v>0</v>
      </c>
      <c r="K750" s="103">
        <v>0</v>
      </c>
      <c r="L750" s="103">
        <v>0</v>
      </c>
      <c r="M750" s="103">
        <v>0</v>
      </c>
      <c r="N750" s="182">
        <v>0</v>
      </c>
      <c r="O750" s="182">
        <v>0</v>
      </c>
      <c r="P750" s="103">
        <v>0</v>
      </c>
      <c r="R750" s="100">
        <v>0</v>
      </c>
      <c r="S750" s="100">
        <v>0</v>
      </c>
      <c r="T750" s="100">
        <v>0</v>
      </c>
      <c r="U750" s="183">
        <v>0</v>
      </c>
      <c r="V750" s="183">
        <v>0</v>
      </c>
      <c r="W750" s="100">
        <v>0</v>
      </c>
    </row>
    <row r="751" spans="1:23">
      <c r="A751" s="173">
        <f t="shared" si="251"/>
        <v>44640</v>
      </c>
      <c r="B751" s="149">
        <f t="shared" si="251"/>
        <v>44642</v>
      </c>
      <c r="C751" s="102">
        <v>0</v>
      </c>
      <c r="D751" s="103">
        <v>0</v>
      </c>
      <c r="E751" s="103">
        <v>0</v>
      </c>
      <c r="F751" s="103">
        <v>0</v>
      </c>
      <c r="G751" s="182">
        <v>0</v>
      </c>
      <c r="H751" s="182">
        <v>0</v>
      </c>
      <c r="I751" s="103">
        <v>0</v>
      </c>
      <c r="K751" s="103">
        <v>0</v>
      </c>
      <c r="L751" s="103">
        <v>0</v>
      </c>
      <c r="M751" s="103">
        <v>0</v>
      </c>
      <c r="N751" s="182">
        <v>0</v>
      </c>
      <c r="O751" s="182">
        <v>0</v>
      </c>
      <c r="P751" s="103">
        <v>0</v>
      </c>
      <c r="R751" s="100">
        <v>0</v>
      </c>
      <c r="S751" s="100">
        <v>0</v>
      </c>
      <c r="T751" s="100">
        <v>0</v>
      </c>
      <c r="U751" s="183">
        <v>0</v>
      </c>
      <c r="V751" s="183">
        <v>0</v>
      </c>
      <c r="W751" s="100">
        <v>0</v>
      </c>
    </row>
    <row r="752" spans="1:23">
      <c r="A752" s="173">
        <f t="shared" si="251"/>
        <v>44647</v>
      </c>
      <c r="B752" s="149">
        <f t="shared" si="251"/>
        <v>44649</v>
      </c>
      <c r="C752" s="102">
        <v>0</v>
      </c>
      <c r="D752" s="103">
        <v>0</v>
      </c>
      <c r="E752" s="103">
        <v>0</v>
      </c>
      <c r="F752" s="103">
        <v>0</v>
      </c>
      <c r="G752" s="182">
        <v>0</v>
      </c>
      <c r="H752" s="182">
        <v>0</v>
      </c>
      <c r="I752" s="103">
        <v>0</v>
      </c>
      <c r="K752" s="103">
        <v>0</v>
      </c>
      <c r="L752" s="103">
        <v>0</v>
      </c>
      <c r="M752" s="103">
        <v>0</v>
      </c>
      <c r="N752" s="182">
        <v>0</v>
      </c>
      <c r="O752" s="182">
        <v>0</v>
      </c>
      <c r="P752" s="103">
        <v>0</v>
      </c>
      <c r="R752" s="100">
        <v>0</v>
      </c>
      <c r="S752" s="100">
        <v>0</v>
      </c>
      <c r="T752" s="100">
        <v>0</v>
      </c>
      <c r="U752" s="183">
        <v>0</v>
      </c>
      <c r="V752" s="183">
        <v>0</v>
      </c>
      <c r="W752" s="100">
        <v>0</v>
      </c>
    </row>
    <row r="753" spans="1:23">
      <c r="A753" s="173">
        <f t="shared" si="251"/>
        <v>44654</v>
      </c>
      <c r="B753" s="149">
        <f t="shared" si="251"/>
        <v>44656</v>
      </c>
      <c r="C753" s="102">
        <v>0</v>
      </c>
      <c r="D753" s="103">
        <v>0</v>
      </c>
      <c r="E753" s="103">
        <v>0</v>
      </c>
      <c r="F753" s="103">
        <v>0</v>
      </c>
      <c r="G753" s="182">
        <v>0</v>
      </c>
      <c r="H753" s="182">
        <v>0</v>
      </c>
      <c r="I753" s="103">
        <v>0</v>
      </c>
      <c r="K753" s="103">
        <v>0</v>
      </c>
      <c r="L753" s="103">
        <v>0</v>
      </c>
      <c r="M753" s="103">
        <v>0</v>
      </c>
      <c r="N753" s="182">
        <v>0</v>
      </c>
      <c r="O753" s="182">
        <v>0</v>
      </c>
      <c r="P753" s="103">
        <v>0</v>
      </c>
      <c r="R753" s="100">
        <v>0</v>
      </c>
      <c r="S753" s="100">
        <v>0</v>
      </c>
      <c r="T753" s="100">
        <v>0</v>
      </c>
      <c r="U753" s="183">
        <v>0</v>
      </c>
      <c r="V753" s="183">
        <v>0</v>
      </c>
      <c r="W753" s="100">
        <v>0</v>
      </c>
    </row>
    <row r="754" spans="1:23">
      <c r="A754" s="173">
        <f t="shared" si="251"/>
        <v>44661</v>
      </c>
      <c r="B754" s="149">
        <f t="shared" si="251"/>
        <v>44663</v>
      </c>
      <c r="C754" s="102">
        <v>0</v>
      </c>
      <c r="D754" s="103">
        <v>0</v>
      </c>
      <c r="E754" s="103">
        <v>0</v>
      </c>
      <c r="F754" s="103">
        <v>0</v>
      </c>
      <c r="G754" s="182">
        <v>0</v>
      </c>
      <c r="H754" s="182">
        <v>0</v>
      </c>
      <c r="I754" s="103">
        <v>0</v>
      </c>
      <c r="K754" s="103">
        <v>0</v>
      </c>
      <c r="L754" s="103">
        <v>0</v>
      </c>
      <c r="M754" s="103">
        <v>0</v>
      </c>
      <c r="N754" s="182">
        <v>0</v>
      </c>
      <c r="O754" s="182">
        <v>0</v>
      </c>
      <c r="P754" s="103">
        <v>0</v>
      </c>
      <c r="R754" s="100">
        <v>0</v>
      </c>
      <c r="S754" s="100">
        <v>0</v>
      </c>
      <c r="T754" s="100">
        <v>0</v>
      </c>
      <c r="U754" s="183">
        <v>0</v>
      </c>
      <c r="V754" s="183">
        <v>0</v>
      </c>
      <c r="W754" s="100">
        <v>0</v>
      </c>
    </row>
    <row r="755" spans="1:23">
      <c r="A755" s="173">
        <f t="shared" si="251"/>
        <v>44668</v>
      </c>
      <c r="B755" s="149">
        <f t="shared" si="251"/>
        <v>44670</v>
      </c>
      <c r="C755" s="102">
        <v>0</v>
      </c>
      <c r="D755" s="103">
        <v>0</v>
      </c>
      <c r="E755" s="103">
        <v>0</v>
      </c>
      <c r="F755" s="103">
        <v>0</v>
      </c>
      <c r="G755" s="182">
        <v>0</v>
      </c>
      <c r="H755" s="182">
        <v>0</v>
      </c>
      <c r="I755" s="103">
        <v>0</v>
      </c>
      <c r="K755" s="103">
        <v>0</v>
      </c>
      <c r="L755" s="103">
        <v>0</v>
      </c>
      <c r="M755" s="103">
        <v>0</v>
      </c>
      <c r="N755" s="182">
        <v>0</v>
      </c>
      <c r="O755" s="182">
        <v>0</v>
      </c>
      <c r="P755" s="103">
        <v>0</v>
      </c>
      <c r="R755" s="100">
        <v>0</v>
      </c>
      <c r="S755" s="100">
        <v>0</v>
      </c>
      <c r="T755" s="100">
        <v>0</v>
      </c>
      <c r="U755" s="183">
        <v>0</v>
      </c>
      <c r="V755" s="183">
        <v>0</v>
      </c>
      <c r="W755" s="100">
        <v>0</v>
      </c>
    </row>
    <row r="756" spans="1:23">
      <c r="A756" s="173">
        <f t="shared" si="251"/>
        <v>44675</v>
      </c>
      <c r="B756" s="149">
        <f t="shared" si="251"/>
        <v>44677</v>
      </c>
      <c r="C756" s="102">
        <v>0</v>
      </c>
      <c r="D756" s="103">
        <v>0</v>
      </c>
      <c r="E756" s="103">
        <v>0</v>
      </c>
      <c r="F756" s="103">
        <v>0</v>
      </c>
      <c r="G756" s="182">
        <v>0</v>
      </c>
      <c r="H756" s="182">
        <v>0</v>
      </c>
      <c r="I756" s="103">
        <v>0</v>
      </c>
      <c r="K756" s="103">
        <v>0</v>
      </c>
      <c r="L756" s="103">
        <v>0</v>
      </c>
      <c r="M756" s="103">
        <v>0</v>
      </c>
      <c r="N756" s="182">
        <v>0</v>
      </c>
      <c r="O756" s="182">
        <v>0</v>
      </c>
      <c r="P756" s="103">
        <v>0</v>
      </c>
      <c r="R756" s="100">
        <v>0</v>
      </c>
      <c r="S756" s="100">
        <v>0</v>
      </c>
      <c r="T756" s="100">
        <v>0</v>
      </c>
      <c r="U756" s="183">
        <v>0</v>
      </c>
      <c r="V756" s="183">
        <v>0</v>
      </c>
      <c r="W756" s="100">
        <v>0</v>
      </c>
    </row>
    <row r="757" spans="1:23">
      <c r="A757" s="173">
        <f t="shared" si="251"/>
        <v>44682</v>
      </c>
      <c r="B757" s="149">
        <f t="shared" si="251"/>
        <v>44684</v>
      </c>
      <c r="C757" s="102">
        <v>0</v>
      </c>
      <c r="D757" s="103">
        <v>0</v>
      </c>
      <c r="E757" s="103">
        <v>0</v>
      </c>
      <c r="F757" s="103">
        <v>0</v>
      </c>
      <c r="G757" s="182">
        <v>0</v>
      </c>
      <c r="H757" s="182">
        <v>0</v>
      </c>
      <c r="I757" s="103">
        <v>0</v>
      </c>
      <c r="K757" s="103">
        <v>0</v>
      </c>
      <c r="L757" s="103">
        <v>0</v>
      </c>
      <c r="M757" s="103">
        <v>0</v>
      </c>
      <c r="N757" s="182">
        <v>0</v>
      </c>
      <c r="O757" s="182">
        <v>0</v>
      </c>
      <c r="P757" s="103">
        <v>0</v>
      </c>
      <c r="R757" s="100">
        <v>0</v>
      </c>
      <c r="S757" s="100">
        <v>0</v>
      </c>
      <c r="T757" s="100">
        <v>0</v>
      </c>
      <c r="U757" s="183">
        <v>0</v>
      </c>
      <c r="V757" s="183">
        <v>0</v>
      </c>
      <c r="W757" s="100">
        <v>0</v>
      </c>
    </row>
    <row r="758" spans="1:23">
      <c r="A758" s="173">
        <f t="shared" si="251"/>
        <v>44689</v>
      </c>
      <c r="B758" s="149">
        <f t="shared" si="251"/>
        <v>44691</v>
      </c>
      <c r="C758" s="102">
        <v>0</v>
      </c>
      <c r="D758" s="103">
        <v>0</v>
      </c>
      <c r="E758" s="103">
        <v>0</v>
      </c>
      <c r="F758" s="103">
        <v>0</v>
      </c>
      <c r="G758" s="182">
        <v>0</v>
      </c>
      <c r="H758" s="182">
        <v>0</v>
      </c>
      <c r="I758" s="103">
        <v>0</v>
      </c>
      <c r="K758" s="103">
        <v>0</v>
      </c>
      <c r="L758" s="103">
        <v>0</v>
      </c>
      <c r="M758" s="103">
        <v>0</v>
      </c>
      <c r="N758" s="182">
        <v>0</v>
      </c>
      <c r="O758" s="182">
        <v>0</v>
      </c>
      <c r="P758" s="103">
        <v>0</v>
      </c>
      <c r="R758" s="100">
        <v>0</v>
      </c>
      <c r="S758" s="100">
        <v>0</v>
      </c>
      <c r="T758" s="100">
        <v>0</v>
      </c>
      <c r="U758" s="183">
        <v>0</v>
      </c>
      <c r="V758" s="183">
        <v>0</v>
      </c>
      <c r="W758" s="100">
        <v>0</v>
      </c>
    </row>
    <row r="759" spans="1:23">
      <c r="A759" s="173">
        <f t="shared" si="251"/>
        <v>44696</v>
      </c>
      <c r="B759" s="149">
        <f t="shared" si="251"/>
        <v>44698</v>
      </c>
      <c r="C759" s="102">
        <v>0</v>
      </c>
      <c r="D759" s="103">
        <v>0</v>
      </c>
      <c r="E759" s="103">
        <v>0</v>
      </c>
      <c r="F759" s="103">
        <v>0</v>
      </c>
      <c r="G759" s="182">
        <v>0</v>
      </c>
      <c r="H759" s="182">
        <v>0</v>
      </c>
      <c r="I759" s="103">
        <v>0</v>
      </c>
      <c r="K759" s="103">
        <v>0</v>
      </c>
      <c r="L759" s="103">
        <v>0</v>
      </c>
      <c r="M759" s="103">
        <v>0</v>
      </c>
      <c r="N759" s="182">
        <v>0</v>
      </c>
      <c r="O759" s="182">
        <v>0</v>
      </c>
      <c r="P759" s="103">
        <v>0</v>
      </c>
      <c r="R759" s="100">
        <v>0</v>
      </c>
      <c r="S759" s="100">
        <v>0</v>
      </c>
      <c r="T759" s="100">
        <v>0</v>
      </c>
      <c r="U759" s="183">
        <v>0</v>
      </c>
      <c r="V759" s="183">
        <v>0</v>
      </c>
      <c r="W759" s="100">
        <v>0</v>
      </c>
    </row>
    <row r="760" spans="1:23">
      <c r="A760" s="173">
        <f t="shared" si="251"/>
        <v>44703</v>
      </c>
      <c r="B760" s="149">
        <f t="shared" si="251"/>
        <v>44705</v>
      </c>
      <c r="C760" s="102">
        <v>0</v>
      </c>
      <c r="D760" s="103">
        <v>0</v>
      </c>
      <c r="E760" s="103">
        <v>0</v>
      </c>
      <c r="F760" s="103">
        <v>0</v>
      </c>
      <c r="G760" s="182">
        <v>0</v>
      </c>
      <c r="H760" s="182">
        <v>0</v>
      </c>
      <c r="I760" s="103">
        <v>0</v>
      </c>
      <c r="K760" s="103">
        <v>0</v>
      </c>
      <c r="L760" s="103">
        <v>0</v>
      </c>
      <c r="M760" s="103">
        <v>0</v>
      </c>
      <c r="N760" s="182">
        <v>0</v>
      </c>
      <c r="O760" s="182">
        <v>0</v>
      </c>
      <c r="P760" s="103">
        <v>0</v>
      </c>
      <c r="R760" s="100">
        <v>0</v>
      </c>
      <c r="S760" s="100">
        <v>0</v>
      </c>
      <c r="T760" s="100">
        <v>0</v>
      </c>
      <c r="U760" s="183">
        <v>0</v>
      </c>
      <c r="V760" s="183">
        <v>0</v>
      </c>
      <c r="W760" s="100">
        <v>0</v>
      </c>
    </row>
    <row r="761" spans="1:23">
      <c r="A761" s="173">
        <f t="shared" si="251"/>
        <v>44710</v>
      </c>
      <c r="B761" s="149">
        <f t="shared" si="251"/>
        <v>44712</v>
      </c>
      <c r="C761" s="102">
        <v>0</v>
      </c>
      <c r="D761" s="103">
        <v>0</v>
      </c>
      <c r="E761" s="103">
        <v>0</v>
      </c>
      <c r="F761" s="103">
        <v>0</v>
      </c>
      <c r="G761" s="182">
        <v>0</v>
      </c>
      <c r="H761" s="182">
        <v>0</v>
      </c>
      <c r="I761" s="103">
        <v>0</v>
      </c>
      <c r="K761" s="103">
        <v>0</v>
      </c>
      <c r="L761" s="103">
        <v>0</v>
      </c>
      <c r="M761" s="103">
        <v>0</v>
      </c>
      <c r="N761" s="182">
        <v>0</v>
      </c>
      <c r="O761" s="182">
        <v>0</v>
      </c>
      <c r="P761" s="103">
        <v>0</v>
      </c>
      <c r="R761" s="100">
        <v>0</v>
      </c>
      <c r="S761" s="100">
        <v>0</v>
      </c>
      <c r="T761" s="100">
        <v>0</v>
      </c>
      <c r="U761" s="183">
        <v>0</v>
      </c>
      <c r="V761" s="183">
        <v>0</v>
      </c>
      <c r="W761" s="100">
        <v>0</v>
      </c>
    </row>
    <row r="762" spans="1:23">
      <c r="A762" s="173">
        <f t="shared" si="251"/>
        <v>44717</v>
      </c>
      <c r="B762" s="149">
        <f t="shared" si="251"/>
        <v>44719</v>
      </c>
      <c r="C762" s="102">
        <v>0</v>
      </c>
      <c r="D762" s="103">
        <v>0</v>
      </c>
      <c r="E762" s="103">
        <v>0</v>
      </c>
      <c r="F762" s="103">
        <v>0</v>
      </c>
      <c r="G762" s="182">
        <v>0</v>
      </c>
      <c r="H762" s="182">
        <v>0</v>
      </c>
      <c r="I762" s="103">
        <v>0</v>
      </c>
      <c r="K762" s="103">
        <v>0</v>
      </c>
      <c r="L762" s="103">
        <v>0</v>
      </c>
      <c r="M762" s="103">
        <v>0</v>
      </c>
      <c r="N762" s="182">
        <v>0</v>
      </c>
      <c r="O762" s="182">
        <v>0</v>
      </c>
      <c r="P762" s="103">
        <v>0</v>
      </c>
      <c r="R762" s="100">
        <v>0</v>
      </c>
      <c r="S762" s="100">
        <v>0</v>
      </c>
      <c r="T762" s="100">
        <v>0</v>
      </c>
      <c r="U762" s="183">
        <v>0</v>
      </c>
      <c r="V762" s="183">
        <v>0</v>
      </c>
      <c r="W762" s="100">
        <v>0</v>
      </c>
    </row>
    <row r="763" spans="1:23">
      <c r="A763" s="173">
        <f t="shared" si="251"/>
        <v>44724</v>
      </c>
      <c r="B763" s="149">
        <f t="shared" si="251"/>
        <v>44726</v>
      </c>
      <c r="C763" s="102">
        <v>0</v>
      </c>
      <c r="D763" s="103">
        <v>0</v>
      </c>
      <c r="E763" s="103">
        <v>0</v>
      </c>
      <c r="F763" s="103">
        <v>0</v>
      </c>
      <c r="G763" s="182">
        <v>0</v>
      </c>
      <c r="H763" s="182">
        <v>0</v>
      </c>
      <c r="I763" s="103">
        <v>0</v>
      </c>
      <c r="K763" s="103">
        <v>0</v>
      </c>
      <c r="L763" s="103">
        <v>0</v>
      </c>
      <c r="M763" s="103">
        <v>0</v>
      </c>
      <c r="N763" s="182">
        <v>0</v>
      </c>
      <c r="O763" s="182">
        <v>0</v>
      </c>
      <c r="P763" s="103">
        <v>0</v>
      </c>
      <c r="R763" s="100">
        <v>0</v>
      </c>
      <c r="S763" s="100">
        <v>0</v>
      </c>
      <c r="T763" s="100">
        <v>0</v>
      </c>
      <c r="U763" s="183">
        <v>0</v>
      </c>
      <c r="V763" s="183">
        <v>0</v>
      </c>
      <c r="W763" s="100">
        <v>0</v>
      </c>
    </row>
    <row r="764" spans="1:23">
      <c r="A764" s="173">
        <f t="shared" si="251"/>
        <v>44731</v>
      </c>
      <c r="B764" s="149">
        <f t="shared" si="251"/>
        <v>44733</v>
      </c>
      <c r="C764" s="102">
        <v>0</v>
      </c>
      <c r="D764" s="103">
        <v>0</v>
      </c>
      <c r="E764" s="103">
        <v>0</v>
      </c>
      <c r="F764" s="103">
        <v>0</v>
      </c>
      <c r="G764" s="182">
        <v>0</v>
      </c>
      <c r="H764" s="182">
        <v>0</v>
      </c>
      <c r="I764" s="103">
        <v>0</v>
      </c>
      <c r="K764" s="103">
        <v>0</v>
      </c>
      <c r="L764" s="103">
        <v>0</v>
      </c>
      <c r="M764" s="103">
        <v>0</v>
      </c>
      <c r="N764" s="182">
        <v>0</v>
      </c>
      <c r="O764" s="182">
        <v>0</v>
      </c>
      <c r="P764" s="103">
        <v>0</v>
      </c>
      <c r="R764" s="100">
        <v>0</v>
      </c>
      <c r="S764" s="100">
        <v>0</v>
      </c>
      <c r="T764" s="100">
        <v>0</v>
      </c>
      <c r="U764" s="183">
        <v>0</v>
      </c>
      <c r="V764" s="183">
        <v>0</v>
      </c>
      <c r="W764" s="100">
        <v>0</v>
      </c>
    </row>
    <row r="765" spans="1:23">
      <c r="A765" s="173">
        <f t="shared" si="251"/>
        <v>44738</v>
      </c>
      <c r="B765" s="149">
        <f t="shared" si="251"/>
        <v>44740</v>
      </c>
      <c r="C765" s="102">
        <v>0</v>
      </c>
      <c r="D765" s="103">
        <v>0</v>
      </c>
      <c r="E765" s="103">
        <v>0</v>
      </c>
      <c r="F765" s="103">
        <v>0</v>
      </c>
      <c r="G765" s="182">
        <v>0</v>
      </c>
      <c r="H765" s="182">
        <v>0</v>
      </c>
      <c r="I765" s="103">
        <v>0</v>
      </c>
      <c r="K765" s="103">
        <v>0</v>
      </c>
      <c r="L765" s="103">
        <v>0</v>
      </c>
      <c r="M765" s="103">
        <v>0</v>
      </c>
      <c r="N765" s="182">
        <v>0</v>
      </c>
      <c r="O765" s="182">
        <v>0</v>
      </c>
      <c r="P765" s="103">
        <v>0</v>
      </c>
      <c r="R765" s="100">
        <v>0</v>
      </c>
      <c r="S765" s="100">
        <v>0</v>
      </c>
      <c r="T765" s="100">
        <v>0</v>
      </c>
      <c r="U765" s="183">
        <v>0</v>
      </c>
      <c r="V765" s="183">
        <v>0</v>
      </c>
      <c r="W765" s="100">
        <v>0</v>
      </c>
    </row>
    <row r="766" spans="1:23">
      <c r="A766" s="173">
        <f t="shared" si="251"/>
        <v>44745</v>
      </c>
      <c r="B766" s="149">
        <f t="shared" si="251"/>
        <v>44747</v>
      </c>
      <c r="C766" s="102">
        <v>0</v>
      </c>
      <c r="D766" s="103">
        <v>0</v>
      </c>
      <c r="E766" s="103">
        <v>0</v>
      </c>
      <c r="F766" s="103">
        <v>0</v>
      </c>
      <c r="G766" s="182">
        <v>0</v>
      </c>
      <c r="H766" s="182">
        <v>0</v>
      </c>
      <c r="I766" s="103">
        <v>0</v>
      </c>
      <c r="K766" s="103">
        <v>0</v>
      </c>
      <c r="L766" s="103">
        <v>0</v>
      </c>
      <c r="M766" s="103">
        <v>0</v>
      </c>
      <c r="N766" s="182">
        <v>0</v>
      </c>
      <c r="O766" s="182">
        <v>0</v>
      </c>
      <c r="P766" s="103">
        <v>0</v>
      </c>
      <c r="R766" s="100">
        <v>0</v>
      </c>
      <c r="S766" s="100">
        <v>0</v>
      </c>
      <c r="T766" s="100">
        <v>0</v>
      </c>
      <c r="U766" s="183">
        <v>0</v>
      </c>
      <c r="V766" s="183">
        <v>0</v>
      </c>
      <c r="W766" s="100">
        <v>0</v>
      </c>
    </row>
    <row r="767" spans="1:23">
      <c r="A767" s="173">
        <f t="shared" si="251"/>
        <v>44752</v>
      </c>
      <c r="B767" s="149">
        <f t="shared" si="251"/>
        <v>44754</v>
      </c>
      <c r="C767" s="102">
        <v>0</v>
      </c>
      <c r="D767" s="103">
        <v>0</v>
      </c>
      <c r="E767" s="103">
        <v>0</v>
      </c>
      <c r="F767" s="103">
        <v>0</v>
      </c>
      <c r="G767" s="182">
        <v>0</v>
      </c>
      <c r="H767" s="182">
        <v>0</v>
      </c>
      <c r="I767" s="103">
        <v>0</v>
      </c>
      <c r="K767" s="103">
        <v>0</v>
      </c>
      <c r="L767" s="103">
        <v>0</v>
      </c>
      <c r="M767" s="103">
        <v>0</v>
      </c>
      <c r="N767" s="182">
        <v>0</v>
      </c>
      <c r="O767" s="182">
        <v>0</v>
      </c>
      <c r="P767" s="103">
        <v>0</v>
      </c>
      <c r="R767" s="100">
        <v>0</v>
      </c>
      <c r="S767" s="100">
        <v>0</v>
      </c>
      <c r="T767" s="100">
        <v>0</v>
      </c>
      <c r="U767" s="183">
        <v>0</v>
      </c>
      <c r="V767" s="183">
        <v>0</v>
      </c>
      <c r="W767" s="100">
        <v>0</v>
      </c>
    </row>
    <row r="768" spans="1:23">
      <c r="A768" s="173">
        <f t="shared" si="251"/>
        <v>44759</v>
      </c>
      <c r="B768" s="149">
        <f t="shared" si="251"/>
        <v>44761</v>
      </c>
      <c r="C768" s="102">
        <v>0</v>
      </c>
      <c r="D768" s="103">
        <v>0</v>
      </c>
      <c r="E768" s="103">
        <v>0</v>
      </c>
      <c r="F768" s="103">
        <v>0</v>
      </c>
      <c r="G768" s="182">
        <v>0</v>
      </c>
      <c r="H768" s="182">
        <v>0</v>
      </c>
      <c r="I768" s="103">
        <v>0</v>
      </c>
      <c r="K768" s="103">
        <v>0</v>
      </c>
      <c r="L768" s="103">
        <v>0</v>
      </c>
      <c r="M768" s="103">
        <v>0</v>
      </c>
      <c r="N768" s="182">
        <v>0</v>
      </c>
      <c r="O768" s="182">
        <v>0</v>
      </c>
      <c r="P768" s="103">
        <v>0</v>
      </c>
      <c r="R768" s="100">
        <v>0</v>
      </c>
      <c r="S768" s="100">
        <v>0</v>
      </c>
      <c r="T768" s="100">
        <v>0</v>
      </c>
      <c r="U768" s="183">
        <v>0</v>
      </c>
      <c r="V768" s="183">
        <v>0</v>
      </c>
      <c r="W768" s="100">
        <v>0</v>
      </c>
    </row>
    <row r="769" spans="1:23">
      <c r="A769" s="173">
        <f t="shared" si="251"/>
        <v>44766</v>
      </c>
      <c r="B769" s="149">
        <f t="shared" si="251"/>
        <v>44768</v>
      </c>
      <c r="C769" s="102">
        <v>0</v>
      </c>
      <c r="D769" s="103">
        <v>0</v>
      </c>
      <c r="E769" s="103">
        <v>0</v>
      </c>
      <c r="F769" s="103">
        <v>0</v>
      </c>
      <c r="G769" s="182">
        <v>0</v>
      </c>
      <c r="H769" s="182">
        <v>0</v>
      </c>
      <c r="I769" s="103">
        <v>0</v>
      </c>
      <c r="K769" s="103">
        <v>0</v>
      </c>
      <c r="L769" s="103">
        <v>0</v>
      </c>
      <c r="M769" s="103">
        <v>0</v>
      </c>
      <c r="N769" s="182">
        <v>0</v>
      </c>
      <c r="O769" s="182">
        <v>0</v>
      </c>
      <c r="P769" s="103">
        <v>0</v>
      </c>
      <c r="R769" s="100">
        <v>0</v>
      </c>
      <c r="S769" s="100">
        <v>0</v>
      </c>
      <c r="T769" s="100">
        <v>0</v>
      </c>
      <c r="U769" s="183">
        <v>0</v>
      </c>
      <c r="V769" s="183">
        <v>0</v>
      </c>
      <c r="W769" s="100">
        <v>0</v>
      </c>
    </row>
    <row r="770" spans="1:23">
      <c r="A770" s="173">
        <f t="shared" si="251"/>
        <v>44773</v>
      </c>
      <c r="B770" s="149">
        <f t="shared" si="251"/>
        <v>44775</v>
      </c>
      <c r="C770" s="102">
        <v>0</v>
      </c>
      <c r="D770" s="103">
        <v>0</v>
      </c>
      <c r="E770" s="103">
        <v>0</v>
      </c>
      <c r="F770" s="103">
        <v>0</v>
      </c>
      <c r="G770" s="182">
        <v>0</v>
      </c>
      <c r="H770" s="182">
        <v>0</v>
      </c>
      <c r="I770" s="103">
        <v>0</v>
      </c>
      <c r="K770" s="103">
        <v>0</v>
      </c>
      <c r="L770" s="103">
        <v>0</v>
      </c>
      <c r="M770" s="103">
        <v>0</v>
      </c>
      <c r="N770" s="182">
        <v>0</v>
      </c>
      <c r="O770" s="182">
        <v>0</v>
      </c>
      <c r="P770" s="103">
        <v>0</v>
      </c>
      <c r="R770" s="100">
        <v>0</v>
      </c>
      <c r="S770" s="100">
        <v>0</v>
      </c>
      <c r="T770" s="100">
        <v>0</v>
      </c>
      <c r="U770" s="183">
        <v>0</v>
      </c>
      <c r="V770" s="183">
        <v>0</v>
      </c>
      <c r="W770" s="100">
        <v>0</v>
      </c>
    </row>
    <row r="771" spans="1:23">
      <c r="A771" s="173">
        <f t="shared" si="251"/>
        <v>44780</v>
      </c>
      <c r="B771" s="149">
        <f t="shared" si="251"/>
        <v>44782</v>
      </c>
      <c r="C771" s="102">
        <v>0</v>
      </c>
      <c r="D771" s="103">
        <v>0</v>
      </c>
      <c r="E771" s="103">
        <v>0</v>
      </c>
      <c r="F771" s="103">
        <v>0</v>
      </c>
      <c r="G771" s="182">
        <v>0</v>
      </c>
      <c r="H771" s="182">
        <v>0</v>
      </c>
      <c r="I771" s="103">
        <v>0</v>
      </c>
      <c r="K771" s="103">
        <v>0</v>
      </c>
      <c r="L771" s="103">
        <v>0</v>
      </c>
      <c r="M771" s="103">
        <v>0</v>
      </c>
      <c r="N771" s="182">
        <v>0</v>
      </c>
      <c r="O771" s="182">
        <v>0</v>
      </c>
      <c r="P771" s="103">
        <v>0</v>
      </c>
      <c r="R771" s="100">
        <v>0</v>
      </c>
      <c r="S771" s="100">
        <v>0</v>
      </c>
      <c r="T771" s="100">
        <v>0</v>
      </c>
      <c r="U771" s="183">
        <v>0</v>
      </c>
      <c r="V771" s="183">
        <v>0</v>
      </c>
      <c r="W771" s="100">
        <v>0</v>
      </c>
    </row>
    <row r="772" spans="1:23">
      <c r="A772" s="173">
        <f t="shared" si="251"/>
        <v>44787</v>
      </c>
      <c r="B772" s="149">
        <f t="shared" si="251"/>
        <v>44789</v>
      </c>
      <c r="C772" s="102">
        <v>0</v>
      </c>
      <c r="D772" s="103">
        <v>0</v>
      </c>
      <c r="E772" s="103">
        <v>0</v>
      </c>
      <c r="F772" s="103">
        <v>0</v>
      </c>
      <c r="G772" s="182">
        <v>0</v>
      </c>
      <c r="H772" s="182">
        <v>0</v>
      </c>
      <c r="I772" s="103">
        <v>0</v>
      </c>
      <c r="K772" s="103">
        <v>0</v>
      </c>
      <c r="L772" s="103">
        <v>0</v>
      </c>
      <c r="M772" s="103">
        <v>0</v>
      </c>
      <c r="N772" s="182">
        <v>0</v>
      </c>
      <c r="O772" s="182">
        <v>0</v>
      </c>
      <c r="P772" s="103">
        <v>0</v>
      </c>
      <c r="R772" s="100">
        <v>0</v>
      </c>
      <c r="S772" s="100">
        <v>0</v>
      </c>
      <c r="T772" s="100">
        <v>0</v>
      </c>
      <c r="U772" s="183">
        <v>0</v>
      </c>
      <c r="V772" s="183">
        <v>0</v>
      </c>
      <c r="W772" s="100">
        <v>0</v>
      </c>
    </row>
    <row r="773" spans="1:23">
      <c r="A773" s="173">
        <f t="shared" si="251"/>
        <v>44794</v>
      </c>
      <c r="B773" s="149">
        <f t="shared" si="251"/>
        <v>44796</v>
      </c>
      <c r="C773" s="102">
        <v>0</v>
      </c>
      <c r="D773" s="103">
        <v>0</v>
      </c>
      <c r="E773" s="103">
        <v>0</v>
      </c>
      <c r="F773" s="103">
        <v>0</v>
      </c>
      <c r="G773" s="182">
        <v>0</v>
      </c>
      <c r="H773" s="182">
        <v>0</v>
      </c>
      <c r="I773" s="103">
        <v>0</v>
      </c>
      <c r="K773" s="103">
        <v>0</v>
      </c>
      <c r="L773" s="103">
        <v>0</v>
      </c>
      <c r="M773" s="103">
        <v>0</v>
      </c>
      <c r="N773" s="182">
        <v>0</v>
      </c>
      <c r="O773" s="182">
        <v>0</v>
      </c>
      <c r="P773" s="103">
        <v>0</v>
      </c>
      <c r="R773" s="100">
        <v>0</v>
      </c>
      <c r="S773" s="100">
        <v>0</v>
      </c>
      <c r="T773" s="100">
        <v>0</v>
      </c>
      <c r="U773" s="183">
        <v>0</v>
      </c>
      <c r="V773" s="183">
        <v>0</v>
      </c>
      <c r="W773" s="100">
        <v>0</v>
      </c>
    </row>
    <row r="774" spans="1:23">
      <c r="A774" s="173">
        <f t="shared" ref="A774:B774" si="252">A773+7</f>
        <v>44801</v>
      </c>
      <c r="B774" s="149">
        <f t="shared" si="252"/>
        <v>44803</v>
      </c>
      <c r="C774" s="102">
        <v>0</v>
      </c>
      <c r="D774" s="103">
        <v>0</v>
      </c>
      <c r="E774" s="103">
        <v>0</v>
      </c>
      <c r="F774" s="103">
        <v>0</v>
      </c>
      <c r="G774" s="182">
        <v>0</v>
      </c>
      <c r="H774" s="182">
        <v>0</v>
      </c>
      <c r="I774" s="103">
        <v>0</v>
      </c>
      <c r="K774" s="103">
        <v>0</v>
      </c>
      <c r="L774" s="103">
        <v>0</v>
      </c>
      <c r="M774" s="103">
        <v>0</v>
      </c>
      <c r="N774" s="182">
        <v>0</v>
      </c>
      <c r="O774" s="182">
        <v>0</v>
      </c>
      <c r="P774" s="103">
        <v>0</v>
      </c>
      <c r="R774" s="100">
        <v>0</v>
      </c>
      <c r="S774" s="100">
        <v>0</v>
      </c>
      <c r="T774" s="100">
        <v>0</v>
      </c>
      <c r="U774" s="183">
        <v>0</v>
      </c>
      <c r="V774" s="183">
        <v>0</v>
      </c>
      <c r="W774" s="100">
        <v>0</v>
      </c>
    </row>
    <row r="775" spans="1:23">
      <c r="A775" s="173">
        <f t="shared" ref="A775:B775" si="253">A774+7</f>
        <v>44808</v>
      </c>
      <c r="B775" s="149">
        <f t="shared" si="253"/>
        <v>44810</v>
      </c>
      <c r="C775" s="102">
        <v>0</v>
      </c>
      <c r="D775" s="103">
        <v>0</v>
      </c>
      <c r="E775" s="103">
        <v>0</v>
      </c>
      <c r="F775" s="103">
        <v>0</v>
      </c>
      <c r="G775" s="182">
        <v>0</v>
      </c>
      <c r="H775" s="182">
        <v>0</v>
      </c>
      <c r="I775" s="103">
        <v>0</v>
      </c>
      <c r="K775" s="103">
        <v>0</v>
      </c>
      <c r="L775" s="103">
        <v>0</v>
      </c>
      <c r="M775" s="103">
        <v>0</v>
      </c>
      <c r="N775" s="182">
        <v>0</v>
      </c>
      <c r="O775" s="182">
        <v>0</v>
      </c>
      <c r="P775" s="103">
        <v>0</v>
      </c>
      <c r="R775" s="100">
        <v>0</v>
      </c>
      <c r="S775" s="100">
        <v>0</v>
      </c>
      <c r="T775" s="100">
        <v>0</v>
      </c>
      <c r="U775" s="183">
        <v>0</v>
      </c>
      <c r="V775" s="183">
        <v>0</v>
      </c>
      <c r="W775" s="100">
        <v>0</v>
      </c>
    </row>
    <row r="776" spans="1:23">
      <c r="A776" s="173">
        <f t="shared" ref="A776:B776" si="254">A775+7</f>
        <v>44815</v>
      </c>
      <c r="B776" s="149">
        <f t="shared" si="254"/>
        <v>44817</v>
      </c>
      <c r="C776" s="102">
        <v>0</v>
      </c>
      <c r="D776" s="103">
        <v>0</v>
      </c>
      <c r="E776" s="103">
        <v>0</v>
      </c>
      <c r="F776" s="103">
        <v>0</v>
      </c>
      <c r="G776" s="182">
        <v>0</v>
      </c>
      <c r="H776" s="182">
        <v>0</v>
      </c>
      <c r="I776" s="103">
        <v>0</v>
      </c>
      <c r="K776" s="103">
        <v>0</v>
      </c>
      <c r="L776" s="103">
        <v>0</v>
      </c>
      <c r="M776" s="103">
        <v>0</v>
      </c>
      <c r="N776" s="182">
        <v>0</v>
      </c>
      <c r="O776" s="182">
        <v>0</v>
      </c>
      <c r="P776" s="103">
        <v>0</v>
      </c>
      <c r="R776" s="100">
        <v>0</v>
      </c>
      <c r="S776" s="100">
        <v>0</v>
      </c>
      <c r="T776" s="100">
        <v>0</v>
      </c>
      <c r="U776" s="183">
        <v>0</v>
      </c>
      <c r="V776" s="183">
        <v>0</v>
      </c>
      <c r="W776" s="100">
        <v>0</v>
      </c>
    </row>
    <row r="777" spans="1:23">
      <c r="A777" s="173">
        <f t="shared" ref="A777:B777" si="255">A776+7</f>
        <v>44822</v>
      </c>
      <c r="B777" s="149">
        <f t="shared" si="255"/>
        <v>44824</v>
      </c>
      <c r="C777" s="102">
        <v>0</v>
      </c>
      <c r="D777" s="103">
        <v>0</v>
      </c>
      <c r="E777" s="103">
        <v>0</v>
      </c>
      <c r="F777" s="103">
        <v>0</v>
      </c>
      <c r="G777" s="182">
        <v>0</v>
      </c>
      <c r="H777" s="182">
        <v>0</v>
      </c>
      <c r="I777" s="103">
        <v>0</v>
      </c>
      <c r="K777" s="103">
        <v>0</v>
      </c>
      <c r="L777" s="103">
        <v>0</v>
      </c>
      <c r="M777" s="103">
        <v>0</v>
      </c>
      <c r="N777" s="182">
        <v>0</v>
      </c>
      <c r="O777" s="182">
        <v>0</v>
      </c>
      <c r="P777" s="103">
        <v>0</v>
      </c>
      <c r="R777" s="100">
        <v>0</v>
      </c>
      <c r="S777" s="100">
        <v>0</v>
      </c>
      <c r="T777" s="100">
        <v>0</v>
      </c>
      <c r="U777" s="183">
        <v>0</v>
      </c>
      <c r="V777" s="183">
        <v>0</v>
      </c>
      <c r="W777" s="100">
        <v>0</v>
      </c>
    </row>
    <row r="778" spans="1:23">
      <c r="A778" s="173">
        <f t="shared" ref="A778:B778" si="256">A777+7</f>
        <v>44829</v>
      </c>
      <c r="B778" s="149">
        <f t="shared" si="256"/>
        <v>44831</v>
      </c>
      <c r="C778" s="102">
        <v>0</v>
      </c>
      <c r="D778" s="103">
        <v>0</v>
      </c>
      <c r="E778" s="103">
        <v>0</v>
      </c>
      <c r="F778" s="103">
        <v>0</v>
      </c>
      <c r="G778" s="182">
        <v>0</v>
      </c>
      <c r="H778" s="182">
        <v>0</v>
      </c>
      <c r="I778" s="103">
        <v>0</v>
      </c>
      <c r="K778" s="103">
        <v>0</v>
      </c>
      <c r="L778" s="103">
        <v>0</v>
      </c>
      <c r="M778" s="103">
        <v>0</v>
      </c>
      <c r="N778" s="182">
        <v>0</v>
      </c>
      <c r="O778" s="182">
        <v>0</v>
      </c>
      <c r="P778" s="103">
        <v>0</v>
      </c>
      <c r="R778" s="100">
        <v>0</v>
      </c>
      <c r="S778" s="100">
        <v>0</v>
      </c>
      <c r="T778" s="100">
        <v>0</v>
      </c>
      <c r="U778" s="183">
        <v>0</v>
      </c>
      <c r="V778" s="183">
        <v>0</v>
      </c>
      <c r="W778" s="100">
        <v>0</v>
      </c>
    </row>
    <row r="779" spans="1:23">
      <c r="A779" s="173">
        <f t="shared" ref="A779:B779" si="257">A778+7</f>
        <v>44836</v>
      </c>
      <c r="B779" s="149">
        <f t="shared" si="257"/>
        <v>44838</v>
      </c>
      <c r="C779" s="102">
        <v>0</v>
      </c>
      <c r="D779" s="103">
        <v>0</v>
      </c>
      <c r="E779" s="103">
        <v>0</v>
      </c>
      <c r="F779" s="103">
        <v>0</v>
      </c>
      <c r="G779" s="182">
        <v>0</v>
      </c>
      <c r="H779" s="182">
        <v>0</v>
      </c>
      <c r="I779" s="103">
        <v>0</v>
      </c>
      <c r="K779" s="103">
        <v>0</v>
      </c>
      <c r="L779" s="103">
        <v>0</v>
      </c>
      <c r="M779" s="103">
        <v>0</v>
      </c>
      <c r="N779" s="182">
        <v>0</v>
      </c>
      <c r="O779" s="182">
        <v>0</v>
      </c>
      <c r="P779" s="103">
        <v>0</v>
      </c>
      <c r="R779" s="100">
        <v>0</v>
      </c>
      <c r="S779" s="100">
        <v>0</v>
      </c>
      <c r="T779" s="100">
        <v>0</v>
      </c>
      <c r="U779" s="183">
        <v>0</v>
      </c>
      <c r="V779" s="183">
        <v>0</v>
      </c>
      <c r="W779" s="100">
        <v>0</v>
      </c>
    </row>
    <row r="780" spans="1:23">
      <c r="A780" s="173">
        <f t="shared" ref="A780:B781" si="258">A779+7</f>
        <v>44843</v>
      </c>
      <c r="B780" s="149">
        <f t="shared" si="258"/>
        <v>44845</v>
      </c>
      <c r="C780" s="102">
        <v>0</v>
      </c>
      <c r="D780" s="103">
        <v>0</v>
      </c>
      <c r="E780" s="103">
        <v>0</v>
      </c>
      <c r="F780" s="103">
        <v>0</v>
      </c>
      <c r="G780" s="182">
        <v>0</v>
      </c>
      <c r="H780" s="182">
        <v>0</v>
      </c>
      <c r="I780" s="103">
        <v>0</v>
      </c>
      <c r="K780" s="103">
        <v>0</v>
      </c>
      <c r="L780" s="103">
        <v>0</v>
      </c>
      <c r="M780" s="103">
        <v>0</v>
      </c>
      <c r="N780" s="182">
        <v>0</v>
      </c>
      <c r="O780" s="182">
        <v>0</v>
      </c>
      <c r="P780" s="103">
        <v>0</v>
      </c>
      <c r="R780" s="100">
        <v>0</v>
      </c>
      <c r="S780" s="100">
        <v>0</v>
      </c>
      <c r="T780" s="100">
        <v>0</v>
      </c>
      <c r="U780" s="183">
        <v>0</v>
      </c>
      <c r="V780" s="183">
        <v>0</v>
      </c>
      <c r="W780" s="100">
        <v>0</v>
      </c>
    </row>
    <row r="781" spans="1:23">
      <c r="A781" s="173">
        <f t="shared" si="258"/>
        <v>44850</v>
      </c>
      <c r="B781" s="149">
        <f t="shared" si="258"/>
        <v>44852</v>
      </c>
      <c r="C781" s="102">
        <v>0</v>
      </c>
      <c r="D781" s="103">
        <v>0</v>
      </c>
      <c r="E781" s="103">
        <v>0</v>
      </c>
      <c r="F781" s="103">
        <v>0</v>
      </c>
      <c r="G781" s="182">
        <v>0</v>
      </c>
      <c r="H781" s="182">
        <v>0</v>
      </c>
      <c r="I781" s="103">
        <v>0</v>
      </c>
      <c r="K781" s="103">
        <v>0</v>
      </c>
      <c r="L781" s="103">
        <v>0</v>
      </c>
      <c r="M781" s="103">
        <v>0</v>
      </c>
      <c r="N781" s="182">
        <v>0</v>
      </c>
      <c r="O781" s="182">
        <v>0</v>
      </c>
      <c r="P781" s="103">
        <v>0</v>
      </c>
      <c r="R781" s="100">
        <v>0</v>
      </c>
      <c r="S781" s="100">
        <v>0</v>
      </c>
      <c r="T781" s="100">
        <v>0</v>
      </c>
      <c r="U781" s="183">
        <v>0</v>
      </c>
      <c r="V781" s="183">
        <v>0</v>
      </c>
      <c r="W781" s="100">
        <v>0</v>
      </c>
    </row>
    <row r="782" spans="1:23">
      <c r="A782" s="173">
        <f t="shared" si="251"/>
        <v>44857</v>
      </c>
      <c r="B782" s="149">
        <f t="shared" si="251"/>
        <v>44859</v>
      </c>
      <c r="C782" s="102">
        <v>0</v>
      </c>
      <c r="D782" s="103">
        <v>0</v>
      </c>
      <c r="E782" s="103">
        <v>0</v>
      </c>
      <c r="F782" s="103">
        <v>0</v>
      </c>
      <c r="G782" s="182">
        <v>0</v>
      </c>
      <c r="H782" s="182">
        <v>0</v>
      </c>
      <c r="I782" s="103">
        <v>0</v>
      </c>
      <c r="K782" s="103">
        <v>0</v>
      </c>
      <c r="L782" s="103">
        <v>0</v>
      </c>
      <c r="M782" s="103">
        <v>0</v>
      </c>
      <c r="N782" s="182">
        <v>0</v>
      </c>
      <c r="O782" s="182">
        <v>0</v>
      </c>
      <c r="P782" s="103">
        <v>0</v>
      </c>
      <c r="R782" s="100">
        <v>0</v>
      </c>
      <c r="S782" s="100">
        <v>0</v>
      </c>
      <c r="T782" s="100">
        <v>0</v>
      </c>
      <c r="U782" s="183">
        <v>0</v>
      </c>
      <c r="V782" s="183">
        <v>0</v>
      </c>
      <c r="W782" s="100">
        <v>0</v>
      </c>
    </row>
    <row r="783" spans="1:23">
      <c r="A783" s="173">
        <f t="shared" si="251"/>
        <v>44864</v>
      </c>
      <c r="B783" s="149">
        <f t="shared" si="251"/>
        <v>44866</v>
      </c>
      <c r="C783" s="102">
        <v>0</v>
      </c>
      <c r="D783" s="103">
        <v>0</v>
      </c>
      <c r="E783" s="103">
        <v>0</v>
      </c>
      <c r="F783" s="103">
        <v>0</v>
      </c>
      <c r="G783" s="182">
        <v>0</v>
      </c>
      <c r="H783" s="182">
        <v>0</v>
      </c>
      <c r="I783" s="103">
        <v>0</v>
      </c>
      <c r="K783" s="103">
        <v>0</v>
      </c>
      <c r="L783" s="103">
        <v>0</v>
      </c>
      <c r="M783" s="103">
        <v>0</v>
      </c>
      <c r="N783" s="182">
        <v>0</v>
      </c>
      <c r="O783" s="182">
        <v>0</v>
      </c>
      <c r="P783" s="103">
        <v>0</v>
      </c>
      <c r="R783" s="100">
        <v>0</v>
      </c>
      <c r="S783" s="100">
        <v>0</v>
      </c>
      <c r="T783" s="100">
        <v>0</v>
      </c>
      <c r="U783" s="183">
        <v>0</v>
      </c>
      <c r="V783" s="183">
        <v>0</v>
      </c>
      <c r="W783" s="100">
        <v>0</v>
      </c>
    </row>
    <row r="784" spans="1:23">
      <c r="A784" s="173">
        <f t="shared" ref="A784:B787" si="259">A783+7</f>
        <v>44871</v>
      </c>
      <c r="B784" s="149">
        <f t="shared" si="259"/>
        <v>44873</v>
      </c>
      <c r="C784" s="102">
        <v>0</v>
      </c>
      <c r="D784" s="103">
        <v>0</v>
      </c>
      <c r="E784" s="103">
        <v>0</v>
      </c>
      <c r="F784" s="103">
        <v>0</v>
      </c>
      <c r="G784" s="182">
        <v>0</v>
      </c>
      <c r="H784" s="182">
        <v>0</v>
      </c>
      <c r="I784" s="103">
        <v>0</v>
      </c>
      <c r="K784" s="103">
        <v>0</v>
      </c>
      <c r="L784" s="103">
        <v>0</v>
      </c>
      <c r="M784" s="103">
        <v>0</v>
      </c>
      <c r="N784" s="182">
        <v>0</v>
      </c>
      <c r="O784" s="182">
        <v>0</v>
      </c>
      <c r="P784" s="103">
        <v>0</v>
      </c>
      <c r="R784" s="100">
        <v>0</v>
      </c>
      <c r="S784" s="100">
        <v>0</v>
      </c>
      <c r="T784" s="100">
        <v>0</v>
      </c>
      <c r="U784" s="183">
        <v>0</v>
      </c>
      <c r="V784" s="183">
        <v>0</v>
      </c>
      <c r="W784" s="100">
        <v>0</v>
      </c>
    </row>
    <row r="785" spans="1:23">
      <c r="A785" s="173">
        <f t="shared" si="259"/>
        <v>44878</v>
      </c>
      <c r="B785" s="149">
        <f t="shared" si="259"/>
        <v>44880</v>
      </c>
      <c r="C785" s="102">
        <v>0</v>
      </c>
      <c r="D785" s="103">
        <v>0</v>
      </c>
      <c r="E785" s="103">
        <v>0</v>
      </c>
      <c r="F785" s="103">
        <v>0</v>
      </c>
      <c r="G785" s="182">
        <v>0</v>
      </c>
      <c r="H785" s="182">
        <v>0</v>
      </c>
      <c r="I785" s="103">
        <v>0</v>
      </c>
      <c r="K785" s="103">
        <v>0</v>
      </c>
      <c r="L785" s="103">
        <v>0</v>
      </c>
      <c r="M785" s="103">
        <v>0</v>
      </c>
      <c r="N785" s="182">
        <v>0</v>
      </c>
      <c r="O785" s="182">
        <v>0</v>
      </c>
      <c r="P785" s="103">
        <v>0</v>
      </c>
      <c r="R785" s="100">
        <v>0</v>
      </c>
      <c r="S785" s="100">
        <v>0</v>
      </c>
      <c r="T785" s="100">
        <v>0</v>
      </c>
      <c r="U785" s="183">
        <v>0</v>
      </c>
      <c r="V785" s="183">
        <v>0</v>
      </c>
      <c r="W785" s="100">
        <v>0</v>
      </c>
    </row>
    <row r="786" spans="1:23">
      <c r="A786" s="173">
        <f t="shared" si="259"/>
        <v>44885</v>
      </c>
      <c r="B786" s="149">
        <f t="shared" si="259"/>
        <v>44887</v>
      </c>
      <c r="C786" s="102">
        <v>0</v>
      </c>
      <c r="D786" s="103">
        <v>0</v>
      </c>
      <c r="E786" s="103">
        <v>0</v>
      </c>
      <c r="F786" s="103">
        <v>0</v>
      </c>
      <c r="G786" s="182">
        <v>0</v>
      </c>
      <c r="H786" s="182">
        <v>0</v>
      </c>
      <c r="I786" s="103">
        <v>0</v>
      </c>
      <c r="K786" s="103">
        <v>0</v>
      </c>
      <c r="L786" s="103">
        <v>0</v>
      </c>
      <c r="M786" s="103">
        <v>0</v>
      </c>
      <c r="N786" s="182">
        <v>0</v>
      </c>
      <c r="O786" s="182">
        <v>0</v>
      </c>
      <c r="P786" s="103">
        <v>0</v>
      </c>
      <c r="R786" s="100">
        <v>0</v>
      </c>
      <c r="S786" s="100">
        <v>0</v>
      </c>
      <c r="T786" s="100">
        <v>0</v>
      </c>
      <c r="U786" s="183">
        <v>0</v>
      </c>
      <c r="V786" s="183">
        <v>0</v>
      </c>
      <c r="W786" s="100">
        <v>0</v>
      </c>
    </row>
    <row r="787" spans="1:23">
      <c r="A787" s="173">
        <f t="shared" si="259"/>
        <v>44892</v>
      </c>
      <c r="B787" s="149">
        <f t="shared" si="259"/>
        <v>44894</v>
      </c>
      <c r="C787" s="102">
        <v>0</v>
      </c>
      <c r="D787" s="103">
        <v>0</v>
      </c>
      <c r="E787" s="103">
        <v>0</v>
      </c>
      <c r="F787" s="103">
        <v>0</v>
      </c>
      <c r="G787" s="182">
        <v>0</v>
      </c>
      <c r="H787" s="182">
        <v>0</v>
      </c>
      <c r="I787" s="103">
        <v>0</v>
      </c>
      <c r="K787" s="103">
        <v>0</v>
      </c>
      <c r="L787" s="103">
        <v>0</v>
      </c>
      <c r="M787" s="103">
        <v>0</v>
      </c>
      <c r="N787" s="182">
        <v>0</v>
      </c>
      <c r="O787" s="182">
        <v>0</v>
      </c>
      <c r="P787" s="103">
        <v>0</v>
      </c>
      <c r="R787" s="100">
        <v>0</v>
      </c>
      <c r="S787" s="100">
        <v>0</v>
      </c>
      <c r="T787" s="100">
        <v>0</v>
      </c>
      <c r="U787" s="183">
        <v>0</v>
      </c>
      <c r="V787" s="183">
        <v>0</v>
      </c>
      <c r="W787" s="100">
        <v>0</v>
      </c>
    </row>
    <row r="788" spans="1:23">
      <c r="A788" s="173">
        <f t="shared" ref="A788:B788" si="260">A787+7</f>
        <v>44899</v>
      </c>
      <c r="B788" s="149">
        <f t="shared" si="260"/>
        <v>44901</v>
      </c>
      <c r="C788" s="102">
        <v>0</v>
      </c>
      <c r="D788" s="103">
        <v>0</v>
      </c>
      <c r="E788" s="103">
        <v>0</v>
      </c>
      <c r="F788" s="103">
        <v>0</v>
      </c>
      <c r="G788" s="182">
        <v>0</v>
      </c>
      <c r="H788" s="182">
        <v>0</v>
      </c>
      <c r="I788" s="103">
        <v>0</v>
      </c>
      <c r="K788" s="103">
        <v>0</v>
      </c>
      <c r="L788" s="103">
        <v>0</v>
      </c>
      <c r="M788" s="103">
        <v>0</v>
      </c>
      <c r="N788" s="182">
        <v>0</v>
      </c>
      <c r="O788" s="182">
        <v>0</v>
      </c>
      <c r="P788" s="103">
        <v>0</v>
      </c>
      <c r="R788" s="100">
        <v>0</v>
      </c>
      <c r="S788" s="100">
        <v>0</v>
      </c>
      <c r="T788" s="100">
        <v>0</v>
      </c>
      <c r="U788" s="183">
        <v>0</v>
      </c>
      <c r="V788" s="183">
        <v>0</v>
      </c>
      <c r="W788" s="100">
        <v>0</v>
      </c>
    </row>
    <row r="789" spans="1:23">
      <c r="A789" s="173">
        <f t="shared" ref="A789:B789" si="261">A788+7</f>
        <v>44906</v>
      </c>
      <c r="B789" s="149">
        <f t="shared" si="261"/>
        <v>44908</v>
      </c>
      <c r="C789" s="102">
        <v>0</v>
      </c>
      <c r="D789" s="103">
        <v>0</v>
      </c>
      <c r="E789" s="103">
        <v>0</v>
      </c>
      <c r="F789" s="103">
        <v>0</v>
      </c>
      <c r="G789" s="182">
        <v>0</v>
      </c>
      <c r="H789" s="182">
        <v>0</v>
      </c>
      <c r="I789" s="103">
        <v>0</v>
      </c>
      <c r="K789" s="103">
        <v>0</v>
      </c>
      <c r="L789" s="103">
        <v>0</v>
      </c>
      <c r="M789" s="103">
        <v>0</v>
      </c>
      <c r="N789" s="182">
        <v>0</v>
      </c>
      <c r="O789" s="182">
        <v>0</v>
      </c>
      <c r="P789" s="103">
        <v>0</v>
      </c>
      <c r="R789" s="100">
        <v>0</v>
      </c>
      <c r="S789" s="100">
        <v>0</v>
      </c>
      <c r="T789" s="100">
        <v>0</v>
      </c>
      <c r="U789" s="183">
        <v>0</v>
      </c>
      <c r="V789" s="183">
        <v>0</v>
      </c>
      <c r="W789" s="100">
        <v>0</v>
      </c>
    </row>
    <row r="790" spans="1:23">
      <c r="A790" s="173">
        <f t="shared" ref="A790:B790" si="262">A789+7</f>
        <v>44913</v>
      </c>
      <c r="B790" s="149">
        <f t="shared" si="262"/>
        <v>44915</v>
      </c>
      <c r="C790" s="102">
        <v>0</v>
      </c>
      <c r="D790" s="103">
        <v>0</v>
      </c>
      <c r="E790" s="103">
        <v>0</v>
      </c>
      <c r="F790" s="103">
        <v>0</v>
      </c>
      <c r="G790" s="182">
        <v>0</v>
      </c>
      <c r="H790" s="182">
        <v>0</v>
      </c>
      <c r="I790" s="103">
        <v>0</v>
      </c>
      <c r="K790" s="103">
        <v>0</v>
      </c>
      <c r="L790" s="103">
        <v>0</v>
      </c>
      <c r="M790" s="103">
        <v>0</v>
      </c>
      <c r="N790" s="182">
        <v>0</v>
      </c>
      <c r="O790" s="182">
        <v>0</v>
      </c>
      <c r="P790" s="103">
        <v>0</v>
      </c>
      <c r="R790" s="100">
        <v>0</v>
      </c>
      <c r="S790" s="100">
        <v>0</v>
      </c>
      <c r="T790" s="100">
        <v>0</v>
      </c>
      <c r="U790" s="183">
        <v>0</v>
      </c>
      <c r="V790" s="183">
        <v>0</v>
      </c>
      <c r="W790" s="100">
        <v>0</v>
      </c>
    </row>
    <row r="791" spans="1:23">
      <c r="A791" s="173">
        <f t="shared" ref="A791:B791" si="263">A790+7</f>
        <v>44920</v>
      </c>
      <c r="B791" s="149">
        <f t="shared" si="263"/>
        <v>44922</v>
      </c>
      <c r="C791" s="102">
        <v>0</v>
      </c>
      <c r="D791" s="103">
        <v>0</v>
      </c>
      <c r="E791" s="103">
        <v>0</v>
      </c>
      <c r="F791" s="103">
        <v>0</v>
      </c>
      <c r="G791" s="182">
        <v>0</v>
      </c>
      <c r="H791" s="182">
        <v>0</v>
      </c>
      <c r="I791" s="103">
        <v>0</v>
      </c>
      <c r="K791" s="103">
        <v>0</v>
      </c>
      <c r="L791" s="103">
        <v>0</v>
      </c>
      <c r="M791" s="103">
        <v>0</v>
      </c>
      <c r="N791" s="182">
        <v>0</v>
      </c>
      <c r="O791" s="182">
        <v>0</v>
      </c>
      <c r="P791" s="103">
        <v>0</v>
      </c>
      <c r="R791" s="100">
        <v>0</v>
      </c>
      <c r="S791" s="100">
        <v>0</v>
      </c>
      <c r="T791" s="100">
        <v>0</v>
      </c>
      <c r="U791" s="183">
        <v>0</v>
      </c>
      <c r="V791" s="183">
        <v>0</v>
      </c>
      <c r="W791" s="100">
        <v>0</v>
      </c>
    </row>
    <row r="792" spans="1:23">
      <c r="A792" s="173">
        <f t="shared" ref="A792:B792" si="264">A791+7</f>
        <v>44927</v>
      </c>
      <c r="B792" s="149">
        <f t="shared" si="264"/>
        <v>44929</v>
      </c>
      <c r="C792" s="102">
        <v>0</v>
      </c>
      <c r="D792" s="103">
        <v>0</v>
      </c>
      <c r="E792" s="103">
        <v>0</v>
      </c>
      <c r="F792" s="103">
        <v>0</v>
      </c>
      <c r="G792" s="182">
        <v>0</v>
      </c>
      <c r="H792" s="182">
        <v>0</v>
      </c>
      <c r="I792" s="103">
        <v>0</v>
      </c>
      <c r="K792" s="103">
        <v>0</v>
      </c>
      <c r="L792" s="103">
        <v>0</v>
      </c>
      <c r="M792" s="103">
        <v>0</v>
      </c>
      <c r="N792" s="182">
        <v>0</v>
      </c>
      <c r="O792" s="182">
        <v>0</v>
      </c>
      <c r="P792" s="103">
        <v>0</v>
      </c>
      <c r="R792" s="100">
        <v>0</v>
      </c>
      <c r="S792" s="100">
        <v>0</v>
      </c>
      <c r="T792" s="100">
        <v>0</v>
      </c>
      <c r="U792" s="183">
        <v>0</v>
      </c>
      <c r="V792" s="183">
        <v>0</v>
      </c>
      <c r="W792" s="100">
        <v>0</v>
      </c>
    </row>
    <row r="793" spans="1:23">
      <c r="A793" s="173">
        <f t="shared" ref="A793:B793" si="265">A792+7</f>
        <v>44934</v>
      </c>
      <c r="B793" s="149">
        <f t="shared" si="265"/>
        <v>44936</v>
      </c>
      <c r="C793" s="102">
        <v>0</v>
      </c>
      <c r="D793" s="103">
        <v>0</v>
      </c>
      <c r="E793" s="103">
        <v>0</v>
      </c>
      <c r="F793" s="103">
        <v>0</v>
      </c>
      <c r="G793" s="182">
        <v>0</v>
      </c>
      <c r="H793" s="182">
        <v>0</v>
      </c>
      <c r="I793" s="103">
        <v>0</v>
      </c>
      <c r="K793" s="103">
        <v>0</v>
      </c>
      <c r="L793" s="103">
        <v>0</v>
      </c>
      <c r="M793" s="103">
        <v>0</v>
      </c>
      <c r="N793" s="182">
        <v>0</v>
      </c>
      <c r="O793" s="182">
        <v>0</v>
      </c>
      <c r="P793" s="103">
        <v>0</v>
      </c>
      <c r="R793" s="100">
        <v>0</v>
      </c>
      <c r="S793" s="100">
        <v>0</v>
      </c>
      <c r="T793" s="100">
        <v>0</v>
      </c>
      <c r="U793" s="183">
        <v>0</v>
      </c>
      <c r="V793" s="183">
        <v>0</v>
      </c>
      <c r="W793" s="100">
        <v>0</v>
      </c>
    </row>
    <row r="794" spans="1:23">
      <c r="A794" s="173">
        <f t="shared" ref="A794:B794" si="266">A793+7</f>
        <v>44941</v>
      </c>
      <c r="B794" s="149">
        <f t="shared" si="266"/>
        <v>44943</v>
      </c>
      <c r="C794" s="102">
        <v>0</v>
      </c>
      <c r="D794" s="103">
        <v>0</v>
      </c>
      <c r="E794" s="103">
        <v>0</v>
      </c>
      <c r="F794" s="103">
        <v>0</v>
      </c>
      <c r="G794" s="182">
        <v>0</v>
      </c>
      <c r="H794" s="182">
        <v>0</v>
      </c>
      <c r="I794" s="103">
        <v>0</v>
      </c>
      <c r="K794" s="103">
        <v>0</v>
      </c>
      <c r="L794" s="103">
        <v>0</v>
      </c>
      <c r="M794" s="103">
        <v>0</v>
      </c>
      <c r="N794" s="182">
        <v>0</v>
      </c>
      <c r="O794" s="182">
        <v>0</v>
      </c>
      <c r="P794" s="103">
        <v>0</v>
      </c>
      <c r="R794" s="100">
        <v>0</v>
      </c>
      <c r="S794" s="100">
        <v>0</v>
      </c>
      <c r="T794" s="100">
        <v>0</v>
      </c>
      <c r="U794" s="183">
        <v>0</v>
      </c>
      <c r="V794" s="183">
        <v>0</v>
      </c>
      <c r="W794" s="100">
        <v>0</v>
      </c>
    </row>
    <row r="795" spans="1:23">
      <c r="A795" s="173">
        <f t="shared" ref="A795:B795" si="267">A794+7</f>
        <v>44948</v>
      </c>
      <c r="B795" s="149">
        <f t="shared" si="267"/>
        <v>44950</v>
      </c>
      <c r="C795" s="102">
        <v>0</v>
      </c>
      <c r="D795" s="103">
        <v>0</v>
      </c>
      <c r="E795" s="103">
        <v>0</v>
      </c>
      <c r="F795" s="103">
        <v>0</v>
      </c>
      <c r="G795" s="182">
        <v>0</v>
      </c>
      <c r="H795" s="182">
        <v>0</v>
      </c>
      <c r="I795" s="103">
        <v>0</v>
      </c>
      <c r="K795" s="103">
        <v>0</v>
      </c>
      <c r="L795" s="103">
        <v>0</v>
      </c>
      <c r="M795" s="103">
        <v>0</v>
      </c>
      <c r="N795" s="182">
        <v>0</v>
      </c>
      <c r="O795" s="182">
        <v>0</v>
      </c>
      <c r="P795" s="103">
        <v>0</v>
      </c>
      <c r="R795" s="100">
        <v>0</v>
      </c>
      <c r="S795" s="100">
        <v>0</v>
      </c>
      <c r="T795" s="100">
        <v>0</v>
      </c>
      <c r="U795" s="183">
        <v>0</v>
      </c>
      <c r="V795" s="183">
        <v>0</v>
      </c>
      <c r="W795" s="100">
        <v>0</v>
      </c>
    </row>
    <row r="796" spans="1:23">
      <c r="A796" s="173">
        <f t="shared" ref="A796:B796" si="268">A795+7</f>
        <v>44955</v>
      </c>
      <c r="B796" s="149">
        <f t="shared" si="268"/>
        <v>44957</v>
      </c>
      <c r="C796" s="102">
        <v>0</v>
      </c>
      <c r="D796" s="103">
        <v>0</v>
      </c>
      <c r="E796" s="103">
        <v>0</v>
      </c>
      <c r="F796" s="103">
        <v>0</v>
      </c>
      <c r="G796" s="182">
        <v>0</v>
      </c>
      <c r="H796" s="182">
        <v>0</v>
      </c>
      <c r="I796" s="103">
        <v>0</v>
      </c>
      <c r="K796" s="103">
        <v>0</v>
      </c>
      <c r="L796" s="103">
        <v>0</v>
      </c>
      <c r="M796" s="103">
        <v>0</v>
      </c>
      <c r="N796" s="182">
        <v>0</v>
      </c>
      <c r="O796" s="182">
        <v>0</v>
      </c>
      <c r="P796" s="103">
        <v>0</v>
      </c>
      <c r="R796" s="100">
        <v>0</v>
      </c>
      <c r="S796" s="100">
        <v>0</v>
      </c>
      <c r="T796" s="100">
        <v>0</v>
      </c>
      <c r="U796" s="183">
        <v>0</v>
      </c>
      <c r="V796" s="183">
        <v>0</v>
      </c>
      <c r="W796" s="100">
        <v>0</v>
      </c>
    </row>
    <row r="797" spans="1:23">
      <c r="A797" s="173">
        <f t="shared" ref="A797:B797" si="269">A796+7</f>
        <v>44962</v>
      </c>
      <c r="B797" s="149">
        <f t="shared" si="269"/>
        <v>44964</v>
      </c>
      <c r="C797" s="102">
        <v>0</v>
      </c>
      <c r="D797" s="103">
        <v>0</v>
      </c>
      <c r="E797" s="103">
        <v>0</v>
      </c>
      <c r="F797" s="103">
        <v>0</v>
      </c>
      <c r="G797" s="182">
        <v>0</v>
      </c>
      <c r="H797" s="182">
        <v>0</v>
      </c>
      <c r="I797" s="103">
        <v>0</v>
      </c>
      <c r="K797" s="103">
        <v>0</v>
      </c>
      <c r="L797" s="103">
        <v>0</v>
      </c>
      <c r="M797" s="103">
        <v>0</v>
      </c>
      <c r="N797" s="182">
        <v>0</v>
      </c>
      <c r="O797" s="182">
        <v>0</v>
      </c>
      <c r="P797" s="103">
        <v>0</v>
      </c>
      <c r="R797" s="100">
        <v>0</v>
      </c>
      <c r="S797" s="100">
        <v>0</v>
      </c>
      <c r="T797" s="100">
        <v>0</v>
      </c>
      <c r="U797" s="183">
        <v>0</v>
      </c>
      <c r="V797" s="183">
        <v>0</v>
      </c>
      <c r="W797" s="100">
        <v>0</v>
      </c>
    </row>
    <row r="798" spans="1:23">
      <c r="A798" s="173">
        <f t="shared" ref="A798:B798" si="270">A797+7</f>
        <v>44969</v>
      </c>
      <c r="B798" s="149">
        <f t="shared" si="270"/>
        <v>44971</v>
      </c>
      <c r="C798" s="102">
        <v>0</v>
      </c>
      <c r="D798" s="103">
        <v>0</v>
      </c>
      <c r="E798" s="103">
        <v>0</v>
      </c>
      <c r="F798" s="103">
        <v>0</v>
      </c>
      <c r="G798" s="182">
        <v>0</v>
      </c>
      <c r="H798" s="182">
        <v>0</v>
      </c>
      <c r="I798" s="103">
        <v>0</v>
      </c>
      <c r="K798" s="103">
        <v>0</v>
      </c>
      <c r="L798" s="103">
        <v>0</v>
      </c>
      <c r="M798" s="103">
        <v>0</v>
      </c>
      <c r="N798" s="182">
        <v>0</v>
      </c>
      <c r="O798" s="182">
        <v>0</v>
      </c>
      <c r="P798" s="103">
        <v>0</v>
      </c>
      <c r="R798" s="100">
        <v>0</v>
      </c>
      <c r="S798" s="100">
        <v>0</v>
      </c>
      <c r="T798" s="100">
        <v>0</v>
      </c>
      <c r="U798" s="183">
        <v>0</v>
      </c>
      <c r="V798" s="183">
        <v>0</v>
      </c>
      <c r="W798" s="100">
        <v>0</v>
      </c>
    </row>
    <row r="799" spans="1:23">
      <c r="A799" s="173">
        <f t="shared" ref="A799:B799" si="271">A798+7</f>
        <v>44976</v>
      </c>
      <c r="B799" s="149">
        <f t="shared" si="271"/>
        <v>44978</v>
      </c>
      <c r="C799" s="102">
        <v>0</v>
      </c>
      <c r="D799" s="103">
        <v>0</v>
      </c>
      <c r="E799" s="103">
        <v>0</v>
      </c>
      <c r="F799" s="103">
        <v>0</v>
      </c>
      <c r="G799" s="182">
        <v>0</v>
      </c>
      <c r="H799" s="182">
        <v>0</v>
      </c>
      <c r="I799" s="103">
        <v>0</v>
      </c>
      <c r="K799" s="103">
        <v>0</v>
      </c>
      <c r="L799" s="103">
        <v>0</v>
      </c>
      <c r="M799" s="103">
        <v>0</v>
      </c>
      <c r="N799" s="182">
        <v>0</v>
      </c>
      <c r="O799" s="182">
        <v>0</v>
      </c>
      <c r="P799" s="103">
        <v>0</v>
      </c>
      <c r="R799" s="100">
        <v>0</v>
      </c>
      <c r="S799" s="100">
        <v>0</v>
      </c>
      <c r="T799" s="100">
        <v>0</v>
      </c>
      <c r="U799" s="183">
        <v>0</v>
      </c>
      <c r="V799" s="183">
        <v>0</v>
      </c>
      <c r="W799" s="100">
        <v>0</v>
      </c>
    </row>
    <row r="800" spans="1:23">
      <c r="A800" s="173">
        <f t="shared" ref="A800:B800" si="272">A799+7</f>
        <v>44983</v>
      </c>
      <c r="B800" s="149">
        <f t="shared" si="272"/>
        <v>44985</v>
      </c>
      <c r="C800" s="102">
        <v>0</v>
      </c>
      <c r="D800" s="103">
        <v>0</v>
      </c>
      <c r="E800" s="103">
        <v>0</v>
      </c>
      <c r="F800" s="103">
        <v>0</v>
      </c>
      <c r="G800" s="182">
        <v>0</v>
      </c>
      <c r="H800" s="182">
        <v>0</v>
      </c>
      <c r="I800" s="103">
        <v>0</v>
      </c>
      <c r="K800" s="103">
        <v>0</v>
      </c>
      <c r="L800" s="103">
        <v>0</v>
      </c>
      <c r="M800" s="103">
        <v>0</v>
      </c>
      <c r="N800" s="182">
        <v>0</v>
      </c>
      <c r="O800" s="182">
        <v>0</v>
      </c>
      <c r="P800" s="103">
        <v>0</v>
      </c>
      <c r="R800" s="100">
        <v>0</v>
      </c>
      <c r="S800" s="100">
        <v>0</v>
      </c>
      <c r="T800" s="100">
        <v>0</v>
      </c>
      <c r="U800" s="183">
        <v>0</v>
      </c>
      <c r="V800" s="183">
        <v>0</v>
      </c>
      <c r="W800" s="100">
        <v>0</v>
      </c>
    </row>
    <row r="801" spans="1:23">
      <c r="A801" s="173">
        <f t="shared" ref="A801:B801" si="273">A800+7</f>
        <v>44990</v>
      </c>
      <c r="B801" s="149">
        <f t="shared" si="273"/>
        <v>44992</v>
      </c>
      <c r="C801" s="102">
        <v>0</v>
      </c>
      <c r="D801" s="103">
        <v>0</v>
      </c>
      <c r="E801" s="103">
        <v>0</v>
      </c>
      <c r="F801" s="103">
        <v>0</v>
      </c>
      <c r="G801" s="182">
        <v>0</v>
      </c>
      <c r="H801" s="182">
        <v>0</v>
      </c>
      <c r="I801" s="103">
        <v>0</v>
      </c>
      <c r="K801" s="103">
        <v>0</v>
      </c>
      <c r="L801" s="103">
        <v>0</v>
      </c>
      <c r="M801" s="103">
        <v>0</v>
      </c>
      <c r="N801" s="182">
        <v>0</v>
      </c>
      <c r="O801" s="182">
        <v>0</v>
      </c>
      <c r="P801" s="103">
        <v>0</v>
      </c>
      <c r="R801" s="100">
        <v>0</v>
      </c>
      <c r="S801" s="100">
        <v>0</v>
      </c>
      <c r="T801" s="100">
        <v>0</v>
      </c>
      <c r="U801" s="183">
        <v>0</v>
      </c>
      <c r="V801" s="183">
        <v>0</v>
      </c>
      <c r="W801" s="100">
        <v>0</v>
      </c>
    </row>
    <row r="802" spans="1:23">
      <c r="A802" s="173">
        <f t="shared" ref="A802:B802" si="274">A801+7</f>
        <v>44997</v>
      </c>
      <c r="B802" s="149">
        <f t="shared" si="274"/>
        <v>44999</v>
      </c>
      <c r="C802" s="102">
        <v>0</v>
      </c>
      <c r="D802" s="103">
        <v>0</v>
      </c>
      <c r="E802" s="103">
        <v>0</v>
      </c>
      <c r="F802" s="103">
        <v>0</v>
      </c>
      <c r="G802" s="182">
        <v>0</v>
      </c>
      <c r="H802" s="182">
        <v>0</v>
      </c>
      <c r="I802" s="103">
        <v>0</v>
      </c>
      <c r="K802" s="103">
        <v>0</v>
      </c>
      <c r="L802" s="103">
        <v>0</v>
      </c>
      <c r="M802" s="103">
        <v>0</v>
      </c>
      <c r="N802" s="182">
        <v>0</v>
      </c>
      <c r="O802" s="182">
        <v>0</v>
      </c>
      <c r="P802" s="103">
        <v>0</v>
      </c>
      <c r="R802" s="100">
        <v>0</v>
      </c>
      <c r="S802" s="100">
        <v>0</v>
      </c>
      <c r="T802" s="100">
        <v>0</v>
      </c>
      <c r="U802" s="183">
        <v>0</v>
      </c>
      <c r="V802" s="183">
        <v>0</v>
      </c>
      <c r="W802" s="100">
        <v>0</v>
      </c>
    </row>
    <row r="803" spans="1:23">
      <c r="A803" s="173">
        <f t="shared" ref="A803:B803" si="275">A802+7</f>
        <v>45004</v>
      </c>
      <c r="B803" s="149">
        <f t="shared" si="275"/>
        <v>45006</v>
      </c>
      <c r="C803" s="102">
        <v>0</v>
      </c>
      <c r="D803" s="103">
        <v>0</v>
      </c>
      <c r="E803" s="103">
        <v>0</v>
      </c>
      <c r="F803" s="103">
        <v>0</v>
      </c>
      <c r="G803" s="182">
        <v>0</v>
      </c>
      <c r="H803" s="182">
        <v>0</v>
      </c>
      <c r="I803" s="103">
        <v>0</v>
      </c>
      <c r="K803" s="103">
        <v>0</v>
      </c>
      <c r="L803" s="103">
        <v>0</v>
      </c>
      <c r="M803" s="103">
        <v>0</v>
      </c>
      <c r="N803" s="182">
        <v>0</v>
      </c>
      <c r="O803" s="182">
        <v>0</v>
      </c>
      <c r="P803" s="103">
        <v>0</v>
      </c>
      <c r="R803" s="100">
        <v>0</v>
      </c>
      <c r="S803" s="100">
        <v>0</v>
      </c>
      <c r="T803" s="100">
        <v>0</v>
      </c>
      <c r="U803" s="183">
        <v>0</v>
      </c>
      <c r="V803" s="183">
        <v>0</v>
      </c>
      <c r="W803" s="100">
        <v>0</v>
      </c>
    </row>
    <row r="804" spans="1:23">
      <c r="A804" s="173">
        <f t="shared" ref="A804:B804" si="276">A803+7</f>
        <v>45011</v>
      </c>
      <c r="B804" s="149">
        <f t="shared" si="276"/>
        <v>45013</v>
      </c>
      <c r="C804" s="102">
        <v>0</v>
      </c>
      <c r="D804" s="103">
        <v>0</v>
      </c>
      <c r="E804" s="103">
        <v>0</v>
      </c>
      <c r="F804" s="103">
        <v>0</v>
      </c>
      <c r="G804" s="182">
        <v>0</v>
      </c>
      <c r="H804" s="182">
        <v>0</v>
      </c>
      <c r="I804" s="103">
        <v>0</v>
      </c>
      <c r="K804" s="103">
        <v>0</v>
      </c>
      <c r="L804" s="103">
        <v>0</v>
      </c>
      <c r="M804" s="103">
        <v>0</v>
      </c>
      <c r="N804" s="182">
        <v>0</v>
      </c>
      <c r="O804" s="182">
        <v>0</v>
      </c>
      <c r="P804" s="103">
        <v>0</v>
      </c>
      <c r="R804" s="100">
        <v>0</v>
      </c>
      <c r="S804" s="100">
        <v>0</v>
      </c>
      <c r="T804" s="100">
        <v>0</v>
      </c>
      <c r="U804" s="183">
        <v>0</v>
      </c>
      <c r="V804" s="183">
        <v>0</v>
      </c>
      <c r="W804" s="100">
        <v>0</v>
      </c>
    </row>
    <row r="805" spans="1:23">
      <c r="A805" s="173">
        <f t="shared" ref="A805:B805" si="277">A804+7</f>
        <v>45018</v>
      </c>
      <c r="B805" s="149">
        <f t="shared" si="277"/>
        <v>45020</v>
      </c>
      <c r="C805" s="102">
        <v>0</v>
      </c>
      <c r="D805" s="103">
        <v>0</v>
      </c>
      <c r="E805" s="103">
        <v>0</v>
      </c>
      <c r="F805" s="103">
        <v>0</v>
      </c>
      <c r="G805" s="182">
        <v>0</v>
      </c>
      <c r="H805" s="182">
        <v>0</v>
      </c>
      <c r="I805" s="103">
        <v>0</v>
      </c>
      <c r="K805" s="103">
        <v>0</v>
      </c>
      <c r="L805" s="103">
        <v>0</v>
      </c>
      <c r="M805" s="103">
        <v>0</v>
      </c>
      <c r="N805" s="182">
        <v>0</v>
      </c>
      <c r="O805" s="182">
        <v>0</v>
      </c>
      <c r="P805" s="103">
        <v>0</v>
      </c>
      <c r="R805" s="100">
        <v>0</v>
      </c>
      <c r="S805" s="100">
        <v>0</v>
      </c>
      <c r="T805" s="100">
        <v>0</v>
      </c>
      <c r="U805" s="183">
        <v>0</v>
      </c>
      <c r="V805" s="183">
        <v>0</v>
      </c>
      <c r="W805" s="100">
        <v>0</v>
      </c>
    </row>
    <row r="806" spans="1:23">
      <c r="A806" s="173">
        <f t="shared" ref="A806:B806" si="278">A805+7</f>
        <v>45025</v>
      </c>
      <c r="B806" s="149">
        <f t="shared" si="278"/>
        <v>45027</v>
      </c>
      <c r="C806" s="102">
        <v>0</v>
      </c>
      <c r="D806" s="103">
        <v>0</v>
      </c>
      <c r="E806" s="103">
        <v>0</v>
      </c>
      <c r="F806" s="103">
        <v>0</v>
      </c>
      <c r="G806" s="182">
        <v>0</v>
      </c>
      <c r="H806" s="182">
        <v>0</v>
      </c>
      <c r="I806" s="103">
        <v>0</v>
      </c>
      <c r="K806" s="103">
        <v>0</v>
      </c>
      <c r="L806" s="103">
        <v>0</v>
      </c>
      <c r="M806" s="103">
        <v>0</v>
      </c>
      <c r="N806" s="182">
        <v>0</v>
      </c>
      <c r="O806" s="182">
        <v>0</v>
      </c>
      <c r="P806" s="103">
        <v>0</v>
      </c>
      <c r="R806" s="100">
        <v>0</v>
      </c>
      <c r="S806" s="100">
        <v>0</v>
      </c>
      <c r="T806" s="100">
        <v>0</v>
      </c>
      <c r="U806" s="183">
        <v>0</v>
      </c>
      <c r="V806" s="183">
        <v>0</v>
      </c>
      <c r="W806" s="100">
        <v>0</v>
      </c>
    </row>
    <row r="807" spans="1:23">
      <c r="A807" s="173">
        <f t="shared" ref="A807:B807" si="279">A806+7</f>
        <v>45032</v>
      </c>
      <c r="B807" s="149">
        <f t="shared" si="279"/>
        <v>45034</v>
      </c>
      <c r="C807" s="102">
        <v>0</v>
      </c>
      <c r="D807" s="103">
        <v>0</v>
      </c>
      <c r="E807" s="103">
        <v>0</v>
      </c>
      <c r="F807" s="103">
        <v>0</v>
      </c>
      <c r="G807" s="182">
        <v>0</v>
      </c>
      <c r="H807" s="182">
        <v>0</v>
      </c>
      <c r="I807" s="103">
        <v>0</v>
      </c>
      <c r="K807" s="103">
        <v>0</v>
      </c>
      <c r="L807" s="103">
        <v>0</v>
      </c>
      <c r="M807" s="103">
        <v>0</v>
      </c>
      <c r="N807" s="182">
        <v>0</v>
      </c>
      <c r="O807" s="182">
        <v>0</v>
      </c>
      <c r="P807" s="103">
        <v>0</v>
      </c>
      <c r="R807" s="100">
        <v>0</v>
      </c>
      <c r="S807" s="100">
        <v>0</v>
      </c>
      <c r="T807" s="100">
        <v>0</v>
      </c>
      <c r="U807" s="183">
        <v>0</v>
      </c>
      <c r="V807" s="183">
        <v>0</v>
      </c>
      <c r="W807" s="100">
        <v>0</v>
      </c>
    </row>
    <row r="808" spans="1:23">
      <c r="A808" s="173">
        <f t="shared" ref="A808:B808" si="280">A807+7</f>
        <v>45039</v>
      </c>
      <c r="B808" s="149">
        <f t="shared" si="280"/>
        <v>45041</v>
      </c>
      <c r="C808" s="102">
        <v>0</v>
      </c>
      <c r="D808" s="103">
        <v>0</v>
      </c>
      <c r="E808" s="103">
        <v>0</v>
      </c>
      <c r="F808" s="103">
        <v>0</v>
      </c>
      <c r="G808" s="182">
        <v>0</v>
      </c>
      <c r="H808" s="182">
        <v>0</v>
      </c>
      <c r="I808" s="103">
        <v>0</v>
      </c>
      <c r="K808" s="103">
        <v>0</v>
      </c>
      <c r="L808" s="103">
        <v>0</v>
      </c>
      <c r="M808" s="103">
        <v>0</v>
      </c>
      <c r="N808" s="182">
        <v>0</v>
      </c>
      <c r="O808" s="182">
        <v>0</v>
      </c>
      <c r="P808" s="103">
        <v>0</v>
      </c>
      <c r="R808" s="100">
        <v>0</v>
      </c>
      <c r="S808" s="100">
        <v>0</v>
      </c>
      <c r="T808" s="100">
        <v>0</v>
      </c>
      <c r="U808" s="183">
        <v>0</v>
      </c>
      <c r="V808" s="183">
        <v>0</v>
      </c>
      <c r="W808" s="100">
        <v>0</v>
      </c>
    </row>
    <row r="809" spans="1:23">
      <c r="A809" s="173">
        <f t="shared" ref="A809:B809" si="281">A808+7</f>
        <v>45046</v>
      </c>
      <c r="B809" s="149">
        <f t="shared" si="281"/>
        <v>45048</v>
      </c>
      <c r="C809" s="102">
        <v>0</v>
      </c>
      <c r="D809" s="103">
        <v>0</v>
      </c>
      <c r="E809" s="103">
        <v>0</v>
      </c>
      <c r="F809" s="103">
        <v>0</v>
      </c>
      <c r="G809" s="182">
        <v>0</v>
      </c>
      <c r="H809" s="182">
        <v>0</v>
      </c>
      <c r="I809" s="103">
        <v>0</v>
      </c>
      <c r="K809" s="103">
        <v>0</v>
      </c>
      <c r="L809" s="103">
        <v>0</v>
      </c>
      <c r="M809" s="103">
        <v>0</v>
      </c>
      <c r="N809" s="182">
        <v>0</v>
      </c>
      <c r="O809" s="182">
        <v>0</v>
      </c>
      <c r="P809" s="103">
        <v>0</v>
      </c>
      <c r="R809" s="100">
        <v>0</v>
      </c>
      <c r="S809" s="100">
        <v>0</v>
      </c>
      <c r="T809" s="100">
        <v>0</v>
      </c>
      <c r="U809" s="183">
        <v>0</v>
      </c>
      <c r="V809" s="183">
        <v>0</v>
      </c>
      <c r="W809" s="100">
        <v>0</v>
      </c>
    </row>
    <row r="810" spans="1:23">
      <c r="A810" s="173">
        <f t="shared" ref="A810:B810" si="282">A809+7</f>
        <v>45053</v>
      </c>
      <c r="B810" s="149">
        <f t="shared" si="282"/>
        <v>45055</v>
      </c>
      <c r="C810" s="102">
        <v>0</v>
      </c>
      <c r="D810" s="103">
        <v>0</v>
      </c>
      <c r="E810" s="103">
        <v>0</v>
      </c>
      <c r="F810" s="103">
        <v>0</v>
      </c>
      <c r="G810" s="182">
        <v>0</v>
      </c>
      <c r="H810" s="182">
        <v>0</v>
      </c>
      <c r="I810" s="103">
        <v>0</v>
      </c>
      <c r="K810" s="103">
        <v>0</v>
      </c>
      <c r="L810" s="103">
        <v>0</v>
      </c>
      <c r="M810" s="103">
        <v>0</v>
      </c>
      <c r="N810" s="182">
        <v>0</v>
      </c>
      <c r="O810" s="182">
        <v>0</v>
      </c>
      <c r="P810" s="103">
        <v>0</v>
      </c>
      <c r="R810" s="100">
        <v>0</v>
      </c>
      <c r="S810" s="100">
        <v>0</v>
      </c>
      <c r="T810" s="100">
        <v>0</v>
      </c>
      <c r="U810" s="183">
        <v>0</v>
      </c>
      <c r="V810" s="183">
        <v>0</v>
      </c>
      <c r="W810" s="100">
        <v>0</v>
      </c>
    </row>
    <row r="811" spans="1:23">
      <c r="A811" s="173">
        <f t="shared" ref="A811:B811" si="283">A810+7</f>
        <v>45060</v>
      </c>
      <c r="B811" s="149">
        <f t="shared" si="283"/>
        <v>45062</v>
      </c>
      <c r="C811" s="102">
        <v>0</v>
      </c>
      <c r="D811" s="103">
        <v>0</v>
      </c>
      <c r="E811" s="103">
        <v>0</v>
      </c>
      <c r="F811" s="103">
        <v>0</v>
      </c>
      <c r="G811" s="182">
        <v>0</v>
      </c>
      <c r="H811" s="182">
        <v>0</v>
      </c>
      <c r="I811" s="103">
        <v>0</v>
      </c>
      <c r="K811" s="103">
        <v>0</v>
      </c>
      <c r="L811" s="103">
        <v>0</v>
      </c>
      <c r="M811" s="103">
        <v>0</v>
      </c>
      <c r="N811" s="182">
        <v>0</v>
      </c>
      <c r="O811" s="182">
        <v>0</v>
      </c>
      <c r="P811" s="103">
        <v>0</v>
      </c>
      <c r="R811" s="100">
        <v>0</v>
      </c>
      <c r="S811" s="100">
        <v>0</v>
      </c>
      <c r="T811" s="100">
        <v>0</v>
      </c>
      <c r="U811" s="183">
        <v>0</v>
      </c>
      <c r="V811" s="183">
        <v>0</v>
      </c>
      <c r="W811" s="100">
        <v>0</v>
      </c>
    </row>
    <row r="812" spans="1:23">
      <c r="A812" s="173">
        <f t="shared" ref="A812:B812" si="284">A811+7</f>
        <v>45067</v>
      </c>
      <c r="B812" s="149">
        <f t="shared" si="284"/>
        <v>45069</v>
      </c>
      <c r="C812" s="102">
        <v>0</v>
      </c>
      <c r="D812" s="103">
        <v>0</v>
      </c>
      <c r="E812" s="103">
        <v>0</v>
      </c>
      <c r="F812" s="103">
        <v>0</v>
      </c>
      <c r="G812" s="182">
        <v>0</v>
      </c>
      <c r="H812" s="182">
        <v>0</v>
      </c>
      <c r="I812" s="103">
        <v>0</v>
      </c>
      <c r="K812" s="103">
        <v>0</v>
      </c>
      <c r="L812" s="103">
        <v>0</v>
      </c>
      <c r="M812" s="103">
        <v>0</v>
      </c>
      <c r="N812" s="182">
        <v>0</v>
      </c>
      <c r="O812" s="182">
        <v>0</v>
      </c>
      <c r="P812" s="103">
        <v>0</v>
      </c>
      <c r="R812" s="100">
        <v>0</v>
      </c>
      <c r="S812" s="100">
        <v>0</v>
      </c>
      <c r="T812" s="100">
        <v>0</v>
      </c>
      <c r="U812" s="183">
        <v>0</v>
      </c>
      <c r="V812" s="183">
        <v>0</v>
      </c>
      <c r="W812" s="100">
        <v>0</v>
      </c>
    </row>
    <row r="813" spans="1:23">
      <c r="A813" s="173">
        <f t="shared" ref="A813:B813" si="285">A812+7</f>
        <v>45074</v>
      </c>
      <c r="B813" s="149">
        <f t="shared" si="285"/>
        <v>45076</v>
      </c>
      <c r="C813" s="102">
        <v>0</v>
      </c>
      <c r="D813" s="103">
        <v>0</v>
      </c>
      <c r="E813" s="103">
        <v>0</v>
      </c>
      <c r="F813" s="103">
        <v>0</v>
      </c>
      <c r="G813" s="182">
        <v>0</v>
      </c>
      <c r="H813" s="182">
        <v>0</v>
      </c>
      <c r="I813" s="103">
        <v>0</v>
      </c>
      <c r="K813" s="103">
        <v>0</v>
      </c>
      <c r="L813" s="103">
        <v>0</v>
      </c>
      <c r="M813" s="103">
        <v>0</v>
      </c>
      <c r="N813" s="182">
        <v>0</v>
      </c>
      <c r="O813" s="182">
        <v>0</v>
      </c>
      <c r="P813" s="103">
        <v>0</v>
      </c>
      <c r="R813" s="100">
        <v>0</v>
      </c>
      <c r="S813" s="100">
        <v>0</v>
      </c>
      <c r="T813" s="100">
        <v>0</v>
      </c>
      <c r="U813" s="183">
        <v>0</v>
      </c>
      <c r="V813" s="183">
        <v>0</v>
      </c>
      <c r="W813" s="100">
        <v>0</v>
      </c>
    </row>
    <row r="814" spans="1:23">
      <c r="A814" s="173">
        <f t="shared" ref="A814:B814" si="286">A813+7</f>
        <v>45081</v>
      </c>
      <c r="B814" s="149">
        <f t="shared" si="286"/>
        <v>45083</v>
      </c>
      <c r="C814" s="102">
        <v>0</v>
      </c>
      <c r="D814" s="103">
        <v>0</v>
      </c>
      <c r="E814" s="103">
        <v>0</v>
      </c>
      <c r="F814" s="103">
        <v>0</v>
      </c>
      <c r="G814" s="182">
        <v>0</v>
      </c>
      <c r="H814" s="182">
        <v>0</v>
      </c>
      <c r="I814" s="103">
        <v>0</v>
      </c>
      <c r="K814" s="103">
        <v>0</v>
      </c>
      <c r="L814" s="103">
        <v>0</v>
      </c>
      <c r="M814" s="103">
        <v>0</v>
      </c>
      <c r="N814" s="182">
        <v>0</v>
      </c>
      <c r="O814" s="182">
        <v>0</v>
      </c>
      <c r="P814" s="103">
        <v>0</v>
      </c>
      <c r="R814" s="100">
        <v>0</v>
      </c>
      <c r="S814" s="100">
        <v>0</v>
      </c>
      <c r="T814" s="100">
        <v>0</v>
      </c>
      <c r="U814" s="183">
        <v>0</v>
      </c>
      <c r="V814" s="183">
        <v>0</v>
      </c>
      <c r="W814" s="100">
        <v>0</v>
      </c>
    </row>
    <row r="815" spans="1:23">
      <c r="A815" s="173">
        <f t="shared" ref="A815:B815" si="287">A814+7</f>
        <v>45088</v>
      </c>
      <c r="B815" s="149">
        <f t="shared" si="287"/>
        <v>45090</v>
      </c>
      <c r="C815" s="102">
        <v>0</v>
      </c>
      <c r="D815" s="103">
        <v>0</v>
      </c>
      <c r="E815" s="103">
        <v>0</v>
      </c>
      <c r="F815" s="103">
        <v>0</v>
      </c>
      <c r="G815" s="182">
        <v>0</v>
      </c>
      <c r="H815" s="182">
        <v>0</v>
      </c>
      <c r="I815" s="103">
        <v>0</v>
      </c>
      <c r="K815" s="103">
        <v>0</v>
      </c>
      <c r="L815" s="103">
        <v>0</v>
      </c>
      <c r="M815" s="103">
        <v>0</v>
      </c>
      <c r="N815" s="182">
        <v>0</v>
      </c>
      <c r="O815" s="182">
        <v>0</v>
      </c>
      <c r="P815" s="103">
        <v>0</v>
      </c>
      <c r="R815" s="100">
        <v>0</v>
      </c>
      <c r="S815" s="100">
        <v>0</v>
      </c>
      <c r="T815" s="100">
        <v>0</v>
      </c>
      <c r="U815" s="183">
        <v>0</v>
      </c>
      <c r="V815" s="183">
        <v>0</v>
      </c>
      <c r="W815" s="100">
        <v>0</v>
      </c>
    </row>
    <row r="816" spans="1:23">
      <c r="A816" s="173">
        <f t="shared" ref="A816:B816" si="288">A815+7</f>
        <v>45095</v>
      </c>
      <c r="B816" s="149">
        <f t="shared" si="288"/>
        <v>45097</v>
      </c>
      <c r="C816" s="102">
        <v>0</v>
      </c>
      <c r="D816" s="103">
        <v>0</v>
      </c>
      <c r="E816" s="103">
        <v>0</v>
      </c>
      <c r="F816" s="103">
        <v>0</v>
      </c>
      <c r="G816" s="182">
        <v>0</v>
      </c>
      <c r="H816" s="182">
        <v>0</v>
      </c>
      <c r="I816" s="103">
        <v>0</v>
      </c>
      <c r="K816" s="103">
        <v>0</v>
      </c>
      <c r="L816" s="103">
        <v>0</v>
      </c>
      <c r="M816" s="103">
        <v>0</v>
      </c>
      <c r="N816" s="182">
        <v>0</v>
      </c>
      <c r="O816" s="182">
        <v>0</v>
      </c>
      <c r="P816" s="103">
        <v>0</v>
      </c>
      <c r="R816" s="100">
        <v>0</v>
      </c>
      <c r="S816" s="100">
        <v>0</v>
      </c>
      <c r="T816" s="100">
        <v>0</v>
      </c>
      <c r="U816" s="183">
        <v>0</v>
      </c>
      <c r="V816" s="183">
        <v>0</v>
      </c>
      <c r="W816" s="100">
        <v>0</v>
      </c>
    </row>
    <row r="817" spans="1:23">
      <c r="A817" s="173">
        <f t="shared" ref="A817:B817" si="289">A816+7</f>
        <v>45102</v>
      </c>
      <c r="B817" s="149">
        <f t="shared" si="289"/>
        <v>45104</v>
      </c>
      <c r="C817" s="102">
        <v>0</v>
      </c>
      <c r="D817" s="103">
        <v>0</v>
      </c>
      <c r="E817" s="103">
        <v>0</v>
      </c>
      <c r="F817" s="103">
        <v>0</v>
      </c>
      <c r="G817" s="182">
        <v>0</v>
      </c>
      <c r="H817" s="182">
        <v>0</v>
      </c>
      <c r="I817" s="103">
        <v>0</v>
      </c>
      <c r="K817" s="103">
        <v>0</v>
      </c>
      <c r="L817" s="103">
        <v>0</v>
      </c>
      <c r="M817" s="103">
        <v>0</v>
      </c>
      <c r="N817" s="182">
        <v>0</v>
      </c>
      <c r="O817" s="182">
        <v>0</v>
      </c>
      <c r="P817" s="103">
        <v>0</v>
      </c>
      <c r="R817" s="100">
        <v>0</v>
      </c>
      <c r="S817" s="100">
        <v>0</v>
      </c>
      <c r="T817" s="100">
        <v>0</v>
      </c>
      <c r="U817" s="183">
        <v>0</v>
      </c>
      <c r="V817" s="183">
        <v>0</v>
      </c>
      <c r="W817" s="100">
        <v>0</v>
      </c>
    </row>
    <row r="818" spans="1:23">
      <c r="A818" s="173">
        <f t="shared" ref="A818:B818" si="290">A817+7</f>
        <v>45109</v>
      </c>
      <c r="B818" s="149">
        <f t="shared" si="290"/>
        <v>45111</v>
      </c>
      <c r="C818" s="102">
        <v>0</v>
      </c>
      <c r="D818" s="103">
        <v>0</v>
      </c>
      <c r="E818" s="103">
        <v>0</v>
      </c>
      <c r="F818" s="103">
        <v>0</v>
      </c>
      <c r="G818" s="182">
        <v>0</v>
      </c>
      <c r="H818" s="182">
        <v>0</v>
      </c>
      <c r="I818" s="103">
        <v>0</v>
      </c>
      <c r="K818" s="103">
        <v>0</v>
      </c>
      <c r="L818" s="103">
        <v>0</v>
      </c>
      <c r="M818" s="103">
        <v>0</v>
      </c>
      <c r="N818" s="182">
        <v>0</v>
      </c>
      <c r="O818" s="182">
        <v>0</v>
      </c>
      <c r="P818" s="103">
        <v>0</v>
      </c>
      <c r="R818" s="100">
        <v>0</v>
      </c>
      <c r="S818" s="100">
        <v>0</v>
      </c>
      <c r="T818" s="100">
        <v>0</v>
      </c>
      <c r="U818" s="183">
        <v>0</v>
      </c>
      <c r="V818" s="183">
        <v>0</v>
      </c>
      <c r="W818" s="100">
        <v>0</v>
      </c>
    </row>
    <row r="819" spans="1:23">
      <c r="A819" s="173">
        <f t="shared" ref="A819:B819" si="291">A818+7</f>
        <v>45116</v>
      </c>
      <c r="B819" s="149">
        <f t="shared" si="291"/>
        <v>45118</v>
      </c>
      <c r="C819" s="102">
        <v>0</v>
      </c>
      <c r="D819" s="103">
        <v>0</v>
      </c>
      <c r="E819" s="103">
        <v>0</v>
      </c>
      <c r="F819" s="103">
        <v>0</v>
      </c>
      <c r="G819" s="182">
        <v>0</v>
      </c>
      <c r="H819" s="182">
        <v>0</v>
      </c>
      <c r="I819" s="103">
        <v>0</v>
      </c>
      <c r="K819" s="103">
        <v>0</v>
      </c>
      <c r="L819" s="103">
        <v>0</v>
      </c>
      <c r="M819" s="103">
        <v>0</v>
      </c>
      <c r="N819" s="182">
        <v>0</v>
      </c>
      <c r="O819" s="182">
        <v>0</v>
      </c>
      <c r="P819" s="103">
        <v>0</v>
      </c>
      <c r="R819" s="100">
        <v>0</v>
      </c>
      <c r="S819" s="100">
        <v>0</v>
      </c>
      <c r="T819" s="100">
        <v>0</v>
      </c>
      <c r="U819" s="183">
        <v>0</v>
      </c>
      <c r="V819" s="183">
        <v>0</v>
      </c>
      <c r="W819" s="100">
        <v>0</v>
      </c>
    </row>
    <row r="820" spans="1:23">
      <c r="A820" s="173">
        <f t="shared" ref="A820:B820" si="292">A819+7</f>
        <v>45123</v>
      </c>
      <c r="B820" s="149">
        <f t="shared" si="292"/>
        <v>45125</v>
      </c>
      <c r="C820" s="102">
        <v>0</v>
      </c>
      <c r="D820" s="103">
        <v>0</v>
      </c>
      <c r="E820" s="103">
        <v>0</v>
      </c>
      <c r="F820" s="103">
        <v>0</v>
      </c>
      <c r="G820" s="182">
        <v>0</v>
      </c>
      <c r="H820" s="182">
        <v>0</v>
      </c>
      <c r="I820" s="103">
        <v>0</v>
      </c>
      <c r="K820" s="103">
        <v>0</v>
      </c>
      <c r="L820" s="103">
        <v>0</v>
      </c>
      <c r="M820" s="103">
        <v>0</v>
      </c>
      <c r="N820" s="182">
        <v>0</v>
      </c>
      <c r="O820" s="182">
        <v>0</v>
      </c>
      <c r="P820" s="103">
        <v>0</v>
      </c>
      <c r="R820" s="100">
        <v>0</v>
      </c>
      <c r="S820" s="100">
        <v>0</v>
      </c>
      <c r="T820" s="100">
        <v>0</v>
      </c>
      <c r="U820" s="183">
        <v>0</v>
      </c>
      <c r="V820" s="183">
        <v>0</v>
      </c>
      <c r="W820" s="100">
        <v>0</v>
      </c>
    </row>
    <row r="821" spans="1:23">
      <c r="A821" s="173">
        <f t="shared" ref="A821:B821" si="293">A820+7</f>
        <v>45130</v>
      </c>
      <c r="B821" s="149">
        <f t="shared" si="293"/>
        <v>45132</v>
      </c>
      <c r="C821" s="102">
        <v>0</v>
      </c>
      <c r="D821" s="103">
        <v>0</v>
      </c>
      <c r="E821" s="103">
        <v>0</v>
      </c>
      <c r="F821" s="103">
        <v>0</v>
      </c>
      <c r="G821" s="182">
        <v>0</v>
      </c>
      <c r="H821" s="182">
        <v>0</v>
      </c>
      <c r="I821" s="103">
        <v>0</v>
      </c>
      <c r="K821" s="103">
        <v>0</v>
      </c>
      <c r="L821" s="103">
        <v>0</v>
      </c>
      <c r="M821" s="103">
        <v>0</v>
      </c>
      <c r="N821" s="182">
        <v>0</v>
      </c>
      <c r="O821" s="182">
        <v>0</v>
      </c>
      <c r="P821" s="103">
        <v>0</v>
      </c>
      <c r="R821" s="100">
        <v>0</v>
      </c>
      <c r="S821" s="100">
        <v>0</v>
      </c>
      <c r="T821" s="100">
        <v>0</v>
      </c>
      <c r="U821" s="183">
        <v>0</v>
      </c>
      <c r="V821" s="183">
        <v>0</v>
      </c>
      <c r="W821" s="100">
        <v>0</v>
      </c>
    </row>
    <row r="822" spans="1:23">
      <c r="A822" s="173">
        <f t="shared" ref="A822:B822" si="294">A821+7</f>
        <v>45137</v>
      </c>
      <c r="B822" s="149">
        <f t="shared" si="294"/>
        <v>45139</v>
      </c>
      <c r="C822" s="102">
        <v>0</v>
      </c>
      <c r="D822" s="103">
        <v>0</v>
      </c>
      <c r="E822" s="103">
        <v>0</v>
      </c>
      <c r="F822" s="103">
        <v>0</v>
      </c>
      <c r="G822" s="182">
        <v>0</v>
      </c>
      <c r="H822" s="182">
        <v>0</v>
      </c>
      <c r="I822" s="103">
        <v>0</v>
      </c>
      <c r="K822" s="103">
        <v>0</v>
      </c>
      <c r="L822" s="103">
        <v>0</v>
      </c>
      <c r="M822" s="103">
        <v>0</v>
      </c>
      <c r="N822" s="182">
        <v>0</v>
      </c>
      <c r="O822" s="182">
        <v>0</v>
      </c>
      <c r="P822" s="103">
        <v>0</v>
      </c>
      <c r="R822" s="100">
        <v>0</v>
      </c>
      <c r="S822" s="100">
        <v>0</v>
      </c>
      <c r="T822" s="100">
        <v>0</v>
      </c>
      <c r="U822" s="183">
        <v>0</v>
      </c>
      <c r="V822" s="183">
        <v>0</v>
      </c>
      <c r="W822" s="100">
        <v>0</v>
      </c>
    </row>
    <row r="823" spans="1:23">
      <c r="A823" s="173">
        <f t="shared" ref="A823:B823" si="295">A822+7</f>
        <v>45144</v>
      </c>
      <c r="B823" s="149">
        <f t="shared" si="295"/>
        <v>45146</v>
      </c>
      <c r="C823" s="102">
        <v>0</v>
      </c>
      <c r="D823" s="103">
        <v>0</v>
      </c>
      <c r="E823" s="103">
        <v>0</v>
      </c>
      <c r="F823" s="103">
        <v>0</v>
      </c>
      <c r="G823" s="182">
        <v>0</v>
      </c>
      <c r="H823" s="182">
        <v>0</v>
      </c>
      <c r="I823" s="103">
        <v>0</v>
      </c>
      <c r="K823" s="103">
        <v>0</v>
      </c>
      <c r="L823" s="103">
        <v>0</v>
      </c>
      <c r="M823" s="103">
        <v>0</v>
      </c>
      <c r="N823" s="182">
        <v>0</v>
      </c>
      <c r="O823" s="182">
        <v>0</v>
      </c>
      <c r="P823" s="103">
        <v>0</v>
      </c>
      <c r="R823" s="100">
        <v>0</v>
      </c>
      <c r="S823" s="100">
        <v>0</v>
      </c>
      <c r="T823" s="100">
        <v>0</v>
      </c>
      <c r="U823" s="183">
        <v>0</v>
      </c>
      <c r="V823" s="183">
        <v>0</v>
      </c>
      <c r="W823" s="100">
        <v>0</v>
      </c>
    </row>
    <row r="824" spans="1:23">
      <c r="A824" s="173">
        <f t="shared" ref="A824:B824" si="296">A823+7</f>
        <v>45151</v>
      </c>
      <c r="B824" s="149">
        <f t="shared" si="296"/>
        <v>45153</v>
      </c>
      <c r="C824" s="102">
        <v>0</v>
      </c>
      <c r="D824" s="103">
        <v>0</v>
      </c>
      <c r="E824" s="103">
        <v>0</v>
      </c>
      <c r="F824" s="103">
        <v>0</v>
      </c>
      <c r="G824" s="182">
        <v>0</v>
      </c>
      <c r="H824" s="182">
        <v>0</v>
      </c>
      <c r="I824" s="103">
        <v>0</v>
      </c>
      <c r="K824" s="103">
        <v>0</v>
      </c>
      <c r="L824" s="103">
        <v>0</v>
      </c>
      <c r="M824" s="103">
        <v>0</v>
      </c>
      <c r="N824" s="182">
        <v>0</v>
      </c>
      <c r="O824" s="182">
        <v>0</v>
      </c>
      <c r="P824" s="103">
        <v>0</v>
      </c>
      <c r="R824" s="100">
        <v>0</v>
      </c>
      <c r="S824" s="100">
        <v>0</v>
      </c>
      <c r="T824" s="100">
        <v>0</v>
      </c>
      <c r="U824" s="183">
        <v>0</v>
      </c>
      <c r="V824" s="183">
        <v>0</v>
      </c>
      <c r="W824" s="100">
        <v>0</v>
      </c>
    </row>
    <row r="825" spans="1:23">
      <c r="A825" s="173">
        <f t="shared" ref="A825:B825" si="297">A824+7</f>
        <v>45158</v>
      </c>
      <c r="B825" s="149">
        <f t="shared" si="297"/>
        <v>45160</v>
      </c>
      <c r="C825" s="102">
        <v>0</v>
      </c>
      <c r="D825" s="103">
        <v>0</v>
      </c>
      <c r="E825" s="103">
        <v>0</v>
      </c>
      <c r="F825" s="103">
        <v>0</v>
      </c>
      <c r="G825" s="182">
        <v>0</v>
      </c>
      <c r="H825" s="182">
        <v>0</v>
      </c>
      <c r="I825" s="103">
        <v>0</v>
      </c>
      <c r="K825" s="103">
        <v>0</v>
      </c>
      <c r="L825" s="103">
        <v>0</v>
      </c>
      <c r="M825" s="103">
        <v>0</v>
      </c>
      <c r="N825" s="182">
        <v>0</v>
      </c>
      <c r="O825" s="182">
        <v>0</v>
      </c>
      <c r="P825" s="103">
        <v>0</v>
      </c>
      <c r="R825" s="100">
        <v>0</v>
      </c>
      <c r="S825" s="100">
        <v>0</v>
      </c>
      <c r="T825" s="100">
        <v>0</v>
      </c>
      <c r="U825" s="183">
        <v>0</v>
      </c>
      <c r="V825" s="183">
        <v>0</v>
      </c>
      <c r="W825" s="100">
        <v>0</v>
      </c>
    </row>
    <row r="826" spans="1:23">
      <c r="A826" s="173">
        <f t="shared" ref="A826:B826" si="298">A825+7</f>
        <v>45165</v>
      </c>
      <c r="B826" s="149">
        <f t="shared" si="298"/>
        <v>45167</v>
      </c>
      <c r="C826" s="102">
        <v>0</v>
      </c>
      <c r="D826" s="103">
        <v>0</v>
      </c>
      <c r="E826" s="103">
        <v>0</v>
      </c>
      <c r="F826" s="103">
        <v>0</v>
      </c>
      <c r="G826" s="182">
        <v>0</v>
      </c>
      <c r="H826" s="182">
        <v>0</v>
      </c>
      <c r="I826" s="103">
        <v>0</v>
      </c>
      <c r="K826" s="103">
        <v>0</v>
      </c>
      <c r="L826" s="103">
        <v>0</v>
      </c>
      <c r="M826" s="103">
        <v>0</v>
      </c>
      <c r="N826" s="182">
        <v>0</v>
      </c>
      <c r="O826" s="182">
        <v>0</v>
      </c>
      <c r="P826" s="103">
        <v>0</v>
      </c>
      <c r="R826" s="100">
        <v>0</v>
      </c>
      <c r="S826" s="100">
        <v>0</v>
      </c>
      <c r="T826" s="100">
        <v>0</v>
      </c>
      <c r="U826" s="183">
        <v>0</v>
      </c>
      <c r="V826" s="183">
        <v>0</v>
      </c>
      <c r="W826" s="100">
        <v>0</v>
      </c>
    </row>
    <row r="827" spans="1:23">
      <c r="A827" s="173">
        <f t="shared" ref="A827:B827" si="299">A826+7</f>
        <v>45172</v>
      </c>
      <c r="B827" s="149">
        <f t="shared" si="299"/>
        <v>45174</v>
      </c>
      <c r="C827" s="102">
        <v>0</v>
      </c>
      <c r="D827" s="103">
        <v>0</v>
      </c>
      <c r="E827" s="103">
        <v>0</v>
      </c>
      <c r="F827" s="103">
        <v>0</v>
      </c>
      <c r="G827" s="182">
        <v>0</v>
      </c>
      <c r="H827" s="182">
        <v>0</v>
      </c>
      <c r="I827" s="103">
        <v>0</v>
      </c>
      <c r="K827" s="103">
        <v>0</v>
      </c>
      <c r="L827" s="103">
        <v>0</v>
      </c>
      <c r="M827" s="103">
        <v>0</v>
      </c>
      <c r="N827" s="182">
        <v>0</v>
      </c>
      <c r="O827" s="182">
        <v>0</v>
      </c>
      <c r="P827" s="103">
        <v>0</v>
      </c>
      <c r="R827" s="100">
        <v>0</v>
      </c>
      <c r="S827" s="100">
        <v>0</v>
      </c>
      <c r="T827" s="100">
        <v>0</v>
      </c>
      <c r="U827" s="183">
        <v>0</v>
      </c>
      <c r="V827" s="183">
        <v>0</v>
      </c>
      <c r="W827" s="100">
        <v>0</v>
      </c>
    </row>
    <row r="828" spans="1:23">
      <c r="A828" s="173">
        <f t="shared" ref="A828:B828" si="300">A827+7</f>
        <v>45179</v>
      </c>
      <c r="B828" s="149">
        <f t="shared" si="300"/>
        <v>45181</v>
      </c>
      <c r="C828" s="102">
        <v>0</v>
      </c>
      <c r="D828" s="103">
        <v>0</v>
      </c>
      <c r="E828" s="103">
        <v>0</v>
      </c>
      <c r="F828" s="103">
        <v>0</v>
      </c>
      <c r="G828" s="182">
        <v>0</v>
      </c>
      <c r="H828" s="182">
        <v>0</v>
      </c>
      <c r="I828" s="103">
        <v>0</v>
      </c>
      <c r="K828" s="103">
        <v>0</v>
      </c>
      <c r="L828" s="103">
        <v>0</v>
      </c>
      <c r="M828" s="103">
        <v>0</v>
      </c>
      <c r="N828" s="182">
        <v>0</v>
      </c>
      <c r="O828" s="182">
        <v>0</v>
      </c>
      <c r="P828" s="103">
        <v>0</v>
      </c>
      <c r="R828" s="100">
        <v>0</v>
      </c>
      <c r="S828" s="100">
        <v>0</v>
      </c>
      <c r="T828" s="100">
        <v>0</v>
      </c>
      <c r="U828" s="183">
        <v>0</v>
      </c>
      <c r="V828" s="183">
        <v>0</v>
      </c>
      <c r="W828" s="100">
        <v>0</v>
      </c>
    </row>
    <row r="829" spans="1:23">
      <c r="A829" s="173">
        <f t="shared" ref="A829:B829" si="301">A828+7</f>
        <v>45186</v>
      </c>
      <c r="B829" s="149">
        <f t="shared" si="301"/>
        <v>45188</v>
      </c>
      <c r="C829" s="102">
        <v>0</v>
      </c>
      <c r="D829" s="103">
        <v>0</v>
      </c>
      <c r="E829" s="103">
        <v>0</v>
      </c>
      <c r="F829" s="103">
        <v>0</v>
      </c>
      <c r="G829" s="182">
        <v>0</v>
      </c>
      <c r="H829" s="182">
        <v>0</v>
      </c>
      <c r="I829" s="103">
        <v>0</v>
      </c>
      <c r="K829" s="103">
        <v>0</v>
      </c>
      <c r="L829" s="103">
        <v>0</v>
      </c>
      <c r="M829" s="103">
        <v>0</v>
      </c>
      <c r="N829" s="182">
        <v>0</v>
      </c>
      <c r="O829" s="182">
        <v>0</v>
      </c>
      <c r="P829" s="103">
        <v>0</v>
      </c>
      <c r="R829" s="100">
        <v>0</v>
      </c>
      <c r="S829" s="100">
        <v>0</v>
      </c>
      <c r="T829" s="100">
        <v>0</v>
      </c>
      <c r="U829" s="183">
        <v>0</v>
      </c>
      <c r="V829" s="183">
        <v>0</v>
      </c>
      <c r="W829" s="100">
        <v>0</v>
      </c>
    </row>
    <row r="830" spans="1:23">
      <c r="A830" s="173">
        <f t="shared" ref="A830:B830" si="302">A829+7</f>
        <v>45193</v>
      </c>
      <c r="B830" s="149">
        <f t="shared" si="302"/>
        <v>45195</v>
      </c>
      <c r="C830" s="102">
        <v>0</v>
      </c>
      <c r="D830" s="103">
        <v>0</v>
      </c>
      <c r="E830" s="103">
        <v>0</v>
      </c>
      <c r="F830" s="103">
        <v>0</v>
      </c>
      <c r="G830" s="182">
        <v>0</v>
      </c>
      <c r="H830" s="182">
        <v>0</v>
      </c>
      <c r="I830" s="103">
        <v>0</v>
      </c>
      <c r="K830" s="103">
        <v>0</v>
      </c>
      <c r="L830" s="103">
        <v>0</v>
      </c>
      <c r="M830" s="103">
        <v>0</v>
      </c>
      <c r="N830" s="182">
        <v>0</v>
      </c>
      <c r="O830" s="182">
        <v>0</v>
      </c>
      <c r="P830" s="103">
        <v>0</v>
      </c>
      <c r="R830" s="100">
        <v>0</v>
      </c>
      <c r="S830" s="100">
        <v>0</v>
      </c>
      <c r="T830" s="100">
        <v>0</v>
      </c>
      <c r="U830" s="183">
        <v>0</v>
      </c>
      <c r="V830" s="183">
        <v>0</v>
      </c>
      <c r="W830" s="100">
        <v>0</v>
      </c>
    </row>
    <row r="831" spans="1:23">
      <c r="A831" s="173">
        <f t="shared" ref="A831:B831" si="303">A830+7</f>
        <v>45200</v>
      </c>
      <c r="B831" s="149">
        <f t="shared" si="303"/>
        <v>45202</v>
      </c>
      <c r="C831" s="102">
        <v>0</v>
      </c>
      <c r="D831" s="103">
        <v>0</v>
      </c>
      <c r="E831" s="103">
        <v>0</v>
      </c>
      <c r="F831" s="103">
        <v>0</v>
      </c>
      <c r="G831" s="182">
        <v>0</v>
      </c>
      <c r="H831" s="182">
        <v>0</v>
      </c>
      <c r="I831" s="103">
        <v>0</v>
      </c>
      <c r="K831" s="103">
        <v>0</v>
      </c>
      <c r="L831" s="103">
        <v>0</v>
      </c>
      <c r="M831" s="103">
        <v>0</v>
      </c>
      <c r="N831" s="182">
        <v>0</v>
      </c>
      <c r="O831" s="182">
        <v>0</v>
      </c>
      <c r="P831" s="103">
        <v>0</v>
      </c>
      <c r="R831" s="100">
        <v>0</v>
      </c>
      <c r="S831" s="100">
        <v>0</v>
      </c>
      <c r="T831" s="100">
        <v>0</v>
      </c>
      <c r="U831" s="183">
        <v>0</v>
      </c>
      <c r="V831" s="183">
        <v>0</v>
      </c>
      <c r="W831" s="100">
        <v>0</v>
      </c>
    </row>
    <row r="832" spans="1:23">
      <c r="A832" s="173">
        <f t="shared" ref="A832:B832" si="304">A831+7</f>
        <v>45207</v>
      </c>
      <c r="B832" s="149">
        <f t="shared" si="304"/>
        <v>45209</v>
      </c>
      <c r="C832" s="102">
        <v>0</v>
      </c>
      <c r="D832" s="103">
        <v>0</v>
      </c>
      <c r="E832" s="103">
        <v>0</v>
      </c>
      <c r="F832" s="103">
        <v>0</v>
      </c>
      <c r="G832" s="182">
        <v>0</v>
      </c>
      <c r="H832" s="182">
        <v>0</v>
      </c>
      <c r="I832" s="103">
        <v>0</v>
      </c>
      <c r="K832" s="103">
        <v>0</v>
      </c>
      <c r="L832" s="103">
        <v>0</v>
      </c>
      <c r="M832" s="103">
        <v>0</v>
      </c>
      <c r="N832" s="182">
        <v>0</v>
      </c>
      <c r="O832" s="182">
        <v>0</v>
      </c>
      <c r="P832" s="103">
        <v>0</v>
      </c>
      <c r="R832" s="100">
        <v>0</v>
      </c>
      <c r="S832" s="100">
        <v>0</v>
      </c>
      <c r="T832" s="100">
        <v>0</v>
      </c>
      <c r="U832" s="183">
        <v>0</v>
      </c>
      <c r="V832" s="183">
        <v>0</v>
      </c>
      <c r="W832" s="100">
        <v>0</v>
      </c>
    </row>
    <row r="833" spans="1:23">
      <c r="A833" s="173">
        <f t="shared" ref="A833:B833" si="305">A832+7</f>
        <v>45214</v>
      </c>
      <c r="B833" s="149">
        <f t="shared" si="305"/>
        <v>45216</v>
      </c>
      <c r="C833" s="102">
        <v>0</v>
      </c>
      <c r="D833" s="103">
        <v>0</v>
      </c>
      <c r="E833" s="103">
        <v>0</v>
      </c>
      <c r="F833" s="103">
        <v>0</v>
      </c>
      <c r="G833" s="182">
        <v>0</v>
      </c>
      <c r="H833" s="182">
        <v>0</v>
      </c>
      <c r="I833" s="103">
        <v>0</v>
      </c>
      <c r="K833" s="103">
        <v>0</v>
      </c>
      <c r="L833" s="103">
        <v>0</v>
      </c>
      <c r="M833" s="103">
        <v>0</v>
      </c>
      <c r="N833" s="182">
        <v>0</v>
      </c>
      <c r="O833" s="182">
        <v>0</v>
      </c>
      <c r="P833" s="103">
        <v>0</v>
      </c>
      <c r="R833" s="100">
        <v>0</v>
      </c>
      <c r="S833" s="100">
        <v>0</v>
      </c>
      <c r="T833" s="100">
        <v>0</v>
      </c>
      <c r="U833" s="183">
        <v>0</v>
      </c>
      <c r="V833" s="183">
        <v>0</v>
      </c>
      <c r="W833" s="100">
        <v>0</v>
      </c>
    </row>
    <row r="834" spans="1:23">
      <c r="A834" s="173">
        <f t="shared" ref="A834:B834" si="306">A833+7</f>
        <v>45221</v>
      </c>
      <c r="B834" s="149">
        <f t="shared" si="306"/>
        <v>45223</v>
      </c>
      <c r="C834" s="102">
        <v>0</v>
      </c>
      <c r="D834" s="103">
        <v>0</v>
      </c>
      <c r="E834" s="103">
        <v>0</v>
      </c>
      <c r="F834" s="103">
        <v>0</v>
      </c>
      <c r="G834" s="182">
        <v>0</v>
      </c>
      <c r="H834" s="182">
        <v>0</v>
      </c>
      <c r="I834" s="103">
        <v>0</v>
      </c>
      <c r="K834" s="103">
        <v>0</v>
      </c>
      <c r="L834" s="103">
        <v>0</v>
      </c>
      <c r="M834" s="103">
        <v>0</v>
      </c>
      <c r="N834" s="182">
        <v>0</v>
      </c>
      <c r="O834" s="182">
        <v>0</v>
      </c>
      <c r="P834" s="103">
        <v>0</v>
      </c>
      <c r="R834" s="100">
        <v>0</v>
      </c>
      <c r="S834" s="100">
        <v>0</v>
      </c>
      <c r="T834" s="100">
        <v>0</v>
      </c>
      <c r="U834" s="183">
        <v>0</v>
      </c>
      <c r="V834" s="183">
        <v>0</v>
      </c>
      <c r="W834" s="100">
        <v>0</v>
      </c>
    </row>
    <row r="835" spans="1:23">
      <c r="A835" s="173">
        <f t="shared" ref="A835:B835" si="307">A834+7</f>
        <v>45228</v>
      </c>
      <c r="B835" s="149">
        <f t="shared" si="307"/>
        <v>45230</v>
      </c>
      <c r="C835" s="102">
        <v>0</v>
      </c>
      <c r="D835" s="103">
        <v>0</v>
      </c>
      <c r="E835" s="103">
        <v>0</v>
      </c>
      <c r="F835" s="103">
        <v>0</v>
      </c>
      <c r="G835" s="182">
        <v>0</v>
      </c>
      <c r="H835" s="182">
        <v>0</v>
      </c>
      <c r="I835" s="103">
        <v>0</v>
      </c>
      <c r="K835" s="103">
        <v>0</v>
      </c>
      <c r="L835" s="103">
        <v>0</v>
      </c>
      <c r="M835" s="103">
        <v>0</v>
      </c>
      <c r="N835" s="182">
        <v>0</v>
      </c>
      <c r="O835" s="182">
        <v>0</v>
      </c>
      <c r="P835" s="103">
        <v>0</v>
      </c>
      <c r="R835" s="100">
        <v>0</v>
      </c>
      <c r="S835" s="100">
        <v>0</v>
      </c>
      <c r="T835" s="100">
        <v>0</v>
      </c>
      <c r="U835" s="183">
        <v>0</v>
      </c>
      <c r="V835" s="183">
        <v>0</v>
      </c>
      <c r="W835" s="100">
        <v>0</v>
      </c>
    </row>
    <row r="836" spans="1:23">
      <c r="A836" s="173">
        <f t="shared" ref="A836:B836" si="308">A835+7</f>
        <v>45235</v>
      </c>
      <c r="B836" s="149">
        <f t="shared" si="308"/>
        <v>45237</v>
      </c>
      <c r="C836" s="102">
        <v>0</v>
      </c>
      <c r="D836" s="103">
        <v>0</v>
      </c>
      <c r="E836" s="103">
        <v>0</v>
      </c>
      <c r="F836" s="103">
        <v>0</v>
      </c>
      <c r="G836" s="182">
        <v>0</v>
      </c>
      <c r="H836" s="182">
        <v>0</v>
      </c>
      <c r="I836" s="103">
        <v>0</v>
      </c>
      <c r="K836" s="103">
        <v>0</v>
      </c>
      <c r="L836" s="103">
        <v>0</v>
      </c>
      <c r="M836" s="103">
        <v>0</v>
      </c>
      <c r="N836" s="182">
        <v>0</v>
      </c>
      <c r="O836" s="182">
        <v>0</v>
      </c>
      <c r="P836" s="103">
        <v>0</v>
      </c>
      <c r="R836" s="100">
        <v>0</v>
      </c>
      <c r="S836" s="100">
        <v>0</v>
      </c>
      <c r="T836" s="100">
        <v>0</v>
      </c>
      <c r="U836" s="183">
        <v>0</v>
      </c>
      <c r="V836" s="183">
        <v>0</v>
      </c>
      <c r="W836" s="100">
        <v>0</v>
      </c>
    </row>
    <row r="837" spans="1:23">
      <c r="A837" s="173">
        <f t="shared" ref="A837:B837" si="309">A836+7</f>
        <v>45242</v>
      </c>
      <c r="B837" s="149">
        <f t="shared" si="309"/>
        <v>45244</v>
      </c>
      <c r="C837" s="102">
        <v>0</v>
      </c>
      <c r="D837" s="103">
        <v>0</v>
      </c>
      <c r="E837" s="103">
        <v>0</v>
      </c>
      <c r="F837" s="103">
        <v>0</v>
      </c>
      <c r="G837" s="182">
        <v>0</v>
      </c>
      <c r="H837" s="182">
        <v>0</v>
      </c>
      <c r="I837" s="103">
        <v>0</v>
      </c>
      <c r="K837" s="103">
        <v>0</v>
      </c>
      <c r="L837" s="103">
        <v>0</v>
      </c>
      <c r="M837" s="103">
        <v>0</v>
      </c>
      <c r="N837" s="182">
        <v>0</v>
      </c>
      <c r="O837" s="182">
        <v>0</v>
      </c>
      <c r="P837" s="103">
        <v>0</v>
      </c>
      <c r="R837" s="100">
        <v>0</v>
      </c>
      <c r="S837" s="100">
        <v>0</v>
      </c>
      <c r="T837" s="100">
        <v>0</v>
      </c>
      <c r="U837" s="183">
        <v>0</v>
      </c>
      <c r="V837" s="183">
        <v>0</v>
      </c>
      <c r="W837" s="100">
        <v>0</v>
      </c>
    </row>
    <row r="838" spans="1:23">
      <c r="A838" s="173">
        <f t="shared" ref="A838:B838" si="310">A837+7</f>
        <v>45249</v>
      </c>
      <c r="B838" s="149">
        <f t="shared" si="310"/>
        <v>45251</v>
      </c>
      <c r="C838" s="102">
        <v>0</v>
      </c>
      <c r="D838" s="103">
        <v>0</v>
      </c>
      <c r="E838" s="103">
        <v>0</v>
      </c>
      <c r="F838" s="103">
        <v>0</v>
      </c>
      <c r="G838" s="182">
        <v>0</v>
      </c>
      <c r="H838" s="182">
        <v>0</v>
      </c>
      <c r="I838" s="103">
        <v>0</v>
      </c>
      <c r="K838" s="103">
        <v>0</v>
      </c>
      <c r="L838" s="103">
        <v>0</v>
      </c>
      <c r="M838" s="103">
        <v>0</v>
      </c>
      <c r="N838" s="182">
        <v>0</v>
      </c>
      <c r="O838" s="182">
        <v>0</v>
      </c>
      <c r="P838" s="103">
        <v>0</v>
      </c>
      <c r="R838" s="100">
        <v>0</v>
      </c>
      <c r="S838" s="100">
        <v>0</v>
      </c>
      <c r="T838" s="100">
        <v>0</v>
      </c>
      <c r="U838" s="183">
        <v>0</v>
      </c>
      <c r="V838" s="183">
        <v>0</v>
      </c>
      <c r="W838" s="100">
        <v>0</v>
      </c>
    </row>
    <row r="839" spans="1:23">
      <c r="A839" s="173">
        <f t="shared" ref="A839:B839" si="311">A838+7</f>
        <v>45256</v>
      </c>
      <c r="B839" s="149">
        <f t="shared" si="311"/>
        <v>45258</v>
      </c>
      <c r="C839" s="102">
        <v>0</v>
      </c>
      <c r="D839" s="103">
        <v>0</v>
      </c>
      <c r="E839" s="103">
        <v>0</v>
      </c>
      <c r="F839" s="103">
        <v>0</v>
      </c>
      <c r="G839" s="182">
        <v>0</v>
      </c>
      <c r="H839" s="182">
        <v>0</v>
      </c>
      <c r="I839" s="103">
        <v>0</v>
      </c>
      <c r="K839" s="103">
        <v>0</v>
      </c>
      <c r="L839" s="103">
        <v>0</v>
      </c>
      <c r="M839" s="103">
        <v>0</v>
      </c>
      <c r="N839" s="182">
        <v>0</v>
      </c>
      <c r="O839" s="182">
        <v>0</v>
      </c>
      <c r="P839" s="103">
        <v>0</v>
      </c>
      <c r="R839" s="100">
        <v>0</v>
      </c>
      <c r="S839" s="100">
        <v>0</v>
      </c>
      <c r="T839" s="100">
        <v>0</v>
      </c>
      <c r="U839" s="183">
        <v>0</v>
      </c>
      <c r="V839" s="183">
        <v>0</v>
      </c>
      <c r="W839" s="100">
        <v>0</v>
      </c>
    </row>
    <row r="840" spans="1:23">
      <c r="A840" s="173">
        <f t="shared" ref="A840:B840" si="312">A839+7</f>
        <v>45263</v>
      </c>
      <c r="B840" s="149">
        <f t="shared" si="312"/>
        <v>45265</v>
      </c>
      <c r="C840" s="102">
        <v>0</v>
      </c>
      <c r="D840" s="103">
        <v>0</v>
      </c>
      <c r="E840" s="103">
        <v>0</v>
      </c>
      <c r="F840" s="103">
        <v>0</v>
      </c>
      <c r="G840" s="182">
        <v>0</v>
      </c>
      <c r="H840" s="182">
        <v>0</v>
      </c>
      <c r="I840" s="103">
        <v>0</v>
      </c>
      <c r="K840" s="103">
        <v>0</v>
      </c>
      <c r="L840" s="103">
        <v>0</v>
      </c>
      <c r="M840" s="103">
        <v>0</v>
      </c>
      <c r="N840" s="182">
        <v>0</v>
      </c>
      <c r="O840" s="182">
        <v>0</v>
      </c>
      <c r="P840" s="103">
        <v>0</v>
      </c>
      <c r="R840" s="100">
        <v>0</v>
      </c>
      <c r="S840" s="100">
        <v>0</v>
      </c>
      <c r="T840" s="100">
        <v>0</v>
      </c>
      <c r="U840" s="183">
        <v>0</v>
      </c>
      <c r="V840" s="183">
        <v>0</v>
      </c>
      <c r="W840" s="100">
        <v>0</v>
      </c>
    </row>
    <row r="841" spans="1:23">
      <c r="A841" s="173">
        <f t="shared" ref="A841:B841" si="313">A840+7</f>
        <v>45270</v>
      </c>
      <c r="B841" s="149">
        <f t="shared" si="313"/>
        <v>45272</v>
      </c>
      <c r="C841" s="102">
        <v>0</v>
      </c>
      <c r="D841" s="103">
        <v>0</v>
      </c>
      <c r="E841" s="103">
        <v>0</v>
      </c>
      <c r="F841" s="103">
        <v>0</v>
      </c>
      <c r="G841" s="182">
        <v>0</v>
      </c>
      <c r="H841" s="182">
        <v>0</v>
      </c>
      <c r="I841" s="103">
        <v>0</v>
      </c>
      <c r="K841" s="103">
        <v>0</v>
      </c>
      <c r="L841" s="103">
        <v>0</v>
      </c>
      <c r="M841" s="103">
        <v>0</v>
      </c>
      <c r="N841" s="182">
        <v>0</v>
      </c>
      <c r="O841" s="182">
        <v>0</v>
      </c>
      <c r="P841" s="103">
        <v>0</v>
      </c>
      <c r="R841" s="100">
        <v>0</v>
      </c>
      <c r="S841" s="100">
        <v>0</v>
      </c>
      <c r="T841" s="100">
        <v>0</v>
      </c>
      <c r="U841" s="183">
        <v>0</v>
      </c>
      <c r="V841" s="183">
        <v>0</v>
      </c>
      <c r="W841" s="100">
        <v>0</v>
      </c>
    </row>
    <row r="842" spans="1:23">
      <c r="A842" s="173">
        <f t="shared" ref="A842:B842" si="314">A841+7</f>
        <v>45277</v>
      </c>
      <c r="B842" s="149">
        <f t="shared" si="314"/>
        <v>45279</v>
      </c>
      <c r="C842" s="102">
        <v>0</v>
      </c>
      <c r="D842" s="103">
        <v>0</v>
      </c>
      <c r="E842" s="103">
        <v>0</v>
      </c>
      <c r="F842" s="103">
        <v>0</v>
      </c>
      <c r="G842" s="182">
        <v>0</v>
      </c>
      <c r="H842" s="182">
        <v>0</v>
      </c>
      <c r="I842" s="103">
        <v>0</v>
      </c>
      <c r="K842" s="103">
        <v>0</v>
      </c>
      <c r="L842" s="103">
        <v>0</v>
      </c>
      <c r="M842" s="103">
        <v>0</v>
      </c>
      <c r="N842" s="182">
        <v>0</v>
      </c>
      <c r="O842" s="182">
        <v>0</v>
      </c>
      <c r="P842" s="103">
        <v>0</v>
      </c>
      <c r="R842" s="100">
        <v>0</v>
      </c>
      <c r="S842" s="100">
        <v>0</v>
      </c>
      <c r="T842" s="100">
        <v>0</v>
      </c>
      <c r="U842" s="183">
        <v>0</v>
      </c>
      <c r="V842" s="183">
        <v>0</v>
      </c>
      <c r="W842" s="100">
        <v>0</v>
      </c>
    </row>
    <row r="843" spans="1:23">
      <c r="A843" s="173">
        <f t="shared" ref="A843:B843" si="315">A842+7</f>
        <v>45284</v>
      </c>
      <c r="B843" s="149">
        <f t="shared" si="315"/>
        <v>45286</v>
      </c>
      <c r="C843" s="102">
        <v>0</v>
      </c>
      <c r="D843" s="103">
        <v>0</v>
      </c>
      <c r="E843" s="103">
        <v>0</v>
      </c>
      <c r="F843" s="103">
        <v>0</v>
      </c>
      <c r="G843" s="182">
        <v>0</v>
      </c>
      <c r="H843" s="182">
        <v>0</v>
      </c>
      <c r="I843" s="103">
        <v>0</v>
      </c>
      <c r="K843" s="103">
        <v>0</v>
      </c>
      <c r="L843" s="103">
        <v>0</v>
      </c>
      <c r="M843" s="103">
        <v>0</v>
      </c>
      <c r="N843" s="182">
        <v>0</v>
      </c>
      <c r="O843" s="182">
        <v>0</v>
      </c>
      <c r="P843" s="103">
        <v>0</v>
      </c>
      <c r="R843" s="100">
        <v>0</v>
      </c>
      <c r="S843" s="100">
        <v>0</v>
      </c>
      <c r="T843" s="100">
        <v>0</v>
      </c>
      <c r="U843" s="183">
        <v>0</v>
      </c>
      <c r="V843" s="183">
        <v>0</v>
      </c>
      <c r="W843" s="100">
        <v>0</v>
      </c>
    </row>
    <row r="844" spans="1:23">
      <c r="A844" s="173">
        <f t="shared" ref="A844:B844" si="316">A843+7</f>
        <v>45291</v>
      </c>
      <c r="B844" s="149">
        <f t="shared" si="316"/>
        <v>45293</v>
      </c>
      <c r="C844" s="102">
        <v>0</v>
      </c>
      <c r="D844" s="103">
        <v>0</v>
      </c>
      <c r="E844" s="103">
        <v>0</v>
      </c>
      <c r="F844" s="103">
        <v>0</v>
      </c>
      <c r="G844" s="182">
        <v>0</v>
      </c>
      <c r="H844" s="182">
        <v>0</v>
      </c>
      <c r="I844" s="103">
        <v>0</v>
      </c>
      <c r="K844" s="103">
        <v>0</v>
      </c>
      <c r="L844" s="103">
        <v>0</v>
      </c>
      <c r="M844" s="103">
        <v>0</v>
      </c>
      <c r="N844" s="182">
        <v>0</v>
      </c>
      <c r="O844" s="182">
        <v>0</v>
      </c>
      <c r="P844" s="103">
        <v>0</v>
      </c>
      <c r="R844" s="100">
        <v>0</v>
      </c>
      <c r="S844" s="100">
        <v>0</v>
      </c>
      <c r="T844" s="100">
        <v>0</v>
      </c>
      <c r="U844" s="183">
        <v>0</v>
      </c>
      <c r="V844" s="183">
        <v>0</v>
      </c>
      <c r="W844" s="100">
        <v>0</v>
      </c>
    </row>
  </sheetData>
  <mergeCells count="6">
    <mergeCell ref="R6:S6"/>
    <mergeCell ref="K4:L4"/>
    <mergeCell ref="D5:E5"/>
    <mergeCell ref="K5:L5"/>
    <mergeCell ref="D6:E6"/>
    <mergeCell ref="K6:L6"/>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W843"/>
  <sheetViews>
    <sheetView topLeftCell="A6" workbookViewId="0">
      <pane xSplit="2" ySplit="4" topLeftCell="C653" activePane="bottomRight" state="frozen"/>
      <selection activeCell="A634" sqref="A634:W634"/>
      <selection pane="topRight" activeCell="A634" sqref="A634:W634"/>
      <selection pane="bottomLeft" activeCell="A634" sqref="A634:W634"/>
      <selection pane="bottomRight" activeCell="M673" sqref="M673"/>
    </sheetView>
  </sheetViews>
  <sheetFormatPr defaultRowHeight="12.5"/>
  <cols>
    <col min="1" max="1" width="12.26953125" style="178" customWidth="1"/>
    <col min="2" max="2" width="11.26953125" customWidth="1"/>
    <col min="4" max="4" width="10.1796875" bestFit="1" customWidth="1"/>
  </cols>
  <sheetData>
    <row r="1" spans="1:23" s="104" customFormat="1">
      <c r="A1" s="174" t="s">
        <v>87</v>
      </c>
      <c r="B1" s="112"/>
      <c r="C1" s="111"/>
      <c r="D1" s="111"/>
      <c r="E1" s="111"/>
      <c r="F1" s="111"/>
      <c r="G1" s="111"/>
      <c r="H1" s="111"/>
      <c r="I1" s="111"/>
      <c r="J1" s="111"/>
      <c r="K1" s="111"/>
      <c r="L1" s="111"/>
      <c r="M1" s="111"/>
      <c r="N1" s="111"/>
      <c r="O1" s="111"/>
      <c r="P1" s="111"/>
    </row>
    <row r="2" spans="1:23" s="104" customFormat="1">
      <c r="A2" s="174"/>
      <c r="B2" s="110"/>
      <c r="C2" s="111"/>
      <c r="D2" s="110"/>
      <c r="E2" s="111"/>
      <c r="F2" s="110"/>
      <c r="G2" s="111"/>
      <c r="H2" s="110"/>
      <c r="I2" s="111"/>
      <c r="J2" s="110"/>
      <c r="K2" s="110"/>
      <c r="L2" s="110"/>
      <c r="M2" s="111"/>
      <c r="N2" s="110"/>
      <c r="O2" s="111"/>
      <c r="P2" s="110"/>
    </row>
    <row r="3" spans="1:23" s="104" customFormat="1">
      <c r="A3" s="174" t="s">
        <v>31</v>
      </c>
      <c r="B3" s="112"/>
      <c r="C3" s="111"/>
      <c r="D3" s="111"/>
      <c r="E3" s="111"/>
      <c r="F3" s="111"/>
      <c r="G3" s="111"/>
      <c r="H3" s="111"/>
      <c r="I3" s="111"/>
      <c r="J3" s="111"/>
      <c r="K3" s="111"/>
      <c r="L3" s="111"/>
      <c r="M3" s="111"/>
      <c r="N3" s="111"/>
      <c r="O3" s="111"/>
      <c r="P3" s="111"/>
    </row>
    <row r="4" spans="1:23" s="104" customFormat="1">
      <c r="A4" s="174"/>
      <c r="B4" s="112"/>
      <c r="C4" s="111"/>
      <c r="D4" s="111"/>
      <c r="E4" s="111"/>
      <c r="F4" s="111"/>
      <c r="G4" s="111"/>
      <c r="H4" s="111"/>
      <c r="I4" s="111"/>
      <c r="J4" s="111"/>
      <c r="K4" s="111"/>
      <c r="L4" s="111"/>
      <c r="M4" s="111"/>
      <c r="N4" s="111"/>
      <c r="O4" s="111"/>
      <c r="P4" s="111"/>
      <c r="Q4" s="105"/>
    </row>
    <row r="5" spans="1:23" s="104" customFormat="1" ht="13">
      <c r="A5" s="175" t="s">
        <v>42</v>
      </c>
      <c r="B5" s="112"/>
      <c r="C5" s="113" t="s">
        <v>63</v>
      </c>
      <c r="D5" s="111"/>
      <c r="E5" s="111"/>
      <c r="F5" s="111"/>
      <c r="G5" s="113"/>
      <c r="H5" s="114"/>
      <c r="I5" s="114"/>
      <c r="J5" s="114"/>
      <c r="K5" s="114"/>
      <c r="L5" s="114"/>
      <c r="M5" s="114"/>
      <c r="N5" s="114"/>
      <c r="O5" s="114"/>
      <c r="P5" s="114"/>
      <c r="Q5" s="107"/>
    </row>
    <row r="6" spans="1:23" s="104" customFormat="1" ht="13">
      <c r="A6" s="175"/>
      <c r="B6" s="112"/>
      <c r="C6" s="113" t="s">
        <v>69</v>
      </c>
      <c r="D6" s="111"/>
      <c r="E6" s="111"/>
      <c r="F6" s="111"/>
      <c r="G6" s="113"/>
      <c r="H6" s="113" t="s">
        <v>67</v>
      </c>
      <c r="I6" s="113"/>
      <c r="J6" s="113"/>
      <c r="K6" s="113"/>
      <c r="L6" s="113"/>
      <c r="M6" s="113" t="s">
        <v>70</v>
      </c>
      <c r="N6" s="113"/>
      <c r="O6" s="113"/>
      <c r="P6" s="113"/>
      <c r="Q6" s="107"/>
      <c r="R6" s="299"/>
      <c r="S6" s="299"/>
      <c r="T6" s="106"/>
      <c r="U6" s="106"/>
      <c r="V6" s="106"/>
    </row>
    <row r="7" spans="1:23" s="104" customFormat="1" ht="13">
      <c r="A7" s="176"/>
      <c r="B7" s="112"/>
      <c r="C7" s="115" t="s">
        <v>71</v>
      </c>
      <c r="D7" s="115" t="s">
        <v>72</v>
      </c>
      <c r="E7" s="115" t="s">
        <v>73</v>
      </c>
      <c r="F7" s="115"/>
      <c r="G7" s="115"/>
      <c r="H7" s="115" t="s">
        <v>74</v>
      </c>
      <c r="I7" s="115" t="s">
        <v>72</v>
      </c>
      <c r="J7" s="115" t="s">
        <v>73</v>
      </c>
      <c r="K7" s="115"/>
      <c r="L7" s="115"/>
      <c r="M7" s="115" t="s">
        <v>68</v>
      </c>
      <c r="N7" s="115" t="s">
        <v>72</v>
      </c>
      <c r="O7" s="115" t="s">
        <v>73</v>
      </c>
      <c r="P7" s="115"/>
      <c r="Q7" s="107"/>
      <c r="R7" s="107"/>
      <c r="S7" s="107"/>
      <c r="T7" s="107"/>
      <c r="U7" s="108"/>
      <c r="V7" s="108"/>
    </row>
    <row r="8" spans="1:23" s="104" customFormat="1" ht="13">
      <c r="A8" s="174"/>
      <c r="B8" s="112"/>
      <c r="C8" s="115">
        <v>1</v>
      </c>
      <c r="D8" s="115" t="s">
        <v>75</v>
      </c>
      <c r="E8" s="115" t="s">
        <v>76</v>
      </c>
      <c r="F8" s="115"/>
      <c r="G8" s="115"/>
      <c r="H8" s="115">
        <v>2</v>
      </c>
      <c r="I8" s="115" t="s">
        <v>75</v>
      </c>
      <c r="J8" s="115" t="s">
        <v>76</v>
      </c>
      <c r="K8" s="115"/>
      <c r="L8" s="115"/>
      <c r="M8" s="115">
        <v>3</v>
      </c>
      <c r="N8" s="115" t="s">
        <v>75</v>
      </c>
      <c r="O8" s="115" t="s">
        <v>76</v>
      </c>
      <c r="P8" s="115"/>
      <c r="Q8" s="107"/>
      <c r="R8" s="107"/>
      <c r="S8" s="107"/>
      <c r="T8" s="106"/>
      <c r="U8" s="106"/>
      <c r="V8" s="106"/>
      <c r="W8" s="109"/>
    </row>
    <row r="9" spans="1:23" s="141" customFormat="1" ht="13">
      <c r="A9" s="177"/>
      <c r="B9" s="142"/>
      <c r="C9" s="143" t="s">
        <v>38</v>
      </c>
      <c r="D9" s="143" t="s">
        <v>39</v>
      </c>
      <c r="E9" s="143" t="s">
        <v>40</v>
      </c>
      <c r="F9" s="143" t="s">
        <v>45</v>
      </c>
      <c r="G9" s="143"/>
      <c r="H9" s="143" t="s">
        <v>38</v>
      </c>
      <c r="I9" s="143" t="s">
        <v>39</v>
      </c>
      <c r="J9" s="143" t="s">
        <v>40</v>
      </c>
      <c r="K9" s="143" t="s">
        <v>45</v>
      </c>
      <c r="L9" s="143"/>
      <c r="M9" s="143" t="s">
        <v>38</v>
      </c>
      <c r="N9" s="143" t="s">
        <v>39</v>
      </c>
      <c r="O9" s="143" t="s">
        <v>40</v>
      </c>
      <c r="P9" s="143" t="s">
        <v>45</v>
      </c>
    </row>
    <row r="10" spans="1:23">
      <c r="A10" s="168">
        <v>39453</v>
      </c>
      <c r="B10" s="66">
        <v>0.74495</v>
      </c>
      <c r="C10" s="35">
        <v>1.89</v>
      </c>
      <c r="D10" s="12">
        <v>0</v>
      </c>
      <c r="E10" s="12">
        <v>1.0695187165775195</v>
      </c>
      <c r="F10" s="35">
        <f t="shared" ref="F10:F61" si="0">C10*B10*100</f>
        <v>140.79554999999999</v>
      </c>
      <c r="G10" s="35"/>
      <c r="H10" s="35">
        <v>1.0900000000000001</v>
      </c>
      <c r="I10" s="12">
        <v>0.98198198198198194</v>
      </c>
      <c r="J10" s="12">
        <v>7.9207920792079278</v>
      </c>
      <c r="K10" s="35">
        <f>H10*B10*100</f>
        <v>81.199550000000016</v>
      </c>
      <c r="M10" s="35">
        <v>1.52</v>
      </c>
      <c r="N10" s="12">
        <v>-3.7974683544303787</v>
      </c>
      <c r="O10" s="12">
        <v>0</v>
      </c>
      <c r="P10" s="35">
        <f>M10*B10*100</f>
        <v>113.23240000000001</v>
      </c>
    </row>
    <row r="11" spans="1:23">
      <c r="A11" s="168">
        <v>39460</v>
      </c>
      <c r="B11" s="66">
        <v>0.75549999999999995</v>
      </c>
      <c r="C11" s="35">
        <v>1.89</v>
      </c>
      <c r="D11" s="12">
        <v>0</v>
      </c>
      <c r="E11" s="12">
        <v>2.7173913043478279</v>
      </c>
      <c r="F11" s="35">
        <f t="shared" si="0"/>
        <v>142.7895</v>
      </c>
      <c r="G11" s="35"/>
      <c r="H11" s="35">
        <v>1.07</v>
      </c>
      <c r="I11" s="12">
        <v>-1.8348623853211024</v>
      </c>
      <c r="J11" s="12">
        <v>11.458333333333343</v>
      </c>
      <c r="K11" s="35">
        <f t="shared" ref="K11:K63" si="1">H11*B11*100</f>
        <v>80.838499999999996</v>
      </c>
      <c r="M11" s="35">
        <v>1.51</v>
      </c>
      <c r="N11" s="12">
        <v>-0.65789473684209554</v>
      </c>
      <c r="O11" s="12">
        <v>-0.65789473684209554</v>
      </c>
      <c r="P11" s="35">
        <f t="shared" ref="P11:P63" si="2">M11*B11*100</f>
        <v>114.08049999999999</v>
      </c>
    </row>
    <row r="12" spans="1:23">
      <c r="A12" s="168">
        <v>39467</v>
      </c>
      <c r="B12" s="66">
        <v>0.74809999999999999</v>
      </c>
      <c r="C12" s="35">
        <v>1.89</v>
      </c>
      <c r="D12" s="12">
        <v>0</v>
      </c>
      <c r="E12" s="12">
        <v>2.7173913043478279</v>
      </c>
      <c r="F12" s="35">
        <f t="shared" si="0"/>
        <v>141.39089999999999</v>
      </c>
      <c r="G12" s="35"/>
      <c r="H12" s="35">
        <v>1.0900000000000001</v>
      </c>
      <c r="I12" s="12">
        <v>1.8691588785046775</v>
      </c>
      <c r="J12" s="12">
        <v>12.371134020618555</v>
      </c>
      <c r="K12" s="35">
        <f t="shared" si="1"/>
        <v>81.542900000000003</v>
      </c>
      <c r="M12" s="35">
        <v>1.5</v>
      </c>
      <c r="N12" s="12">
        <v>-0.66225165562914867</v>
      </c>
      <c r="O12" s="12">
        <v>-1.3157894736842195</v>
      </c>
      <c r="P12" s="35">
        <f t="shared" si="2"/>
        <v>112.215</v>
      </c>
    </row>
    <row r="13" spans="1:23">
      <c r="A13" s="168">
        <v>39474</v>
      </c>
      <c r="B13" s="66">
        <v>0.74250000000000005</v>
      </c>
      <c r="C13" s="35">
        <v>1.89</v>
      </c>
      <c r="D13" s="12">
        <v>0</v>
      </c>
      <c r="E13" s="12">
        <v>2.7173913043478279</v>
      </c>
      <c r="F13" s="35">
        <f t="shared" si="0"/>
        <v>140.33249999999998</v>
      </c>
      <c r="G13" s="35"/>
      <c r="H13" s="35">
        <v>1.0900000000000001</v>
      </c>
      <c r="I13" s="12">
        <v>0</v>
      </c>
      <c r="J13" s="12">
        <v>14.736842105263179</v>
      </c>
      <c r="K13" s="35">
        <f t="shared" si="1"/>
        <v>80.932500000000005</v>
      </c>
      <c r="M13" s="35">
        <v>1.52</v>
      </c>
      <c r="N13" s="12">
        <v>1.3333333333333428</v>
      </c>
      <c r="O13" s="12">
        <v>4.1095890410958873</v>
      </c>
      <c r="P13" s="35">
        <f t="shared" si="2"/>
        <v>112.86</v>
      </c>
    </row>
    <row r="14" spans="1:23">
      <c r="A14" s="168">
        <v>39481</v>
      </c>
      <c r="B14" s="66">
        <v>0.74955000000000005</v>
      </c>
      <c r="C14" s="35">
        <v>1.89</v>
      </c>
      <c r="D14" s="12">
        <v>0</v>
      </c>
      <c r="E14" s="12">
        <v>2.3004059539918842</v>
      </c>
      <c r="F14" s="35">
        <f t="shared" si="0"/>
        <v>141.66495</v>
      </c>
      <c r="G14" s="35"/>
      <c r="H14" s="35">
        <v>1.08</v>
      </c>
      <c r="I14" s="12">
        <v>-0.91743119266055828</v>
      </c>
      <c r="J14" s="12">
        <v>11.053984575835486</v>
      </c>
      <c r="K14" s="35">
        <f t="shared" si="1"/>
        <v>80.951400000000007</v>
      </c>
      <c r="M14" s="35">
        <v>1.61</v>
      </c>
      <c r="N14" s="12">
        <v>5.9210526315789593</v>
      </c>
      <c r="O14" s="12">
        <v>6.9767441860465027</v>
      </c>
      <c r="P14" s="35">
        <f t="shared" si="2"/>
        <v>120.67755000000002</v>
      </c>
    </row>
    <row r="15" spans="1:23">
      <c r="A15" s="168">
        <v>39488</v>
      </c>
      <c r="B15" s="66">
        <v>0.74480000000000002</v>
      </c>
      <c r="C15" s="35">
        <v>1.89</v>
      </c>
      <c r="D15" s="12">
        <v>0</v>
      </c>
      <c r="E15" s="12">
        <v>2.7173913043478279</v>
      </c>
      <c r="F15" s="35">
        <f t="shared" si="0"/>
        <v>140.7672</v>
      </c>
      <c r="G15" s="35"/>
      <c r="H15" s="35">
        <v>1.05</v>
      </c>
      <c r="I15" s="12">
        <v>-2.7777777777777857</v>
      </c>
      <c r="J15" s="12">
        <v>7.1428571428571388</v>
      </c>
      <c r="K15" s="35">
        <f t="shared" si="1"/>
        <v>78.204000000000008</v>
      </c>
      <c r="M15" s="35">
        <v>1.54</v>
      </c>
      <c r="N15" s="12">
        <v>-4.3478260869565304</v>
      </c>
      <c r="O15" s="12">
        <v>4.7619047619047734</v>
      </c>
      <c r="P15" s="35">
        <f t="shared" si="2"/>
        <v>114.6992</v>
      </c>
    </row>
    <row r="16" spans="1:23">
      <c r="A16" s="168">
        <v>39495</v>
      </c>
      <c r="B16" s="66">
        <v>0.74780000000000002</v>
      </c>
      <c r="C16" s="35">
        <v>1.89</v>
      </c>
      <c r="D16" s="12">
        <v>0</v>
      </c>
      <c r="E16" s="12">
        <v>2.7173913043478279</v>
      </c>
      <c r="F16" s="35">
        <f t="shared" si="0"/>
        <v>141.33419999999998</v>
      </c>
      <c r="G16" s="35"/>
      <c r="H16" s="35">
        <v>1.04</v>
      </c>
      <c r="I16" s="12">
        <v>-0.952380952380949</v>
      </c>
      <c r="J16" s="12">
        <v>8.3333333333333428</v>
      </c>
      <c r="K16" s="35">
        <f t="shared" si="1"/>
        <v>77.771200000000007</v>
      </c>
      <c r="M16" s="35">
        <v>1.54</v>
      </c>
      <c r="N16" s="12">
        <v>0</v>
      </c>
      <c r="O16" s="12">
        <v>3.3557046979865817</v>
      </c>
      <c r="P16" s="35">
        <f t="shared" si="2"/>
        <v>115.16120000000001</v>
      </c>
    </row>
    <row r="17" spans="1:16">
      <c r="A17" s="168">
        <v>39502</v>
      </c>
      <c r="B17" s="66">
        <v>0.75480000000000003</v>
      </c>
      <c r="C17" s="35">
        <v>1.89</v>
      </c>
      <c r="D17" s="12">
        <v>0</v>
      </c>
      <c r="E17" s="12">
        <v>2.7173913043478279</v>
      </c>
      <c r="F17" s="35">
        <f t="shared" si="0"/>
        <v>142.65719999999999</v>
      </c>
      <c r="G17" s="35"/>
      <c r="H17" s="35">
        <v>1.05</v>
      </c>
      <c r="I17" s="12">
        <v>0.96153846153845279</v>
      </c>
      <c r="J17" s="12">
        <v>5</v>
      </c>
      <c r="K17" s="35">
        <f t="shared" si="1"/>
        <v>79.254000000000005</v>
      </c>
      <c r="M17" s="35">
        <v>1.53</v>
      </c>
      <c r="N17" s="12">
        <v>-0.64935064935065157</v>
      </c>
      <c r="O17" s="12">
        <v>7.7464788732394538</v>
      </c>
      <c r="P17" s="35">
        <f t="shared" si="2"/>
        <v>115.48439999999999</v>
      </c>
    </row>
    <row r="18" spans="1:16">
      <c r="A18" s="168">
        <v>39509</v>
      </c>
      <c r="B18" s="66">
        <v>0.76519999999999999</v>
      </c>
      <c r="C18" s="35">
        <v>1.92</v>
      </c>
      <c r="D18" s="12">
        <v>1.5873015873015817</v>
      </c>
      <c r="E18" s="12">
        <v>4.3478260869565162</v>
      </c>
      <c r="F18" s="35">
        <f t="shared" si="0"/>
        <v>146.91839999999999</v>
      </c>
      <c r="G18" s="35"/>
      <c r="H18" s="35">
        <v>1.02</v>
      </c>
      <c r="I18" s="12">
        <v>-2.8571428571428612</v>
      </c>
      <c r="J18" s="12">
        <v>4.8843187660668548</v>
      </c>
      <c r="K18" s="35">
        <f t="shared" si="1"/>
        <v>78.050399999999996</v>
      </c>
      <c r="M18" s="35">
        <v>1.46</v>
      </c>
      <c r="N18" s="12">
        <v>-4.5751633986928226</v>
      </c>
      <c r="O18" s="12">
        <v>-0.51107325383304669</v>
      </c>
      <c r="P18" s="35">
        <f t="shared" si="2"/>
        <v>111.7192</v>
      </c>
    </row>
    <row r="19" spans="1:16">
      <c r="A19" s="168">
        <v>39516</v>
      </c>
      <c r="B19" s="66">
        <v>0.76470000000000005</v>
      </c>
      <c r="C19" s="35">
        <v>2.0099999999999998</v>
      </c>
      <c r="D19" s="12">
        <v>4.6875</v>
      </c>
      <c r="E19" s="12">
        <v>12.290502793296071</v>
      </c>
      <c r="F19" s="35">
        <f t="shared" si="0"/>
        <v>153.70469999999997</v>
      </c>
      <c r="G19" s="35"/>
      <c r="H19" s="35">
        <v>1.0900000000000001</v>
      </c>
      <c r="I19" s="12">
        <v>6.8627450980392126</v>
      </c>
      <c r="J19" s="12">
        <v>13.541666666666671</v>
      </c>
      <c r="K19" s="35">
        <f t="shared" si="1"/>
        <v>83.352300000000014</v>
      </c>
      <c r="M19" s="35">
        <v>1.49</v>
      </c>
      <c r="N19" s="12">
        <v>2.0547945205479579</v>
      </c>
      <c r="O19" s="12">
        <v>4.1958041958042145</v>
      </c>
      <c r="P19" s="35">
        <f t="shared" si="2"/>
        <v>113.94030000000002</v>
      </c>
    </row>
    <row r="20" spans="1:16">
      <c r="A20" s="168">
        <v>39523</v>
      </c>
      <c r="B20" s="66">
        <v>0.76754999999999995</v>
      </c>
      <c r="C20" s="35">
        <v>2.12</v>
      </c>
      <c r="D20" s="12">
        <v>5.47263681592041</v>
      </c>
      <c r="E20" s="12">
        <v>18.435754189944149</v>
      </c>
      <c r="F20" s="35">
        <f t="shared" si="0"/>
        <v>162.72059999999999</v>
      </c>
      <c r="G20" s="35"/>
      <c r="H20" s="35">
        <v>1.1499999999999999</v>
      </c>
      <c r="I20" s="12">
        <v>5.5045871559632928</v>
      </c>
      <c r="J20" s="12">
        <v>19.791666666666657</v>
      </c>
      <c r="K20" s="35">
        <f t="shared" si="1"/>
        <v>88.268249999999995</v>
      </c>
      <c r="M20" s="35">
        <v>1.5</v>
      </c>
      <c r="N20" s="12">
        <v>0.67114093959732202</v>
      </c>
      <c r="O20" s="12">
        <v>9.4890510948905131</v>
      </c>
      <c r="P20" s="35">
        <f t="shared" si="2"/>
        <v>115.13249999999999</v>
      </c>
    </row>
    <row r="21" spans="1:16">
      <c r="A21" s="168">
        <v>39530</v>
      </c>
      <c r="B21" s="66">
        <v>0.77829999999999999</v>
      </c>
      <c r="C21" s="35">
        <v>2.17</v>
      </c>
      <c r="D21" s="12">
        <v>2.358490566037716</v>
      </c>
      <c r="E21" s="12">
        <v>21.229050279329599</v>
      </c>
      <c r="F21" s="35">
        <f t="shared" si="0"/>
        <v>168.89109999999999</v>
      </c>
      <c r="G21" s="35"/>
      <c r="H21" s="35">
        <v>1.18</v>
      </c>
      <c r="I21" s="12">
        <v>2.6086956521739211</v>
      </c>
      <c r="J21" s="12">
        <v>25.531914893617014</v>
      </c>
      <c r="K21" s="35">
        <f t="shared" si="1"/>
        <v>91.839399999999998</v>
      </c>
      <c r="M21" s="35">
        <v>1.56</v>
      </c>
      <c r="N21" s="12">
        <v>4</v>
      </c>
      <c r="O21" s="12">
        <v>10.638297872340431</v>
      </c>
      <c r="P21" s="35">
        <f t="shared" si="2"/>
        <v>121.4148</v>
      </c>
    </row>
    <row r="22" spans="1:16">
      <c r="A22" s="168">
        <v>39537</v>
      </c>
      <c r="B22" s="66">
        <v>0.79079999999999995</v>
      </c>
      <c r="C22" s="35">
        <v>2.17</v>
      </c>
      <c r="D22" s="12">
        <v>0</v>
      </c>
      <c r="E22" s="12">
        <v>20.388349514563103</v>
      </c>
      <c r="F22" s="35">
        <f t="shared" si="0"/>
        <v>171.6036</v>
      </c>
      <c r="G22" s="35"/>
      <c r="H22" s="35">
        <v>1.21</v>
      </c>
      <c r="I22" s="12">
        <v>2.5423728813559308</v>
      </c>
      <c r="J22" s="12">
        <v>26.041666666666671</v>
      </c>
      <c r="K22" s="35">
        <f t="shared" si="1"/>
        <v>95.686799999999991</v>
      </c>
      <c r="M22" s="35">
        <v>1.53</v>
      </c>
      <c r="N22" s="12">
        <v>-1.923076923076934</v>
      </c>
      <c r="O22" s="12">
        <v>9.2857142857142918</v>
      </c>
      <c r="P22" s="35">
        <f t="shared" si="2"/>
        <v>120.9924</v>
      </c>
    </row>
    <row r="23" spans="1:16">
      <c r="A23" s="168">
        <v>39544</v>
      </c>
      <c r="B23" s="66">
        <v>0.78549999999999998</v>
      </c>
      <c r="C23" s="35">
        <v>2.17</v>
      </c>
      <c r="D23" s="12">
        <v>0</v>
      </c>
      <c r="E23" s="12">
        <v>14.81481481481481</v>
      </c>
      <c r="F23" s="35">
        <f t="shared" si="0"/>
        <v>170.45349999999999</v>
      </c>
      <c r="G23" s="35"/>
      <c r="H23" s="35">
        <v>1.17</v>
      </c>
      <c r="I23" s="12">
        <v>-3.3057851239669418</v>
      </c>
      <c r="J23" s="12">
        <v>27.173913043478251</v>
      </c>
      <c r="K23" s="35">
        <f t="shared" si="1"/>
        <v>91.903499999999994</v>
      </c>
      <c r="M23" s="35">
        <v>1.51</v>
      </c>
      <c r="N23" s="12">
        <v>-1.3071895424836697</v>
      </c>
      <c r="O23" s="12">
        <v>-17.934782608695656</v>
      </c>
      <c r="P23" s="35">
        <f t="shared" si="2"/>
        <v>118.6105</v>
      </c>
    </row>
    <row r="24" spans="1:16">
      <c r="A24" s="168">
        <v>39551</v>
      </c>
      <c r="B24" s="66">
        <v>0.80169999999999997</v>
      </c>
      <c r="C24" s="35">
        <v>2.17</v>
      </c>
      <c r="D24" s="12">
        <v>0</v>
      </c>
      <c r="E24" s="12">
        <v>14.81481481481481</v>
      </c>
      <c r="F24" s="35">
        <f t="shared" si="0"/>
        <v>173.96889999999999</v>
      </c>
      <c r="G24" s="35"/>
      <c r="H24" s="35">
        <v>1.21</v>
      </c>
      <c r="I24" s="12">
        <v>3.4188034188034351</v>
      </c>
      <c r="J24" s="12">
        <v>26.041666666666671</v>
      </c>
      <c r="K24" s="35">
        <f t="shared" si="1"/>
        <v>97.00569999999999</v>
      </c>
      <c r="M24" s="35">
        <v>1.48</v>
      </c>
      <c r="N24" s="12">
        <v>-1.9867549668874176</v>
      </c>
      <c r="O24" s="12">
        <v>-3.2679738562091529</v>
      </c>
      <c r="P24" s="35">
        <f t="shared" si="2"/>
        <v>118.65159999999999</v>
      </c>
    </row>
    <row r="25" spans="1:16">
      <c r="A25" s="168">
        <v>39558</v>
      </c>
      <c r="B25" s="66">
        <v>0.79069999999999996</v>
      </c>
      <c r="C25" s="35">
        <v>2.1</v>
      </c>
      <c r="D25" s="12">
        <v>-3.2258064516128968</v>
      </c>
      <c r="E25" s="12">
        <v>9.375</v>
      </c>
      <c r="F25" s="35">
        <f t="shared" si="0"/>
        <v>166.047</v>
      </c>
      <c r="G25" s="35"/>
      <c r="H25" s="35">
        <v>1.1299999999999999</v>
      </c>
      <c r="I25" s="12">
        <v>-6.6115702479338978</v>
      </c>
      <c r="J25" s="12">
        <v>20.212765957446805</v>
      </c>
      <c r="K25" s="35">
        <f t="shared" si="1"/>
        <v>89.349099999999993</v>
      </c>
      <c r="M25" s="35">
        <v>1.5</v>
      </c>
      <c r="N25" s="12">
        <v>1.3513513513513544</v>
      </c>
      <c r="O25" s="12">
        <v>-13.294797687861276</v>
      </c>
      <c r="P25" s="35">
        <f t="shared" si="2"/>
        <v>118.60499999999999</v>
      </c>
    </row>
    <row r="26" spans="1:16">
      <c r="A26" s="168">
        <v>39565</v>
      </c>
      <c r="B26" s="66">
        <v>0.78605000000000003</v>
      </c>
      <c r="C26" s="35">
        <v>2.0499999999999998</v>
      </c>
      <c r="D26" s="12">
        <v>-5.5299539170507046</v>
      </c>
      <c r="E26" s="12">
        <v>6.7708333333333286</v>
      </c>
      <c r="F26" s="35">
        <f t="shared" si="0"/>
        <v>161.14024999999998</v>
      </c>
      <c r="G26" s="35"/>
      <c r="H26" s="35">
        <v>1.08</v>
      </c>
      <c r="I26" s="12">
        <v>-4.4247787610619298</v>
      </c>
      <c r="J26" s="12">
        <v>14.893617021276611</v>
      </c>
      <c r="K26" s="35">
        <f t="shared" si="1"/>
        <v>84.893400000000014</v>
      </c>
      <c r="M26" s="35">
        <v>1.61</v>
      </c>
      <c r="N26" s="12">
        <v>7.3333333333333428</v>
      </c>
      <c r="O26" s="12">
        <v>-1.2269938650306642</v>
      </c>
      <c r="P26" s="35">
        <f t="shared" si="2"/>
        <v>126.55405000000002</v>
      </c>
    </row>
    <row r="27" spans="1:16">
      <c r="A27" s="168">
        <v>39572</v>
      </c>
      <c r="B27" s="66">
        <v>0.77900000000000003</v>
      </c>
      <c r="C27" s="35">
        <v>2.0499999999999998</v>
      </c>
      <c r="D27" s="12">
        <v>0</v>
      </c>
      <c r="E27" s="12">
        <v>8.3509513742071562</v>
      </c>
      <c r="F27" s="35">
        <f t="shared" si="0"/>
        <v>159.69499999999999</v>
      </c>
      <c r="G27" s="35"/>
      <c r="H27" s="35">
        <v>1.08</v>
      </c>
      <c r="I27" s="12">
        <v>0</v>
      </c>
      <c r="J27" s="12">
        <v>14.164904862579291</v>
      </c>
      <c r="K27" s="35">
        <f t="shared" si="1"/>
        <v>84.132000000000005</v>
      </c>
      <c r="M27" s="35">
        <v>1.68</v>
      </c>
      <c r="N27" s="12">
        <v>4.3478260869565162</v>
      </c>
      <c r="O27" s="12">
        <v>3.0674846625767174</v>
      </c>
      <c r="P27" s="35">
        <f t="shared" si="2"/>
        <v>130.87200000000001</v>
      </c>
    </row>
    <row r="28" spans="1:16">
      <c r="A28" s="168">
        <v>39579</v>
      </c>
      <c r="B28" s="66">
        <v>0.79379999999999995</v>
      </c>
      <c r="C28" s="35">
        <v>2.0499999999999998</v>
      </c>
      <c r="D28" s="12">
        <v>0</v>
      </c>
      <c r="E28" s="12">
        <v>6.7708333333333286</v>
      </c>
      <c r="F28" s="35">
        <f t="shared" si="0"/>
        <v>162.72899999999996</v>
      </c>
      <c r="G28" s="35"/>
      <c r="H28" s="35">
        <v>1.1100000000000001</v>
      </c>
      <c r="I28" s="12">
        <v>2.7777777777777857</v>
      </c>
      <c r="J28" s="12">
        <v>19.354838709677423</v>
      </c>
      <c r="K28" s="35">
        <f t="shared" si="1"/>
        <v>88.111800000000002</v>
      </c>
      <c r="M28" s="35">
        <v>1.73</v>
      </c>
      <c r="N28" s="12">
        <v>2.9761904761904816</v>
      </c>
      <c r="O28" s="12">
        <v>15.333333333333329</v>
      </c>
      <c r="P28" s="35">
        <f t="shared" si="2"/>
        <v>137.32739999999998</v>
      </c>
    </row>
    <row r="29" spans="1:16">
      <c r="A29" s="168">
        <v>39586</v>
      </c>
      <c r="B29" s="66">
        <v>0.79584999999999995</v>
      </c>
      <c r="C29" s="35">
        <v>2.0499999999999998</v>
      </c>
      <c r="D29" s="12">
        <v>0</v>
      </c>
      <c r="E29" s="12">
        <v>6.7708333333333286</v>
      </c>
      <c r="F29" s="35">
        <f t="shared" si="0"/>
        <v>163.14924999999997</v>
      </c>
      <c r="G29" s="35"/>
      <c r="H29" s="35">
        <v>1.18</v>
      </c>
      <c r="I29" s="12">
        <v>6.3063063063062827</v>
      </c>
      <c r="J29" s="12">
        <v>29.670329670329664</v>
      </c>
      <c r="K29" s="35">
        <f t="shared" si="1"/>
        <v>93.910299999999992</v>
      </c>
      <c r="M29" s="35">
        <v>1.83</v>
      </c>
      <c r="N29" s="12">
        <v>5.7803468208092568</v>
      </c>
      <c r="O29" s="12">
        <v>19.607843137254903</v>
      </c>
      <c r="P29" s="35">
        <f t="shared" si="2"/>
        <v>145.64054999999999</v>
      </c>
    </row>
    <row r="30" spans="1:16">
      <c r="A30" s="168">
        <v>39593</v>
      </c>
      <c r="B30" s="66">
        <v>0.7944</v>
      </c>
      <c r="C30" s="35">
        <v>2.1</v>
      </c>
      <c r="D30" s="12">
        <v>2.4390243902439011</v>
      </c>
      <c r="E30" s="12">
        <v>6.5989847715736119</v>
      </c>
      <c r="F30" s="35">
        <f t="shared" si="0"/>
        <v>166.82400000000001</v>
      </c>
      <c r="G30" s="35"/>
      <c r="H30" s="35">
        <v>1.2</v>
      </c>
      <c r="I30" s="12">
        <v>1.6949152542372872</v>
      </c>
      <c r="J30" s="12">
        <v>27.659574468085111</v>
      </c>
      <c r="K30" s="35">
        <f t="shared" si="1"/>
        <v>95.327999999999989</v>
      </c>
      <c r="M30" s="35">
        <v>1.83</v>
      </c>
      <c r="N30" s="12">
        <v>0</v>
      </c>
      <c r="O30" s="12">
        <v>12.26993865030677</v>
      </c>
      <c r="P30" s="35">
        <f t="shared" si="2"/>
        <v>145.37520000000001</v>
      </c>
    </row>
    <row r="31" spans="1:16">
      <c r="A31" s="168">
        <v>39600</v>
      </c>
      <c r="B31" s="66">
        <v>0.78600000000000003</v>
      </c>
      <c r="C31" s="35">
        <v>2.15</v>
      </c>
      <c r="D31" s="12">
        <v>2.3809523809523796</v>
      </c>
      <c r="E31" s="12">
        <v>11.254851228977998</v>
      </c>
      <c r="F31" s="35">
        <f t="shared" si="0"/>
        <v>168.99</v>
      </c>
      <c r="G31" s="35"/>
      <c r="H31" s="35">
        <v>1.22</v>
      </c>
      <c r="I31" s="12">
        <v>1.6666666666666572</v>
      </c>
      <c r="J31" s="12">
        <v>31.182795698924735</v>
      </c>
      <c r="K31" s="35">
        <f t="shared" si="1"/>
        <v>95.891999999999996</v>
      </c>
      <c r="M31" s="35">
        <v>1.65</v>
      </c>
      <c r="N31" s="12">
        <v>-9.8360655737704974</v>
      </c>
      <c r="O31" s="12">
        <v>5.7692307692307736</v>
      </c>
      <c r="P31" s="35">
        <f t="shared" si="2"/>
        <v>129.69</v>
      </c>
    </row>
    <row r="32" spans="1:16">
      <c r="A32" s="168">
        <v>39607</v>
      </c>
      <c r="B32" s="66">
        <v>0.79710000000000003</v>
      </c>
      <c r="C32" s="35">
        <v>2.23</v>
      </c>
      <c r="D32" s="12">
        <v>3.7209302325581461</v>
      </c>
      <c r="E32" s="12">
        <v>10.396039603960403</v>
      </c>
      <c r="F32" s="35">
        <f t="shared" si="0"/>
        <v>177.7533</v>
      </c>
      <c r="G32" s="35"/>
      <c r="H32" s="35">
        <v>1.26</v>
      </c>
      <c r="I32" s="12">
        <v>3.2786885245901658</v>
      </c>
      <c r="J32" s="12">
        <v>35.483870967741922</v>
      </c>
      <c r="K32" s="35">
        <f t="shared" si="1"/>
        <v>100.43459999999999</v>
      </c>
      <c r="M32" s="35">
        <v>1.6</v>
      </c>
      <c r="N32" s="12">
        <v>-3.030303030303017</v>
      </c>
      <c r="O32" s="12">
        <v>0.62893081761006897</v>
      </c>
      <c r="P32" s="35">
        <f t="shared" si="2"/>
        <v>127.536</v>
      </c>
    </row>
    <row r="33" spans="1:16">
      <c r="A33" s="168">
        <v>39614</v>
      </c>
      <c r="B33" s="66">
        <v>0.78835</v>
      </c>
      <c r="C33" s="35">
        <v>2.31</v>
      </c>
      <c r="D33" s="12">
        <v>3.5874439461883583</v>
      </c>
      <c r="E33" s="12">
        <v>14.356435643564353</v>
      </c>
      <c r="F33" s="35">
        <f t="shared" si="0"/>
        <v>182.10885000000002</v>
      </c>
      <c r="G33" s="35"/>
      <c r="H33" s="35">
        <v>1.28</v>
      </c>
      <c r="I33" s="12">
        <v>1.5873015873015817</v>
      </c>
      <c r="J33" s="12">
        <v>37.634408602150529</v>
      </c>
      <c r="K33" s="35">
        <f t="shared" si="1"/>
        <v>100.9088</v>
      </c>
      <c r="M33" s="35">
        <v>1.73</v>
      </c>
      <c r="N33" s="12">
        <v>8.1249999999999858</v>
      </c>
      <c r="O33" s="12">
        <v>9.4936708860759325</v>
      </c>
      <c r="P33" s="35">
        <f t="shared" si="2"/>
        <v>136.38454999999999</v>
      </c>
    </row>
    <row r="34" spans="1:16">
      <c r="A34" s="168">
        <v>39621</v>
      </c>
      <c r="B34" s="66">
        <v>0.78964999999999996</v>
      </c>
      <c r="C34" s="35">
        <v>2.31</v>
      </c>
      <c r="D34" s="12">
        <v>0</v>
      </c>
      <c r="E34" s="12">
        <v>14.356435643564353</v>
      </c>
      <c r="F34" s="35">
        <f t="shared" si="0"/>
        <v>182.40915000000001</v>
      </c>
      <c r="G34" s="35"/>
      <c r="H34" s="35">
        <v>1.31</v>
      </c>
      <c r="I34" s="12">
        <v>2.34375</v>
      </c>
      <c r="J34" s="12">
        <v>45.555555555555543</v>
      </c>
      <c r="K34" s="35">
        <f t="shared" si="1"/>
        <v>103.44415000000001</v>
      </c>
      <c r="M34" s="35">
        <v>1.77</v>
      </c>
      <c r="N34" s="12">
        <v>2.3121387283237027</v>
      </c>
      <c r="O34" s="12">
        <v>23.776223776223787</v>
      </c>
      <c r="P34" s="35">
        <f t="shared" si="2"/>
        <v>139.76804999999999</v>
      </c>
    </row>
    <row r="35" spans="1:16">
      <c r="A35" s="168">
        <v>39628</v>
      </c>
      <c r="B35" s="66">
        <v>0.79235</v>
      </c>
      <c r="C35" s="35">
        <v>2.2799999999999998</v>
      </c>
      <c r="D35" s="12">
        <v>-1.2987012987013031</v>
      </c>
      <c r="E35" s="12">
        <v>12.871287128712865</v>
      </c>
      <c r="F35" s="35">
        <f t="shared" si="0"/>
        <v>180.6558</v>
      </c>
      <c r="G35" s="35"/>
      <c r="H35" s="35">
        <v>1.31</v>
      </c>
      <c r="I35" s="12">
        <v>0</v>
      </c>
      <c r="J35" s="12">
        <v>42.391304347826093</v>
      </c>
      <c r="K35" s="35">
        <f t="shared" si="1"/>
        <v>103.79785000000001</v>
      </c>
      <c r="M35" s="35">
        <v>1.78</v>
      </c>
      <c r="N35" s="12">
        <v>0.56497175141242906</v>
      </c>
      <c r="O35" s="12">
        <v>17.10526315789474</v>
      </c>
      <c r="P35" s="35">
        <f t="shared" si="2"/>
        <v>141.03829999999999</v>
      </c>
    </row>
    <row r="36" spans="1:16">
      <c r="A36" s="168">
        <v>39635</v>
      </c>
      <c r="B36" s="66">
        <v>0.79079999999999995</v>
      </c>
      <c r="C36" s="35">
        <v>2.2799999999999998</v>
      </c>
      <c r="D36" s="12">
        <v>0</v>
      </c>
      <c r="E36" s="12">
        <v>12.871287128712865</v>
      </c>
      <c r="F36" s="35">
        <f t="shared" si="0"/>
        <v>180.30239999999998</v>
      </c>
      <c r="G36" s="35"/>
      <c r="H36" s="35">
        <v>1.32</v>
      </c>
      <c r="I36" s="12">
        <v>0.76335877862594259</v>
      </c>
      <c r="J36" s="12">
        <v>45.054945054945051</v>
      </c>
      <c r="K36" s="35">
        <f t="shared" si="1"/>
        <v>104.38559999999998</v>
      </c>
      <c r="M36" s="35">
        <v>1.77</v>
      </c>
      <c r="N36" s="12">
        <v>-0.56179775280898525</v>
      </c>
      <c r="O36" s="12">
        <v>15.686274509803908</v>
      </c>
      <c r="P36" s="35">
        <f t="shared" si="2"/>
        <v>139.9716</v>
      </c>
    </row>
    <row r="37" spans="1:16">
      <c r="A37" s="168">
        <v>39642</v>
      </c>
      <c r="B37" s="66">
        <v>0.79915000000000003</v>
      </c>
      <c r="C37" s="35">
        <v>2.2799999999999998</v>
      </c>
      <c r="D37" s="12">
        <v>0</v>
      </c>
      <c r="E37" s="12">
        <v>11.219512195121965</v>
      </c>
      <c r="F37" s="35">
        <f t="shared" si="0"/>
        <v>182.2062</v>
      </c>
      <c r="G37" s="35"/>
      <c r="H37" s="35">
        <v>1.36</v>
      </c>
      <c r="I37" s="12">
        <v>3.0303030303030312</v>
      </c>
      <c r="J37" s="12">
        <v>40.206185567010323</v>
      </c>
      <c r="K37" s="35">
        <f t="shared" si="1"/>
        <v>108.68440000000001</v>
      </c>
      <c r="M37" s="35">
        <v>1.79</v>
      </c>
      <c r="N37" s="12">
        <v>1.1299435028248723</v>
      </c>
      <c r="O37" s="12">
        <v>16.233766233766218</v>
      </c>
      <c r="P37" s="35">
        <f t="shared" si="2"/>
        <v>143.04785000000001</v>
      </c>
    </row>
    <row r="38" spans="1:16">
      <c r="A38" s="168">
        <v>39649</v>
      </c>
      <c r="B38" s="66">
        <v>0.79315000000000002</v>
      </c>
      <c r="C38" s="35">
        <v>2.2799999999999998</v>
      </c>
      <c r="D38" s="12">
        <v>0</v>
      </c>
      <c r="E38" s="12">
        <v>7.5471698113207282</v>
      </c>
      <c r="F38" s="35">
        <f t="shared" si="0"/>
        <v>180.8382</v>
      </c>
      <c r="G38" s="35"/>
      <c r="H38" s="35">
        <v>1.37</v>
      </c>
      <c r="I38" s="12">
        <v>0.73529411764705799</v>
      </c>
      <c r="J38" s="12">
        <v>35.643564356435661</v>
      </c>
      <c r="K38" s="35">
        <f t="shared" si="1"/>
        <v>108.66155000000002</v>
      </c>
      <c r="M38" s="35">
        <v>1.86</v>
      </c>
      <c r="N38" s="12">
        <v>3.9106145251396782</v>
      </c>
      <c r="O38" s="12">
        <v>18.471337579617824</v>
      </c>
      <c r="P38" s="35">
        <f t="shared" si="2"/>
        <v>147.52590000000001</v>
      </c>
    </row>
    <row r="39" spans="1:16">
      <c r="A39" s="168">
        <v>39656</v>
      </c>
      <c r="B39" s="66">
        <v>0.78879999999999995</v>
      </c>
      <c r="C39" s="35">
        <v>2.2799999999999998</v>
      </c>
      <c r="D39" s="12">
        <v>0</v>
      </c>
      <c r="E39" s="12">
        <v>7.5471698113207282</v>
      </c>
      <c r="F39" s="35">
        <f t="shared" si="0"/>
        <v>179.84639999999996</v>
      </c>
      <c r="G39" s="35"/>
      <c r="H39" s="35">
        <v>1.38</v>
      </c>
      <c r="I39" s="12">
        <v>0.72992700729925275</v>
      </c>
      <c r="J39" s="12">
        <v>32.692307692307679</v>
      </c>
      <c r="K39" s="35">
        <f t="shared" si="1"/>
        <v>108.85439999999997</v>
      </c>
      <c r="M39" s="35">
        <v>1.77</v>
      </c>
      <c r="N39" s="12">
        <v>-4.8387096774193594</v>
      </c>
      <c r="O39" s="12">
        <v>19.594594594594611</v>
      </c>
      <c r="P39" s="35">
        <f t="shared" si="2"/>
        <v>139.61759999999998</v>
      </c>
    </row>
    <row r="40" spans="1:16">
      <c r="A40" s="168">
        <v>39663</v>
      </c>
      <c r="B40" s="66">
        <v>0.78785000000000005</v>
      </c>
      <c r="C40" s="35">
        <v>2.2799999999999998</v>
      </c>
      <c r="D40" s="12">
        <v>0</v>
      </c>
      <c r="E40" s="12">
        <v>10.358180058083221</v>
      </c>
      <c r="F40" s="35">
        <f t="shared" si="0"/>
        <v>179.62979999999999</v>
      </c>
      <c r="G40" s="35"/>
      <c r="H40" s="35">
        <v>1.4</v>
      </c>
      <c r="I40" s="12">
        <v>1.4492753623188435</v>
      </c>
      <c r="J40" s="12">
        <v>44.329896907216494</v>
      </c>
      <c r="K40" s="35">
        <f t="shared" si="1"/>
        <v>110.29899999999999</v>
      </c>
      <c r="M40" s="35">
        <v>1.85</v>
      </c>
      <c r="N40" s="12">
        <v>4.5197740112994325</v>
      </c>
      <c r="O40" s="12">
        <v>20.599739243807051</v>
      </c>
      <c r="P40" s="35">
        <f t="shared" si="2"/>
        <v>145.75225</v>
      </c>
    </row>
    <row r="41" spans="1:16">
      <c r="A41" s="168">
        <v>39670</v>
      </c>
      <c r="B41" s="66">
        <v>0.78410000000000002</v>
      </c>
      <c r="C41" s="35">
        <v>2.2799999999999998</v>
      </c>
      <c r="D41" s="12">
        <v>0</v>
      </c>
      <c r="E41" s="12">
        <v>7.5471698113207282</v>
      </c>
      <c r="F41" s="35">
        <f t="shared" si="0"/>
        <v>178.7748</v>
      </c>
      <c r="G41" s="35"/>
      <c r="H41" s="35">
        <v>1.4</v>
      </c>
      <c r="I41" s="12">
        <v>0</v>
      </c>
      <c r="J41" s="12">
        <v>30.841121495327087</v>
      </c>
      <c r="K41" s="35">
        <f t="shared" si="1"/>
        <v>109.774</v>
      </c>
      <c r="M41" s="35">
        <v>1.85</v>
      </c>
      <c r="N41" s="12">
        <v>0</v>
      </c>
      <c r="O41" s="12">
        <v>13.496932515337434</v>
      </c>
      <c r="P41" s="35">
        <f t="shared" si="2"/>
        <v>145.05850000000001</v>
      </c>
    </row>
    <row r="42" spans="1:16">
      <c r="A42" s="168">
        <v>39677</v>
      </c>
      <c r="B42" s="66">
        <v>0.79069999999999996</v>
      </c>
      <c r="C42" s="35">
        <v>2.2799999999999998</v>
      </c>
      <c r="D42" s="12">
        <v>0</v>
      </c>
      <c r="E42" s="12">
        <v>7.5471698113207282</v>
      </c>
      <c r="F42" s="35">
        <f t="shared" si="0"/>
        <v>180.27959999999999</v>
      </c>
      <c r="G42" s="35"/>
      <c r="H42" s="35">
        <v>1.4</v>
      </c>
      <c r="I42" s="12">
        <v>0</v>
      </c>
      <c r="J42" s="12">
        <v>32.075471698113205</v>
      </c>
      <c r="K42" s="35">
        <f t="shared" si="1"/>
        <v>110.69799999999998</v>
      </c>
      <c r="M42" s="35">
        <v>1.85</v>
      </c>
      <c r="N42" s="12">
        <v>0</v>
      </c>
      <c r="O42" s="12">
        <v>16.352201257861637</v>
      </c>
      <c r="P42" s="35">
        <f t="shared" si="2"/>
        <v>146.27950000000001</v>
      </c>
    </row>
    <row r="43" spans="1:16">
      <c r="A43" s="168">
        <v>39684</v>
      </c>
      <c r="B43" s="66">
        <v>0.79659999999999997</v>
      </c>
      <c r="C43" s="35">
        <v>2.2799999999999998</v>
      </c>
      <c r="D43" s="12">
        <v>0</v>
      </c>
      <c r="E43" s="12">
        <v>7.5471698113207282</v>
      </c>
      <c r="F43" s="35">
        <f t="shared" si="0"/>
        <v>181.62479999999999</v>
      </c>
      <c r="G43" s="35"/>
      <c r="H43" s="35">
        <v>1.4</v>
      </c>
      <c r="I43" s="12">
        <v>0</v>
      </c>
      <c r="J43" s="12">
        <v>27.272727272727252</v>
      </c>
      <c r="K43" s="35">
        <f t="shared" si="1"/>
        <v>111.52399999999997</v>
      </c>
      <c r="M43" s="35">
        <v>1.83</v>
      </c>
      <c r="N43" s="12">
        <v>-1.0810810810810807</v>
      </c>
      <c r="O43" s="12">
        <v>15.822784810126578</v>
      </c>
      <c r="P43" s="35">
        <f t="shared" si="2"/>
        <v>145.77780000000001</v>
      </c>
    </row>
    <row r="44" spans="1:16">
      <c r="A44" s="168">
        <v>39691</v>
      </c>
      <c r="B44" s="66">
        <v>0.80500000000000005</v>
      </c>
      <c r="C44" s="35">
        <v>2.2799999999999998</v>
      </c>
      <c r="D44" s="12">
        <v>0</v>
      </c>
      <c r="E44" s="12">
        <v>7.5471698113207282</v>
      </c>
      <c r="F44" s="35">
        <f t="shared" si="0"/>
        <v>183.54</v>
      </c>
      <c r="G44" s="35"/>
      <c r="H44" s="35">
        <v>1.4</v>
      </c>
      <c r="I44" s="12">
        <v>0</v>
      </c>
      <c r="J44" s="12">
        <v>30.841121495327087</v>
      </c>
      <c r="K44" s="35">
        <f t="shared" si="1"/>
        <v>112.7</v>
      </c>
      <c r="M44" s="35">
        <v>1.83</v>
      </c>
      <c r="N44" s="12">
        <v>0</v>
      </c>
      <c r="O44" s="12">
        <v>16.190476190476204</v>
      </c>
      <c r="P44" s="35">
        <f t="shared" si="2"/>
        <v>147.31500000000003</v>
      </c>
    </row>
    <row r="45" spans="1:16">
      <c r="A45" s="168">
        <v>39698</v>
      </c>
      <c r="B45" s="66">
        <v>0.80389999999999995</v>
      </c>
      <c r="C45" s="35">
        <v>2.2799999999999998</v>
      </c>
      <c r="D45" s="12">
        <v>0</v>
      </c>
      <c r="E45" s="12">
        <v>7.5471698113207282</v>
      </c>
      <c r="F45" s="35">
        <f t="shared" si="0"/>
        <v>183.28919999999997</v>
      </c>
      <c r="G45" s="35"/>
      <c r="H45" s="35">
        <v>1.39</v>
      </c>
      <c r="I45" s="12">
        <v>-0.7142857142857082</v>
      </c>
      <c r="J45" s="12">
        <v>21.929824561403507</v>
      </c>
      <c r="K45" s="35">
        <f t="shared" si="1"/>
        <v>111.74209999999998</v>
      </c>
      <c r="M45" s="35">
        <v>1.72</v>
      </c>
      <c r="N45" s="12">
        <v>-6.0109289617486468</v>
      </c>
      <c r="O45" s="12">
        <v>8.8607594936708836</v>
      </c>
      <c r="P45" s="35">
        <f t="shared" si="2"/>
        <v>138.27079999999998</v>
      </c>
    </row>
    <row r="46" spans="1:16">
      <c r="A46" s="168">
        <v>39705</v>
      </c>
      <c r="B46" s="66">
        <v>0.79620000000000002</v>
      </c>
      <c r="C46" s="35">
        <v>2.2799999999999998</v>
      </c>
      <c r="D46" s="12">
        <v>0</v>
      </c>
      <c r="E46" s="12">
        <v>10.14492753623189</v>
      </c>
      <c r="F46" s="35">
        <f t="shared" si="0"/>
        <v>181.53359999999998</v>
      </c>
      <c r="G46" s="35"/>
      <c r="H46" s="35">
        <v>1.43</v>
      </c>
      <c r="I46" s="12">
        <v>2.8776978417266292</v>
      </c>
      <c r="J46" s="12">
        <v>25.438596491228083</v>
      </c>
      <c r="K46" s="35">
        <f t="shared" si="1"/>
        <v>113.8566</v>
      </c>
      <c r="M46" s="35">
        <v>1.67</v>
      </c>
      <c r="N46" s="12">
        <v>-2.9069767441860535</v>
      </c>
      <c r="O46" s="12">
        <v>7.7419354838709609</v>
      </c>
      <c r="P46" s="35">
        <f t="shared" si="2"/>
        <v>132.96539999999999</v>
      </c>
    </row>
    <row r="47" spans="1:16">
      <c r="A47" s="168">
        <v>39712</v>
      </c>
      <c r="B47" s="66">
        <v>0.7873</v>
      </c>
      <c r="C47" s="35">
        <v>2.25</v>
      </c>
      <c r="D47" s="12">
        <v>-1.3157894736842053</v>
      </c>
      <c r="E47" s="12">
        <v>11.386138613861391</v>
      </c>
      <c r="F47" s="35">
        <f t="shared" si="0"/>
        <v>177.14250000000001</v>
      </c>
      <c r="G47" s="35"/>
      <c r="H47" s="35">
        <v>1.46</v>
      </c>
      <c r="I47" s="12">
        <v>2.0979020979021072</v>
      </c>
      <c r="J47" s="12">
        <v>28.070175438596493</v>
      </c>
      <c r="K47" s="35">
        <f t="shared" si="1"/>
        <v>114.94579999999999</v>
      </c>
      <c r="M47" s="35">
        <v>1.69</v>
      </c>
      <c r="N47" s="12">
        <v>1.1976047904191773</v>
      </c>
      <c r="O47" s="12">
        <v>9.7402597402597451</v>
      </c>
      <c r="P47" s="35">
        <f t="shared" si="2"/>
        <v>133.05369999999999</v>
      </c>
    </row>
    <row r="48" spans="1:16">
      <c r="A48" s="168">
        <v>39719</v>
      </c>
      <c r="B48" s="66">
        <v>0.79474999999999996</v>
      </c>
      <c r="C48" s="35">
        <v>2.2000000000000002</v>
      </c>
      <c r="D48" s="12">
        <v>-2.2222222222222143</v>
      </c>
      <c r="E48" s="12">
        <v>5.6422569027611189</v>
      </c>
      <c r="F48" s="35">
        <f t="shared" si="0"/>
        <v>174.845</v>
      </c>
      <c r="G48" s="35"/>
      <c r="H48" s="35">
        <v>1.42</v>
      </c>
      <c r="I48" s="12">
        <v>-2.7397260273972535</v>
      </c>
      <c r="J48" s="12">
        <v>25.386313465783687</v>
      </c>
      <c r="K48" s="35">
        <f t="shared" si="1"/>
        <v>112.85449999999999</v>
      </c>
      <c r="M48" s="35">
        <v>1.72</v>
      </c>
      <c r="N48" s="12">
        <v>1.7751479289940875</v>
      </c>
      <c r="O48" s="12">
        <v>10.079999999999998</v>
      </c>
      <c r="P48" s="35">
        <f t="shared" si="2"/>
        <v>136.69699999999997</v>
      </c>
    </row>
    <row r="49" spans="1:16">
      <c r="A49" s="168">
        <v>39726</v>
      </c>
      <c r="B49" s="66">
        <v>0.78354999999999997</v>
      </c>
      <c r="C49" s="35">
        <v>2.4</v>
      </c>
      <c r="D49" s="12">
        <v>9.0909090909090793</v>
      </c>
      <c r="E49" s="12">
        <v>18.811881188118804</v>
      </c>
      <c r="F49" s="35">
        <f t="shared" si="0"/>
        <v>188.05199999999996</v>
      </c>
      <c r="G49" s="35"/>
      <c r="H49" s="35">
        <v>1.44</v>
      </c>
      <c r="I49" s="12">
        <v>1.4084507042253449</v>
      </c>
      <c r="J49" s="12">
        <v>26.31578947368422</v>
      </c>
      <c r="K49" s="35">
        <f t="shared" si="1"/>
        <v>112.8312</v>
      </c>
      <c r="M49" s="35">
        <v>1.65</v>
      </c>
      <c r="N49" s="12">
        <v>-4.0697674418604777</v>
      </c>
      <c r="O49" s="12">
        <v>13.793103448275872</v>
      </c>
      <c r="P49" s="35">
        <f t="shared" si="2"/>
        <v>129.28574999999998</v>
      </c>
    </row>
    <row r="50" spans="1:16">
      <c r="A50" s="168">
        <v>39733</v>
      </c>
      <c r="B50" s="66">
        <v>0.79800000000000004</v>
      </c>
      <c r="C50" s="35">
        <v>2.2000000000000002</v>
      </c>
      <c r="D50" s="12">
        <v>-8.3333333333333286</v>
      </c>
      <c r="E50" s="12">
        <v>14.583333333333343</v>
      </c>
      <c r="F50" s="35">
        <f t="shared" si="0"/>
        <v>175.56000000000003</v>
      </c>
      <c r="G50" s="35"/>
      <c r="H50" s="35">
        <v>1.48</v>
      </c>
      <c r="I50" s="12">
        <v>2.7777777777777857</v>
      </c>
      <c r="J50" s="12">
        <v>29.824561403508767</v>
      </c>
      <c r="K50" s="35">
        <f t="shared" si="1"/>
        <v>118.10400000000001</v>
      </c>
      <c r="M50" s="35">
        <v>1.65</v>
      </c>
      <c r="N50" s="12">
        <v>0</v>
      </c>
      <c r="O50" s="12">
        <v>12.24489795918366</v>
      </c>
      <c r="P50" s="35">
        <f t="shared" si="2"/>
        <v>131.66999999999999</v>
      </c>
    </row>
    <row r="51" spans="1:16">
      <c r="A51" s="168">
        <v>39740</v>
      </c>
      <c r="B51" s="66">
        <v>0.77510000000000001</v>
      </c>
      <c r="C51" s="35">
        <v>2.15</v>
      </c>
      <c r="D51" s="12">
        <v>-2.2727272727272805</v>
      </c>
      <c r="E51" s="12">
        <v>11.979166666666671</v>
      </c>
      <c r="F51" s="35">
        <f t="shared" si="0"/>
        <v>166.64649999999997</v>
      </c>
      <c r="G51" s="35"/>
      <c r="H51" s="35">
        <v>1.5349999999999999</v>
      </c>
      <c r="I51" s="12">
        <v>3.7162162162162105</v>
      </c>
      <c r="J51" s="12">
        <v>35.840707964601762</v>
      </c>
      <c r="K51" s="35">
        <f t="shared" si="1"/>
        <v>118.97784999999999</v>
      </c>
      <c r="M51" s="35">
        <v>1.68</v>
      </c>
      <c r="N51" s="12">
        <v>1.8181818181818272</v>
      </c>
      <c r="O51" s="12">
        <v>9.0909090909090793</v>
      </c>
      <c r="P51" s="35">
        <f t="shared" si="2"/>
        <v>130.21680000000001</v>
      </c>
    </row>
    <row r="52" spans="1:16">
      <c r="A52" s="168">
        <v>39747</v>
      </c>
      <c r="B52" s="66">
        <v>0.80610000000000004</v>
      </c>
      <c r="C52" s="35">
        <v>2.0499999999999998</v>
      </c>
      <c r="D52" s="12">
        <v>-4.6511627906976827</v>
      </c>
      <c r="E52" s="12">
        <v>8.4656084656084687</v>
      </c>
      <c r="F52" s="35">
        <f t="shared" si="0"/>
        <v>165.25049999999999</v>
      </c>
      <c r="G52" s="35"/>
      <c r="H52" s="35">
        <v>1.51</v>
      </c>
      <c r="I52" s="12">
        <v>-1.6286644951139948</v>
      </c>
      <c r="J52" s="12">
        <v>33.628318584070797</v>
      </c>
      <c r="K52" s="35">
        <f t="shared" si="1"/>
        <v>121.72110000000001</v>
      </c>
      <c r="M52" s="35">
        <v>1.67</v>
      </c>
      <c r="N52" s="12">
        <v>-0.59523809523808779</v>
      </c>
      <c r="O52" s="12">
        <v>4.375</v>
      </c>
      <c r="P52" s="35">
        <f t="shared" si="2"/>
        <v>134.61869999999999</v>
      </c>
    </row>
    <row r="53" spans="1:16">
      <c r="A53" s="168">
        <v>39754</v>
      </c>
      <c r="B53" s="66">
        <v>0.78690000000000004</v>
      </c>
      <c r="C53" s="35">
        <v>1.95</v>
      </c>
      <c r="D53" s="12">
        <v>-4.8780487804878021</v>
      </c>
      <c r="E53" s="12">
        <v>-0.20470829068577245</v>
      </c>
      <c r="F53" s="35">
        <f t="shared" si="0"/>
        <v>153.44550000000001</v>
      </c>
      <c r="G53" s="35"/>
      <c r="H53" s="35">
        <v>1.46</v>
      </c>
      <c r="I53" s="12">
        <v>-3.3112582781457007</v>
      </c>
      <c r="J53" s="12">
        <v>28.521126760563391</v>
      </c>
      <c r="K53" s="35">
        <f t="shared" si="1"/>
        <v>114.8874</v>
      </c>
      <c r="M53" s="35">
        <v>1.7</v>
      </c>
      <c r="N53" s="12">
        <v>1.7964071856287518</v>
      </c>
      <c r="O53" s="12">
        <v>11.695137976346913</v>
      </c>
      <c r="P53" s="35">
        <f t="shared" si="2"/>
        <v>133.773</v>
      </c>
    </row>
    <row r="54" spans="1:16">
      <c r="A54" s="168">
        <v>39761</v>
      </c>
      <c r="B54" s="66">
        <v>0.80845</v>
      </c>
      <c r="C54" s="35">
        <v>1.85</v>
      </c>
      <c r="D54" s="12">
        <v>-5.1282051282051242</v>
      </c>
      <c r="E54" s="12">
        <v>-2.1164021164020994</v>
      </c>
      <c r="F54" s="35">
        <f t="shared" si="0"/>
        <v>149.56325000000001</v>
      </c>
      <c r="G54" s="35"/>
      <c r="H54" s="35">
        <v>1.38</v>
      </c>
      <c r="I54" s="12">
        <v>-5.4794520547945211</v>
      </c>
      <c r="J54" s="12">
        <v>22.123893805309748</v>
      </c>
      <c r="K54" s="35">
        <f t="shared" si="1"/>
        <v>111.56610000000001</v>
      </c>
      <c r="M54" s="35">
        <v>1.73</v>
      </c>
      <c r="N54" s="12">
        <v>1.7647058823529278</v>
      </c>
      <c r="O54" s="12">
        <v>10.191082802547768</v>
      </c>
      <c r="P54" s="35">
        <f t="shared" si="2"/>
        <v>139.86185</v>
      </c>
    </row>
    <row r="55" spans="1:16">
      <c r="A55" s="168">
        <v>39768</v>
      </c>
      <c r="B55" s="66">
        <v>0.85980000000000001</v>
      </c>
      <c r="C55" s="35">
        <v>1.85</v>
      </c>
      <c r="D55" s="12">
        <v>0</v>
      </c>
      <c r="E55" s="12">
        <v>-2.1164021164020994</v>
      </c>
      <c r="F55" s="35">
        <f t="shared" si="0"/>
        <v>159.06299999999999</v>
      </c>
      <c r="G55" s="35"/>
      <c r="H55" s="35">
        <v>1.36</v>
      </c>
      <c r="I55" s="12">
        <v>-1.4492753623188293</v>
      </c>
      <c r="J55" s="12">
        <v>21.428571428571416</v>
      </c>
      <c r="K55" s="35">
        <f t="shared" si="1"/>
        <v>116.93280000000001</v>
      </c>
      <c r="M55" s="35">
        <v>1.72</v>
      </c>
      <c r="N55" s="12">
        <v>-0.57803468208092568</v>
      </c>
      <c r="O55" s="12">
        <v>8.8607594936708836</v>
      </c>
      <c r="P55" s="35">
        <f t="shared" si="2"/>
        <v>147.88559999999998</v>
      </c>
    </row>
    <row r="56" spans="1:16">
      <c r="A56" s="168">
        <v>39775</v>
      </c>
      <c r="B56" s="66">
        <v>0.84099999999999997</v>
      </c>
      <c r="C56" s="35">
        <v>1.85</v>
      </c>
      <c r="D56" s="12">
        <v>0</v>
      </c>
      <c r="E56" s="12">
        <v>-2.1164021164020994</v>
      </c>
      <c r="F56" s="35">
        <f t="shared" si="0"/>
        <v>155.58500000000001</v>
      </c>
      <c r="G56" s="35"/>
      <c r="H56" s="35">
        <v>1.36</v>
      </c>
      <c r="I56" s="12">
        <v>0</v>
      </c>
      <c r="J56" s="12">
        <v>22.522522522522507</v>
      </c>
      <c r="K56" s="35">
        <f t="shared" si="1"/>
        <v>114.376</v>
      </c>
      <c r="M56" s="35">
        <v>1.75</v>
      </c>
      <c r="N56" s="12">
        <v>1.7441860465116292</v>
      </c>
      <c r="O56" s="12">
        <v>15.894039735099327</v>
      </c>
      <c r="P56" s="35">
        <f t="shared" si="2"/>
        <v>147.17499999999998</v>
      </c>
    </row>
    <row r="57" spans="1:16">
      <c r="A57" s="168">
        <v>39782</v>
      </c>
      <c r="B57" s="66">
        <v>0.82989999999999997</v>
      </c>
      <c r="C57" s="35">
        <v>1.85</v>
      </c>
      <c r="D57" s="12">
        <v>0</v>
      </c>
      <c r="E57" s="12">
        <v>-2.1164021164020994</v>
      </c>
      <c r="F57" s="35">
        <f t="shared" si="0"/>
        <v>153.53149999999999</v>
      </c>
      <c r="G57" s="35"/>
      <c r="H57" s="35">
        <v>1.31</v>
      </c>
      <c r="I57" s="12">
        <v>-3.6764705882352899</v>
      </c>
      <c r="J57" s="12">
        <v>16.444444444444443</v>
      </c>
      <c r="K57" s="35">
        <f t="shared" si="1"/>
        <v>108.71690000000001</v>
      </c>
      <c r="M57" s="35">
        <v>1.6</v>
      </c>
      <c r="N57" s="12">
        <v>-8.5714285714285694</v>
      </c>
      <c r="O57" s="12">
        <v>2.5641025641025834</v>
      </c>
      <c r="P57" s="35">
        <f t="shared" si="2"/>
        <v>132.78400000000002</v>
      </c>
    </row>
    <row r="58" spans="1:16">
      <c r="A58" s="168">
        <v>39789</v>
      </c>
      <c r="B58" s="66">
        <v>0.86660000000000004</v>
      </c>
      <c r="C58" s="35">
        <v>1.85</v>
      </c>
      <c r="D58" s="12">
        <v>0</v>
      </c>
      <c r="E58" s="12">
        <v>-2.1164021164020994</v>
      </c>
      <c r="F58" s="35">
        <f t="shared" si="0"/>
        <v>160.32100000000003</v>
      </c>
      <c r="G58" s="35"/>
      <c r="H58" s="35">
        <v>1.39</v>
      </c>
      <c r="I58" s="12">
        <v>6.106870229007626</v>
      </c>
      <c r="J58" s="12">
        <v>25.225225225225216</v>
      </c>
      <c r="K58" s="35">
        <f t="shared" si="1"/>
        <v>120.45740000000001</v>
      </c>
      <c r="M58" s="35">
        <v>1.72</v>
      </c>
      <c r="N58" s="12">
        <v>7.5</v>
      </c>
      <c r="O58" s="12">
        <v>17.006802721088434</v>
      </c>
      <c r="P58" s="35">
        <f t="shared" si="2"/>
        <v>149.05520000000001</v>
      </c>
    </row>
    <row r="59" spans="1:16">
      <c r="A59" s="168">
        <v>39796</v>
      </c>
      <c r="B59" s="66">
        <v>0.89234999999999998</v>
      </c>
      <c r="C59" s="35">
        <v>1.85</v>
      </c>
      <c r="D59" s="12">
        <v>0</v>
      </c>
      <c r="E59" s="12">
        <v>-16.289592760180994</v>
      </c>
      <c r="F59" s="35">
        <f t="shared" si="0"/>
        <v>165.08475000000001</v>
      </c>
      <c r="G59" s="35"/>
      <c r="H59" s="35">
        <v>1.3</v>
      </c>
      <c r="I59" s="12">
        <v>-6.4748201438848838</v>
      </c>
      <c r="J59" s="12">
        <v>16.071428571428555</v>
      </c>
      <c r="K59" s="35">
        <f t="shared" si="1"/>
        <v>116.00550000000001</v>
      </c>
      <c r="M59" s="35">
        <v>1.73</v>
      </c>
      <c r="N59" s="12">
        <v>0.58139534883720501</v>
      </c>
      <c r="O59" s="12">
        <v>12.337662337662337</v>
      </c>
      <c r="P59" s="35">
        <f t="shared" si="2"/>
        <v>154.37654999999998</v>
      </c>
    </row>
    <row r="60" spans="1:16">
      <c r="A60" s="168">
        <v>39803</v>
      </c>
      <c r="B60" s="66">
        <v>0.92869999999999997</v>
      </c>
      <c r="C60" s="35">
        <v>1.85</v>
      </c>
      <c r="D60" s="12">
        <v>0</v>
      </c>
      <c r="E60" s="12">
        <v>-2.1164021164020994</v>
      </c>
      <c r="F60" s="35">
        <f t="shared" si="0"/>
        <v>171.80949999999999</v>
      </c>
      <c r="G60" s="35"/>
      <c r="H60" s="35">
        <v>1.31</v>
      </c>
      <c r="I60" s="12">
        <v>0.7692307692307736</v>
      </c>
      <c r="J60" s="12">
        <v>15.929203539823035</v>
      </c>
      <c r="K60" s="35">
        <f t="shared" si="1"/>
        <v>121.65969999999999</v>
      </c>
      <c r="M60" s="35">
        <v>1.56</v>
      </c>
      <c r="N60" s="12">
        <v>-9.8265895953757223</v>
      </c>
      <c r="O60" s="12">
        <v>-1.2658227848101262</v>
      </c>
      <c r="P60" s="35">
        <f t="shared" si="2"/>
        <v>144.87719999999999</v>
      </c>
    </row>
    <row r="61" spans="1:16">
      <c r="A61" s="168">
        <v>39810</v>
      </c>
      <c r="B61" s="66">
        <v>0.94930000000000003</v>
      </c>
      <c r="C61" s="35">
        <v>1.85</v>
      </c>
      <c r="D61" s="12">
        <v>0</v>
      </c>
      <c r="E61" s="12">
        <v>-2.1164021164020994</v>
      </c>
      <c r="F61" s="35">
        <f t="shared" si="0"/>
        <v>175.62050000000002</v>
      </c>
      <c r="G61" s="35"/>
      <c r="H61" s="35">
        <v>1.31</v>
      </c>
      <c r="I61" s="12">
        <v>0</v>
      </c>
      <c r="J61" s="12">
        <v>18.018018018018012</v>
      </c>
      <c r="K61" s="35">
        <f t="shared" si="1"/>
        <v>124.35830000000001</v>
      </c>
      <c r="M61" s="35">
        <v>1.64</v>
      </c>
      <c r="N61" s="12">
        <v>5.12820512820511</v>
      </c>
      <c r="O61" s="12">
        <v>3.7974683544303787</v>
      </c>
      <c r="P61" s="35">
        <f t="shared" si="2"/>
        <v>155.68519999999998</v>
      </c>
    </row>
    <row r="62" spans="1:16">
      <c r="A62" s="168">
        <v>39817</v>
      </c>
      <c r="B62" s="44">
        <v>0.95250000000000001</v>
      </c>
      <c r="C62" s="35">
        <v>1.78</v>
      </c>
      <c r="D62" s="12">
        <v>-3.7837837837837895</v>
      </c>
      <c r="E62" s="12">
        <v>-8.9048106448311017</v>
      </c>
      <c r="F62" s="35">
        <f>C62*B62*100</f>
        <v>169.54500000000002</v>
      </c>
      <c r="G62" s="35"/>
      <c r="H62" s="35">
        <v>1.35</v>
      </c>
      <c r="I62" s="12">
        <v>3.0534351145038272</v>
      </c>
      <c r="J62" s="12">
        <v>20.967741935483872</v>
      </c>
      <c r="K62" s="35">
        <f t="shared" si="1"/>
        <v>128.58750000000001</v>
      </c>
      <c r="M62" s="35">
        <v>1.71</v>
      </c>
      <c r="N62" s="12">
        <v>4.2682926829268268</v>
      </c>
      <c r="O62" s="12">
        <v>11.183355006501941</v>
      </c>
      <c r="P62" s="35">
        <f t="shared" si="2"/>
        <v>162.8775</v>
      </c>
    </row>
    <row r="63" spans="1:16">
      <c r="A63" s="168">
        <v>39831</v>
      </c>
      <c r="B63" s="44">
        <v>0.89787099999999997</v>
      </c>
      <c r="C63" s="35">
        <v>1.75</v>
      </c>
      <c r="D63" s="51">
        <v>-1.68539325842697</v>
      </c>
      <c r="E63" s="51">
        <v>-7.4074074074074048</v>
      </c>
      <c r="F63" s="35">
        <f>C63*B63*100</f>
        <v>157.12742499999999</v>
      </c>
      <c r="G63" s="35"/>
      <c r="H63" s="35">
        <v>1.3</v>
      </c>
      <c r="I63" s="51">
        <v>0.96296296296296291</v>
      </c>
      <c r="J63" s="51">
        <v>21.495327102803728</v>
      </c>
      <c r="K63" s="35">
        <f t="shared" si="1"/>
        <v>116.72323</v>
      </c>
      <c r="L63" s="35"/>
      <c r="M63" s="35">
        <v>1.7</v>
      </c>
      <c r="N63" s="51">
        <v>-0.58479532163742931</v>
      </c>
      <c r="O63" s="51">
        <v>12.58278145695364</v>
      </c>
      <c r="P63" s="35">
        <f t="shared" si="2"/>
        <v>152.63806999999997</v>
      </c>
    </row>
    <row r="64" spans="1:16">
      <c r="A64" s="168">
        <v>39838</v>
      </c>
      <c r="B64" s="44">
        <v>0.92645699999999997</v>
      </c>
      <c r="C64" s="35">
        <v>1.75</v>
      </c>
      <c r="D64" s="51">
        <v>0</v>
      </c>
      <c r="E64" s="51">
        <v>-7.4074074074074048</v>
      </c>
      <c r="F64" s="35">
        <v>162.129975</v>
      </c>
      <c r="G64" s="35"/>
      <c r="H64" s="35">
        <v>1.29</v>
      </c>
      <c r="I64" s="51">
        <v>-0.7692307692307736</v>
      </c>
      <c r="J64" s="51">
        <v>18.348623853211009</v>
      </c>
      <c r="K64" s="35">
        <v>119.512953</v>
      </c>
      <c r="L64" s="35"/>
      <c r="M64" s="35">
        <v>1.73</v>
      </c>
      <c r="N64" s="51">
        <v>1.7647058823529278</v>
      </c>
      <c r="O64" s="51">
        <v>15.333333333333329</v>
      </c>
      <c r="P64" s="35">
        <v>160.27706099999997</v>
      </c>
    </row>
    <row r="65" spans="1:16">
      <c r="A65" s="168">
        <v>39845</v>
      </c>
      <c r="B65" s="44">
        <v>0.92194299999999996</v>
      </c>
      <c r="C65" s="35">
        <v>1.75</v>
      </c>
      <c r="D65" s="51">
        <v>0</v>
      </c>
      <c r="E65" s="51">
        <v>-7.4074074074074048</v>
      </c>
      <c r="F65" s="35">
        <v>161.340025</v>
      </c>
      <c r="G65" s="35"/>
      <c r="H65" s="35">
        <v>1.22</v>
      </c>
      <c r="I65" s="51">
        <v>-5.4263565891473036</v>
      </c>
      <c r="J65" s="51">
        <v>11.926605504587144</v>
      </c>
      <c r="K65" s="35">
        <v>112.47704599999999</v>
      </c>
      <c r="L65" s="35"/>
      <c r="M65" s="35">
        <v>1.63</v>
      </c>
      <c r="N65" s="51">
        <v>-5.7803468208092568</v>
      </c>
      <c r="O65" s="51">
        <v>7.2368421052631362</v>
      </c>
      <c r="P65" s="35">
        <v>150.27670899999998</v>
      </c>
    </row>
    <row r="66" spans="1:16">
      <c r="A66" s="168">
        <v>39852</v>
      </c>
      <c r="B66" s="44">
        <v>0.887629</v>
      </c>
      <c r="C66" s="35">
        <v>1.75</v>
      </c>
      <c r="D66" s="51">
        <v>0</v>
      </c>
      <c r="E66" s="51">
        <v>-7.4074074074074048</v>
      </c>
      <c r="F66" s="35">
        <v>155.33507499999999</v>
      </c>
      <c r="G66" s="35"/>
      <c r="H66" s="35">
        <v>1.26</v>
      </c>
      <c r="I66" s="51">
        <v>3.2786885245901658</v>
      </c>
      <c r="J66" s="51">
        <v>16.666666666666657</v>
      </c>
      <c r="K66" s="35">
        <v>111.84125400000001</v>
      </c>
      <c r="L66" s="35"/>
      <c r="M66" s="35">
        <v>1.64</v>
      </c>
      <c r="N66" s="51">
        <v>0.61349693251533211</v>
      </c>
      <c r="O66" s="51">
        <v>1.8633540372670723</v>
      </c>
      <c r="P66" s="35">
        <v>145.571156</v>
      </c>
    </row>
    <row r="67" spans="1:16">
      <c r="A67" s="168">
        <v>39859</v>
      </c>
      <c r="B67" s="44">
        <v>0.88428600000000002</v>
      </c>
      <c r="C67" s="35">
        <v>1.75</v>
      </c>
      <c r="D67" s="51">
        <v>0</v>
      </c>
      <c r="E67" s="51">
        <v>-7.4074074074074048</v>
      </c>
      <c r="F67" s="35">
        <v>154.75004999999999</v>
      </c>
      <c r="G67" s="35"/>
      <c r="H67" s="35">
        <v>1.18</v>
      </c>
      <c r="I67" s="51">
        <v>-6.3492063492063551</v>
      </c>
      <c r="J67" s="51">
        <v>12.38095238095238</v>
      </c>
      <c r="K67" s="35">
        <v>104.345748</v>
      </c>
      <c r="L67" s="35"/>
      <c r="M67" s="35">
        <v>1.59</v>
      </c>
      <c r="N67" s="51">
        <v>-3.0487804878048763</v>
      </c>
      <c r="O67" s="51">
        <v>3.2467532467532578</v>
      </c>
      <c r="P67" s="35">
        <v>140.601474</v>
      </c>
    </row>
    <row r="68" spans="1:16">
      <c r="A68" s="168">
        <v>39866</v>
      </c>
      <c r="B68" s="44">
        <v>0.88466400000000001</v>
      </c>
      <c r="C68" s="35">
        <v>1.75</v>
      </c>
      <c r="D68" s="51">
        <v>0</v>
      </c>
      <c r="E68" s="51">
        <v>-7.4074074074074048</v>
      </c>
      <c r="F68" s="35">
        <v>154.81620000000001</v>
      </c>
      <c r="G68" s="35"/>
      <c r="H68" s="35">
        <v>1.1200000000000001</v>
      </c>
      <c r="I68" s="51">
        <v>-5.0847457627118473</v>
      </c>
      <c r="J68" s="51">
        <v>7.6923076923077076</v>
      </c>
      <c r="K68" s="35">
        <v>99.082368000000002</v>
      </c>
      <c r="L68" s="35"/>
      <c r="M68" s="35">
        <v>1.6</v>
      </c>
      <c r="N68" s="51">
        <v>0.62893081761006897</v>
      </c>
      <c r="O68" s="51">
        <v>3.8961038961039094</v>
      </c>
      <c r="P68" s="35">
        <v>141.54624000000001</v>
      </c>
    </row>
    <row r="69" spans="1:16">
      <c r="A69" s="168">
        <v>39873</v>
      </c>
      <c r="B69" s="44">
        <v>0.88637100000000002</v>
      </c>
      <c r="C69" s="35">
        <v>1.75</v>
      </c>
      <c r="D69" s="51">
        <v>0</v>
      </c>
      <c r="E69" s="51">
        <v>-7.4074074074074048</v>
      </c>
      <c r="F69" s="35">
        <v>155.114925</v>
      </c>
      <c r="G69" s="35"/>
      <c r="H69" s="35">
        <v>1.1499999999999999</v>
      </c>
      <c r="I69" s="51">
        <v>2.6785714285714164</v>
      </c>
      <c r="J69" s="51">
        <v>9.5238095238095184</v>
      </c>
      <c r="K69" s="35">
        <v>101.932665</v>
      </c>
      <c r="L69" s="35"/>
      <c r="M69" s="35">
        <v>1.63</v>
      </c>
      <c r="N69" s="51">
        <v>1.8749999999999858</v>
      </c>
      <c r="O69" s="51">
        <v>6.5359477124183059</v>
      </c>
      <c r="P69" s="35">
        <v>144.47847299999998</v>
      </c>
    </row>
    <row r="70" spans="1:16">
      <c r="A70" s="168">
        <v>39880</v>
      </c>
      <c r="B70" s="44">
        <v>0.89180700000000002</v>
      </c>
      <c r="C70" s="35">
        <v>1.75</v>
      </c>
      <c r="D70" s="51">
        <v>0</v>
      </c>
      <c r="E70" s="51">
        <v>-8.8541666666666572</v>
      </c>
      <c r="F70" s="35">
        <v>156.066225</v>
      </c>
      <c r="G70" s="35"/>
      <c r="H70" s="35">
        <v>1.18</v>
      </c>
      <c r="I70" s="51">
        <v>2.6086956521739211</v>
      </c>
      <c r="J70" s="51">
        <v>15.686274509803908</v>
      </c>
      <c r="K70" s="35">
        <v>105.233226</v>
      </c>
      <c r="L70" s="35"/>
      <c r="M70" s="35">
        <v>1.66</v>
      </c>
      <c r="N70" s="51">
        <v>1.8404907975460247</v>
      </c>
      <c r="O70" s="51">
        <v>13.698630136986296</v>
      </c>
      <c r="P70" s="35">
        <v>148.039962</v>
      </c>
    </row>
    <row r="71" spans="1:16">
      <c r="A71" s="168">
        <v>39887</v>
      </c>
      <c r="B71" s="44">
        <v>0.91779999999999995</v>
      </c>
      <c r="C71" s="35">
        <v>1.75</v>
      </c>
      <c r="D71" s="51">
        <v>0</v>
      </c>
      <c r="E71" s="51">
        <v>-12.935323383084565</v>
      </c>
      <c r="F71" s="35">
        <v>160.61500000000001</v>
      </c>
      <c r="G71" s="35"/>
      <c r="H71" s="35">
        <v>1.22</v>
      </c>
      <c r="I71" s="51">
        <v>3.3898305084745886</v>
      </c>
      <c r="J71" s="51">
        <v>11.926605504587144</v>
      </c>
      <c r="K71" s="35">
        <v>111.9716</v>
      </c>
      <c r="L71" s="35"/>
      <c r="M71" s="35">
        <v>1.63</v>
      </c>
      <c r="N71" s="51">
        <v>-1.8072289156626482</v>
      </c>
      <c r="O71" s="51">
        <v>9.3959731543624088</v>
      </c>
      <c r="P71" s="35">
        <v>149.60139999999998</v>
      </c>
    </row>
    <row r="72" spans="1:16">
      <c r="A72" s="168">
        <v>39894</v>
      </c>
      <c r="B72" s="44">
        <v>0.93252100000000004</v>
      </c>
      <c r="C72" s="35">
        <v>1.75</v>
      </c>
      <c r="D72" s="51">
        <v>0</v>
      </c>
      <c r="E72" s="51">
        <v>-17.452830188679243</v>
      </c>
      <c r="F72" s="35">
        <v>163.19117499999999</v>
      </c>
      <c r="G72" s="35"/>
      <c r="H72" s="35">
        <v>1.18</v>
      </c>
      <c r="I72" s="51">
        <v>-3.2786885245901658</v>
      </c>
      <c r="J72" s="51">
        <v>2.6086956521739211</v>
      </c>
      <c r="K72" s="35">
        <v>110.03747799999999</v>
      </c>
      <c r="L72" s="35"/>
      <c r="M72" s="35">
        <v>1.62</v>
      </c>
      <c r="N72" s="51">
        <v>-0.61349693251531789</v>
      </c>
      <c r="O72" s="51">
        <v>8</v>
      </c>
      <c r="P72" s="35">
        <v>151.06840200000002</v>
      </c>
    </row>
    <row r="73" spans="1:16">
      <c r="A73" s="168">
        <v>39901</v>
      </c>
      <c r="B73" s="44">
        <v>0.92891400000000002</v>
      </c>
      <c r="C73" s="35">
        <v>1.75</v>
      </c>
      <c r="D73" s="51">
        <v>0</v>
      </c>
      <c r="E73" s="51">
        <v>-19.354838709677409</v>
      </c>
      <c r="F73" s="35">
        <v>162.55995000000001</v>
      </c>
      <c r="G73" s="35"/>
      <c r="H73" s="35">
        <v>1.17</v>
      </c>
      <c r="I73" s="51">
        <v>-0.84745762711864359</v>
      </c>
      <c r="J73" s="51">
        <v>-0.84745762711864359</v>
      </c>
      <c r="K73" s="35">
        <v>108.68293799999999</v>
      </c>
      <c r="L73" s="35"/>
      <c r="M73" s="35">
        <v>1.64</v>
      </c>
      <c r="N73" s="51">
        <v>1.2345679012345556</v>
      </c>
      <c r="O73" s="51">
        <v>5.12820512820511</v>
      </c>
      <c r="P73" s="35">
        <v>152.34189599999999</v>
      </c>
    </row>
    <row r="74" spans="1:16">
      <c r="A74" s="168">
        <v>39908</v>
      </c>
      <c r="B74" s="44">
        <v>0.91999399999999998</v>
      </c>
      <c r="C74" s="35">
        <v>1.82</v>
      </c>
      <c r="D74" s="51">
        <v>4</v>
      </c>
      <c r="E74" s="51">
        <v>-16.129032258064512</v>
      </c>
      <c r="F74" s="35">
        <v>167.438908</v>
      </c>
      <c r="G74" s="35"/>
      <c r="H74" s="35">
        <v>1.18</v>
      </c>
      <c r="I74" s="51">
        <v>0.85470085470085166</v>
      </c>
      <c r="J74" s="51">
        <v>-2.4793388429752099</v>
      </c>
      <c r="K74" s="35">
        <v>108.55929199999999</v>
      </c>
      <c r="L74" s="35"/>
      <c r="M74" s="35">
        <v>1.67</v>
      </c>
      <c r="N74" s="51">
        <v>1.8292682926829258</v>
      </c>
      <c r="O74" s="51">
        <v>9.1503267973856168</v>
      </c>
      <c r="P74" s="35">
        <v>153.63899799999999</v>
      </c>
    </row>
    <row r="75" spans="1:16">
      <c r="A75" s="168">
        <v>39915</v>
      </c>
      <c r="B75" s="44">
        <v>0.904586</v>
      </c>
      <c r="C75" s="35">
        <v>1.82</v>
      </c>
      <c r="D75" s="51">
        <v>0</v>
      </c>
      <c r="E75" s="51">
        <v>-16.129032258064512</v>
      </c>
      <c r="F75" s="35">
        <v>164.63465200000002</v>
      </c>
      <c r="G75" s="35"/>
      <c r="H75" s="35">
        <v>1.2</v>
      </c>
      <c r="I75" s="51">
        <v>1.6949152542372872</v>
      </c>
      <c r="J75" s="51">
        <v>2.5641025641025834</v>
      </c>
      <c r="K75" s="35">
        <v>108.55032</v>
      </c>
      <c r="L75" s="35"/>
      <c r="M75" s="35">
        <v>1.62</v>
      </c>
      <c r="N75" s="51">
        <v>-2.9940119760479007</v>
      </c>
      <c r="O75" s="51">
        <v>7.2847682119205501</v>
      </c>
      <c r="P75" s="35">
        <v>146.54293200000001</v>
      </c>
    </row>
    <row r="76" spans="1:16">
      <c r="A76" s="168">
        <v>39922</v>
      </c>
      <c r="B76" s="44">
        <v>0.89051400000000003</v>
      </c>
      <c r="C76" s="35">
        <v>1.83</v>
      </c>
      <c r="D76" s="51">
        <v>0.54945054945054039</v>
      </c>
      <c r="E76" s="51">
        <v>-15.668202764976954</v>
      </c>
      <c r="F76" s="35">
        <v>162.96406200000001</v>
      </c>
      <c r="G76" s="35"/>
      <c r="H76" s="35">
        <v>1.23</v>
      </c>
      <c r="I76" s="51">
        <v>2.5000000000000142</v>
      </c>
      <c r="J76" s="51">
        <v>1.6528925619834638</v>
      </c>
      <c r="K76" s="35">
        <v>109.53322199999999</v>
      </c>
      <c r="L76" s="35"/>
      <c r="M76" s="35">
        <v>1.74</v>
      </c>
      <c r="N76" s="51">
        <v>7.4074074074073906</v>
      </c>
      <c r="O76" s="51">
        <v>17.567567567567565</v>
      </c>
      <c r="P76" s="35">
        <v>154.94943599999999</v>
      </c>
    </row>
    <row r="77" spans="1:16">
      <c r="A77" s="168">
        <v>39929</v>
      </c>
      <c r="B77" s="44">
        <v>0.89400000000000002</v>
      </c>
      <c r="C77" s="35">
        <v>1.9</v>
      </c>
      <c r="D77" s="51">
        <v>3.8251366120218364</v>
      </c>
      <c r="E77" s="51">
        <v>-9.5238095238095326</v>
      </c>
      <c r="F77" s="35">
        <v>169.85999999999999</v>
      </c>
      <c r="G77" s="35"/>
      <c r="H77" s="35">
        <v>1.25</v>
      </c>
      <c r="I77" s="51">
        <v>1.6260162601626149</v>
      </c>
      <c r="J77" s="51">
        <v>10.619469026548686</v>
      </c>
      <c r="K77" s="35">
        <v>111.75</v>
      </c>
      <c r="L77" s="35"/>
      <c r="M77" s="35">
        <v>1.81</v>
      </c>
      <c r="N77" s="51">
        <v>4.0229885057471364</v>
      </c>
      <c r="O77" s="51">
        <v>20.666666666666671</v>
      </c>
      <c r="P77" s="35">
        <v>161.81400000000002</v>
      </c>
    </row>
    <row r="78" spans="1:16">
      <c r="A78" s="168">
        <v>39936</v>
      </c>
      <c r="B78" s="44">
        <v>0.89655700000000005</v>
      </c>
      <c r="C78" s="35">
        <v>1.89</v>
      </c>
      <c r="D78" s="51">
        <v>-0.52631578947368496</v>
      </c>
      <c r="E78" s="51">
        <v>-7.8048780487804805</v>
      </c>
      <c r="F78" s="35">
        <v>169.44927300000001</v>
      </c>
      <c r="G78" s="35"/>
      <c r="H78" s="35">
        <v>1.25</v>
      </c>
      <c r="I78" s="51">
        <v>0</v>
      </c>
      <c r="J78" s="51">
        <v>15.740740740740748</v>
      </c>
      <c r="K78" s="35">
        <v>112.069625</v>
      </c>
      <c r="L78" s="35"/>
      <c r="M78" s="35">
        <v>1.77</v>
      </c>
      <c r="N78" s="51">
        <v>-2.2099447513812152</v>
      </c>
      <c r="O78" s="51">
        <v>9.9378881987577614</v>
      </c>
      <c r="P78" s="35">
        <v>158.69058900000002</v>
      </c>
    </row>
    <row r="79" spans="1:16">
      <c r="A79" s="168">
        <v>39943</v>
      </c>
      <c r="B79" s="44">
        <v>0.88873599999999997</v>
      </c>
      <c r="C79" s="35">
        <v>1.9</v>
      </c>
      <c r="D79" s="51">
        <v>0.52910052910053196</v>
      </c>
      <c r="E79" s="51">
        <v>-7.3170731707317032</v>
      </c>
      <c r="F79" s="35">
        <v>168.85983999999999</v>
      </c>
      <c r="G79" s="35"/>
      <c r="H79" s="35">
        <v>1.22</v>
      </c>
      <c r="I79" s="51">
        <v>-2.4000000000000057</v>
      </c>
      <c r="J79" s="51">
        <v>12.962962962962948</v>
      </c>
      <c r="K79" s="35">
        <v>108.425792</v>
      </c>
      <c r="L79" s="35"/>
      <c r="M79" s="35">
        <v>1.81</v>
      </c>
      <c r="N79" s="51">
        <v>2.2598870056497162</v>
      </c>
      <c r="O79" s="51">
        <v>7.738095238095255</v>
      </c>
      <c r="P79" s="35">
        <v>160.86121600000001</v>
      </c>
    </row>
    <row r="80" spans="1:16">
      <c r="A80" s="168">
        <v>39950</v>
      </c>
      <c r="B80" s="44">
        <v>0.89451400000000003</v>
      </c>
      <c r="C80" s="35">
        <v>1.91</v>
      </c>
      <c r="D80" s="51">
        <v>0.52631578947368496</v>
      </c>
      <c r="E80" s="51">
        <v>-6.8292682926829258</v>
      </c>
      <c r="F80" s="35">
        <v>170.85217399999999</v>
      </c>
      <c r="G80" s="35"/>
      <c r="H80" s="35">
        <v>1.23</v>
      </c>
      <c r="I80" s="51">
        <v>0.81967213114752724</v>
      </c>
      <c r="J80" s="51">
        <v>10.810810810810793</v>
      </c>
      <c r="K80" s="35">
        <v>110.025222</v>
      </c>
      <c r="L80" s="35"/>
      <c r="M80" s="35">
        <v>1.87</v>
      </c>
      <c r="N80" s="51">
        <v>3.3149171270718369</v>
      </c>
      <c r="O80" s="51">
        <v>8.0924855491329595</v>
      </c>
      <c r="P80" s="35">
        <v>167.27411800000002</v>
      </c>
    </row>
    <row r="81" spans="1:16">
      <c r="A81" s="168">
        <v>39957</v>
      </c>
      <c r="B81" s="44">
        <v>0.88145700000000005</v>
      </c>
      <c r="C81" s="35">
        <v>1.89</v>
      </c>
      <c r="D81" s="51">
        <v>-1.0471204188481664</v>
      </c>
      <c r="E81" s="51">
        <v>-7.8048780487804805</v>
      </c>
      <c r="F81" s="35">
        <v>166.595373</v>
      </c>
      <c r="G81" s="35"/>
      <c r="H81" s="35">
        <v>1.24</v>
      </c>
      <c r="I81" s="51">
        <v>0.81300813008130035</v>
      </c>
      <c r="J81" s="51">
        <v>5.0847457627118757</v>
      </c>
      <c r="K81" s="35">
        <v>109.300668</v>
      </c>
      <c r="L81" s="35"/>
      <c r="M81" s="35">
        <v>1.82</v>
      </c>
      <c r="N81" s="51">
        <v>-2.6737967914438485</v>
      </c>
      <c r="O81" s="51">
        <v>-0.54644808743169904</v>
      </c>
      <c r="P81" s="35">
        <v>160.425174</v>
      </c>
    </row>
    <row r="82" spans="1:16">
      <c r="A82" s="168">
        <v>39964</v>
      </c>
      <c r="B82" s="44">
        <v>0.87439999999999996</v>
      </c>
      <c r="C82" s="35">
        <v>1.95</v>
      </c>
      <c r="D82" s="51">
        <v>3.1746031746031917</v>
      </c>
      <c r="E82" s="51">
        <v>-7.142857142857153</v>
      </c>
      <c r="F82" s="35">
        <v>170.50799999999998</v>
      </c>
      <c r="G82" s="35"/>
      <c r="H82" s="35">
        <v>1.23</v>
      </c>
      <c r="I82" s="51">
        <v>-0.80645161290323131</v>
      </c>
      <c r="J82" s="51">
        <v>2.5000000000000142</v>
      </c>
      <c r="K82" s="35">
        <v>107.55120000000001</v>
      </c>
      <c r="L82" s="35"/>
      <c r="M82" s="35">
        <v>1.75</v>
      </c>
      <c r="N82" s="51">
        <v>-3.8461538461538538</v>
      </c>
      <c r="O82" s="51">
        <v>-4.3715846994535639</v>
      </c>
      <c r="P82" s="35">
        <v>153.02000000000001</v>
      </c>
    </row>
    <row r="83" spans="1:16">
      <c r="A83" s="168">
        <v>39971</v>
      </c>
      <c r="B83" s="44">
        <v>0.87044299999999997</v>
      </c>
      <c r="C83" s="35">
        <v>1.92</v>
      </c>
      <c r="D83" s="51">
        <v>-1.5384615384615472</v>
      </c>
      <c r="E83" s="51">
        <v>-10.697674418604649</v>
      </c>
      <c r="F83" s="35">
        <v>167.12505599999997</v>
      </c>
      <c r="G83" s="35"/>
      <c r="H83" s="35">
        <v>1.22</v>
      </c>
      <c r="I83" s="51">
        <v>-0.81300813008130035</v>
      </c>
      <c r="J83" s="51">
        <v>0</v>
      </c>
      <c r="K83" s="35">
        <v>106.194046</v>
      </c>
      <c r="L83" s="35"/>
      <c r="M83" s="35">
        <v>1.86</v>
      </c>
      <c r="N83" s="51">
        <v>6.2857142857142918</v>
      </c>
      <c r="O83" s="51">
        <v>12.727272727272748</v>
      </c>
      <c r="P83" s="35">
        <v>161.90239800000001</v>
      </c>
    </row>
    <row r="84" spans="1:16">
      <c r="A84" s="168">
        <v>39978</v>
      </c>
      <c r="B84" s="44">
        <v>0.86141400000000001</v>
      </c>
      <c r="C84" s="35">
        <v>1.97</v>
      </c>
      <c r="D84" s="51">
        <v>2.6041666666666714</v>
      </c>
      <c r="E84" s="51">
        <v>-11.659192825112115</v>
      </c>
      <c r="F84" s="35">
        <v>169.69855799999999</v>
      </c>
      <c r="G84" s="35"/>
      <c r="H84" s="35">
        <v>1.26</v>
      </c>
      <c r="I84" s="51">
        <v>3.2786885245901658</v>
      </c>
      <c r="J84" s="51">
        <v>0</v>
      </c>
      <c r="K84" s="35">
        <v>108.53816400000001</v>
      </c>
      <c r="L84" s="35"/>
      <c r="M84" s="35">
        <v>1.91</v>
      </c>
      <c r="N84" s="51">
        <v>2.6881720430107521</v>
      </c>
      <c r="O84" s="51">
        <v>19.374999999999986</v>
      </c>
      <c r="P84" s="35">
        <v>164.53007399999998</v>
      </c>
    </row>
    <row r="85" spans="1:16">
      <c r="A85" s="168">
        <v>39985</v>
      </c>
      <c r="B85" s="44">
        <v>0.84992900000000005</v>
      </c>
      <c r="C85" s="35">
        <v>1.96</v>
      </c>
      <c r="D85" s="51">
        <v>-0.50761421319796796</v>
      </c>
      <c r="E85" s="51">
        <v>-15.151515151515156</v>
      </c>
      <c r="F85" s="35">
        <v>166.586084</v>
      </c>
      <c r="G85" s="35"/>
      <c r="H85" s="35">
        <v>1.26</v>
      </c>
      <c r="I85" s="51">
        <v>0</v>
      </c>
      <c r="J85" s="51">
        <v>-1.5625</v>
      </c>
      <c r="K85" s="35">
        <v>107.09105400000001</v>
      </c>
      <c r="L85" s="35"/>
      <c r="M85" s="35">
        <v>1.86</v>
      </c>
      <c r="N85" s="51">
        <v>-2.617801047120409</v>
      </c>
      <c r="O85" s="51">
        <v>7.5144508670520196</v>
      </c>
      <c r="P85" s="35">
        <v>158.086794</v>
      </c>
    </row>
    <row r="86" spans="1:16">
      <c r="A86" s="168">
        <v>39992</v>
      </c>
      <c r="B86" s="44">
        <v>0.85166399999999998</v>
      </c>
      <c r="C86" s="35">
        <v>2</v>
      </c>
      <c r="D86" s="51">
        <v>2.0408163265306172</v>
      </c>
      <c r="E86" s="51">
        <v>-13.419913419913428</v>
      </c>
      <c r="F86" s="35">
        <v>170.33279999999999</v>
      </c>
      <c r="G86" s="35"/>
      <c r="H86" s="35">
        <v>1.26</v>
      </c>
      <c r="I86" s="51">
        <v>0</v>
      </c>
      <c r="J86" s="51">
        <v>-3.816793893129784</v>
      </c>
      <c r="K86" s="35">
        <v>107.309664</v>
      </c>
      <c r="L86" s="35"/>
      <c r="M86" s="35">
        <v>1.81</v>
      </c>
      <c r="N86" s="51">
        <v>-2.6881720430107521</v>
      </c>
      <c r="O86" s="51">
        <v>2.2598870056497162</v>
      </c>
      <c r="P86" s="35">
        <v>154.151184</v>
      </c>
    </row>
    <row r="87" spans="1:16">
      <c r="A87" s="168">
        <v>39999</v>
      </c>
      <c r="B87" s="44">
        <v>0.85443599999999997</v>
      </c>
      <c r="C87" s="35">
        <v>2.0499999999999998</v>
      </c>
      <c r="D87" s="51">
        <v>2.4999999999999858</v>
      </c>
      <c r="E87" s="51">
        <v>-10.087719298245617</v>
      </c>
      <c r="F87" s="35">
        <v>175.15937999999997</v>
      </c>
      <c r="G87" s="35"/>
      <c r="H87" s="35">
        <v>1.26</v>
      </c>
      <c r="I87" s="51">
        <v>0</v>
      </c>
      <c r="J87" s="51">
        <v>-3.816793893129784</v>
      </c>
      <c r="K87" s="35">
        <v>107.65893600000001</v>
      </c>
      <c r="L87" s="35"/>
      <c r="M87" s="35">
        <v>1.86</v>
      </c>
      <c r="N87" s="51">
        <v>2.7624309392265189</v>
      </c>
      <c r="O87" s="51">
        <v>4.4943820224719246</v>
      </c>
      <c r="P87" s="35">
        <v>158.925096</v>
      </c>
    </row>
    <row r="88" spans="1:16">
      <c r="A88" s="168">
        <v>40006</v>
      </c>
      <c r="B88" s="44">
        <v>0.86040000000000005</v>
      </c>
      <c r="C88" s="35">
        <v>2.1800000000000002</v>
      </c>
      <c r="D88" s="51">
        <v>6.3414634146341768</v>
      </c>
      <c r="E88" s="51">
        <v>-4.3859649122806843</v>
      </c>
      <c r="F88" s="35">
        <v>187.56720000000001</v>
      </c>
      <c r="G88" s="35"/>
      <c r="H88" s="35">
        <v>1.32</v>
      </c>
      <c r="I88" s="51">
        <v>4.7619047619047734</v>
      </c>
      <c r="J88" s="51">
        <v>0</v>
      </c>
      <c r="K88" s="35">
        <v>113.5728</v>
      </c>
      <c r="L88" s="35"/>
      <c r="M88" s="35">
        <v>1.88</v>
      </c>
      <c r="N88" s="51">
        <v>1.0752688172043037</v>
      </c>
      <c r="O88" s="51">
        <v>6.2146892655367196</v>
      </c>
      <c r="P88" s="35">
        <v>161.7552</v>
      </c>
    </row>
    <row r="89" spans="1:16">
      <c r="A89" s="168">
        <v>40013</v>
      </c>
      <c r="B89" s="44">
        <v>0.86152099999999998</v>
      </c>
      <c r="C89" s="35">
        <v>2.16</v>
      </c>
      <c r="D89" s="51">
        <v>-0.91743119266055828</v>
      </c>
      <c r="E89" s="51">
        <v>-5.2631578947368212</v>
      </c>
      <c r="F89" s="35">
        <v>186.088536</v>
      </c>
      <c r="G89" s="35"/>
      <c r="H89" s="35">
        <v>1.34</v>
      </c>
      <c r="I89" s="51">
        <v>1.5151515151515156</v>
      </c>
      <c r="J89" s="51">
        <v>-1.4705882352941302</v>
      </c>
      <c r="K89" s="35">
        <v>115.44381400000002</v>
      </c>
      <c r="L89" s="35"/>
      <c r="M89" s="35">
        <v>1.97</v>
      </c>
      <c r="N89" s="51">
        <v>4.7872340425531945</v>
      </c>
      <c r="O89" s="51">
        <v>10.055865921787714</v>
      </c>
      <c r="P89" s="35">
        <v>169.71963699999998</v>
      </c>
    </row>
    <row r="90" spans="1:16">
      <c r="A90" s="168">
        <v>40020</v>
      </c>
      <c r="B90" s="44">
        <v>0.86445714285714281</v>
      </c>
      <c r="C90" s="35">
        <v>2.1</v>
      </c>
      <c r="D90" s="51">
        <v>-2.7777777777777857</v>
      </c>
      <c r="E90" s="51">
        <v>-7.8947368421052602</v>
      </c>
      <c r="F90" s="35">
        <v>181.536</v>
      </c>
      <c r="G90" s="35"/>
      <c r="H90" s="35">
        <v>1.32</v>
      </c>
      <c r="I90" s="51">
        <v>-1.4925373134328339</v>
      </c>
      <c r="J90" s="51">
        <v>-3.6496350364963632</v>
      </c>
      <c r="K90" s="35">
        <v>114.10834285714286</v>
      </c>
      <c r="L90" s="35"/>
      <c r="M90" s="35">
        <v>1.94</v>
      </c>
      <c r="N90" s="51">
        <v>-1.5228426395939181</v>
      </c>
      <c r="O90" s="51">
        <v>4.3010752688172005</v>
      </c>
      <c r="P90" s="35">
        <v>167.70468571428569</v>
      </c>
    </row>
    <row r="91" spans="1:16">
      <c r="A91" s="168">
        <v>40027</v>
      </c>
      <c r="B91" s="44">
        <v>0.85988571428571425</v>
      </c>
      <c r="C91" s="35">
        <v>2.11</v>
      </c>
      <c r="D91" s="51">
        <v>0.4761904761904816</v>
      </c>
      <c r="E91" s="51">
        <v>-7.4561403508771917</v>
      </c>
      <c r="F91" s="35">
        <v>181.43588571428572</v>
      </c>
      <c r="G91" s="35"/>
      <c r="H91" s="35">
        <v>1.32</v>
      </c>
      <c r="I91" s="51">
        <v>0</v>
      </c>
      <c r="J91" s="51">
        <v>-4.347826086956502</v>
      </c>
      <c r="K91" s="35">
        <v>113.50491428571429</v>
      </c>
      <c r="L91" s="35"/>
      <c r="M91" s="35">
        <v>1.96</v>
      </c>
      <c r="N91" s="51">
        <v>1.0309278350515427</v>
      </c>
      <c r="O91" s="51">
        <v>10.734463276836152</v>
      </c>
      <c r="P91" s="35">
        <v>168.5376</v>
      </c>
    </row>
    <row r="92" spans="1:16">
      <c r="A92" s="168">
        <v>40034</v>
      </c>
      <c r="B92" s="44">
        <v>0.85228571428571431</v>
      </c>
      <c r="C92" s="35">
        <v>2.1</v>
      </c>
      <c r="D92" s="51">
        <v>-0.47393364928909421</v>
      </c>
      <c r="E92" s="51">
        <v>-7.8947368421052602</v>
      </c>
      <c r="F92" s="35">
        <v>178.98000000000002</v>
      </c>
      <c r="G92" s="35"/>
      <c r="H92" s="35">
        <v>1.27</v>
      </c>
      <c r="I92" s="51">
        <v>-3.7878787878787961</v>
      </c>
      <c r="J92" s="51">
        <v>-9.2857142857142776</v>
      </c>
      <c r="K92" s="35">
        <v>108.24028571428572</v>
      </c>
      <c r="L92" s="35"/>
      <c r="M92" s="35">
        <v>1.9</v>
      </c>
      <c r="N92" s="51">
        <v>-3.0612244897959187</v>
      </c>
      <c r="O92" s="51">
        <v>2.7027027027026946</v>
      </c>
      <c r="P92" s="35">
        <v>161.93428571428572</v>
      </c>
    </row>
    <row r="93" spans="1:16">
      <c r="A93" s="168">
        <v>40041</v>
      </c>
      <c r="B93" s="44">
        <v>0.85859285714285716</v>
      </c>
      <c r="C93" s="35">
        <v>2.0299999999999998</v>
      </c>
      <c r="D93" s="51">
        <v>-3.3333333333333428</v>
      </c>
      <c r="E93" s="51">
        <v>-10.964912280701753</v>
      </c>
      <c r="F93" s="35">
        <v>174.29434999999998</v>
      </c>
      <c r="G93" s="35"/>
      <c r="H93" s="35">
        <v>1.27</v>
      </c>
      <c r="I93" s="51">
        <v>0</v>
      </c>
      <c r="J93" s="51">
        <v>-9.2857142857142776</v>
      </c>
      <c r="K93" s="35">
        <v>109.04129285714286</v>
      </c>
      <c r="L93" s="35"/>
      <c r="M93" s="35">
        <v>1.92</v>
      </c>
      <c r="N93" s="51">
        <v>1.0526315789473699</v>
      </c>
      <c r="O93" s="51">
        <v>3.7837837837837611</v>
      </c>
      <c r="P93" s="35">
        <v>164.84982857142856</v>
      </c>
    </row>
    <row r="94" spans="1:16">
      <c r="A94" s="168">
        <v>40048</v>
      </c>
      <c r="B94" s="44">
        <v>0.8624428571428574</v>
      </c>
      <c r="C94" s="35">
        <v>2.0299999999999998</v>
      </c>
      <c r="D94" s="51">
        <v>0</v>
      </c>
      <c r="E94" s="51">
        <v>-10.964912280701753</v>
      </c>
      <c r="F94" s="35">
        <v>175.07590000000005</v>
      </c>
      <c r="G94" s="35"/>
      <c r="H94" s="35">
        <v>1.26</v>
      </c>
      <c r="I94" s="51">
        <v>-0.7874015748031411</v>
      </c>
      <c r="J94" s="51">
        <v>-10</v>
      </c>
      <c r="K94" s="35">
        <v>108.66780000000003</v>
      </c>
      <c r="L94" s="35"/>
      <c r="M94" s="35">
        <v>1.88</v>
      </c>
      <c r="N94" s="51">
        <v>-2.0833333333333428</v>
      </c>
      <c r="O94" s="51">
        <v>1.6216216216215997</v>
      </c>
      <c r="P94" s="35">
        <v>162.13925714285716</v>
      </c>
    </row>
    <row r="95" spans="1:16">
      <c r="A95" s="168">
        <v>40055</v>
      </c>
      <c r="B95" s="44">
        <v>0.87473571428571428</v>
      </c>
      <c r="C95" s="35">
        <v>2.0499999999999998</v>
      </c>
      <c r="D95" s="51">
        <v>0.98522167487683987</v>
      </c>
      <c r="E95" s="51">
        <v>-10.087719298245617</v>
      </c>
      <c r="F95" s="35">
        <v>179.32082142857141</v>
      </c>
      <c r="G95" s="35"/>
      <c r="H95" s="35">
        <v>1.3</v>
      </c>
      <c r="I95" s="51">
        <v>3.1746031746031917</v>
      </c>
      <c r="J95" s="51">
        <v>-7.1428571428571246</v>
      </c>
      <c r="K95" s="35">
        <v>113.71564285714287</v>
      </c>
      <c r="L95" s="35"/>
      <c r="M95" s="35">
        <v>1.86</v>
      </c>
      <c r="N95" s="51">
        <v>-1.0638297872340274</v>
      </c>
      <c r="O95" s="51">
        <v>1.6393442622950829</v>
      </c>
      <c r="P95" s="35">
        <v>162.70084285714285</v>
      </c>
    </row>
    <row r="96" spans="1:16">
      <c r="A96" s="168">
        <v>40062</v>
      </c>
      <c r="B96" s="44">
        <v>0.87643571428571421</v>
      </c>
      <c r="C96" s="35">
        <v>2.04</v>
      </c>
      <c r="D96" s="51">
        <v>-0.48780487804876316</v>
      </c>
      <c r="E96" s="51">
        <v>-10.526315789473671</v>
      </c>
      <c r="F96" s="35">
        <v>178.79288571428572</v>
      </c>
      <c r="G96" s="35"/>
      <c r="H96" s="35">
        <v>1.4</v>
      </c>
      <c r="I96" s="51">
        <v>7.6923076923076934</v>
      </c>
      <c r="J96" s="51">
        <v>0</v>
      </c>
      <c r="K96" s="35">
        <v>122.70099999999996</v>
      </c>
      <c r="L96" s="35"/>
      <c r="M96" s="35">
        <v>1.89</v>
      </c>
      <c r="N96" s="51">
        <v>1.6129032258064484</v>
      </c>
      <c r="O96" s="51">
        <v>3.2786885245901516</v>
      </c>
      <c r="P96" s="35">
        <v>165.64634999999998</v>
      </c>
    </row>
    <row r="97" spans="1:16">
      <c r="A97" s="168">
        <v>40069</v>
      </c>
      <c r="B97" s="44">
        <v>0.87457142857142856</v>
      </c>
      <c r="C97" s="35">
        <v>2.0299999999999998</v>
      </c>
      <c r="D97" s="51">
        <v>-0.49019607843138147</v>
      </c>
      <c r="E97" s="51">
        <v>-10.964912280701753</v>
      </c>
      <c r="F97" s="35">
        <v>177.53799999999998</v>
      </c>
      <c r="G97" s="35"/>
      <c r="H97" s="35">
        <v>1.36</v>
      </c>
      <c r="I97" s="51">
        <v>-2.857142857142847</v>
      </c>
      <c r="J97" s="51">
        <v>-2.1582733812949471</v>
      </c>
      <c r="K97" s="35">
        <v>118.9417142857143</v>
      </c>
      <c r="L97" s="35"/>
      <c r="M97" s="35">
        <v>1.88</v>
      </c>
      <c r="N97" s="51">
        <v>-0.52910052910053196</v>
      </c>
      <c r="O97" s="51">
        <v>9.3023255813953369</v>
      </c>
      <c r="P97" s="35">
        <v>164.41942857142854</v>
      </c>
    </row>
    <row r="98" spans="1:16">
      <c r="A98" s="168">
        <v>40076</v>
      </c>
      <c r="B98" s="44">
        <v>0.8886571428571427</v>
      </c>
      <c r="C98" s="35">
        <v>2.06</v>
      </c>
      <c r="D98" s="51">
        <v>1.477832512315274</v>
      </c>
      <c r="E98" s="51">
        <v>-9.6491228070175339</v>
      </c>
      <c r="F98" s="35">
        <v>183.0633714285714</v>
      </c>
      <c r="G98" s="35"/>
      <c r="H98" s="35">
        <v>1.34</v>
      </c>
      <c r="I98" s="51">
        <v>-1.4705882352941302</v>
      </c>
      <c r="J98" s="51">
        <v>-6.2937062937062791</v>
      </c>
      <c r="K98" s="35">
        <v>119.08005714285711</v>
      </c>
      <c r="L98" s="35"/>
      <c r="M98" s="35">
        <v>1.9</v>
      </c>
      <c r="N98" s="51">
        <v>1.0638297872340559</v>
      </c>
      <c r="O98" s="51">
        <v>13.772455089820369</v>
      </c>
      <c r="P98" s="35">
        <v>168.84485714285711</v>
      </c>
    </row>
    <row r="99" spans="1:16">
      <c r="A99" s="168">
        <v>40083</v>
      </c>
      <c r="B99" s="44">
        <v>0.90844999999999998</v>
      </c>
      <c r="C99" s="35">
        <v>2.04</v>
      </c>
      <c r="D99" s="51">
        <v>-0.97087378640776478</v>
      </c>
      <c r="E99" s="51">
        <v>-9.3333333333333286</v>
      </c>
      <c r="F99" s="35">
        <v>185.32380000000001</v>
      </c>
      <c r="G99" s="35"/>
      <c r="H99" s="35">
        <v>1.36</v>
      </c>
      <c r="I99" s="51">
        <v>1.4925373134328339</v>
      </c>
      <c r="J99" s="51">
        <v>-6.8493150684931408</v>
      </c>
      <c r="K99" s="35">
        <v>123.5492</v>
      </c>
      <c r="L99" s="35"/>
      <c r="M99" s="35">
        <v>1.83</v>
      </c>
      <c r="N99" s="51">
        <v>-3.6842105263157805</v>
      </c>
      <c r="O99" s="51">
        <v>8.2840236686390512</v>
      </c>
      <c r="P99" s="35">
        <v>166.24635000000001</v>
      </c>
    </row>
    <row r="100" spans="1:16">
      <c r="A100" s="168">
        <v>40090</v>
      </c>
      <c r="B100" s="44">
        <v>0.91539285714285723</v>
      </c>
      <c r="C100" s="35">
        <v>1.95</v>
      </c>
      <c r="D100" s="51">
        <v>-4.4117647058823621</v>
      </c>
      <c r="E100" s="51">
        <v>-11.363636363636374</v>
      </c>
      <c r="F100" s="35">
        <v>178.50160714285715</v>
      </c>
      <c r="G100" s="35"/>
      <c r="H100" s="35">
        <v>1.36</v>
      </c>
      <c r="I100" s="51">
        <v>0</v>
      </c>
      <c r="J100" s="51">
        <v>-4.2253521126760347</v>
      </c>
      <c r="K100" s="35">
        <v>124.49342857142859</v>
      </c>
      <c r="L100" s="35"/>
      <c r="M100" s="35">
        <v>1.74</v>
      </c>
      <c r="N100" s="51">
        <v>-4.9180327868852487</v>
      </c>
      <c r="O100" s="51">
        <v>1.1627906976744242</v>
      </c>
      <c r="P100" s="35">
        <v>159.27835714285717</v>
      </c>
    </row>
    <row r="101" spans="1:16">
      <c r="A101" s="168">
        <v>40097</v>
      </c>
      <c r="B101" s="44">
        <v>0.92156428571428584</v>
      </c>
      <c r="C101" s="35">
        <v>1.93</v>
      </c>
      <c r="D101" s="51">
        <v>-1.025641025641022</v>
      </c>
      <c r="E101" s="51">
        <v>-19.583333333333329</v>
      </c>
      <c r="F101" s="35">
        <v>177.86190714285718</v>
      </c>
      <c r="G101" s="35"/>
      <c r="H101" s="35">
        <v>1.35</v>
      </c>
      <c r="I101" s="51">
        <v>-0.73529411764705799</v>
      </c>
      <c r="J101" s="51">
        <v>-6.2499999999999858</v>
      </c>
      <c r="K101" s="35">
        <v>124.41117857142861</v>
      </c>
      <c r="L101" s="35"/>
      <c r="M101" s="35">
        <v>1.78</v>
      </c>
      <c r="N101" s="51">
        <v>2.2988505747126453</v>
      </c>
      <c r="O101" s="51">
        <v>7.8787878787878896</v>
      </c>
      <c r="P101" s="35">
        <v>164.03844285714288</v>
      </c>
    </row>
    <row r="102" spans="1:16">
      <c r="A102" s="168">
        <v>40104</v>
      </c>
      <c r="B102" s="44">
        <v>0.92362857142857124</v>
      </c>
      <c r="C102" s="35">
        <v>1.93</v>
      </c>
      <c r="D102" s="51">
        <v>0</v>
      </c>
      <c r="E102" s="51">
        <v>-12.27272727272728</v>
      </c>
      <c r="F102" s="35">
        <v>178.26031428571426</v>
      </c>
      <c r="G102" s="35"/>
      <c r="H102" s="35">
        <v>1.36</v>
      </c>
      <c r="I102" s="51">
        <v>0.74074074074073337</v>
      </c>
      <c r="J102" s="51">
        <v>-8.1081081081080981</v>
      </c>
      <c r="K102" s="35">
        <v>125.6134857142857</v>
      </c>
      <c r="L102" s="35"/>
      <c r="M102" s="35">
        <v>1.76</v>
      </c>
      <c r="N102" s="51">
        <v>-1.1235955056179847</v>
      </c>
      <c r="O102" s="51">
        <v>6.6666666666666714</v>
      </c>
      <c r="P102" s="35">
        <v>162.55862857142853</v>
      </c>
    </row>
    <row r="103" spans="1:16">
      <c r="A103" s="168">
        <v>40111</v>
      </c>
      <c r="B103" s="44">
        <v>0.91107857142857163</v>
      </c>
      <c r="C103" s="35">
        <v>1.86</v>
      </c>
      <c r="D103" s="51">
        <v>-3.6269430051813316</v>
      </c>
      <c r="E103" s="51">
        <v>-13.488372093023244</v>
      </c>
      <c r="F103" s="35">
        <v>169.46061428571431</v>
      </c>
      <c r="G103" s="35"/>
      <c r="H103" s="35">
        <v>1.32</v>
      </c>
      <c r="I103" s="51">
        <v>-2.941176470588232</v>
      </c>
      <c r="J103" s="51">
        <v>-14.006514657980446</v>
      </c>
      <c r="K103" s="35">
        <v>120.26237142857146</v>
      </c>
      <c r="L103" s="35"/>
      <c r="M103" s="35">
        <v>1.58</v>
      </c>
      <c r="N103" s="51">
        <v>-10.22727272727272</v>
      </c>
      <c r="O103" s="51">
        <v>-5.952380952380949</v>
      </c>
      <c r="P103" s="35">
        <v>143.95041428571434</v>
      </c>
    </row>
    <row r="104" spans="1:16">
      <c r="A104" s="168">
        <v>40118</v>
      </c>
      <c r="B104" s="44">
        <v>0.90500714285714268</v>
      </c>
      <c r="C104" s="35">
        <v>1.81</v>
      </c>
      <c r="D104" s="51">
        <v>-2.6881720430107521</v>
      </c>
      <c r="E104" s="51">
        <v>-11.707317073170714</v>
      </c>
      <c r="F104" s="35">
        <v>163.80629285714284</v>
      </c>
      <c r="G104" s="35"/>
      <c r="H104" s="35">
        <v>1.33</v>
      </c>
      <c r="I104" s="51">
        <v>0.75757575757575069</v>
      </c>
      <c r="J104" s="51">
        <v>-11.920529801324491</v>
      </c>
      <c r="K104" s="35">
        <v>120.36594999999998</v>
      </c>
      <c r="L104" s="35"/>
      <c r="M104" s="35">
        <v>1.66</v>
      </c>
      <c r="N104" s="51">
        <v>5.0632911392404907</v>
      </c>
      <c r="O104" s="51">
        <v>-0.59880239520958867</v>
      </c>
      <c r="P104" s="35">
        <v>150.23118571428569</v>
      </c>
    </row>
    <row r="105" spans="1:16">
      <c r="A105" s="168">
        <v>40125</v>
      </c>
      <c r="B105" s="44">
        <v>0.89664999999999995</v>
      </c>
      <c r="C105" s="35">
        <v>1.8</v>
      </c>
      <c r="D105" s="51">
        <v>-0.55248618784530379</v>
      </c>
      <c r="E105" s="51">
        <v>-7.6923076923076934</v>
      </c>
      <c r="F105" s="35">
        <v>161.39699999999999</v>
      </c>
      <c r="G105" s="35"/>
      <c r="H105" s="35">
        <v>1.32</v>
      </c>
      <c r="I105" s="51">
        <v>-0.75187969924812137</v>
      </c>
      <c r="J105" s="51">
        <v>-9.5890410958904084</v>
      </c>
      <c r="K105" s="35">
        <v>118.3578</v>
      </c>
      <c r="L105" s="35"/>
      <c r="M105" s="35">
        <v>1.67</v>
      </c>
      <c r="N105" s="51">
        <v>0.60240963855422081</v>
      </c>
      <c r="O105" s="51">
        <v>-1.764705882352942</v>
      </c>
      <c r="P105" s="35">
        <v>149.74054999999998</v>
      </c>
    </row>
    <row r="106" spans="1:16">
      <c r="A106" s="168">
        <v>40132</v>
      </c>
      <c r="B106" s="44">
        <v>0.89652142857142869</v>
      </c>
      <c r="C106" s="35">
        <v>1.8</v>
      </c>
      <c r="D106" s="51">
        <v>0</v>
      </c>
      <c r="E106" s="51">
        <v>-2.7027027027027088</v>
      </c>
      <c r="F106" s="35">
        <v>161.37385714285716</v>
      </c>
      <c r="G106" s="35"/>
      <c r="H106" s="35">
        <v>1.33</v>
      </c>
      <c r="I106" s="51">
        <v>0.75757575757575069</v>
      </c>
      <c r="J106" s="51">
        <v>-3.6231884057970802</v>
      </c>
      <c r="K106" s="35">
        <v>119.23735000000002</v>
      </c>
      <c r="L106" s="35"/>
      <c r="M106" s="35">
        <v>1.62</v>
      </c>
      <c r="N106" s="51">
        <v>-2.9940119760479007</v>
      </c>
      <c r="O106" s="51">
        <v>-6.3583815028901682</v>
      </c>
      <c r="P106" s="35">
        <v>145.23647142857146</v>
      </c>
    </row>
    <row r="107" spans="1:16">
      <c r="A107" s="168">
        <v>40139</v>
      </c>
      <c r="B107" s="44">
        <v>0.89342857142857135</v>
      </c>
      <c r="C107" s="35" t="s">
        <v>46</v>
      </c>
      <c r="D107" s="51" t="e">
        <v>#VALUE!</v>
      </c>
      <c r="E107" s="51" t="e">
        <v>#VALUE!</v>
      </c>
      <c r="F107" s="35" t="e">
        <v>#VALUE!</v>
      </c>
      <c r="G107" s="35"/>
      <c r="H107" s="35" t="s">
        <v>46</v>
      </c>
      <c r="I107" s="51" t="e">
        <v>#VALUE!</v>
      </c>
      <c r="J107" s="51" t="e">
        <v>#VALUE!</v>
      </c>
      <c r="K107" s="35" t="e">
        <v>#VALUE!</v>
      </c>
      <c r="L107" s="35"/>
      <c r="M107" s="35" t="s">
        <v>46</v>
      </c>
      <c r="N107" s="51" t="e">
        <v>#VALUE!</v>
      </c>
      <c r="O107" s="51" t="e">
        <v>#VALUE!</v>
      </c>
      <c r="P107" s="35" t="e">
        <v>#VALUE!</v>
      </c>
    </row>
    <row r="108" spans="1:16">
      <c r="A108" s="168">
        <v>40146</v>
      </c>
      <c r="B108" s="44">
        <v>0.90504285714285737</v>
      </c>
      <c r="C108" s="35">
        <v>1.85</v>
      </c>
      <c r="D108" s="51" t="e">
        <v>#VALUE!</v>
      </c>
      <c r="E108" s="51">
        <v>0</v>
      </c>
      <c r="F108" s="35">
        <v>167.43292857142862</v>
      </c>
      <c r="G108" s="35"/>
      <c r="H108" s="35">
        <v>1.37</v>
      </c>
      <c r="I108" s="51" t="e">
        <v>#VALUE!</v>
      </c>
      <c r="J108" s="51">
        <v>0.73529411764705799</v>
      </c>
      <c r="K108" s="35">
        <v>123.99087142857145</v>
      </c>
      <c r="L108" s="35"/>
      <c r="M108" s="35">
        <v>1.65</v>
      </c>
      <c r="N108" s="51" t="e">
        <v>#VALUE!</v>
      </c>
      <c r="O108" s="51">
        <v>-5.7142857142857224</v>
      </c>
      <c r="P108" s="35">
        <v>149.33207142857145</v>
      </c>
    </row>
    <row r="109" spans="1:16">
      <c r="A109" s="168">
        <v>40153</v>
      </c>
      <c r="B109" s="44">
        <v>0.90764999999999996</v>
      </c>
      <c r="C109" s="35">
        <v>1.85</v>
      </c>
      <c r="D109" s="51">
        <v>0</v>
      </c>
      <c r="E109" s="51">
        <v>0</v>
      </c>
      <c r="F109" s="35">
        <v>167.91525000000001</v>
      </c>
      <c r="G109" s="35"/>
      <c r="H109" s="35">
        <v>1.37</v>
      </c>
      <c r="I109" s="51">
        <v>0</v>
      </c>
      <c r="J109" s="51">
        <v>4.5801526717557266</v>
      </c>
      <c r="K109" s="35">
        <v>124.34805</v>
      </c>
      <c r="L109" s="35"/>
      <c r="M109" s="35">
        <v>1.61</v>
      </c>
      <c r="N109" s="51">
        <v>-2.4242424242424221</v>
      </c>
      <c r="O109" s="51">
        <v>0.62500000000001421</v>
      </c>
      <c r="P109" s="35">
        <v>146.13165000000001</v>
      </c>
    </row>
    <row r="110" spans="1:16">
      <c r="A110" s="168">
        <v>40160</v>
      </c>
      <c r="B110" s="44">
        <v>0.90515000000000001</v>
      </c>
      <c r="C110" s="35">
        <v>1.85</v>
      </c>
      <c r="D110" s="51">
        <v>0</v>
      </c>
      <c r="E110" s="51">
        <v>0</v>
      </c>
      <c r="F110" s="35">
        <v>167.45275000000001</v>
      </c>
      <c r="G110" s="35"/>
      <c r="H110" s="35">
        <v>1.36</v>
      </c>
      <c r="I110" s="51">
        <v>-0.72992700729926696</v>
      </c>
      <c r="J110" s="51">
        <v>-2.1582733812949471</v>
      </c>
      <c r="K110" s="35">
        <v>123.10040000000002</v>
      </c>
      <c r="L110" s="35"/>
      <c r="M110" s="35">
        <v>1.59</v>
      </c>
      <c r="N110" s="51">
        <v>-1.2422360248447291</v>
      </c>
      <c r="O110" s="51">
        <v>-7.5581395348837077</v>
      </c>
      <c r="P110" s="35">
        <v>143.91884999999999</v>
      </c>
    </row>
    <row r="111" spans="1:16">
      <c r="A111" s="168">
        <v>40167</v>
      </c>
      <c r="B111" s="44">
        <v>0.89359299999999997</v>
      </c>
      <c r="C111" s="35">
        <v>1.85</v>
      </c>
      <c r="D111" s="51">
        <v>0</v>
      </c>
      <c r="E111" s="51">
        <v>0</v>
      </c>
      <c r="F111" s="35">
        <v>165.314705</v>
      </c>
      <c r="G111" s="35"/>
      <c r="H111" s="35">
        <v>1.34</v>
      </c>
      <c r="I111" s="51">
        <v>-1.4705882352941302</v>
      </c>
      <c r="J111" s="51">
        <v>3.0769230769230944</v>
      </c>
      <c r="K111" s="35">
        <v>119.741462</v>
      </c>
      <c r="L111" s="35"/>
      <c r="M111" s="35">
        <v>1.59</v>
      </c>
      <c r="N111" s="51">
        <v>0</v>
      </c>
      <c r="O111" s="51">
        <v>-8.0924855491329453</v>
      </c>
      <c r="P111" s="35">
        <v>142.081287</v>
      </c>
    </row>
    <row r="112" spans="1:16">
      <c r="A112" s="168">
        <v>40174</v>
      </c>
      <c r="B112" s="44">
        <v>0.89556400000000003</v>
      </c>
      <c r="C112" s="35">
        <v>1.85</v>
      </c>
      <c r="D112" s="51">
        <v>0</v>
      </c>
      <c r="E112" s="51">
        <v>0</v>
      </c>
      <c r="F112" s="35">
        <v>165.67934000000002</v>
      </c>
      <c r="G112" s="35"/>
      <c r="H112" s="35">
        <v>1.4</v>
      </c>
      <c r="I112" s="51">
        <v>4.4776119402985017</v>
      </c>
      <c r="J112" s="51">
        <v>6.8702290076335686</v>
      </c>
      <c r="K112" s="35">
        <v>125.37895999999999</v>
      </c>
      <c r="L112" s="35"/>
      <c r="M112" s="35">
        <v>1.65</v>
      </c>
      <c r="N112" s="51">
        <v>3.7735849056603712</v>
      </c>
      <c r="O112" s="51">
        <v>5.7692307692307736</v>
      </c>
      <c r="P112" s="35">
        <v>147.76805999999999</v>
      </c>
    </row>
    <row r="113" spans="1:16">
      <c r="A113" s="168">
        <v>40181</v>
      </c>
      <c r="B113" s="44">
        <v>0.89617599999999997</v>
      </c>
      <c r="C113">
        <v>1.84</v>
      </c>
      <c r="D113" s="51">
        <v>-0.54054054054054745</v>
      </c>
      <c r="E113" s="51" t="s">
        <v>46</v>
      </c>
      <c r="F113" s="35">
        <v>164.89638399999998</v>
      </c>
      <c r="H113">
        <v>1.31</v>
      </c>
      <c r="I113" s="12">
        <v>-6.4285714285714164</v>
      </c>
      <c r="J113" t="s">
        <v>46</v>
      </c>
      <c r="K113" s="35">
        <v>117.399056</v>
      </c>
      <c r="M113">
        <v>1.73</v>
      </c>
      <c r="N113" s="51">
        <v>4.8484848484848584</v>
      </c>
      <c r="O113" t="s">
        <v>46</v>
      </c>
      <c r="P113" s="35">
        <v>155.03844799999999</v>
      </c>
    </row>
    <row r="114" spans="1:16">
      <c r="A114" s="168">
        <v>40188</v>
      </c>
      <c r="B114" s="44">
        <v>0.89499285714285703</v>
      </c>
      <c r="C114" s="35">
        <v>1.84</v>
      </c>
      <c r="D114" s="51">
        <v>0</v>
      </c>
      <c r="E114" s="51" t="s">
        <v>46</v>
      </c>
      <c r="F114" s="35">
        <v>164.67868571428571</v>
      </c>
      <c r="G114" s="35"/>
      <c r="H114" s="35">
        <v>1.31</v>
      </c>
      <c r="I114" s="51">
        <v>0</v>
      </c>
      <c r="J114" s="51" t="s">
        <v>46</v>
      </c>
      <c r="K114" s="35">
        <v>117.24406428571427</v>
      </c>
      <c r="L114" s="35"/>
      <c r="M114" s="35">
        <v>1.62</v>
      </c>
      <c r="N114" s="51">
        <v>-6.3583815028901682</v>
      </c>
      <c r="O114" s="51" t="s">
        <v>46</v>
      </c>
      <c r="P114" s="35">
        <v>144.98884285714283</v>
      </c>
    </row>
    <row r="115" spans="1:16">
      <c r="A115" s="168">
        <v>40195</v>
      </c>
      <c r="B115" s="44">
        <v>0.890957</v>
      </c>
      <c r="C115" s="35">
        <v>1.85</v>
      </c>
      <c r="D115" s="51">
        <v>0.54347826086956275</v>
      </c>
      <c r="E115" s="51">
        <v>5.7142857142857224</v>
      </c>
      <c r="F115" s="35">
        <v>164.827045</v>
      </c>
      <c r="G115" s="35"/>
      <c r="H115" s="35">
        <v>1.3</v>
      </c>
      <c r="I115" s="51">
        <v>-0.7633587786259568</v>
      </c>
      <c r="J115" s="51">
        <v>0</v>
      </c>
      <c r="K115" s="35">
        <v>115.82441000000001</v>
      </c>
      <c r="L115" s="35"/>
      <c r="M115" s="35">
        <v>1.55</v>
      </c>
      <c r="N115" s="51">
        <v>-4.3209876543210015</v>
      </c>
      <c r="O115" s="51">
        <v>-8.8235294117646959</v>
      </c>
      <c r="P115" s="35">
        <v>138.09833499999999</v>
      </c>
    </row>
    <row r="116" spans="1:16">
      <c r="A116" s="168">
        <v>40202</v>
      </c>
      <c r="B116" s="44">
        <v>0.87523571428571412</v>
      </c>
      <c r="C116" s="35">
        <v>1.85</v>
      </c>
      <c r="D116" s="51">
        <v>0</v>
      </c>
      <c r="E116" s="51">
        <v>5.7142857142857224</v>
      </c>
      <c r="F116" s="35">
        <v>161.91860714285713</v>
      </c>
      <c r="G116" s="35"/>
      <c r="H116" s="35">
        <v>1.28</v>
      </c>
      <c r="I116" s="51">
        <v>-1.5384615384615472</v>
      </c>
      <c r="J116" s="51">
        <v>-0.77519379844960667</v>
      </c>
      <c r="K116" s="35">
        <v>112.03017142857141</v>
      </c>
      <c r="L116" s="35"/>
      <c r="M116" s="35">
        <v>1.66</v>
      </c>
      <c r="N116" s="51">
        <v>7.0967741935483701</v>
      </c>
      <c r="O116" s="51">
        <v>-4.0462427745664797</v>
      </c>
      <c r="P116" s="35">
        <v>145.28912857142853</v>
      </c>
    </row>
    <row r="117" spans="1:16">
      <c r="A117" s="168">
        <v>40209</v>
      </c>
      <c r="B117" s="44">
        <v>0.86983571428571427</v>
      </c>
      <c r="C117" s="35">
        <v>1.85</v>
      </c>
      <c r="D117" s="51">
        <v>0</v>
      </c>
      <c r="E117" s="51">
        <v>5.7142857142857224</v>
      </c>
      <c r="F117" s="35">
        <v>160.91960714285716</v>
      </c>
      <c r="G117" s="35"/>
      <c r="H117" s="35">
        <v>1.3</v>
      </c>
      <c r="I117" s="51">
        <v>1.5625</v>
      </c>
      <c r="J117" s="51">
        <v>6.5573770491803316</v>
      </c>
      <c r="K117" s="35">
        <v>113.07864285714287</v>
      </c>
      <c r="L117" s="35"/>
      <c r="M117" s="35">
        <v>1.6</v>
      </c>
      <c r="N117" s="51">
        <v>-3.6144578313252964</v>
      </c>
      <c r="O117" s="51">
        <v>-1.8404907975459963</v>
      </c>
      <c r="P117" s="35">
        <v>139.17371428571431</v>
      </c>
    </row>
    <row r="118" spans="1:16">
      <c r="A118" s="168">
        <v>40216</v>
      </c>
      <c r="B118" s="44">
        <v>0.87299000000000004</v>
      </c>
      <c r="C118" s="35">
        <v>1.84</v>
      </c>
      <c r="D118" s="51">
        <v>-0.54054054054054745</v>
      </c>
      <c r="E118" s="51">
        <v>5.1428571428571388</v>
      </c>
      <c r="F118" s="35">
        <v>160.63016000000002</v>
      </c>
      <c r="G118" s="35"/>
      <c r="H118" s="35">
        <v>1.27</v>
      </c>
      <c r="I118" s="51">
        <v>-2.3076923076923066</v>
      </c>
      <c r="J118" s="51">
        <v>0.79365079365078373</v>
      </c>
      <c r="K118" s="35">
        <v>110.86973</v>
      </c>
      <c r="L118" s="35"/>
      <c r="M118" s="35">
        <v>1.66</v>
      </c>
      <c r="N118" s="51">
        <v>3.7499999999999858</v>
      </c>
      <c r="O118" s="51">
        <v>1.2195121951219505</v>
      </c>
      <c r="P118" s="35">
        <v>144.91633999999999</v>
      </c>
    </row>
    <row r="119" spans="1:16">
      <c r="A119" s="168">
        <v>40223</v>
      </c>
      <c r="B119" s="44">
        <v>0.87503571428571425</v>
      </c>
      <c r="C119" s="35">
        <v>1.85</v>
      </c>
      <c r="D119" s="51">
        <v>0.54347826086956275</v>
      </c>
      <c r="E119" s="51">
        <v>5.7142857142857224</v>
      </c>
      <c r="F119" s="35">
        <v>161.88160714285715</v>
      </c>
      <c r="G119" s="35"/>
      <c r="H119" s="35">
        <v>1.24</v>
      </c>
      <c r="I119" s="51">
        <v>-2.3622047244094517</v>
      </c>
      <c r="J119" s="51">
        <v>5.0847457627118757</v>
      </c>
      <c r="K119" s="35">
        <v>108.50442857142856</v>
      </c>
      <c r="L119" s="35"/>
      <c r="M119" s="35">
        <v>1.71</v>
      </c>
      <c r="N119" s="51">
        <v>3.0120481927710756</v>
      </c>
      <c r="O119" s="51">
        <v>7.5471698113207566</v>
      </c>
      <c r="P119" s="35">
        <v>149.63110714285713</v>
      </c>
    </row>
    <row r="120" spans="1:16">
      <c r="A120" s="168">
        <v>40230</v>
      </c>
      <c r="B120" s="44">
        <v>0.87188571428571426</v>
      </c>
      <c r="C120" s="35">
        <v>1.9</v>
      </c>
      <c r="D120" s="51">
        <v>2.7027027027026946</v>
      </c>
      <c r="E120" s="51">
        <v>8.5714285714285694</v>
      </c>
      <c r="F120" s="35">
        <v>165.65828571428571</v>
      </c>
      <c r="G120" s="35"/>
      <c r="H120" s="35">
        <v>1.24</v>
      </c>
      <c r="I120" s="51">
        <v>0</v>
      </c>
      <c r="J120" s="51">
        <v>10.714285714285694</v>
      </c>
      <c r="K120" s="35">
        <v>108.11382857142857</v>
      </c>
      <c r="L120" s="35"/>
      <c r="M120" s="35">
        <v>1.67</v>
      </c>
      <c r="N120" s="51">
        <v>-2.339181286549703</v>
      </c>
      <c r="O120" s="51">
        <v>4.375</v>
      </c>
      <c r="P120" s="35">
        <v>145.60491428571427</v>
      </c>
    </row>
    <row r="121" spans="1:16">
      <c r="A121" s="168">
        <v>40237</v>
      </c>
      <c r="B121" s="44">
        <v>0.8831428571428569</v>
      </c>
      <c r="C121" s="35">
        <v>1.94</v>
      </c>
      <c r="D121" s="51">
        <v>2.1052631578947398</v>
      </c>
      <c r="E121" s="51">
        <v>10.857142857142861</v>
      </c>
      <c r="F121" s="35">
        <v>171.32971428571423</v>
      </c>
      <c r="G121" s="35"/>
      <c r="H121" s="35">
        <v>1.26</v>
      </c>
      <c r="I121" s="51">
        <v>1.6129032258064484</v>
      </c>
      <c r="J121" s="51">
        <v>9.5652173913043583</v>
      </c>
      <c r="K121" s="35">
        <v>111.27599999999998</v>
      </c>
      <c r="L121" s="35"/>
      <c r="M121" s="35">
        <v>1.76</v>
      </c>
      <c r="N121" s="51">
        <v>5.3892215568862412</v>
      </c>
      <c r="O121" s="51">
        <v>7.9754601226993884</v>
      </c>
      <c r="P121" s="35">
        <v>155.43314285714283</v>
      </c>
    </row>
    <row r="122" spans="1:16">
      <c r="A122" s="168">
        <v>40244</v>
      </c>
      <c r="B122" s="44">
        <v>0.90306428571428565</v>
      </c>
      <c r="C122" s="35" t="s">
        <v>46</v>
      </c>
      <c r="D122" s="51" t="e">
        <v>#VALUE!</v>
      </c>
      <c r="E122" s="51" t="e">
        <v>#VALUE!</v>
      </c>
      <c r="F122" s="35" t="e">
        <v>#VALUE!</v>
      </c>
      <c r="G122" s="35"/>
      <c r="H122" s="35" t="s">
        <v>46</v>
      </c>
      <c r="I122" s="51" t="e">
        <v>#VALUE!</v>
      </c>
      <c r="J122" s="51" t="e">
        <v>#VALUE!</v>
      </c>
      <c r="K122" s="35" t="e">
        <v>#VALUE!</v>
      </c>
      <c r="L122" s="35"/>
      <c r="M122" s="35" t="s">
        <v>46</v>
      </c>
      <c r="N122" s="51" t="e">
        <v>#VALUE!</v>
      </c>
      <c r="O122" s="51" t="e">
        <v>#VALUE!</v>
      </c>
      <c r="P122" s="35" t="e">
        <v>#VALUE!</v>
      </c>
    </row>
    <row r="123" spans="1:16">
      <c r="A123" s="168">
        <v>40251</v>
      </c>
      <c r="B123" s="44">
        <v>0.90684285714285706</v>
      </c>
      <c r="C123" s="35">
        <v>1.9</v>
      </c>
      <c r="D123" s="51" t="e">
        <v>#VALUE!</v>
      </c>
      <c r="E123" s="51">
        <v>8.5714285714285694</v>
      </c>
      <c r="F123" s="35">
        <v>172.30014285714284</v>
      </c>
      <c r="G123" s="35"/>
      <c r="H123" s="35">
        <v>1.27</v>
      </c>
      <c r="I123" s="51" t="e">
        <v>#VALUE!</v>
      </c>
      <c r="J123" s="51">
        <v>4.098360655737693</v>
      </c>
      <c r="K123" s="35">
        <v>115.16904285714284</v>
      </c>
      <c r="L123" s="35"/>
      <c r="M123" s="35">
        <v>1.6</v>
      </c>
      <c r="N123" s="51" t="e">
        <v>#VALUE!</v>
      </c>
      <c r="O123" s="51">
        <v>-1.8404907975459963</v>
      </c>
      <c r="P123" s="35">
        <v>145.09485714285714</v>
      </c>
    </row>
    <row r="124" spans="1:16">
      <c r="A124" s="168">
        <v>40258</v>
      </c>
      <c r="B124" s="44">
        <v>0.90069999999999983</v>
      </c>
      <c r="C124" s="35">
        <v>1.91</v>
      </c>
      <c r="D124" s="51">
        <v>0.52631578947368496</v>
      </c>
      <c r="E124" s="51">
        <v>9.1428571428571388</v>
      </c>
      <c r="F124" s="35">
        <v>172.03369999999995</v>
      </c>
      <c r="G124" s="35"/>
      <c r="H124" s="35">
        <v>1.28</v>
      </c>
      <c r="I124" s="51">
        <v>0.7874015748031411</v>
      </c>
      <c r="J124" s="51">
        <v>8.4745762711864359</v>
      </c>
      <c r="K124" s="35">
        <v>115.28959999999999</v>
      </c>
      <c r="L124" s="35"/>
      <c r="M124" s="35">
        <v>1.62</v>
      </c>
      <c r="N124" s="51">
        <v>1.25</v>
      </c>
      <c r="O124" s="51">
        <v>0</v>
      </c>
      <c r="P124" s="35">
        <v>145.9134</v>
      </c>
    </row>
    <row r="125" spans="1:16">
      <c r="A125" s="168">
        <v>40265</v>
      </c>
      <c r="B125" s="44">
        <v>0.89768571428571431</v>
      </c>
      <c r="C125" s="35">
        <v>1.91</v>
      </c>
      <c r="D125" s="51">
        <v>0</v>
      </c>
      <c r="E125" s="51">
        <v>9.1428571428571388</v>
      </c>
      <c r="F125" s="35">
        <v>171.45797142857143</v>
      </c>
      <c r="G125" s="35"/>
      <c r="H125" s="35">
        <v>1.26</v>
      </c>
      <c r="I125" s="51">
        <v>-1.5625</v>
      </c>
      <c r="J125" s="51">
        <v>7.6923076923077076</v>
      </c>
      <c r="K125" s="35">
        <v>113.1084</v>
      </c>
      <c r="L125" s="35"/>
      <c r="M125" s="35">
        <v>1.66</v>
      </c>
      <c r="N125" s="51">
        <v>2.4691358024691255</v>
      </c>
      <c r="O125" s="51">
        <v>1.2195121951219505</v>
      </c>
      <c r="P125" s="35">
        <v>149.01582857142856</v>
      </c>
    </row>
    <row r="126" spans="1:16">
      <c r="A126" s="168">
        <v>40272</v>
      </c>
      <c r="B126" s="44">
        <v>0.89106428571428575</v>
      </c>
      <c r="C126" s="35">
        <v>1.9</v>
      </c>
      <c r="D126" s="51">
        <v>-0.52356020942407611</v>
      </c>
      <c r="E126" s="51">
        <v>4.39560439560438</v>
      </c>
      <c r="F126" s="35">
        <v>169.30221428571429</v>
      </c>
      <c r="G126" s="35"/>
      <c r="H126" s="35">
        <v>1.25</v>
      </c>
      <c r="I126" s="51">
        <v>-0.79365079365078373</v>
      </c>
      <c r="J126" s="51">
        <v>5.9322033898305193</v>
      </c>
      <c r="K126" s="35">
        <v>111.38303571428571</v>
      </c>
      <c r="L126" s="35"/>
      <c r="M126" s="35">
        <v>1.59</v>
      </c>
      <c r="N126" s="51">
        <v>-4.216867469879503</v>
      </c>
      <c r="O126" s="51">
        <v>-4.7904191616766383</v>
      </c>
      <c r="P126" s="35">
        <v>141.67922142857142</v>
      </c>
    </row>
    <row r="127" spans="1:16">
      <c r="A127" s="168">
        <v>40279</v>
      </c>
      <c r="B127" s="44">
        <v>0.87856428571428569</v>
      </c>
      <c r="C127" s="35">
        <v>1.94</v>
      </c>
      <c r="D127" s="51">
        <v>2.1052631578947398</v>
      </c>
      <c r="E127" s="51">
        <v>6.5934065934065984</v>
      </c>
      <c r="F127" s="35">
        <v>170.44147142857142</v>
      </c>
      <c r="G127" s="35"/>
      <c r="H127" s="35">
        <v>1.24</v>
      </c>
      <c r="I127" s="51">
        <v>-0.79999999999999716</v>
      </c>
      <c r="J127" s="51">
        <v>3.3333333333333428</v>
      </c>
      <c r="K127" s="35">
        <v>108.94197142857142</v>
      </c>
      <c r="L127" s="35"/>
      <c r="M127" s="35">
        <v>1.68</v>
      </c>
      <c r="N127" s="51">
        <v>5.6603773584905639</v>
      </c>
      <c r="O127" s="51">
        <v>3.7037037037036953</v>
      </c>
      <c r="P127" s="35">
        <v>147.59879999999998</v>
      </c>
    </row>
    <row r="128" spans="1:16">
      <c r="A128" s="168">
        <v>40286</v>
      </c>
      <c r="B128" s="44">
        <v>0.87837857142857145</v>
      </c>
      <c r="C128" s="35">
        <v>1.9</v>
      </c>
      <c r="D128" s="51">
        <v>-2.0618556701030997</v>
      </c>
      <c r="E128" s="51">
        <v>3.8251366120218364</v>
      </c>
      <c r="F128" s="35">
        <v>166.89192857142856</v>
      </c>
      <c r="G128" s="35"/>
      <c r="H128" s="35">
        <v>1.21</v>
      </c>
      <c r="I128" s="51">
        <v>-2.4193548387096797</v>
      </c>
      <c r="J128" s="51">
        <v>-1.6260162601626007</v>
      </c>
      <c r="K128" s="35">
        <v>106.28380714285714</v>
      </c>
      <c r="L128" s="35"/>
      <c r="M128" s="35">
        <v>1.64</v>
      </c>
      <c r="N128" s="51">
        <v>-2.3809523809523796</v>
      </c>
      <c r="O128" s="51">
        <v>-5.7471264367816133</v>
      </c>
      <c r="P128" s="35">
        <v>144.05408571428572</v>
      </c>
    </row>
    <row r="129" spans="1:16">
      <c r="A129" s="168">
        <v>40293</v>
      </c>
      <c r="B129" s="44">
        <v>0.87206428571428574</v>
      </c>
      <c r="C129" s="35">
        <v>1.9</v>
      </c>
      <c r="D129" s="51">
        <v>0</v>
      </c>
      <c r="E129" s="51">
        <v>0</v>
      </c>
      <c r="F129" s="35">
        <v>165.69221428571427</v>
      </c>
      <c r="G129" s="35"/>
      <c r="H129" s="35">
        <v>1.21</v>
      </c>
      <c r="I129" s="51">
        <v>0</v>
      </c>
      <c r="J129" s="51">
        <v>-3.2000000000000028</v>
      </c>
      <c r="K129" s="35">
        <v>105.51977857142857</v>
      </c>
      <c r="L129" s="35"/>
      <c r="M129" s="35">
        <v>1.8</v>
      </c>
      <c r="N129" s="51">
        <v>9.7560975609756184</v>
      </c>
      <c r="O129" s="51">
        <v>-0.55248618784530379</v>
      </c>
      <c r="P129" s="35">
        <v>156.97157142857142</v>
      </c>
    </row>
    <row r="130" spans="1:16">
      <c r="A130" s="168">
        <v>40300</v>
      </c>
      <c r="B130" s="44">
        <v>0.8680000000000001</v>
      </c>
      <c r="C130" s="35">
        <v>1.94</v>
      </c>
      <c r="D130" s="51">
        <v>2.1052631578947398</v>
      </c>
      <c r="E130" s="51">
        <v>2.6455026455026456</v>
      </c>
      <c r="F130" s="35">
        <v>168.392</v>
      </c>
      <c r="G130" s="35"/>
      <c r="H130" s="35">
        <v>1.18</v>
      </c>
      <c r="I130" s="51">
        <v>-2.4793388429752099</v>
      </c>
      <c r="J130" s="51">
        <v>-5.6000000000000085</v>
      </c>
      <c r="K130" s="35">
        <v>102.42400000000001</v>
      </c>
      <c r="L130" s="35"/>
      <c r="M130" s="35">
        <v>1.74</v>
      </c>
      <c r="N130" s="51">
        <v>-3.3333333333333286</v>
      </c>
      <c r="O130" s="51">
        <v>-1.6949152542373014</v>
      </c>
      <c r="P130" s="35">
        <v>151.03200000000001</v>
      </c>
    </row>
    <row r="131" spans="1:16">
      <c r="A131" s="168">
        <v>40307</v>
      </c>
      <c r="B131" s="44">
        <v>0.8622428571428572</v>
      </c>
      <c r="C131" s="35">
        <v>2</v>
      </c>
      <c r="D131" s="51">
        <v>3.0927835051546566</v>
      </c>
      <c r="E131" s="51">
        <v>5.2631578947368354</v>
      </c>
      <c r="F131" s="35">
        <v>172.44857142857143</v>
      </c>
      <c r="G131" s="35"/>
      <c r="H131" s="35">
        <v>1.21</v>
      </c>
      <c r="I131" s="51">
        <v>2.5423728813559308</v>
      </c>
      <c r="J131" s="51">
        <v>-0.81967213114754145</v>
      </c>
      <c r="K131" s="35">
        <v>104.3313857142857</v>
      </c>
      <c r="L131" s="35"/>
      <c r="M131" s="35">
        <v>1.83</v>
      </c>
      <c r="N131" s="51">
        <v>5.1724137931034448</v>
      </c>
      <c r="O131" s="51">
        <v>1.1049723756906076</v>
      </c>
      <c r="P131" s="35">
        <v>157.79044285714286</v>
      </c>
    </row>
    <row r="132" spans="1:16">
      <c r="A132" s="168">
        <v>40314</v>
      </c>
      <c r="B132" s="44">
        <v>0.85832857142857144</v>
      </c>
      <c r="C132" s="35" t="s">
        <v>46</v>
      </c>
      <c r="D132" s="51" t="e">
        <v>#VALUE!</v>
      </c>
      <c r="E132" s="51" t="e">
        <v>#VALUE!</v>
      </c>
      <c r="F132" s="35" t="e">
        <v>#VALUE!</v>
      </c>
      <c r="G132" s="35"/>
      <c r="H132" s="35" t="s">
        <v>46</v>
      </c>
      <c r="I132" s="51" t="e">
        <v>#VALUE!</v>
      </c>
      <c r="J132" s="51" t="e">
        <v>#VALUE!</v>
      </c>
      <c r="K132" s="35" t="e">
        <v>#VALUE!</v>
      </c>
      <c r="L132" s="35"/>
      <c r="M132" s="35" t="s">
        <v>46</v>
      </c>
      <c r="N132" s="51" t="e">
        <v>#VALUE!</v>
      </c>
      <c r="O132" s="51" t="e">
        <v>#VALUE!</v>
      </c>
      <c r="P132" s="35" t="e">
        <v>#VALUE!</v>
      </c>
    </row>
    <row r="133" spans="1:16">
      <c r="A133" s="168">
        <v>40321</v>
      </c>
      <c r="B133" s="44">
        <v>0.86208571428571434</v>
      </c>
      <c r="C133" s="35" t="s">
        <v>46</v>
      </c>
      <c r="D133" s="51" t="e">
        <v>#VALUE!</v>
      </c>
      <c r="E133" s="51" t="e">
        <v>#VALUE!</v>
      </c>
      <c r="F133" s="35" t="e">
        <v>#VALUE!</v>
      </c>
      <c r="G133" s="35"/>
      <c r="H133" s="35" t="s">
        <v>46</v>
      </c>
      <c r="I133" s="51" t="e">
        <v>#VALUE!</v>
      </c>
      <c r="J133" s="51" t="e">
        <v>#VALUE!</v>
      </c>
      <c r="K133" s="35" t="e">
        <v>#VALUE!</v>
      </c>
      <c r="L133" s="35"/>
      <c r="M133" s="35" t="s">
        <v>46</v>
      </c>
      <c r="N133" s="51" t="e">
        <v>#VALUE!</v>
      </c>
      <c r="O133" s="51" t="e">
        <v>#VALUE!</v>
      </c>
      <c r="P133" s="35" t="e">
        <v>#VALUE!</v>
      </c>
    </row>
    <row r="134" spans="1:16">
      <c r="A134" s="168">
        <v>40328</v>
      </c>
      <c r="B134" s="44">
        <v>0.85486428571428574</v>
      </c>
      <c r="C134" s="35" t="s">
        <v>46</v>
      </c>
      <c r="D134" s="51" t="e">
        <v>#VALUE!</v>
      </c>
      <c r="E134" s="51" t="e">
        <v>#VALUE!</v>
      </c>
      <c r="F134" s="35" t="e">
        <v>#VALUE!</v>
      </c>
      <c r="G134" s="35"/>
      <c r="H134" s="35" t="s">
        <v>46</v>
      </c>
      <c r="I134" s="51" t="e">
        <v>#VALUE!</v>
      </c>
      <c r="J134" s="51" t="e">
        <v>#VALUE!</v>
      </c>
      <c r="K134" s="35" t="e">
        <v>#VALUE!</v>
      </c>
      <c r="L134" s="35"/>
      <c r="M134" s="35" t="s">
        <v>46</v>
      </c>
      <c r="N134" s="51" t="e">
        <v>#VALUE!</v>
      </c>
      <c r="O134" s="51" t="e">
        <v>#VALUE!</v>
      </c>
      <c r="P134" s="35" t="e">
        <v>#VALUE!</v>
      </c>
    </row>
    <row r="135" spans="1:16">
      <c r="A135" s="168">
        <v>40335</v>
      </c>
      <c r="B135" s="44">
        <v>0.83676142857142843</v>
      </c>
      <c r="C135" s="35" t="s">
        <v>46</v>
      </c>
      <c r="D135" s="51" t="e">
        <v>#VALUE!</v>
      </c>
      <c r="E135" s="51" t="e">
        <v>#VALUE!</v>
      </c>
      <c r="F135" s="35" t="e">
        <v>#VALUE!</v>
      </c>
      <c r="G135" s="35"/>
      <c r="H135" s="35" t="s">
        <v>46</v>
      </c>
      <c r="I135" s="51" t="e">
        <v>#VALUE!</v>
      </c>
      <c r="J135" s="51" t="e">
        <v>#VALUE!</v>
      </c>
      <c r="K135" s="35" t="e">
        <v>#VALUE!</v>
      </c>
      <c r="L135" s="35"/>
      <c r="M135" s="35" t="s">
        <v>46</v>
      </c>
      <c r="N135" s="51" t="e">
        <v>#VALUE!</v>
      </c>
      <c r="O135" s="51" t="e">
        <v>#VALUE!</v>
      </c>
      <c r="P135" s="35" t="e">
        <v>#VALUE!</v>
      </c>
    </row>
    <row r="136" spans="1:16">
      <c r="A136" s="168">
        <v>40342</v>
      </c>
      <c r="B136" s="44">
        <v>0.82711428571428569</v>
      </c>
      <c r="C136" s="35" t="s">
        <v>46</v>
      </c>
      <c r="D136" s="51" t="e">
        <v>#VALUE!</v>
      </c>
      <c r="E136" s="51" t="e">
        <v>#VALUE!</v>
      </c>
      <c r="F136" s="35" t="e">
        <v>#VALUE!</v>
      </c>
      <c r="G136" s="35"/>
      <c r="H136" s="35" t="s">
        <v>46</v>
      </c>
      <c r="I136" s="51" t="e">
        <v>#VALUE!</v>
      </c>
      <c r="J136" s="51" t="e">
        <v>#VALUE!</v>
      </c>
      <c r="K136" s="35" t="e">
        <v>#VALUE!</v>
      </c>
      <c r="L136" s="35"/>
      <c r="M136" s="35" t="s">
        <v>46</v>
      </c>
      <c r="N136" s="51" t="e">
        <v>#VALUE!</v>
      </c>
      <c r="O136" s="51" t="e">
        <v>#VALUE!</v>
      </c>
      <c r="P136" s="35" t="e">
        <v>#VALUE!</v>
      </c>
    </row>
    <row r="137" spans="1:16">
      <c r="A137" s="168">
        <v>40349</v>
      </c>
      <c r="B137" s="44">
        <v>0.83274999999999999</v>
      </c>
      <c r="C137" s="35" t="s">
        <v>46</v>
      </c>
      <c r="D137" s="51" t="e">
        <v>#VALUE!</v>
      </c>
      <c r="E137" s="51" t="e">
        <v>#VALUE!</v>
      </c>
      <c r="F137" s="35" t="e">
        <v>#VALUE!</v>
      </c>
      <c r="G137" s="35"/>
      <c r="H137" s="35" t="s">
        <v>46</v>
      </c>
      <c r="I137" s="51" t="e">
        <v>#VALUE!</v>
      </c>
      <c r="J137" s="51" t="e">
        <v>#VALUE!</v>
      </c>
      <c r="K137" s="35" t="e">
        <v>#VALUE!</v>
      </c>
      <c r="L137" s="35"/>
      <c r="M137" s="35" t="s">
        <v>46</v>
      </c>
      <c r="N137" s="51" t="e">
        <v>#VALUE!</v>
      </c>
      <c r="O137" s="51" t="e">
        <v>#VALUE!</v>
      </c>
      <c r="P137" s="35" t="e">
        <v>#VALUE!</v>
      </c>
    </row>
    <row r="138" spans="1:16">
      <c r="A138" s="168">
        <v>40356</v>
      </c>
      <c r="B138" s="44">
        <v>0.82748571428571427</v>
      </c>
      <c r="C138" s="35">
        <v>2.13</v>
      </c>
      <c r="D138" s="51" t="e">
        <v>#VALUE!</v>
      </c>
      <c r="E138" s="51">
        <v>6.5</v>
      </c>
      <c r="F138" s="35">
        <v>176.25445714285712</v>
      </c>
      <c r="G138" s="35"/>
      <c r="H138" s="35">
        <v>1.22</v>
      </c>
      <c r="I138" s="51" t="e">
        <v>#VALUE!</v>
      </c>
      <c r="J138" s="51">
        <v>-3.1746031746031775</v>
      </c>
      <c r="K138" s="35">
        <v>100.95325714285714</v>
      </c>
      <c r="L138" s="35"/>
      <c r="M138" s="35">
        <v>1.89</v>
      </c>
      <c r="N138" s="51" t="e">
        <v>#VALUE!</v>
      </c>
      <c r="O138" s="51">
        <v>4.4198895027624161</v>
      </c>
      <c r="P138" s="35">
        <v>156.39479999999998</v>
      </c>
    </row>
    <row r="139" spans="1:16">
      <c r="A139" s="168">
        <v>40363</v>
      </c>
      <c r="B139" s="44">
        <v>0.8205714285714284</v>
      </c>
      <c r="C139" s="35">
        <v>2.13</v>
      </c>
      <c r="D139" s="51">
        <v>0</v>
      </c>
      <c r="E139" s="51">
        <v>3.9024390243902474</v>
      </c>
      <c r="F139" s="35">
        <v>174.78171428571423</v>
      </c>
      <c r="G139" s="35"/>
      <c r="H139" s="35">
        <v>1.25</v>
      </c>
      <c r="I139" s="51">
        <v>2.4590163934426101</v>
      </c>
      <c r="J139" s="51">
        <v>-0.79365079365078373</v>
      </c>
      <c r="K139" s="35">
        <v>102.57142857142856</v>
      </c>
      <c r="L139" s="35"/>
      <c r="M139" s="35">
        <v>1.86</v>
      </c>
      <c r="N139" s="51">
        <v>-1.5873015873015817</v>
      </c>
      <c r="O139" s="51">
        <v>0</v>
      </c>
      <c r="P139" s="35">
        <v>152.6262857142857</v>
      </c>
    </row>
    <row r="140" spans="1:16">
      <c r="A140" s="168">
        <v>40370</v>
      </c>
      <c r="B140" s="44">
        <v>0.83167142857142873</v>
      </c>
      <c r="C140" s="35">
        <v>2.14</v>
      </c>
      <c r="D140" s="51">
        <v>0.46948356807511971</v>
      </c>
      <c r="E140" s="51">
        <v>-1.8348623853211024</v>
      </c>
      <c r="F140" s="35">
        <v>177.97768571428577</v>
      </c>
      <c r="G140" s="35"/>
      <c r="H140" s="35">
        <v>1.25</v>
      </c>
      <c r="I140" s="51">
        <v>0</v>
      </c>
      <c r="J140" s="51">
        <v>-5.3030303030303116</v>
      </c>
      <c r="K140" s="35">
        <v>103.95892857142859</v>
      </c>
      <c r="L140" s="35"/>
      <c r="M140" s="35">
        <v>1.86</v>
      </c>
      <c r="N140" s="51">
        <v>0</v>
      </c>
      <c r="O140" s="51">
        <v>-1.0638297872340274</v>
      </c>
      <c r="P140" s="35">
        <v>154.69088571428574</v>
      </c>
    </row>
    <row r="141" spans="1:16">
      <c r="A141" s="168">
        <v>40377</v>
      </c>
      <c r="B141" s="44">
        <v>0.83782142857142861</v>
      </c>
      <c r="C141" s="35">
        <v>2.14</v>
      </c>
      <c r="D141" s="51">
        <v>0</v>
      </c>
      <c r="E141" s="51">
        <v>-0.92592592592592382</v>
      </c>
      <c r="F141" s="35">
        <v>179.29378571428575</v>
      </c>
      <c r="G141" s="35"/>
      <c r="H141" s="35">
        <v>1.25</v>
      </c>
      <c r="I141" s="51">
        <v>0</v>
      </c>
      <c r="J141" s="51">
        <v>-6.7164179104477739</v>
      </c>
      <c r="K141" s="35">
        <v>104.72767857142857</v>
      </c>
      <c r="L141" s="35"/>
      <c r="M141" s="35">
        <v>1.86</v>
      </c>
      <c r="N141" s="51">
        <v>0</v>
      </c>
      <c r="O141" s="51">
        <v>-5.5837563451776617</v>
      </c>
      <c r="P141" s="35">
        <v>155.83478571428572</v>
      </c>
    </row>
    <row r="142" spans="1:16">
      <c r="A142" s="168">
        <v>40384</v>
      </c>
      <c r="B142" s="44">
        <v>0.84253571428571428</v>
      </c>
      <c r="C142" s="35">
        <v>2.1</v>
      </c>
      <c r="D142" s="51">
        <v>-1.8691588785046775</v>
      </c>
      <c r="E142" s="51">
        <v>0</v>
      </c>
      <c r="F142" s="35">
        <v>176.9325</v>
      </c>
      <c r="G142" s="35"/>
      <c r="H142" s="35">
        <v>1.23</v>
      </c>
      <c r="I142" s="51">
        <v>-1.5999999999999943</v>
      </c>
      <c r="J142" s="51">
        <v>-6.8181818181818272</v>
      </c>
      <c r="K142" s="35">
        <v>103.63189285714284</v>
      </c>
      <c r="L142" s="35"/>
      <c r="M142" s="35">
        <v>1.81</v>
      </c>
      <c r="N142" s="51">
        <v>-2.6881720430107521</v>
      </c>
      <c r="O142" s="51">
        <v>-6.7010309278350491</v>
      </c>
      <c r="P142" s="35">
        <v>152.49896428571427</v>
      </c>
    </row>
    <row r="143" spans="1:16">
      <c r="A143" s="168">
        <v>40391</v>
      </c>
      <c r="B143" s="44">
        <v>0.8357285714285716</v>
      </c>
      <c r="C143" s="35">
        <v>2.08</v>
      </c>
      <c r="D143" s="51">
        <v>-0.952380952380949</v>
      </c>
      <c r="E143" s="51">
        <v>-1.4218009478672968</v>
      </c>
      <c r="F143" s="35">
        <v>173.83154285714289</v>
      </c>
      <c r="G143" s="35"/>
      <c r="H143" s="35">
        <v>1.26</v>
      </c>
      <c r="I143" s="51">
        <v>2.4390243902439011</v>
      </c>
      <c r="J143" s="51">
        <v>-4.5454545454545467</v>
      </c>
      <c r="K143" s="35">
        <v>105.30180000000003</v>
      </c>
      <c r="L143" s="35"/>
      <c r="M143" s="35">
        <v>1.84</v>
      </c>
      <c r="N143" s="51">
        <v>1.6574585635359256</v>
      </c>
      <c r="O143" s="51">
        <v>-6.1224489795918373</v>
      </c>
      <c r="P143" s="35">
        <v>153.7740571428572</v>
      </c>
    </row>
    <row r="144" spans="1:16">
      <c r="A144" s="168">
        <v>40398</v>
      </c>
      <c r="B144" s="44">
        <v>0.82979999999999987</v>
      </c>
      <c r="C144" s="35">
        <v>2.0699999999999998</v>
      </c>
      <c r="D144" s="51">
        <v>-0.48076923076924061</v>
      </c>
      <c r="E144" s="51">
        <v>-1.4285714285714448</v>
      </c>
      <c r="F144" s="35">
        <v>171.76859999999996</v>
      </c>
      <c r="G144" s="35"/>
      <c r="H144" s="35">
        <v>1.24</v>
      </c>
      <c r="I144" s="51">
        <v>-1.5873015873015959</v>
      </c>
      <c r="J144" s="51">
        <v>-2.3622047244094517</v>
      </c>
      <c r="K144" s="35">
        <v>102.89519999999999</v>
      </c>
      <c r="L144" s="35"/>
      <c r="M144" s="35">
        <v>1.87</v>
      </c>
      <c r="N144" s="51">
        <v>1.6304347826086882</v>
      </c>
      <c r="O144" s="51">
        <v>-1.5789473684210407</v>
      </c>
      <c r="P144" s="35">
        <v>155.17259999999999</v>
      </c>
    </row>
    <row r="145" spans="1:16">
      <c r="A145" s="168">
        <v>40405</v>
      </c>
      <c r="B145" s="44">
        <v>0.82664285714285712</v>
      </c>
      <c r="C145" s="35">
        <v>1.98</v>
      </c>
      <c r="D145" s="51">
        <v>-4.3478260869565162</v>
      </c>
      <c r="E145" s="51">
        <v>-2.4630541871921139</v>
      </c>
      <c r="F145" s="35">
        <v>163.67528571428571</v>
      </c>
      <c r="G145" s="35"/>
      <c r="H145" s="35">
        <v>1.24</v>
      </c>
      <c r="I145" s="51">
        <v>0</v>
      </c>
      <c r="J145" s="51">
        <v>-2.3622047244094517</v>
      </c>
      <c r="K145" s="35">
        <v>102.50371428571428</v>
      </c>
      <c r="L145" s="35"/>
      <c r="M145" s="35">
        <v>1.85</v>
      </c>
      <c r="N145" s="51">
        <v>-1.0695187165775479</v>
      </c>
      <c r="O145" s="51">
        <v>-3.6458333333333286</v>
      </c>
      <c r="P145" s="35">
        <v>152.92892857142857</v>
      </c>
    </row>
    <row r="146" spans="1:16">
      <c r="A146" s="168">
        <v>40412</v>
      </c>
      <c r="B146" s="44">
        <v>0.82104999999999995</v>
      </c>
      <c r="C146" s="35">
        <v>2.0699999999999998</v>
      </c>
      <c r="D146" s="51">
        <v>4.5454545454545467</v>
      </c>
      <c r="E146" s="51">
        <v>1.970443349753694</v>
      </c>
      <c r="F146" s="35">
        <v>169.95734999999999</v>
      </c>
      <c r="G146" s="35"/>
      <c r="H146" s="35">
        <v>1.26</v>
      </c>
      <c r="I146" s="51">
        <v>1.6129032258064484</v>
      </c>
      <c r="J146" s="51">
        <v>0</v>
      </c>
      <c r="K146" s="35">
        <v>103.45229999999998</v>
      </c>
      <c r="L146" s="35"/>
      <c r="M146" s="35">
        <v>1.81</v>
      </c>
      <c r="N146" s="51">
        <v>-2.1621621621621614</v>
      </c>
      <c r="O146" s="51">
        <v>-3.7234042553191387</v>
      </c>
      <c r="P146" s="35">
        <v>148.61005</v>
      </c>
    </row>
    <row r="147" spans="1:16">
      <c r="A147" s="168">
        <v>40419</v>
      </c>
      <c r="B147" s="44">
        <v>0.81892142857142858</v>
      </c>
      <c r="C147" s="35">
        <v>2.1</v>
      </c>
      <c r="D147" s="51">
        <v>1.4492753623188435</v>
      </c>
      <c r="E147" s="51">
        <v>2.4390243902439011</v>
      </c>
      <c r="F147" s="35">
        <v>171.9735</v>
      </c>
      <c r="G147" s="35"/>
      <c r="H147" s="35">
        <v>1.33</v>
      </c>
      <c r="I147" s="51">
        <v>5.5555555555555571</v>
      </c>
      <c r="J147" s="51">
        <v>2.3076923076922924</v>
      </c>
      <c r="K147" s="35">
        <v>108.91655</v>
      </c>
      <c r="L147" s="35"/>
      <c r="M147" s="35">
        <v>1.75</v>
      </c>
      <c r="N147" s="51">
        <v>-3.3149171270718227</v>
      </c>
      <c r="O147" s="51">
        <v>-5.9139784946236631</v>
      </c>
      <c r="P147" s="35">
        <v>143.31125</v>
      </c>
    </row>
    <row r="148" spans="1:16">
      <c r="A148" s="168">
        <v>40426</v>
      </c>
      <c r="B148" s="44">
        <v>0.82744285714285704</v>
      </c>
      <c r="C148" s="35">
        <v>2.1</v>
      </c>
      <c r="D148" s="51">
        <v>0</v>
      </c>
      <c r="E148" s="51">
        <v>2.9411764705882462</v>
      </c>
      <c r="F148" s="35">
        <v>173.76299999999998</v>
      </c>
      <c r="G148" s="35"/>
      <c r="H148" s="35">
        <v>1.31</v>
      </c>
      <c r="I148" s="51">
        <v>-1.5037593984962427</v>
      </c>
      <c r="J148" s="51">
        <v>-6.4285714285714164</v>
      </c>
      <c r="K148" s="35">
        <v>108.39501428571427</v>
      </c>
      <c r="L148" s="35"/>
      <c r="M148" s="35">
        <v>1.71</v>
      </c>
      <c r="N148" s="51">
        <v>-2.2857142857142918</v>
      </c>
      <c r="O148" s="51">
        <v>-9.5238095238095184</v>
      </c>
      <c r="P148" s="35">
        <v>141.49272857142856</v>
      </c>
    </row>
    <row r="149" spans="1:16">
      <c r="A149" s="168">
        <v>40433</v>
      </c>
      <c r="B149" s="44">
        <v>0.82824285714285728</v>
      </c>
      <c r="C149" s="35">
        <v>2.11</v>
      </c>
      <c r="D149" s="51">
        <v>0.4761904761904816</v>
      </c>
      <c r="E149" s="51">
        <v>3.9408866995073879</v>
      </c>
      <c r="F149" s="35">
        <v>174.75924285714288</v>
      </c>
      <c r="G149" s="35"/>
      <c r="H149" s="35">
        <v>1.3</v>
      </c>
      <c r="I149" s="51">
        <v>-0.7633587786259568</v>
      </c>
      <c r="J149" s="51">
        <v>-4.4117647058823621</v>
      </c>
      <c r="K149" s="35">
        <v>107.67157142857144</v>
      </c>
      <c r="L149" s="35"/>
      <c r="M149" s="35">
        <v>1.7</v>
      </c>
      <c r="N149" s="51">
        <v>-0.58479532163742931</v>
      </c>
      <c r="O149" s="51">
        <v>-9.5744680851063748</v>
      </c>
      <c r="P149" s="35">
        <v>140.80128571428574</v>
      </c>
    </row>
    <row r="150" spans="1:16">
      <c r="A150" s="168">
        <v>40440</v>
      </c>
      <c r="B150" s="44">
        <v>0.83330000000000004</v>
      </c>
      <c r="C150" s="35">
        <v>2.09</v>
      </c>
      <c r="D150" s="51">
        <v>-0.94786729857820262</v>
      </c>
      <c r="E150" s="51">
        <v>1.4563106796116472</v>
      </c>
      <c r="F150" s="35">
        <v>174.15970000000002</v>
      </c>
      <c r="G150" s="35"/>
      <c r="H150" s="35">
        <v>1.24</v>
      </c>
      <c r="I150" s="51">
        <v>-4.6153846153846274</v>
      </c>
      <c r="J150" s="51">
        <v>-7.4626865671641838</v>
      </c>
      <c r="K150" s="35">
        <v>103.32920000000001</v>
      </c>
      <c r="L150" s="35"/>
      <c r="M150" s="35">
        <v>1.84</v>
      </c>
      <c r="N150" s="51">
        <v>8.2352941176470722</v>
      </c>
      <c r="O150" s="51">
        <v>-3.1578947368420955</v>
      </c>
      <c r="P150" s="35">
        <v>153.3272</v>
      </c>
    </row>
    <row r="151" spans="1:16">
      <c r="A151" s="168">
        <v>40447</v>
      </c>
      <c r="B151" s="44">
        <v>0.8474571428571428</v>
      </c>
      <c r="C151" s="35">
        <v>2.1</v>
      </c>
      <c r="D151" s="51">
        <v>0.4784688995215447</v>
      </c>
      <c r="E151" s="51">
        <v>2.9411764705882462</v>
      </c>
      <c r="F151" s="35">
        <v>177.96600000000001</v>
      </c>
      <c r="G151" s="35"/>
      <c r="H151" s="35">
        <v>1.22</v>
      </c>
      <c r="I151" s="51">
        <v>-1.6129032258064484</v>
      </c>
      <c r="J151" s="51">
        <v>-10.294117647058826</v>
      </c>
      <c r="K151" s="35">
        <v>103.38977142857142</v>
      </c>
      <c r="L151" s="35"/>
      <c r="M151" s="35">
        <v>1.73</v>
      </c>
      <c r="N151" s="51">
        <v>-5.9782608695652186</v>
      </c>
      <c r="O151" s="51">
        <v>-5.4644808743169477</v>
      </c>
      <c r="P151" s="35">
        <v>146.6100857142857</v>
      </c>
    </row>
    <row r="152" spans="1:16">
      <c r="A152" s="168">
        <v>40454</v>
      </c>
      <c r="B152" s="44">
        <v>0.85866428571428588</v>
      </c>
      <c r="C152" s="35">
        <v>2.0099999999999998</v>
      </c>
      <c r="D152" s="51">
        <v>-4.285714285714306</v>
      </c>
      <c r="E152" s="51">
        <v>3.076923076923066</v>
      </c>
      <c r="F152" s="35">
        <v>172.59152142857144</v>
      </c>
      <c r="G152" s="35"/>
      <c r="H152" s="35">
        <v>1.22</v>
      </c>
      <c r="I152" s="51">
        <v>0</v>
      </c>
      <c r="J152" s="51">
        <v>-10.294117647058826</v>
      </c>
      <c r="K152" s="35">
        <v>104.75704285714286</v>
      </c>
      <c r="L152" s="35"/>
      <c r="M152" s="35">
        <v>1.8</v>
      </c>
      <c r="N152" s="51">
        <v>4.0462427745664939</v>
      </c>
      <c r="O152" s="51">
        <v>3.448275862068968</v>
      </c>
      <c r="P152" s="35">
        <v>154.55957142857147</v>
      </c>
    </row>
    <row r="153" spans="1:16">
      <c r="A153" s="168">
        <v>40461</v>
      </c>
      <c r="B153" s="44">
        <v>0.87104999999999999</v>
      </c>
      <c r="C153" s="35">
        <v>2.0099999999999998</v>
      </c>
      <c r="D153" s="51">
        <v>0</v>
      </c>
      <c r="E153" s="51">
        <v>4.1450777202072402</v>
      </c>
      <c r="F153" s="35">
        <v>175.08104999999998</v>
      </c>
      <c r="G153" s="35"/>
      <c r="H153" s="35">
        <v>1.22</v>
      </c>
      <c r="I153" s="51">
        <v>0</v>
      </c>
      <c r="J153" s="51">
        <v>-9.6296296296296333</v>
      </c>
      <c r="K153" s="35">
        <v>106.2681</v>
      </c>
      <c r="L153" s="35"/>
      <c r="M153" s="35">
        <v>1.8</v>
      </c>
      <c r="N153" s="51">
        <v>0</v>
      </c>
      <c r="O153" s="51">
        <v>1.1235955056179847</v>
      </c>
      <c r="P153" s="35">
        <v>156.78899999999999</v>
      </c>
    </row>
    <row r="154" spans="1:16">
      <c r="A154" s="168">
        <v>40468</v>
      </c>
      <c r="B154" s="44">
        <v>0.87695714285714288</v>
      </c>
      <c r="C154" s="35">
        <v>2.0099999999999998</v>
      </c>
      <c r="D154" s="51">
        <v>0</v>
      </c>
      <c r="E154" s="51">
        <v>4.1450777202072402</v>
      </c>
      <c r="F154" s="35">
        <v>176.2683857142857</v>
      </c>
      <c r="G154" s="35"/>
      <c r="H154" s="35">
        <v>1.23</v>
      </c>
      <c r="I154" s="51">
        <v>0.81967213114752724</v>
      </c>
      <c r="J154" s="51">
        <v>-9.558823529411768</v>
      </c>
      <c r="K154" s="35">
        <v>107.86572857142858</v>
      </c>
      <c r="L154" s="35"/>
      <c r="M154" s="35">
        <v>1.65</v>
      </c>
      <c r="N154" s="51">
        <v>-8.3333333333333428</v>
      </c>
      <c r="O154" s="51">
        <v>-6.25</v>
      </c>
      <c r="P154" s="35">
        <v>144.69792857142855</v>
      </c>
    </row>
    <row r="155" spans="1:16">
      <c r="A155" s="168">
        <v>40475</v>
      </c>
      <c r="B155" s="44">
        <v>0.88279999999999992</v>
      </c>
      <c r="C155" s="35">
        <v>2.0099999999999998</v>
      </c>
      <c r="D155" s="51">
        <v>0</v>
      </c>
      <c r="E155" s="51">
        <v>8.0645161290322562</v>
      </c>
      <c r="F155" s="35">
        <v>177.44279999999998</v>
      </c>
      <c r="G155" s="35"/>
      <c r="H155" s="35">
        <v>1.22</v>
      </c>
      <c r="I155" s="51">
        <v>-0.81300813008130035</v>
      </c>
      <c r="J155" s="51">
        <v>-7.5757575757575779</v>
      </c>
      <c r="K155" s="35">
        <v>107.7016</v>
      </c>
      <c r="L155" s="35"/>
      <c r="M155" s="35">
        <v>1.62</v>
      </c>
      <c r="N155" s="51">
        <v>-1.818181818181813</v>
      </c>
      <c r="O155" s="51">
        <v>2.5316455696202382</v>
      </c>
      <c r="P155" s="35">
        <v>143.0136</v>
      </c>
    </row>
    <row r="156" spans="1:16">
      <c r="A156" s="168">
        <v>40482</v>
      </c>
      <c r="B156" s="44">
        <v>0.87666428571428567</v>
      </c>
      <c r="C156" s="35">
        <v>2.0099999999999998</v>
      </c>
      <c r="D156" s="51">
        <v>0</v>
      </c>
      <c r="E156" s="51">
        <v>11.049723756906076</v>
      </c>
      <c r="F156" s="35">
        <v>176.20952142857141</v>
      </c>
      <c r="G156" s="35"/>
      <c r="H156" s="35">
        <v>1.19</v>
      </c>
      <c r="I156" s="51">
        <v>-2.4590163934426243</v>
      </c>
      <c r="J156" s="51">
        <v>-10.526315789473699</v>
      </c>
      <c r="K156" s="35">
        <v>104.32304999999999</v>
      </c>
      <c r="L156" s="35"/>
      <c r="M156" s="35">
        <v>1.77</v>
      </c>
      <c r="N156" s="51">
        <v>9.2592592592592524</v>
      </c>
      <c r="O156" s="51">
        <v>6.6265060240964004</v>
      </c>
      <c r="P156" s="35">
        <v>155.16957857142856</v>
      </c>
    </row>
    <row r="157" spans="1:16">
      <c r="A157" s="168">
        <v>40489</v>
      </c>
      <c r="B157" s="44">
        <v>0.8703142857142856</v>
      </c>
      <c r="C157" s="35">
        <v>2.0299999999999998</v>
      </c>
      <c r="D157" s="51">
        <v>0.9950248756218798</v>
      </c>
      <c r="E157" s="51">
        <v>12.777777777777757</v>
      </c>
      <c r="F157" s="35">
        <v>176.67379999999997</v>
      </c>
      <c r="G157" s="35"/>
      <c r="H157" s="35">
        <v>1.2</v>
      </c>
      <c r="I157" s="51">
        <v>0.84033613445377853</v>
      </c>
      <c r="J157" s="51">
        <v>-9.0909090909090935</v>
      </c>
      <c r="K157" s="35">
        <v>104.43771428571426</v>
      </c>
      <c r="L157" s="35"/>
      <c r="M157" s="35">
        <v>1.76</v>
      </c>
      <c r="N157" s="51">
        <v>-0.56497175141242906</v>
      </c>
      <c r="O157" s="51">
        <v>5.3892215568862412</v>
      </c>
      <c r="P157" s="35">
        <v>153.17531428571428</v>
      </c>
    </row>
    <row r="158" spans="1:16">
      <c r="A158" s="168">
        <v>40496</v>
      </c>
      <c r="B158" s="44">
        <v>0.85718571428571422</v>
      </c>
      <c r="C158" s="35">
        <v>2.0099999999999998</v>
      </c>
      <c r="D158" s="51">
        <v>-0.98522167487683987</v>
      </c>
      <c r="E158" s="51">
        <v>11.666666666666643</v>
      </c>
      <c r="F158" s="35">
        <v>172.29432857142854</v>
      </c>
      <c r="G158" s="35"/>
      <c r="H158" s="35">
        <v>1.18</v>
      </c>
      <c r="I158" s="51">
        <v>-1.6666666666666714</v>
      </c>
      <c r="J158" s="51">
        <v>-11.278195488721806</v>
      </c>
      <c r="K158" s="35">
        <v>101.14791428571428</v>
      </c>
      <c r="L158" s="35"/>
      <c r="M158" s="35">
        <v>1.76</v>
      </c>
      <c r="N158" s="51">
        <v>0</v>
      </c>
      <c r="O158" s="51">
        <v>8.6419753086419746</v>
      </c>
      <c r="P158" s="35">
        <v>150.86468571428571</v>
      </c>
    </row>
    <row r="159" spans="1:16">
      <c r="A159" s="168">
        <v>40503</v>
      </c>
      <c r="B159" s="44">
        <v>0.85159285714285715</v>
      </c>
      <c r="C159" s="35">
        <v>1.94</v>
      </c>
      <c r="D159" s="51">
        <v>-3.4825870646766077</v>
      </c>
      <c r="E159" s="51" t="e">
        <v>#VALUE!</v>
      </c>
      <c r="F159" s="35">
        <v>165.20901428571429</v>
      </c>
      <c r="G159" s="35"/>
      <c r="H159" s="35">
        <v>1.21</v>
      </c>
      <c r="I159" s="51">
        <v>2.5423728813559308</v>
      </c>
      <c r="J159" s="51" t="e">
        <v>#VALUE!</v>
      </c>
      <c r="K159" s="35">
        <v>103.0427357142857</v>
      </c>
      <c r="L159" s="35"/>
      <c r="M159" s="35">
        <v>1.98</v>
      </c>
      <c r="N159" s="51">
        <v>12.5</v>
      </c>
      <c r="O159" s="51" t="e">
        <v>#VALUE!</v>
      </c>
      <c r="P159" s="35">
        <v>168.61538571428571</v>
      </c>
    </row>
    <row r="160" spans="1:16">
      <c r="A160" s="168">
        <v>40510</v>
      </c>
      <c r="B160" s="44">
        <v>0.84824285714285708</v>
      </c>
      <c r="C160" s="35">
        <v>2.02</v>
      </c>
      <c r="D160" s="51">
        <v>4.1237113402061993</v>
      </c>
      <c r="E160" s="51">
        <v>9.1891891891891788</v>
      </c>
      <c r="F160" s="35">
        <v>171.34505714285712</v>
      </c>
      <c r="G160" s="35"/>
      <c r="H160" s="35">
        <v>1.21</v>
      </c>
      <c r="I160" s="51">
        <v>0</v>
      </c>
      <c r="J160" s="51">
        <v>-11.678832116788328</v>
      </c>
      <c r="K160" s="35">
        <v>102.63738571428571</v>
      </c>
      <c r="L160" s="35"/>
      <c r="M160" s="35">
        <v>1.64</v>
      </c>
      <c r="N160" s="51">
        <v>-17.171717171717177</v>
      </c>
      <c r="O160" s="51">
        <v>-0.60606060606060908</v>
      </c>
      <c r="P160" s="35">
        <v>139.11182857142853</v>
      </c>
    </row>
    <row r="161" spans="1:16">
      <c r="A161" s="168">
        <v>40517</v>
      </c>
      <c r="B161" s="44">
        <v>0.84373571428571437</v>
      </c>
      <c r="C161" s="35">
        <v>2.0099999999999998</v>
      </c>
      <c r="D161" s="51">
        <v>-0.49504950495050082</v>
      </c>
      <c r="E161" s="51">
        <v>8.6486486486486314</v>
      </c>
      <c r="F161" s="35">
        <v>169.59087857142856</v>
      </c>
      <c r="G161" s="35"/>
      <c r="H161" s="35">
        <v>1.1599999999999999</v>
      </c>
      <c r="I161" s="51">
        <v>-4.1322314049586879</v>
      </c>
      <c r="J161" s="51">
        <v>-15.328467153284691</v>
      </c>
      <c r="K161" s="35">
        <v>97.873342857142859</v>
      </c>
      <c r="L161" s="35"/>
      <c r="M161" s="35">
        <v>1.61</v>
      </c>
      <c r="N161" s="51">
        <v>-1.8292682926829116</v>
      </c>
      <c r="O161" s="51">
        <v>0</v>
      </c>
      <c r="P161" s="35">
        <v>135.84145000000004</v>
      </c>
    </row>
    <row r="162" spans="1:16">
      <c r="A162" s="168">
        <v>40524</v>
      </c>
      <c r="B162" s="44">
        <v>0.84158571428571438</v>
      </c>
      <c r="C162" s="35">
        <v>2.02</v>
      </c>
      <c r="D162" s="51">
        <v>0.49751243781095411</v>
      </c>
      <c r="E162" s="51">
        <v>9.1891891891891788</v>
      </c>
      <c r="F162" s="35">
        <v>170.00031428571432</v>
      </c>
      <c r="G162" s="35"/>
      <c r="H162" s="35">
        <v>1.19</v>
      </c>
      <c r="I162" s="51">
        <v>2.5862068965517295</v>
      </c>
      <c r="J162" s="51">
        <v>-12.500000000000014</v>
      </c>
      <c r="K162" s="35">
        <v>100.14870000000001</v>
      </c>
      <c r="L162" s="35"/>
      <c r="M162" s="35">
        <v>1.68</v>
      </c>
      <c r="N162" s="51">
        <v>4.3478260869565162</v>
      </c>
      <c r="O162" s="51">
        <v>5.6603773584905639</v>
      </c>
      <c r="P162" s="35">
        <v>141.38640000000001</v>
      </c>
    </row>
    <row r="163" spans="1:16">
      <c r="A163" s="168">
        <v>40531</v>
      </c>
      <c r="B163" s="44">
        <v>0.84772857142857128</v>
      </c>
      <c r="C163" s="35">
        <v>2.0099999999999998</v>
      </c>
      <c r="D163" s="51">
        <v>-0.49504950495050082</v>
      </c>
      <c r="E163" s="51">
        <v>8.6486486486486314</v>
      </c>
      <c r="F163" s="35">
        <v>170.39344285714282</v>
      </c>
      <c r="G163" s="35"/>
      <c r="H163" s="35">
        <v>1.18</v>
      </c>
      <c r="I163" s="51">
        <v>-0.84033613445377853</v>
      </c>
      <c r="J163" s="51">
        <v>-11.9402985074627</v>
      </c>
      <c r="K163" s="35">
        <v>100.03197142857141</v>
      </c>
      <c r="L163" s="35"/>
      <c r="M163" s="35">
        <v>1.65</v>
      </c>
      <c r="N163" s="51">
        <v>-1.7857142857142918</v>
      </c>
      <c r="O163" s="51">
        <v>3.7735849056603712</v>
      </c>
      <c r="P163" s="35">
        <v>139.87521428571426</v>
      </c>
    </row>
    <row r="164" spans="1:16">
      <c r="A164" s="168">
        <v>40538</v>
      </c>
      <c r="B164" s="44">
        <v>0.84927857142857133</v>
      </c>
      <c r="C164" s="35">
        <v>1.98</v>
      </c>
      <c r="D164" s="51">
        <v>-1.4925373134328339</v>
      </c>
      <c r="E164" s="51">
        <v>7.0270270270270174</v>
      </c>
      <c r="F164" s="35">
        <v>168.15715714285713</v>
      </c>
      <c r="G164" s="35"/>
      <c r="H164" s="35">
        <v>1.22</v>
      </c>
      <c r="I164" s="51">
        <v>3.3898305084745886</v>
      </c>
      <c r="J164" s="51">
        <v>-12.857142857142861</v>
      </c>
      <c r="K164" s="35">
        <v>103.61198571428569</v>
      </c>
      <c r="L164" s="35"/>
      <c r="M164" s="35">
        <v>1.71</v>
      </c>
      <c r="N164" s="51">
        <v>3.6363636363636402</v>
      </c>
      <c r="O164" s="51">
        <v>3.6363636363636402</v>
      </c>
      <c r="P164" s="35">
        <v>145.22663571428569</v>
      </c>
    </row>
    <row r="165" spans="1:16">
      <c r="A165" s="168">
        <v>40545</v>
      </c>
      <c r="B165">
        <v>0.85585000000000011</v>
      </c>
      <c r="C165" s="35">
        <v>2</v>
      </c>
      <c r="D165" s="51">
        <v>1.0101010101010104</v>
      </c>
      <c r="E165" s="51">
        <v>8.6956521739130324</v>
      </c>
      <c r="F165" s="35">
        <v>171.17000000000002</v>
      </c>
      <c r="H165">
        <v>1.26</v>
      </c>
      <c r="I165" s="12">
        <v>3.2786885245901658</v>
      </c>
      <c r="J165" s="51">
        <v>-3.816793893129784</v>
      </c>
      <c r="K165" s="35">
        <v>107.83710000000002</v>
      </c>
      <c r="M165">
        <v>1.72</v>
      </c>
      <c r="N165" s="51">
        <v>0.5847953216374151</v>
      </c>
      <c r="O165" s="51">
        <v>-0.57803468208092568</v>
      </c>
      <c r="P165" s="35">
        <v>147.20620000000002</v>
      </c>
    </row>
    <row r="166" spans="1:16">
      <c r="A166" s="168">
        <v>40552</v>
      </c>
      <c r="B166">
        <v>0.85003000000000006</v>
      </c>
      <c r="C166" s="35">
        <v>2.02</v>
      </c>
      <c r="D166" s="51">
        <v>1</v>
      </c>
      <c r="E166" s="51">
        <v>9.7826086956521721</v>
      </c>
      <c r="F166" s="35">
        <v>171.70606000000001</v>
      </c>
      <c r="G166" s="35"/>
      <c r="H166" s="35">
        <v>1.19</v>
      </c>
      <c r="I166" s="12">
        <v>-5.5555555555555571</v>
      </c>
      <c r="J166" s="51">
        <v>-9.1603053435114532</v>
      </c>
      <c r="K166" s="35">
        <v>101.15357</v>
      </c>
      <c r="L166" s="35"/>
      <c r="M166" s="35">
        <v>1.71</v>
      </c>
      <c r="N166" s="51">
        <v>-0.58139534883720501</v>
      </c>
      <c r="O166" s="51">
        <v>5.5555555555555429</v>
      </c>
      <c r="P166" s="35">
        <v>145.35513</v>
      </c>
    </row>
    <row r="167" spans="1:16">
      <c r="A167" s="168">
        <v>40559</v>
      </c>
      <c r="B167" s="71">
        <v>0.83624285714285718</v>
      </c>
      <c r="C167" s="35">
        <v>2</v>
      </c>
      <c r="D167" s="51">
        <v>-0.99009900990098743</v>
      </c>
      <c r="E167" s="51">
        <v>8.1081081081080981</v>
      </c>
      <c r="F167" s="35">
        <v>167.24857142857144</v>
      </c>
      <c r="G167" s="35"/>
      <c r="H167" s="35">
        <v>1.19</v>
      </c>
      <c r="I167" s="12">
        <v>0</v>
      </c>
      <c r="J167" s="51">
        <v>-8.461538461538467</v>
      </c>
      <c r="K167" s="35">
        <v>99.512900000000002</v>
      </c>
      <c r="L167" s="35"/>
      <c r="M167" s="35">
        <v>1.63</v>
      </c>
      <c r="N167" s="51">
        <v>-4.6783625730994203</v>
      </c>
      <c r="O167" s="51">
        <v>5.1612903225806406</v>
      </c>
      <c r="P167" s="35">
        <v>136.30758571428572</v>
      </c>
    </row>
    <row r="168" spans="1:16">
      <c r="A168" s="168">
        <v>40566</v>
      </c>
      <c r="B168" s="71">
        <v>0.84247857142857152</v>
      </c>
      <c r="C168" s="35">
        <v>2</v>
      </c>
      <c r="D168" s="51">
        <v>0</v>
      </c>
      <c r="E168" s="51">
        <v>8.1081081081080981</v>
      </c>
      <c r="F168" s="35">
        <v>168.49571428571431</v>
      </c>
      <c r="G168" s="35"/>
      <c r="H168" s="35">
        <v>1.1599999999999999</v>
      </c>
      <c r="I168" s="12">
        <v>-2.5210084033613498</v>
      </c>
      <c r="J168" s="51">
        <v>-9.3750000000000142</v>
      </c>
      <c r="K168" s="35">
        <v>97.727514285714292</v>
      </c>
      <c r="L168" s="35"/>
      <c r="M168" s="35">
        <v>1.63</v>
      </c>
      <c r="N168" s="51">
        <v>0</v>
      </c>
      <c r="O168" s="51">
        <v>-1.8072289156626482</v>
      </c>
      <c r="P168" s="35">
        <v>137.32400714285714</v>
      </c>
    </row>
    <row r="169" spans="1:16">
      <c r="A169" s="168">
        <v>40573</v>
      </c>
      <c r="B169" s="71">
        <v>0.85806428571428572</v>
      </c>
      <c r="C169" s="35">
        <v>2</v>
      </c>
      <c r="D169" s="51">
        <v>0</v>
      </c>
      <c r="E169" s="51">
        <v>8.1081081081080981</v>
      </c>
      <c r="F169" s="35">
        <v>171.61285714285714</v>
      </c>
      <c r="G169" s="35"/>
      <c r="H169" s="35">
        <v>1.1299999999999999</v>
      </c>
      <c r="I169" s="12">
        <v>-2.5862068965517295</v>
      </c>
      <c r="J169" s="51">
        <v>-13.07692307692308</v>
      </c>
      <c r="K169" s="35">
        <v>96.961264285714279</v>
      </c>
      <c r="L169" s="35"/>
      <c r="M169" s="35">
        <v>1.7</v>
      </c>
      <c r="N169" s="51">
        <v>4.2944785276073532</v>
      </c>
      <c r="O169" s="51">
        <v>6.25</v>
      </c>
      <c r="P169" s="35">
        <v>145.87092857142855</v>
      </c>
    </row>
    <row r="170" spans="1:16">
      <c r="A170" s="168">
        <v>40580</v>
      </c>
      <c r="B170" s="71">
        <v>0.85290714285714286</v>
      </c>
      <c r="C170" s="35">
        <v>2.1</v>
      </c>
      <c r="D170" s="51">
        <v>5</v>
      </c>
      <c r="E170" s="51">
        <v>14.130434782608688</v>
      </c>
      <c r="F170" s="35">
        <v>179.11050000000003</v>
      </c>
      <c r="G170" s="35"/>
      <c r="H170" s="35">
        <v>1.18</v>
      </c>
      <c r="I170" s="12">
        <v>4.4247787610619582</v>
      </c>
      <c r="J170" s="51">
        <v>-7.0866141732283552</v>
      </c>
      <c r="K170" s="35">
        <v>100.64304285714285</v>
      </c>
      <c r="L170" s="35"/>
      <c r="M170" s="35">
        <v>1.74</v>
      </c>
      <c r="N170" s="51">
        <v>2.3529411764705799</v>
      </c>
      <c r="O170" s="51">
        <v>4.8192771084337522</v>
      </c>
      <c r="P170" s="35">
        <v>148.40584285714286</v>
      </c>
    </row>
    <row r="171" spans="1:16">
      <c r="A171" s="168">
        <v>40587</v>
      </c>
      <c r="B171" s="71">
        <v>0.8464571428571428</v>
      </c>
      <c r="C171" s="35">
        <v>2.11</v>
      </c>
      <c r="D171" s="51">
        <v>0.4761904761904816</v>
      </c>
      <c r="E171" s="51">
        <v>14.054054054054049</v>
      </c>
      <c r="F171" s="35">
        <v>178.60245714285711</v>
      </c>
      <c r="G171" s="35"/>
      <c r="H171" s="35">
        <v>1.19</v>
      </c>
      <c r="I171" s="12">
        <v>0.84745762711864359</v>
      </c>
      <c r="J171" s="51">
        <v>-4.0322580645161423</v>
      </c>
      <c r="K171" s="35">
        <v>100.72839999999998</v>
      </c>
      <c r="L171" s="35"/>
      <c r="M171" s="35">
        <v>1.63</v>
      </c>
      <c r="N171" s="51">
        <v>-6.3218390804597817</v>
      </c>
      <c r="O171" s="51">
        <v>-4.6783625730994203</v>
      </c>
      <c r="P171" s="35">
        <v>137.97251428571425</v>
      </c>
    </row>
    <row r="172" spans="1:16">
      <c r="A172" s="168">
        <v>40594</v>
      </c>
      <c r="B172" s="71">
        <v>0.84071428571428564</v>
      </c>
      <c r="C172" s="35">
        <v>2.11</v>
      </c>
      <c r="D172" s="51">
        <v>0</v>
      </c>
      <c r="E172" s="51">
        <v>11.052631578947356</v>
      </c>
      <c r="F172" s="35">
        <v>177.39071428571427</v>
      </c>
      <c r="G172" s="35"/>
      <c r="H172" s="35">
        <v>1.19</v>
      </c>
      <c r="I172" s="12">
        <v>0</v>
      </c>
      <c r="J172" s="51">
        <v>-4.0322580645161423</v>
      </c>
      <c r="K172" s="35">
        <v>100.04499999999999</v>
      </c>
      <c r="L172" s="35"/>
      <c r="M172" s="35">
        <v>1.63</v>
      </c>
      <c r="N172" s="51">
        <v>0</v>
      </c>
      <c r="O172" s="51">
        <v>-2.3952095808383262</v>
      </c>
      <c r="P172" s="35">
        <v>137.03642857142856</v>
      </c>
    </row>
    <row r="173" spans="1:16">
      <c r="A173" s="168">
        <v>40601</v>
      </c>
      <c r="B173" s="71">
        <v>0.84794857142857138</v>
      </c>
      <c r="C173" s="35">
        <v>2.14</v>
      </c>
      <c r="D173" s="51">
        <v>1.4218009478672968</v>
      </c>
      <c r="E173" s="51">
        <v>10.30927835051547</v>
      </c>
      <c r="F173" s="35">
        <v>181.46099428571429</v>
      </c>
      <c r="G173" s="35"/>
      <c r="H173" s="35">
        <v>1.19</v>
      </c>
      <c r="I173" s="12">
        <v>0</v>
      </c>
      <c r="J173" s="51">
        <v>-5.5555555555555571</v>
      </c>
      <c r="K173" s="35">
        <v>100.90587999999998</v>
      </c>
      <c r="L173" s="35"/>
      <c r="M173" s="35">
        <v>1.76</v>
      </c>
      <c r="N173" s="51">
        <v>7.9754601226993884</v>
      </c>
      <c r="O173" s="51">
        <v>0</v>
      </c>
      <c r="P173" s="35">
        <v>149.23894857142855</v>
      </c>
    </row>
    <row r="174" spans="1:16">
      <c r="A174" s="168">
        <v>40608</v>
      </c>
      <c r="B174" s="71">
        <v>0.85324285714285708</v>
      </c>
      <c r="C174" s="35">
        <v>2.15</v>
      </c>
      <c r="D174" s="51">
        <v>0.46728971962615162</v>
      </c>
      <c r="E174" s="51" t="e">
        <v>#VALUE!</v>
      </c>
      <c r="F174" s="35">
        <v>183.44721428571427</v>
      </c>
      <c r="G174" s="35"/>
      <c r="H174" s="35">
        <v>1.2</v>
      </c>
      <c r="I174" s="12">
        <v>0.84033613445377853</v>
      </c>
      <c r="J174" s="51" t="e">
        <v>#VALUE!</v>
      </c>
      <c r="K174" s="35">
        <v>102.38914285714284</v>
      </c>
      <c r="L174" s="35"/>
      <c r="M174" s="35">
        <v>1.74</v>
      </c>
      <c r="N174" s="51">
        <v>-1.1363636363636402</v>
      </c>
      <c r="O174" s="51" t="e">
        <v>#VALUE!</v>
      </c>
      <c r="P174" s="35">
        <v>148.46425714285715</v>
      </c>
    </row>
    <row r="175" spans="1:16">
      <c r="A175" s="168">
        <v>40615</v>
      </c>
      <c r="B175" s="71">
        <v>0.85964285714285726</v>
      </c>
      <c r="C175" s="35">
        <v>2.17</v>
      </c>
      <c r="D175" s="51">
        <v>0.93023255813953654</v>
      </c>
      <c r="E175" s="51">
        <v>14.21052631578948</v>
      </c>
      <c r="F175" s="35">
        <v>186.54250000000002</v>
      </c>
      <c r="G175" s="35"/>
      <c r="H175" s="35">
        <v>1.22</v>
      </c>
      <c r="I175" s="12">
        <v>1.6666666666666572</v>
      </c>
      <c r="J175" s="51">
        <v>-3.9370078740157481</v>
      </c>
      <c r="K175" s="35">
        <v>104.87642857142858</v>
      </c>
      <c r="L175" s="35"/>
      <c r="M175" s="35">
        <v>1.77</v>
      </c>
      <c r="N175" s="51">
        <v>1.7241379310344769</v>
      </c>
      <c r="O175" s="51">
        <v>10.625</v>
      </c>
      <c r="P175" s="35">
        <v>152.15678571428575</v>
      </c>
    </row>
    <row r="176" spans="1:16">
      <c r="A176" s="168">
        <v>40622</v>
      </c>
      <c r="B176" s="71">
        <v>0.8681214285714286</v>
      </c>
      <c r="C176" s="35">
        <v>2.11</v>
      </c>
      <c r="D176" s="51">
        <v>-2.7649769585253381</v>
      </c>
      <c r="E176" s="51">
        <v>10.471204188481664</v>
      </c>
      <c r="F176" s="35">
        <v>183.17362142857144</v>
      </c>
      <c r="G176" s="35"/>
      <c r="H176" s="35">
        <v>1.19</v>
      </c>
      <c r="I176" s="12">
        <v>-2.4590163934426243</v>
      </c>
      <c r="J176" s="51">
        <v>-7.0312500000000142</v>
      </c>
      <c r="K176" s="35">
        <v>103.30645000000001</v>
      </c>
      <c r="L176" s="35"/>
      <c r="M176" s="35">
        <v>1.63</v>
      </c>
      <c r="N176" s="51">
        <v>-7.909604519774021</v>
      </c>
      <c r="O176" s="51">
        <v>0.6172839506172636</v>
      </c>
      <c r="P176" s="35">
        <v>141.50379285714286</v>
      </c>
    </row>
    <row r="177" spans="1:16">
      <c r="A177" s="168">
        <v>40629</v>
      </c>
      <c r="B177" s="71">
        <v>0.87327142857142859</v>
      </c>
      <c r="C177" s="35">
        <v>2.2000000000000002</v>
      </c>
      <c r="D177" s="51">
        <v>4.2654028436019047</v>
      </c>
      <c r="E177" s="51">
        <v>15.183246073298434</v>
      </c>
      <c r="F177" s="35">
        <v>192.11971428571431</v>
      </c>
      <c r="G177" s="35"/>
      <c r="H177" s="35">
        <v>1.23</v>
      </c>
      <c r="I177" s="51">
        <v>3.3613445378151425</v>
      </c>
      <c r="J177" s="51">
        <v>-2.3809523809523796</v>
      </c>
      <c r="K177" s="35">
        <v>107.4123857142857</v>
      </c>
      <c r="L177" s="35"/>
      <c r="M177" s="35">
        <v>1.74</v>
      </c>
      <c r="N177" s="51">
        <v>6.7484662576687242</v>
      </c>
      <c r="O177" s="51">
        <v>4.8192771084337522</v>
      </c>
      <c r="P177" s="35">
        <v>151.94922857142856</v>
      </c>
    </row>
    <row r="178" spans="1:16">
      <c r="A178" s="168">
        <v>40636</v>
      </c>
      <c r="B178" s="71">
        <v>0.88044285714285719</v>
      </c>
      <c r="C178" s="35">
        <v>2.21</v>
      </c>
      <c r="D178" s="51">
        <v>0.45454545454543904</v>
      </c>
      <c r="E178" s="51">
        <v>16.31578947368422</v>
      </c>
      <c r="F178" s="35">
        <v>194.57787142857143</v>
      </c>
      <c r="G178" s="35"/>
      <c r="H178" s="35">
        <v>1.19</v>
      </c>
      <c r="I178" s="12">
        <v>-3.2520325203252156</v>
      </c>
      <c r="J178" s="51">
        <v>-4.8000000000000114</v>
      </c>
      <c r="K178" s="35">
        <v>104.77270000000001</v>
      </c>
      <c r="L178" s="35"/>
      <c r="M178" s="35">
        <v>1.67</v>
      </c>
      <c r="N178" s="51">
        <v>-4.0229885057471222</v>
      </c>
      <c r="O178" s="51">
        <v>5.0314465408804949</v>
      </c>
      <c r="P178" s="35">
        <v>147.03395714285713</v>
      </c>
    </row>
    <row r="179" spans="1:16">
      <c r="A179" s="168">
        <v>40643</v>
      </c>
      <c r="B179" s="71">
        <v>0.87865714285714291</v>
      </c>
      <c r="C179" s="35">
        <v>2.27</v>
      </c>
      <c r="D179" s="51">
        <v>2.7149321266968514</v>
      </c>
      <c r="E179" s="51">
        <v>17.010309278350519</v>
      </c>
      <c r="F179" s="35">
        <v>199.45517142857145</v>
      </c>
      <c r="G179" s="35"/>
      <c r="H179" s="35">
        <v>1.23</v>
      </c>
      <c r="I179" s="12">
        <v>3.3613445378151425</v>
      </c>
      <c r="J179" s="51">
        <v>-0.80645161290323131</v>
      </c>
      <c r="K179" s="35">
        <v>108.07482857142858</v>
      </c>
      <c r="L179" s="35"/>
      <c r="M179" s="35">
        <v>1.77</v>
      </c>
      <c r="N179" s="51">
        <v>5.9880239520958156</v>
      </c>
      <c r="O179" s="51">
        <v>5.3571428571428612</v>
      </c>
      <c r="P179" s="35">
        <v>155.52231428571432</v>
      </c>
    </row>
    <row r="180" spans="1:16">
      <c r="A180" s="168">
        <v>40650</v>
      </c>
      <c r="B180" s="71">
        <v>0.88469999999999993</v>
      </c>
      <c r="C180" s="35">
        <v>2.2999999999999998</v>
      </c>
      <c r="D180" s="51">
        <v>1.3215859030836867</v>
      </c>
      <c r="E180" s="51">
        <v>21.05263157894737</v>
      </c>
      <c r="F180" s="35">
        <v>203.48099999999997</v>
      </c>
      <c r="G180" s="35"/>
      <c r="H180" s="35">
        <v>1.27</v>
      </c>
      <c r="I180" s="12">
        <v>3.2520325203252014</v>
      </c>
      <c r="J180" s="51">
        <v>4.9586776859504198</v>
      </c>
      <c r="K180" s="35">
        <v>112.35689999999998</v>
      </c>
      <c r="L180" s="35"/>
      <c r="M180" s="35">
        <v>1.79</v>
      </c>
      <c r="N180" s="51">
        <v>1.1299435028248723</v>
      </c>
      <c r="O180" s="51">
        <v>9.1463414634146432</v>
      </c>
      <c r="P180" s="35">
        <v>158.3613</v>
      </c>
    </row>
    <row r="181" spans="1:16">
      <c r="A181" s="168">
        <v>40657</v>
      </c>
      <c r="B181" s="71">
        <v>0.88141428571428548</v>
      </c>
      <c r="C181" s="35">
        <v>2.41</v>
      </c>
      <c r="D181" s="51">
        <v>4.7826086956521863</v>
      </c>
      <c r="E181" s="51">
        <v>26.842105263157919</v>
      </c>
      <c r="F181" s="35">
        <v>212.42084285714279</v>
      </c>
      <c r="G181" s="35"/>
      <c r="H181" s="35">
        <v>1.33</v>
      </c>
      <c r="I181" s="12">
        <v>4.7244094488189177</v>
      </c>
      <c r="J181" s="51">
        <v>9.9173553719008396</v>
      </c>
      <c r="K181" s="35">
        <v>117.22809999999997</v>
      </c>
      <c r="L181" s="35"/>
      <c r="M181" s="35">
        <v>1.87</v>
      </c>
      <c r="N181" s="51">
        <v>4.4692737430167568</v>
      </c>
      <c r="O181" s="51">
        <v>3.8888888888888999</v>
      </c>
      <c r="P181" s="35">
        <v>164.8244714285714</v>
      </c>
    </row>
    <row r="182" spans="1:16">
      <c r="A182" s="168">
        <v>40664</v>
      </c>
      <c r="B182" s="71">
        <v>0.88690714285714289</v>
      </c>
      <c r="C182" s="35">
        <v>2.42</v>
      </c>
      <c r="D182" s="51">
        <v>0.41493775933609811</v>
      </c>
      <c r="E182" s="51">
        <v>24.742268041237111</v>
      </c>
      <c r="F182" s="35">
        <v>214.63152857142856</v>
      </c>
      <c r="G182" s="35"/>
      <c r="H182" s="35">
        <v>1.33</v>
      </c>
      <c r="I182" s="12">
        <v>0</v>
      </c>
      <c r="J182" s="51">
        <v>12.711864406779668</v>
      </c>
      <c r="K182" s="35">
        <v>117.95865000000001</v>
      </c>
      <c r="L182" s="35"/>
      <c r="M182" s="35">
        <v>1.95</v>
      </c>
      <c r="N182" s="51">
        <v>4.2780748663101491</v>
      </c>
      <c r="O182" s="51">
        <v>12.068965517241367</v>
      </c>
      <c r="P182" s="35">
        <v>172.94689285714287</v>
      </c>
    </row>
    <row r="183" spans="1:16">
      <c r="A183" s="168">
        <v>40671</v>
      </c>
      <c r="B183" s="71">
        <v>0.89624285714285712</v>
      </c>
      <c r="C183" s="35">
        <v>2.42</v>
      </c>
      <c r="D183" s="51">
        <v>0</v>
      </c>
      <c r="E183" s="51">
        <v>21</v>
      </c>
      <c r="F183" s="35">
        <v>216.89077142857141</v>
      </c>
      <c r="G183" s="35"/>
      <c r="H183" s="35">
        <v>1.31</v>
      </c>
      <c r="I183" s="12">
        <v>-1.5037593984962427</v>
      </c>
      <c r="J183" s="51">
        <v>8.2644628099173758</v>
      </c>
      <c r="K183" s="35">
        <v>117.4078142857143</v>
      </c>
      <c r="L183" s="35"/>
      <c r="M183" s="35">
        <v>2.09</v>
      </c>
      <c r="N183" s="51">
        <v>7.1794871794871824</v>
      </c>
      <c r="O183" s="51">
        <v>14.207650273224033</v>
      </c>
      <c r="P183" s="35">
        <v>187.31475714285713</v>
      </c>
    </row>
    <row r="184" spans="1:16">
      <c r="A184" s="168">
        <v>40678</v>
      </c>
      <c r="B184" s="71">
        <v>0.87894285714285725</v>
      </c>
      <c r="C184" s="35">
        <v>2.4</v>
      </c>
      <c r="D184" s="51">
        <v>-0.8264462809917319</v>
      </c>
      <c r="E184" s="51" t="e">
        <v>#VALUE!</v>
      </c>
      <c r="F184" s="35">
        <v>210.94628571428572</v>
      </c>
      <c r="G184" s="35"/>
      <c r="H184" s="35">
        <v>1.32</v>
      </c>
      <c r="I184" s="12">
        <v>0.76335877862594259</v>
      </c>
      <c r="J184" s="51" t="e">
        <v>#VALUE!</v>
      </c>
      <c r="K184" s="35">
        <v>116.02045714285715</v>
      </c>
      <c r="L184" s="35"/>
      <c r="M184" s="35">
        <v>1.98</v>
      </c>
      <c r="N184" s="51">
        <v>-5.2631578947368354</v>
      </c>
      <c r="O184" s="51" t="e">
        <v>#VALUE!</v>
      </c>
      <c r="P184" s="35">
        <v>174.03068571428574</v>
      </c>
    </row>
    <row r="185" spans="1:16">
      <c r="A185" s="168">
        <v>40685</v>
      </c>
      <c r="B185" s="71">
        <v>0.87705714285714287</v>
      </c>
      <c r="C185" s="35">
        <v>2.35</v>
      </c>
      <c r="D185" s="51">
        <v>-2.0833333333333286</v>
      </c>
      <c r="E185" s="51" t="e">
        <v>#VALUE!</v>
      </c>
      <c r="F185" s="35">
        <v>206.10842857142856</v>
      </c>
      <c r="G185" s="35"/>
      <c r="H185" s="35">
        <v>1.33</v>
      </c>
      <c r="I185" s="12">
        <v>0.75757575757575069</v>
      </c>
      <c r="J185" s="51" t="e">
        <v>#VALUE!</v>
      </c>
      <c r="K185" s="35">
        <v>116.64860000000002</v>
      </c>
      <c r="L185" s="35"/>
      <c r="M185" s="35">
        <v>1.85</v>
      </c>
      <c r="N185" s="51">
        <v>-6.5656565656565675</v>
      </c>
      <c r="O185" s="51" t="e">
        <v>#VALUE!</v>
      </c>
      <c r="P185" s="35">
        <v>162.25557142857144</v>
      </c>
    </row>
    <row r="186" spans="1:16">
      <c r="A186" s="168">
        <v>40692</v>
      </c>
      <c r="B186" s="71">
        <v>0.86986428571428576</v>
      </c>
      <c r="C186" s="35">
        <v>2.29</v>
      </c>
      <c r="D186" s="51">
        <v>-2.5531914893617085</v>
      </c>
      <c r="E186" s="51" t="e">
        <v>#VALUE!</v>
      </c>
      <c r="F186" s="35">
        <v>199.19892142857145</v>
      </c>
      <c r="G186" s="35"/>
      <c r="H186" s="35">
        <v>1.25</v>
      </c>
      <c r="I186" s="12">
        <v>-6.0150375939849567</v>
      </c>
      <c r="J186" s="51" t="e">
        <v>#VALUE!</v>
      </c>
      <c r="K186" s="35">
        <v>108.73303571428572</v>
      </c>
      <c r="L186" s="35"/>
      <c r="M186" s="35">
        <v>1.81</v>
      </c>
      <c r="N186" s="51">
        <v>-2.1621621621621614</v>
      </c>
      <c r="O186" s="51" t="e">
        <v>#VALUE!</v>
      </c>
      <c r="P186" s="35">
        <v>157.44543571428574</v>
      </c>
    </row>
    <row r="187" spans="1:16">
      <c r="A187" s="168">
        <v>40699</v>
      </c>
      <c r="B187" s="71">
        <v>0.87728571428571434</v>
      </c>
      <c r="C187" s="35">
        <v>2.21</v>
      </c>
      <c r="D187" s="51">
        <v>-3.4934497816593932</v>
      </c>
      <c r="E187" s="51" t="e">
        <v>#VALUE!</v>
      </c>
      <c r="F187" s="35">
        <v>193.88014285714286</v>
      </c>
      <c r="G187" s="35"/>
      <c r="H187" s="35">
        <v>1.24</v>
      </c>
      <c r="I187" s="12">
        <v>-0.79999999999999716</v>
      </c>
      <c r="J187" s="51" t="e">
        <v>#VALUE!</v>
      </c>
      <c r="K187" s="35">
        <v>108.78342857142857</v>
      </c>
      <c r="L187" s="35"/>
      <c r="M187" s="35">
        <v>1.95</v>
      </c>
      <c r="N187" s="51">
        <v>7.734806629834253</v>
      </c>
      <c r="O187" s="51" t="e">
        <v>#VALUE!</v>
      </c>
      <c r="P187" s="35">
        <v>171.0707142857143</v>
      </c>
    </row>
    <row r="188" spans="1:16">
      <c r="A188" s="168">
        <v>40706</v>
      </c>
      <c r="B188" s="71">
        <v>0.8899071428571429</v>
      </c>
      <c r="C188" s="35">
        <v>2.21</v>
      </c>
      <c r="D188" s="51">
        <v>0</v>
      </c>
      <c r="E188" s="51" t="e">
        <v>#VALUE!</v>
      </c>
      <c r="F188" s="35">
        <v>196.66947857142858</v>
      </c>
      <c r="G188" s="35"/>
      <c r="H188" s="35">
        <v>1.28</v>
      </c>
      <c r="I188" s="12">
        <v>3.2258064516128968</v>
      </c>
      <c r="J188" s="51" t="e">
        <v>#VALUE!</v>
      </c>
      <c r="K188" s="35">
        <v>113.9081142857143</v>
      </c>
      <c r="L188" s="35"/>
      <c r="M188" s="35">
        <v>1.94</v>
      </c>
      <c r="N188" s="51">
        <v>-0.512820512820511</v>
      </c>
      <c r="O188" s="51" t="e">
        <v>#VALUE!</v>
      </c>
      <c r="P188" s="35">
        <v>172.64198571428571</v>
      </c>
    </row>
    <row r="189" spans="1:16">
      <c r="A189" s="168">
        <v>40713</v>
      </c>
      <c r="B189" s="71">
        <v>0.88145714285714294</v>
      </c>
      <c r="C189" s="35">
        <v>2.21</v>
      </c>
      <c r="D189" s="51">
        <v>0</v>
      </c>
      <c r="E189" s="51" t="e">
        <v>#VALUE!</v>
      </c>
      <c r="F189" s="35">
        <v>194.80202857142859</v>
      </c>
      <c r="G189" s="35"/>
      <c r="H189" s="35">
        <v>1.27</v>
      </c>
      <c r="I189" s="12">
        <v>-0.78125</v>
      </c>
      <c r="J189" s="51" t="e">
        <v>#VALUE!</v>
      </c>
      <c r="K189" s="35">
        <v>111.94505714285717</v>
      </c>
      <c r="L189" s="35"/>
      <c r="M189" s="35">
        <v>1.94</v>
      </c>
      <c r="N189" s="51">
        <v>0</v>
      </c>
      <c r="O189" s="51" t="e">
        <v>#VALUE!</v>
      </c>
      <c r="P189" s="35">
        <v>171.00268571428572</v>
      </c>
    </row>
    <row r="190" spans="1:16">
      <c r="A190" s="168">
        <v>40720</v>
      </c>
      <c r="B190" s="71">
        <v>0.88245714285714272</v>
      </c>
      <c r="C190" s="35">
        <v>2.21</v>
      </c>
      <c r="D190" s="51">
        <v>0</v>
      </c>
      <c r="E190" s="51">
        <v>3.7558685446009434</v>
      </c>
      <c r="F190" s="35">
        <v>195.02302857142854</v>
      </c>
      <c r="G190" s="35"/>
      <c r="H190" s="35">
        <v>1.23</v>
      </c>
      <c r="I190" s="12">
        <v>-3.149606299212607</v>
      </c>
      <c r="J190" s="51">
        <v>0.81967213114752724</v>
      </c>
      <c r="K190" s="35">
        <v>108.54222857142855</v>
      </c>
      <c r="L190" s="35"/>
      <c r="M190" s="35">
        <v>1.92</v>
      </c>
      <c r="N190" s="51">
        <v>-1.0309278350515427</v>
      </c>
      <c r="O190" s="51">
        <v>1.5873015873015817</v>
      </c>
      <c r="P190" s="35">
        <v>169.43177142857141</v>
      </c>
    </row>
    <row r="191" spans="1:16">
      <c r="A191" s="168">
        <v>40727</v>
      </c>
      <c r="B191" s="71">
        <v>0.89558571428571443</v>
      </c>
      <c r="C191" s="35">
        <v>2.2000000000000002</v>
      </c>
      <c r="D191" s="51">
        <v>-0.45248868778278961</v>
      </c>
      <c r="E191" s="51">
        <v>3.2863849765258237</v>
      </c>
      <c r="F191" s="35">
        <v>197.02885714285719</v>
      </c>
      <c r="G191" s="35"/>
      <c r="H191" s="35">
        <v>1.22</v>
      </c>
      <c r="I191" s="12">
        <v>-0.81300813008130035</v>
      </c>
      <c r="J191" s="51">
        <v>-2.4000000000000057</v>
      </c>
      <c r="K191" s="35">
        <v>109.26145714285715</v>
      </c>
      <c r="L191" s="35"/>
      <c r="M191" s="35">
        <v>1.91</v>
      </c>
      <c r="N191" s="51">
        <v>-0.52083333333334281</v>
      </c>
      <c r="O191" s="51">
        <v>2.6881720430107521</v>
      </c>
      <c r="P191" s="35">
        <v>171.05687142857144</v>
      </c>
    </row>
    <row r="192" spans="1:16">
      <c r="A192" s="168">
        <v>40734</v>
      </c>
      <c r="B192" s="71">
        <v>0.89689285714285716</v>
      </c>
      <c r="C192" s="35">
        <v>2.2000000000000002</v>
      </c>
      <c r="D192" s="51">
        <v>0</v>
      </c>
      <c r="E192" s="51">
        <v>2.8037383177570234</v>
      </c>
      <c r="F192" s="35">
        <v>197.31642857142859</v>
      </c>
      <c r="G192" s="35"/>
      <c r="H192" s="35">
        <v>1.23</v>
      </c>
      <c r="I192" s="12">
        <v>0.81967213114752724</v>
      </c>
      <c r="J192" s="51">
        <v>-1.5999999999999943</v>
      </c>
      <c r="K192" s="35">
        <v>110.31782142857142</v>
      </c>
      <c r="L192" s="35"/>
      <c r="M192" s="35">
        <v>1.94</v>
      </c>
      <c r="N192" s="51">
        <v>1.5706806282722567</v>
      </c>
      <c r="O192" s="51">
        <v>4.3010752688172005</v>
      </c>
      <c r="P192" s="35">
        <v>173.99721428571428</v>
      </c>
    </row>
    <row r="193" spans="1:16">
      <c r="A193" s="168">
        <v>40741</v>
      </c>
      <c r="B193" s="71">
        <v>0.88211428571428563</v>
      </c>
      <c r="C193" s="35">
        <v>2.19</v>
      </c>
      <c r="D193" s="51">
        <v>-0.45454545454546746</v>
      </c>
      <c r="E193" s="51">
        <v>2.3364485981308292</v>
      </c>
      <c r="F193" s="35">
        <v>193.18302857142854</v>
      </c>
      <c r="G193" s="35"/>
      <c r="H193" s="35">
        <v>1.25</v>
      </c>
      <c r="I193" s="12">
        <v>1.6260162601626149</v>
      </c>
      <c r="J193" s="51">
        <v>0</v>
      </c>
      <c r="K193" s="35">
        <v>110.26428571428571</v>
      </c>
      <c r="L193" s="35"/>
      <c r="M193" s="35">
        <v>1.95</v>
      </c>
      <c r="N193" s="51">
        <v>0.51546391752577847</v>
      </c>
      <c r="O193" s="51">
        <v>4.8387096774193452</v>
      </c>
      <c r="P193" s="35">
        <v>172.0122857142857</v>
      </c>
    </row>
    <row r="194" spans="1:16">
      <c r="A194" s="168">
        <v>40748</v>
      </c>
      <c r="B194" s="71">
        <v>0.87918571428571435</v>
      </c>
      <c r="C194" s="35">
        <v>2.19</v>
      </c>
      <c r="D194" s="51">
        <v>0</v>
      </c>
      <c r="E194" s="51">
        <v>4.2857142857142776</v>
      </c>
      <c r="F194" s="35">
        <v>192.54167142857145</v>
      </c>
      <c r="G194" s="35"/>
      <c r="H194" s="35">
        <v>1.23</v>
      </c>
      <c r="I194" s="12">
        <v>-1.5999999999999943</v>
      </c>
      <c r="J194" s="51">
        <v>0</v>
      </c>
      <c r="K194" s="35">
        <v>108.13984285714287</v>
      </c>
      <c r="L194" s="35"/>
      <c r="M194" s="35">
        <v>1.89</v>
      </c>
      <c r="N194" s="51">
        <v>-3.0769230769230802</v>
      </c>
      <c r="O194" s="51">
        <v>4.4198895027624161</v>
      </c>
      <c r="P194" s="35">
        <v>166.1661</v>
      </c>
    </row>
    <row r="195" spans="1:16">
      <c r="A195" s="168">
        <v>40755</v>
      </c>
      <c r="B195" s="71">
        <v>0.87917857142857148</v>
      </c>
      <c r="C195" s="35">
        <v>2.19</v>
      </c>
      <c r="D195" s="51">
        <v>0</v>
      </c>
      <c r="E195" s="51">
        <v>5.2884615384615472</v>
      </c>
      <c r="F195" s="35">
        <v>192.54010714285715</v>
      </c>
      <c r="G195" s="35"/>
      <c r="H195" s="35">
        <v>1.22</v>
      </c>
      <c r="I195" s="12">
        <v>-0.81300813008130035</v>
      </c>
      <c r="J195" s="51">
        <v>-3.1746031746031775</v>
      </c>
      <c r="K195" s="35">
        <v>107.25978571428571</v>
      </c>
      <c r="L195" s="35"/>
      <c r="M195" s="35">
        <v>1.86</v>
      </c>
      <c r="N195" s="51">
        <v>-1.5873015873015817</v>
      </c>
      <c r="O195" s="51">
        <v>1.0869565217391397</v>
      </c>
      <c r="P195" s="35">
        <v>163.52721428571431</v>
      </c>
    </row>
    <row r="196" spans="1:16">
      <c r="A196" s="168">
        <v>40762</v>
      </c>
      <c r="B196" s="71">
        <v>0.87261428571428556</v>
      </c>
      <c r="C196" s="35">
        <v>2.2000000000000002</v>
      </c>
      <c r="D196" s="51">
        <v>0.45662100456623023</v>
      </c>
      <c r="E196" s="51">
        <v>6.2801932367150073</v>
      </c>
      <c r="F196" s="35">
        <v>191.97514285714283</v>
      </c>
      <c r="G196" s="35"/>
      <c r="H196" s="35">
        <v>1.22</v>
      </c>
      <c r="I196" s="12">
        <v>0</v>
      </c>
      <c r="J196" s="51">
        <v>-1.6129032258064484</v>
      </c>
      <c r="K196" s="35">
        <v>106.45894285714283</v>
      </c>
      <c r="L196" s="35"/>
      <c r="M196" s="35">
        <v>1.97</v>
      </c>
      <c r="N196" s="51">
        <v>5.9139784946236489</v>
      </c>
      <c r="O196" s="51">
        <v>5.347593582887697</v>
      </c>
      <c r="P196" s="35">
        <v>171.90501428571426</v>
      </c>
    </row>
    <row r="197" spans="1:16">
      <c r="A197" s="168">
        <v>40769</v>
      </c>
      <c r="B197" s="71">
        <v>0.87485000000000013</v>
      </c>
      <c r="C197" s="35">
        <v>2.16</v>
      </c>
      <c r="D197" s="51">
        <v>-1.818181818181813</v>
      </c>
      <c r="E197" s="51">
        <v>9.0909090909091077</v>
      </c>
      <c r="F197" s="35">
        <v>188.96760000000003</v>
      </c>
      <c r="G197" s="35"/>
      <c r="H197" s="35">
        <v>1.21</v>
      </c>
      <c r="I197" s="12">
        <v>-0.81967213114754145</v>
      </c>
      <c r="J197" s="51">
        <v>-2.4193548387096797</v>
      </c>
      <c r="K197" s="35">
        <v>105.85685000000001</v>
      </c>
      <c r="L197" s="35"/>
      <c r="M197" s="35">
        <v>1.94</v>
      </c>
      <c r="N197" s="51">
        <v>-1.5228426395939181</v>
      </c>
      <c r="O197" s="51">
        <v>4.864864864864856</v>
      </c>
      <c r="P197" s="35">
        <v>169.72090000000003</v>
      </c>
    </row>
    <row r="198" spans="1:16">
      <c r="A198" s="168">
        <v>40776</v>
      </c>
      <c r="B198" s="71">
        <v>0.87419285714285722</v>
      </c>
      <c r="C198" s="35">
        <v>2.12</v>
      </c>
      <c r="D198" s="51">
        <v>-1.8518518518518476</v>
      </c>
      <c r="E198" s="51">
        <v>2.4154589371980819</v>
      </c>
      <c r="F198" s="35">
        <v>185.32888571428575</v>
      </c>
      <c r="G198" s="35"/>
      <c r="H198" s="35">
        <v>1.23</v>
      </c>
      <c r="I198" s="12">
        <v>1.6528925619834638</v>
      </c>
      <c r="J198" s="51">
        <v>-2.3809523809523796</v>
      </c>
      <c r="K198" s="35">
        <v>107.52572142857144</v>
      </c>
      <c r="L198" s="35"/>
      <c r="M198" s="35">
        <v>1.95</v>
      </c>
      <c r="N198" s="51">
        <v>0.51546391752577847</v>
      </c>
      <c r="O198" s="51">
        <v>7.734806629834253</v>
      </c>
      <c r="P198" s="35">
        <v>170.46760714285716</v>
      </c>
    </row>
    <row r="199" spans="1:16">
      <c r="A199" s="168">
        <v>40783</v>
      </c>
      <c r="B199" s="71">
        <v>0.8784142857142857</v>
      </c>
      <c r="C199" s="35">
        <v>2.12</v>
      </c>
      <c r="D199" s="51">
        <v>0</v>
      </c>
      <c r="E199" s="51">
        <v>0.952380952380949</v>
      </c>
      <c r="F199" s="35">
        <v>186.22382857142858</v>
      </c>
      <c r="G199" s="35"/>
      <c r="H199" s="35">
        <v>1.23</v>
      </c>
      <c r="I199" s="12">
        <v>0</v>
      </c>
      <c r="J199" s="51">
        <v>-7.5187969924812137</v>
      </c>
      <c r="K199" s="35">
        <v>108.04495714285713</v>
      </c>
      <c r="L199" s="35"/>
      <c r="M199" s="35">
        <v>1.95</v>
      </c>
      <c r="N199" s="51">
        <v>0</v>
      </c>
      <c r="O199" s="51">
        <v>11.428571428571431</v>
      </c>
      <c r="P199" s="35">
        <v>171.2907857142857</v>
      </c>
    </row>
    <row r="200" spans="1:16">
      <c r="A200" s="168">
        <v>40790</v>
      </c>
      <c r="B200" s="71">
        <v>0.88264285714285706</v>
      </c>
      <c r="C200" s="35">
        <v>2.11</v>
      </c>
      <c r="D200" s="51">
        <v>-0.47169811320755173</v>
      </c>
      <c r="E200" s="51">
        <v>0.4761904761904816</v>
      </c>
      <c r="F200" s="35">
        <v>186.23764285714284</v>
      </c>
      <c r="G200" s="35"/>
      <c r="H200" s="35">
        <v>1.22</v>
      </c>
      <c r="I200" s="12">
        <v>-0.81300813008130035</v>
      </c>
      <c r="J200" s="51">
        <v>-6.8702290076335828</v>
      </c>
      <c r="K200" s="35">
        <v>107.68242857142856</v>
      </c>
      <c r="L200" s="35"/>
      <c r="M200" s="35">
        <v>1.94</v>
      </c>
      <c r="N200" s="51">
        <v>-0.512820512820511</v>
      </c>
      <c r="O200" s="51">
        <v>13.450292397660817</v>
      </c>
      <c r="P200" s="35">
        <v>171.23271428571428</v>
      </c>
    </row>
    <row r="201" spans="1:16">
      <c r="A201" s="168">
        <v>40797</v>
      </c>
      <c r="B201" s="71">
        <v>0.87394285714285702</v>
      </c>
      <c r="C201" s="35">
        <v>2.0499999999999998</v>
      </c>
      <c r="D201" s="51">
        <v>-2.8436018957346079</v>
      </c>
      <c r="E201" s="51">
        <v>-2.8436018957346079</v>
      </c>
      <c r="F201" s="35">
        <v>179.15828571428568</v>
      </c>
      <c r="G201" s="35"/>
      <c r="H201" s="35">
        <v>1.24</v>
      </c>
      <c r="I201" s="12">
        <v>1.6393442622950829</v>
      </c>
      <c r="J201" s="51">
        <v>-4.6153846153846274</v>
      </c>
      <c r="K201" s="35">
        <v>108.36891428571427</v>
      </c>
      <c r="L201" s="35"/>
      <c r="M201" s="35">
        <v>1.78</v>
      </c>
      <c r="N201" s="51">
        <v>-8.2474226804123703</v>
      </c>
      <c r="O201" s="51">
        <v>4.7058823529411882</v>
      </c>
      <c r="P201" s="35">
        <v>155.56182857142855</v>
      </c>
    </row>
    <row r="202" spans="1:16">
      <c r="A202" s="168">
        <v>40804</v>
      </c>
      <c r="B202" s="71">
        <v>0.86786428571428564</v>
      </c>
      <c r="C202" s="35">
        <v>2.06</v>
      </c>
      <c r="D202" s="51">
        <v>0.48780487804877737</v>
      </c>
      <c r="E202" s="51">
        <v>-1.4354066985645773</v>
      </c>
      <c r="F202" s="35">
        <v>178.78004285714283</v>
      </c>
      <c r="G202" s="35"/>
      <c r="H202" s="35">
        <v>1.26</v>
      </c>
      <c r="I202" s="51">
        <v>1.6129032258064484</v>
      </c>
      <c r="J202" s="51">
        <v>1.6129032258064484</v>
      </c>
      <c r="K202" s="35">
        <v>109.35089999999998</v>
      </c>
      <c r="L202" s="35"/>
      <c r="M202" s="35">
        <v>1.83</v>
      </c>
      <c r="N202" s="51">
        <v>2.8089887640449405</v>
      </c>
      <c r="O202" s="51">
        <v>-0.54347826086956275</v>
      </c>
      <c r="P202" s="35">
        <v>158.81916428571427</v>
      </c>
    </row>
    <row r="203" spans="1:16">
      <c r="A203" s="168">
        <v>40811</v>
      </c>
      <c r="B203" s="71">
        <v>0.87187857142857139</v>
      </c>
      <c r="C203" s="35">
        <v>2.0699999999999998</v>
      </c>
      <c r="D203" s="51">
        <v>0.48543689320388239</v>
      </c>
      <c r="E203" s="51">
        <v>-1.4285714285714448</v>
      </c>
      <c r="F203" s="35">
        <v>180.47886428571428</v>
      </c>
      <c r="G203" s="35"/>
      <c r="H203" s="35">
        <v>1.3</v>
      </c>
      <c r="I203" s="51">
        <v>3.1746031746031917</v>
      </c>
      <c r="J203" s="51">
        <v>6.5573770491803316</v>
      </c>
      <c r="K203" s="35">
        <v>113.34421428571429</v>
      </c>
      <c r="L203" s="35"/>
      <c r="M203" s="35">
        <v>1.89</v>
      </c>
      <c r="N203" s="51">
        <v>3.2786885245901516</v>
      </c>
      <c r="O203" s="51">
        <v>9.2485549132947966</v>
      </c>
      <c r="P203" s="35">
        <v>164.78504999999998</v>
      </c>
    </row>
    <row r="204" spans="1:16">
      <c r="A204" s="168">
        <v>40818</v>
      </c>
      <c r="B204" s="71">
        <v>0.8696357142857144</v>
      </c>
      <c r="C204" s="35">
        <v>2.0499999999999998</v>
      </c>
      <c r="D204" s="51">
        <v>-0.96618357487923845</v>
      </c>
      <c r="E204" s="51">
        <v>1.9900497512437738</v>
      </c>
      <c r="F204" s="35">
        <v>178.27532142857143</v>
      </c>
      <c r="G204" s="35"/>
      <c r="H204" s="35">
        <v>1.32</v>
      </c>
      <c r="I204" s="51">
        <v>1.538461538461533</v>
      </c>
      <c r="J204" s="51">
        <v>8.1967213114754145</v>
      </c>
      <c r="K204" s="35">
        <v>114.79191428571431</v>
      </c>
      <c r="L204" s="35"/>
      <c r="M204" s="35">
        <v>1.92</v>
      </c>
      <c r="N204" s="51">
        <v>1.5873015873015817</v>
      </c>
      <c r="O204" s="51">
        <v>6.6666666666666714</v>
      </c>
      <c r="P204" s="35">
        <v>166.97005714285714</v>
      </c>
    </row>
    <row r="205" spans="1:16">
      <c r="A205" s="168">
        <v>40825</v>
      </c>
      <c r="B205" s="71">
        <v>0.86316428571428561</v>
      </c>
      <c r="C205" s="35">
        <v>2.0699999999999998</v>
      </c>
      <c r="D205" s="51">
        <v>0.97560975609755474</v>
      </c>
      <c r="E205" s="51">
        <v>2.985074626865682</v>
      </c>
      <c r="F205" s="35">
        <v>178.67500714285711</v>
      </c>
      <c r="G205" s="35"/>
      <c r="H205" s="35">
        <v>1.38</v>
      </c>
      <c r="I205" s="51">
        <v>4.5454545454545467</v>
      </c>
      <c r="J205" s="51">
        <v>13.114754098360649</v>
      </c>
      <c r="K205" s="35">
        <v>119.11667142857141</v>
      </c>
      <c r="L205" s="35"/>
      <c r="M205" s="35">
        <v>2.02</v>
      </c>
      <c r="N205" s="51">
        <v>5.2083333333333428</v>
      </c>
      <c r="O205" s="51">
        <v>12.222222222222229</v>
      </c>
      <c r="P205" s="35">
        <v>174.3591857142857</v>
      </c>
    </row>
    <row r="206" spans="1:16">
      <c r="A206" s="168">
        <v>40832</v>
      </c>
      <c r="B206" s="71">
        <v>0.87210000000000021</v>
      </c>
      <c r="C206" s="35">
        <v>2.0499999999999998</v>
      </c>
      <c r="D206" s="51">
        <v>-0.96618357487923845</v>
      </c>
      <c r="E206" s="51">
        <v>1.9900497512437738</v>
      </c>
      <c r="F206" s="35">
        <v>178.78050000000002</v>
      </c>
      <c r="G206" s="35"/>
      <c r="H206" s="35">
        <v>1.45</v>
      </c>
      <c r="I206" s="12">
        <v>5.0724637681159379</v>
      </c>
      <c r="J206" s="51">
        <v>17.886178861788622</v>
      </c>
      <c r="K206" s="35">
        <v>126.45450000000002</v>
      </c>
      <c r="L206" s="35"/>
      <c r="M206" s="35">
        <v>2.0099999999999998</v>
      </c>
      <c r="N206" s="51">
        <v>-0.49504950495050082</v>
      </c>
      <c r="O206" s="51">
        <v>21.818181818181799</v>
      </c>
      <c r="P206" s="35">
        <v>175.2921</v>
      </c>
    </row>
    <row r="207" spans="1:16">
      <c r="A207" s="168">
        <v>40839</v>
      </c>
      <c r="B207" s="71">
        <v>0.87206428571428574</v>
      </c>
      <c r="C207" s="35">
        <v>2.09</v>
      </c>
      <c r="D207" s="51">
        <v>1.9512195121951237</v>
      </c>
      <c r="E207" s="51">
        <v>3.9800995024875618</v>
      </c>
      <c r="F207" s="35">
        <v>182.26143571428571</v>
      </c>
      <c r="G207" s="35"/>
      <c r="H207" s="35">
        <v>1.47</v>
      </c>
      <c r="I207" s="12">
        <v>1.3793103448275872</v>
      </c>
      <c r="J207" s="51">
        <v>20.491803278688508</v>
      </c>
      <c r="K207" s="35">
        <v>128.19344999999998</v>
      </c>
      <c r="L207" s="35"/>
      <c r="M207" s="35">
        <v>2.0699999999999998</v>
      </c>
      <c r="N207" s="51">
        <v>2.985074626865682</v>
      </c>
      <c r="O207" s="51">
        <v>27.777777777777771</v>
      </c>
      <c r="P207" s="35">
        <v>180.51730714285713</v>
      </c>
    </row>
    <row r="208" spans="1:16">
      <c r="A208" s="168">
        <v>40846</v>
      </c>
      <c r="B208" s="71">
        <v>0.87340714285714272</v>
      </c>
      <c r="C208" s="35">
        <v>2.11</v>
      </c>
      <c r="D208" s="51">
        <v>0.95693779904306098</v>
      </c>
      <c r="E208" s="51">
        <v>4.9751243781094558</v>
      </c>
      <c r="F208" s="35">
        <v>184.28890714285711</v>
      </c>
      <c r="G208" s="35"/>
      <c r="H208" s="35">
        <v>1.53</v>
      </c>
      <c r="I208" s="12">
        <v>4.0816326530612344</v>
      </c>
      <c r="J208" s="51">
        <v>28.571428571428584</v>
      </c>
      <c r="K208" s="35">
        <v>133.63129285714282</v>
      </c>
      <c r="L208" s="35"/>
      <c r="M208" s="35">
        <v>2.0499999999999998</v>
      </c>
      <c r="N208" s="51">
        <v>-0.96618357487923845</v>
      </c>
      <c r="O208" s="51">
        <v>15.819209039548014</v>
      </c>
      <c r="P208" s="35">
        <v>179.04846428571423</v>
      </c>
    </row>
    <row r="209" spans="1:16">
      <c r="A209" s="168">
        <v>40853</v>
      </c>
      <c r="B209" s="71">
        <v>0.86447142857142867</v>
      </c>
      <c r="C209" s="35">
        <v>2.1</v>
      </c>
      <c r="D209" s="51">
        <v>-0.47393364928909421</v>
      </c>
      <c r="E209" s="51">
        <v>3.448275862068968</v>
      </c>
      <c r="F209" s="35">
        <v>181.53900000000002</v>
      </c>
      <c r="G209" s="35"/>
      <c r="H209" s="35">
        <v>1.55</v>
      </c>
      <c r="I209" s="12">
        <v>1.3071895424836555</v>
      </c>
      <c r="J209" s="51">
        <v>29.166666666666686</v>
      </c>
      <c r="K209" s="35">
        <v>133.99307142857145</v>
      </c>
      <c r="L209" s="35"/>
      <c r="M209" s="35">
        <v>2.15</v>
      </c>
      <c r="N209" s="51">
        <v>4.8780487804878021</v>
      </c>
      <c r="O209" s="51">
        <v>22.159090909090892</v>
      </c>
      <c r="P209" s="35">
        <v>185.86135714285717</v>
      </c>
    </row>
    <row r="210" spans="1:16">
      <c r="A210" s="168">
        <v>40860</v>
      </c>
      <c r="B210" s="71">
        <v>0.85666428571428566</v>
      </c>
      <c r="C210" s="35">
        <v>2.16</v>
      </c>
      <c r="D210" s="51">
        <v>2.8571428571428754</v>
      </c>
      <c r="E210" s="51">
        <v>7.462686567164198</v>
      </c>
      <c r="F210" s="35">
        <v>185.03948571428572</v>
      </c>
      <c r="G210" s="35"/>
      <c r="H210" s="35">
        <v>1.51</v>
      </c>
      <c r="I210" s="12">
        <v>-2.5806451612903345</v>
      </c>
      <c r="J210" s="51">
        <v>27.966101694915267</v>
      </c>
      <c r="K210" s="35">
        <v>129.35630714285713</v>
      </c>
      <c r="L210" s="35"/>
      <c r="M210" s="35">
        <v>2.14</v>
      </c>
      <c r="N210" s="51">
        <v>-0.46511627906976116</v>
      </c>
      <c r="O210" s="51">
        <v>21.590909090909108</v>
      </c>
      <c r="P210" s="35">
        <v>183.32615714285714</v>
      </c>
    </row>
    <row r="211" spans="1:16">
      <c r="A211" s="168">
        <v>40867</v>
      </c>
      <c r="B211" s="71">
        <v>0.85589285714285723</v>
      </c>
      <c r="C211" s="35">
        <v>2.2000000000000002</v>
      </c>
      <c r="D211" s="51">
        <v>1.8518518518518619</v>
      </c>
      <c r="E211" s="51">
        <v>13.402061855670127</v>
      </c>
      <c r="F211" s="35">
        <v>188.29642857142861</v>
      </c>
      <c r="G211" s="35"/>
      <c r="H211" s="35">
        <v>1.54</v>
      </c>
      <c r="I211" s="12">
        <v>1.9867549668874318</v>
      </c>
      <c r="J211" s="51">
        <v>27.272727272727266</v>
      </c>
      <c r="K211" s="35">
        <v>131.8075</v>
      </c>
      <c r="L211" s="35"/>
      <c r="M211" s="35">
        <v>2.15</v>
      </c>
      <c r="N211" s="51">
        <v>0.46728971962615162</v>
      </c>
      <c r="O211" s="51">
        <v>8.5858585858585883</v>
      </c>
      <c r="P211" s="35">
        <v>184.01696428571429</v>
      </c>
    </row>
    <row r="212" spans="1:16">
      <c r="A212" s="168">
        <v>40874</v>
      </c>
      <c r="B212" s="71">
        <v>0.85947857142857143</v>
      </c>
      <c r="C212" s="35">
        <v>2.17</v>
      </c>
      <c r="D212" s="51">
        <v>-1.363636363636374</v>
      </c>
      <c r="E212" s="51">
        <v>7.425742574257427</v>
      </c>
      <c r="F212" s="35">
        <v>186.50685000000001</v>
      </c>
      <c r="G212" s="35"/>
      <c r="H212" s="35">
        <v>1.45</v>
      </c>
      <c r="I212" s="12">
        <v>-5.8441558441558499</v>
      </c>
      <c r="J212" s="51">
        <v>19.834710743801651</v>
      </c>
      <c r="K212" s="35">
        <v>124.62439285714287</v>
      </c>
      <c r="L212" s="35"/>
      <c r="M212" s="35">
        <v>2.11</v>
      </c>
      <c r="N212" s="51">
        <v>-1.8604651162790731</v>
      </c>
      <c r="O212" s="51">
        <v>28.658536585365852</v>
      </c>
      <c r="P212" s="35">
        <v>181.34997857142855</v>
      </c>
    </row>
    <row r="213" spans="1:16">
      <c r="A213" s="168">
        <v>40881</v>
      </c>
      <c r="B213" s="71">
        <v>0.86185714285714277</v>
      </c>
      <c r="C213" s="35">
        <v>2.1</v>
      </c>
      <c r="D213" s="51">
        <v>-3.2258064516128968</v>
      </c>
      <c r="E213" s="51">
        <v>4.4776119402985159</v>
      </c>
      <c r="F213" s="35">
        <v>180.98999999999998</v>
      </c>
      <c r="G213" s="35"/>
      <c r="H213" s="35">
        <v>1.52</v>
      </c>
      <c r="I213" s="12">
        <v>4.8275862068965552</v>
      </c>
      <c r="J213" s="51">
        <v>31.034482758620697</v>
      </c>
      <c r="K213" s="35">
        <v>131.0022857142857</v>
      </c>
      <c r="L213" s="35"/>
      <c r="M213" s="35">
        <v>2.19</v>
      </c>
      <c r="N213" s="51">
        <v>3.7914691943127963</v>
      </c>
      <c r="O213" s="51">
        <v>36.024844720496873</v>
      </c>
      <c r="P213" s="35">
        <v>188.74671428571426</v>
      </c>
    </row>
    <row r="214" spans="1:16">
      <c r="A214" s="168">
        <v>40888</v>
      </c>
      <c r="B214" s="71">
        <v>0.85607857142857147</v>
      </c>
      <c r="C214" s="35">
        <v>2.08</v>
      </c>
      <c r="D214" s="51">
        <v>-0.952380952380949</v>
      </c>
      <c r="E214" s="51">
        <v>2.9702970297029765</v>
      </c>
      <c r="F214" s="35">
        <v>178.06434285714289</v>
      </c>
      <c r="G214" s="35"/>
      <c r="H214" s="35">
        <v>1.54</v>
      </c>
      <c r="I214" s="12">
        <v>1.3157894736842053</v>
      </c>
      <c r="J214" s="51">
        <v>29.411764705882348</v>
      </c>
      <c r="K214" s="35">
        <v>131.83610000000002</v>
      </c>
      <c r="L214" s="35"/>
      <c r="M214" s="35">
        <v>2.17</v>
      </c>
      <c r="N214" s="51">
        <v>-0.91324200913241782</v>
      </c>
      <c r="O214" s="51">
        <v>29.166666666666686</v>
      </c>
      <c r="P214" s="35">
        <v>185.76904999999999</v>
      </c>
    </row>
    <row r="215" spans="1:16">
      <c r="A215" s="168">
        <v>40895</v>
      </c>
      <c r="B215" s="71">
        <v>0.84383571428571436</v>
      </c>
      <c r="C215" s="35">
        <v>2.0499999999999998</v>
      </c>
      <c r="D215" s="51">
        <v>-1.4423076923077076</v>
      </c>
      <c r="E215" s="51">
        <v>1.9900497512437738</v>
      </c>
      <c r="F215" s="35">
        <v>172.98632142857142</v>
      </c>
      <c r="G215" s="35"/>
      <c r="H215" s="35">
        <v>1.47</v>
      </c>
      <c r="I215" s="12">
        <v>-4.5454545454545467</v>
      </c>
      <c r="J215" s="51">
        <v>24.576271186440678</v>
      </c>
      <c r="K215" s="35">
        <v>124.04385000000001</v>
      </c>
      <c r="L215" s="35"/>
      <c r="M215" s="35">
        <v>2.0299999999999998</v>
      </c>
      <c r="N215" s="51">
        <v>-6.4516129032258078</v>
      </c>
      <c r="O215" s="51">
        <v>23.030303030303017</v>
      </c>
      <c r="P215" s="35">
        <v>171.29865000000001</v>
      </c>
    </row>
    <row r="216" spans="1:16">
      <c r="A216" s="168">
        <v>40902</v>
      </c>
      <c r="B216" s="71">
        <v>0.83545000000000003</v>
      </c>
      <c r="C216" s="35">
        <v>2.0499999999999998</v>
      </c>
      <c r="D216" s="51">
        <v>0</v>
      </c>
      <c r="E216" s="51">
        <v>3.5353535353535221</v>
      </c>
      <c r="F216" s="35">
        <v>171.26724999999999</v>
      </c>
      <c r="G216" s="35"/>
      <c r="H216" s="35">
        <v>1.47</v>
      </c>
      <c r="I216" s="12">
        <v>0</v>
      </c>
      <c r="J216" s="51">
        <v>20.491803278688508</v>
      </c>
      <c r="K216" s="35">
        <v>122.81115</v>
      </c>
      <c r="L216" s="35"/>
      <c r="M216" s="35">
        <v>2.0699999999999998</v>
      </c>
      <c r="N216" s="51">
        <v>1.970443349753694</v>
      </c>
      <c r="O216" s="51">
        <v>21.05263157894737</v>
      </c>
      <c r="P216" s="35">
        <v>172.93814999999998</v>
      </c>
    </row>
    <row r="217" spans="1:16">
      <c r="A217" s="168">
        <v>40909</v>
      </c>
      <c r="B217" s="71">
        <v>0.83435714285714291</v>
      </c>
      <c r="C217">
        <v>1.99</v>
      </c>
      <c r="D217" s="51">
        <v>-2.9268292682926784</v>
      </c>
      <c r="E217" s="51">
        <v>-0.5</v>
      </c>
      <c r="F217" s="35">
        <v>166.03707142857144</v>
      </c>
      <c r="H217">
        <v>1.48</v>
      </c>
      <c r="I217" s="12">
        <v>0.68027210884353906</v>
      </c>
      <c r="J217" s="51">
        <v>17.460317460317469</v>
      </c>
      <c r="K217" s="35">
        <v>123.48485714285715</v>
      </c>
      <c r="M217">
        <v>2.12</v>
      </c>
      <c r="N217" s="51">
        <v>2.4154589371980819</v>
      </c>
      <c r="O217" s="51">
        <v>23.255813953488385</v>
      </c>
      <c r="P217" s="35">
        <v>176.88371428571429</v>
      </c>
    </row>
    <row r="218" spans="1:16">
      <c r="A218" s="168">
        <v>40916</v>
      </c>
      <c r="B218" s="71">
        <v>0.83088428571428552</v>
      </c>
      <c r="C218" s="35">
        <v>1.93</v>
      </c>
      <c r="D218" s="51">
        <v>-3.0150753768844254</v>
      </c>
      <c r="E218" s="51">
        <v>-4.4554455445544647</v>
      </c>
      <c r="F218" s="35">
        <v>160.3606671428571</v>
      </c>
      <c r="H218">
        <v>1.43</v>
      </c>
      <c r="I218" s="12">
        <v>-3.3783783783783718</v>
      </c>
      <c r="J218" s="51">
        <v>20.168067226890756</v>
      </c>
      <c r="K218" s="35">
        <v>118.81645285714282</v>
      </c>
      <c r="M218">
        <v>2.02</v>
      </c>
      <c r="N218" s="51">
        <v>-4.7169811320754746</v>
      </c>
      <c r="O218" s="51">
        <v>18.128654970760238</v>
      </c>
      <c r="P218" s="35">
        <v>167.83862571428568</v>
      </c>
    </row>
    <row r="219" spans="1:16">
      <c r="A219" s="168">
        <v>40923</v>
      </c>
      <c r="B219" s="71">
        <v>0.82877857142857125</v>
      </c>
      <c r="C219" s="35">
        <v>1.95</v>
      </c>
      <c r="D219" s="51">
        <v>1.0362694300518172</v>
      </c>
      <c r="E219" s="51">
        <v>-2.5</v>
      </c>
      <c r="F219" s="35">
        <v>161.6118214285714</v>
      </c>
      <c r="G219" s="35"/>
      <c r="H219" s="35">
        <v>1.32</v>
      </c>
      <c r="I219" s="12">
        <v>-7.6923076923076934</v>
      </c>
      <c r="J219" s="51">
        <v>10.924369747899163</v>
      </c>
      <c r="K219" s="35">
        <v>109.39877142857142</v>
      </c>
      <c r="L219" s="35"/>
      <c r="M219" s="35">
        <v>1.98</v>
      </c>
      <c r="N219" s="51">
        <v>-1.9801980198019749</v>
      </c>
      <c r="O219" s="51">
        <v>21.472392638036823</v>
      </c>
      <c r="P219" s="35">
        <v>164.0981571428571</v>
      </c>
    </row>
    <row r="220" spans="1:16">
      <c r="A220" s="168">
        <v>40930</v>
      </c>
      <c r="B220" s="71">
        <v>0.83262142857142851</v>
      </c>
      <c r="C220" s="35">
        <v>1.89</v>
      </c>
      <c r="D220" s="51">
        <v>-3.0769230769230802</v>
      </c>
      <c r="E220" s="51">
        <v>-5.5</v>
      </c>
      <c r="F220" s="35">
        <v>157.36544999999998</v>
      </c>
      <c r="G220" s="35"/>
      <c r="H220" s="35">
        <v>1.18</v>
      </c>
      <c r="I220" s="12">
        <v>-10.606060606060623</v>
      </c>
      <c r="J220" s="51">
        <v>1.7241379310344769</v>
      </c>
      <c r="K220" s="35">
        <v>98.249328571428563</v>
      </c>
      <c r="L220" s="35"/>
      <c r="M220" s="35">
        <v>2.06</v>
      </c>
      <c r="N220" s="51">
        <v>4.0404040404040416</v>
      </c>
      <c r="O220" s="51">
        <v>26.380368098159508</v>
      </c>
      <c r="P220" s="35">
        <v>171.5200142857143</v>
      </c>
    </row>
    <row r="221" spans="1:16">
      <c r="A221" s="168">
        <v>40937</v>
      </c>
      <c r="B221" s="71">
        <v>0.83550000000000002</v>
      </c>
      <c r="C221" s="35">
        <v>1.87</v>
      </c>
      <c r="D221" s="51">
        <v>-1.0582010582010497</v>
      </c>
      <c r="E221" s="51">
        <v>-6.5</v>
      </c>
      <c r="F221" s="35">
        <v>156.23850000000002</v>
      </c>
      <c r="G221" s="35"/>
      <c r="H221" s="35">
        <v>1.35</v>
      </c>
      <c r="I221" s="12">
        <v>14.406779661016955</v>
      </c>
      <c r="J221" s="51">
        <v>19.469026548672574</v>
      </c>
      <c r="K221" s="35">
        <v>112.7925</v>
      </c>
      <c r="L221" s="35"/>
      <c r="M221" s="35">
        <v>2</v>
      </c>
      <c r="N221" s="51">
        <v>-2.9126213592232943</v>
      </c>
      <c r="O221" s="51">
        <v>17.64705882352942</v>
      </c>
      <c r="P221" s="35">
        <v>167.1</v>
      </c>
    </row>
    <row r="222" spans="1:16">
      <c r="A222" s="168">
        <v>40944</v>
      </c>
      <c r="B222" s="71">
        <v>0.83300000000000007</v>
      </c>
      <c r="C222" s="35">
        <v>1.93</v>
      </c>
      <c r="D222" s="51">
        <v>3.2085561497326154</v>
      </c>
      <c r="E222" s="51">
        <v>-8.095238095238102</v>
      </c>
      <c r="F222" s="35">
        <v>160.76900000000001</v>
      </c>
      <c r="G222" s="35"/>
      <c r="H222" s="35">
        <v>1.34</v>
      </c>
      <c r="I222" s="12">
        <v>-0.74074074074074758</v>
      </c>
      <c r="J222" s="51">
        <v>13.559322033898312</v>
      </c>
      <c r="K222" s="35">
        <v>111.62200000000001</v>
      </c>
      <c r="L222" s="35"/>
      <c r="M222" s="35">
        <v>2.11</v>
      </c>
      <c r="N222" s="51">
        <v>5.5</v>
      </c>
      <c r="O222" s="51">
        <v>21.264367816091962</v>
      </c>
      <c r="P222" s="35">
        <v>175.76300000000001</v>
      </c>
    </row>
    <row r="223" spans="1:16">
      <c r="A223" s="168">
        <v>40951</v>
      </c>
      <c r="B223" s="71">
        <v>0.8335285714285714</v>
      </c>
      <c r="C223" s="35">
        <v>2.02</v>
      </c>
      <c r="D223" s="51">
        <v>4.6632124352331488</v>
      </c>
      <c r="E223" s="51">
        <v>-4.2654028436018905</v>
      </c>
      <c r="F223" s="35">
        <v>168.37277142857144</v>
      </c>
      <c r="G223" s="35"/>
      <c r="H223" s="35">
        <v>1.44</v>
      </c>
      <c r="I223" s="12">
        <v>7.4626865671641838</v>
      </c>
      <c r="J223" s="51">
        <v>21.008403361344534</v>
      </c>
      <c r="K223" s="35">
        <v>120.02811428571427</v>
      </c>
      <c r="L223" s="35"/>
      <c r="M223" s="35">
        <v>2</v>
      </c>
      <c r="N223" s="51">
        <v>-5.2132701421800931</v>
      </c>
      <c r="O223" s="51">
        <v>22.699386503067487</v>
      </c>
      <c r="P223" s="35">
        <v>166.70571428571429</v>
      </c>
    </row>
    <row r="224" spans="1:16">
      <c r="A224" s="168">
        <v>40958</v>
      </c>
      <c r="B224" s="71">
        <v>0.83403571428571432</v>
      </c>
      <c r="C224" s="35">
        <v>2.0499999999999998</v>
      </c>
      <c r="D224" s="51">
        <v>1.4851485148514882</v>
      </c>
      <c r="E224" s="51">
        <v>-2.8436018957346079</v>
      </c>
      <c r="F224" s="35">
        <v>170.97732142857143</v>
      </c>
      <c r="G224" s="35"/>
      <c r="H224" s="35">
        <v>1.47</v>
      </c>
      <c r="I224" s="12">
        <v>2.0833333333333286</v>
      </c>
      <c r="J224" s="51">
        <v>23.529411764705884</v>
      </c>
      <c r="K224" s="35">
        <v>122.60325</v>
      </c>
      <c r="L224" s="35"/>
      <c r="M224" s="35">
        <v>2.08</v>
      </c>
      <c r="N224" s="51">
        <v>4</v>
      </c>
      <c r="O224" s="51">
        <v>27.607361963190201</v>
      </c>
      <c r="P224" s="35">
        <v>173.4794285714286</v>
      </c>
    </row>
    <row r="225" spans="1:16">
      <c r="A225" s="168">
        <v>40965</v>
      </c>
      <c r="B225" s="71">
        <v>0.84149999999999991</v>
      </c>
      <c r="C225" s="35">
        <v>2.16</v>
      </c>
      <c r="D225" s="51">
        <v>5.3658536585366079</v>
      </c>
      <c r="E225" s="51">
        <v>0.93457943925234588</v>
      </c>
      <c r="F225" s="35">
        <v>181.76399999999998</v>
      </c>
      <c r="G225" s="35"/>
      <c r="H225" s="35">
        <v>1.48</v>
      </c>
      <c r="I225" s="12">
        <v>0.68027210884353906</v>
      </c>
      <c r="J225" s="51">
        <v>24.369747899159663</v>
      </c>
      <c r="K225" s="35">
        <v>124.54199999999997</v>
      </c>
      <c r="L225" s="35"/>
      <c r="M225" s="35">
        <v>2.0499999999999998</v>
      </c>
      <c r="N225" s="51">
        <v>-1.4423076923077076</v>
      </c>
      <c r="O225" s="51">
        <v>16.477272727272705</v>
      </c>
      <c r="P225" s="35">
        <v>172.50749999999996</v>
      </c>
    </row>
    <row r="226" spans="1:16">
      <c r="A226" s="168">
        <v>40972</v>
      </c>
      <c r="B226" s="71">
        <v>0.84075</v>
      </c>
      <c r="C226" s="35">
        <v>2.31</v>
      </c>
      <c r="D226" s="51">
        <v>6.9444444444444429</v>
      </c>
      <c r="E226" s="51">
        <v>7.4418604651162781</v>
      </c>
      <c r="F226" s="35">
        <v>194.21325000000002</v>
      </c>
      <c r="G226" s="35"/>
      <c r="H226" s="35">
        <v>1.55</v>
      </c>
      <c r="I226" s="12">
        <v>4.7297297297297405</v>
      </c>
      <c r="J226" s="51">
        <v>29.166666666666686</v>
      </c>
      <c r="K226" s="35">
        <v>130.31625</v>
      </c>
      <c r="L226" s="35"/>
      <c r="M226" s="35">
        <v>2.2000000000000002</v>
      </c>
      <c r="N226" s="51">
        <v>7.3170731707317316</v>
      </c>
      <c r="O226" s="51">
        <v>26.436781609195407</v>
      </c>
      <c r="P226" s="35">
        <v>184.96500000000003</v>
      </c>
    </row>
    <row r="227" spans="1:16">
      <c r="A227" s="168">
        <v>40979</v>
      </c>
      <c r="B227" s="71">
        <v>0.83504999999999996</v>
      </c>
      <c r="C227" s="35">
        <v>2.27</v>
      </c>
      <c r="D227" s="51">
        <v>-1.731601731601728</v>
      </c>
      <c r="E227" s="51">
        <v>4.608294930875573</v>
      </c>
      <c r="F227" s="35">
        <v>189.55635000000001</v>
      </c>
      <c r="G227" s="35"/>
      <c r="H227" s="35">
        <v>1.51</v>
      </c>
      <c r="I227" s="12">
        <v>-2.5806451612903345</v>
      </c>
      <c r="J227" s="51">
        <v>23.770491803278688</v>
      </c>
      <c r="K227" s="35">
        <v>126.09254999999999</v>
      </c>
      <c r="L227" s="35"/>
      <c r="M227" s="35">
        <v>2.09</v>
      </c>
      <c r="N227" s="51">
        <v>-5.0000000000000142</v>
      </c>
      <c r="O227" s="51">
        <v>18.07909604519773</v>
      </c>
      <c r="P227" s="35">
        <v>174.52544999999998</v>
      </c>
    </row>
    <row r="228" spans="1:16">
      <c r="A228" s="168">
        <v>40986</v>
      </c>
      <c r="B228" s="71">
        <v>0.83353571428571438</v>
      </c>
      <c r="C228" s="35">
        <v>2.1800000000000002</v>
      </c>
      <c r="D228" s="51">
        <v>-3.9647577092511028</v>
      </c>
      <c r="E228" s="51">
        <v>3.3175355450237163</v>
      </c>
      <c r="F228" s="35">
        <v>181.71078571428575</v>
      </c>
      <c r="G228" s="35"/>
      <c r="H228" s="35">
        <v>1.47</v>
      </c>
      <c r="I228" s="12">
        <v>-2.6490066225165521</v>
      </c>
      <c r="J228" s="51">
        <v>23.529411764705884</v>
      </c>
      <c r="K228" s="35">
        <v>122.52975000000002</v>
      </c>
      <c r="L228" s="35"/>
      <c r="M228" s="35">
        <v>2.2200000000000002</v>
      </c>
      <c r="N228" s="51">
        <v>6.2200956937799248</v>
      </c>
      <c r="O228" s="51">
        <v>36.196319018404921</v>
      </c>
      <c r="P228" s="35">
        <v>185.04492857142861</v>
      </c>
    </row>
    <row r="229" spans="1:16">
      <c r="A229" s="168">
        <v>40993</v>
      </c>
      <c r="B229" s="71">
        <v>0.83299999999999996</v>
      </c>
      <c r="C229" s="35">
        <v>2.14</v>
      </c>
      <c r="D229" s="51">
        <v>-1.8348623853211024</v>
      </c>
      <c r="E229" s="51">
        <v>-2.7272727272727337</v>
      </c>
      <c r="F229" s="35">
        <v>178.262</v>
      </c>
      <c r="G229" s="35"/>
      <c r="H229" s="35">
        <v>1.41</v>
      </c>
      <c r="I229" s="12">
        <v>-4.0816326530612344</v>
      </c>
      <c r="J229" s="51">
        <v>14.634146341463406</v>
      </c>
      <c r="K229" s="35">
        <v>117.45299999999999</v>
      </c>
      <c r="L229" s="35"/>
      <c r="M229" s="35">
        <v>2.16</v>
      </c>
      <c r="N229" s="51">
        <v>-2.7027027027027088</v>
      </c>
      <c r="O229" s="51">
        <v>24.137931034482762</v>
      </c>
      <c r="P229" s="35">
        <v>179.928</v>
      </c>
    </row>
    <row r="230" spans="1:16">
      <c r="A230" s="168">
        <v>41000</v>
      </c>
      <c r="B230" s="71">
        <v>0.83571428571428563</v>
      </c>
      <c r="C230" s="35">
        <v>2.09</v>
      </c>
      <c r="D230" s="51">
        <v>-2.3364485981308576</v>
      </c>
      <c r="E230" s="51">
        <v>-5.4298642533936743</v>
      </c>
      <c r="F230" s="35">
        <v>174.66428571428568</v>
      </c>
      <c r="G230" s="35"/>
      <c r="H230" s="35">
        <v>1.42</v>
      </c>
      <c r="I230" s="12">
        <v>0.70921985815601829</v>
      </c>
      <c r="J230" s="51">
        <v>19.327731092436977</v>
      </c>
      <c r="K230" s="35">
        <v>118.67142857142856</v>
      </c>
      <c r="L230" s="35"/>
      <c r="M230" s="35">
        <v>2.19</v>
      </c>
      <c r="N230" s="51">
        <v>1.3888888888888857</v>
      </c>
      <c r="O230" s="51">
        <v>31.137724550898213</v>
      </c>
      <c r="P230" s="35">
        <v>183.02142857142854</v>
      </c>
    </row>
    <row r="231" spans="1:16">
      <c r="A231" s="168">
        <v>41007</v>
      </c>
      <c r="B231" s="71">
        <v>0.82837142857142865</v>
      </c>
      <c r="C231" s="35">
        <v>2.09</v>
      </c>
      <c r="D231" s="51">
        <v>0</v>
      </c>
      <c r="E231" s="51">
        <v>-7.9295154185022056</v>
      </c>
      <c r="F231" s="35">
        <v>173.12962857142858</v>
      </c>
      <c r="G231" s="35"/>
      <c r="H231" s="35">
        <v>1.45</v>
      </c>
      <c r="I231" s="12">
        <v>2.1126760563380316</v>
      </c>
      <c r="J231" s="51">
        <v>17.886178861788622</v>
      </c>
      <c r="K231" s="35">
        <v>120.11385714285716</v>
      </c>
      <c r="L231" s="35"/>
      <c r="M231" s="35">
        <v>2.14</v>
      </c>
      <c r="N231" s="51">
        <v>-2.2831050228310517</v>
      </c>
      <c r="O231" s="51">
        <v>20.903954802259889</v>
      </c>
      <c r="P231" s="35">
        <v>177.27148571428575</v>
      </c>
    </row>
    <row r="232" spans="1:16">
      <c r="A232" s="168">
        <v>41014</v>
      </c>
      <c r="B232" s="71">
        <v>0.82507857142857133</v>
      </c>
      <c r="C232" s="35">
        <v>2.06</v>
      </c>
      <c r="D232" s="51">
        <v>-1.4354066985645773</v>
      </c>
      <c r="E232" s="51">
        <v>-10.434782608695642</v>
      </c>
      <c r="F232" s="35">
        <v>169.9661857142857</v>
      </c>
      <c r="G232" s="35"/>
      <c r="H232" s="35">
        <v>1.43</v>
      </c>
      <c r="I232" s="12">
        <v>-1.3793103448275872</v>
      </c>
      <c r="J232" s="51">
        <v>12.5984251968504</v>
      </c>
      <c r="K232" s="35">
        <v>117.9862357142857</v>
      </c>
      <c r="L232" s="35"/>
      <c r="M232" s="35">
        <v>2.1800000000000002</v>
      </c>
      <c r="N232" s="51">
        <v>1.8691588785046775</v>
      </c>
      <c r="O232" s="51">
        <v>21.78770949720672</v>
      </c>
      <c r="P232" s="35">
        <v>179.86712857142857</v>
      </c>
    </row>
    <row r="233" spans="1:16">
      <c r="A233" s="168">
        <v>41021</v>
      </c>
      <c r="B233" s="71">
        <v>0.82066428571428562</v>
      </c>
      <c r="C233" s="35">
        <v>2.08</v>
      </c>
      <c r="D233" s="51">
        <v>0.97087378640776478</v>
      </c>
      <c r="E233" s="51">
        <v>-13.692946058091295</v>
      </c>
      <c r="F233" s="35">
        <v>170.69817142857141</v>
      </c>
      <c r="G233" s="35"/>
      <c r="H233" s="35">
        <v>1.42</v>
      </c>
      <c r="I233" s="12">
        <v>-0.69930069930069294</v>
      </c>
      <c r="J233" s="51">
        <v>6.7669172932330639</v>
      </c>
      <c r="K233" s="35">
        <v>116.53432857142856</v>
      </c>
      <c r="L233" s="35"/>
      <c r="M233" s="35">
        <v>2.1800000000000002</v>
      </c>
      <c r="N233" s="51">
        <v>0</v>
      </c>
      <c r="O233" s="51">
        <v>16.577540106951872</v>
      </c>
      <c r="P233" s="35">
        <v>178.90481428571428</v>
      </c>
    </row>
    <row r="234" spans="1:16">
      <c r="A234" s="168">
        <v>41028</v>
      </c>
      <c r="B234" s="71">
        <v>0.81673571428571423</v>
      </c>
      <c r="C234" s="35">
        <v>2.09</v>
      </c>
      <c r="D234" s="51">
        <v>0.4807692307692264</v>
      </c>
      <c r="E234" s="51">
        <v>-13.63636363636364</v>
      </c>
      <c r="F234" s="35">
        <v>170.69776428571427</v>
      </c>
      <c r="G234" s="35"/>
      <c r="H234" s="35">
        <v>1.43</v>
      </c>
      <c r="I234" s="12">
        <v>0.70422535211267245</v>
      </c>
      <c r="J234" s="51">
        <v>7.5187969924811853</v>
      </c>
      <c r="K234" s="35">
        <v>116.79320714285713</v>
      </c>
      <c r="L234" s="35"/>
      <c r="M234" s="35">
        <v>2.15</v>
      </c>
      <c r="N234" s="51">
        <v>-1.3761467889908374</v>
      </c>
      <c r="O234" s="51">
        <v>10.256410256410263</v>
      </c>
      <c r="P234" s="35">
        <v>175.59817857142855</v>
      </c>
    </row>
    <row r="235" spans="1:16">
      <c r="A235" s="168">
        <v>41035</v>
      </c>
      <c r="B235" s="71">
        <v>0.81262857142857137</v>
      </c>
      <c r="C235" s="35">
        <v>2.0699999999999998</v>
      </c>
      <c r="D235" s="51">
        <v>-0.95693779904306098</v>
      </c>
      <c r="E235" s="51">
        <v>-14.462809917355372</v>
      </c>
      <c r="F235" s="35">
        <v>168.21411428571426</v>
      </c>
      <c r="G235" s="35"/>
      <c r="H235" s="35">
        <v>1.38</v>
      </c>
      <c r="I235" s="12">
        <v>-3.4965034965034931</v>
      </c>
      <c r="J235" s="51">
        <v>5.3435114503816834</v>
      </c>
      <c r="K235" s="35">
        <v>112.14274285714284</v>
      </c>
      <c r="L235" s="35"/>
      <c r="M235" s="35">
        <v>2.04</v>
      </c>
      <c r="N235" s="51">
        <v>-5.1162790697674438</v>
      </c>
      <c r="O235" s="51">
        <v>-2.3923444976076524</v>
      </c>
      <c r="P235" s="35">
        <v>165.77622857142856</v>
      </c>
    </row>
    <row r="236" spans="1:16">
      <c r="A236" s="168">
        <v>41042</v>
      </c>
      <c r="B236" s="71">
        <v>0.80546000000000006</v>
      </c>
      <c r="C236" s="35">
        <v>2.0299999999999998</v>
      </c>
      <c r="D236" s="51">
        <v>-1.9323671497584485</v>
      </c>
      <c r="E236" s="51">
        <v>-15.416666666666671</v>
      </c>
      <c r="F236" s="35">
        <v>163.50837999999999</v>
      </c>
      <c r="G236" s="35"/>
      <c r="H236" s="35">
        <v>1.38</v>
      </c>
      <c r="I236" s="12">
        <v>0</v>
      </c>
      <c r="J236" s="51">
        <v>4.5454545454545467</v>
      </c>
      <c r="K236" s="35">
        <v>111.15348</v>
      </c>
      <c r="L236" s="35"/>
      <c r="M236" s="35">
        <v>2.17</v>
      </c>
      <c r="N236" s="51">
        <v>6.3725490196078454</v>
      </c>
      <c r="O236" s="51">
        <v>9.5959595959595987</v>
      </c>
      <c r="P236" s="35">
        <v>174.78482000000002</v>
      </c>
    </row>
    <row r="237" spans="1:16">
      <c r="A237" s="168">
        <v>41049</v>
      </c>
      <c r="B237" s="71">
        <v>0.8016928571428571</v>
      </c>
      <c r="C237" s="35">
        <v>2.0299999999999998</v>
      </c>
      <c r="D237" s="51">
        <v>0</v>
      </c>
      <c r="E237" s="51">
        <v>-13.61702127659575</v>
      </c>
      <c r="F237" s="35">
        <v>162.74364999999997</v>
      </c>
      <c r="G237" s="35"/>
      <c r="H237" s="35">
        <v>1.38</v>
      </c>
      <c r="I237" s="12">
        <v>0</v>
      </c>
      <c r="J237" s="51">
        <v>3.7593984962405784</v>
      </c>
      <c r="K237" s="35">
        <v>110.63361428571427</v>
      </c>
      <c r="L237" s="35"/>
      <c r="M237" s="35">
        <v>2.2000000000000002</v>
      </c>
      <c r="N237" s="51">
        <v>1.3824884792626762</v>
      </c>
      <c r="O237" s="51">
        <v>18.918918918918919</v>
      </c>
      <c r="P237" s="35">
        <v>176.3724285714286</v>
      </c>
    </row>
    <row r="238" spans="1:16">
      <c r="A238" s="168">
        <v>41056</v>
      </c>
      <c r="B238" s="71">
        <v>0.80376428571428582</v>
      </c>
      <c r="C238" s="35">
        <v>2.02</v>
      </c>
      <c r="D238" s="51">
        <v>-0.49261083743840572</v>
      </c>
      <c r="E238" s="51">
        <v>-11.790393013100442</v>
      </c>
      <c r="F238" s="35">
        <v>162.36038571428571</v>
      </c>
      <c r="G238" s="35"/>
      <c r="H238" s="35">
        <v>1.36</v>
      </c>
      <c r="I238" s="12">
        <v>-1.4492753623188293</v>
      </c>
      <c r="J238" s="51">
        <v>8.8000000000000114</v>
      </c>
      <c r="K238" s="35">
        <v>109.31194285714287</v>
      </c>
      <c r="L238" s="35"/>
      <c r="M238" s="35">
        <v>2.23</v>
      </c>
      <c r="N238" s="51">
        <v>1.3636363636363455</v>
      </c>
      <c r="O238" s="51">
        <v>23.204419889502745</v>
      </c>
      <c r="P238" s="35">
        <v>179.23943571428572</v>
      </c>
    </row>
    <row r="239" spans="1:16">
      <c r="A239" s="168">
        <v>41063</v>
      </c>
      <c r="B239" s="71">
        <v>0.80106428571428556</v>
      </c>
      <c r="C239" s="35">
        <v>2.11</v>
      </c>
      <c r="D239" s="51">
        <v>4.4554455445544647</v>
      </c>
      <c r="E239" s="51">
        <v>-4.5248868778280666</v>
      </c>
      <c r="F239" s="35">
        <v>169.02456428571423</v>
      </c>
      <c r="G239" s="35"/>
      <c r="H239" s="35">
        <v>1.41</v>
      </c>
      <c r="I239" s="12">
        <v>3.6764705882352757</v>
      </c>
      <c r="J239" s="51">
        <v>13.709677419354833</v>
      </c>
      <c r="K239" s="35">
        <v>112.95006428571426</v>
      </c>
      <c r="L239" s="35"/>
      <c r="M239" s="35">
        <v>2.2400000000000002</v>
      </c>
      <c r="N239" s="51">
        <v>0.44843049327354834</v>
      </c>
      <c r="O239" s="51">
        <v>14.87179487179489</v>
      </c>
      <c r="P239" s="35">
        <v>179.43839999999997</v>
      </c>
    </row>
    <row r="240" spans="1:16">
      <c r="A240" s="168">
        <v>41070</v>
      </c>
      <c r="B240" s="71">
        <v>0.80775714285714284</v>
      </c>
      <c r="C240" s="35">
        <v>2.17</v>
      </c>
      <c r="D240" s="51">
        <v>2.8436018957346079</v>
      </c>
      <c r="E240" s="51">
        <v>-1.8099547511312295</v>
      </c>
      <c r="F240" s="35">
        <v>175.2833</v>
      </c>
      <c r="G240" s="35"/>
      <c r="H240" s="35">
        <v>1.53</v>
      </c>
      <c r="I240" s="12">
        <v>8.5106382978723474</v>
      </c>
      <c r="J240" s="51">
        <v>19.53125</v>
      </c>
      <c r="K240" s="35">
        <v>123.58684285714286</v>
      </c>
      <c r="L240" s="35"/>
      <c r="M240" s="35">
        <v>2.27</v>
      </c>
      <c r="N240" s="51">
        <v>1.339285714285694</v>
      </c>
      <c r="O240" s="51">
        <v>17.010309278350519</v>
      </c>
      <c r="P240" s="35">
        <v>183.36087142857141</v>
      </c>
    </row>
    <row r="241" spans="1:16">
      <c r="A241" s="168">
        <v>41077</v>
      </c>
      <c r="B241" s="71">
        <v>0.8083999999999999</v>
      </c>
      <c r="C241" s="35">
        <v>2.2000000000000002</v>
      </c>
      <c r="D241" s="51">
        <v>1.3824884792626762</v>
      </c>
      <c r="E241" s="51">
        <v>-0.45248868778278961</v>
      </c>
      <c r="F241" s="35">
        <v>177.84799999999998</v>
      </c>
      <c r="G241" s="35"/>
      <c r="H241" s="35">
        <v>1.51</v>
      </c>
      <c r="I241" s="12">
        <v>-1.3071895424836697</v>
      </c>
      <c r="J241" s="51">
        <v>18.897637795275585</v>
      </c>
      <c r="K241" s="35">
        <v>122.06839999999998</v>
      </c>
      <c r="L241" s="35"/>
      <c r="M241" s="35">
        <v>2.2799999999999998</v>
      </c>
      <c r="N241" s="51">
        <v>0.4405286343612147</v>
      </c>
      <c r="O241" s="51">
        <v>17.525773195876269</v>
      </c>
      <c r="P241" s="35">
        <v>184.31519999999998</v>
      </c>
    </row>
    <row r="242" spans="1:16">
      <c r="A242" s="168">
        <v>41084</v>
      </c>
      <c r="B242" s="71">
        <v>0.80635000000000001</v>
      </c>
      <c r="C242" s="35">
        <v>2.16</v>
      </c>
      <c r="D242" s="51">
        <v>-1.818181818181813</v>
      </c>
      <c r="E242" s="51">
        <v>-2.2624434389140191</v>
      </c>
      <c r="F242" s="35">
        <v>174.17160000000001</v>
      </c>
      <c r="G242" s="35"/>
      <c r="H242" s="35">
        <v>1.53</v>
      </c>
      <c r="I242" s="12">
        <v>1.3245033112582831</v>
      </c>
      <c r="J242" s="51">
        <v>24.390243902439025</v>
      </c>
      <c r="K242" s="35">
        <v>123.37155</v>
      </c>
      <c r="L242" s="35"/>
      <c r="M242" s="35">
        <v>2.2999999999999998</v>
      </c>
      <c r="N242" s="51">
        <v>0.87719298245613686</v>
      </c>
      <c r="O242" s="51">
        <v>19.791666666666657</v>
      </c>
      <c r="P242" s="35">
        <v>185.4605</v>
      </c>
    </row>
    <row r="243" spans="1:16">
      <c r="A243" s="168">
        <v>41091</v>
      </c>
      <c r="B243" s="71">
        <v>0.80271428571428571</v>
      </c>
      <c r="C243" s="35">
        <v>2.1800000000000002</v>
      </c>
      <c r="D243" s="51">
        <v>0.92592592592592382</v>
      </c>
      <c r="E243" s="51">
        <v>-0.90909090909092072</v>
      </c>
      <c r="F243" s="35">
        <v>174.99171428571429</v>
      </c>
      <c r="G243" s="35"/>
      <c r="H243" s="35">
        <v>1.53</v>
      </c>
      <c r="I243" s="12">
        <v>0</v>
      </c>
      <c r="J243" s="51">
        <v>25.409836065573771</v>
      </c>
      <c r="K243" s="35">
        <v>122.81528571428572</v>
      </c>
      <c r="L243" s="35"/>
      <c r="M243" s="35">
        <v>2.23</v>
      </c>
      <c r="N243" s="51">
        <v>-3.0434782608695627</v>
      </c>
      <c r="O243" s="51">
        <v>16.753926701570677</v>
      </c>
      <c r="P243" s="35">
        <v>179.00528571428572</v>
      </c>
    </row>
    <row r="244" spans="1:16">
      <c r="A244" s="168">
        <v>41098</v>
      </c>
      <c r="B244" s="71">
        <v>0.80117857142857141</v>
      </c>
      <c r="C244" s="35">
        <v>2.2000000000000002</v>
      </c>
      <c r="D244" s="51">
        <v>0.91743119266054407</v>
      </c>
      <c r="E244" s="51">
        <v>0</v>
      </c>
      <c r="F244" s="35">
        <v>176.25928571428574</v>
      </c>
      <c r="G244" s="35"/>
      <c r="H244" s="35">
        <v>1.55</v>
      </c>
      <c r="I244" s="12">
        <v>1.3071895424836555</v>
      </c>
      <c r="J244" s="51">
        <v>26.01626016260164</v>
      </c>
      <c r="K244" s="35">
        <v>124.18267857142857</v>
      </c>
      <c r="L244" s="35"/>
      <c r="M244" s="35">
        <v>2.29</v>
      </c>
      <c r="N244" s="51">
        <v>2.6905829596412616</v>
      </c>
      <c r="O244" s="51">
        <v>18.041237113402062</v>
      </c>
      <c r="P244" s="35">
        <v>183.46989285714287</v>
      </c>
    </row>
    <row r="245" spans="1:16">
      <c r="A245" s="168">
        <v>41105</v>
      </c>
      <c r="B245" s="71">
        <v>0.79056428571428561</v>
      </c>
      <c r="C245" s="35">
        <v>2.19</v>
      </c>
      <c r="D245" s="51">
        <v>-0.45454545454546746</v>
      </c>
      <c r="E245" s="51">
        <v>0</v>
      </c>
      <c r="F245" s="35">
        <v>173.13357857142856</v>
      </c>
      <c r="G245" s="35"/>
      <c r="H245" s="35">
        <v>1.55</v>
      </c>
      <c r="I245" s="12">
        <v>0</v>
      </c>
      <c r="J245" s="51">
        <v>24</v>
      </c>
      <c r="K245" s="35">
        <v>122.53746428571428</v>
      </c>
      <c r="L245" s="35"/>
      <c r="M245" s="35">
        <v>2.1800000000000002</v>
      </c>
      <c r="N245" s="51">
        <v>-4.803493449781655</v>
      </c>
      <c r="O245" s="51">
        <v>11.794871794871796</v>
      </c>
      <c r="P245" s="35">
        <v>172.34301428571428</v>
      </c>
    </row>
    <row r="246" spans="1:16">
      <c r="A246" s="168">
        <v>41112</v>
      </c>
      <c r="B246" s="71">
        <v>0.78310714285714289</v>
      </c>
      <c r="C246" s="35">
        <v>2.1800000000000002</v>
      </c>
      <c r="D246" s="51">
        <v>-0.4566210045662018</v>
      </c>
      <c r="E246" s="51">
        <v>-0.4566210045662018</v>
      </c>
      <c r="F246" s="35">
        <v>170.71735714285717</v>
      </c>
      <c r="G246" s="35"/>
      <c r="H246" s="35">
        <v>1.54</v>
      </c>
      <c r="I246" s="12">
        <v>-0.64516129032257652</v>
      </c>
      <c r="J246" s="51">
        <v>25.203252032520339</v>
      </c>
      <c r="K246" s="35">
        <v>120.5985</v>
      </c>
      <c r="L246" s="35"/>
      <c r="M246" s="35">
        <v>2.2000000000000002</v>
      </c>
      <c r="N246" s="51">
        <v>0.91743119266054407</v>
      </c>
      <c r="O246" s="51">
        <v>16.40211640211642</v>
      </c>
      <c r="P246" s="35">
        <v>172.28357142857143</v>
      </c>
    </row>
    <row r="247" spans="1:16">
      <c r="A247" s="168">
        <v>41119</v>
      </c>
      <c r="B247" s="71">
        <v>0.7812214285714284</v>
      </c>
      <c r="C247" s="35">
        <v>2.19</v>
      </c>
      <c r="D247" s="51">
        <v>0.45871559633026493</v>
      </c>
      <c r="E247" s="51">
        <v>0</v>
      </c>
      <c r="F247" s="35">
        <v>171.08749285714282</v>
      </c>
      <c r="G247" s="35"/>
      <c r="H247" s="35">
        <v>1.56</v>
      </c>
      <c r="I247" s="12">
        <v>1.2987012987013031</v>
      </c>
      <c r="J247" s="51">
        <v>27.868852459016409</v>
      </c>
      <c r="K247" s="35">
        <v>121.87054285714282</v>
      </c>
      <c r="L247" s="35"/>
      <c r="M247" s="35">
        <v>2.2799999999999998</v>
      </c>
      <c r="N247" s="51">
        <v>3.6363636363636118</v>
      </c>
      <c r="O247" s="51">
        <v>22.580645161290306</v>
      </c>
      <c r="P247" s="35">
        <v>178.11848571428567</v>
      </c>
    </row>
    <row r="248" spans="1:16">
      <c r="A248" s="168">
        <v>41126</v>
      </c>
      <c r="B248" s="71">
        <v>0.78565000000000007</v>
      </c>
      <c r="C248" s="35">
        <v>2.2200000000000002</v>
      </c>
      <c r="D248" s="51">
        <v>1.3698630136986338</v>
      </c>
      <c r="E248" s="51">
        <v>0.90909090909090651</v>
      </c>
      <c r="F248" s="35">
        <v>174.41430000000003</v>
      </c>
      <c r="G248" s="35"/>
      <c r="H248" s="35">
        <v>1.56</v>
      </c>
      <c r="I248" s="12">
        <v>0</v>
      </c>
      <c r="J248" s="51">
        <v>27.868852459016409</v>
      </c>
      <c r="K248" s="35">
        <v>122.56140000000002</v>
      </c>
      <c r="L248" s="35"/>
      <c r="M248" s="35">
        <v>2.31</v>
      </c>
      <c r="N248" s="51">
        <v>1.3157894736842195</v>
      </c>
      <c r="O248" s="51">
        <v>17.258883248730967</v>
      </c>
      <c r="P248" s="35">
        <v>181.48515000000003</v>
      </c>
    </row>
    <row r="249" spans="1:16">
      <c r="A249" s="168">
        <v>41133</v>
      </c>
      <c r="B249" s="71">
        <v>0.78913571428571427</v>
      </c>
      <c r="C249" s="35">
        <v>2.2799999999999998</v>
      </c>
      <c r="D249" s="51">
        <v>2.7027027027026804</v>
      </c>
      <c r="E249" s="51">
        <v>5.5555555555555429</v>
      </c>
      <c r="F249" s="35">
        <v>179.92294285714283</v>
      </c>
      <c r="G249" s="35"/>
      <c r="H249" s="35">
        <v>1.57</v>
      </c>
      <c r="I249" s="12">
        <v>0.6410256410256352</v>
      </c>
      <c r="J249" s="51">
        <v>29.75206611570249</v>
      </c>
      <c r="K249" s="35">
        <v>123.89430714285714</v>
      </c>
      <c r="L249" s="35"/>
      <c r="M249" s="35">
        <v>2.25</v>
      </c>
      <c r="N249" s="51">
        <v>-2.5974025974025921</v>
      </c>
      <c r="O249" s="51">
        <v>15.979381443298976</v>
      </c>
      <c r="P249" s="35">
        <v>177.5555357142857</v>
      </c>
    </row>
    <row r="250" spans="1:16">
      <c r="A250" s="168">
        <v>41140</v>
      </c>
      <c r="B250" s="71">
        <v>0.78472857142857144</v>
      </c>
      <c r="C250" s="35">
        <v>2.31</v>
      </c>
      <c r="D250" s="51">
        <v>1.3157894736842195</v>
      </c>
      <c r="E250" s="51">
        <v>8.9622641509433834</v>
      </c>
      <c r="F250" s="35">
        <v>181.2723</v>
      </c>
      <c r="G250" s="35"/>
      <c r="H250" s="35">
        <v>1.61</v>
      </c>
      <c r="I250" s="12">
        <v>2.5477707006369457</v>
      </c>
      <c r="J250" s="51">
        <v>30.894308943089442</v>
      </c>
      <c r="K250" s="35">
        <v>126.34130000000002</v>
      </c>
      <c r="L250" s="35"/>
      <c r="M250" s="35">
        <v>2.35</v>
      </c>
      <c r="N250" s="51">
        <v>4.4444444444444571</v>
      </c>
      <c r="O250" s="51">
        <v>20.512820512820525</v>
      </c>
      <c r="P250" s="35">
        <v>184.41121428571429</v>
      </c>
    </row>
    <row r="251" spans="1:16">
      <c r="A251" s="168">
        <v>41147</v>
      </c>
      <c r="B251" s="71">
        <v>0.78780000000000006</v>
      </c>
      <c r="C251" s="35">
        <v>2.41</v>
      </c>
      <c r="D251" s="51">
        <v>4.3290043290043343</v>
      </c>
      <c r="E251" s="51">
        <v>13.679245283018872</v>
      </c>
      <c r="F251" s="35">
        <v>189.85980000000004</v>
      </c>
      <c r="G251" s="35"/>
      <c r="H251" s="35">
        <v>1.71</v>
      </c>
      <c r="I251" s="12">
        <v>6.2111801242235885</v>
      </c>
      <c r="J251" s="51">
        <v>39.024390243902417</v>
      </c>
      <c r="K251" s="35">
        <v>134.71380000000002</v>
      </c>
      <c r="L251" s="35"/>
      <c r="M251" s="35">
        <v>2.42</v>
      </c>
      <c r="N251" s="51">
        <v>2.9787234042553052</v>
      </c>
      <c r="O251" s="51">
        <v>24.102564102564102</v>
      </c>
      <c r="P251" s="35">
        <v>190.64760000000001</v>
      </c>
    </row>
    <row r="252" spans="1:16">
      <c r="A252" s="168">
        <v>41154</v>
      </c>
      <c r="B252" s="71">
        <v>0.79287714285714284</v>
      </c>
      <c r="C252" s="35">
        <v>2.5099999999999998</v>
      </c>
      <c r="D252" s="51">
        <v>4.1493775933609811</v>
      </c>
      <c r="E252" s="51">
        <v>18.957345971563981</v>
      </c>
      <c r="F252" s="35">
        <v>199.01216285714284</v>
      </c>
      <c r="G252" s="35"/>
      <c r="H252" s="35">
        <v>1.78</v>
      </c>
      <c r="I252" s="12">
        <v>4.093567251461991</v>
      </c>
      <c r="J252" s="51">
        <v>45.901639344262293</v>
      </c>
      <c r="K252" s="35">
        <v>141.13213142857143</v>
      </c>
      <c r="L252" s="35"/>
      <c r="M252" s="35">
        <v>2.4500000000000002</v>
      </c>
      <c r="N252" s="51">
        <v>1.239669421487605</v>
      </c>
      <c r="O252" s="51">
        <v>26.288659793814446</v>
      </c>
      <c r="P252" s="35">
        <v>194.25490000000002</v>
      </c>
    </row>
    <row r="253" spans="1:16">
      <c r="A253" s="168">
        <v>41161</v>
      </c>
      <c r="B253" s="71">
        <v>0.79369999999999996</v>
      </c>
      <c r="C253" s="35">
        <v>2.57</v>
      </c>
      <c r="D253" s="51">
        <v>2.3904382470119572</v>
      </c>
      <c r="E253" s="51">
        <v>25.365853658536579</v>
      </c>
      <c r="F253" s="35">
        <v>203.98089999999999</v>
      </c>
      <c r="G253" s="35"/>
      <c r="H253" s="35">
        <v>1.84</v>
      </c>
      <c r="I253" s="12">
        <v>3.3707865168539399</v>
      </c>
      <c r="J253" s="51">
        <v>48.387096774193537</v>
      </c>
      <c r="K253" s="35">
        <v>146.04079999999999</v>
      </c>
      <c r="L253" s="35"/>
      <c r="M253" s="35">
        <v>2.5099999999999998</v>
      </c>
      <c r="N253" s="51">
        <v>2.4489795918367179</v>
      </c>
      <c r="O253" s="51">
        <v>41.011235955056151</v>
      </c>
      <c r="P253" s="35">
        <v>199.21869999999998</v>
      </c>
    </row>
    <row r="254" spans="1:16">
      <c r="A254" s="168">
        <v>41168</v>
      </c>
      <c r="B254" s="71">
        <v>0.80175000000000007</v>
      </c>
      <c r="C254" s="35">
        <v>2.57</v>
      </c>
      <c r="D254" s="51">
        <v>0</v>
      </c>
      <c r="E254" s="51">
        <v>24.757281553398045</v>
      </c>
      <c r="F254" s="35">
        <v>206.04974999999999</v>
      </c>
      <c r="G254" s="35"/>
      <c r="H254" s="35">
        <v>1.86</v>
      </c>
      <c r="I254" s="12">
        <v>1.0869565217391397</v>
      </c>
      <c r="J254" s="51">
        <v>47.61904761904762</v>
      </c>
      <c r="K254" s="35">
        <v>149.12550000000002</v>
      </c>
      <c r="L254" s="35"/>
      <c r="M254" s="35">
        <v>2.4900000000000002</v>
      </c>
      <c r="N254" s="51">
        <v>-0.79681274900397625</v>
      </c>
      <c r="O254" s="51">
        <v>36.065573770491795</v>
      </c>
      <c r="P254" s="35">
        <v>199.63575000000006</v>
      </c>
    </row>
    <row r="255" spans="1:16">
      <c r="A255" s="168">
        <v>41175</v>
      </c>
      <c r="B255" s="71">
        <v>0.80259571428571441</v>
      </c>
      <c r="C255" s="35">
        <v>2.58</v>
      </c>
      <c r="D255" s="51">
        <v>0.38910505836575737</v>
      </c>
      <c r="E255" s="51">
        <v>24.63768115942031</v>
      </c>
      <c r="F255" s="35">
        <v>207.06969428571432</v>
      </c>
      <c r="G255" s="35"/>
      <c r="H255" s="35">
        <v>1.86</v>
      </c>
      <c r="I255" s="12">
        <v>0</v>
      </c>
      <c r="J255" s="51">
        <v>43.076923076923066</v>
      </c>
      <c r="K255" s="35">
        <v>149.28280285714288</v>
      </c>
      <c r="L255" s="35"/>
      <c r="M255" s="35">
        <v>2.68</v>
      </c>
      <c r="N255" s="51">
        <v>7.6305220883534162</v>
      </c>
      <c r="O255" s="51">
        <v>41.798941798941826</v>
      </c>
      <c r="P255" s="35">
        <v>215.09565142857147</v>
      </c>
    </row>
    <row r="256" spans="1:16">
      <c r="A256" s="168">
        <v>41182</v>
      </c>
      <c r="B256" s="71">
        <v>0.79670000000000007</v>
      </c>
      <c r="C256" s="35">
        <v>2.58</v>
      </c>
      <c r="D256" s="51">
        <v>0</v>
      </c>
      <c r="E256" s="51">
        <v>25.853658536585385</v>
      </c>
      <c r="F256" s="35">
        <v>205.54860000000002</v>
      </c>
      <c r="G256" s="35"/>
      <c r="H256" s="35">
        <v>1.86</v>
      </c>
      <c r="I256" s="12">
        <v>0</v>
      </c>
      <c r="J256" s="51">
        <v>40.909090909090907</v>
      </c>
      <c r="K256" s="35">
        <v>148.18620000000001</v>
      </c>
      <c r="L256" s="35"/>
      <c r="M256" s="35">
        <v>2.4700000000000002</v>
      </c>
      <c r="N256" s="51">
        <v>-7.8358208955223887</v>
      </c>
      <c r="O256" s="51">
        <v>28.645833333333343</v>
      </c>
      <c r="P256" s="35">
        <v>196.78490000000005</v>
      </c>
    </row>
    <row r="257" spans="1:16">
      <c r="A257" s="168">
        <v>41189</v>
      </c>
      <c r="B257" s="71">
        <v>0.80117857142857152</v>
      </c>
      <c r="C257" s="35">
        <v>2.56</v>
      </c>
      <c r="D257" s="51">
        <v>-0.77519379844960667</v>
      </c>
      <c r="E257" s="51">
        <v>23.671497584541072</v>
      </c>
      <c r="F257" s="35">
        <v>205.10171428571434</v>
      </c>
      <c r="G257" s="35"/>
      <c r="H257" s="35">
        <v>1.85</v>
      </c>
      <c r="I257" s="12">
        <v>-0.53763440860214473</v>
      </c>
      <c r="J257" s="51">
        <v>34.057971014492779</v>
      </c>
      <c r="K257" s="35">
        <v>148.21803571428575</v>
      </c>
      <c r="L257" s="35"/>
      <c r="M257" s="35">
        <v>2.37</v>
      </c>
      <c r="N257" s="51">
        <v>-4.0485829959514206</v>
      </c>
      <c r="O257" s="51">
        <v>17.326732673267315</v>
      </c>
      <c r="P257" s="35">
        <v>189.87932142857147</v>
      </c>
    </row>
    <row r="258" spans="1:16">
      <c r="A258" s="168">
        <v>41196</v>
      </c>
      <c r="B258" s="71">
        <v>0.8061071428571428</v>
      </c>
      <c r="C258" s="35">
        <v>2.54</v>
      </c>
      <c r="D258" s="51">
        <v>-0.78125</v>
      </c>
      <c r="E258" s="51">
        <v>23.902439024390262</v>
      </c>
      <c r="F258" s="35">
        <v>204.75121428571427</v>
      </c>
      <c r="G258" s="35"/>
      <c r="H258" s="35">
        <v>1.8</v>
      </c>
      <c r="I258" s="12">
        <v>-2.7027027027027088</v>
      </c>
      <c r="J258" s="51">
        <v>24.137931034482762</v>
      </c>
      <c r="K258" s="35">
        <v>145.09928571428568</v>
      </c>
      <c r="L258" s="35"/>
      <c r="M258" s="35">
        <v>2.4300000000000002</v>
      </c>
      <c r="N258" s="51">
        <v>2.5316455696202382</v>
      </c>
      <c r="O258" s="51">
        <v>20.895522388059717</v>
      </c>
      <c r="P258" s="35">
        <v>195.88403571428572</v>
      </c>
    </row>
    <row r="259" spans="1:16">
      <c r="A259" s="168">
        <v>41203</v>
      </c>
      <c r="B259" s="71">
        <v>0.81036428571428576</v>
      </c>
      <c r="C259" s="35">
        <v>2.48</v>
      </c>
      <c r="D259" s="51">
        <v>-2.3622047244094517</v>
      </c>
      <c r="E259" s="51">
        <v>18.660287081339703</v>
      </c>
      <c r="F259" s="35">
        <v>200.97034285714287</v>
      </c>
      <c r="G259" s="35"/>
      <c r="H259" s="35">
        <v>1.8</v>
      </c>
      <c r="I259" s="12">
        <v>0</v>
      </c>
      <c r="J259" s="51">
        <v>22.448979591836732</v>
      </c>
      <c r="K259" s="35">
        <v>145.86557142857143</v>
      </c>
      <c r="L259" s="35"/>
      <c r="M259" s="35">
        <v>2.4500000000000002</v>
      </c>
      <c r="N259" s="51">
        <v>0.82304526748970375</v>
      </c>
      <c r="O259" s="51">
        <v>18.357487922705332</v>
      </c>
      <c r="P259" s="35">
        <v>198.53925000000004</v>
      </c>
    </row>
    <row r="260" spans="1:16">
      <c r="A260" s="168">
        <v>41210</v>
      </c>
      <c r="B260" s="71">
        <v>0.80807142857142844</v>
      </c>
      <c r="C260" s="35">
        <v>2.42</v>
      </c>
      <c r="D260" s="51">
        <v>-2.4193548387096797</v>
      </c>
      <c r="E260" s="51">
        <v>14.691943127962091</v>
      </c>
      <c r="F260" s="35">
        <v>195.55328571428566</v>
      </c>
      <c r="G260" s="35"/>
      <c r="H260" s="35">
        <v>1.76</v>
      </c>
      <c r="I260" s="12">
        <v>-2.2222222222222285</v>
      </c>
      <c r="J260" s="51">
        <v>15.032679738562081</v>
      </c>
      <c r="K260" s="35">
        <v>142.22057142857142</v>
      </c>
      <c r="L260" s="35"/>
      <c r="M260" s="35">
        <v>2.41</v>
      </c>
      <c r="N260" s="51">
        <v>-1.6326530612244881</v>
      </c>
      <c r="O260" s="51">
        <v>17.560975609756113</v>
      </c>
      <c r="P260" s="35">
        <v>194.74521428571427</v>
      </c>
    </row>
    <row r="261" spans="1:16">
      <c r="A261" s="168">
        <v>41217</v>
      </c>
      <c r="B261" s="71">
        <v>0.80353571428571413</v>
      </c>
      <c r="C261" s="35">
        <v>2.42</v>
      </c>
      <c r="D261" s="51">
        <v>0</v>
      </c>
      <c r="E261" s="51">
        <v>15.238095238095227</v>
      </c>
      <c r="F261" s="35">
        <v>194.45564285714281</v>
      </c>
      <c r="G261" s="35"/>
      <c r="H261" s="35">
        <v>1.71</v>
      </c>
      <c r="I261" s="12">
        <v>-2.8409090909090935</v>
      </c>
      <c r="J261" s="51">
        <v>10.322580645161295</v>
      </c>
      <c r="K261" s="35">
        <v>137.40460714285712</v>
      </c>
      <c r="L261" s="35"/>
      <c r="M261" s="35">
        <v>2.42</v>
      </c>
      <c r="N261" s="51">
        <v>0.41493775933609811</v>
      </c>
      <c r="O261" s="51">
        <v>12.558139534883722</v>
      </c>
      <c r="P261" s="35">
        <v>194.45564285714281</v>
      </c>
    </row>
    <row r="262" spans="1:16">
      <c r="A262" s="168">
        <v>41224</v>
      </c>
      <c r="B262" s="71">
        <v>0.79884285714285708</v>
      </c>
      <c r="C262" s="35">
        <v>2.31</v>
      </c>
      <c r="D262" s="51">
        <v>-4.5454545454545467</v>
      </c>
      <c r="E262" s="51">
        <v>6.9444444444444429</v>
      </c>
      <c r="F262" s="35">
        <v>184.53270000000001</v>
      </c>
      <c r="G262" s="35"/>
      <c r="H262" s="35">
        <v>1.73</v>
      </c>
      <c r="I262" s="12">
        <v>1.1695906432748586</v>
      </c>
      <c r="J262" s="51">
        <v>14.569536423841072</v>
      </c>
      <c r="K262" s="35">
        <v>138.19981428571427</v>
      </c>
      <c r="L262" s="35"/>
      <c r="M262" s="35">
        <v>2.41</v>
      </c>
      <c r="N262" s="51">
        <v>-0.41322314049585884</v>
      </c>
      <c r="O262" s="51">
        <v>12.616822429906534</v>
      </c>
      <c r="P262" s="35">
        <v>192.52112857142856</v>
      </c>
    </row>
    <row r="263" spans="1:16">
      <c r="A263" s="168">
        <v>41231</v>
      </c>
      <c r="B263" s="71">
        <v>0.80169285714285721</v>
      </c>
      <c r="C263" s="35">
        <v>2.31</v>
      </c>
      <c r="D263" s="51">
        <v>0</v>
      </c>
      <c r="E263" s="51">
        <v>5</v>
      </c>
      <c r="F263" s="35">
        <v>185.19105000000002</v>
      </c>
      <c r="G263" s="35"/>
      <c r="H263" s="35">
        <v>1.71</v>
      </c>
      <c r="I263" s="12">
        <v>-1.1560693641618514</v>
      </c>
      <c r="J263" s="51">
        <v>11.03896103896102</v>
      </c>
      <c r="K263" s="35">
        <v>137.08947857142857</v>
      </c>
      <c r="L263" s="35"/>
      <c r="M263" s="35">
        <v>2.42</v>
      </c>
      <c r="N263" s="51">
        <v>0.41493775933609811</v>
      </c>
      <c r="O263" s="51">
        <v>12.558139534883722</v>
      </c>
      <c r="P263" s="35">
        <v>194.00967142857144</v>
      </c>
    </row>
    <row r="264" spans="1:16">
      <c r="A264" s="168">
        <v>41238</v>
      </c>
      <c r="B264" s="71">
        <v>0.80598571428571442</v>
      </c>
      <c r="C264" s="35">
        <v>2.29</v>
      </c>
      <c r="D264" s="51">
        <v>-0.86580086580086402</v>
      </c>
      <c r="E264" s="51">
        <v>5.5299539170506904</v>
      </c>
      <c r="F264" s="35">
        <v>184.57072857142859</v>
      </c>
      <c r="G264" s="35"/>
      <c r="H264" s="35">
        <v>1.74</v>
      </c>
      <c r="I264" s="12">
        <v>1.7543859649122879</v>
      </c>
      <c r="J264" s="51">
        <v>20</v>
      </c>
      <c r="K264" s="35">
        <v>140.24151428571429</v>
      </c>
      <c r="L264" s="35"/>
      <c r="M264" s="35">
        <v>2.4</v>
      </c>
      <c r="N264" s="51">
        <v>-0.8264462809917319</v>
      </c>
      <c r="O264" s="51">
        <v>13.744075829383888</v>
      </c>
      <c r="P264" s="35">
        <v>193.43657142857145</v>
      </c>
    </row>
    <row r="265" spans="1:16">
      <c r="A265" s="168">
        <v>41245</v>
      </c>
      <c r="B265" s="71">
        <v>0.80959285714285734</v>
      </c>
      <c r="C265" s="35">
        <v>2.3199999999999998</v>
      </c>
      <c r="D265" s="51">
        <v>1.3100436681222618</v>
      </c>
      <c r="E265" s="51">
        <v>10.476190476190467</v>
      </c>
      <c r="F265" s="35">
        <v>187.82554285714289</v>
      </c>
      <c r="G265" s="35"/>
      <c r="H265" s="35">
        <v>1.69</v>
      </c>
      <c r="I265" s="12">
        <v>-2.8735632183908137</v>
      </c>
      <c r="J265" s="51">
        <v>11.18421052631578</v>
      </c>
      <c r="K265" s="35">
        <v>136.8211928571429</v>
      </c>
      <c r="L265" s="35"/>
      <c r="M265" s="35">
        <v>2.44</v>
      </c>
      <c r="N265" s="51">
        <v>1.6666666666666572</v>
      </c>
      <c r="O265" s="51">
        <v>11.415525114155244</v>
      </c>
      <c r="P265" s="35">
        <v>197.54065714285719</v>
      </c>
    </row>
    <row r="266" spans="1:16">
      <c r="A266" s="168">
        <v>41252</v>
      </c>
      <c r="B266" s="71">
        <v>0.81009285714285717</v>
      </c>
      <c r="C266" s="35">
        <v>2.27</v>
      </c>
      <c r="D266" s="51">
        <v>-2.1551724137930961</v>
      </c>
      <c r="E266" s="51">
        <v>9.1346153846153726</v>
      </c>
      <c r="F266" s="35">
        <v>183.89107857142858</v>
      </c>
      <c r="G266" s="35"/>
      <c r="H266" s="35">
        <v>1.66</v>
      </c>
      <c r="I266" s="12">
        <v>-1.7751479289940875</v>
      </c>
      <c r="J266" s="51">
        <v>7.7922077922077904</v>
      </c>
      <c r="K266" s="35">
        <v>134.47541428571427</v>
      </c>
      <c r="L266" s="35"/>
      <c r="M266" s="35">
        <v>2.4</v>
      </c>
      <c r="N266" s="51">
        <v>-1.6393442622950829</v>
      </c>
      <c r="O266" s="51">
        <v>10.599078341013836</v>
      </c>
      <c r="P266" s="35">
        <v>194.42228571428569</v>
      </c>
    </row>
    <row r="267" spans="1:16">
      <c r="A267" s="168">
        <v>41259</v>
      </c>
      <c r="B267" s="71">
        <v>0.80838571428571426</v>
      </c>
      <c r="C267" s="35">
        <v>2.23</v>
      </c>
      <c r="D267" s="51">
        <v>-1.7621145374449299</v>
      </c>
      <c r="E267" s="51">
        <v>8.7804878048780495</v>
      </c>
      <c r="F267" s="35">
        <v>180.27001428571427</v>
      </c>
      <c r="G267" s="35"/>
      <c r="H267" s="35">
        <v>1.71</v>
      </c>
      <c r="I267" s="12">
        <v>3.0120481927710756</v>
      </c>
      <c r="J267" s="51">
        <v>16.326530612244895</v>
      </c>
      <c r="K267" s="35">
        <v>138.23395714285712</v>
      </c>
      <c r="L267" s="35"/>
      <c r="M267" s="35">
        <v>2.35</v>
      </c>
      <c r="N267" s="51">
        <v>-2.0833333333333286</v>
      </c>
      <c r="O267" s="51">
        <v>15.76354679802958</v>
      </c>
      <c r="P267" s="35">
        <v>189.97064285714288</v>
      </c>
    </row>
    <row r="268" spans="1:16">
      <c r="A268" s="168">
        <v>41266</v>
      </c>
      <c r="B268" s="71">
        <v>0.81362857142857137</v>
      </c>
      <c r="C268" s="35">
        <v>2.2200000000000002</v>
      </c>
      <c r="D268" s="51">
        <v>-0.44843049327353413</v>
      </c>
      <c r="E268" s="51">
        <v>8.2926829268293005</v>
      </c>
      <c r="F268" s="35">
        <v>180.62554285714285</v>
      </c>
      <c r="G268" s="35"/>
      <c r="H268" s="35">
        <v>1.68</v>
      </c>
      <c r="I268" s="12">
        <v>-1.7543859649122879</v>
      </c>
      <c r="J268" s="51">
        <v>14.285714285714278</v>
      </c>
      <c r="K268" s="35">
        <v>136.68959999999998</v>
      </c>
      <c r="L268" s="35"/>
      <c r="M268" s="35">
        <v>2.33</v>
      </c>
      <c r="N268" s="51">
        <v>-0.85106382978723616</v>
      </c>
      <c r="O268" s="51">
        <v>12.560386473429958</v>
      </c>
      <c r="P268" s="35">
        <v>189.57545714285712</v>
      </c>
    </row>
    <row r="269" spans="1:16">
      <c r="A269" s="168">
        <v>41273</v>
      </c>
      <c r="B269" s="71">
        <v>0.81721428571428578</v>
      </c>
      <c r="C269" s="35">
        <v>2.2400000000000002</v>
      </c>
      <c r="D269" s="51">
        <v>0.90090090090089348</v>
      </c>
      <c r="E269" s="51">
        <v>12.562814070351777</v>
      </c>
      <c r="F269" s="35">
        <v>183.05600000000004</v>
      </c>
      <c r="G269" s="35"/>
      <c r="H269" s="35">
        <v>1.66</v>
      </c>
      <c r="I269" s="12">
        <v>-1.1904761904761898</v>
      </c>
      <c r="J269" s="51">
        <v>12.162162162162147</v>
      </c>
      <c r="K269" s="35">
        <v>135.65757142857143</v>
      </c>
      <c r="L269" s="35"/>
      <c r="M269" s="35">
        <v>2.52</v>
      </c>
      <c r="N269" s="51">
        <v>8.1545064377682337</v>
      </c>
      <c r="O269" s="51">
        <v>18.867924528301884</v>
      </c>
      <c r="P269" s="35">
        <v>205.93799999999999</v>
      </c>
    </row>
    <row r="270" spans="1:16">
      <c r="A270" s="168">
        <v>41280</v>
      </c>
      <c r="B270" s="71">
        <v>0.81407142857142867</v>
      </c>
      <c r="C270" s="35">
        <v>2.15</v>
      </c>
      <c r="D270" s="51">
        <v>-4.017857142857153</v>
      </c>
      <c r="E270" s="51">
        <v>11.398963730569946</v>
      </c>
      <c r="F270" s="35">
        <v>175.02535714285716</v>
      </c>
      <c r="G270" s="35"/>
      <c r="H270" s="35">
        <v>1.53</v>
      </c>
      <c r="I270" s="12">
        <v>-7.8313253012048136</v>
      </c>
      <c r="J270" s="51">
        <v>6.9930069930070005</v>
      </c>
      <c r="K270" s="35">
        <v>124.55292857142859</v>
      </c>
      <c r="L270" s="35"/>
      <c r="M270" s="35">
        <v>2.34</v>
      </c>
      <c r="N270" s="51">
        <v>-7.142857142857153</v>
      </c>
      <c r="O270" s="51">
        <v>15.841584158415827</v>
      </c>
      <c r="P270" s="35">
        <v>190.4927142857143</v>
      </c>
    </row>
    <row r="271" spans="1:16">
      <c r="A271" s="168">
        <v>41287</v>
      </c>
      <c r="B271" s="71">
        <v>0.81673571428571434</v>
      </c>
      <c r="C271" s="35">
        <v>2.2200000000000002</v>
      </c>
      <c r="D271" s="51">
        <v>3.2558139534883992</v>
      </c>
      <c r="E271" s="51">
        <v>13.846153846153868</v>
      </c>
      <c r="F271" s="35">
        <v>181.31532857142861</v>
      </c>
      <c r="G271" s="35"/>
      <c r="H271" s="35">
        <v>1.52</v>
      </c>
      <c r="I271" s="12">
        <v>-0.65359477124182774</v>
      </c>
      <c r="J271" s="51">
        <v>15.151515151515142</v>
      </c>
      <c r="K271" s="35">
        <v>124.14382857142859</v>
      </c>
      <c r="L271" s="35"/>
      <c r="M271" s="35">
        <v>2.2799999999999998</v>
      </c>
      <c r="N271" s="51">
        <v>-2.5641025641025692</v>
      </c>
      <c r="O271" s="51">
        <v>15.151515151515142</v>
      </c>
      <c r="P271" s="35">
        <v>186.21574285714286</v>
      </c>
    </row>
    <row r="272" spans="1:16">
      <c r="A272" s="168">
        <v>41294</v>
      </c>
      <c r="B272" s="71">
        <v>0.83189285714285721</v>
      </c>
      <c r="C272" s="35">
        <v>2.21</v>
      </c>
      <c r="D272" s="51">
        <v>-0.45045045045046095</v>
      </c>
      <c r="E272" s="51">
        <v>16.931216931216937</v>
      </c>
      <c r="F272" s="35">
        <v>183.84832142857144</v>
      </c>
      <c r="G272" s="35"/>
      <c r="H272" s="35">
        <v>1.4</v>
      </c>
      <c r="I272" s="12">
        <v>-7.8947368421052602</v>
      </c>
      <c r="J272" s="51">
        <v>18.644067796610159</v>
      </c>
      <c r="K272" s="35">
        <v>116.465</v>
      </c>
      <c r="L272" s="35"/>
      <c r="M272" s="35">
        <v>2.2799999999999998</v>
      </c>
      <c r="N272" s="51">
        <v>0</v>
      </c>
      <c r="O272" s="51">
        <v>10.679611650485427</v>
      </c>
      <c r="P272" s="35">
        <v>189.67157142857144</v>
      </c>
    </row>
    <row r="273" spans="1:16">
      <c r="A273" s="168">
        <v>41301</v>
      </c>
      <c r="B273" s="71">
        <v>0.84332142857142856</v>
      </c>
      <c r="C273" s="35">
        <v>2.16</v>
      </c>
      <c r="D273" s="51">
        <v>-2.2624434389140191</v>
      </c>
      <c r="E273" s="51">
        <v>15.508021390374324</v>
      </c>
      <c r="F273" s="35">
        <v>182.15742857142857</v>
      </c>
      <c r="G273" s="35"/>
      <c r="H273" s="35">
        <v>1.5</v>
      </c>
      <c r="I273" s="12">
        <v>7.1428571428571388</v>
      </c>
      <c r="J273" s="51">
        <v>11.1111111111111</v>
      </c>
      <c r="K273" s="35">
        <v>126.49821428571428</v>
      </c>
      <c r="L273" s="35"/>
      <c r="M273" s="35">
        <v>2.2000000000000002</v>
      </c>
      <c r="N273" s="51">
        <v>-3.5087719298245474</v>
      </c>
      <c r="O273" s="51">
        <v>10.000000000000014</v>
      </c>
      <c r="P273" s="35">
        <v>185.53071428571431</v>
      </c>
    </row>
    <row r="274" spans="1:16">
      <c r="A274" s="168">
        <v>41308</v>
      </c>
      <c r="B274" s="71">
        <v>0.85688571428571425</v>
      </c>
      <c r="C274" s="35">
        <v>2.16</v>
      </c>
      <c r="D274" s="51">
        <v>0</v>
      </c>
      <c r="E274" s="51">
        <v>11.917098445595869</v>
      </c>
      <c r="F274" s="35">
        <v>185.08731428571429</v>
      </c>
      <c r="G274" s="35"/>
      <c r="H274" s="35">
        <v>1.38</v>
      </c>
      <c r="I274" s="12">
        <v>-8</v>
      </c>
      <c r="J274" s="51">
        <v>2.9850746268656536</v>
      </c>
      <c r="K274" s="35">
        <v>118.25022857142855</v>
      </c>
      <c r="L274" s="35"/>
      <c r="M274" s="35">
        <v>2.1</v>
      </c>
      <c r="N274" s="51">
        <v>-4.5454545454545467</v>
      </c>
      <c r="O274" s="51">
        <v>-0.47393364928909421</v>
      </c>
      <c r="P274" s="35">
        <v>179.946</v>
      </c>
    </row>
    <row r="275" spans="1:16">
      <c r="A275" s="168">
        <v>41315</v>
      </c>
      <c r="B275" s="71">
        <v>0.85738571428571431</v>
      </c>
      <c r="C275" s="35">
        <v>2.16</v>
      </c>
      <c r="D275" s="51">
        <v>0</v>
      </c>
      <c r="E275" s="51">
        <v>6.9306930693069404</v>
      </c>
      <c r="F275" s="35">
        <v>185.19531428571429</v>
      </c>
      <c r="G275" s="35"/>
      <c r="H275" s="35">
        <v>1.41</v>
      </c>
      <c r="I275" s="12">
        <v>2.1739130434782652</v>
      </c>
      <c r="J275" s="51">
        <v>-2.0833333333333428</v>
      </c>
      <c r="K275" s="35">
        <v>120.8913857142857</v>
      </c>
      <c r="L275" s="35"/>
      <c r="M275" s="35">
        <v>2.11</v>
      </c>
      <c r="N275" s="51">
        <v>0.4761904761904816</v>
      </c>
      <c r="O275" s="51">
        <v>5.5</v>
      </c>
      <c r="P275" s="35">
        <v>180.90838571428571</v>
      </c>
    </row>
    <row r="276" spans="1:16">
      <c r="A276" s="168">
        <v>41322</v>
      </c>
      <c r="B276" s="71">
        <v>0.85822142857142869</v>
      </c>
      <c r="C276" s="35">
        <v>2.16</v>
      </c>
      <c r="D276" s="51">
        <v>0</v>
      </c>
      <c r="E276" s="51">
        <v>5.3658536585366079</v>
      </c>
      <c r="F276" s="35">
        <v>185.3758285714286</v>
      </c>
      <c r="G276" s="35"/>
      <c r="H276" s="35">
        <v>1.39</v>
      </c>
      <c r="I276" s="12">
        <v>-1.418439716312065</v>
      </c>
      <c r="J276" s="51">
        <v>-5.4421768707483125</v>
      </c>
      <c r="K276" s="35">
        <v>119.29277857142857</v>
      </c>
      <c r="L276" s="35"/>
      <c r="M276" s="35">
        <v>2.1110000000000002</v>
      </c>
      <c r="N276" s="51">
        <v>4.739336492892221E-2</v>
      </c>
      <c r="O276" s="51">
        <v>1.4903846153846274</v>
      </c>
      <c r="P276" s="35">
        <v>181.17054357142862</v>
      </c>
    </row>
    <row r="277" spans="1:16">
      <c r="A277" s="168">
        <v>41329</v>
      </c>
      <c r="B277" s="71">
        <v>0.86385714285714277</v>
      </c>
      <c r="C277" s="35">
        <v>2.21</v>
      </c>
      <c r="D277" s="51">
        <v>2.3148148148148096</v>
      </c>
      <c r="E277" s="51">
        <v>2.3148148148148096</v>
      </c>
      <c r="F277" s="35">
        <v>190.91242857142853</v>
      </c>
      <c r="G277" s="35"/>
      <c r="H277" s="35">
        <v>1.41</v>
      </c>
      <c r="I277" s="12">
        <v>1.4388489208633075</v>
      </c>
      <c r="J277" s="51">
        <v>-4.7297297297297405</v>
      </c>
      <c r="K277" s="35">
        <v>121.80385714285713</v>
      </c>
      <c r="L277" s="35"/>
      <c r="M277" s="35">
        <v>2.14</v>
      </c>
      <c r="N277" s="51">
        <v>1.3737565135007088</v>
      </c>
      <c r="O277" s="51">
        <v>4.3902439024390532</v>
      </c>
      <c r="P277" s="35">
        <v>184.86542857142857</v>
      </c>
    </row>
    <row r="278" spans="1:16">
      <c r="A278" s="168">
        <v>41336</v>
      </c>
      <c r="B278" s="71">
        <v>0.86581428571428576</v>
      </c>
      <c r="C278" s="35">
        <v>2.23</v>
      </c>
      <c r="D278" s="51">
        <v>0.90497737556560764</v>
      </c>
      <c r="E278" s="51">
        <v>-3.4632034632034703</v>
      </c>
      <c r="F278" s="35">
        <v>193.07658571428573</v>
      </c>
      <c r="G278" s="35"/>
      <c r="H278" s="35">
        <v>1.42</v>
      </c>
      <c r="I278" s="12">
        <v>0.70921985815601829</v>
      </c>
      <c r="J278" s="51">
        <v>-8.3870967741935658</v>
      </c>
      <c r="K278" s="35">
        <v>122.94562857142857</v>
      </c>
      <c r="L278" s="35"/>
      <c r="M278" s="35">
        <v>2.12</v>
      </c>
      <c r="N278" s="51">
        <v>-0.93457943925233167</v>
      </c>
      <c r="O278" s="51">
        <v>-3.6363636363636402</v>
      </c>
      <c r="P278" s="35">
        <v>183.55262857142861</v>
      </c>
    </row>
    <row r="279" spans="1:16">
      <c r="A279" s="168">
        <v>41343</v>
      </c>
      <c r="B279" s="71">
        <v>0.86570000000000014</v>
      </c>
      <c r="C279" s="35">
        <v>2.2200000000000002</v>
      </c>
      <c r="D279" s="51">
        <v>-0.44843049327353413</v>
      </c>
      <c r="E279" s="51">
        <v>-2.2026431718061588</v>
      </c>
      <c r="F279" s="35">
        <v>192.18540000000004</v>
      </c>
      <c r="G279" s="35"/>
      <c r="H279" s="35">
        <v>1.42</v>
      </c>
      <c r="I279" s="12">
        <v>0</v>
      </c>
      <c r="J279" s="51">
        <v>-5.9602649006622528</v>
      </c>
      <c r="K279" s="35">
        <v>122.92940000000002</v>
      </c>
      <c r="L279" s="35"/>
      <c r="M279" s="35">
        <v>2.14</v>
      </c>
      <c r="N279" s="51">
        <v>0.94339622641510346</v>
      </c>
      <c r="O279" s="51">
        <v>2.3923444976076809</v>
      </c>
      <c r="P279" s="35">
        <v>185.25980000000004</v>
      </c>
    </row>
    <row r="280" spans="1:16">
      <c r="A280" s="168">
        <v>41350</v>
      </c>
      <c r="B280" s="71">
        <v>0.86887857142857139</v>
      </c>
      <c r="C280" s="35">
        <v>2.2200000000000002</v>
      </c>
      <c r="D280" s="51">
        <v>0</v>
      </c>
      <c r="E280" s="51">
        <v>1.8348623853211166</v>
      </c>
      <c r="F280" s="35">
        <v>192.89104285714288</v>
      </c>
      <c r="G280" s="35"/>
      <c r="H280" s="35">
        <v>1.42</v>
      </c>
      <c r="I280" s="12">
        <v>0</v>
      </c>
      <c r="J280" s="51">
        <v>-3.4013605442176953</v>
      </c>
      <c r="K280" s="35">
        <v>123.38075714285712</v>
      </c>
      <c r="L280" s="35"/>
      <c r="M280" s="35">
        <v>2.14</v>
      </c>
      <c r="N280" s="51">
        <v>0</v>
      </c>
      <c r="O280" s="51">
        <v>-3.6036036036036165</v>
      </c>
      <c r="P280" s="35">
        <v>185.94001428571428</v>
      </c>
    </row>
    <row r="281" spans="1:16">
      <c r="A281" s="168">
        <v>41357</v>
      </c>
      <c r="B281" s="71">
        <v>0.85550000000000004</v>
      </c>
      <c r="C281" s="35">
        <v>2.2999999999999998</v>
      </c>
      <c r="D281" s="51">
        <v>3.6036036036035881</v>
      </c>
      <c r="E281" s="51">
        <v>7.4766355140186675</v>
      </c>
      <c r="F281" s="35">
        <v>196.76499999999999</v>
      </c>
      <c r="G281" s="35"/>
      <c r="H281" s="35">
        <v>1.48</v>
      </c>
      <c r="I281" s="12">
        <v>4.2253521126760489</v>
      </c>
      <c r="J281" s="51">
        <v>4.9645390070921991</v>
      </c>
      <c r="K281" s="35">
        <v>126.614</v>
      </c>
      <c r="L281" s="35"/>
      <c r="M281" s="35">
        <v>2.1800000000000002</v>
      </c>
      <c r="N281" s="51">
        <v>1.8691588785046775</v>
      </c>
      <c r="O281" s="51">
        <v>0.92592592592592382</v>
      </c>
      <c r="P281" s="35">
        <v>186.49900000000002</v>
      </c>
    </row>
    <row r="282" spans="1:16">
      <c r="A282" s="168">
        <v>41364</v>
      </c>
      <c r="B282" s="71">
        <v>0.84790714285714286</v>
      </c>
      <c r="C282" s="35">
        <v>2.2599999999999998</v>
      </c>
      <c r="D282" s="51">
        <v>-1.7391304347826093</v>
      </c>
      <c r="E282" s="51">
        <v>8.1339712918660183</v>
      </c>
      <c r="F282" s="35">
        <v>191.62701428571427</v>
      </c>
      <c r="G282" s="35"/>
      <c r="H282" s="35">
        <v>1.46</v>
      </c>
      <c r="I282" s="12">
        <v>-1.3513513513513544</v>
      </c>
      <c r="J282" s="51">
        <v>2.816901408450704</v>
      </c>
      <c r="K282" s="35">
        <v>123.79444285714285</v>
      </c>
      <c r="L282" s="35"/>
      <c r="M282" s="35">
        <v>2.12</v>
      </c>
      <c r="N282" s="51">
        <v>-2.7522935779816606</v>
      </c>
      <c r="O282" s="51">
        <v>-3.1963470319634695</v>
      </c>
      <c r="P282" s="35">
        <v>179.7563142857143</v>
      </c>
    </row>
    <row r="283" spans="1:16">
      <c r="A283" s="168">
        <v>41371</v>
      </c>
      <c r="B283" s="71">
        <v>0.84745000000000004</v>
      </c>
      <c r="C283" s="35">
        <v>2.2400000000000002</v>
      </c>
      <c r="D283" s="51">
        <v>-0.88495575221236322</v>
      </c>
      <c r="E283" s="51">
        <v>7.177033492823</v>
      </c>
      <c r="F283" s="35">
        <v>189.82880000000003</v>
      </c>
      <c r="G283" s="35"/>
      <c r="H283" s="35">
        <v>1.47</v>
      </c>
      <c r="I283" s="12">
        <v>0.68493150684932402</v>
      </c>
      <c r="J283" s="51">
        <v>1.3793103448275872</v>
      </c>
      <c r="K283" s="35">
        <v>124.57515000000001</v>
      </c>
      <c r="L283" s="35"/>
      <c r="M283" s="35">
        <v>2.2000000000000002</v>
      </c>
      <c r="N283" s="51">
        <v>3.7735849056603712</v>
      </c>
      <c r="O283" s="51">
        <v>2.8037383177570234</v>
      </c>
      <c r="P283" s="35">
        <v>186.43900000000002</v>
      </c>
    </row>
    <row r="284" spans="1:16">
      <c r="A284" s="168">
        <v>41378</v>
      </c>
      <c r="B284" s="71">
        <v>0.85114285714285731</v>
      </c>
      <c r="C284" s="35">
        <v>2.29</v>
      </c>
      <c r="D284" s="51">
        <v>2.2321428571428328</v>
      </c>
      <c r="E284" s="51">
        <v>11.165048543689309</v>
      </c>
      <c r="F284" s="35">
        <v>194.91171428571431</v>
      </c>
      <c r="G284" s="35"/>
      <c r="H284" s="35">
        <v>1.44</v>
      </c>
      <c r="I284" s="12">
        <v>-2.0408163265306172</v>
      </c>
      <c r="J284" s="51">
        <v>0.69930069930070715</v>
      </c>
      <c r="K284" s="35">
        <v>122.56457142857144</v>
      </c>
      <c r="L284" s="35"/>
      <c r="M284" s="35">
        <v>2.2799999999999998</v>
      </c>
      <c r="N284" s="51">
        <v>3.6363636363636118</v>
      </c>
      <c r="O284" s="51">
        <v>4.5871559633027204</v>
      </c>
      <c r="P284" s="35">
        <v>194.06057142857145</v>
      </c>
    </row>
    <row r="285" spans="1:16">
      <c r="A285" s="168">
        <v>41385</v>
      </c>
      <c r="B285" s="71">
        <v>0.85491428571428574</v>
      </c>
      <c r="C285" s="35">
        <v>2.27</v>
      </c>
      <c r="D285" s="51">
        <v>-0.87336244541485542</v>
      </c>
      <c r="E285" s="51">
        <v>9.1346153846153726</v>
      </c>
      <c r="F285" s="35">
        <v>194.06554285714287</v>
      </c>
      <c r="G285" s="35"/>
      <c r="H285" s="35">
        <v>1.35</v>
      </c>
      <c r="I285" s="12">
        <v>-6.2499999999999858</v>
      </c>
      <c r="J285" s="51">
        <v>-4.9295774647887214</v>
      </c>
      <c r="K285" s="35">
        <v>115.41342857142858</v>
      </c>
      <c r="L285" s="35"/>
      <c r="M285" s="35">
        <v>2.21</v>
      </c>
      <c r="N285" s="51">
        <v>-3.0701754385964932</v>
      </c>
      <c r="O285" s="51">
        <v>1.376146788990809</v>
      </c>
      <c r="P285" s="35">
        <v>188.93605714285715</v>
      </c>
    </row>
    <row r="286" spans="1:16">
      <c r="A286" s="168">
        <v>41392</v>
      </c>
      <c r="B286" s="71">
        <v>0.84866428571428565</v>
      </c>
      <c r="C286" s="35">
        <v>2.2200000000000002</v>
      </c>
      <c r="D286" s="51">
        <v>-2.2026431718061588</v>
      </c>
      <c r="E286" s="51">
        <v>6.2200956937799248</v>
      </c>
      <c r="F286" s="35">
        <v>188.40347142857144</v>
      </c>
      <c r="G286" s="35"/>
      <c r="H286" s="35">
        <v>1.34</v>
      </c>
      <c r="I286" s="12">
        <v>-0.74074074074074758</v>
      </c>
      <c r="J286" s="51">
        <v>-6.2937062937062791</v>
      </c>
      <c r="K286" s="35">
        <v>113.72101428571429</v>
      </c>
      <c r="L286" s="35"/>
      <c r="M286" s="35">
        <v>2.2999999999999998</v>
      </c>
      <c r="N286" s="51">
        <v>4.0723981900452344</v>
      </c>
      <c r="O286" s="51">
        <v>6.9767441860465027</v>
      </c>
      <c r="P286" s="35">
        <v>195.19278571428569</v>
      </c>
    </row>
    <row r="287" spans="1:16">
      <c r="A287" s="168">
        <v>41399</v>
      </c>
      <c r="B287" s="71">
        <v>0.84362857142857128</v>
      </c>
      <c r="C287" s="35">
        <v>2.19</v>
      </c>
      <c r="D287" s="51">
        <v>-1.3513513513513544</v>
      </c>
      <c r="E287" s="51">
        <v>5.7971014492753596</v>
      </c>
      <c r="F287" s="35">
        <v>184.7546571428571</v>
      </c>
      <c r="G287" s="35"/>
      <c r="H287" s="35">
        <v>1.35</v>
      </c>
      <c r="I287" s="12">
        <v>0.74626865671640985</v>
      </c>
      <c r="J287" s="51">
        <v>-2.173913043478251</v>
      </c>
      <c r="K287" s="35">
        <v>113.88985714285712</v>
      </c>
      <c r="L287" s="35"/>
      <c r="M287" s="35">
        <v>2.16</v>
      </c>
      <c r="N287" s="51">
        <v>-6.0869565217391113</v>
      </c>
      <c r="O287" s="51">
        <v>5.8823529411764781</v>
      </c>
      <c r="P287" s="35">
        <v>182.22377142857141</v>
      </c>
    </row>
    <row r="288" spans="1:16">
      <c r="A288" s="168">
        <v>41406</v>
      </c>
      <c r="B288" s="71">
        <v>0.84432142857142878</v>
      </c>
      <c r="C288" s="35">
        <v>2.17</v>
      </c>
      <c r="D288" s="51">
        <v>-0.91324200913241782</v>
      </c>
      <c r="E288" s="51">
        <v>6.8965517241379501</v>
      </c>
      <c r="F288" s="35">
        <v>183.21775000000005</v>
      </c>
      <c r="G288" s="35"/>
      <c r="H288" s="35">
        <v>1.19</v>
      </c>
      <c r="I288" s="12">
        <v>-11.851851851851862</v>
      </c>
      <c r="J288" s="51">
        <v>-13.768115942028984</v>
      </c>
      <c r="K288" s="35">
        <v>100.47425000000001</v>
      </c>
      <c r="L288" s="35"/>
      <c r="M288" s="35">
        <v>2.31</v>
      </c>
      <c r="N288" s="51">
        <v>6.9444444444444429</v>
      </c>
      <c r="O288" s="51">
        <v>6.451612903225822</v>
      </c>
      <c r="P288" s="35">
        <v>195.03825000000006</v>
      </c>
    </row>
    <row r="289" spans="1:16">
      <c r="A289" s="168">
        <v>41413</v>
      </c>
      <c r="B289" s="71">
        <v>0.84542142857142877</v>
      </c>
      <c r="C289" s="35">
        <v>2.17</v>
      </c>
      <c r="D289" s="51">
        <v>0</v>
      </c>
      <c r="E289" s="51">
        <v>6.8965517241379501</v>
      </c>
      <c r="F289" s="35">
        <v>183.45645000000005</v>
      </c>
      <c r="G289" s="35"/>
      <c r="H289" s="35">
        <v>1.26</v>
      </c>
      <c r="I289" s="12">
        <v>5.8823529411764781</v>
      </c>
      <c r="J289" s="51">
        <v>-8.6956521739130324</v>
      </c>
      <c r="K289" s="35">
        <v>106.52310000000003</v>
      </c>
      <c r="L289" s="35"/>
      <c r="M289" s="35">
        <v>2.34</v>
      </c>
      <c r="N289" s="51">
        <v>1.2987012987012889</v>
      </c>
      <c r="O289" s="51">
        <v>6.3636363636363455</v>
      </c>
      <c r="P289" s="35">
        <v>197.82861428571431</v>
      </c>
    </row>
    <row r="290" spans="1:16">
      <c r="A290" s="168">
        <v>41420</v>
      </c>
      <c r="B290" s="71">
        <v>0.85202857142857158</v>
      </c>
      <c r="C290" s="35">
        <v>2.19</v>
      </c>
      <c r="D290" s="51">
        <v>0.92165898617511743</v>
      </c>
      <c r="E290" s="51">
        <v>8.4158415841584286</v>
      </c>
      <c r="F290" s="35">
        <v>186.59425714285717</v>
      </c>
      <c r="G290" s="35"/>
      <c r="H290" s="35">
        <v>1.23</v>
      </c>
      <c r="I290" s="12">
        <v>-2.3809523809523796</v>
      </c>
      <c r="J290" s="51">
        <v>-9.558823529411768</v>
      </c>
      <c r="K290" s="35">
        <v>104.7995142857143</v>
      </c>
      <c r="L290" s="35"/>
      <c r="M290" s="35">
        <v>2.23</v>
      </c>
      <c r="N290" s="51">
        <v>-4.7008547008546913</v>
      </c>
      <c r="O290" s="51">
        <v>0</v>
      </c>
      <c r="P290" s="35">
        <v>190.00237142857145</v>
      </c>
    </row>
    <row r="291" spans="1:16">
      <c r="A291" s="168">
        <v>41427</v>
      </c>
      <c r="B291" s="71">
        <v>0.85540000000000005</v>
      </c>
      <c r="C291" s="35">
        <v>2.19</v>
      </c>
      <c r="D291" s="51">
        <v>0</v>
      </c>
      <c r="E291" s="51">
        <v>3.7914691943127963</v>
      </c>
      <c r="F291" s="35">
        <v>187.33260000000001</v>
      </c>
      <c r="G291" s="35"/>
      <c r="H291" s="35">
        <v>1.23</v>
      </c>
      <c r="I291" s="12">
        <v>0</v>
      </c>
      <c r="J291" s="51">
        <v>-12.7659574468085</v>
      </c>
      <c r="K291" s="35">
        <v>105.21420000000002</v>
      </c>
      <c r="L291" s="35"/>
      <c r="M291" s="35">
        <v>2.23</v>
      </c>
      <c r="N291" s="51">
        <v>0</v>
      </c>
      <c r="O291" s="51">
        <v>-0.44642857142858361</v>
      </c>
      <c r="P291" s="35">
        <v>190.7542</v>
      </c>
    </row>
    <row r="292" spans="1:16">
      <c r="A292" s="168">
        <v>41434</v>
      </c>
      <c r="B292" s="71">
        <v>0.85200000000000009</v>
      </c>
      <c r="C292" s="35">
        <v>2.19</v>
      </c>
      <c r="D292" s="51">
        <v>0</v>
      </c>
      <c r="E292" s="51">
        <v>0.92165898617511743</v>
      </c>
      <c r="F292" s="35">
        <v>186.58800000000002</v>
      </c>
      <c r="G292" s="35"/>
      <c r="H292" s="35">
        <v>1.34</v>
      </c>
      <c r="I292" s="12">
        <v>8.9430894308943181</v>
      </c>
      <c r="J292" s="51">
        <v>-12.41830065359477</v>
      </c>
      <c r="K292" s="35">
        <v>114.16800000000002</v>
      </c>
      <c r="L292" s="35"/>
      <c r="M292" s="35">
        <v>2.31</v>
      </c>
      <c r="N292" s="51">
        <v>3.5874439461883583</v>
      </c>
      <c r="O292" s="51">
        <v>1.7621145374449299</v>
      </c>
      <c r="P292" s="35">
        <v>196.81200000000004</v>
      </c>
    </row>
    <row r="293" spans="1:16">
      <c r="A293" s="168">
        <v>41441</v>
      </c>
      <c r="B293" s="71">
        <v>0.85090714285714275</v>
      </c>
      <c r="C293" s="35">
        <v>2.27</v>
      </c>
      <c r="D293" s="51">
        <v>3.6529680365296855</v>
      </c>
      <c r="E293" s="51">
        <v>3.1818181818181728</v>
      </c>
      <c r="F293" s="35">
        <v>193.15592142857142</v>
      </c>
      <c r="G293" s="35"/>
      <c r="H293" s="35">
        <v>1.41</v>
      </c>
      <c r="I293" s="12">
        <v>5.2238805970149116</v>
      </c>
      <c r="J293" s="51">
        <v>-6.6225165562913872</v>
      </c>
      <c r="K293" s="35">
        <v>119.97790714285712</v>
      </c>
      <c r="L293" s="35"/>
      <c r="M293" s="35">
        <v>2.34</v>
      </c>
      <c r="N293" s="51">
        <v>1.2987012987012889</v>
      </c>
      <c r="O293" s="51">
        <v>2.6315789473684248</v>
      </c>
      <c r="P293" s="35">
        <v>199.1122714285714</v>
      </c>
    </row>
    <row r="294" spans="1:16">
      <c r="A294" s="168">
        <v>41448</v>
      </c>
      <c r="B294" s="71">
        <v>0.85316428571428571</v>
      </c>
      <c r="C294" s="35">
        <v>2.35</v>
      </c>
      <c r="D294" s="51">
        <v>3.5242290748898739</v>
      </c>
      <c r="E294" s="51">
        <v>8.7962962962963047</v>
      </c>
      <c r="F294" s="35">
        <v>200.49360714285714</v>
      </c>
      <c r="G294" s="35"/>
      <c r="H294" s="35">
        <v>1.52</v>
      </c>
      <c r="I294" s="12">
        <v>7.8014184397163149</v>
      </c>
      <c r="J294" s="51">
        <v>-0.65359477124182774</v>
      </c>
      <c r="K294" s="35">
        <v>129.68097142857141</v>
      </c>
      <c r="L294" s="35"/>
      <c r="M294" s="35">
        <v>2.39</v>
      </c>
      <c r="N294" s="51">
        <v>2.1367521367521505</v>
      </c>
      <c r="O294" s="51">
        <v>3.9130434782608887</v>
      </c>
      <c r="P294" s="35">
        <v>203.90626428571431</v>
      </c>
    </row>
    <row r="295" spans="1:16">
      <c r="A295" s="168">
        <v>41455</v>
      </c>
      <c r="B295" s="71">
        <v>0.85267857142857129</v>
      </c>
      <c r="C295" s="35">
        <v>2.39</v>
      </c>
      <c r="D295" s="51">
        <v>1.7021276595744723</v>
      </c>
      <c r="E295" s="51">
        <v>9.6330275229357767</v>
      </c>
      <c r="F295" s="35">
        <v>203.79017857142853</v>
      </c>
      <c r="G295" s="35"/>
      <c r="H295" s="35">
        <v>1.49</v>
      </c>
      <c r="I295" s="12">
        <v>-1.973684210526315</v>
      </c>
      <c r="J295" s="51">
        <v>-2.6143790849673252</v>
      </c>
      <c r="K295" s="35">
        <v>127.04910714285714</v>
      </c>
      <c r="L295" s="35"/>
      <c r="M295" s="35">
        <v>2.36</v>
      </c>
      <c r="N295" s="51">
        <v>-1.2552301255230276</v>
      </c>
      <c r="O295" s="51">
        <v>5.8295964125560431</v>
      </c>
      <c r="P295" s="35">
        <v>201.2321428571428</v>
      </c>
    </row>
    <row r="296" spans="1:16">
      <c r="A296" s="168">
        <v>41462</v>
      </c>
      <c r="B296" s="71">
        <v>0.85734999999999995</v>
      </c>
      <c r="C296" s="35">
        <v>2.41</v>
      </c>
      <c r="D296" s="51">
        <v>0.83682008368199945</v>
      </c>
      <c r="E296" s="51">
        <v>9.5454545454545467</v>
      </c>
      <c r="F296" s="35">
        <v>206.62135000000001</v>
      </c>
      <c r="G296" s="35"/>
      <c r="H296" s="35">
        <v>1.47</v>
      </c>
      <c r="I296" s="12">
        <v>-1.3422818791946298</v>
      </c>
      <c r="J296" s="51">
        <v>-5.1612903225806406</v>
      </c>
      <c r="K296" s="35">
        <v>126.03044999999999</v>
      </c>
      <c r="L296" s="35"/>
      <c r="M296" s="35">
        <v>2.35</v>
      </c>
      <c r="N296" s="51">
        <v>-0.42372881355930758</v>
      </c>
      <c r="O296" s="51">
        <v>2.620087336244552</v>
      </c>
      <c r="P296" s="35">
        <v>201.47725</v>
      </c>
    </row>
    <row r="297" spans="1:16">
      <c r="A297" s="168">
        <v>41469</v>
      </c>
      <c r="B297" s="71">
        <v>0.86223571428571433</v>
      </c>
      <c r="C297" s="35">
        <v>2.42</v>
      </c>
      <c r="D297" s="51">
        <v>0.41493775933609811</v>
      </c>
      <c r="E297" s="51">
        <v>10.50228310502284</v>
      </c>
      <c r="F297" s="35">
        <v>208.66104285714283</v>
      </c>
      <c r="G297" s="35"/>
      <c r="H297" s="35">
        <v>1.45</v>
      </c>
      <c r="I297" s="12">
        <v>-1.3605442176870781</v>
      </c>
      <c r="J297" s="51">
        <v>-6.4516129032258078</v>
      </c>
      <c r="K297" s="35">
        <v>125.02417857142858</v>
      </c>
      <c r="L297" s="35"/>
      <c r="M297" s="35">
        <v>2.39</v>
      </c>
      <c r="N297" s="51">
        <v>1.7021276595744723</v>
      </c>
      <c r="O297" s="51">
        <v>9.6330275229357767</v>
      </c>
      <c r="P297" s="35">
        <v>206.07433571428575</v>
      </c>
    </row>
    <row r="298" spans="1:16">
      <c r="A298" s="168">
        <v>41476</v>
      </c>
      <c r="B298" s="71">
        <v>0.86294999999999988</v>
      </c>
      <c r="C298" s="35">
        <v>2.4900000000000002</v>
      </c>
      <c r="D298" s="51">
        <v>2.8925619834710687</v>
      </c>
      <c r="E298" s="51">
        <v>14.220183486238525</v>
      </c>
      <c r="F298" s="35">
        <v>214.87455</v>
      </c>
      <c r="G298" s="35"/>
      <c r="H298" s="35">
        <v>1.51</v>
      </c>
      <c r="I298" s="12">
        <v>4.1379310344827616</v>
      </c>
      <c r="J298" s="51">
        <v>-1.9480519480519547</v>
      </c>
      <c r="K298" s="35">
        <v>130.30544999999998</v>
      </c>
      <c r="L298" s="35"/>
      <c r="M298" s="35">
        <v>2.46</v>
      </c>
      <c r="N298" s="51">
        <v>2.9288702928870265</v>
      </c>
      <c r="O298" s="51">
        <v>11.818181818181813</v>
      </c>
      <c r="P298" s="35">
        <v>212.28569999999996</v>
      </c>
    </row>
    <row r="299" spans="1:16">
      <c r="A299" s="168">
        <v>41483</v>
      </c>
      <c r="B299" s="71">
        <v>0.86098571428571424</v>
      </c>
      <c r="C299" s="35">
        <v>2.56</v>
      </c>
      <c r="D299" s="51">
        <v>2.8112449799196639</v>
      </c>
      <c r="E299" s="51">
        <v>16.894977168949794</v>
      </c>
      <c r="F299" s="35">
        <v>220.41234285714287</v>
      </c>
      <c r="G299" s="35"/>
      <c r="H299" s="35">
        <v>1.55</v>
      </c>
      <c r="I299" s="12">
        <v>2.6490066225165521</v>
      </c>
      <c r="J299" s="51">
        <v>-0.6410256410256352</v>
      </c>
      <c r="K299" s="35">
        <v>133.45278571428571</v>
      </c>
      <c r="L299" s="35"/>
      <c r="M299" s="35">
        <v>2.4900000000000002</v>
      </c>
      <c r="N299" s="51">
        <v>1.2195121951219505</v>
      </c>
      <c r="O299" s="51">
        <v>9.2105263157894939</v>
      </c>
      <c r="P299" s="35">
        <v>214.38544285714286</v>
      </c>
    </row>
    <row r="300" spans="1:16">
      <c r="A300" s="168">
        <v>41490</v>
      </c>
      <c r="B300" s="71">
        <v>0.86817142857142848</v>
      </c>
      <c r="C300" s="35">
        <v>2.5499999999999998</v>
      </c>
      <c r="D300" s="51">
        <v>-0.39062500000001421</v>
      </c>
      <c r="E300" s="51">
        <v>14.864864864864842</v>
      </c>
      <c r="F300" s="35">
        <v>221.38371428571423</v>
      </c>
      <c r="G300" s="35"/>
      <c r="H300" s="35">
        <v>1.55</v>
      </c>
      <c r="I300" s="12">
        <v>0</v>
      </c>
      <c r="J300" s="51">
        <v>-0.6410256410256352</v>
      </c>
      <c r="K300" s="35">
        <v>134.56657142857142</v>
      </c>
      <c r="L300" s="35"/>
      <c r="M300" s="35">
        <v>2.42</v>
      </c>
      <c r="N300" s="51">
        <v>-2.8112449799196924</v>
      </c>
      <c r="O300" s="51">
        <v>4.7619047619047734</v>
      </c>
      <c r="P300" s="35">
        <v>210.09748571428571</v>
      </c>
    </row>
    <row r="301" spans="1:16">
      <c r="A301" s="168">
        <v>41497</v>
      </c>
      <c r="B301" s="71">
        <v>0.86365714285714279</v>
      </c>
      <c r="C301" s="35">
        <v>2.56</v>
      </c>
      <c r="D301" s="51">
        <v>0.39215686274509665</v>
      </c>
      <c r="E301" s="51">
        <v>12.280701754385987</v>
      </c>
      <c r="F301" s="35">
        <v>221.09622857142855</v>
      </c>
      <c r="G301" s="35"/>
      <c r="H301" s="35">
        <v>1.56</v>
      </c>
      <c r="I301" s="12">
        <v>0.64516129032257652</v>
      </c>
      <c r="J301" s="51">
        <v>-0.63694267515923286</v>
      </c>
      <c r="K301" s="35">
        <v>134.73051428571426</v>
      </c>
      <c r="L301" s="35"/>
      <c r="M301" s="35">
        <v>2.5</v>
      </c>
      <c r="N301" s="51">
        <v>3.305785123966956</v>
      </c>
      <c r="O301" s="51">
        <v>11.111111111111114</v>
      </c>
      <c r="P301" s="35">
        <v>215.91428571428568</v>
      </c>
    </row>
    <row r="302" spans="1:16">
      <c r="A302" s="168">
        <v>41504</v>
      </c>
      <c r="B302" s="71">
        <v>0.85624285714285719</v>
      </c>
      <c r="C302" s="35">
        <v>2.5499999999999998</v>
      </c>
      <c r="D302" s="51">
        <v>-0.39062500000001421</v>
      </c>
      <c r="E302" s="51">
        <v>10.389610389610368</v>
      </c>
      <c r="F302" s="35">
        <v>218.34192857142858</v>
      </c>
      <c r="G302" s="35"/>
      <c r="H302" s="35">
        <v>1.54</v>
      </c>
      <c r="I302" s="12">
        <v>-1.2820512820512846</v>
      </c>
      <c r="J302" s="51">
        <v>-4.3478260869565304</v>
      </c>
      <c r="K302" s="35">
        <v>131.8614</v>
      </c>
      <c r="L302" s="35"/>
      <c r="M302" s="35">
        <v>2.5</v>
      </c>
      <c r="N302" s="51">
        <v>0</v>
      </c>
      <c r="O302" s="51">
        <v>6.3829787234042499</v>
      </c>
      <c r="P302" s="35">
        <v>214.06071428571431</v>
      </c>
    </row>
    <row r="303" spans="1:16">
      <c r="A303" s="168">
        <v>41511</v>
      </c>
      <c r="B303" s="71">
        <v>0.85532142857142845</v>
      </c>
      <c r="C303" s="35">
        <v>2.58</v>
      </c>
      <c r="D303" s="51">
        <v>1.1764705882353184</v>
      </c>
      <c r="E303" s="51">
        <v>7.0539419087136963</v>
      </c>
      <c r="F303" s="35">
        <v>220.67292857142854</v>
      </c>
      <c r="G303" s="35"/>
      <c r="H303" s="35">
        <v>1.57</v>
      </c>
      <c r="I303" s="12">
        <v>1.9480519480519405</v>
      </c>
      <c r="J303" s="51">
        <v>-8.1871345029239819</v>
      </c>
      <c r="K303" s="35">
        <v>134.28546428571426</v>
      </c>
      <c r="L303" s="35"/>
      <c r="M303" s="35">
        <v>2.56</v>
      </c>
      <c r="N303" s="51">
        <v>2.4000000000000057</v>
      </c>
      <c r="O303" s="51">
        <v>5.7851239669421517</v>
      </c>
      <c r="P303" s="35">
        <v>218.96228571428571</v>
      </c>
    </row>
    <row r="304" spans="1:16">
      <c r="A304" s="168">
        <v>41518</v>
      </c>
      <c r="B304" s="71">
        <v>0.85778571428571426</v>
      </c>
      <c r="C304" s="35">
        <v>2.64</v>
      </c>
      <c r="D304" s="51">
        <v>2.3255813953488484</v>
      </c>
      <c r="E304" s="51">
        <v>5.1792828685259167</v>
      </c>
      <c r="F304" s="35">
        <v>226.4554285714286</v>
      </c>
      <c r="G304" s="35"/>
      <c r="H304" s="35">
        <v>1.63</v>
      </c>
      <c r="I304" s="12">
        <v>3.8216560509554114</v>
      </c>
      <c r="J304" s="51">
        <v>-8.4269662921348356</v>
      </c>
      <c r="K304" s="35">
        <v>139.81907142857142</v>
      </c>
      <c r="L304" s="35"/>
      <c r="M304" s="35">
        <v>2.59</v>
      </c>
      <c r="N304" s="51">
        <v>1.171875</v>
      </c>
      <c r="O304" s="51">
        <v>5.714285714285694</v>
      </c>
      <c r="P304" s="35">
        <v>222.16649999999998</v>
      </c>
    </row>
    <row r="305" spans="1:16">
      <c r="A305" s="168">
        <v>41525</v>
      </c>
      <c r="B305" s="71">
        <v>0.8456999999999999</v>
      </c>
      <c r="C305" s="35">
        <v>2.71</v>
      </c>
      <c r="D305" s="51">
        <v>2.6515151515151416</v>
      </c>
      <c r="E305" s="51">
        <v>5.4474708171206316</v>
      </c>
      <c r="F305" s="35">
        <v>229.18469999999996</v>
      </c>
      <c r="G305" s="35"/>
      <c r="H305" s="35">
        <v>1.67</v>
      </c>
      <c r="I305" s="12">
        <v>2.4539877300613568</v>
      </c>
      <c r="J305" s="51">
        <v>-9.2391304347826235</v>
      </c>
      <c r="K305" s="35">
        <v>141.23189999999997</v>
      </c>
      <c r="L305" s="35"/>
      <c r="M305" s="35">
        <v>2.6</v>
      </c>
      <c r="N305" s="51">
        <v>0.38610038610038089</v>
      </c>
      <c r="O305" s="51">
        <v>3.58565737051795</v>
      </c>
      <c r="P305" s="35">
        <v>219.88200000000001</v>
      </c>
    </row>
    <row r="306" spans="1:16">
      <c r="A306" s="168">
        <v>41532</v>
      </c>
      <c r="B306" s="71">
        <v>0.84132857142857154</v>
      </c>
      <c r="C306" s="35">
        <v>2.69</v>
      </c>
      <c r="D306" s="51">
        <v>-0.73800738007379607</v>
      </c>
      <c r="E306" s="51">
        <v>4.6692607003891169</v>
      </c>
      <c r="F306" s="35">
        <v>226.31738571428573</v>
      </c>
      <c r="G306" s="35"/>
      <c r="H306" s="35">
        <v>1.7</v>
      </c>
      <c r="I306" s="12">
        <v>1.7964071856287518</v>
      </c>
      <c r="J306" s="51">
        <v>-8.6021505376344152</v>
      </c>
      <c r="K306" s="35">
        <v>143.02585714285715</v>
      </c>
      <c r="L306" s="35"/>
      <c r="M306" s="35">
        <v>2.56</v>
      </c>
      <c r="N306" s="51">
        <v>-1.5384615384615472</v>
      </c>
      <c r="O306" s="51">
        <v>2.8112449799196639</v>
      </c>
      <c r="P306" s="35">
        <v>215.38011428571431</v>
      </c>
    </row>
    <row r="307" spans="1:16">
      <c r="A307" s="168">
        <v>41539</v>
      </c>
      <c r="B307" s="71">
        <v>0.84044285714285727</v>
      </c>
      <c r="C307" s="35">
        <v>2.62</v>
      </c>
      <c r="D307" s="51">
        <v>-2.6022304832713701</v>
      </c>
      <c r="E307" s="51">
        <v>1.5503875968992276</v>
      </c>
      <c r="F307" s="35">
        <v>220.19602857142863</v>
      </c>
      <c r="G307" s="35"/>
      <c r="H307" s="35">
        <v>1.66</v>
      </c>
      <c r="I307" s="12">
        <v>-2.3529411764705941</v>
      </c>
      <c r="J307" s="51">
        <v>-10.752688172043023</v>
      </c>
      <c r="K307" s="35">
        <v>139.51351428571431</v>
      </c>
      <c r="L307" s="35"/>
      <c r="M307" s="35">
        <v>2.5299999999999998</v>
      </c>
      <c r="N307" s="51">
        <v>-1.1718750000000142</v>
      </c>
      <c r="O307" s="51">
        <v>-5.5970149253731449</v>
      </c>
      <c r="P307" s="35">
        <v>212.63204285714289</v>
      </c>
    </row>
    <row r="308" spans="1:16">
      <c r="A308" s="168">
        <v>41546</v>
      </c>
      <c r="B308" s="71">
        <v>0.84178714285714284</v>
      </c>
      <c r="C308" s="35">
        <v>2.5499999999999998</v>
      </c>
      <c r="D308" s="51">
        <v>-2.6717557251908488</v>
      </c>
      <c r="E308" s="51">
        <v>-1.1627906976744384</v>
      </c>
      <c r="F308" s="35">
        <v>214.65572142857141</v>
      </c>
      <c r="G308" s="35"/>
      <c r="H308" s="35">
        <v>1.71</v>
      </c>
      <c r="I308" s="12">
        <v>3.0120481927710756</v>
      </c>
      <c r="J308" s="51">
        <v>-8.0645161290322562</v>
      </c>
      <c r="K308" s="35">
        <v>143.94560142857142</v>
      </c>
      <c r="L308" s="35"/>
      <c r="M308" s="35">
        <v>2.41</v>
      </c>
      <c r="N308" s="51">
        <v>-4.7430830039525489</v>
      </c>
      <c r="O308" s="51">
        <v>-2.429149797570858</v>
      </c>
      <c r="P308" s="35">
        <v>202.87070142857141</v>
      </c>
    </row>
    <row r="309" spans="1:16">
      <c r="A309" s="168">
        <v>41553</v>
      </c>
      <c r="B309" s="71">
        <v>0.83969285714285713</v>
      </c>
      <c r="C309" s="35">
        <v>2.48</v>
      </c>
      <c r="D309" s="51">
        <v>-2.7450980392156765</v>
      </c>
      <c r="E309" s="51">
        <v>-3.125</v>
      </c>
      <c r="F309" s="35">
        <v>208.24382857142859</v>
      </c>
      <c r="G309" s="35"/>
      <c r="H309" s="35">
        <v>1.69</v>
      </c>
      <c r="I309" s="12">
        <v>-1.1695906432748586</v>
      </c>
      <c r="J309" s="51">
        <v>-8.6486486486486598</v>
      </c>
      <c r="K309" s="35">
        <v>141.90809285714286</v>
      </c>
      <c r="L309" s="35"/>
      <c r="M309" s="35">
        <v>2.37</v>
      </c>
      <c r="N309" s="51">
        <v>-1.6597510373444067</v>
      </c>
      <c r="O309" s="51">
        <v>0</v>
      </c>
      <c r="P309" s="35">
        <v>199.00720714285717</v>
      </c>
    </row>
    <row r="310" spans="1:16">
      <c r="A310" s="168">
        <v>41560</v>
      </c>
      <c r="B310" s="71">
        <v>0.84653571428571428</v>
      </c>
      <c r="C310" s="35">
        <v>2.42</v>
      </c>
      <c r="D310" s="51">
        <v>-2.4193548387096797</v>
      </c>
      <c r="E310" s="51">
        <v>-4.7244094488189035</v>
      </c>
      <c r="F310" s="35">
        <v>204.86164285714287</v>
      </c>
      <c r="G310" s="35"/>
      <c r="H310" s="35">
        <v>1.66</v>
      </c>
      <c r="I310" s="12">
        <v>-1.7751479289940875</v>
      </c>
      <c r="J310" s="51">
        <v>-7.7777777777777857</v>
      </c>
      <c r="K310" s="35">
        <v>140.52492857142855</v>
      </c>
      <c r="L310" s="35"/>
      <c r="M310" s="35">
        <v>2.39</v>
      </c>
      <c r="N310" s="51">
        <v>0.84388185654007941</v>
      </c>
      <c r="O310" s="51">
        <v>-1.6460905349794217</v>
      </c>
      <c r="P310" s="35">
        <v>202.32203571428573</v>
      </c>
    </row>
    <row r="311" spans="1:16">
      <c r="A311" s="168">
        <v>41567</v>
      </c>
      <c r="B311" s="71">
        <v>0.84677857142857149</v>
      </c>
      <c r="C311" s="35">
        <v>2.39</v>
      </c>
      <c r="D311" s="51">
        <v>-1.239669421487605</v>
      </c>
      <c r="E311" s="51">
        <v>-3.6290322580645125</v>
      </c>
      <c r="F311" s="35">
        <v>202.38007857142861</v>
      </c>
      <c r="G311" s="35"/>
      <c r="H311" s="35">
        <v>1.72</v>
      </c>
      <c r="I311" s="12">
        <v>3.6144578313252964</v>
      </c>
      <c r="J311" s="51">
        <v>-4.4444444444444571</v>
      </c>
      <c r="K311" s="35">
        <v>145.6459142857143</v>
      </c>
      <c r="L311" s="35"/>
      <c r="M311" s="35">
        <v>2.3199999999999998</v>
      </c>
      <c r="N311" s="51">
        <v>-2.9288702928870407</v>
      </c>
      <c r="O311" s="51">
        <v>-5.3061224489795933</v>
      </c>
      <c r="P311" s="35">
        <v>196.45262857142859</v>
      </c>
    </row>
    <row r="312" spans="1:16">
      <c r="A312" s="168">
        <v>41574</v>
      </c>
      <c r="B312" s="71">
        <v>0.84976428571428564</v>
      </c>
      <c r="C312" s="35">
        <v>2.37</v>
      </c>
      <c r="D312" s="51">
        <v>-0.83682008368201366</v>
      </c>
      <c r="E312" s="51">
        <v>-2.0661157024793368</v>
      </c>
      <c r="F312" s="35">
        <v>201.39413571428571</v>
      </c>
      <c r="G312" s="35"/>
      <c r="H312" s="35">
        <v>1.63</v>
      </c>
      <c r="I312" s="12">
        <v>-5.2325581395348877</v>
      </c>
      <c r="J312" s="51">
        <v>-7.3863636363636402</v>
      </c>
      <c r="K312" s="35">
        <v>138.51157857142854</v>
      </c>
      <c r="L312" s="35"/>
      <c r="M312" s="35">
        <v>2.34</v>
      </c>
      <c r="N312" s="51">
        <v>0.86206896551723844</v>
      </c>
      <c r="O312" s="51">
        <v>-2.9045643153527152</v>
      </c>
      <c r="P312" s="35">
        <v>198.84484285714282</v>
      </c>
    </row>
    <row r="313" spans="1:16">
      <c r="A313" s="168">
        <v>41581</v>
      </c>
      <c r="B313" s="71">
        <v>0.85154285714285727</v>
      </c>
      <c r="C313" s="35">
        <v>2.4</v>
      </c>
      <c r="D313" s="51">
        <v>1.265822784810112</v>
      </c>
      <c r="E313" s="51">
        <v>-0.8264462809917319</v>
      </c>
      <c r="F313" s="35">
        <v>204.37028571428573</v>
      </c>
      <c r="G313" s="35"/>
      <c r="H313" s="35">
        <v>1.62</v>
      </c>
      <c r="I313" s="12">
        <v>-0.61349693251531789</v>
      </c>
      <c r="J313" s="51">
        <v>-5.2631578947368354</v>
      </c>
      <c r="K313" s="35">
        <v>137.94994285714287</v>
      </c>
      <c r="L313" s="35"/>
      <c r="M313" s="35">
        <v>2.3199999999999998</v>
      </c>
      <c r="N313" s="51">
        <v>-0.85470085470085166</v>
      </c>
      <c r="O313" s="51">
        <v>-4.1322314049586879</v>
      </c>
      <c r="P313" s="35">
        <v>197.55794285714288</v>
      </c>
    </row>
    <row r="314" spans="1:16">
      <c r="A314" s="168">
        <v>41588</v>
      </c>
      <c r="B314" s="71">
        <v>0.83930714285714292</v>
      </c>
      <c r="C314" s="35">
        <v>2.35</v>
      </c>
      <c r="D314" s="51">
        <v>-2.0833333333333286</v>
      </c>
      <c r="E314" s="51">
        <v>1.7316017316017422</v>
      </c>
      <c r="F314" s="35">
        <v>197.23717857142859</v>
      </c>
      <c r="G314" s="35"/>
      <c r="H314" s="35">
        <v>1.62</v>
      </c>
      <c r="I314" s="12">
        <v>0</v>
      </c>
      <c r="J314" s="51">
        <v>-6.3583815028901682</v>
      </c>
      <c r="K314" s="35">
        <v>135.96775714285715</v>
      </c>
      <c r="L314" s="35"/>
      <c r="M314" s="35">
        <v>2.2799999999999998</v>
      </c>
      <c r="N314" s="51">
        <v>-1.7241379310344911</v>
      </c>
      <c r="O314" s="51">
        <v>-5.3941908713693039</v>
      </c>
      <c r="P314" s="35">
        <v>191.36202857142857</v>
      </c>
    </row>
    <row r="315" spans="1:16">
      <c r="A315" s="168">
        <v>41595</v>
      </c>
      <c r="B315" s="71">
        <v>0.83864285714285713</v>
      </c>
      <c r="C315" s="35">
        <v>2.38</v>
      </c>
      <c r="D315" s="51">
        <v>1.2765957446808471</v>
      </c>
      <c r="E315" s="51">
        <v>3.0303030303030312</v>
      </c>
      <c r="F315" s="35">
        <v>199.59699999999998</v>
      </c>
      <c r="G315" s="35"/>
      <c r="H315" s="35">
        <v>1.6</v>
      </c>
      <c r="I315" s="12">
        <v>-1.2345679012345698</v>
      </c>
      <c r="J315" s="51">
        <v>-6.432748538011694</v>
      </c>
      <c r="K315" s="35">
        <v>134.18285714285716</v>
      </c>
      <c r="L315" s="35"/>
      <c r="M315" s="35">
        <v>2.23</v>
      </c>
      <c r="N315" s="51">
        <v>-2.1929824561403422</v>
      </c>
      <c r="O315" s="51">
        <v>-7.8512396694214885</v>
      </c>
      <c r="P315" s="35">
        <v>187.01735714285715</v>
      </c>
    </row>
    <row r="316" spans="1:16">
      <c r="A316" s="168">
        <v>41602</v>
      </c>
      <c r="B316" s="71">
        <v>0.83663571428571437</v>
      </c>
      <c r="C316" s="35">
        <v>2.3199999999999998</v>
      </c>
      <c r="D316" s="51">
        <v>-2.5210084033613498</v>
      </c>
      <c r="E316" s="51">
        <v>1.3100436681222618</v>
      </c>
      <c r="F316" s="35">
        <v>194.09948571428572</v>
      </c>
      <c r="G316" s="35"/>
      <c r="H316" s="35">
        <v>1.53</v>
      </c>
      <c r="I316" s="12">
        <v>-4.375</v>
      </c>
      <c r="J316" s="51">
        <v>-12.068965517241381</v>
      </c>
      <c r="K316" s="35">
        <v>128.0052642857143</v>
      </c>
      <c r="L316" s="35"/>
      <c r="M316" s="35">
        <v>2.25</v>
      </c>
      <c r="N316" s="51">
        <v>0.89686098654708246</v>
      </c>
      <c r="O316" s="51">
        <v>-6.25</v>
      </c>
      <c r="P316" s="35">
        <v>188.24303571428572</v>
      </c>
    </row>
    <row r="317" spans="1:16">
      <c r="A317" s="168">
        <v>41609</v>
      </c>
      <c r="B317" s="71">
        <v>0.83417142857142856</v>
      </c>
      <c r="C317" s="35">
        <v>2.31</v>
      </c>
      <c r="D317" s="51">
        <v>-0.43103448275860501</v>
      </c>
      <c r="E317" s="51">
        <v>-0.43103448275860501</v>
      </c>
      <c r="F317" s="35">
        <v>192.6936</v>
      </c>
      <c r="G317" s="35"/>
      <c r="H317" s="35">
        <v>1.54</v>
      </c>
      <c r="I317" s="12">
        <v>0.65359477124182774</v>
      </c>
      <c r="J317" s="51">
        <v>-8.8757396449704089</v>
      </c>
      <c r="K317" s="35">
        <v>128.4624</v>
      </c>
      <c r="L317" s="35"/>
      <c r="M317" s="35">
        <v>2.2999999999999998</v>
      </c>
      <c r="N317" s="51">
        <v>2.2222222222222143</v>
      </c>
      <c r="O317" s="51">
        <v>-5.7377049180327901</v>
      </c>
      <c r="P317" s="35">
        <v>191.85942857142854</v>
      </c>
    </row>
    <row r="318" spans="1:16">
      <c r="A318" s="168">
        <v>41616</v>
      </c>
      <c r="B318" s="71">
        <v>0.83125714285714281</v>
      </c>
      <c r="C318" s="35">
        <v>2.33</v>
      </c>
      <c r="D318" s="51">
        <v>0.86580086580086402</v>
      </c>
      <c r="E318" s="51">
        <v>2.6431718061674019</v>
      </c>
      <c r="F318" s="35">
        <v>193.68291428571428</v>
      </c>
      <c r="G318" s="35"/>
      <c r="H318" s="35">
        <v>1.54</v>
      </c>
      <c r="I318" s="12">
        <v>0</v>
      </c>
      <c r="J318" s="51">
        <v>-7.2289156626505928</v>
      </c>
      <c r="K318" s="35">
        <v>128.0136</v>
      </c>
      <c r="L318" s="35"/>
      <c r="M318" s="35">
        <v>2.2400000000000002</v>
      </c>
      <c r="N318" s="51">
        <v>-2.6086956521738927</v>
      </c>
      <c r="O318" s="51">
        <v>-6.6666666666666572</v>
      </c>
      <c r="P318" s="35">
        <v>186.20160000000001</v>
      </c>
    </row>
    <row r="319" spans="1:16">
      <c r="A319" s="168">
        <v>41623</v>
      </c>
      <c r="B319" s="71">
        <v>0.83960714285714289</v>
      </c>
      <c r="C319" s="35">
        <v>2.36</v>
      </c>
      <c r="D319" s="51">
        <v>1.287553648068652</v>
      </c>
      <c r="E319" s="51">
        <v>5.8295964125560431</v>
      </c>
      <c r="F319" s="35">
        <v>198.14728571428572</v>
      </c>
      <c r="G319" s="35"/>
      <c r="H319" s="35">
        <v>1.57</v>
      </c>
      <c r="I319" s="12">
        <v>1.9480519480519405</v>
      </c>
      <c r="J319" s="51">
        <v>-8.1871345029239819</v>
      </c>
      <c r="K319" s="35">
        <v>131.81832142857144</v>
      </c>
      <c r="L319" s="35"/>
      <c r="M319" s="35">
        <v>2.2799999999999998</v>
      </c>
      <c r="N319" s="51">
        <v>1.7857142857142634</v>
      </c>
      <c r="O319" s="51">
        <v>-2.9787234042553337</v>
      </c>
      <c r="P319" s="35">
        <v>191.43042857142856</v>
      </c>
    </row>
    <row r="320" spans="1:16">
      <c r="A320" s="168">
        <v>41630</v>
      </c>
      <c r="B320" s="71">
        <v>0.83967857142857127</v>
      </c>
      <c r="C320" s="35">
        <v>2.33</v>
      </c>
      <c r="D320" s="51">
        <v>-1.2711864406779654</v>
      </c>
      <c r="E320" s="51">
        <v>4.9549549549549425</v>
      </c>
      <c r="F320" s="35">
        <v>195.64510714285711</v>
      </c>
      <c r="G320" s="35"/>
      <c r="H320" s="35">
        <v>1.54</v>
      </c>
      <c r="I320" s="12">
        <v>-1.9108280254777128</v>
      </c>
      <c r="J320" s="51">
        <v>-8.3333333333333286</v>
      </c>
      <c r="K320" s="35">
        <v>129.31049999999996</v>
      </c>
      <c r="L320" s="35"/>
      <c r="M320" s="35">
        <v>2.2799999999999998</v>
      </c>
      <c r="N320" s="51">
        <v>0</v>
      </c>
      <c r="O320" s="51">
        <v>-2.1459227467811246</v>
      </c>
      <c r="P320" s="35">
        <v>191.44671428571422</v>
      </c>
    </row>
    <row r="321" spans="1:16">
      <c r="A321" s="168">
        <v>41637</v>
      </c>
      <c r="B321" s="71">
        <v>0.83626999999999996</v>
      </c>
      <c r="C321" s="35">
        <v>2.3199999999999998</v>
      </c>
      <c r="D321" s="51">
        <v>-0.42918454935623629</v>
      </c>
      <c r="E321" s="51">
        <v>3.5714285714285552</v>
      </c>
      <c r="F321" s="35">
        <v>194.01463999999999</v>
      </c>
      <c r="G321" s="35"/>
      <c r="H321" s="35">
        <v>1.55</v>
      </c>
      <c r="I321" s="12">
        <v>0.64935064935065157</v>
      </c>
      <c r="J321" s="51">
        <v>-6.6265060240963862</v>
      </c>
      <c r="K321" s="35">
        <v>129.62184999999999</v>
      </c>
      <c r="L321" s="35"/>
      <c r="M321" s="35">
        <v>2.27</v>
      </c>
      <c r="N321" s="51">
        <v>-0.43859649122805422</v>
      </c>
      <c r="O321" s="51">
        <v>-9.9206349206349245</v>
      </c>
      <c r="P321" s="35">
        <v>189.83329000000001</v>
      </c>
    </row>
    <row r="322" spans="1:16">
      <c r="A322" s="168">
        <f>A321+7</f>
        <v>41644</v>
      </c>
      <c r="B322" s="71">
        <v>0.832792857142857</v>
      </c>
      <c r="C322" s="35">
        <v>2.21</v>
      </c>
      <c r="D322" s="51">
        <v>-4.7413793103448114</v>
      </c>
      <c r="E322" s="51">
        <v>2.7906976744185954</v>
      </c>
      <c r="F322" s="35">
        <v>184.04722142857139</v>
      </c>
      <c r="G322" s="35"/>
      <c r="H322" s="35">
        <v>1.51</v>
      </c>
      <c r="I322" s="12">
        <v>-2.5806451612903345</v>
      </c>
      <c r="J322" s="51">
        <v>-1.3071895424836697</v>
      </c>
      <c r="K322" s="35">
        <v>125.7517214285714</v>
      </c>
      <c r="L322" s="35"/>
      <c r="M322" s="35">
        <v>2.2400000000000002</v>
      </c>
      <c r="N322" s="51">
        <v>-1.3215859030836867</v>
      </c>
      <c r="O322" s="51">
        <v>-4.2735042735042583</v>
      </c>
      <c r="P322" s="35">
        <v>186.54559999999998</v>
      </c>
    </row>
    <row r="323" spans="1:16">
      <c r="A323" s="168">
        <f t="shared" ref="A323:A386" si="3">A322+7</f>
        <v>41651</v>
      </c>
      <c r="B323" s="71">
        <v>0.82876428571428584</v>
      </c>
      <c r="C323" s="35">
        <v>2.23</v>
      </c>
      <c r="D323" s="51">
        <v>0.90497737556560764</v>
      </c>
      <c r="E323" s="51">
        <v>0.45045045045044674</v>
      </c>
      <c r="F323" s="35">
        <v>184.81443571428576</v>
      </c>
      <c r="G323" s="35"/>
      <c r="H323" s="35">
        <v>1.56</v>
      </c>
      <c r="I323" s="12">
        <v>3.3112582781456865</v>
      </c>
      <c r="J323" s="51">
        <v>2.6315789473684248</v>
      </c>
      <c r="K323" s="35">
        <v>129.28722857142861</v>
      </c>
      <c r="L323" s="35"/>
      <c r="M323" s="35">
        <v>2.2400000000000002</v>
      </c>
      <c r="N323" s="51">
        <v>0</v>
      </c>
      <c r="O323" s="51">
        <v>-1.7543859649122595</v>
      </c>
      <c r="P323" s="35">
        <v>185.64320000000006</v>
      </c>
    </row>
    <row r="324" spans="1:16">
      <c r="A324" s="168">
        <f t="shared" si="3"/>
        <v>41658</v>
      </c>
      <c r="B324" s="71">
        <v>0.82941428571428577</v>
      </c>
      <c r="C324" s="35">
        <v>2.23</v>
      </c>
      <c r="D324" s="51">
        <v>0</v>
      </c>
      <c r="E324" s="51">
        <v>0.90497737556560764</v>
      </c>
      <c r="F324" s="35">
        <v>184.95938571428573</v>
      </c>
      <c r="G324" s="35"/>
      <c r="H324" s="35">
        <v>1.56</v>
      </c>
      <c r="I324" s="12">
        <v>0</v>
      </c>
      <c r="J324" s="51">
        <v>11.428571428571431</v>
      </c>
      <c r="K324" s="35">
        <v>129.3886285714286</v>
      </c>
      <c r="L324" s="35"/>
      <c r="M324" s="35">
        <v>2.13</v>
      </c>
      <c r="N324" s="51">
        <v>-4.910714285714306</v>
      </c>
      <c r="O324" s="51">
        <v>-6.5789473684210549</v>
      </c>
      <c r="P324" s="35">
        <v>176.66524285714286</v>
      </c>
    </row>
    <row r="325" spans="1:16">
      <c r="A325" s="168">
        <f t="shared" si="3"/>
        <v>41665</v>
      </c>
      <c r="B325" s="71">
        <v>0.82503571428571421</v>
      </c>
      <c r="C325" s="35">
        <v>2.25</v>
      </c>
      <c r="D325" s="51">
        <v>0.89686098654708246</v>
      </c>
      <c r="E325" s="51">
        <v>4.1666666666666572</v>
      </c>
      <c r="F325" s="35">
        <v>185.63303571428568</v>
      </c>
      <c r="G325" s="35"/>
      <c r="H325" s="35">
        <v>1.56</v>
      </c>
      <c r="I325" s="12">
        <v>0</v>
      </c>
      <c r="J325" s="51">
        <v>4</v>
      </c>
      <c r="K325" s="35">
        <v>128.70557142857143</v>
      </c>
      <c r="L325" s="35"/>
      <c r="M325" s="35">
        <v>2.19</v>
      </c>
      <c r="N325" s="51">
        <v>2.816901408450704</v>
      </c>
      <c r="O325" s="51">
        <v>-0.45454545454546746</v>
      </c>
      <c r="P325" s="35">
        <v>180.68282142857143</v>
      </c>
    </row>
    <row r="326" spans="1:16">
      <c r="A326" s="168">
        <f t="shared" si="3"/>
        <v>41672</v>
      </c>
      <c r="B326" s="71">
        <v>0.82365714285714287</v>
      </c>
      <c r="C326" s="35">
        <v>2.27</v>
      </c>
      <c r="D326" s="51">
        <v>0.88888888888889994</v>
      </c>
      <c r="E326" s="51">
        <v>5.092592592592581</v>
      </c>
      <c r="F326" s="35">
        <v>186.97017142857143</v>
      </c>
      <c r="G326" s="35"/>
      <c r="H326" s="35">
        <v>1.51</v>
      </c>
      <c r="I326" s="12">
        <v>-3.2051282051282044</v>
      </c>
      <c r="J326" s="51">
        <v>9.4202898550724825</v>
      </c>
      <c r="K326" s="35">
        <v>124.37222857142858</v>
      </c>
      <c r="L326" s="35"/>
      <c r="M326" s="35">
        <v>2.2000000000000002</v>
      </c>
      <c r="N326" s="51">
        <v>0.45662100456623023</v>
      </c>
      <c r="O326" s="51">
        <v>4.7619047619047734</v>
      </c>
      <c r="P326" s="35">
        <v>181.20457142857146</v>
      </c>
    </row>
    <row r="327" spans="1:16">
      <c r="A327" s="168">
        <f t="shared" si="3"/>
        <v>41679</v>
      </c>
      <c r="B327" s="71">
        <v>0.82857857142857161</v>
      </c>
      <c r="C327" s="35">
        <v>2.27</v>
      </c>
      <c r="D327" s="51">
        <v>0</v>
      </c>
      <c r="E327" s="51">
        <v>5.092592592592581</v>
      </c>
      <c r="F327" s="35">
        <v>188.08733571428576</v>
      </c>
      <c r="G327" s="35"/>
      <c r="H327" s="35">
        <v>1.46</v>
      </c>
      <c r="I327" s="12">
        <v>-3.3112582781457007</v>
      </c>
      <c r="J327" s="51">
        <v>3.5460992907801341</v>
      </c>
      <c r="K327" s="35">
        <v>120.97247142857145</v>
      </c>
      <c r="L327" s="35"/>
      <c r="M327" s="35">
        <v>2.23</v>
      </c>
      <c r="N327" s="51">
        <v>1.3636363636363455</v>
      </c>
      <c r="O327" s="51">
        <v>5.6872037914692157</v>
      </c>
      <c r="P327" s="35">
        <v>184.77302142857147</v>
      </c>
    </row>
    <row r="328" spans="1:16">
      <c r="A328" s="168">
        <f t="shared" si="3"/>
        <v>41686</v>
      </c>
      <c r="B328" s="71">
        <v>0.82536428571428577</v>
      </c>
      <c r="C328" s="35">
        <v>2.23</v>
      </c>
      <c r="D328" s="51">
        <v>-1.7621145374449299</v>
      </c>
      <c r="E328" s="51">
        <v>3.2407407407407476</v>
      </c>
      <c r="F328" s="35">
        <v>184.05623571428572</v>
      </c>
      <c r="G328" s="35"/>
      <c r="H328" s="35">
        <v>1.41</v>
      </c>
      <c r="I328" s="12">
        <v>-3.4246575342465775</v>
      </c>
      <c r="J328" s="51">
        <v>1.4388489208633075</v>
      </c>
      <c r="K328" s="35">
        <v>116.37636428571429</v>
      </c>
      <c r="L328" s="35"/>
      <c r="M328" s="35">
        <v>2.1800000000000002</v>
      </c>
      <c r="N328" s="51">
        <v>-2.2421524663677133</v>
      </c>
      <c r="O328" s="51">
        <v>3.2685930838465111</v>
      </c>
      <c r="P328" s="35">
        <v>179.92941428571433</v>
      </c>
    </row>
    <row r="329" spans="1:16">
      <c r="A329" s="168">
        <f t="shared" si="3"/>
        <v>41693</v>
      </c>
      <c r="B329" s="71">
        <v>0.82189428571428569</v>
      </c>
      <c r="C329" s="35">
        <v>2.16</v>
      </c>
      <c r="D329" s="51">
        <v>-3.1390134529147957</v>
      </c>
      <c r="E329" s="51">
        <v>-2.2624434389140191</v>
      </c>
      <c r="F329" s="35">
        <v>177.52916571428571</v>
      </c>
      <c r="G329" s="35"/>
      <c r="H329" s="35">
        <v>1.34</v>
      </c>
      <c r="I329" s="12">
        <v>-4.9645390070921849</v>
      </c>
      <c r="J329" s="51">
        <v>-4.9645390070921849</v>
      </c>
      <c r="K329" s="35">
        <v>110.13383428571429</v>
      </c>
      <c r="L329" s="35"/>
      <c r="M329" s="35">
        <v>2.0699999999999998</v>
      </c>
      <c r="N329" s="51">
        <v>-5.0458715596330421</v>
      </c>
      <c r="O329" s="51">
        <v>-3.2710280373831893</v>
      </c>
      <c r="P329" s="35">
        <v>170.13211714285711</v>
      </c>
    </row>
    <row r="330" spans="1:16">
      <c r="A330" s="168">
        <f t="shared" si="3"/>
        <v>41700</v>
      </c>
      <c r="B330" s="71">
        <v>0.82369714285714291</v>
      </c>
      <c r="C330" s="35">
        <v>2.2000000000000002</v>
      </c>
      <c r="D330" s="51">
        <v>1.8518518518518619</v>
      </c>
      <c r="E330" s="51">
        <v>-1.3452914798206166</v>
      </c>
      <c r="F330" s="35">
        <v>181.21337142857146</v>
      </c>
      <c r="G330" s="35"/>
      <c r="H330" s="35">
        <v>1.37</v>
      </c>
      <c r="I330" s="12">
        <v>2.2388059701492438</v>
      </c>
      <c r="J330" s="51">
        <v>-3.5211267605633623</v>
      </c>
      <c r="K330" s="35">
        <v>112.8465085714286</v>
      </c>
      <c r="L330" s="35"/>
      <c r="M330" s="35">
        <v>1.95</v>
      </c>
      <c r="N330" s="51">
        <v>-5.7971014492753596</v>
      </c>
      <c r="O330" s="51">
        <v>-8.0188679245283083</v>
      </c>
      <c r="P330" s="35">
        <v>160.62094285714286</v>
      </c>
    </row>
    <row r="331" spans="1:16">
      <c r="A331" s="168">
        <f t="shared" si="3"/>
        <v>41707</v>
      </c>
      <c r="B331" s="71">
        <v>0.82514285714285707</v>
      </c>
      <c r="C331" s="35">
        <v>2.16</v>
      </c>
      <c r="D331" s="51">
        <v>-1.818181818181813</v>
      </c>
      <c r="E331" s="51">
        <v>-2.7027027027027088</v>
      </c>
      <c r="F331" s="35">
        <v>178.23085714285713</v>
      </c>
      <c r="G331" s="35"/>
      <c r="H331" s="35">
        <v>1.3</v>
      </c>
      <c r="I331" s="12">
        <v>-5.1094890510948971</v>
      </c>
      <c r="J331" s="51">
        <v>-8.4507042253520979</v>
      </c>
      <c r="K331" s="35">
        <v>107.26857142857142</v>
      </c>
      <c r="L331" s="35"/>
      <c r="M331" s="35">
        <v>1.87</v>
      </c>
      <c r="N331" s="51">
        <v>-4.1025641025641022</v>
      </c>
      <c r="O331" s="51">
        <v>-12.616822429906534</v>
      </c>
      <c r="P331" s="35">
        <v>154.3017142857143</v>
      </c>
    </row>
    <row r="332" spans="1:16">
      <c r="A332" s="168">
        <f t="shared" si="3"/>
        <v>41714</v>
      </c>
      <c r="B332" s="71">
        <v>0.83436428571428567</v>
      </c>
      <c r="C332" s="35">
        <v>2.16</v>
      </c>
      <c r="D332" s="51">
        <v>0</v>
      </c>
      <c r="E332" s="51">
        <v>-2.7027027027027088</v>
      </c>
      <c r="F332" s="35">
        <v>180.22268571428572</v>
      </c>
      <c r="G332" s="35"/>
      <c r="H332" s="35">
        <v>1.33</v>
      </c>
      <c r="I332" s="12">
        <v>2.3076923076922924</v>
      </c>
      <c r="J332" s="51">
        <v>-6.3380281690140805</v>
      </c>
      <c r="K332" s="35">
        <v>110.97045000000001</v>
      </c>
      <c r="L332" s="35"/>
      <c r="M332" s="35">
        <v>2</v>
      </c>
      <c r="N332" s="51">
        <v>6.9518716577539976</v>
      </c>
      <c r="O332" s="51">
        <v>-6.5420560747663501</v>
      </c>
      <c r="P332" s="35">
        <v>166.87285714285713</v>
      </c>
    </row>
    <row r="333" spans="1:16">
      <c r="A333" s="168">
        <f t="shared" si="3"/>
        <v>41721</v>
      </c>
      <c r="B333" s="71">
        <v>0.83635000000000015</v>
      </c>
      <c r="C333" s="35">
        <v>2.2400000000000002</v>
      </c>
      <c r="D333" s="51">
        <v>3.7037037037036953</v>
      </c>
      <c r="E333" s="51">
        <v>-2.6086956521738927</v>
      </c>
      <c r="F333" s="35">
        <v>187.34240000000005</v>
      </c>
      <c r="G333" s="35"/>
      <c r="H333" s="35">
        <v>1.33</v>
      </c>
      <c r="I333" s="12">
        <v>0</v>
      </c>
      <c r="J333" s="51">
        <v>-10.13513513513513</v>
      </c>
      <c r="K333" s="35">
        <v>111.23455000000003</v>
      </c>
      <c r="L333" s="35"/>
      <c r="M333" s="35">
        <v>2.17</v>
      </c>
      <c r="N333" s="51">
        <v>8.5</v>
      </c>
      <c r="O333" s="51">
        <v>-0.45871559633027914</v>
      </c>
      <c r="P333" s="35">
        <v>181.48795000000001</v>
      </c>
    </row>
    <row r="334" spans="1:16">
      <c r="A334" s="168">
        <f t="shared" si="3"/>
        <v>41728</v>
      </c>
      <c r="B334" s="71">
        <v>0.83165714285714298</v>
      </c>
      <c r="C334" s="35">
        <v>2.31</v>
      </c>
      <c r="D334" s="51">
        <v>3.125</v>
      </c>
      <c r="E334" s="51">
        <v>2.2123893805309933</v>
      </c>
      <c r="F334" s="35">
        <v>192.11280000000005</v>
      </c>
      <c r="G334" s="35"/>
      <c r="H334" s="35">
        <v>1.36</v>
      </c>
      <c r="I334" s="12">
        <v>2.2556390977443499</v>
      </c>
      <c r="J334" s="51">
        <v>-6.8493150684931408</v>
      </c>
      <c r="K334" s="35">
        <v>113.10537142857144</v>
      </c>
      <c r="L334" s="35"/>
      <c r="M334" s="35">
        <v>2.12</v>
      </c>
      <c r="N334" s="51">
        <v>-2.3041474654377794</v>
      </c>
      <c r="O334" s="51">
        <v>0</v>
      </c>
      <c r="P334" s="35">
        <v>176.3113142857143</v>
      </c>
    </row>
    <row r="335" spans="1:16">
      <c r="A335" s="168">
        <f t="shared" si="3"/>
        <v>41735</v>
      </c>
      <c r="B335" s="71">
        <v>0.82795714285714284</v>
      </c>
      <c r="C335" s="35">
        <v>2.31</v>
      </c>
      <c r="D335" s="51">
        <v>0</v>
      </c>
      <c r="E335" s="51">
        <v>3.125</v>
      </c>
      <c r="F335" s="35">
        <v>191.25810000000001</v>
      </c>
      <c r="G335" s="35"/>
      <c r="H335" s="35">
        <v>1.33</v>
      </c>
      <c r="I335" s="12">
        <v>-2.205882352941174</v>
      </c>
      <c r="J335" s="51">
        <v>-9.5238095238095184</v>
      </c>
      <c r="K335" s="35">
        <v>110.1183</v>
      </c>
      <c r="L335" s="35"/>
      <c r="M335" s="35">
        <v>2.33</v>
      </c>
      <c r="N335" s="51">
        <v>9.9056603773584868</v>
      </c>
      <c r="O335" s="51">
        <v>5.9090909090909065</v>
      </c>
      <c r="P335" s="35">
        <v>192.91401428571427</v>
      </c>
    </row>
    <row r="336" spans="1:16">
      <c r="A336" s="168">
        <f t="shared" si="3"/>
        <v>41742</v>
      </c>
      <c r="B336" s="71">
        <v>0.82673571428571435</v>
      </c>
      <c r="C336" s="35">
        <v>2.38</v>
      </c>
      <c r="D336" s="51">
        <v>3.0303030303030312</v>
      </c>
      <c r="E336" s="51">
        <v>3.9301310043668138</v>
      </c>
      <c r="F336" s="35">
        <v>196.76310000000001</v>
      </c>
      <c r="G336" s="35"/>
      <c r="H336" s="35">
        <v>1.36</v>
      </c>
      <c r="I336" s="12">
        <v>2.2556390977443499</v>
      </c>
      <c r="J336" s="51">
        <v>-5.5555555555555429</v>
      </c>
      <c r="K336" s="35">
        <v>112.43605714285717</v>
      </c>
      <c r="L336" s="35"/>
      <c r="M336" s="35">
        <v>2.2000000000000002</v>
      </c>
      <c r="N336" s="51">
        <v>-5.579399141630887</v>
      </c>
      <c r="O336" s="51">
        <v>-3.5087719298245474</v>
      </c>
      <c r="P336" s="35">
        <v>181.88185714285717</v>
      </c>
    </row>
    <row r="337" spans="1:16">
      <c r="A337" s="168">
        <f t="shared" si="3"/>
        <v>41749</v>
      </c>
      <c r="B337" s="71">
        <v>0.82531428571428567</v>
      </c>
      <c r="C337" s="35">
        <v>2.48</v>
      </c>
      <c r="D337" s="51">
        <v>4.2016806722689211</v>
      </c>
      <c r="E337" s="51">
        <v>9.2511013215859066</v>
      </c>
      <c r="F337" s="35">
        <v>204.67794285714285</v>
      </c>
      <c r="G337" s="35"/>
      <c r="H337" s="35">
        <v>1.33</v>
      </c>
      <c r="I337" s="12">
        <v>-2.205882352941174</v>
      </c>
      <c r="J337" s="51">
        <v>-1.481481481481481</v>
      </c>
      <c r="K337" s="35">
        <v>109.7668</v>
      </c>
      <c r="L337" s="35"/>
      <c r="M337" s="35">
        <v>2.23</v>
      </c>
      <c r="N337" s="51">
        <v>1.3636363636363455</v>
      </c>
      <c r="O337" s="51">
        <v>0.90497737556560764</v>
      </c>
      <c r="P337" s="35">
        <v>184.0450857142857</v>
      </c>
    </row>
    <row r="338" spans="1:16">
      <c r="A338" s="168">
        <f t="shared" si="3"/>
        <v>41756</v>
      </c>
      <c r="B338" s="71">
        <v>0.82298571428571421</v>
      </c>
      <c r="C338" s="35">
        <v>2.5</v>
      </c>
      <c r="D338" s="51">
        <v>0.80645161290323131</v>
      </c>
      <c r="E338" s="51">
        <v>12.612612612612594</v>
      </c>
      <c r="F338" s="35">
        <v>205.74642857142857</v>
      </c>
      <c r="G338" s="35"/>
      <c r="H338" s="35">
        <v>1.32</v>
      </c>
      <c r="I338" s="12">
        <v>-0.75187969924812137</v>
      </c>
      <c r="J338" s="51">
        <v>-1.4925373134328339</v>
      </c>
      <c r="K338" s="35">
        <v>108.63411428571428</v>
      </c>
      <c r="L338" s="35"/>
      <c r="M338" s="35">
        <v>2.4500000000000002</v>
      </c>
      <c r="N338" s="51">
        <v>9.8654708520179497</v>
      </c>
      <c r="O338" s="51">
        <v>6.5217391304347956</v>
      </c>
      <c r="P338" s="35">
        <v>201.63150000000002</v>
      </c>
    </row>
    <row r="339" spans="1:16">
      <c r="A339" s="168">
        <f t="shared" si="3"/>
        <v>41763</v>
      </c>
      <c r="B339" s="71">
        <v>0.82237857142857129</v>
      </c>
      <c r="C339" s="35">
        <v>2.46</v>
      </c>
      <c r="D339" s="51">
        <v>-1.5999999999999943</v>
      </c>
      <c r="E339" s="51">
        <v>12.328767123287676</v>
      </c>
      <c r="F339" s="35">
        <v>202.30512857142853</v>
      </c>
      <c r="G339" s="35"/>
      <c r="H339" s="35">
        <v>1.31</v>
      </c>
      <c r="I339" s="12">
        <v>-0.75757575757575069</v>
      </c>
      <c r="J339" s="51">
        <v>-2.9629629629629619</v>
      </c>
      <c r="K339" s="35">
        <v>107.73159285714284</v>
      </c>
      <c r="L339" s="35"/>
      <c r="M339" s="35">
        <v>2.38</v>
      </c>
      <c r="N339" s="51">
        <v>-2.8571428571428754</v>
      </c>
      <c r="O339" s="51">
        <v>10.185185185185162</v>
      </c>
      <c r="P339" s="35">
        <v>195.72609999999997</v>
      </c>
    </row>
    <row r="340" spans="1:16">
      <c r="A340" s="168">
        <f t="shared" si="3"/>
        <v>41770</v>
      </c>
      <c r="B340" s="71">
        <v>0.82056857142857154</v>
      </c>
      <c r="C340" s="35">
        <v>2.4500000000000002</v>
      </c>
      <c r="D340" s="51">
        <v>-0.40650406504065018</v>
      </c>
      <c r="E340" s="51">
        <v>12.90322580645163</v>
      </c>
      <c r="F340" s="35">
        <v>201.03930000000005</v>
      </c>
      <c r="G340" s="35"/>
      <c r="H340" s="35">
        <v>1.3</v>
      </c>
      <c r="I340" s="12">
        <v>-0.7633587786259568</v>
      </c>
      <c r="J340" s="51">
        <v>9.2436974789916064</v>
      </c>
      <c r="K340" s="35">
        <v>106.67391428571432</v>
      </c>
      <c r="L340" s="35"/>
      <c r="M340" s="35">
        <v>2.4900000000000002</v>
      </c>
      <c r="N340" s="51">
        <v>4.6218487394958032</v>
      </c>
      <c r="O340" s="51">
        <v>7.7922077922077904</v>
      </c>
      <c r="P340" s="35">
        <v>204.32157428571435</v>
      </c>
    </row>
    <row r="341" spans="1:16">
      <c r="A341" s="168">
        <f t="shared" si="3"/>
        <v>41777</v>
      </c>
      <c r="B341" s="71">
        <v>0.81555</v>
      </c>
      <c r="C341" s="35">
        <v>2.4</v>
      </c>
      <c r="D341" s="51">
        <v>-2.0408163265306314</v>
      </c>
      <c r="E341" s="51">
        <v>10.599078341013836</v>
      </c>
      <c r="F341" s="35">
        <v>195.732</v>
      </c>
      <c r="G341" s="35"/>
      <c r="H341" s="35">
        <v>1.37</v>
      </c>
      <c r="I341" s="12">
        <v>5.3846153846153868</v>
      </c>
      <c r="J341" s="51">
        <v>8.7301587301587489</v>
      </c>
      <c r="K341" s="35">
        <v>111.73035</v>
      </c>
      <c r="L341" s="35"/>
      <c r="M341" s="35">
        <v>2.4700000000000002</v>
      </c>
      <c r="N341" s="51">
        <v>-0.80321285140561827</v>
      </c>
      <c r="O341" s="51">
        <v>5.5555555555555856</v>
      </c>
      <c r="P341" s="35">
        <v>201.44085000000001</v>
      </c>
    </row>
    <row r="342" spans="1:16">
      <c r="A342" s="168">
        <f t="shared" si="3"/>
        <v>41784</v>
      </c>
      <c r="B342" s="71">
        <v>0.81170000000000009</v>
      </c>
      <c r="C342" s="35">
        <v>2.34</v>
      </c>
      <c r="D342" s="51">
        <v>-2.5</v>
      </c>
      <c r="E342" s="51">
        <v>6.849315068493155</v>
      </c>
      <c r="F342" s="35">
        <v>189.93780000000001</v>
      </c>
      <c r="G342" s="35"/>
      <c r="H342" s="35">
        <v>1.36</v>
      </c>
      <c r="I342" s="12">
        <v>-0.72992700729926696</v>
      </c>
      <c r="J342" s="51">
        <v>10.569105691056919</v>
      </c>
      <c r="K342" s="35">
        <v>110.39120000000003</v>
      </c>
      <c r="L342" s="35"/>
      <c r="M342" s="35">
        <v>2.4300000000000002</v>
      </c>
      <c r="N342" s="51">
        <v>-1.6194331983805768</v>
      </c>
      <c r="O342" s="51">
        <v>8.968609865470853</v>
      </c>
      <c r="P342" s="35">
        <v>197.24310000000003</v>
      </c>
    </row>
    <row r="343" spans="1:16">
      <c r="A343" s="168">
        <f t="shared" si="3"/>
        <v>41791</v>
      </c>
      <c r="B343" s="71">
        <v>0.81192142857142868</v>
      </c>
      <c r="C343" s="35">
        <v>2.33</v>
      </c>
      <c r="D343" s="51">
        <v>-0.42735042735041873</v>
      </c>
      <c r="E343" s="51">
        <v>6.3926940639269532</v>
      </c>
      <c r="F343" s="35">
        <v>189.17769285714289</v>
      </c>
      <c r="G343" s="35"/>
      <c r="H343" s="35">
        <v>1.3</v>
      </c>
      <c r="I343" s="12">
        <v>-4.4117647058823621</v>
      </c>
      <c r="J343" s="51">
        <v>5.6910569105691025</v>
      </c>
      <c r="K343" s="35">
        <v>105.54978571428573</v>
      </c>
      <c r="L343" s="35"/>
      <c r="M343" s="35">
        <v>2.37</v>
      </c>
      <c r="N343" s="51">
        <v>-2.4691358024691397</v>
      </c>
      <c r="O343" s="51">
        <v>6.2780269058295914</v>
      </c>
      <c r="P343" s="35">
        <v>192.42537857142861</v>
      </c>
    </row>
    <row r="344" spans="1:16">
      <c r="A344" s="168">
        <f t="shared" si="3"/>
        <v>41798</v>
      </c>
      <c r="B344" s="71">
        <v>0.8122285714285713</v>
      </c>
      <c r="C344" s="35">
        <v>2.36</v>
      </c>
      <c r="D344" s="51">
        <v>1.287553648068652</v>
      </c>
      <c r="E344" s="51">
        <v>7.7625570776255586</v>
      </c>
      <c r="F344" s="35">
        <v>191.68594285714283</v>
      </c>
      <c r="G344" s="35"/>
      <c r="H344" s="35">
        <v>1.34</v>
      </c>
      <c r="I344" s="12">
        <v>3.0769230769230944</v>
      </c>
      <c r="J344" s="51">
        <v>0</v>
      </c>
      <c r="K344" s="35">
        <v>108.83862857142856</v>
      </c>
      <c r="L344" s="35"/>
      <c r="M344" s="35">
        <v>2.34</v>
      </c>
      <c r="N344" s="51">
        <v>-1.2658227848101262</v>
      </c>
      <c r="O344" s="51">
        <v>1.2987012987012889</v>
      </c>
      <c r="P344" s="35">
        <v>190.06148571428568</v>
      </c>
    </row>
    <row r="345" spans="1:16">
      <c r="A345" s="168">
        <f t="shared" si="3"/>
        <v>41805</v>
      </c>
      <c r="B345" s="71">
        <v>0.80497857142857143</v>
      </c>
      <c r="C345" s="35">
        <v>2.37</v>
      </c>
      <c r="D345" s="51">
        <v>0.42372881355932179</v>
      </c>
      <c r="E345" s="51">
        <v>4.4052863436123459</v>
      </c>
      <c r="F345" s="35">
        <v>190.77992142857144</v>
      </c>
      <c r="G345" s="35"/>
      <c r="H345" s="35">
        <v>1.35</v>
      </c>
      <c r="I345" s="12">
        <v>0.74626865671640985</v>
      </c>
      <c r="J345" s="51">
        <v>-4.2553191489361524</v>
      </c>
      <c r="K345" s="35">
        <v>108.67210714285716</v>
      </c>
      <c r="L345" s="35"/>
      <c r="M345" s="35">
        <v>2.46</v>
      </c>
      <c r="N345" s="51">
        <v>5.1282051282051384</v>
      </c>
      <c r="O345" s="51">
        <v>5.1282051282051384</v>
      </c>
      <c r="P345" s="35">
        <v>198.02472857142857</v>
      </c>
    </row>
    <row r="346" spans="1:16">
      <c r="A346" s="168">
        <f t="shared" si="3"/>
        <v>41812</v>
      </c>
      <c r="B346" s="71">
        <v>0.79857857142857147</v>
      </c>
      <c r="C346" s="35">
        <v>2.46</v>
      </c>
      <c r="D346" s="51">
        <v>3.7974683544303787</v>
      </c>
      <c r="E346" s="51">
        <v>4.6808510638297776</v>
      </c>
      <c r="F346" s="35">
        <v>196.4503285714286</v>
      </c>
      <c r="G346" s="35"/>
      <c r="H346" s="35">
        <v>1.45</v>
      </c>
      <c r="I346" s="12">
        <v>7.4074074074073906</v>
      </c>
      <c r="J346" s="51">
        <v>-4.6052631578947398</v>
      </c>
      <c r="K346" s="35">
        <v>115.79389285714285</v>
      </c>
      <c r="L346" s="35"/>
      <c r="M346" s="35">
        <v>2.52</v>
      </c>
      <c r="N346" s="51">
        <v>2.4390243902439011</v>
      </c>
      <c r="O346" s="51">
        <v>5.4393305439330391</v>
      </c>
      <c r="P346" s="35">
        <v>201.24180000000001</v>
      </c>
    </row>
    <row r="347" spans="1:16">
      <c r="A347" s="168">
        <f t="shared" si="3"/>
        <v>41819</v>
      </c>
      <c r="B347" s="71">
        <v>0.79986428571428569</v>
      </c>
      <c r="C347" s="35">
        <v>2.44</v>
      </c>
      <c r="D347" s="51">
        <v>-0.81300813008130035</v>
      </c>
      <c r="E347" s="51">
        <v>2.092050209205027</v>
      </c>
      <c r="F347" s="35">
        <v>195.16688571428571</v>
      </c>
      <c r="G347" s="35"/>
      <c r="H347" s="35">
        <v>1.44</v>
      </c>
      <c r="I347" s="12">
        <v>-0.68965517241379359</v>
      </c>
      <c r="J347" s="51">
        <v>-3.3557046979865817</v>
      </c>
      <c r="K347" s="35">
        <v>115.18045714285714</v>
      </c>
      <c r="L347" s="35"/>
      <c r="M347" s="35">
        <v>2.4300000000000002</v>
      </c>
      <c r="N347" s="51">
        <v>-3.5714285714285694</v>
      </c>
      <c r="O347" s="51">
        <v>2.9661016949152668</v>
      </c>
      <c r="P347" s="35">
        <v>194.36702142857143</v>
      </c>
    </row>
    <row r="348" spans="1:16">
      <c r="A348" s="168">
        <f t="shared" si="3"/>
        <v>41826</v>
      </c>
      <c r="B348" s="71">
        <v>0.79667857142857146</v>
      </c>
      <c r="C348" s="35">
        <v>2.4500000000000002</v>
      </c>
      <c r="D348" s="51">
        <v>0.40983606557378494</v>
      </c>
      <c r="E348" s="51">
        <v>1.6597510373443924</v>
      </c>
      <c r="F348" s="35">
        <v>195.18625000000003</v>
      </c>
      <c r="G348" s="35"/>
      <c r="H348" s="35">
        <v>1.42</v>
      </c>
      <c r="I348" s="12">
        <v>-1.3888888888888999</v>
      </c>
      <c r="J348" s="51">
        <v>-3.4013605442176953</v>
      </c>
      <c r="K348" s="35">
        <v>113.12835714285714</v>
      </c>
      <c r="L348" s="35"/>
      <c r="M348" s="35">
        <v>2.42</v>
      </c>
      <c r="N348" s="51">
        <v>-0.41152263374486608</v>
      </c>
      <c r="O348" s="51">
        <v>2.9787234042553052</v>
      </c>
      <c r="P348" s="35">
        <v>192.79621428571429</v>
      </c>
    </row>
    <row r="349" spans="1:16">
      <c r="A349" s="168">
        <f t="shared" si="3"/>
        <v>41833</v>
      </c>
      <c r="B349" s="71">
        <v>0.79415714285714301</v>
      </c>
      <c r="C349" s="35">
        <v>2.46</v>
      </c>
      <c r="D349" s="51">
        <v>0.4081632653061007</v>
      </c>
      <c r="E349" s="51">
        <v>1.6528925619834638</v>
      </c>
      <c r="F349" s="35">
        <v>195.36265714285716</v>
      </c>
      <c r="G349" s="35"/>
      <c r="H349" s="35">
        <v>1.41</v>
      </c>
      <c r="I349" s="12">
        <v>-0.70422535211267245</v>
      </c>
      <c r="J349" s="51">
        <v>-2.7586206896551744</v>
      </c>
      <c r="K349" s="35">
        <v>111.97615714285716</v>
      </c>
      <c r="L349" s="35"/>
      <c r="M349" s="35">
        <v>2.4</v>
      </c>
      <c r="N349" s="51">
        <v>-0.8264462809917319</v>
      </c>
      <c r="O349" s="51">
        <v>0.41841004184099972</v>
      </c>
      <c r="P349" s="35">
        <v>190.59771428571429</v>
      </c>
    </row>
    <row r="350" spans="1:16">
      <c r="A350" s="168">
        <f t="shared" si="3"/>
        <v>41840</v>
      </c>
      <c r="B350" s="71">
        <v>0.79258571428571434</v>
      </c>
      <c r="C350" s="35">
        <v>2.4700000000000002</v>
      </c>
      <c r="D350" s="51">
        <v>0.40650406504066439</v>
      </c>
      <c r="E350" s="51">
        <v>-0.80321285140561827</v>
      </c>
      <c r="F350" s="35">
        <v>195.76867142857145</v>
      </c>
      <c r="G350" s="35"/>
      <c r="H350" s="35">
        <v>1.38</v>
      </c>
      <c r="I350" s="12">
        <v>-2.1276595744680833</v>
      </c>
      <c r="J350" s="51">
        <v>-8.6092715231788191</v>
      </c>
      <c r="K350" s="35">
        <v>109.37682857142856</v>
      </c>
      <c r="L350" s="35"/>
      <c r="M350" s="35">
        <v>2.44</v>
      </c>
      <c r="N350" s="51">
        <v>1.6666666666666572</v>
      </c>
      <c r="O350" s="51">
        <v>-0.81300813008130035</v>
      </c>
      <c r="P350" s="35">
        <v>193.3909142857143</v>
      </c>
    </row>
    <row r="351" spans="1:16">
      <c r="A351" s="168">
        <f t="shared" si="3"/>
        <v>41847</v>
      </c>
      <c r="B351" s="71">
        <v>0.79125714285714288</v>
      </c>
      <c r="C351" s="35">
        <v>2.46</v>
      </c>
      <c r="D351" s="51">
        <v>-0.40485829959514774</v>
      </c>
      <c r="E351" s="51">
        <v>-3.90625</v>
      </c>
      <c r="F351" s="35">
        <v>194.64925714285715</v>
      </c>
      <c r="G351" s="35"/>
      <c r="H351" s="35">
        <v>1.44</v>
      </c>
      <c r="I351" s="12">
        <v>4.3478260869565162</v>
      </c>
      <c r="J351" s="51">
        <v>-7.0967741935483986</v>
      </c>
      <c r="K351" s="35">
        <v>113.94102857142856</v>
      </c>
      <c r="L351" s="35"/>
      <c r="M351" s="35">
        <v>2.41</v>
      </c>
      <c r="N351" s="51">
        <v>-1.2295081967213122</v>
      </c>
      <c r="O351" s="51">
        <v>-3.2128514056225015</v>
      </c>
      <c r="P351" s="35">
        <v>190.69297142857144</v>
      </c>
    </row>
    <row r="352" spans="1:16">
      <c r="A352" s="168">
        <f t="shared" si="3"/>
        <v>41854</v>
      </c>
      <c r="B352" s="71">
        <v>0.79297857142857153</v>
      </c>
      <c r="C352" s="35">
        <v>2.42</v>
      </c>
      <c r="D352" s="51">
        <v>-1.6260162601626007</v>
      </c>
      <c r="E352" s="51">
        <v>-5.0980392156862706</v>
      </c>
      <c r="F352" s="35">
        <v>191.90081428571432</v>
      </c>
      <c r="G352" s="35"/>
      <c r="H352" s="35">
        <v>1.44</v>
      </c>
      <c r="I352" s="12">
        <v>0</v>
      </c>
      <c r="J352" s="51">
        <v>-7.0967741935483986</v>
      </c>
      <c r="K352" s="35">
        <v>114.18891428571429</v>
      </c>
      <c r="L352" s="35"/>
      <c r="M352" s="35">
        <v>2.41</v>
      </c>
      <c r="N352" s="51">
        <v>0</v>
      </c>
      <c r="O352" s="51">
        <v>-0.41322314049585884</v>
      </c>
      <c r="P352" s="35">
        <v>191.10783571428576</v>
      </c>
    </row>
    <row r="353" spans="1:16">
      <c r="A353" s="168">
        <f t="shared" si="3"/>
        <v>41861</v>
      </c>
      <c r="B353" s="71">
        <v>0.79534285714285702</v>
      </c>
      <c r="C353" s="35">
        <v>2.42</v>
      </c>
      <c r="D353" s="51">
        <v>0</v>
      </c>
      <c r="E353" s="51">
        <v>-5.46875</v>
      </c>
      <c r="F353" s="35">
        <v>192.47297142857138</v>
      </c>
      <c r="G353" s="35"/>
      <c r="H353" s="35">
        <v>1.9</v>
      </c>
      <c r="I353" s="12">
        <v>31.944444444444429</v>
      </c>
      <c r="J353" s="51">
        <v>21.794871794871781</v>
      </c>
      <c r="K353" s="35">
        <v>151.11514285714281</v>
      </c>
      <c r="L353" s="35"/>
      <c r="M353" s="35">
        <v>2.36</v>
      </c>
      <c r="N353" s="51">
        <v>-2.074688796680519</v>
      </c>
      <c r="O353" s="51">
        <v>-5.6000000000000085</v>
      </c>
      <c r="P353" s="35">
        <v>187.70091428571425</v>
      </c>
    </row>
    <row r="354" spans="1:16">
      <c r="A354" s="168">
        <f t="shared" si="3"/>
        <v>41868</v>
      </c>
      <c r="B354" s="71">
        <v>0.79935714285714288</v>
      </c>
      <c r="C354" s="35">
        <v>2.42</v>
      </c>
      <c r="D354" s="51">
        <v>0</v>
      </c>
      <c r="E354" s="51">
        <v>-5.0980392156862706</v>
      </c>
      <c r="F354" s="35">
        <v>193.44442857142857</v>
      </c>
      <c r="G354" s="35"/>
      <c r="H354" s="35">
        <v>1.39</v>
      </c>
      <c r="I354" s="12">
        <v>-26.842105263157904</v>
      </c>
      <c r="J354" s="51">
        <v>-9.7402597402597451</v>
      </c>
      <c r="K354" s="35">
        <v>111.11064285714285</v>
      </c>
      <c r="L354" s="35"/>
      <c r="M354" s="35">
        <v>2.5</v>
      </c>
      <c r="N354" s="51">
        <v>5.9322033898305193</v>
      </c>
      <c r="O354" s="51">
        <v>0</v>
      </c>
      <c r="P354" s="35">
        <v>199.83928571428572</v>
      </c>
    </row>
    <row r="355" spans="1:16">
      <c r="A355" s="168">
        <f t="shared" si="3"/>
        <v>41875</v>
      </c>
      <c r="B355" s="71">
        <v>0.80041428571428574</v>
      </c>
      <c r="C355" s="35">
        <v>2.42</v>
      </c>
      <c r="D355" s="51">
        <v>0</v>
      </c>
      <c r="E355" s="51">
        <v>-6.201550387596896</v>
      </c>
      <c r="F355" s="35">
        <v>193.70025714285714</v>
      </c>
      <c r="G355" s="35"/>
      <c r="H355" s="35">
        <v>1.4</v>
      </c>
      <c r="I355" s="12">
        <v>0.71942446043165376</v>
      </c>
      <c r="J355" s="51">
        <v>-10.828025477707016</v>
      </c>
      <c r="K355" s="35">
        <v>112.05799999999999</v>
      </c>
      <c r="L355" s="35"/>
      <c r="M355" s="35">
        <v>2.4900000000000002</v>
      </c>
      <c r="N355" s="51">
        <v>-0.39999999999999147</v>
      </c>
      <c r="O355" s="51">
        <v>-2.7343749999999858</v>
      </c>
      <c r="P355" s="35">
        <v>199.30315714285715</v>
      </c>
    </row>
    <row r="356" spans="1:16">
      <c r="A356" s="168">
        <f t="shared" si="3"/>
        <v>41882</v>
      </c>
      <c r="B356" s="71">
        <v>0.79587142857142867</v>
      </c>
      <c r="C356" s="35">
        <v>2.4300000000000002</v>
      </c>
      <c r="D356" s="51">
        <v>0.41322314049587305</v>
      </c>
      <c r="E356" s="51">
        <v>-7.9545454545454533</v>
      </c>
      <c r="F356" s="35">
        <v>193.39675714285718</v>
      </c>
      <c r="G356" s="35"/>
      <c r="H356" s="35">
        <v>1.35</v>
      </c>
      <c r="I356" s="12">
        <v>-3.5714285714285552</v>
      </c>
      <c r="J356" s="51">
        <v>-17.177914110429441</v>
      </c>
      <c r="K356" s="35">
        <v>107.44264285714287</v>
      </c>
      <c r="L356" s="35"/>
      <c r="M356" s="35">
        <v>2.4900000000000002</v>
      </c>
      <c r="N356" s="51">
        <v>0</v>
      </c>
      <c r="O356" s="51">
        <v>-3.8610038610038373</v>
      </c>
      <c r="P356" s="35">
        <v>198.17198571428577</v>
      </c>
    </row>
    <row r="357" spans="1:16">
      <c r="A357" s="168">
        <f t="shared" si="3"/>
        <v>41889</v>
      </c>
      <c r="B357" s="71">
        <v>0.79424285714285714</v>
      </c>
      <c r="C357" s="35">
        <v>2.42</v>
      </c>
      <c r="D357" s="51">
        <v>-0.41152263374486608</v>
      </c>
      <c r="E357" s="51">
        <v>-10.701107011070107</v>
      </c>
      <c r="F357" s="35">
        <v>192.20677142857144</v>
      </c>
      <c r="G357" s="35"/>
      <c r="H357" s="35">
        <v>1.42</v>
      </c>
      <c r="I357" s="12">
        <v>5.1851851851851762</v>
      </c>
      <c r="J357" s="51">
        <v>-14.970059880239518</v>
      </c>
      <c r="K357" s="35">
        <v>112.78248571428571</v>
      </c>
      <c r="L357" s="35"/>
      <c r="M357" s="35">
        <v>2.4300000000000002</v>
      </c>
      <c r="N357" s="51">
        <v>-2.409638554216869</v>
      </c>
      <c r="O357" s="51">
        <v>-6.538461538461533</v>
      </c>
      <c r="P357" s="35">
        <v>193.00101428571429</v>
      </c>
    </row>
    <row r="358" spans="1:16">
      <c r="A358" s="168">
        <f t="shared" si="3"/>
        <v>41896</v>
      </c>
      <c r="B358" s="71">
        <v>0.79823571428571427</v>
      </c>
      <c r="C358" s="35">
        <v>2.4</v>
      </c>
      <c r="D358" s="51">
        <v>-0.8264462809917319</v>
      </c>
      <c r="E358" s="51">
        <v>-10.780669144981417</v>
      </c>
      <c r="F358" s="35">
        <v>191.57657142857141</v>
      </c>
      <c r="G358" s="35"/>
      <c r="H358" s="35">
        <v>1.37</v>
      </c>
      <c r="I358" s="12">
        <v>-3.5211267605633623</v>
      </c>
      <c r="J358" s="51">
        <v>-19.411764705882334</v>
      </c>
      <c r="K358" s="35">
        <v>109.35829285714287</v>
      </c>
      <c r="L358" s="35"/>
      <c r="M358" s="35">
        <v>2.3199999999999998</v>
      </c>
      <c r="N358" s="51">
        <v>-4.5267489711934275</v>
      </c>
      <c r="O358" s="51">
        <v>-9.3750000000000142</v>
      </c>
      <c r="P358" s="35">
        <v>185.19068571428571</v>
      </c>
    </row>
    <row r="359" spans="1:16">
      <c r="A359" s="168">
        <f t="shared" si="3"/>
        <v>41903</v>
      </c>
      <c r="B359" s="71">
        <v>0.79224285714285714</v>
      </c>
      <c r="C359" s="35">
        <v>2.36</v>
      </c>
      <c r="D359" s="51">
        <v>-1.6666666666666714</v>
      </c>
      <c r="E359" s="51">
        <v>-9.92366412213741</v>
      </c>
      <c r="F359" s="35">
        <v>186.96931428571429</v>
      </c>
      <c r="G359" s="35"/>
      <c r="H359" s="35">
        <v>1.35</v>
      </c>
      <c r="I359" s="12">
        <v>-1.4598540145985339</v>
      </c>
      <c r="J359" s="51">
        <v>-18.674698795180717</v>
      </c>
      <c r="K359" s="35">
        <v>106.95278571428572</v>
      </c>
      <c r="L359" s="35"/>
      <c r="M359" s="35">
        <v>2.37</v>
      </c>
      <c r="N359" s="51">
        <v>2.1551724137931103</v>
      </c>
      <c r="O359" s="51">
        <v>-6.3241106719367508</v>
      </c>
      <c r="P359" s="35">
        <v>187.76155714285716</v>
      </c>
    </row>
    <row r="360" spans="1:16">
      <c r="A360" s="168">
        <f t="shared" si="3"/>
        <v>41910</v>
      </c>
      <c r="B360" s="71">
        <v>0.78331428571428574</v>
      </c>
      <c r="C360" s="35">
        <v>2.41</v>
      </c>
      <c r="D360" s="51">
        <v>2.1186440677966232</v>
      </c>
      <c r="E360" s="51">
        <v>-5.4901960784313673</v>
      </c>
      <c r="F360" s="35">
        <v>188.77874285714287</v>
      </c>
      <c r="G360" s="35"/>
      <c r="H360" s="35">
        <v>1.25</v>
      </c>
      <c r="I360" s="12">
        <v>-7.407407407407419</v>
      </c>
      <c r="J360" s="51">
        <v>-26.900584795321635</v>
      </c>
      <c r="K360" s="35">
        <v>97.914285714285725</v>
      </c>
      <c r="L360" s="35"/>
      <c r="M360" s="35">
        <v>2.0699999999999998</v>
      </c>
      <c r="N360" s="51">
        <v>-12.658227848101276</v>
      </c>
      <c r="O360" s="51">
        <v>-14.107883817427407</v>
      </c>
      <c r="P360" s="35">
        <v>162.14605714285713</v>
      </c>
    </row>
    <row r="361" spans="1:16">
      <c r="A361" s="168">
        <f t="shared" si="3"/>
        <v>41917</v>
      </c>
      <c r="B361" s="71">
        <v>0.78167142857142846</v>
      </c>
      <c r="C361" s="35">
        <v>2.17</v>
      </c>
      <c r="D361" s="51">
        <v>-9.9585062240663973</v>
      </c>
      <c r="E361" s="51">
        <v>-12.5</v>
      </c>
      <c r="F361" s="35">
        <v>169.62269999999998</v>
      </c>
      <c r="G361" s="35"/>
      <c r="H361" s="35">
        <v>1.19</v>
      </c>
      <c r="I361" s="12">
        <v>-4.8000000000000114</v>
      </c>
      <c r="J361" s="51">
        <v>-29.585798816568044</v>
      </c>
      <c r="K361" s="35">
        <v>93.018899999999988</v>
      </c>
      <c r="L361" s="35"/>
      <c r="M361" s="35">
        <v>2.2200000000000002</v>
      </c>
      <c r="N361" s="51">
        <v>7.2463768115942173</v>
      </c>
      <c r="O361" s="51">
        <v>-6.3291139240506311</v>
      </c>
      <c r="P361" s="35">
        <v>173.53105714285712</v>
      </c>
    </row>
    <row r="362" spans="1:16">
      <c r="A362" s="168">
        <f t="shared" si="3"/>
        <v>41924</v>
      </c>
      <c r="B362" s="71">
        <v>0.78655714285714295</v>
      </c>
      <c r="C362" s="35">
        <v>2.11</v>
      </c>
      <c r="D362" s="51">
        <v>-2.7649769585253381</v>
      </c>
      <c r="E362" s="51">
        <v>-12.809917355371908</v>
      </c>
      <c r="F362" s="35">
        <v>165.96355714285716</v>
      </c>
      <c r="G362" s="35"/>
      <c r="H362" s="35">
        <v>1.26</v>
      </c>
      <c r="I362" s="12">
        <v>5.8823529411764781</v>
      </c>
      <c r="J362" s="51">
        <v>-24.096385542168676</v>
      </c>
      <c r="K362" s="35">
        <v>99.106200000000015</v>
      </c>
      <c r="L362" s="35"/>
      <c r="M362" s="35">
        <v>2.08</v>
      </c>
      <c r="N362" s="51">
        <v>-6.3063063063063112</v>
      </c>
      <c r="O362" s="51">
        <v>-12.970711297071134</v>
      </c>
      <c r="P362" s="35">
        <v>163.60388571428575</v>
      </c>
    </row>
    <row r="363" spans="1:16">
      <c r="A363" s="168">
        <f t="shared" si="3"/>
        <v>41931</v>
      </c>
      <c r="B363" s="71">
        <v>0.79348571428571435</v>
      </c>
      <c r="C363" s="35">
        <v>2.1</v>
      </c>
      <c r="D363" s="51">
        <v>-0.47393364928909421</v>
      </c>
      <c r="E363" s="51">
        <v>-12.13389121338912</v>
      </c>
      <c r="F363" s="35">
        <v>166.63200000000003</v>
      </c>
      <c r="G363" s="35"/>
      <c r="H363" s="35">
        <v>1.35</v>
      </c>
      <c r="I363" s="12">
        <v>7.1428571428571388</v>
      </c>
      <c r="J363" s="51">
        <v>-21.511627906976742</v>
      </c>
      <c r="K363" s="35">
        <v>107.12057142857145</v>
      </c>
      <c r="L363" s="35"/>
      <c r="M363" s="35">
        <v>2</v>
      </c>
      <c r="N363" s="51">
        <v>-3.8461538461538538</v>
      </c>
      <c r="O363" s="51">
        <v>-13.793103448275858</v>
      </c>
      <c r="P363" s="35">
        <v>158.69714285714286</v>
      </c>
    </row>
    <row r="364" spans="1:16">
      <c r="A364" s="168">
        <f t="shared" si="3"/>
        <v>41938</v>
      </c>
      <c r="B364" s="71">
        <v>0.79080000000000006</v>
      </c>
      <c r="C364" s="35">
        <v>2.11</v>
      </c>
      <c r="D364" s="51">
        <v>0.4761904761904816</v>
      </c>
      <c r="E364" s="51">
        <v>-10.970464135021103</v>
      </c>
      <c r="F364" s="35">
        <v>166.8588</v>
      </c>
      <c r="G364" s="35"/>
      <c r="H364" s="35">
        <v>1.22</v>
      </c>
      <c r="I364" s="12">
        <v>-9.6296296296296333</v>
      </c>
      <c r="J364" s="51">
        <v>-25.153374233128829</v>
      </c>
      <c r="K364" s="35">
        <v>96.47760000000001</v>
      </c>
      <c r="L364" s="35"/>
      <c r="M364" s="35">
        <v>2.13</v>
      </c>
      <c r="N364" s="51">
        <v>6.5</v>
      </c>
      <c r="O364" s="51">
        <v>-8.974358974358978</v>
      </c>
      <c r="P364" s="35">
        <v>168.44040000000001</v>
      </c>
    </row>
    <row r="365" spans="1:16">
      <c r="A365" s="168">
        <f t="shared" si="3"/>
        <v>41945</v>
      </c>
      <c r="B365" s="71">
        <v>0.78722142857142863</v>
      </c>
      <c r="C365" s="35">
        <v>2.1</v>
      </c>
      <c r="D365" s="51">
        <v>-0.47393364928909421</v>
      </c>
      <c r="E365" s="51">
        <v>-12.499999999999986</v>
      </c>
      <c r="F365" s="35">
        <v>165.31650000000002</v>
      </c>
      <c r="G365" s="35"/>
      <c r="H365" s="35">
        <v>1.26</v>
      </c>
      <c r="I365" s="12">
        <v>3.2786885245901658</v>
      </c>
      <c r="J365" s="51">
        <v>-22.222222222222229</v>
      </c>
      <c r="K365" s="35">
        <v>99.189900000000009</v>
      </c>
      <c r="L365" s="35"/>
      <c r="M365" s="35">
        <v>2.06</v>
      </c>
      <c r="N365" s="51">
        <v>-3.2863849765258095</v>
      </c>
      <c r="O365" s="51">
        <v>-11.206896551724128</v>
      </c>
      <c r="P365" s="35">
        <v>162.16761428571431</v>
      </c>
    </row>
    <row r="366" spans="1:16">
      <c r="A366" s="168">
        <f t="shared" si="3"/>
        <v>41952</v>
      </c>
      <c r="B366" s="71">
        <v>0.78346428571428584</v>
      </c>
      <c r="C366" s="35">
        <v>2.2599999999999998</v>
      </c>
      <c r="D366" s="51">
        <v>7.6190476190476204</v>
      </c>
      <c r="E366" s="51">
        <v>-3.8297872340425698</v>
      </c>
      <c r="F366" s="35">
        <v>177.06292857142859</v>
      </c>
      <c r="G366" s="35"/>
      <c r="H366" s="35">
        <v>1.26</v>
      </c>
      <c r="I366" s="12">
        <v>0</v>
      </c>
      <c r="J366" s="51">
        <v>-22.222222222222229</v>
      </c>
      <c r="K366" s="35">
        <v>98.716500000000025</v>
      </c>
      <c r="L366" s="35"/>
      <c r="M366" s="35">
        <v>2.1</v>
      </c>
      <c r="N366" s="51">
        <v>1.9417475728155296</v>
      </c>
      <c r="O366" s="51">
        <v>-7.8947368421052602</v>
      </c>
      <c r="P366" s="35">
        <v>164.52750000000003</v>
      </c>
    </row>
    <row r="367" spans="1:16">
      <c r="A367" s="168">
        <f t="shared" si="3"/>
        <v>41959</v>
      </c>
      <c r="B367" s="71">
        <v>0.78859999999999986</v>
      </c>
      <c r="C367" s="35">
        <v>2.14</v>
      </c>
      <c r="D367" s="51">
        <v>-5.3097345132743214</v>
      </c>
      <c r="E367" s="51">
        <v>-10.084033613445371</v>
      </c>
      <c r="F367" s="35">
        <v>168.76039999999998</v>
      </c>
      <c r="G367" s="35"/>
      <c r="H367" s="35">
        <v>1.21</v>
      </c>
      <c r="I367" s="12">
        <v>-3.9682539682539755</v>
      </c>
      <c r="J367" s="51">
        <v>-24.375</v>
      </c>
      <c r="K367" s="35">
        <v>95.420599999999979</v>
      </c>
      <c r="L367" s="35"/>
      <c r="M367" s="35">
        <v>1.98</v>
      </c>
      <c r="N367" s="51">
        <v>-5.7142857142857224</v>
      </c>
      <c r="O367" s="51">
        <v>-11.210762331838566</v>
      </c>
      <c r="P367" s="35">
        <v>156.14279999999997</v>
      </c>
    </row>
    <row r="368" spans="1:16">
      <c r="A368" s="168">
        <f t="shared" si="3"/>
        <v>41966</v>
      </c>
      <c r="B368" s="71">
        <v>0.79649285714285711</v>
      </c>
      <c r="C368" s="35">
        <v>2.11</v>
      </c>
      <c r="D368" s="51">
        <v>-1.4018691588785259</v>
      </c>
      <c r="E368" s="51">
        <v>-9.051724137931032</v>
      </c>
      <c r="F368" s="35">
        <v>168.05999285714284</v>
      </c>
      <c r="G368" s="35"/>
      <c r="H368" s="35">
        <v>1.18</v>
      </c>
      <c r="I368" s="12">
        <v>-2.4793388429752099</v>
      </c>
      <c r="J368" s="51">
        <v>-22.875816993464056</v>
      </c>
      <c r="K368" s="35">
        <v>93.986157142857124</v>
      </c>
      <c r="L368" s="35"/>
      <c r="M368" s="35">
        <v>2.1</v>
      </c>
      <c r="N368" s="51">
        <v>6.0606060606060623</v>
      </c>
      <c r="O368" s="51">
        <v>-6.6666666666666714</v>
      </c>
      <c r="P368" s="35">
        <v>167.26350000000002</v>
      </c>
    </row>
    <row r="369" spans="1:16">
      <c r="A369" s="168">
        <f t="shared" si="3"/>
        <v>41973</v>
      </c>
      <c r="B369" s="71">
        <v>0.79287857142857143</v>
      </c>
      <c r="C369" s="35">
        <v>2.08</v>
      </c>
      <c r="D369" s="51">
        <v>-1.4218009478672968</v>
      </c>
      <c r="E369" s="51">
        <v>-9.9567099567099575</v>
      </c>
      <c r="F369" s="35">
        <v>164.91874285714286</v>
      </c>
      <c r="G369" s="35"/>
      <c r="H369" s="35">
        <v>1.19</v>
      </c>
      <c r="I369" s="12">
        <v>0.84745762711864359</v>
      </c>
      <c r="J369" s="51">
        <v>-22.727272727272734</v>
      </c>
      <c r="K369" s="35">
        <v>94.352550000000008</v>
      </c>
      <c r="L369" s="35"/>
      <c r="M369" s="35">
        <v>2.0699999999999998</v>
      </c>
      <c r="N369" s="51">
        <v>-1.4285714285714448</v>
      </c>
      <c r="O369" s="51">
        <v>-10</v>
      </c>
      <c r="P369" s="35">
        <v>164.12586428571427</v>
      </c>
    </row>
    <row r="370" spans="1:16">
      <c r="A370" s="168">
        <f t="shared" si="3"/>
        <v>41980</v>
      </c>
      <c r="B370" s="71">
        <v>0.79001428571428567</v>
      </c>
      <c r="C370" s="35">
        <v>2.06</v>
      </c>
      <c r="D370" s="51">
        <v>-0.96153846153845279</v>
      </c>
      <c r="E370" s="51">
        <v>-11.587982832618025</v>
      </c>
      <c r="F370" s="35">
        <v>162.74294285714285</v>
      </c>
      <c r="G370" s="35"/>
      <c r="H370" s="35">
        <v>1.17</v>
      </c>
      <c r="I370" s="12">
        <v>-1.6806722689075713</v>
      </c>
      <c r="J370" s="51">
        <v>-24.025974025974023</v>
      </c>
      <c r="K370" s="35">
        <v>92.43167142857142</v>
      </c>
      <c r="L370" s="35"/>
      <c r="M370" s="35">
        <v>1.95</v>
      </c>
      <c r="N370" s="51">
        <v>-5.7971014492753596</v>
      </c>
      <c r="O370" s="51">
        <v>-12.946428571428584</v>
      </c>
      <c r="P370" s="35">
        <v>154.0527857142857</v>
      </c>
    </row>
    <row r="371" spans="1:16">
      <c r="A371" s="168">
        <f t="shared" si="3"/>
        <v>41987</v>
      </c>
      <c r="B371" s="71">
        <v>0.79002857142857152</v>
      </c>
      <c r="C371" s="35">
        <v>2.0299999999999998</v>
      </c>
      <c r="D371" s="51">
        <v>-1.4563106796116614</v>
      </c>
      <c r="E371" s="51">
        <v>-13.983050847457633</v>
      </c>
      <c r="F371" s="35">
        <v>160.3758</v>
      </c>
      <c r="G371" s="35"/>
      <c r="H371" s="35">
        <v>1.1299999999999999</v>
      </c>
      <c r="I371" s="12">
        <v>-3.4188034188034209</v>
      </c>
      <c r="J371" s="51">
        <v>-28.025477707006374</v>
      </c>
      <c r="K371" s="35">
        <v>89.273228571428575</v>
      </c>
      <c r="L371" s="35"/>
      <c r="M371" s="35">
        <v>2.0299999999999998</v>
      </c>
      <c r="N371" s="51">
        <v>4.102564102564088</v>
      </c>
      <c r="O371" s="51">
        <v>-10.964912280701753</v>
      </c>
      <c r="P371" s="35">
        <v>160.3758</v>
      </c>
    </row>
    <row r="372" spans="1:16">
      <c r="A372" s="168">
        <f t="shared" si="3"/>
        <v>41994</v>
      </c>
      <c r="B372" s="71">
        <v>0.79024285714285714</v>
      </c>
      <c r="C372" s="35">
        <v>2.0299999999999998</v>
      </c>
      <c r="D372" s="51">
        <v>0</v>
      </c>
      <c r="E372" s="51">
        <v>-12.875536480686705</v>
      </c>
      <c r="F372" s="35">
        <v>160.41929999999996</v>
      </c>
      <c r="G372" s="35"/>
      <c r="H372" s="35">
        <v>1.19</v>
      </c>
      <c r="I372" s="12">
        <v>5.3097345132743499</v>
      </c>
      <c r="J372" s="51">
        <v>-22.727272727272734</v>
      </c>
      <c r="K372" s="35">
        <v>94.038899999999998</v>
      </c>
      <c r="L372" s="35"/>
      <c r="M372" s="35">
        <v>2.0299999999999998</v>
      </c>
      <c r="N372" s="51">
        <v>0</v>
      </c>
      <c r="O372" s="51">
        <v>-10.964912280701753</v>
      </c>
      <c r="P372" s="35">
        <v>160.41929999999996</v>
      </c>
    </row>
    <row r="373" spans="1:16">
      <c r="A373" s="168">
        <f t="shared" si="3"/>
        <v>42001</v>
      </c>
      <c r="B373" s="71">
        <v>0.78604285714285727</v>
      </c>
      <c r="C373" s="35">
        <v>2.0299999999999998</v>
      </c>
      <c r="D373" s="51">
        <v>0</v>
      </c>
      <c r="E373" s="51">
        <v>-12.5</v>
      </c>
      <c r="F373" s="35">
        <v>159.56670000000003</v>
      </c>
      <c r="G373" s="35"/>
      <c r="H373" s="35">
        <v>1.18</v>
      </c>
      <c r="I373" s="12">
        <v>-0.84033613445377853</v>
      </c>
      <c r="J373" s="51">
        <v>-23.870967741935488</v>
      </c>
      <c r="K373" s="35">
        <v>92.753057142857159</v>
      </c>
      <c r="L373" s="35"/>
      <c r="M373" s="35">
        <v>2.0499999999999998</v>
      </c>
      <c r="N373" s="51">
        <v>0.98522167487683987</v>
      </c>
      <c r="O373" s="51">
        <v>-9.6916299559471497</v>
      </c>
      <c r="P373" s="35">
        <v>161.13878571428572</v>
      </c>
    </row>
    <row r="374" spans="1:16">
      <c r="A374" s="168">
        <f t="shared" si="3"/>
        <v>42008</v>
      </c>
      <c r="B374" s="71">
        <v>0.78154285714285721</v>
      </c>
      <c r="C374" s="35">
        <v>2.0499999999999998</v>
      </c>
      <c r="D374" s="12">
        <v>0.98522167487683987</v>
      </c>
      <c r="E374" s="12">
        <v>-7.2398190045248896</v>
      </c>
      <c r="F374" s="35">
        <v>160.21628571428573</v>
      </c>
      <c r="G374" s="35"/>
      <c r="H374" s="35">
        <v>1.1200000000000001</v>
      </c>
      <c r="I374" s="12">
        <v>-5.0847457627118473</v>
      </c>
      <c r="J374" s="12">
        <v>-25.827814569536429</v>
      </c>
      <c r="K374" s="35">
        <v>87.532800000000009</v>
      </c>
      <c r="L374" s="35"/>
      <c r="M374" s="35">
        <v>2.06</v>
      </c>
      <c r="N374" s="12">
        <v>0.48780487804877737</v>
      </c>
      <c r="O374" s="12">
        <v>-8.0357142857142918</v>
      </c>
      <c r="P374" s="35">
        <v>160.99782857142858</v>
      </c>
    </row>
    <row r="375" spans="1:16">
      <c r="A375" s="168">
        <f t="shared" si="3"/>
        <v>42015</v>
      </c>
      <c r="B375" s="71">
        <v>0.78144285714285722</v>
      </c>
      <c r="C375" s="35">
        <v>2.0299999999999998</v>
      </c>
      <c r="D375" s="12">
        <v>-0.97560975609755474</v>
      </c>
      <c r="E375" s="12">
        <v>-8.968609865470853</v>
      </c>
      <c r="F375" s="35">
        <v>158.63290000000001</v>
      </c>
      <c r="G375" s="35"/>
      <c r="H375" s="35">
        <v>1.0900000000000001</v>
      </c>
      <c r="I375" s="12">
        <v>-2.6785714285714306</v>
      </c>
      <c r="J375" s="12">
        <v>-30.128205128205124</v>
      </c>
      <c r="K375" s="35">
        <v>85.177271428571444</v>
      </c>
      <c r="L375" s="35"/>
      <c r="M375" s="35">
        <v>2.0699999999999998</v>
      </c>
      <c r="N375" s="12">
        <v>0.48543689320388239</v>
      </c>
      <c r="O375" s="12">
        <v>-7.5892857142857366</v>
      </c>
      <c r="P375" s="35">
        <v>161.75867142857143</v>
      </c>
    </row>
    <row r="376" spans="1:16">
      <c r="A376" s="168">
        <f t="shared" si="3"/>
        <v>42022</v>
      </c>
      <c r="B376" s="71">
        <v>0.77222857142857138</v>
      </c>
      <c r="C376" s="35">
        <v>2.04</v>
      </c>
      <c r="D376" s="12">
        <v>0.49261083743843415</v>
      </c>
      <c r="E376" s="12">
        <v>-8.5201793721973047</v>
      </c>
      <c r="F376" s="35">
        <v>157.53462857142858</v>
      </c>
      <c r="G376" s="35"/>
      <c r="H376" s="35">
        <v>1.05</v>
      </c>
      <c r="I376" s="12">
        <v>-3.6697247706422047</v>
      </c>
      <c r="J376" s="12">
        <v>-32.692307692307693</v>
      </c>
      <c r="K376" s="35">
        <v>81.084000000000003</v>
      </c>
      <c r="L376" s="35"/>
      <c r="M376" s="35">
        <v>1.91</v>
      </c>
      <c r="N376" s="12">
        <v>-7.7294685990338223</v>
      </c>
      <c r="O376" s="12">
        <v>-10.328638497652591</v>
      </c>
      <c r="P376" s="35">
        <v>147.49565714285714</v>
      </c>
    </row>
    <row r="377" spans="1:16">
      <c r="A377" s="168">
        <f t="shared" si="3"/>
        <v>42029</v>
      </c>
      <c r="B377" s="71">
        <v>0.75998571428571438</v>
      </c>
      <c r="C377" s="35">
        <v>1.99</v>
      </c>
      <c r="D377" s="12">
        <v>-2.4509803921568647</v>
      </c>
      <c r="E377" s="12">
        <v>-11.555555555555557</v>
      </c>
      <c r="F377" s="35">
        <v>151.23715714285717</v>
      </c>
      <c r="G377" s="35"/>
      <c r="H377" s="35">
        <v>1.02</v>
      </c>
      <c r="I377" s="12">
        <v>-2.8571428571428612</v>
      </c>
      <c r="J377" s="12">
        <v>-34.615384615384613</v>
      </c>
      <c r="K377" s="35">
        <v>77.518542857142876</v>
      </c>
      <c r="L377" s="35"/>
      <c r="M377" s="35">
        <v>1.84</v>
      </c>
      <c r="N377" s="12">
        <v>-3.6649214659685754</v>
      </c>
      <c r="O377" s="12">
        <v>-15.981735159817347</v>
      </c>
      <c r="P377" s="35">
        <v>139.83737142857143</v>
      </c>
    </row>
    <row r="378" spans="1:16">
      <c r="A378" s="168">
        <f t="shared" si="3"/>
        <v>42036</v>
      </c>
      <c r="B378" s="71">
        <v>0.74857857142857143</v>
      </c>
      <c r="C378" s="35">
        <v>2</v>
      </c>
      <c r="D378" s="12">
        <v>0.50251256281406143</v>
      </c>
      <c r="E378" s="12">
        <v>-11.894273127753308</v>
      </c>
      <c r="F378" s="35">
        <v>149.71571428571428</v>
      </c>
      <c r="G378" s="35"/>
      <c r="H378" s="35">
        <v>0.99</v>
      </c>
      <c r="I378" s="12">
        <v>-2.941176470588232</v>
      </c>
      <c r="J378" s="12">
        <v>-34.437086092715234</v>
      </c>
      <c r="K378" s="35">
        <v>74.109278571428575</v>
      </c>
      <c r="L378" s="35"/>
      <c r="M378" s="35">
        <v>1.87</v>
      </c>
      <c r="N378" s="12">
        <v>1.6304347826086882</v>
      </c>
      <c r="O378" s="12">
        <v>-15</v>
      </c>
      <c r="P378" s="35">
        <v>139.98419285714289</v>
      </c>
    </row>
    <row r="379" spans="1:16">
      <c r="A379" s="168">
        <f t="shared" si="3"/>
        <v>42043</v>
      </c>
      <c r="B379" s="71">
        <v>0.75029285714285709</v>
      </c>
      <c r="C379" s="35">
        <v>2.02</v>
      </c>
      <c r="D379" s="12">
        <v>1</v>
      </c>
      <c r="E379" s="12">
        <v>-11.013215859030836</v>
      </c>
      <c r="F379" s="35">
        <v>151.55915714285712</v>
      </c>
      <c r="G379" s="35"/>
      <c r="H379" s="35">
        <v>0.91</v>
      </c>
      <c r="I379" s="12">
        <v>-8.0808080808080831</v>
      </c>
      <c r="J379" s="12">
        <v>-37.671232876712324</v>
      </c>
      <c r="K379" s="35">
        <v>68.276649999999989</v>
      </c>
      <c r="L379" s="35"/>
      <c r="M379" s="35">
        <v>1.9</v>
      </c>
      <c r="N379" s="12">
        <v>1.6042780748663006</v>
      </c>
      <c r="O379" s="12">
        <v>-14.79820627802691</v>
      </c>
      <c r="P379" s="35">
        <v>142.55564285714283</v>
      </c>
    </row>
    <row r="380" spans="1:16">
      <c r="A380" s="168">
        <f t="shared" si="3"/>
        <v>42050</v>
      </c>
      <c r="B380" s="71">
        <v>0.74117142857142859</v>
      </c>
      <c r="C380" s="35">
        <v>1.99</v>
      </c>
      <c r="D380" s="12">
        <v>-1.4851485148514882</v>
      </c>
      <c r="E380" s="12">
        <v>-10.762331838565018</v>
      </c>
      <c r="F380" s="35">
        <v>147.49311428571431</v>
      </c>
      <c r="G380" s="35"/>
      <c r="H380" s="35">
        <v>0.89</v>
      </c>
      <c r="I380" s="12">
        <v>-2.1978021978022042</v>
      </c>
      <c r="J380" s="12">
        <v>-36.87943262411347</v>
      </c>
      <c r="K380" s="35">
        <v>65.964257142857136</v>
      </c>
      <c r="L380" s="35"/>
      <c r="M380" s="35">
        <v>1.97</v>
      </c>
      <c r="N380" s="12">
        <v>3.6842105263157947</v>
      </c>
      <c r="O380" s="12">
        <v>-9.6330275229357909</v>
      </c>
      <c r="P380" s="35">
        <v>146.01077142857145</v>
      </c>
    </row>
    <row r="381" spans="1:16">
      <c r="A381" s="168">
        <f t="shared" si="3"/>
        <v>42057</v>
      </c>
      <c r="B381" s="71">
        <v>0.73861428571428578</v>
      </c>
      <c r="C381" s="35">
        <v>2.0699999999999998</v>
      </c>
      <c r="D381" s="12">
        <v>4.0201005025125625</v>
      </c>
      <c r="E381" s="12">
        <v>-4.1666666666666856</v>
      </c>
      <c r="F381" s="35">
        <v>152.89315714285715</v>
      </c>
      <c r="G381" s="35"/>
      <c r="H381" s="35">
        <v>0.89</v>
      </c>
      <c r="I381" s="12">
        <v>0</v>
      </c>
      <c r="J381" s="12">
        <v>-33.582089552238813</v>
      </c>
      <c r="K381" s="35">
        <v>65.736671428571441</v>
      </c>
      <c r="L381" s="35"/>
      <c r="M381" s="35">
        <v>1.98</v>
      </c>
      <c r="N381" s="12">
        <v>0.50761421319795375</v>
      </c>
      <c r="O381" s="12">
        <v>-4.3478260869565162</v>
      </c>
      <c r="P381" s="35">
        <v>146.24562857142857</v>
      </c>
    </row>
    <row r="382" spans="1:16">
      <c r="A382" s="168">
        <f t="shared" si="3"/>
        <v>42064</v>
      </c>
      <c r="B382" s="71">
        <v>0.73184285714285724</v>
      </c>
      <c r="C382" s="35">
        <v>2.17</v>
      </c>
      <c r="D382" s="12">
        <v>4.8309178743961354</v>
      </c>
      <c r="E382" s="12">
        <v>-1.363636363636374</v>
      </c>
      <c r="F382" s="35">
        <v>158.80990000000003</v>
      </c>
      <c r="G382" s="35"/>
      <c r="H382" s="35">
        <v>0.94</v>
      </c>
      <c r="I382" s="12">
        <v>5.6179775280898809</v>
      </c>
      <c r="J382" s="12">
        <v>-31.386861313868621</v>
      </c>
      <c r="K382" s="35">
        <v>68.793228571428571</v>
      </c>
      <c r="L382" s="35"/>
      <c r="M382" s="35">
        <v>1.85</v>
      </c>
      <c r="N382" s="12">
        <v>-6.5656565656565675</v>
      </c>
      <c r="O382" s="12">
        <v>-5.1282051282051242</v>
      </c>
      <c r="P382" s="35">
        <v>135.39092857142862</v>
      </c>
    </row>
    <row r="383" spans="1:16">
      <c r="A383" s="168">
        <f t="shared" si="3"/>
        <v>42071</v>
      </c>
      <c r="B383" s="71">
        <v>0.72568571428571438</v>
      </c>
      <c r="C383" s="35">
        <v>2.17</v>
      </c>
      <c r="D383" s="12">
        <v>0</v>
      </c>
      <c r="E383" s="12">
        <v>0.4629629629629477</v>
      </c>
      <c r="F383" s="35">
        <v>157.47380000000001</v>
      </c>
      <c r="G383" s="35"/>
      <c r="H383" s="35">
        <v>0.97</v>
      </c>
      <c r="I383" s="12">
        <v>3.1914893617021249</v>
      </c>
      <c r="J383" s="12">
        <v>-25.384615384615401</v>
      </c>
      <c r="K383" s="35">
        <v>70.391514285714294</v>
      </c>
      <c r="L383" s="35"/>
      <c r="M383" s="35">
        <v>1.87</v>
      </c>
      <c r="N383" s="12">
        <v>1.0810810810810949</v>
      </c>
      <c r="O383" s="12">
        <v>0</v>
      </c>
      <c r="P383" s="35">
        <v>135.70322857142861</v>
      </c>
    </row>
    <row r="384" spans="1:16">
      <c r="A384" s="168">
        <f t="shared" si="3"/>
        <v>42078</v>
      </c>
      <c r="B384" s="71">
        <v>0.71379285714285712</v>
      </c>
      <c r="C384" s="35">
        <v>2.17</v>
      </c>
      <c r="D384" s="12">
        <v>0</v>
      </c>
      <c r="E384" s="12">
        <v>0.4629629629629477</v>
      </c>
      <c r="F384" s="35">
        <v>154.89304999999999</v>
      </c>
      <c r="G384" s="35"/>
      <c r="H384" s="35">
        <v>0.98</v>
      </c>
      <c r="I384" s="12">
        <v>1.0309278350515427</v>
      </c>
      <c r="J384" s="12">
        <v>-26.31578947368422</v>
      </c>
      <c r="K384" s="35">
        <v>69.951699999999988</v>
      </c>
      <c r="L384" s="35"/>
      <c r="M384" s="35">
        <v>1.85</v>
      </c>
      <c r="N384" s="12">
        <v>-1.0695187165775479</v>
      </c>
      <c r="O384" s="12">
        <v>-7.5</v>
      </c>
      <c r="P384" s="35">
        <v>132.05167857142857</v>
      </c>
    </row>
    <row r="385" spans="1:16">
      <c r="A385" s="168">
        <f t="shared" si="3"/>
        <v>42085</v>
      </c>
      <c r="B385" s="71">
        <v>0.72008571428571433</v>
      </c>
      <c r="C385" s="35">
        <v>2.17</v>
      </c>
      <c r="D385" s="12">
        <v>0</v>
      </c>
      <c r="E385" s="12">
        <v>-3.1250000000000142</v>
      </c>
      <c r="F385" s="35">
        <v>156.2586</v>
      </c>
      <c r="G385" s="35"/>
      <c r="H385" s="35">
        <v>0.96</v>
      </c>
      <c r="I385" s="12">
        <v>-2.0408163265306172</v>
      </c>
      <c r="J385" s="12">
        <v>-27.819548872180462</v>
      </c>
      <c r="K385" s="35">
        <v>69.128228571428579</v>
      </c>
      <c r="L385" s="35"/>
      <c r="M385" s="35">
        <v>1.89</v>
      </c>
      <c r="N385" s="12">
        <v>2.1621621621621614</v>
      </c>
      <c r="O385" s="12">
        <v>-12.903225806451616</v>
      </c>
      <c r="P385" s="35">
        <v>136.09620000000001</v>
      </c>
    </row>
    <row r="386" spans="1:16">
      <c r="A386" s="168">
        <f t="shared" si="3"/>
        <v>42092</v>
      </c>
      <c r="B386" s="71">
        <v>0.73212857142857135</v>
      </c>
      <c r="C386" s="35">
        <v>2.2200000000000002</v>
      </c>
      <c r="D386" s="12">
        <v>2.3041474654378078</v>
      </c>
      <c r="E386" s="12">
        <v>-3.896103896103881</v>
      </c>
      <c r="F386" s="35">
        <v>162.53254285714286</v>
      </c>
      <c r="G386" s="35"/>
      <c r="H386" s="35">
        <v>0.95</v>
      </c>
      <c r="I386" s="12">
        <v>-1.0416666666666572</v>
      </c>
      <c r="J386" s="12">
        <v>-30.14705882352942</v>
      </c>
      <c r="K386" s="35">
        <v>69.552214285714271</v>
      </c>
      <c r="L386" s="35"/>
      <c r="M386" s="35">
        <v>1.86</v>
      </c>
      <c r="N386" s="12">
        <v>-1.5873015873015817</v>
      </c>
      <c r="O386" s="12">
        <v>-12.264150943396217</v>
      </c>
      <c r="P386" s="35">
        <v>136.17591428571427</v>
      </c>
    </row>
    <row r="387" spans="1:16">
      <c r="A387" s="168">
        <f t="shared" ref="A387:A450" si="4">A386+7</f>
        <v>42099</v>
      </c>
      <c r="B387" s="71">
        <v>0.73045714285714303</v>
      </c>
      <c r="C387" s="35">
        <v>2.2000000000000002</v>
      </c>
      <c r="D387" s="12">
        <v>-0.90090090090090769</v>
      </c>
      <c r="E387" s="12">
        <v>-4.7619047619047592</v>
      </c>
      <c r="F387" s="35">
        <v>160.70057142857149</v>
      </c>
      <c r="G387" s="35"/>
      <c r="H387" s="35">
        <v>0.94</v>
      </c>
      <c r="I387" s="12">
        <v>-1.0526315789473699</v>
      </c>
      <c r="J387" s="12">
        <v>-29.323308270676691</v>
      </c>
      <c r="K387" s="35">
        <v>68.662971428571439</v>
      </c>
      <c r="L387" s="35"/>
      <c r="M387" s="35">
        <v>1.77</v>
      </c>
      <c r="N387" s="12">
        <v>-4.8387096774193594</v>
      </c>
      <c r="O387" s="12">
        <v>-24.034334763948493</v>
      </c>
      <c r="P387" s="35">
        <v>129.29091428571431</v>
      </c>
    </row>
    <row r="388" spans="1:16">
      <c r="A388" s="168">
        <f t="shared" si="4"/>
        <v>42106</v>
      </c>
      <c r="B388" s="71">
        <v>0.72768571428571427</v>
      </c>
      <c r="C388" s="35">
        <v>2.1800000000000002</v>
      </c>
      <c r="D388" s="12">
        <v>-0.90909090909092072</v>
      </c>
      <c r="E388" s="12">
        <v>-8.4033613445378137</v>
      </c>
      <c r="F388" s="35">
        <v>158.63548571428572</v>
      </c>
      <c r="G388" s="35"/>
      <c r="H388" s="35">
        <v>1.1000000000000001</v>
      </c>
      <c r="I388" s="12">
        <v>17.021276595744709</v>
      </c>
      <c r="J388" s="12">
        <v>-19.117647058823522</v>
      </c>
      <c r="K388" s="35">
        <v>80.045428571428573</v>
      </c>
      <c r="L388" s="35"/>
      <c r="M388" s="35">
        <v>1.92</v>
      </c>
      <c r="N388" s="12">
        <v>8.4745762711864359</v>
      </c>
      <c r="O388" s="12">
        <v>-12.727272727272748</v>
      </c>
      <c r="P388" s="35">
        <v>139.71565714285714</v>
      </c>
    </row>
    <row r="389" spans="1:16">
      <c r="A389" s="168">
        <f t="shared" si="4"/>
        <v>42113</v>
      </c>
      <c r="B389" s="71">
        <v>0.72044285714285716</v>
      </c>
      <c r="C389" s="35">
        <v>2.23</v>
      </c>
      <c r="D389" s="12">
        <v>2.2935779816513673</v>
      </c>
      <c r="E389" s="12">
        <v>-10.08064516129032</v>
      </c>
      <c r="F389" s="35">
        <v>160.65875714285716</v>
      </c>
      <c r="G389" s="35"/>
      <c r="H389" s="35">
        <v>1</v>
      </c>
      <c r="I389" s="12">
        <v>-9.0909090909090935</v>
      </c>
      <c r="J389" s="12">
        <v>-24.812030075187977</v>
      </c>
      <c r="K389" s="35">
        <v>72.044285714285721</v>
      </c>
      <c r="L389" s="35"/>
      <c r="M389" s="35">
        <v>1.92</v>
      </c>
      <c r="N389" s="12">
        <v>0</v>
      </c>
      <c r="O389" s="12">
        <v>-13.901345291479828</v>
      </c>
      <c r="P389" s="35">
        <v>138.32502857142856</v>
      </c>
    </row>
    <row r="390" spans="1:16">
      <c r="A390" s="168">
        <f t="shared" si="4"/>
        <v>42120</v>
      </c>
      <c r="B390" s="71">
        <v>0.71712142857142858</v>
      </c>
      <c r="C390" s="35">
        <v>2.2400000000000002</v>
      </c>
      <c r="D390" s="12">
        <v>0.44843049327354834</v>
      </c>
      <c r="E390" s="12">
        <v>-10.399999999999991</v>
      </c>
      <c r="F390" s="35">
        <v>160.63520000000003</v>
      </c>
      <c r="G390" s="35"/>
      <c r="H390" s="35">
        <v>1.02</v>
      </c>
      <c r="I390" s="12">
        <v>2</v>
      </c>
      <c r="J390" s="12">
        <v>-22.727272727272734</v>
      </c>
      <c r="K390" s="35">
        <v>73.146385714285714</v>
      </c>
      <c r="L390" s="35"/>
      <c r="M390" s="35">
        <v>2.09</v>
      </c>
      <c r="N390" s="12">
        <v>8.8541666666666714</v>
      </c>
      <c r="O390" s="12">
        <v>-14.693877551020421</v>
      </c>
      <c r="P390" s="35">
        <v>149.87837857142856</v>
      </c>
    </row>
    <row r="391" spans="1:16">
      <c r="A391" s="168">
        <f t="shared" si="4"/>
        <v>42127</v>
      </c>
      <c r="B391" s="71">
        <v>0.72047142857142865</v>
      </c>
      <c r="C391" s="35">
        <v>2.25</v>
      </c>
      <c r="D391" s="12">
        <v>0.44642857142855519</v>
      </c>
      <c r="E391" s="12">
        <v>-8.5365853658536537</v>
      </c>
      <c r="F391" s="35">
        <v>162.10607142857145</v>
      </c>
      <c r="G391" s="35"/>
      <c r="H391" s="35">
        <v>1.1200000000000001</v>
      </c>
      <c r="I391" s="12">
        <v>9.8039215686274588</v>
      </c>
      <c r="J391" s="12">
        <v>-14.503816793893122</v>
      </c>
      <c r="K391" s="35">
        <v>80.69280000000002</v>
      </c>
      <c r="L391" s="35"/>
      <c r="M391" s="35">
        <v>2</v>
      </c>
      <c r="N391" s="12">
        <v>-4.3062200956937744</v>
      </c>
      <c r="O391" s="12">
        <v>-15.966386554621849</v>
      </c>
      <c r="P391" s="35">
        <v>144.09428571428572</v>
      </c>
    </row>
    <row r="392" spans="1:16">
      <c r="A392" s="168">
        <f t="shared" si="4"/>
        <v>42134</v>
      </c>
      <c r="B392" s="71">
        <v>0.73366857142857145</v>
      </c>
      <c r="C392" s="35">
        <v>2.27</v>
      </c>
      <c r="D392" s="12">
        <v>0.88888888888889994</v>
      </c>
      <c r="E392" s="12">
        <v>-7.3469387755102105</v>
      </c>
      <c r="F392" s="35">
        <v>166.54276571428574</v>
      </c>
      <c r="G392" s="35"/>
      <c r="H392" s="35">
        <v>1.1299999999999999</v>
      </c>
      <c r="I392" s="12">
        <v>0.89285714285711038</v>
      </c>
      <c r="J392" s="12">
        <v>-13.07692307692308</v>
      </c>
      <c r="K392" s="35">
        <v>82.904548571428577</v>
      </c>
      <c r="L392" s="35"/>
      <c r="M392" s="35">
        <v>2.02</v>
      </c>
      <c r="N392" s="12">
        <v>1</v>
      </c>
      <c r="O392" s="12">
        <v>-18.875502008032129</v>
      </c>
      <c r="P392" s="35">
        <v>148.20105142857142</v>
      </c>
    </row>
    <row r="393" spans="1:16">
      <c r="A393" s="168">
        <f t="shared" si="4"/>
        <v>42141</v>
      </c>
      <c r="B393" s="71">
        <v>0.72095714285714296</v>
      </c>
      <c r="C393" s="35">
        <v>2.29</v>
      </c>
      <c r="D393" s="12">
        <v>0.88105726872247203</v>
      </c>
      <c r="E393" s="12">
        <v>-4.5833333333333286</v>
      </c>
      <c r="F393" s="35">
        <v>165.09918571428574</v>
      </c>
      <c r="G393" s="35"/>
      <c r="H393" s="35">
        <v>1.1399999999999999</v>
      </c>
      <c r="I393" s="12">
        <v>0.88495575221239164</v>
      </c>
      <c r="J393" s="12">
        <v>-16.788321167883225</v>
      </c>
      <c r="K393" s="35">
        <v>82.189114285714297</v>
      </c>
      <c r="L393" s="35"/>
      <c r="M393" s="35">
        <v>2.15</v>
      </c>
      <c r="N393" s="12">
        <v>6.4356435643564396</v>
      </c>
      <c r="O393" s="12">
        <v>-12.955465587044543</v>
      </c>
      <c r="P393" s="35">
        <v>155.00578571428574</v>
      </c>
    </row>
    <row r="394" spans="1:16">
      <c r="A394" s="168">
        <f t="shared" si="4"/>
        <v>42148</v>
      </c>
      <c r="B394" s="71">
        <v>0.71759285714285714</v>
      </c>
      <c r="C394" s="35">
        <v>2.27</v>
      </c>
      <c r="D394" s="12">
        <v>-0.87336244541485542</v>
      </c>
      <c r="E394" s="12">
        <v>-2.9914529914529737</v>
      </c>
      <c r="F394" s="35">
        <v>162.89357857142858</v>
      </c>
      <c r="G394" s="35"/>
      <c r="H394" s="35">
        <v>1.1299999999999999</v>
      </c>
      <c r="I394" s="12">
        <v>-0.87719298245613686</v>
      </c>
      <c r="J394" s="12">
        <v>-16.911764705882376</v>
      </c>
      <c r="K394" s="35">
        <v>81.087992857142851</v>
      </c>
      <c r="L394" s="35"/>
      <c r="M394" s="35">
        <v>2.0499999999999998</v>
      </c>
      <c r="N394" s="12">
        <v>-4.6511627906976827</v>
      </c>
      <c r="O394" s="12">
        <v>-15.637860082304542</v>
      </c>
      <c r="P394" s="35">
        <v>147.10653571428568</v>
      </c>
    </row>
    <row r="395" spans="1:16">
      <c r="A395" s="168">
        <f t="shared" si="4"/>
        <v>42155</v>
      </c>
      <c r="B395" s="71">
        <v>0.71297142857142859</v>
      </c>
      <c r="C395" s="35">
        <v>2.27</v>
      </c>
      <c r="D395" s="12">
        <v>0</v>
      </c>
      <c r="E395" s="12">
        <v>-2.5751072961373467</v>
      </c>
      <c r="F395" s="35">
        <v>161.8445142857143</v>
      </c>
      <c r="G395" s="35"/>
      <c r="H395" s="35">
        <v>1.1399999999999999</v>
      </c>
      <c r="I395" s="12">
        <v>0.88495575221239164</v>
      </c>
      <c r="J395" s="12">
        <v>-12.307692307692321</v>
      </c>
      <c r="K395" s="35">
        <v>81.278742857142845</v>
      </c>
      <c r="L395" s="35"/>
      <c r="M395" s="35">
        <v>1.99</v>
      </c>
      <c r="N395" s="12">
        <v>-2.9268292682926784</v>
      </c>
      <c r="O395" s="12">
        <v>-16.033755274261608</v>
      </c>
      <c r="P395" s="35">
        <v>141.8813142857143</v>
      </c>
    </row>
    <row r="396" spans="1:16">
      <c r="A396" s="168">
        <f t="shared" si="4"/>
        <v>42162</v>
      </c>
      <c r="B396" s="71">
        <v>0.72697857142857136</v>
      </c>
      <c r="C396" s="35">
        <v>2.2400000000000002</v>
      </c>
      <c r="D396" s="12">
        <v>-1.3215859030836867</v>
      </c>
      <c r="E396" s="12">
        <v>-5.0847457627118473</v>
      </c>
      <c r="F396" s="35">
        <v>162.84320000000002</v>
      </c>
      <c r="G396" s="35"/>
      <c r="H396" s="35">
        <v>1.1499999999999999</v>
      </c>
      <c r="I396" s="12">
        <v>0.87719298245613686</v>
      </c>
      <c r="J396" s="12">
        <v>-14.179104477611943</v>
      </c>
      <c r="K396" s="35">
        <v>83.602535714285693</v>
      </c>
      <c r="L396" s="35"/>
      <c r="M396" s="35">
        <v>2.09</v>
      </c>
      <c r="N396" s="12">
        <v>5.0251256281406995</v>
      </c>
      <c r="O396" s="12">
        <v>-10.683760683760681</v>
      </c>
      <c r="P396" s="35">
        <v>151.93852142857139</v>
      </c>
    </row>
    <row r="397" spans="1:16">
      <c r="A397" s="168">
        <f t="shared" si="4"/>
        <v>42169</v>
      </c>
      <c r="B397" s="71">
        <v>0.72898571428571424</v>
      </c>
      <c r="C397" s="35">
        <v>2.2999999999999998</v>
      </c>
      <c r="D397" s="12">
        <v>2.6785714285714164</v>
      </c>
      <c r="E397" s="12">
        <v>-2.9535864978902993</v>
      </c>
      <c r="F397" s="35">
        <v>167.66671428571428</v>
      </c>
      <c r="G397" s="35"/>
      <c r="H397" s="35">
        <v>1.19</v>
      </c>
      <c r="I397" s="12">
        <v>3.4782608695652186</v>
      </c>
      <c r="J397" s="12">
        <v>-11.851851851851862</v>
      </c>
      <c r="K397" s="35">
        <v>86.749299999999991</v>
      </c>
      <c r="L397" s="35"/>
      <c r="M397" s="35">
        <v>2.15</v>
      </c>
      <c r="N397" s="12">
        <v>2.8708133971291829</v>
      </c>
      <c r="O397" s="12">
        <v>-12.60162601626017</v>
      </c>
      <c r="P397" s="35">
        <v>156.73192857142854</v>
      </c>
    </row>
    <row r="398" spans="1:16">
      <c r="A398" s="168">
        <f t="shared" si="4"/>
        <v>42176</v>
      </c>
      <c r="B398" s="71">
        <v>0.71808571428571433</v>
      </c>
      <c r="C398" s="35">
        <v>2.34</v>
      </c>
      <c r="D398" s="12">
        <v>1.7391304347826235</v>
      </c>
      <c r="E398" s="12">
        <v>-4.8780487804878021</v>
      </c>
      <c r="F398" s="35">
        <v>168.03205714285713</v>
      </c>
      <c r="G398" s="35"/>
      <c r="H398" s="35">
        <v>1.19</v>
      </c>
      <c r="I398" s="12">
        <v>0</v>
      </c>
      <c r="J398" s="12">
        <v>-17.931034482758619</v>
      </c>
      <c r="K398" s="35">
        <v>85.452200000000005</v>
      </c>
      <c r="L398" s="35"/>
      <c r="M398" s="35">
        <v>2.13</v>
      </c>
      <c r="N398" s="12">
        <v>-0.93023255813953654</v>
      </c>
      <c r="O398" s="12">
        <v>-15.476190476190482</v>
      </c>
      <c r="P398" s="35">
        <v>152.95225714285715</v>
      </c>
    </row>
    <row r="399" spans="1:16">
      <c r="A399" s="168">
        <f t="shared" si="4"/>
        <v>42183</v>
      </c>
      <c r="B399" s="71">
        <v>0.7127714285714285</v>
      </c>
      <c r="C399" s="35">
        <v>2.4300000000000002</v>
      </c>
      <c r="D399" s="12">
        <v>3.8461538461538538</v>
      </c>
      <c r="E399" s="12">
        <v>-0.40983606557377072</v>
      </c>
      <c r="F399" s="35">
        <v>173.20345714285713</v>
      </c>
      <c r="G399" s="35"/>
      <c r="H399" s="35">
        <v>1.18</v>
      </c>
      <c r="I399" s="12">
        <v>-0.84033613445377853</v>
      </c>
      <c r="J399" s="12">
        <v>-18.055555555555557</v>
      </c>
      <c r="K399" s="35">
        <v>84.107028571428557</v>
      </c>
      <c r="L399" s="35"/>
      <c r="M399" s="35">
        <v>2.2000000000000002</v>
      </c>
      <c r="N399" s="12">
        <v>3.2863849765258237</v>
      </c>
      <c r="O399" s="12">
        <v>-9.4650205761316926</v>
      </c>
      <c r="P399" s="35">
        <v>156.80971428571428</v>
      </c>
    </row>
    <row r="400" spans="1:16">
      <c r="A400" s="168">
        <f t="shared" si="4"/>
        <v>42190</v>
      </c>
      <c r="B400" s="71">
        <v>0.71027142857142866</v>
      </c>
      <c r="C400" s="35">
        <v>2.4300000000000002</v>
      </c>
      <c r="D400" s="12">
        <v>0</v>
      </c>
      <c r="E400" s="12">
        <v>-0.81632653061224403</v>
      </c>
      <c r="F400" s="35">
        <v>172.59595714285717</v>
      </c>
      <c r="G400" s="35"/>
      <c r="H400" s="35">
        <v>1.24</v>
      </c>
      <c r="I400" s="12">
        <v>5.0847457627118757</v>
      </c>
      <c r="J400" s="12">
        <v>-12.676056338028161</v>
      </c>
      <c r="K400" s="35">
        <v>88.073657142857158</v>
      </c>
      <c r="L400" s="35"/>
      <c r="M400" s="35">
        <v>2.23</v>
      </c>
      <c r="N400" s="12">
        <v>1.3636363636363455</v>
      </c>
      <c r="O400" s="12">
        <v>-7.8512396694214885</v>
      </c>
      <c r="P400" s="35">
        <v>158.3905285714286</v>
      </c>
    </row>
    <row r="401" spans="1:16">
      <c r="A401" s="168">
        <f t="shared" si="4"/>
        <v>42197</v>
      </c>
      <c r="B401" s="71">
        <v>0.71462857142857139</v>
      </c>
      <c r="C401" s="35">
        <v>2.44</v>
      </c>
      <c r="D401" s="12">
        <v>0.41152263374483766</v>
      </c>
      <c r="E401" s="12">
        <v>-0.81300813008130035</v>
      </c>
      <c r="F401" s="35">
        <v>174.36937142857141</v>
      </c>
      <c r="G401" s="35"/>
      <c r="H401" s="35">
        <v>1.26</v>
      </c>
      <c r="I401" s="12">
        <v>1.6129032258064484</v>
      </c>
      <c r="J401" s="12">
        <v>-10.638297872340416</v>
      </c>
      <c r="K401" s="35">
        <v>90.043199999999999</v>
      </c>
      <c r="L401" s="35"/>
      <c r="M401" s="35">
        <v>2.2799999999999998</v>
      </c>
      <c r="N401" s="12">
        <v>2.242152466367699</v>
      </c>
      <c r="O401" s="12">
        <v>-5</v>
      </c>
      <c r="P401" s="35">
        <v>162.93531428571427</v>
      </c>
    </row>
    <row r="402" spans="1:16">
      <c r="A402" s="168">
        <f t="shared" si="4"/>
        <v>42204</v>
      </c>
      <c r="B402" s="71">
        <v>0.70569999999999999</v>
      </c>
      <c r="C402" s="35">
        <v>2.38</v>
      </c>
      <c r="D402" s="12">
        <v>-2.4590163934426243</v>
      </c>
      <c r="E402" s="12">
        <v>-3.643724696356287</v>
      </c>
      <c r="F402" s="35">
        <v>167.95659999999998</v>
      </c>
      <c r="G402" s="35"/>
      <c r="H402" s="35">
        <v>1.23</v>
      </c>
      <c r="I402" s="12">
        <v>-2.3809523809523796</v>
      </c>
      <c r="J402" s="12">
        <v>-10.869565217391298</v>
      </c>
      <c r="K402" s="35">
        <v>86.801099999999991</v>
      </c>
      <c r="L402" s="35"/>
      <c r="M402" s="35">
        <v>2.21</v>
      </c>
      <c r="N402" s="12">
        <v>-3.0701754385964932</v>
      </c>
      <c r="O402" s="12">
        <v>-9.4262295081967267</v>
      </c>
      <c r="P402" s="35">
        <v>155.9597</v>
      </c>
    </row>
    <row r="403" spans="1:16">
      <c r="A403" s="168">
        <f t="shared" si="4"/>
        <v>42211</v>
      </c>
      <c r="B403" s="71">
        <v>0.70150000000000001</v>
      </c>
      <c r="C403" s="35">
        <v>2.44</v>
      </c>
      <c r="D403" s="12">
        <v>2.521008403361364</v>
      </c>
      <c r="E403" s="12">
        <v>-0.81300813008130035</v>
      </c>
      <c r="F403" s="35">
        <v>171.166</v>
      </c>
      <c r="G403" s="35"/>
      <c r="H403" s="35">
        <v>1.25</v>
      </c>
      <c r="I403" s="12">
        <v>1.6260162601626149</v>
      </c>
      <c r="J403" s="12">
        <v>-13.194444444444443</v>
      </c>
      <c r="K403" s="35">
        <v>87.6875</v>
      </c>
      <c r="L403" s="35"/>
      <c r="M403" s="35">
        <v>2.2000000000000002</v>
      </c>
      <c r="N403" s="12">
        <v>-0.45248868778278961</v>
      </c>
      <c r="O403" s="12">
        <v>-8.7136929460580888</v>
      </c>
      <c r="P403" s="35">
        <v>154.33000000000001</v>
      </c>
    </row>
    <row r="404" spans="1:16">
      <c r="A404" s="168">
        <f t="shared" si="4"/>
        <v>42218</v>
      </c>
      <c r="B404" s="71">
        <v>0.70592857142857135</v>
      </c>
      <c r="C404" s="35">
        <v>2.4900000000000002</v>
      </c>
      <c r="D404" s="12">
        <v>2.0491803278688678</v>
      </c>
      <c r="E404" s="12">
        <v>2.8925619834710687</v>
      </c>
      <c r="F404" s="35">
        <v>175.77621428571427</v>
      </c>
      <c r="G404" s="35"/>
      <c r="H404" s="35">
        <v>1.26</v>
      </c>
      <c r="I404" s="12">
        <v>0.79999999999999716</v>
      </c>
      <c r="J404" s="12">
        <v>-12.5</v>
      </c>
      <c r="K404" s="35">
        <v>88.946999999999989</v>
      </c>
      <c r="L404" s="35"/>
      <c r="M404" s="35">
        <v>2.2200000000000002</v>
      </c>
      <c r="N404" s="12">
        <v>0.90909090909090651</v>
      </c>
      <c r="O404" s="12">
        <v>-7.8838174273858925</v>
      </c>
      <c r="P404" s="35">
        <v>156.71614285714287</v>
      </c>
    </row>
    <row r="405" spans="1:16">
      <c r="A405" s="168">
        <f t="shared" si="4"/>
        <v>42225</v>
      </c>
      <c r="B405" s="71">
        <v>0.70250714285714277</v>
      </c>
      <c r="C405" s="35">
        <v>2.4900000000000002</v>
      </c>
      <c r="D405" s="12">
        <v>0</v>
      </c>
      <c r="E405" s="12">
        <v>2.8925619834710687</v>
      </c>
      <c r="F405" s="35">
        <v>174.92427857142857</v>
      </c>
      <c r="G405" s="35"/>
      <c r="H405" s="35">
        <v>1.26</v>
      </c>
      <c r="I405" s="12">
        <v>0</v>
      </c>
      <c r="J405" s="12">
        <v>-33.68421052631578</v>
      </c>
      <c r="K405" s="35">
        <v>88.515899999999988</v>
      </c>
      <c r="L405" s="35"/>
      <c r="M405" s="35">
        <v>2.27</v>
      </c>
      <c r="N405" s="12">
        <v>2.2522522522522479</v>
      </c>
      <c r="O405" s="12">
        <v>-3.8135593220338819</v>
      </c>
      <c r="P405" s="35">
        <v>159.46912142857141</v>
      </c>
    </row>
    <row r="406" spans="1:16">
      <c r="A406" s="168">
        <f t="shared" si="4"/>
        <v>42232</v>
      </c>
      <c r="B406" s="71">
        <v>0.71078571428571435</v>
      </c>
      <c r="C406" s="35">
        <v>2.48</v>
      </c>
      <c r="D406" s="12">
        <v>-0.40160642570282334</v>
      </c>
      <c r="E406" s="12">
        <v>2.4793388429751957</v>
      </c>
      <c r="F406" s="35">
        <v>176.27485714285714</v>
      </c>
      <c r="G406" s="35"/>
      <c r="H406" s="35">
        <v>1.31</v>
      </c>
      <c r="I406" s="12">
        <v>3.9682539682539755</v>
      </c>
      <c r="J406" s="12">
        <v>-5.75539568345323</v>
      </c>
      <c r="K406" s="35">
        <v>93.112928571428583</v>
      </c>
      <c r="L406" s="35"/>
      <c r="M406" s="35">
        <v>2.15</v>
      </c>
      <c r="N406" s="12">
        <v>-5.2863436123348038</v>
      </c>
      <c r="O406" s="12">
        <v>-14</v>
      </c>
      <c r="P406" s="35">
        <v>152.81892857142859</v>
      </c>
    </row>
    <row r="407" spans="1:16">
      <c r="A407" s="168">
        <f t="shared" si="4"/>
        <v>42239</v>
      </c>
      <c r="B407" s="71">
        <v>0.71250000000000002</v>
      </c>
      <c r="C407" s="35">
        <v>2.48</v>
      </c>
      <c r="D407" s="12">
        <v>0</v>
      </c>
      <c r="E407" s="12">
        <v>2.4793388429751957</v>
      </c>
      <c r="F407" s="35">
        <v>176.70000000000002</v>
      </c>
      <c r="G407" s="35"/>
      <c r="H407" s="35">
        <v>1.28</v>
      </c>
      <c r="I407" s="12">
        <v>-2.2900763358778704</v>
      </c>
      <c r="J407" s="12">
        <v>-8.5714285714285694</v>
      </c>
      <c r="K407" s="35">
        <v>91.2</v>
      </c>
      <c r="L407" s="35"/>
      <c r="M407" s="35">
        <v>2.16</v>
      </c>
      <c r="N407" s="12">
        <v>0.46511627906977537</v>
      </c>
      <c r="O407" s="12">
        <v>-13.253012048192772</v>
      </c>
      <c r="P407" s="35">
        <v>153.9</v>
      </c>
    </row>
    <row r="408" spans="1:16">
      <c r="A408" s="168">
        <f t="shared" si="4"/>
        <v>42246</v>
      </c>
      <c r="B408" s="71">
        <v>0.72939999999999994</v>
      </c>
      <c r="C408" s="35">
        <v>2.5099999999999998</v>
      </c>
      <c r="D408" s="12">
        <v>1.2096774193548328</v>
      </c>
      <c r="E408" s="12">
        <v>3.2921810699588292</v>
      </c>
      <c r="F408" s="35">
        <v>183.07939999999996</v>
      </c>
      <c r="G408" s="35"/>
      <c r="H408" s="35">
        <v>1.32</v>
      </c>
      <c r="I408" s="12">
        <v>3.125</v>
      </c>
      <c r="J408" s="12">
        <v>-2.2222222222222285</v>
      </c>
      <c r="K408" s="35">
        <v>96.280799999999999</v>
      </c>
      <c r="L408" s="35"/>
      <c r="M408" s="35">
        <v>2.2200000000000002</v>
      </c>
      <c r="N408" s="12">
        <v>2.7777777777777857</v>
      </c>
      <c r="O408" s="12">
        <v>-10.843373493975903</v>
      </c>
      <c r="P408" s="35">
        <v>161.92679999999999</v>
      </c>
    </row>
    <row r="409" spans="1:16">
      <c r="A409" s="168">
        <f t="shared" si="4"/>
        <v>42253</v>
      </c>
      <c r="B409" s="71">
        <v>0.73240428571428573</v>
      </c>
      <c r="C409" s="35">
        <v>2.5099999999999998</v>
      </c>
      <c r="D409" s="12">
        <v>0</v>
      </c>
      <c r="E409" s="12">
        <v>3.7190082644628149</v>
      </c>
      <c r="F409" s="35">
        <v>183.8334757142857</v>
      </c>
      <c r="G409" s="35"/>
      <c r="H409" s="35">
        <v>1.27</v>
      </c>
      <c r="I409" s="12">
        <v>-3.7878787878787961</v>
      </c>
      <c r="J409" s="12">
        <v>-10.563380281690144</v>
      </c>
      <c r="K409" s="35">
        <v>93.015344285714292</v>
      </c>
      <c r="L409" s="35"/>
      <c r="M409" s="35">
        <v>2.1</v>
      </c>
      <c r="N409" s="12">
        <v>-5.4054054054054035</v>
      </c>
      <c r="O409" s="12">
        <v>-13.580246913580254</v>
      </c>
      <c r="P409" s="35">
        <v>153.8049</v>
      </c>
    </row>
    <row r="410" spans="1:16">
      <c r="A410" s="168">
        <f t="shared" si="4"/>
        <v>42260</v>
      </c>
      <c r="B410" s="71">
        <v>0.72844285714285717</v>
      </c>
      <c r="C410" s="35">
        <v>2.48</v>
      </c>
      <c r="D410" s="12">
        <v>-1.1952191235059644</v>
      </c>
      <c r="E410" s="12">
        <v>3.3333333333333428</v>
      </c>
      <c r="F410" s="35">
        <v>180.65382857142856</v>
      </c>
      <c r="G410" s="35"/>
      <c r="H410" s="35">
        <v>1.31</v>
      </c>
      <c r="I410" s="12">
        <v>3.1496062992125928</v>
      </c>
      <c r="J410" s="12">
        <v>-4.3795620437956302</v>
      </c>
      <c r="K410" s="35">
        <v>95.426014285714288</v>
      </c>
      <c r="L410" s="35"/>
      <c r="M410" s="35">
        <v>2.0099999999999998</v>
      </c>
      <c r="N410" s="12">
        <v>-4.285714285714306</v>
      </c>
      <c r="O410" s="12">
        <v>-13.362068965517253</v>
      </c>
      <c r="P410" s="35">
        <v>146.41701428571429</v>
      </c>
    </row>
    <row r="411" spans="1:16">
      <c r="A411" s="168">
        <f t="shared" si="4"/>
        <v>42267</v>
      </c>
      <c r="B411" s="71">
        <v>0.73050000000000004</v>
      </c>
      <c r="C411" s="35">
        <v>2.4900000000000002</v>
      </c>
      <c r="D411" s="12">
        <v>0.40322580645162986</v>
      </c>
      <c r="E411" s="12">
        <v>5.5084745762711975</v>
      </c>
      <c r="F411" s="35">
        <v>181.89450000000002</v>
      </c>
      <c r="G411" s="35"/>
      <c r="H411" s="35">
        <v>1.34</v>
      </c>
      <c r="I411" s="12">
        <v>2.2900763358778562</v>
      </c>
      <c r="J411" s="12">
        <v>-0.74074074074074758</v>
      </c>
      <c r="K411" s="35">
        <v>97.887000000000015</v>
      </c>
      <c r="L411" s="35"/>
      <c r="M411" s="35">
        <v>2.0699999999999998</v>
      </c>
      <c r="N411" s="12">
        <v>2.985074626865682</v>
      </c>
      <c r="O411" s="12">
        <v>-12.658227848101276</v>
      </c>
      <c r="P411" s="35">
        <v>151.21350000000001</v>
      </c>
    </row>
    <row r="412" spans="1:16">
      <c r="A412" s="168">
        <f t="shared" si="4"/>
        <v>42274</v>
      </c>
      <c r="B412" s="71">
        <v>0.73061428571428577</v>
      </c>
      <c r="C412" s="35">
        <v>2.5</v>
      </c>
      <c r="D412" s="12">
        <v>0.40160642570279492</v>
      </c>
      <c r="E412" s="12">
        <v>3.734439834024883</v>
      </c>
      <c r="F412" s="35">
        <v>182.65357142857144</v>
      </c>
      <c r="G412" s="35"/>
      <c r="H412" s="35">
        <v>1.36</v>
      </c>
      <c r="I412" s="12">
        <v>1.4925373134328339</v>
      </c>
      <c r="J412" s="12">
        <v>8.8000000000000114</v>
      </c>
      <c r="K412" s="35">
        <v>99.363542857142875</v>
      </c>
      <c r="L412" s="35"/>
      <c r="M412" s="35">
        <v>1.96</v>
      </c>
      <c r="N412" s="12">
        <v>-5.3140096618357404</v>
      </c>
      <c r="O412" s="12">
        <v>-5.3140096618357404</v>
      </c>
      <c r="P412" s="35">
        <v>143.2004</v>
      </c>
    </row>
    <row r="413" spans="1:16">
      <c r="A413" s="168">
        <f t="shared" si="4"/>
        <v>42281</v>
      </c>
      <c r="B413" s="71">
        <v>0.73655000000000004</v>
      </c>
      <c r="C413" s="35">
        <v>2.5</v>
      </c>
      <c r="D413" s="12">
        <v>0</v>
      </c>
      <c r="E413" s="12">
        <v>15.207373271889409</v>
      </c>
      <c r="F413" s="35">
        <v>184.13750000000002</v>
      </c>
      <c r="G413" s="35"/>
      <c r="H413" s="35">
        <v>1.35</v>
      </c>
      <c r="I413" s="12">
        <v>-0.73529411764705799</v>
      </c>
      <c r="J413" s="12">
        <v>13.445378151260527</v>
      </c>
      <c r="K413" s="35">
        <v>99.43425000000002</v>
      </c>
      <c r="L413" s="35"/>
      <c r="M413" s="35">
        <v>2.1800000000000002</v>
      </c>
      <c r="N413" s="12">
        <v>11.224489795918373</v>
      </c>
      <c r="O413" s="12">
        <v>-1.8018018018018012</v>
      </c>
      <c r="P413" s="35">
        <v>160.56790000000004</v>
      </c>
    </row>
    <row r="414" spans="1:16">
      <c r="A414" s="168">
        <f t="shared" si="4"/>
        <v>42288</v>
      </c>
      <c r="B414" s="71">
        <v>0.73852857142857153</v>
      </c>
      <c r="C414" s="35">
        <v>2.46</v>
      </c>
      <c r="D414" s="12">
        <v>-1.5999999999999943</v>
      </c>
      <c r="E414" s="12">
        <v>16.587677725118482</v>
      </c>
      <c r="F414" s="35">
        <v>181.6780285714286</v>
      </c>
      <c r="G414" s="35"/>
      <c r="H414" s="35">
        <v>1.34</v>
      </c>
      <c r="I414" s="12">
        <v>-0.74074074074074758</v>
      </c>
      <c r="J414" s="12">
        <v>6.3492063492063551</v>
      </c>
      <c r="K414" s="35">
        <v>98.962828571428602</v>
      </c>
      <c r="L414" s="35"/>
      <c r="M414" s="35">
        <v>2.08</v>
      </c>
      <c r="N414" s="12">
        <v>-4.587155963302763</v>
      </c>
      <c r="O414" s="12">
        <v>0</v>
      </c>
      <c r="P414" s="35">
        <v>153.61394285714289</v>
      </c>
    </row>
    <row r="415" spans="1:16">
      <c r="A415" s="168">
        <f t="shared" si="4"/>
        <v>42295</v>
      </c>
      <c r="B415" s="71">
        <v>0.74021428571428571</v>
      </c>
      <c r="C415" s="35">
        <v>2.44</v>
      </c>
      <c r="D415" s="12">
        <v>-0.81300813008130035</v>
      </c>
      <c r="E415" s="12">
        <v>16.190476190476176</v>
      </c>
      <c r="F415" s="35">
        <v>180.61228571428572</v>
      </c>
      <c r="G415" s="35"/>
      <c r="H415" s="35">
        <v>1.31</v>
      </c>
      <c r="I415" s="12">
        <v>-2.238805970149258</v>
      </c>
      <c r="J415" s="12">
        <v>-2.9629629629629619</v>
      </c>
      <c r="K415" s="35">
        <v>96.968071428571434</v>
      </c>
      <c r="L415" s="35"/>
      <c r="M415" s="35">
        <v>2.0299999999999998</v>
      </c>
      <c r="N415" s="12">
        <v>-2.4038461538461604</v>
      </c>
      <c r="O415" s="12">
        <v>1.4999999999999858</v>
      </c>
      <c r="P415" s="35">
        <v>150.26349999999999</v>
      </c>
    </row>
    <row r="416" spans="1:16">
      <c r="A416" s="168">
        <f t="shared" si="4"/>
        <v>42302</v>
      </c>
      <c r="B416" s="71">
        <v>0.72970000000000002</v>
      </c>
      <c r="C416" s="35">
        <v>2.37</v>
      </c>
      <c r="D416" s="12">
        <v>-2.8688524590163951</v>
      </c>
      <c r="E416" s="12">
        <v>12.322274881516606</v>
      </c>
      <c r="F416" s="35">
        <v>172.93890000000002</v>
      </c>
      <c r="G416" s="35"/>
      <c r="H416" s="35">
        <v>1.26</v>
      </c>
      <c r="I416" s="12">
        <v>-3.816793893129784</v>
      </c>
      <c r="J416" s="12">
        <v>3.2786885245901658</v>
      </c>
      <c r="K416" s="35">
        <v>91.942200000000014</v>
      </c>
      <c r="L416" s="35"/>
      <c r="M416" s="35">
        <v>1.95</v>
      </c>
      <c r="N416" s="12">
        <v>-3.9408866995073879</v>
      </c>
      <c r="O416" s="12">
        <v>-8.4507042253521121</v>
      </c>
      <c r="P416" s="35">
        <v>142.29149999999998</v>
      </c>
    </row>
    <row r="417" spans="1:16">
      <c r="A417" s="168">
        <f t="shared" si="4"/>
        <v>42309</v>
      </c>
      <c r="B417" s="71">
        <v>0.71960714285714289</v>
      </c>
      <c r="C417" s="35">
        <v>2.4</v>
      </c>
      <c r="D417" s="12">
        <v>1.265822784810112</v>
      </c>
      <c r="E417" s="12">
        <v>14.285714285714278</v>
      </c>
      <c r="F417" s="35">
        <v>172.70571428571429</v>
      </c>
      <c r="G417" s="35"/>
      <c r="H417" s="35">
        <v>1.25</v>
      </c>
      <c r="I417" s="12">
        <v>-0.79365079365078373</v>
      </c>
      <c r="J417" s="12">
        <v>-0.79365079365078373</v>
      </c>
      <c r="K417" s="35">
        <v>89.950892857142861</v>
      </c>
      <c r="L417" s="35"/>
      <c r="M417" s="35">
        <v>1.97</v>
      </c>
      <c r="N417" s="12">
        <v>1.025641025641022</v>
      </c>
      <c r="O417" s="12">
        <v>-4.3689320388349557</v>
      </c>
      <c r="P417" s="35">
        <v>141.76260714285715</v>
      </c>
    </row>
    <row r="418" spans="1:16">
      <c r="A418" s="168">
        <f t="shared" si="4"/>
        <v>42316</v>
      </c>
      <c r="B418" s="71">
        <v>0.71455000000000002</v>
      </c>
      <c r="C418" s="35">
        <v>2.34</v>
      </c>
      <c r="D418" s="12">
        <v>-2.5</v>
      </c>
      <c r="E418" s="12">
        <v>3.5398230088495666</v>
      </c>
      <c r="F418" s="35">
        <v>167.20469999999997</v>
      </c>
      <c r="G418" s="35"/>
      <c r="H418" s="35">
        <v>1.2</v>
      </c>
      <c r="I418" s="12">
        <v>-4</v>
      </c>
      <c r="J418" s="12">
        <v>-4.7619047619047734</v>
      </c>
      <c r="K418" s="35">
        <v>85.745999999999995</v>
      </c>
      <c r="L418" s="35"/>
      <c r="M418" s="35">
        <v>1.92</v>
      </c>
      <c r="N418" s="12">
        <v>-2.538071065989854</v>
      </c>
      <c r="O418" s="12">
        <v>-8.5714285714285694</v>
      </c>
      <c r="P418" s="35">
        <v>137.1936</v>
      </c>
    </row>
    <row r="419" spans="1:16">
      <c r="A419" s="168">
        <f t="shared" si="4"/>
        <v>42323</v>
      </c>
      <c r="B419" s="71">
        <v>0.70952142857142853</v>
      </c>
      <c r="C419" s="35">
        <v>2.34</v>
      </c>
      <c r="D419" s="12">
        <v>0</v>
      </c>
      <c r="E419" s="12">
        <v>9.3457943925233451</v>
      </c>
      <c r="F419" s="35">
        <v>166.02801428571425</v>
      </c>
      <c r="G419" s="35"/>
      <c r="H419" s="35">
        <v>1.21</v>
      </c>
      <c r="I419" s="12">
        <v>0.8333333333333286</v>
      </c>
      <c r="J419" s="12">
        <v>0</v>
      </c>
      <c r="K419" s="35">
        <v>85.85209285714285</v>
      </c>
      <c r="L419" s="35"/>
      <c r="M419" s="35">
        <v>2.0499999999999998</v>
      </c>
      <c r="N419" s="12">
        <v>6.7708333333333286</v>
      </c>
      <c r="O419" s="12">
        <v>3.5353535353535221</v>
      </c>
      <c r="P419" s="35">
        <v>145.45189285714284</v>
      </c>
    </row>
    <row r="420" spans="1:16">
      <c r="A420" s="168">
        <f t="shared" si="4"/>
        <v>42330</v>
      </c>
      <c r="B420" s="71">
        <v>0.70246428571428565</v>
      </c>
      <c r="C420" s="35">
        <v>2.3199999999999998</v>
      </c>
      <c r="D420" s="12">
        <v>-0.85470085470085166</v>
      </c>
      <c r="E420" s="12">
        <v>9.952606635071092</v>
      </c>
      <c r="F420" s="35">
        <v>162.97171428571426</v>
      </c>
      <c r="G420" s="35"/>
      <c r="H420" s="35">
        <v>1.23</v>
      </c>
      <c r="I420" s="12">
        <v>1.6528925619834638</v>
      </c>
      <c r="J420" s="12">
        <v>4.2372881355932321</v>
      </c>
      <c r="K420" s="35">
        <v>86.403107142857138</v>
      </c>
      <c r="L420" s="35"/>
      <c r="M420" s="35">
        <v>1.9</v>
      </c>
      <c r="N420" s="12">
        <v>-7.3170731707317032</v>
      </c>
      <c r="O420" s="12">
        <v>-9.5238095238095326</v>
      </c>
      <c r="P420" s="35">
        <v>133.46821428571428</v>
      </c>
    </row>
    <row r="421" spans="1:16">
      <c r="A421" s="168">
        <f t="shared" si="4"/>
        <v>42337</v>
      </c>
      <c r="B421" s="71">
        <v>0.70286428571428572</v>
      </c>
      <c r="C421" s="35">
        <v>2.2799999999999998</v>
      </c>
      <c r="D421" s="12">
        <v>-1.7241379310344911</v>
      </c>
      <c r="E421" s="12">
        <v>9.615384615384599</v>
      </c>
      <c r="F421" s="35">
        <v>160.25305714285713</v>
      </c>
      <c r="G421" s="35"/>
      <c r="H421" s="35">
        <v>1.2</v>
      </c>
      <c r="I421" s="12">
        <v>-2.4390243902439011</v>
      </c>
      <c r="J421" s="12">
        <v>0.84033613445377853</v>
      </c>
      <c r="K421" s="35">
        <v>84.343714285714285</v>
      </c>
      <c r="L421" s="35"/>
      <c r="M421" s="35">
        <v>1.9</v>
      </c>
      <c r="N421" s="12">
        <v>0</v>
      </c>
      <c r="O421" s="12">
        <v>-8.2125603864734273</v>
      </c>
      <c r="P421" s="35">
        <v>133.54421428571428</v>
      </c>
    </row>
    <row r="422" spans="1:16">
      <c r="A422" s="168">
        <f t="shared" si="4"/>
        <v>42344</v>
      </c>
      <c r="B422" s="71">
        <v>0.7099428571428571</v>
      </c>
      <c r="C422" s="35">
        <v>2.2400000000000002</v>
      </c>
      <c r="D422" s="12">
        <v>-1.7543859649122595</v>
      </c>
      <c r="E422" s="12">
        <v>8.7378640776699257</v>
      </c>
      <c r="F422" s="35">
        <v>159.02720000000002</v>
      </c>
      <c r="G422" s="35"/>
      <c r="H422" s="35">
        <v>1.2</v>
      </c>
      <c r="I422" s="12">
        <v>0</v>
      </c>
      <c r="J422" s="12">
        <v>2.5641025641025834</v>
      </c>
      <c r="K422" s="35">
        <v>85.193142857142846</v>
      </c>
      <c r="L422" s="35"/>
      <c r="M422" s="35">
        <v>1.99</v>
      </c>
      <c r="N422" s="12">
        <v>4.7368421052631788</v>
      </c>
      <c r="O422" s="12">
        <v>2.051282051282044</v>
      </c>
      <c r="P422" s="35">
        <v>141.27862857142856</v>
      </c>
    </row>
    <row r="423" spans="1:16">
      <c r="A423" s="168">
        <f t="shared" si="4"/>
        <v>42351</v>
      </c>
      <c r="B423" s="71">
        <v>0.72261428571428576</v>
      </c>
      <c r="C423" s="35">
        <v>2.25</v>
      </c>
      <c r="D423" s="12">
        <v>0.44642857142855519</v>
      </c>
      <c r="E423" s="12">
        <v>10.837438423645324</v>
      </c>
      <c r="F423" s="35">
        <v>162.58821428571432</v>
      </c>
      <c r="G423" s="35"/>
      <c r="H423" s="35">
        <v>1.18</v>
      </c>
      <c r="I423" s="12">
        <v>-1.6666666666666714</v>
      </c>
      <c r="J423" s="12">
        <v>4.4247787610619582</v>
      </c>
      <c r="K423" s="35">
        <v>85.268485714285717</v>
      </c>
      <c r="L423" s="35"/>
      <c r="M423" s="35">
        <v>1.98</v>
      </c>
      <c r="N423" s="12">
        <v>-0.50251256281407564</v>
      </c>
      <c r="O423" s="12">
        <v>-2.4630541871921139</v>
      </c>
      <c r="P423" s="35">
        <v>143.07762857142859</v>
      </c>
    </row>
    <row r="424" spans="1:16">
      <c r="A424" s="168">
        <f t="shared" si="4"/>
        <v>42358</v>
      </c>
      <c r="B424" s="71">
        <v>0.72597428571428568</v>
      </c>
      <c r="C424" s="35">
        <v>2.27</v>
      </c>
      <c r="D424" s="12">
        <v>0.88888888888889994</v>
      </c>
      <c r="E424" s="12">
        <v>11.822660098522178</v>
      </c>
      <c r="F424" s="35">
        <v>164.79616285714286</v>
      </c>
      <c r="G424" s="35"/>
      <c r="H424" s="35">
        <v>1.23</v>
      </c>
      <c r="I424" s="12">
        <v>4.2372881355932321</v>
      </c>
      <c r="J424" s="12">
        <v>3.3613445378151425</v>
      </c>
      <c r="K424" s="35">
        <v>89.294837142857148</v>
      </c>
      <c r="L424" s="35"/>
      <c r="M424" s="35">
        <v>2.0099999999999998</v>
      </c>
      <c r="N424" s="12">
        <v>1.5151515151515156</v>
      </c>
      <c r="O424" s="12">
        <v>-0.98522167487683987</v>
      </c>
      <c r="P424" s="35">
        <v>145.9208314285714</v>
      </c>
    </row>
    <row r="425" spans="1:16">
      <c r="A425" s="168">
        <f t="shared" si="4"/>
        <v>42365</v>
      </c>
      <c r="B425" s="71">
        <v>0.73261571428571415</v>
      </c>
      <c r="C425" s="35">
        <v>2.2599999999999998</v>
      </c>
      <c r="D425" s="12">
        <v>-0.44052863436124312</v>
      </c>
      <c r="E425" s="12">
        <v>11.330049261083744</v>
      </c>
      <c r="F425" s="35">
        <v>165.57115142857137</v>
      </c>
      <c r="G425" s="35"/>
      <c r="H425" s="35">
        <v>1.28</v>
      </c>
      <c r="I425" s="12">
        <v>4.065040650406516</v>
      </c>
      <c r="J425" s="12">
        <v>8.4745762711864359</v>
      </c>
      <c r="K425" s="35">
        <v>93.774811428571411</v>
      </c>
      <c r="L425" s="35"/>
      <c r="M425" s="35">
        <v>2</v>
      </c>
      <c r="N425" s="12">
        <v>-0.49751243781092569</v>
      </c>
      <c r="O425" s="12">
        <v>-2.4390243902438868</v>
      </c>
      <c r="P425" s="35">
        <v>146.52314285714283</v>
      </c>
    </row>
    <row r="426" spans="1:16">
      <c r="A426" s="168">
        <f t="shared" si="4"/>
        <v>42372</v>
      </c>
      <c r="B426" s="71">
        <v>0.7356342857142858</v>
      </c>
      <c r="C426" s="35">
        <v>2.25</v>
      </c>
      <c r="D426" s="12">
        <v>-0.44247787610618161</v>
      </c>
      <c r="E426" s="12">
        <v>9.7560975609756184</v>
      </c>
      <c r="F426" s="35">
        <v>165.51771428571431</v>
      </c>
      <c r="G426" s="35"/>
      <c r="H426" s="35">
        <v>1.1399999999999999</v>
      </c>
      <c r="I426" s="12">
        <v>-10.937500000000014</v>
      </c>
      <c r="J426" s="12">
        <v>1.7857142857142634</v>
      </c>
      <c r="K426" s="35">
        <v>83.862308571428585</v>
      </c>
      <c r="L426" s="35"/>
      <c r="M426" s="35">
        <v>2.0099999999999998</v>
      </c>
      <c r="N426" s="12">
        <v>0.49999999999998579</v>
      </c>
      <c r="O426" s="12">
        <v>-2.4271844660194262</v>
      </c>
      <c r="P426" s="35">
        <v>147.86249142857142</v>
      </c>
    </row>
    <row r="427" spans="1:16">
      <c r="A427" s="168">
        <f t="shared" si="4"/>
        <v>42379</v>
      </c>
      <c r="B427" s="71">
        <v>0.73923285714285714</v>
      </c>
      <c r="C427" s="35">
        <v>2.2599999999999998</v>
      </c>
      <c r="D427" s="12">
        <v>0.44444444444442865</v>
      </c>
      <c r="E427" s="12">
        <v>11.330049261083744</v>
      </c>
      <c r="F427" s="35">
        <v>167.06662571428569</v>
      </c>
      <c r="G427" s="35"/>
      <c r="H427" s="35">
        <v>1.19</v>
      </c>
      <c r="I427" s="12">
        <v>4.3859649122807127</v>
      </c>
      <c r="J427" s="12">
        <v>9.1743119266054975</v>
      </c>
      <c r="K427" s="35">
        <v>87.968709999999987</v>
      </c>
      <c r="L427" s="35"/>
      <c r="M427" s="35">
        <v>2.0099999999999998</v>
      </c>
      <c r="N427" s="12">
        <v>0</v>
      </c>
      <c r="O427" s="12">
        <v>-2.8985507246376869</v>
      </c>
      <c r="P427" s="35">
        <v>148.58580428571426</v>
      </c>
    </row>
    <row r="428" spans="1:16">
      <c r="A428" s="168">
        <f t="shared" si="4"/>
        <v>42386</v>
      </c>
      <c r="B428" s="71">
        <v>0.75332428571428578</v>
      </c>
      <c r="C428" s="35">
        <v>2.25</v>
      </c>
      <c r="D428" s="12">
        <v>-0.44247787610618161</v>
      </c>
      <c r="E428" s="12">
        <v>10.294117647058826</v>
      </c>
      <c r="F428" s="35">
        <v>169.49796428571432</v>
      </c>
      <c r="G428" s="35"/>
      <c r="H428" s="35">
        <v>1.1499999999999999</v>
      </c>
      <c r="I428" s="12">
        <v>-3.3613445378151283</v>
      </c>
      <c r="J428" s="12">
        <v>9.5238095238095184</v>
      </c>
      <c r="K428" s="35">
        <v>86.632292857142858</v>
      </c>
      <c r="L428" s="35"/>
      <c r="M428" s="35">
        <v>1.84</v>
      </c>
      <c r="N428" s="12">
        <v>-8.4577114427860494</v>
      </c>
      <c r="O428" s="12">
        <v>-3.6649214659685754</v>
      </c>
      <c r="P428" s="35">
        <v>138.61166857142859</v>
      </c>
    </row>
    <row r="429" spans="1:16">
      <c r="A429" s="168">
        <f t="shared" si="4"/>
        <v>42393</v>
      </c>
      <c r="B429" s="71">
        <v>0.76283714285714299</v>
      </c>
      <c r="C429" s="35">
        <v>2.2599999999999998</v>
      </c>
      <c r="D429" s="12">
        <v>0.44444444444442865</v>
      </c>
      <c r="E429" s="12">
        <v>13.567839195979886</v>
      </c>
      <c r="F429" s="35">
        <v>172.4011942857143</v>
      </c>
      <c r="G429" s="35"/>
      <c r="H429" s="35">
        <v>1.1499999999999999</v>
      </c>
      <c r="I429" s="12">
        <v>0</v>
      </c>
      <c r="J429" s="12">
        <v>12.745098039215691</v>
      </c>
      <c r="K429" s="35">
        <v>87.726271428571437</v>
      </c>
      <c r="L429" s="35"/>
      <c r="M429" s="35">
        <v>1.81</v>
      </c>
      <c r="N429" s="12">
        <v>-1.6304347826086882</v>
      </c>
      <c r="O429" s="12">
        <v>-1.6304347826086882</v>
      </c>
      <c r="P429" s="35">
        <v>138.0735228571429</v>
      </c>
    </row>
    <row r="430" spans="1:16">
      <c r="A430" s="168">
        <f t="shared" si="4"/>
        <v>42400</v>
      </c>
      <c r="B430" s="71">
        <v>0.76065285714285724</v>
      </c>
      <c r="C430" s="35">
        <v>2.25</v>
      </c>
      <c r="D430" s="12">
        <v>-0.44247787610618161</v>
      </c>
      <c r="E430" s="12">
        <v>12.5</v>
      </c>
      <c r="F430" s="35">
        <v>171.14689285714289</v>
      </c>
      <c r="G430" s="35"/>
      <c r="H430" s="35">
        <v>1.1100000000000001</v>
      </c>
      <c r="I430" s="12">
        <v>-3.4782608695651902</v>
      </c>
      <c r="J430" s="12">
        <v>12.121212121212139</v>
      </c>
      <c r="K430" s="35">
        <v>84.432467142857163</v>
      </c>
      <c r="L430" s="35"/>
      <c r="M430" s="35">
        <v>1.89</v>
      </c>
      <c r="N430" s="12">
        <v>4.4198895027624161</v>
      </c>
      <c r="O430" s="12">
        <v>1.0695187165775195</v>
      </c>
      <c r="P430" s="35">
        <v>143.76339000000002</v>
      </c>
    </row>
    <row r="431" spans="1:16">
      <c r="A431" s="168">
        <f t="shared" si="4"/>
        <v>42407</v>
      </c>
      <c r="B431" s="71">
        <v>0.76320714285714286</v>
      </c>
      <c r="C431" s="35">
        <v>2.25</v>
      </c>
      <c r="D431" s="12">
        <v>0</v>
      </c>
      <c r="E431" s="12">
        <v>11.386138613861391</v>
      </c>
      <c r="F431" s="35">
        <v>171.72160714285712</v>
      </c>
      <c r="G431" s="35"/>
      <c r="H431" s="35">
        <v>1.1399999999999999</v>
      </c>
      <c r="I431" s="12">
        <v>2.7027027027026804</v>
      </c>
      <c r="J431" s="12">
        <v>25.274725274725256</v>
      </c>
      <c r="K431" s="35">
        <v>87.005614285714287</v>
      </c>
      <c r="L431" s="35"/>
      <c r="M431" s="35">
        <v>1.85</v>
      </c>
      <c r="N431" s="12">
        <v>-2.1164021164020994</v>
      </c>
      <c r="O431" s="12">
        <v>-2.6315789473684106</v>
      </c>
      <c r="P431" s="35">
        <v>141.19332142857144</v>
      </c>
    </row>
    <row r="432" spans="1:16">
      <c r="A432" s="168">
        <f t="shared" si="4"/>
        <v>42414</v>
      </c>
      <c r="B432" s="71">
        <v>0.77671142857142861</v>
      </c>
      <c r="C432" s="35">
        <v>2.25</v>
      </c>
      <c r="D432" s="12">
        <v>0</v>
      </c>
      <c r="E432" s="12">
        <v>13.065326633165824</v>
      </c>
      <c r="F432" s="35">
        <v>174.76007142857145</v>
      </c>
      <c r="G432" s="35"/>
      <c r="H432" s="35">
        <v>1.1299999999999999</v>
      </c>
      <c r="I432" s="12">
        <v>-0.87719298245613686</v>
      </c>
      <c r="J432" s="12">
        <v>26.966292134831434</v>
      </c>
      <c r="K432" s="35">
        <v>87.76839142857142</v>
      </c>
      <c r="L432" s="35"/>
      <c r="M432" s="35">
        <v>1.86</v>
      </c>
      <c r="N432" s="12">
        <v>0.54054054054053324</v>
      </c>
      <c r="O432" s="12">
        <v>-5.5837563451776617</v>
      </c>
      <c r="P432" s="35">
        <v>144.46832571428573</v>
      </c>
    </row>
    <row r="433" spans="1:16">
      <c r="A433" s="168">
        <f t="shared" si="4"/>
        <v>42421</v>
      </c>
      <c r="B433" s="71">
        <v>0.77560428571428564</v>
      </c>
      <c r="C433" s="35">
        <v>2.25</v>
      </c>
      <c r="D433" s="12">
        <v>0</v>
      </c>
      <c r="E433" s="12">
        <v>8.6956521739130608</v>
      </c>
      <c r="F433" s="35">
        <v>174.51096428571427</v>
      </c>
      <c r="G433" s="35"/>
      <c r="H433" s="35">
        <v>1.06</v>
      </c>
      <c r="I433" s="12">
        <v>-6.1946902654867131</v>
      </c>
      <c r="J433" s="12">
        <v>19.101123595505626</v>
      </c>
      <c r="K433" s="35">
        <v>82.214054285714283</v>
      </c>
      <c r="L433" s="35"/>
      <c r="M433" s="35">
        <v>1.95</v>
      </c>
      <c r="N433" s="12">
        <v>4.8387096774193452</v>
      </c>
      <c r="O433" s="12">
        <v>-1.5151515151515156</v>
      </c>
      <c r="P433" s="35">
        <v>151.24283571428569</v>
      </c>
    </row>
    <row r="434" spans="1:16">
      <c r="A434" s="168">
        <f t="shared" si="4"/>
        <v>42428</v>
      </c>
      <c r="B434" s="71">
        <v>0.78469714285714276</v>
      </c>
      <c r="C434" s="35">
        <v>2.25</v>
      </c>
      <c r="D434" s="12">
        <v>0</v>
      </c>
      <c r="E434" s="12">
        <v>3.6866359447004697</v>
      </c>
      <c r="F434" s="35">
        <v>176.55685714285713</v>
      </c>
      <c r="G434" s="35"/>
      <c r="H434" s="35">
        <v>1.0900000000000001</v>
      </c>
      <c r="I434" s="12">
        <v>2.8301886792452962</v>
      </c>
      <c r="J434" s="12">
        <v>15.957446808510653</v>
      </c>
      <c r="K434" s="35">
        <v>85.53198857142857</v>
      </c>
      <c r="L434" s="35"/>
      <c r="M434" s="35">
        <v>1.79</v>
      </c>
      <c r="N434" s="12">
        <v>-8.2051282051282044</v>
      </c>
      <c r="O434" s="12">
        <v>-3.2432432432432421</v>
      </c>
      <c r="P434" s="35">
        <v>140.46078857142857</v>
      </c>
    </row>
    <row r="435" spans="1:16">
      <c r="A435" s="168">
        <f t="shared" si="4"/>
        <v>42435</v>
      </c>
      <c r="B435" s="71">
        <v>0.77847999999999995</v>
      </c>
      <c r="C435" s="35">
        <v>2.2599999999999998</v>
      </c>
      <c r="D435" s="12">
        <v>0.44444444444442865</v>
      </c>
      <c r="E435" s="12">
        <v>4.1474654377880142</v>
      </c>
      <c r="F435" s="35">
        <v>175.93647999999996</v>
      </c>
      <c r="G435" s="35"/>
      <c r="H435" s="35">
        <v>1.1299999999999999</v>
      </c>
      <c r="I435" s="12">
        <v>3.6697247706421763</v>
      </c>
      <c r="J435" s="12">
        <v>16.494845360824726</v>
      </c>
      <c r="K435" s="35">
        <v>87.96823999999998</v>
      </c>
      <c r="L435" s="35"/>
      <c r="M435" s="35">
        <v>1.83</v>
      </c>
      <c r="N435" s="12">
        <v>2.2346368715083713</v>
      </c>
      <c r="O435" s="12">
        <v>-2.1390374331550817</v>
      </c>
      <c r="P435" s="35">
        <v>142.46184</v>
      </c>
    </row>
    <row r="436" spans="1:16">
      <c r="A436" s="168">
        <f t="shared" si="4"/>
        <v>42442</v>
      </c>
      <c r="B436" s="71">
        <v>0.77368857142857139</v>
      </c>
      <c r="C436" s="35">
        <v>2.25</v>
      </c>
      <c r="D436" s="12">
        <v>-0.44247787610618161</v>
      </c>
      <c r="E436" s="12">
        <v>3.6866359447004697</v>
      </c>
      <c r="F436" s="35">
        <v>174.07992857142855</v>
      </c>
      <c r="G436" s="35"/>
      <c r="H436" s="35">
        <v>1.08</v>
      </c>
      <c r="I436" s="12">
        <v>-4.4247787610619298</v>
      </c>
      <c r="J436" s="12">
        <v>10.204081632653072</v>
      </c>
      <c r="K436" s="35">
        <v>83.558365714285713</v>
      </c>
      <c r="L436" s="35"/>
      <c r="M436" s="35">
        <v>1.94</v>
      </c>
      <c r="N436" s="12">
        <v>6.0109289617486183</v>
      </c>
      <c r="O436" s="12">
        <v>4.864864864864856</v>
      </c>
      <c r="P436" s="35">
        <v>150.09558285714283</v>
      </c>
    </row>
    <row r="437" spans="1:16">
      <c r="A437" s="168">
        <f t="shared" si="4"/>
        <v>42449</v>
      </c>
      <c r="B437" s="71">
        <v>0.7800557142857143</v>
      </c>
      <c r="C437" s="35">
        <v>2.27</v>
      </c>
      <c r="D437" s="12">
        <v>0.88888888888889994</v>
      </c>
      <c r="E437" s="12">
        <v>4.608294930875573</v>
      </c>
      <c r="F437" s="35">
        <v>177.07264714285716</v>
      </c>
      <c r="G437" s="35"/>
      <c r="H437" s="35">
        <v>1.18</v>
      </c>
      <c r="I437" s="12">
        <v>9.2592592592592524</v>
      </c>
      <c r="J437" s="12">
        <v>22.916666666666671</v>
      </c>
      <c r="K437" s="35">
        <v>92.046574285714271</v>
      </c>
      <c r="L437" s="35"/>
      <c r="M437" s="35">
        <v>1.89</v>
      </c>
      <c r="N437" s="12">
        <v>-2.5773195876288639</v>
      </c>
      <c r="O437" s="12">
        <v>0</v>
      </c>
      <c r="P437" s="35">
        <v>147.43053</v>
      </c>
    </row>
    <row r="438" spans="1:16">
      <c r="A438" s="168">
        <f t="shared" si="4"/>
        <v>42456</v>
      </c>
      <c r="B438" s="71">
        <v>0.78678142857142852</v>
      </c>
      <c r="C438" s="35">
        <v>2.2599999999999998</v>
      </c>
      <c r="D438" s="12">
        <v>-0.44052863436124312</v>
      </c>
      <c r="E438" s="12">
        <v>1.801801801801787</v>
      </c>
      <c r="F438" s="35">
        <v>177.81260285714282</v>
      </c>
      <c r="G438" s="35"/>
      <c r="H438" s="35">
        <v>1.24</v>
      </c>
      <c r="I438" s="12">
        <v>5.0847457627118757</v>
      </c>
      <c r="J438" s="12">
        <v>30.526315789473699</v>
      </c>
      <c r="K438" s="35">
        <v>97.560897142857144</v>
      </c>
      <c r="L438" s="35"/>
      <c r="M438" s="35">
        <v>1.93</v>
      </c>
      <c r="N438" s="12">
        <v>2.1164021164021136</v>
      </c>
      <c r="O438" s="12">
        <v>3.7634408602150557</v>
      </c>
      <c r="P438" s="35">
        <v>151.84881571428571</v>
      </c>
    </row>
    <row r="439" spans="1:16">
      <c r="A439" s="168">
        <f t="shared" si="4"/>
        <v>42463</v>
      </c>
      <c r="B439" s="71">
        <v>0.7912014285714285</v>
      </c>
      <c r="C439" s="35">
        <v>2.2599999999999998</v>
      </c>
      <c r="D439" s="12">
        <v>0</v>
      </c>
      <c r="E439" s="12">
        <v>2.7272727272727053</v>
      </c>
      <c r="F439" s="35">
        <v>178.81152285714285</v>
      </c>
      <c r="G439" s="35"/>
      <c r="H439" s="35">
        <v>1.02</v>
      </c>
      <c r="I439" s="12">
        <v>-17.741935483870961</v>
      </c>
      <c r="J439" s="12">
        <v>8.5106382978723474</v>
      </c>
      <c r="K439" s="35">
        <v>80.702545714285705</v>
      </c>
      <c r="L439" s="35"/>
      <c r="M439" s="35">
        <v>1.81</v>
      </c>
      <c r="N439" s="12">
        <v>-6.2176165803108745</v>
      </c>
      <c r="O439" s="12">
        <v>2.2598870056497162</v>
      </c>
      <c r="P439" s="35">
        <v>143.20745857142856</v>
      </c>
    </row>
    <row r="440" spans="1:16">
      <c r="A440" s="168">
        <f t="shared" si="4"/>
        <v>42470</v>
      </c>
      <c r="B440" s="71">
        <v>0.80397714285714272</v>
      </c>
      <c r="C440" s="35">
        <v>2.2599999999999998</v>
      </c>
      <c r="D440" s="12">
        <v>0</v>
      </c>
      <c r="E440" s="12">
        <v>3.6697247706421763</v>
      </c>
      <c r="F440" s="35">
        <v>181.69883428571424</v>
      </c>
      <c r="G440" s="35"/>
      <c r="H440" s="35">
        <v>1.01</v>
      </c>
      <c r="I440" s="12">
        <v>-0.98039215686273451</v>
      </c>
      <c r="J440" s="12">
        <v>-8.181818181818187</v>
      </c>
      <c r="K440" s="35">
        <v>81.201691428571422</v>
      </c>
      <c r="L440" s="35"/>
      <c r="M440" s="35">
        <v>1.85</v>
      </c>
      <c r="N440" s="12">
        <v>2.2099447513812152</v>
      </c>
      <c r="O440" s="12">
        <v>-3.6458333333333286</v>
      </c>
      <c r="P440" s="35">
        <v>148.73577142857141</v>
      </c>
    </row>
    <row r="441" spans="1:16">
      <c r="A441" s="168">
        <f t="shared" si="4"/>
        <v>42477</v>
      </c>
      <c r="B441" s="71">
        <v>0.79818285714285708</v>
      </c>
      <c r="C441" s="35">
        <v>2.2599999999999998</v>
      </c>
      <c r="D441" s="12">
        <v>0</v>
      </c>
      <c r="E441" s="12">
        <v>1.3452914798206166</v>
      </c>
      <c r="F441" s="35">
        <v>180.38932571428569</v>
      </c>
      <c r="G441" s="35"/>
      <c r="H441" s="35">
        <v>1.1200000000000001</v>
      </c>
      <c r="I441" s="12">
        <v>10.891089108910904</v>
      </c>
      <c r="J441" s="12">
        <v>12.000000000000014</v>
      </c>
      <c r="K441" s="35">
        <v>89.396479999999997</v>
      </c>
      <c r="L441" s="35"/>
      <c r="M441" s="35">
        <v>2.0299999999999998</v>
      </c>
      <c r="N441" s="12">
        <v>9.7297297297297121</v>
      </c>
      <c r="O441" s="12">
        <v>5.7291666666666572</v>
      </c>
      <c r="P441" s="35">
        <v>162.03111999999999</v>
      </c>
    </row>
    <row r="442" spans="1:16">
      <c r="A442" s="168">
        <f t="shared" si="4"/>
        <v>42484</v>
      </c>
      <c r="B442" s="71">
        <v>0.78970428571428564</v>
      </c>
      <c r="C442" s="35">
        <v>2.25</v>
      </c>
      <c r="D442" s="12">
        <v>-0.44247787610618161</v>
      </c>
      <c r="E442" s="12">
        <v>0.44642857142855519</v>
      </c>
      <c r="F442" s="35">
        <v>177.68346428571425</v>
      </c>
      <c r="G442" s="35"/>
      <c r="H442" s="35">
        <v>1.06</v>
      </c>
      <c r="I442" s="12">
        <v>-5.3571428571428612</v>
      </c>
      <c r="J442" s="12">
        <v>3.9215686274509949</v>
      </c>
      <c r="K442" s="35">
        <v>83.708654285714275</v>
      </c>
      <c r="L442" s="35"/>
      <c r="M442" s="35">
        <v>2.0499999999999998</v>
      </c>
      <c r="N442" s="12">
        <v>0.98522167487683987</v>
      </c>
      <c r="O442" s="12">
        <v>-1.913875598086122</v>
      </c>
      <c r="P442" s="35">
        <v>161.88937857142852</v>
      </c>
    </row>
    <row r="443" spans="1:16">
      <c r="A443" s="168">
        <f t="shared" si="4"/>
        <v>42491</v>
      </c>
      <c r="B443" s="71">
        <v>0.77831571428571422</v>
      </c>
      <c r="C443" s="35">
        <v>2.2599999999999998</v>
      </c>
      <c r="D443" s="12">
        <v>0.44444444444442865</v>
      </c>
      <c r="E443" s="12">
        <v>0.44444444444442865</v>
      </c>
      <c r="F443" s="35">
        <v>175.89935142857141</v>
      </c>
      <c r="G443" s="35"/>
      <c r="H443" s="35">
        <v>0.99</v>
      </c>
      <c r="I443" s="12">
        <v>-6.6037735849056673</v>
      </c>
      <c r="J443" s="12">
        <v>-11.607142857142875</v>
      </c>
      <c r="K443" s="35">
        <v>77.053255714285712</v>
      </c>
      <c r="L443" s="35"/>
      <c r="M443" s="35">
        <v>1.92</v>
      </c>
      <c r="N443" s="12">
        <v>-6.3414634146341342</v>
      </c>
      <c r="O443" s="12">
        <v>-4</v>
      </c>
      <c r="P443" s="35">
        <v>149.43661714285713</v>
      </c>
    </row>
    <row r="444" spans="1:16">
      <c r="A444" s="168">
        <f t="shared" si="4"/>
        <v>42498</v>
      </c>
      <c r="B444" s="71">
        <v>0.78745714285714286</v>
      </c>
      <c r="C444" s="35">
        <v>2.29</v>
      </c>
      <c r="D444" s="12">
        <v>1.3274336283186017</v>
      </c>
      <c r="E444" s="12">
        <v>0.88105726872247203</v>
      </c>
      <c r="F444" s="35">
        <v>180.32768571428574</v>
      </c>
      <c r="G444" s="35"/>
      <c r="H444" s="35">
        <v>1.03</v>
      </c>
      <c r="I444" s="12">
        <v>4.0404040404040416</v>
      </c>
      <c r="J444" s="12">
        <v>-8.849557522123888</v>
      </c>
      <c r="K444" s="35">
        <v>81.108085714285721</v>
      </c>
      <c r="L444" s="35"/>
      <c r="M444" s="35">
        <v>2.0699999999999998</v>
      </c>
      <c r="N444" s="12">
        <v>7.8125</v>
      </c>
      <c r="O444" s="12">
        <v>2.4752475247524757</v>
      </c>
      <c r="P444" s="35">
        <v>163.00362857142855</v>
      </c>
    </row>
    <row r="445" spans="1:16">
      <c r="A445" s="168">
        <f t="shared" si="4"/>
        <v>42505</v>
      </c>
      <c r="B445" s="71">
        <v>0.78852857142857147</v>
      </c>
      <c r="C445" s="35">
        <v>2.33</v>
      </c>
      <c r="D445" s="12">
        <v>1.7467248908296966</v>
      </c>
      <c r="E445" s="12">
        <v>1.7467248908296966</v>
      </c>
      <c r="F445" s="35">
        <v>183.72715714285718</v>
      </c>
      <c r="G445" s="35"/>
      <c r="H445" s="35">
        <v>1.1200000000000001</v>
      </c>
      <c r="I445" s="12">
        <v>8.7378640776699257</v>
      </c>
      <c r="J445" s="12">
        <v>-1.7543859649122595</v>
      </c>
      <c r="K445" s="35">
        <v>88.315200000000019</v>
      </c>
      <c r="L445" s="35"/>
      <c r="M445" s="35">
        <v>2.2400000000000002</v>
      </c>
      <c r="N445" s="12">
        <v>8.2125603864734416</v>
      </c>
      <c r="O445" s="12">
        <v>4.1860465116279215</v>
      </c>
      <c r="P445" s="35">
        <v>176.63040000000004</v>
      </c>
    </row>
    <row r="446" spans="1:16">
      <c r="A446" s="168">
        <f t="shared" si="4"/>
        <v>42512</v>
      </c>
      <c r="B446" s="71">
        <v>0.77684857142857133</v>
      </c>
      <c r="C446" s="35">
        <v>2.36</v>
      </c>
      <c r="D446" s="12">
        <v>1.287553648068652</v>
      </c>
      <c r="E446" s="12">
        <v>3.9647577092510886</v>
      </c>
      <c r="F446" s="35">
        <v>183.33626285714283</v>
      </c>
      <c r="G446" s="35"/>
      <c r="H446" s="35">
        <v>1.1000000000000001</v>
      </c>
      <c r="I446" s="12">
        <v>-1.7857142857142918</v>
      </c>
      <c r="J446" s="12">
        <v>-2.6548672566371465</v>
      </c>
      <c r="K446" s="35">
        <v>85.453342857142857</v>
      </c>
      <c r="L446" s="35"/>
      <c r="M446" s="35">
        <v>2.12</v>
      </c>
      <c r="N446" s="12">
        <v>-5.3571428571428612</v>
      </c>
      <c r="O446" s="12">
        <v>3.4146341463414842</v>
      </c>
      <c r="P446" s="35">
        <v>164.69189714285713</v>
      </c>
    </row>
    <row r="447" spans="1:16">
      <c r="A447" s="168">
        <f t="shared" si="4"/>
        <v>42519</v>
      </c>
      <c r="B447" s="71">
        <v>0.76478428571428569</v>
      </c>
      <c r="C447" s="35">
        <v>2.38</v>
      </c>
      <c r="D447" s="12">
        <v>0.84745762711864359</v>
      </c>
      <c r="E447" s="12">
        <v>4.8458149779735606</v>
      </c>
      <c r="F447" s="35">
        <v>182.01865999999998</v>
      </c>
      <c r="G447" s="35"/>
      <c r="H447" s="35">
        <v>1.1499999999999999</v>
      </c>
      <c r="I447" s="12">
        <v>4.5454545454545183</v>
      </c>
      <c r="J447" s="12">
        <v>0.87719298245613686</v>
      </c>
      <c r="K447" s="35">
        <v>87.950192857142852</v>
      </c>
      <c r="L447" s="35"/>
      <c r="M447" s="35">
        <v>2.06</v>
      </c>
      <c r="N447" s="12">
        <v>-2.8301886792452819</v>
      </c>
      <c r="O447" s="12">
        <v>3.517587939698501</v>
      </c>
      <c r="P447" s="35">
        <v>157.54556285714284</v>
      </c>
    </row>
    <row r="448" spans="1:16">
      <c r="A448" s="168">
        <f t="shared" si="4"/>
        <v>42526</v>
      </c>
      <c r="B448" s="71">
        <v>0.76831142857142853</v>
      </c>
      <c r="C448" s="35">
        <v>2.44</v>
      </c>
      <c r="D448" s="12">
        <v>2.521008403361364</v>
      </c>
      <c r="E448" s="12">
        <v>8.9285714285714164</v>
      </c>
      <c r="F448" s="35">
        <v>187.46798857142858</v>
      </c>
      <c r="G448" s="35"/>
      <c r="H448" s="35">
        <v>1.2</v>
      </c>
      <c r="I448" s="12">
        <v>4.3478260869565162</v>
      </c>
      <c r="J448" s="12">
        <v>4.3478260869565162</v>
      </c>
      <c r="K448" s="35">
        <v>92.197371428571415</v>
      </c>
      <c r="L448" s="35"/>
      <c r="M448" s="35">
        <v>2.2000000000000002</v>
      </c>
      <c r="N448" s="12">
        <v>6.7961165048543677</v>
      </c>
      <c r="O448" s="12">
        <v>5.2631578947368638</v>
      </c>
      <c r="P448" s="35">
        <v>169.02851428571429</v>
      </c>
    </row>
    <row r="449" spans="1:16">
      <c r="A449" s="168">
        <f t="shared" si="4"/>
        <v>42533</v>
      </c>
      <c r="B449" s="71">
        <v>0.78190142857142853</v>
      </c>
      <c r="C449" s="35">
        <v>2.4300000000000002</v>
      </c>
      <c r="D449" s="12">
        <v>-0.40983606557377072</v>
      </c>
      <c r="E449" s="12">
        <v>5.6521739130434838</v>
      </c>
      <c r="F449" s="35">
        <v>190.00204714285712</v>
      </c>
      <c r="G449" s="35"/>
      <c r="H449" s="35">
        <v>1.24</v>
      </c>
      <c r="I449" s="12">
        <v>3.3333333333333428</v>
      </c>
      <c r="J449" s="12">
        <v>4.2016806722689211</v>
      </c>
      <c r="K449" s="35">
        <v>96.95577714285713</v>
      </c>
      <c r="L449" s="35"/>
      <c r="M449" s="35">
        <v>2.23</v>
      </c>
      <c r="N449" s="12">
        <v>1.3636363636363455</v>
      </c>
      <c r="O449" s="12">
        <v>3.7209302325581461</v>
      </c>
      <c r="P449" s="35">
        <v>174.36401857142855</v>
      </c>
    </row>
    <row r="450" spans="1:16">
      <c r="A450" s="168">
        <f t="shared" si="4"/>
        <v>42540</v>
      </c>
      <c r="B450" s="71">
        <v>0.79029142857142864</v>
      </c>
      <c r="C450" s="35">
        <v>2.5099999999999998</v>
      </c>
      <c r="D450" s="12">
        <v>3.2921810699588292</v>
      </c>
      <c r="E450" s="12">
        <v>7.2649572649572605</v>
      </c>
      <c r="F450" s="35">
        <v>198.36314857142858</v>
      </c>
      <c r="G450" s="35"/>
      <c r="H450" s="35">
        <v>1.32</v>
      </c>
      <c r="I450" s="12">
        <v>6.451612903225822</v>
      </c>
      <c r="J450" s="12">
        <v>10.924369747899163</v>
      </c>
      <c r="K450" s="35">
        <v>104.3184685714286</v>
      </c>
      <c r="L450" s="35"/>
      <c r="M450" s="35">
        <v>2.2799999999999998</v>
      </c>
      <c r="N450" s="12">
        <v>2.242152466367699</v>
      </c>
      <c r="O450" s="12">
        <v>7.042253521126753</v>
      </c>
      <c r="P450" s="35">
        <v>180.18644571428572</v>
      </c>
    </row>
    <row r="451" spans="1:16">
      <c r="A451" s="168">
        <f t="shared" ref="A451:A514" si="5">A450+7</f>
        <v>42547</v>
      </c>
      <c r="B451" s="71">
        <v>0.78255428571428565</v>
      </c>
      <c r="C451" s="35">
        <v>2.5299999999999998</v>
      </c>
      <c r="D451" s="12">
        <v>0.79681274900397625</v>
      </c>
      <c r="E451" s="12">
        <v>4.1152263374485472</v>
      </c>
      <c r="F451" s="35">
        <v>197.98623428571426</v>
      </c>
      <c r="G451" s="35"/>
      <c r="H451" s="35">
        <v>1.33</v>
      </c>
      <c r="I451" s="12">
        <v>0.75757575757575069</v>
      </c>
      <c r="J451" s="12">
        <v>12.711864406779668</v>
      </c>
      <c r="K451" s="35">
        <v>104.07971999999998</v>
      </c>
      <c r="L451" s="35"/>
      <c r="M451" s="35">
        <v>2.33</v>
      </c>
      <c r="N451" s="12">
        <v>2.1929824561403706</v>
      </c>
      <c r="O451" s="12">
        <v>5.9090909090909065</v>
      </c>
      <c r="P451" s="35">
        <v>182.33514857142856</v>
      </c>
    </row>
    <row r="452" spans="1:16">
      <c r="A452" s="168">
        <f t="shared" si="5"/>
        <v>42554</v>
      </c>
      <c r="B452" s="71">
        <v>0.82818571428571441</v>
      </c>
      <c r="C452" s="35">
        <v>2.58</v>
      </c>
      <c r="D452" s="12">
        <v>1.9762845849802488</v>
      </c>
      <c r="E452" s="12">
        <v>6.1728395061728492</v>
      </c>
      <c r="F452" s="35">
        <v>213.67191428571434</v>
      </c>
      <c r="G452" s="35"/>
      <c r="H452" s="35">
        <v>1.39</v>
      </c>
      <c r="I452" s="12">
        <v>4.511278195488714</v>
      </c>
      <c r="J452" s="12">
        <v>12.09677419354837</v>
      </c>
      <c r="K452" s="35">
        <v>115.1178142857143</v>
      </c>
      <c r="L452" s="35"/>
      <c r="M452" s="35">
        <v>2.3199999999999998</v>
      </c>
      <c r="N452" s="12">
        <v>-0.42918454935623629</v>
      </c>
      <c r="O452" s="12">
        <v>4.0358744394618782</v>
      </c>
      <c r="P452" s="35">
        <v>192.13908571428573</v>
      </c>
    </row>
    <row r="453" spans="1:16">
      <c r="A453" s="168">
        <f t="shared" si="5"/>
        <v>42561</v>
      </c>
      <c r="B453" s="71">
        <v>0.84800428571428577</v>
      </c>
      <c r="C453" s="35">
        <v>2.62</v>
      </c>
      <c r="D453" s="12">
        <v>1.5503875968992276</v>
      </c>
      <c r="E453" s="12">
        <v>7.377049180327873</v>
      </c>
      <c r="F453" s="35">
        <v>222.17712285714288</v>
      </c>
      <c r="G453" s="35"/>
      <c r="H453" s="35">
        <v>1.46</v>
      </c>
      <c r="I453" s="12">
        <v>5.0359712230215905</v>
      </c>
      <c r="J453" s="12">
        <v>15.873015873015859</v>
      </c>
      <c r="K453" s="35">
        <v>123.80862571428572</v>
      </c>
      <c r="L453" s="35"/>
      <c r="M453" s="35">
        <v>2.29</v>
      </c>
      <c r="N453" s="12">
        <v>-1.2931034482758577</v>
      </c>
      <c r="O453" s="12">
        <v>0.43859649122808264</v>
      </c>
      <c r="P453" s="35">
        <v>194.19298142857144</v>
      </c>
    </row>
    <row r="454" spans="1:16">
      <c r="A454" s="168">
        <f t="shared" si="5"/>
        <v>42568</v>
      </c>
      <c r="B454" s="71">
        <v>0.8398199999999999</v>
      </c>
      <c r="C454" s="35">
        <v>2.44</v>
      </c>
      <c r="D454" s="12">
        <v>-6.8702290076335828</v>
      </c>
      <c r="E454" s="12">
        <v>2.521008403361364</v>
      </c>
      <c r="F454" s="35">
        <v>204.91607999999997</v>
      </c>
      <c r="G454" s="35"/>
      <c r="H454" s="35">
        <v>1.24</v>
      </c>
      <c r="I454" s="12">
        <v>-15.06849315068493</v>
      </c>
      <c r="J454" s="12">
        <v>0.81300813008130035</v>
      </c>
      <c r="K454" s="35">
        <v>104.13767999999999</v>
      </c>
      <c r="L454" s="35"/>
      <c r="M454" s="35">
        <v>2.35</v>
      </c>
      <c r="N454" s="12">
        <v>2.620087336244552</v>
      </c>
      <c r="O454" s="12">
        <v>6.3348416289592819</v>
      </c>
      <c r="P454" s="35">
        <v>197.35769999999999</v>
      </c>
    </row>
    <row r="455" spans="1:16">
      <c r="A455" s="168">
        <f t="shared" si="5"/>
        <v>42575</v>
      </c>
      <c r="B455" s="71">
        <v>0.8371614285714285</v>
      </c>
      <c r="C455" s="35">
        <v>2.65</v>
      </c>
      <c r="D455" s="12">
        <v>8.6065573770491852</v>
      </c>
      <c r="E455" s="12">
        <v>8.6065573770491852</v>
      </c>
      <c r="F455" s="35">
        <v>221.84777857142856</v>
      </c>
      <c r="G455" s="35"/>
      <c r="H455" s="35">
        <v>1.46</v>
      </c>
      <c r="I455" s="12">
        <v>17.741935483870975</v>
      </c>
      <c r="J455" s="12">
        <v>16.799999999999997</v>
      </c>
      <c r="K455" s="35">
        <v>122.22556857142857</v>
      </c>
      <c r="L455" s="35"/>
      <c r="M455" s="35">
        <v>2.46</v>
      </c>
      <c r="N455" s="12">
        <v>4.6808510638297776</v>
      </c>
      <c r="O455" s="12">
        <v>11.818181818181813</v>
      </c>
      <c r="P455" s="35">
        <v>205.94171142857141</v>
      </c>
    </row>
    <row r="456" spans="1:16">
      <c r="A456" s="168">
        <f t="shared" si="5"/>
        <v>42582</v>
      </c>
      <c r="B456" s="71">
        <v>0.84054714285714294</v>
      </c>
      <c r="C456" s="35">
        <v>2.66</v>
      </c>
      <c r="D456" s="12">
        <v>0.37735849056603854</v>
      </c>
      <c r="E456" s="12">
        <v>6.8273092369477837</v>
      </c>
      <c r="F456" s="35">
        <v>223.58554000000001</v>
      </c>
      <c r="G456" s="35"/>
      <c r="H456" s="35">
        <v>1.55</v>
      </c>
      <c r="I456" s="12">
        <v>6.1643835616438309</v>
      </c>
      <c r="J456" s="12">
        <v>23.015873015873026</v>
      </c>
      <c r="K456" s="35">
        <v>130.28480714285715</v>
      </c>
      <c r="L456" s="35"/>
      <c r="M456" s="35">
        <v>2.44</v>
      </c>
      <c r="N456" s="12">
        <v>-0.81300813008130035</v>
      </c>
      <c r="O456" s="12">
        <v>9.9099099099098993</v>
      </c>
      <c r="P456" s="35">
        <v>205.09350285714288</v>
      </c>
    </row>
    <row r="457" spans="1:16">
      <c r="A457" s="168">
        <f t="shared" si="5"/>
        <v>42589</v>
      </c>
      <c r="B457" s="71">
        <v>0.84483285714285705</v>
      </c>
      <c r="C457" s="35">
        <v>2.66</v>
      </c>
      <c r="D457" s="12">
        <v>0</v>
      </c>
      <c r="E457" s="12">
        <v>6.8273092369477837</v>
      </c>
      <c r="F457" s="35">
        <v>224.72553999999997</v>
      </c>
      <c r="G457" s="35"/>
      <c r="H457" s="35">
        <v>1.45</v>
      </c>
      <c r="I457" s="12">
        <v>-6.4516129032258078</v>
      </c>
      <c r="J457" s="12">
        <v>15.079365079365076</v>
      </c>
      <c r="K457" s="35">
        <v>122.50076428571425</v>
      </c>
      <c r="L457" s="35"/>
      <c r="M457" s="35">
        <v>2.46</v>
      </c>
      <c r="N457" s="12">
        <v>0.81967213114752724</v>
      </c>
      <c r="O457" s="12">
        <v>8.3700440528634346</v>
      </c>
      <c r="P457" s="35">
        <v>207.82888285714284</v>
      </c>
    </row>
    <row r="458" spans="1:16">
      <c r="A458" s="168">
        <f t="shared" si="5"/>
        <v>42596</v>
      </c>
      <c r="B458" s="71">
        <v>0.85548999999999997</v>
      </c>
      <c r="C458" s="35">
        <v>2.66</v>
      </c>
      <c r="D458" s="12">
        <v>0</v>
      </c>
      <c r="E458" s="12">
        <v>7.2580645161290533</v>
      </c>
      <c r="F458" s="35">
        <v>227.56034</v>
      </c>
      <c r="G458" s="35"/>
      <c r="H458" s="35">
        <v>1.46</v>
      </c>
      <c r="I458" s="12">
        <v>0.68965517241379359</v>
      </c>
      <c r="J458" s="12">
        <v>11.450381679389295</v>
      </c>
      <c r="K458" s="35">
        <v>124.90154</v>
      </c>
      <c r="L458" s="35"/>
      <c r="M458" s="35">
        <v>2.4900000000000002</v>
      </c>
      <c r="N458" s="12">
        <v>1.2195121951219505</v>
      </c>
      <c r="O458" s="12">
        <v>15.813953488372107</v>
      </c>
      <c r="P458" s="35">
        <v>213.01701</v>
      </c>
    </row>
    <row r="459" spans="1:16">
      <c r="A459" s="168">
        <f t="shared" si="5"/>
        <v>42603</v>
      </c>
      <c r="B459" s="71">
        <v>0.86510571428571426</v>
      </c>
      <c r="C459" s="35">
        <v>2.66</v>
      </c>
      <c r="D459" s="12">
        <v>0</v>
      </c>
      <c r="E459" s="12">
        <v>7.2580645161290533</v>
      </c>
      <c r="F459" s="35">
        <v>230.11812000000003</v>
      </c>
      <c r="G459" s="35"/>
      <c r="H459" s="35">
        <v>1.48</v>
      </c>
      <c r="I459" s="12">
        <v>1.3698630136986338</v>
      </c>
      <c r="J459" s="12">
        <v>15.625</v>
      </c>
      <c r="K459" s="35">
        <v>128.03564571428572</v>
      </c>
      <c r="L459" s="35"/>
      <c r="M459" s="35">
        <v>2.5099999999999998</v>
      </c>
      <c r="N459" s="12">
        <v>0.80321285140560406</v>
      </c>
      <c r="O459" s="12">
        <v>16.203703703703681</v>
      </c>
      <c r="P459" s="35">
        <v>217.14153428571427</v>
      </c>
    </row>
    <row r="460" spans="1:16">
      <c r="A460" s="168">
        <f t="shared" si="5"/>
        <v>42610</v>
      </c>
      <c r="B460" s="71">
        <v>0.85767428571428561</v>
      </c>
      <c r="C460" s="35">
        <v>2.67</v>
      </c>
      <c r="D460" s="12">
        <v>0.37593984962404647</v>
      </c>
      <c r="E460" s="12">
        <v>6.3745019920318953</v>
      </c>
      <c r="F460" s="35">
        <v>228.99903428571426</v>
      </c>
      <c r="G460" s="35"/>
      <c r="H460" s="35">
        <v>1.5</v>
      </c>
      <c r="I460" s="12">
        <v>1.3513513513513544</v>
      </c>
      <c r="J460" s="12">
        <v>13.636363636363626</v>
      </c>
      <c r="K460" s="35">
        <v>128.65114285714284</v>
      </c>
      <c r="L460" s="35"/>
      <c r="M460" s="35">
        <v>2.54</v>
      </c>
      <c r="N460" s="12">
        <v>1.1952191235059786</v>
      </c>
      <c r="O460" s="12">
        <v>14.414414414414395</v>
      </c>
      <c r="P460" s="35">
        <v>217.84926857142858</v>
      </c>
    </row>
    <row r="461" spans="1:16">
      <c r="A461" s="168">
        <f t="shared" si="5"/>
        <v>42617</v>
      </c>
      <c r="B461" s="71">
        <v>0.84781714285714294</v>
      </c>
      <c r="C461" s="35">
        <v>2.67</v>
      </c>
      <c r="D461" s="12">
        <v>0</v>
      </c>
      <c r="E461" s="12">
        <v>6.3745019920318953</v>
      </c>
      <c r="F461" s="35">
        <v>226.36717714285717</v>
      </c>
      <c r="G461" s="35"/>
      <c r="H461" s="35">
        <v>1.53</v>
      </c>
      <c r="I461" s="12">
        <v>2</v>
      </c>
      <c r="J461" s="12">
        <v>20.472440944881896</v>
      </c>
      <c r="K461" s="35">
        <v>129.71602285714289</v>
      </c>
      <c r="L461" s="35"/>
      <c r="M461" s="35">
        <v>2.5299999999999998</v>
      </c>
      <c r="N461" s="12">
        <v>-0.39370078740158476</v>
      </c>
      <c r="O461" s="12">
        <v>20.476190476190467</v>
      </c>
      <c r="P461" s="35">
        <v>214.49773714285715</v>
      </c>
    </row>
    <row r="462" spans="1:16">
      <c r="A462" s="168">
        <f t="shared" si="5"/>
        <v>42624</v>
      </c>
      <c r="B462" s="71">
        <v>0.84154571428571423</v>
      </c>
      <c r="C462" s="35">
        <v>2.64</v>
      </c>
      <c r="D462" s="12">
        <v>-1.1235955056179705</v>
      </c>
      <c r="E462" s="12">
        <v>6.451612903225822</v>
      </c>
      <c r="F462" s="35">
        <v>222.16806857142853</v>
      </c>
      <c r="G462" s="35"/>
      <c r="H462" s="35">
        <v>1.56</v>
      </c>
      <c r="I462" s="12">
        <v>1.9607843137254832</v>
      </c>
      <c r="J462" s="12">
        <v>19.083969465648849</v>
      </c>
      <c r="K462" s="35">
        <v>131.28113142857143</v>
      </c>
      <c r="L462" s="35"/>
      <c r="M462" s="35">
        <v>2.27</v>
      </c>
      <c r="N462" s="12">
        <v>-10.276679841897234</v>
      </c>
      <c r="O462" s="12">
        <v>12.93532338308458</v>
      </c>
      <c r="P462" s="35">
        <v>191.03087714285715</v>
      </c>
    </row>
    <row r="463" spans="1:16">
      <c r="A463" s="168">
        <f t="shared" si="5"/>
        <v>42631</v>
      </c>
      <c r="B463" s="71">
        <v>0.84925428571428563</v>
      </c>
      <c r="C463" s="35">
        <v>2.7</v>
      </c>
      <c r="D463" s="12">
        <v>2.2727272727272663</v>
      </c>
      <c r="E463" s="12">
        <v>8.4337349397590344</v>
      </c>
      <c r="F463" s="35">
        <v>229.29865714285717</v>
      </c>
      <c r="G463" s="35"/>
      <c r="H463" s="35">
        <v>1.57</v>
      </c>
      <c r="I463" s="12">
        <v>0.6410256410256352</v>
      </c>
      <c r="J463" s="12">
        <v>17.164179104477611</v>
      </c>
      <c r="K463" s="35">
        <v>133.33292285714285</v>
      </c>
      <c r="L463" s="35"/>
      <c r="M463" s="35">
        <v>2.4</v>
      </c>
      <c r="N463" s="12">
        <v>5.7268722466960327</v>
      </c>
      <c r="O463" s="12">
        <v>15.94202898550725</v>
      </c>
      <c r="P463" s="35">
        <v>203.82102857142854</v>
      </c>
    </row>
    <row r="464" spans="1:16">
      <c r="A464" s="168">
        <f t="shared" si="5"/>
        <v>42638</v>
      </c>
      <c r="B464" s="71">
        <v>0.85914857142857148</v>
      </c>
      <c r="C464" s="35">
        <v>2.72</v>
      </c>
      <c r="D464" s="12">
        <v>0.74074074074073337</v>
      </c>
      <c r="E464" s="12">
        <v>8.8000000000000114</v>
      </c>
      <c r="F464" s="35">
        <v>233.68841142857147</v>
      </c>
      <c r="G464" s="35"/>
      <c r="H464" s="35">
        <v>1.59</v>
      </c>
      <c r="I464" s="12">
        <v>1.2738853503184657</v>
      </c>
      <c r="J464" s="12">
        <v>16.911764705882362</v>
      </c>
      <c r="K464" s="35">
        <v>136.60462285714289</v>
      </c>
      <c r="L464" s="35"/>
      <c r="M464" s="35">
        <v>2.4300000000000002</v>
      </c>
      <c r="N464" s="12">
        <v>1.2500000000000142</v>
      </c>
      <c r="O464" s="12">
        <v>23.979591836734699</v>
      </c>
      <c r="P464" s="35">
        <v>208.7731028571429</v>
      </c>
    </row>
    <row r="465" spans="1:16">
      <c r="A465" s="168">
        <f t="shared" si="5"/>
        <v>42645</v>
      </c>
      <c r="B465" s="71">
        <v>0.86355714285714258</v>
      </c>
      <c r="C465" s="35">
        <v>2.74</v>
      </c>
      <c r="D465" s="12">
        <v>0.73529411764705799</v>
      </c>
      <c r="E465" s="12">
        <v>9.6000000000000085</v>
      </c>
      <c r="F465" s="35">
        <v>236.61465714285708</v>
      </c>
      <c r="G465" s="35"/>
      <c r="H465" s="35">
        <v>1.56</v>
      </c>
      <c r="I465" s="12">
        <v>-1.8867924528301927</v>
      </c>
      <c r="J465" s="12">
        <v>15.555555555555543</v>
      </c>
      <c r="K465" s="35">
        <v>134.71491428571426</v>
      </c>
      <c r="L465" s="35"/>
      <c r="M465" s="35">
        <v>2.5</v>
      </c>
      <c r="N465" s="12">
        <v>2.8806584362139915</v>
      </c>
      <c r="O465" s="12">
        <v>14.678899082568805</v>
      </c>
      <c r="P465" s="35">
        <v>215.88928571428565</v>
      </c>
    </row>
    <row r="466" spans="1:16">
      <c r="A466" s="168">
        <f t="shared" si="5"/>
        <v>42652</v>
      </c>
      <c r="B466" s="71">
        <v>0.88306428571428575</v>
      </c>
      <c r="C466" s="35">
        <v>2.69</v>
      </c>
      <c r="D466" s="12">
        <v>-1.8248175182481958</v>
      </c>
      <c r="E466" s="12">
        <v>9.349593495934954</v>
      </c>
      <c r="F466" s="35">
        <v>237.54429285714286</v>
      </c>
      <c r="G466" s="35"/>
      <c r="H466" s="35">
        <v>1.48</v>
      </c>
      <c r="I466" s="12">
        <v>-5.1282051282051384</v>
      </c>
      <c r="J466" s="12">
        <v>10.447761194029837</v>
      </c>
      <c r="K466" s="35">
        <v>130.69351428571429</v>
      </c>
      <c r="L466" s="35"/>
      <c r="M466" s="35">
        <v>2.41</v>
      </c>
      <c r="N466" s="12">
        <v>-3.5999999999999943</v>
      </c>
      <c r="O466" s="12">
        <v>15.865384615384627</v>
      </c>
      <c r="P466" s="35">
        <v>212.81849285714287</v>
      </c>
    </row>
    <row r="467" spans="1:16">
      <c r="A467" s="168">
        <f t="shared" si="5"/>
        <v>42659</v>
      </c>
      <c r="B467" s="71">
        <v>0.90127999999999997</v>
      </c>
      <c r="C467" s="35">
        <v>2.64</v>
      </c>
      <c r="D467" s="12">
        <v>-1.8587360594795541</v>
      </c>
      <c r="E467" s="12">
        <v>8.1967213114754145</v>
      </c>
      <c r="F467" s="35">
        <v>237.93792000000002</v>
      </c>
      <c r="G467" s="35"/>
      <c r="H467" s="35">
        <v>1.37</v>
      </c>
      <c r="I467" s="12">
        <v>-7.4324324324324209</v>
      </c>
      <c r="J467" s="12">
        <v>4.5801526717557266</v>
      </c>
      <c r="K467" s="35">
        <v>123.47536000000001</v>
      </c>
      <c r="L467" s="35"/>
      <c r="M467" s="35">
        <v>2.41</v>
      </c>
      <c r="N467" s="12">
        <v>0</v>
      </c>
      <c r="O467" s="12">
        <v>18.719211822660114</v>
      </c>
      <c r="P467" s="35">
        <v>217.20847999999998</v>
      </c>
    </row>
    <row r="468" spans="1:16">
      <c r="A468" s="168">
        <f t="shared" si="5"/>
        <v>42666</v>
      </c>
      <c r="B468" s="71">
        <v>0.89643714285714282</v>
      </c>
      <c r="C468" s="35">
        <v>2.57</v>
      </c>
      <c r="D468" s="12">
        <v>-2.6515151515151558</v>
      </c>
      <c r="E468" s="12">
        <v>8.4388185654008225</v>
      </c>
      <c r="F468" s="35">
        <v>230.3843457142857</v>
      </c>
      <c r="G468" s="35"/>
      <c r="H468" s="35">
        <v>1.37</v>
      </c>
      <c r="I468" s="12">
        <v>0</v>
      </c>
      <c r="J468" s="12">
        <v>8.7301587301587489</v>
      </c>
      <c r="K468" s="35">
        <v>122.81188857142857</v>
      </c>
      <c r="L468" s="35"/>
      <c r="M468" s="35">
        <v>2.4</v>
      </c>
      <c r="N468" s="12">
        <v>-0.41493775933611232</v>
      </c>
      <c r="O468" s="12">
        <v>23.07692307692308</v>
      </c>
      <c r="P468" s="35">
        <v>215.14491428571426</v>
      </c>
    </row>
    <row r="469" spans="1:16">
      <c r="A469" s="168">
        <f t="shared" si="5"/>
        <v>42673</v>
      </c>
      <c r="B469" s="71">
        <v>0.89395142857142851</v>
      </c>
      <c r="C469" s="35">
        <v>2.54</v>
      </c>
      <c r="D469" s="12">
        <v>-1.1673151750972721</v>
      </c>
      <c r="E469" s="12">
        <v>5.8333333333333286</v>
      </c>
      <c r="F469" s="35">
        <v>227.06366285714284</v>
      </c>
      <c r="G469" s="35"/>
      <c r="H469" s="35">
        <v>1.3</v>
      </c>
      <c r="I469" s="12">
        <v>-5.1094890510948971</v>
      </c>
      <c r="J469" s="12">
        <v>4</v>
      </c>
      <c r="K469" s="35">
        <v>116.21368571428572</v>
      </c>
      <c r="L469" s="35"/>
      <c r="M469" s="35">
        <v>2.39</v>
      </c>
      <c r="N469" s="12">
        <v>-0.41666666666665719</v>
      </c>
      <c r="O469" s="12">
        <v>21.319796954314711</v>
      </c>
      <c r="P469" s="35">
        <v>213.65439142857144</v>
      </c>
    </row>
    <row r="470" spans="1:16">
      <c r="A470" s="168">
        <f t="shared" si="5"/>
        <v>42680</v>
      </c>
      <c r="B470" s="71">
        <v>0.89495000000000025</v>
      </c>
      <c r="C470" s="35">
        <v>2.4700000000000002</v>
      </c>
      <c r="D470" s="12">
        <v>-2.7559055118110223</v>
      </c>
      <c r="E470" s="12">
        <v>5.5555555555555856</v>
      </c>
      <c r="F470" s="35">
        <v>221.05265000000009</v>
      </c>
      <c r="G470" s="35"/>
      <c r="H470" s="35">
        <v>1.29</v>
      </c>
      <c r="I470" s="12">
        <v>-0.7692307692307736</v>
      </c>
      <c r="J470" s="12">
        <v>7.5000000000000142</v>
      </c>
      <c r="K470" s="35">
        <v>115.44855000000003</v>
      </c>
      <c r="L470" s="35"/>
      <c r="M470" s="35">
        <v>2.4300000000000002</v>
      </c>
      <c r="N470" s="12">
        <v>1.6736401673640273</v>
      </c>
      <c r="O470" s="12">
        <v>26.562500000000028</v>
      </c>
      <c r="P470" s="35">
        <v>217.47285000000011</v>
      </c>
    </row>
    <row r="471" spans="1:16">
      <c r="A471" s="168">
        <f t="shared" si="5"/>
        <v>42687</v>
      </c>
      <c r="B471" s="71">
        <v>0.88002428571428559</v>
      </c>
      <c r="C471" s="35">
        <v>2.69</v>
      </c>
      <c r="D471" s="12">
        <v>8.9068825910931082</v>
      </c>
      <c r="E471" s="12">
        <v>14.957264957264968</v>
      </c>
      <c r="F471" s="35">
        <v>236.72653285714281</v>
      </c>
      <c r="G471" s="35"/>
      <c r="H471" s="35">
        <v>1.39</v>
      </c>
      <c r="I471" s="12">
        <v>7.7519379844961094</v>
      </c>
      <c r="J471" s="12">
        <v>14.876033057851231</v>
      </c>
      <c r="K471" s="35">
        <v>122.32337571428569</v>
      </c>
      <c r="L471" s="35"/>
      <c r="M471" s="35">
        <v>2.46</v>
      </c>
      <c r="N471" s="12">
        <v>1.2345679012345556</v>
      </c>
      <c r="O471" s="12">
        <v>20.000000000000014</v>
      </c>
      <c r="P471" s="35">
        <v>216.48597428571424</v>
      </c>
    </row>
    <row r="472" spans="1:16">
      <c r="A472" s="168">
        <f t="shared" si="5"/>
        <v>42694</v>
      </c>
      <c r="B472" s="71">
        <v>0.86193857142857155</v>
      </c>
      <c r="C472" s="35">
        <v>2.4700000000000002</v>
      </c>
      <c r="D472" s="12">
        <v>-8.1784386617100324</v>
      </c>
      <c r="E472" s="12">
        <v>6.4655172413793309</v>
      </c>
      <c r="F472" s="35">
        <v>212.89882714285716</v>
      </c>
      <c r="G472" s="35"/>
      <c r="H472" s="35">
        <v>1.29</v>
      </c>
      <c r="I472" s="12">
        <v>-7.1942446043165376</v>
      </c>
      <c r="J472" s="12">
        <v>4.8780487804878021</v>
      </c>
      <c r="K472" s="35">
        <v>111.19007571428574</v>
      </c>
      <c r="L472" s="35"/>
      <c r="M472" s="35">
        <v>2.4900000000000002</v>
      </c>
      <c r="N472" s="12">
        <v>1.2195121951219505</v>
      </c>
      <c r="O472" s="12">
        <v>31.05263157894737</v>
      </c>
      <c r="P472" s="35">
        <v>214.62270428571432</v>
      </c>
    </row>
    <row r="473" spans="1:16">
      <c r="A473" s="168">
        <f t="shared" si="5"/>
        <v>42701</v>
      </c>
      <c r="B473" s="71">
        <v>0.85417571428571437</v>
      </c>
      <c r="C473" s="35">
        <v>2.4300000000000002</v>
      </c>
      <c r="D473" s="12">
        <v>-1.6194331983805768</v>
      </c>
      <c r="E473" s="12">
        <v>6.5789473684210691</v>
      </c>
      <c r="F473" s="35">
        <v>207.56469857142861</v>
      </c>
      <c r="G473" s="35"/>
      <c r="H473" s="35">
        <v>1.25</v>
      </c>
      <c r="I473" s="12">
        <v>-3.1007751937984551</v>
      </c>
      <c r="J473" s="12">
        <v>4.1666666666666714</v>
      </c>
      <c r="K473" s="35">
        <v>106.77196428571429</v>
      </c>
      <c r="L473" s="35"/>
      <c r="M473" s="35">
        <v>2.39</v>
      </c>
      <c r="N473" s="12">
        <v>-4.0160642570281198</v>
      </c>
      <c r="O473" s="12">
        <v>25.789473684210535</v>
      </c>
      <c r="P473" s="35">
        <v>204.14799571428571</v>
      </c>
    </row>
    <row r="474" spans="1:16">
      <c r="A474" s="168">
        <f t="shared" si="5"/>
        <v>42708</v>
      </c>
      <c r="B474" s="71">
        <v>0.8475057142857142</v>
      </c>
      <c r="C474" s="35">
        <v>2.46</v>
      </c>
      <c r="D474" s="12">
        <v>1.2345679012345556</v>
      </c>
      <c r="E474" s="12">
        <v>9.8214285714285552</v>
      </c>
      <c r="F474" s="35">
        <v>208.48640571428567</v>
      </c>
      <c r="G474" s="35"/>
      <c r="H474" s="35">
        <v>1.32</v>
      </c>
      <c r="I474" s="12">
        <v>5.6000000000000085</v>
      </c>
      <c r="J474" s="12">
        <v>10.000000000000014</v>
      </c>
      <c r="K474" s="35">
        <v>111.87075428571427</v>
      </c>
      <c r="L474" s="35"/>
      <c r="M474" s="35">
        <v>2.4300000000000002</v>
      </c>
      <c r="N474" s="12">
        <v>1.6736401673640273</v>
      </c>
      <c r="O474" s="12">
        <v>22.110552763819101</v>
      </c>
      <c r="P474" s="35">
        <v>205.94388857142854</v>
      </c>
    </row>
    <row r="475" spans="1:16">
      <c r="A475" s="168">
        <f t="shared" si="5"/>
        <v>42715</v>
      </c>
      <c r="B475" s="71">
        <v>0.84377285714285699</v>
      </c>
      <c r="C475" s="35">
        <v>2.46</v>
      </c>
      <c r="D475" s="12">
        <v>0</v>
      </c>
      <c r="E475" s="12">
        <v>9.3333333333333286</v>
      </c>
      <c r="F475" s="35">
        <v>207.56812285714284</v>
      </c>
      <c r="G475" s="35"/>
      <c r="H475" s="35">
        <v>1.28</v>
      </c>
      <c r="I475" s="12">
        <v>-3.0303030303030312</v>
      </c>
      <c r="J475" s="12">
        <v>8.4745762711864359</v>
      </c>
      <c r="K475" s="35">
        <v>108.00292571428569</v>
      </c>
      <c r="L475" s="35"/>
      <c r="M475" s="35">
        <v>2.44</v>
      </c>
      <c r="N475" s="12">
        <v>0.41152263374483766</v>
      </c>
      <c r="O475" s="12">
        <v>23.232323232323225</v>
      </c>
      <c r="P475" s="35">
        <v>205.88057714285708</v>
      </c>
    </row>
    <row r="476" spans="1:16">
      <c r="A476" s="168">
        <f t="shared" si="5"/>
        <v>42722</v>
      </c>
      <c r="B476" s="71">
        <v>0.83809142857142849</v>
      </c>
      <c r="C476" s="35">
        <v>2.4700000000000002</v>
      </c>
      <c r="D476" s="12">
        <v>0.40650406504066439</v>
      </c>
      <c r="E476" s="12">
        <v>8.8105726872246777</v>
      </c>
      <c r="F476" s="35">
        <v>207.00858285714284</v>
      </c>
      <c r="G476" s="35"/>
      <c r="H476" s="35">
        <v>1.37</v>
      </c>
      <c r="I476" s="12">
        <v>7.03125</v>
      </c>
      <c r="J476" s="12">
        <v>11.382113821138233</v>
      </c>
      <c r="K476" s="35">
        <v>114.8185257142857</v>
      </c>
      <c r="L476" s="35"/>
      <c r="M476" s="35">
        <v>2.46</v>
      </c>
      <c r="N476" s="12">
        <v>0.81967213114752724</v>
      </c>
      <c r="O476" s="12">
        <v>22.388059701492551</v>
      </c>
      <c r="P476" s="35">
        <v>206.17049142857141</v>
      </c>
    </row>
    <row r="477" spans="1:16">
      <c r="A477" s="168">
        <f t="shared" si="5"/>
        <v>42729</v>
      </c>
      <c r="B477" s="71">
        <v>0.84492714285714299</v>
      </c>
      <c r="C477" s="35">
        <v>2.46</v>
      </c>
      <c r="D477" s="12">
        <v>-0.40485829959514774</v>
      </c>
      <c r="E477" s="12">
        <v>8.8495575221239022</v>
      </c>
      <c r="F477" s="35">
        <v>207.85207714285718</v>
      </c>
      <c r="G477" s="35"/>
      <c r="H477" s="35">
        <v>1.35</v>
      </c>
      <c r="I477" s="12">
        <v>-1.4598540145985339</v>
      </c>
      <c r="J477" s="12">
        <v>5.46875</v>
      </c>
      <c r="K477" s="35">
        <v>114.06516428571432</v>
      </c>
      <c r="L477" s="35"/>
      <c r="M477" s="35">
        <v>2.36</v>
      </c>
      <c r="N477" s="12">
        <v>-4.0650406504065018</v>
      </c>
      <c r="O477" s="12">
        <v>18</v>
      </c>
      <c r="P477" s="35">
        <v>199.40280571428573</v>
      </c>
    </row>
    <row r="478" spans="1:16">
      <c r="A478" s="168">
        <f t="shared" si="5"/>
        <v>42736</v>
      </c>
      <c r="B478" s="71">
        <v>0.85360000000000003</v>
      </c>
      <c r="C478" s="35">
        <v>2.46</v>
      </c>
      <c r="D478" s="12">
        <v>0</v>
      </c>
      <c r="E478" s="12">
        <v>9.3333333333333286</v>
      </c>
      <c r="F478" s="35">
        <v>209.98560000000001</v>
      </c>
      <c r="G478" s="35"/>
      <c r="H478" s="35">
        <v>1.34</v>
      </c>
      <c r="I478" s="12">
        <v>-0.74074074074074758</v>
      </c>
      <c r="J478" s="12">
        <v>17.543859649122822</v>
      </c>
      <c r="K478" s="35">
        <v>114.38240000000002</v>
      </c>
      <c r="L478" s="35"/>
      <c r="M478" s="35">
        <v>2.41</v>
      </c>
      <c r="N478" s="12">
        <v>2.1186440677966232</v>
      </c>
      <c r="O478" s="12">
        <v>19.900497512437838</v>
      </c>
      <c r="P478" s="35">
        <v>205.7176</v>
      </c>
    </row>
    <row r="479" spans="1:16">
      <c r="A479" s="168">
        <f t="shared" si="5"/>
        <v>42743</v>
      </c>
      <c r="B479" s="71">
        <v>0.85237714285714294</v>
      </c>
      <c r="C479" s="35">
        <v>2.44</v>
      </c>
      <c r="D479" s="12">
        <v>-0.81300813008130035</v>
      </c>
      <c r="E479" s="12">
        <v>7.9646017699115106</v>
      </c>
      <c r="F479" s="35">
        <v>207.98002285714284</v>
      </c>
      <c r="G479" s="35"/>
      <c r="H479" s="35">
        <v>1.36</v>
      </c>
      <c r="I479" s="12">
        <v>1.4925373134328339</v>
      </c>
      <c r="J479" s="12">
        <v>14.285714285714306</v>
      </c>
      <c r="K479" s="35">
        <v>115.92329142857145</v>
      </c>
      <c r="L479" s="35"/>
      <c r="M479" s="35">
        <v>2.44</v>
      </c>
      <c r="N479" s="12">
        <v>1.2448132780082943</v>
      </c>
      <c r="O479" s="12">
        <v>21.393034825870643</v>
      </c>
      <c r="P479" s="35">
        <v>207.98002285714284</v>
      </c>
    </row>
    <row r="480" spans="1:16">
      <c r="A480" s="168">
        <f t="shared" si="5"/>
        <v>42750</v>
      </c>
      <c r="B480" s="71">
        <v>0.86844571428571427</v>
      </c>
      <c r="C480" s="35">
        <v>2.44</v>
      </c>
      <c r="D480" s="12">
        <v>0</v>
      </c>
      <c r="E480" s="12">
        <v>8.4444444444444287</v>
      </c>
      <c r="F480" s="35">
        <v>211.90075428571427</v>
      </c>
      <c r="G480" s="35"/>
      <c r="H480" s="35">
        <v>1.34</v>
      </c>
      <c r="I480" s="12">
        <v>-1.4705882352941302</v>
      </c>
      <c r="J480" s="12">
        <v>16.521739130434796</v>
      </c>
      <c r="K480" s="35">
        <v>116.37172571428572</v>
      </c>
      <c r="L480" s="35"/>
      <c r="M480" s="35">
        <v>2.4300000000000002</v>
      </c>
      <c r="N480" s="12">
        <v>-0.40983606557377072</v>
      </c>
      <c r="O480" s="12">
        <v>32.065217391304344</v>
      </c>
      <c r="P480" s="35">
        <v>211.03230857142856</v>
      </c>
    </row>
    <row r="481" spans="1:16">
      <c r="A481" s="168">
        <f t="shared" si="5"/>
        <v>42757</v>
      </c>
      <c r="B481" s="71">
        <v>0.8696057142857142</v>
      </c>
      <c r="C481" s="35">
        <v>2.44</v>
      </c>
      <c r="D481" s="12">
        <v>0</v>
      </c>
      <c r="E481" s="12">
        <v>7.9646017699115106</v>
      </c>
      <c r="F481" s="35">
        <v>212.18379428571427</v>
      </c>
      <c r="G481" s="35"/>
      <c r="H481" s="35">
        <v>1.28</v>
      </c>
      <c r="I481" s="12">
        <v>-4.4776119402985159</v>
      </c>
      <c r="J481" s="12">
        <v>11.304347826086953</v>
      </c>
      <c r="K481" s="35">
        <v>111.30953142857143</v>
      </c>
      <c r="L481" s="35"/>
      <c r="M481" s="35">
        <v>2.35</v>
      </c>
      <c r="N481" s="12">
        <v>-3.2921810699588576</v>
      </c>
      <c r="O481" s="12">
        <v>29.834254143646405</v>
      </c>
      <c r="P481" s="35">
        <v>204.35734285714284</v>
      </c>
    </row>
    <row r="482" spans="1:16">
      <c r="A482" s="168">
        <f t="shared" si="5"/>
        <v>42764</v>
      </c>
      <c r="B482" s="71">
        <v>0.85699857142857139</v>
      </c>
      <c r="C482" s="35">
        <v>2.44</v>
      </c>
      <c r="D482" s="12">
        <v>0</v>
      </c>
      <c r="E482" s="12">
        <v>8.4444444444444287</v>
      </c>
      <c r="F482" s="35">
        <v>209.10765142857142</v>
      </c>
      <c r="G482" s="35"/>
      <c r="H482" s="35">
        <v>1.26</v>
      </c>
      <c r="I482" s="12">
        <v>-1.5625</v>
      </c>
      <c r="J482" s="12">
        <v>13.513513513513516</v>
      </c>
      <c r="K482" s="35">
        <v>107.98182</v>
      </c>
      <c r="L482" s="35"/>
      <c r="M482" s="35">
        <v>2.38</v>
      </c>
      <c r="N482" s="12">
        <v>1.2765957446808471</v>
      </c>
      <c r="O482" s="12">
        <v>25.925925925925924</v>
      </c>
      <c r="P482" s="35">
        <v>203.96565999999999</v>
      </c>
    </row>
    <row r="483" spans="1:16">
      <c r="A483" s="168">
        <f t="shared" si="5"/>
        <v>42771</v>
      </c>
      <c r="B483" s="71">
        <v>0.85674571428571422</v>
      </c>
      <c r="C483" s="35">
        <v>2.4500000000000002</v>
      </c>
      <c r="D483" s="12">
        <v>0.40983606557378494</v>
      </c>
      <c r="E483" s="12">
        <v>8.8888888888888999</v>
      </c>
      <c r="F483" s="35">
        <v>209.90270000000001</v>
      </c>
      <c r="G483" s="35"/>
      <c r="H483" s="35">
        <v>1.37</v>
      </c>
      <c r="I483" s="12">
        <v>8.7301587301587489</v>
      </c>
      <c r="J483" s="12">
        <v>20.175438596491247</v>
      </c>
      <c r="K483" s="35">
        <v>117.37416285714286</v>
      </c>
      <c r="L483" s="35"/>
      <c r="M483" s="35">
        <v>2.3199999999999998</v>
      </c>
      <c r="N483" s="12">
        <v>-2.5210084033613498</v>
      </c>
      <c r="O483" s="12">
        <v>25.405405405405389</v>
      </c>
      <c r="P483" s="35">
        <v>198.76500571428568</v>
      </c>
    </row>
    <row r="484" spans="1:16">
      <c r="A484" s="168">
        <f t="shared" si="5"/>
        <v>42778</v>
      </c>
      <c r="B484" s="71">
        <v>0.85611142857142852</v>
      </c>
      <c r="C484" s="35">
        <v>2.4700000000000002</v>
      </c>
      <c r="D484" s="12">
        <v>0.81632653061225824</v>
      </c>
      <c r="E484" s="12">
        <v>9.7777777777777999</v>
      </c>
      <c r="F484" s="35">
        <v>211.45952285714284</v>
      </c>
      <c r="G484" s="35"/>
      <c r="H484" s="35">
        <v>1.28</v>
      </c>
      <c r="I484" s="12">
        <v>-6.5693430656934311</v>
      </c>
      <c r="J484" s="12">
        <v>13.27433628318586</v>
      </c>
      <c r="K484" s="35">
        <v>109.58226285714285</v>
      </c>
      <c r="L484" s="35"/>
      <c r="M484" s="35">
        <v>2.27</v>
      </c>
      <c r="N484" s="12">
        <v>-2.1551724137930961</v>
      </c>
      <c r="O484" s="12">
        <v>22.043010752688176</v>
      </c>
      <c r="P484" s="35">
        <v>194.33729428571428</v>
      </c>
    </row>
    <row r="485" spans="1:16">
      <c r="A485" s="168">
        <f t="shared" si="5"/>
        <v>42785</v>
      </c>
      <c r="B485" s="71">
        <v>0.85260857142857127</v>
      </c>
      <c r="C485" s="35">
        <v>2.48</v>
      </c>
      <c r="D485" s="12">
        <v>0.40485829959513353</v>
      </c>
      <c r="E485" s="12">
        <v>10.222222222222229</v>
      </c>
      <c r="F485" s="35">
        <v>211.4469257142857</v>
      </c>
      <c r="G485" s="35"/>
      <c r="H485" s="35">
        <v>1.3</v>
      </c>
      <c r="I485" s="12">
        <v>1.5625</v>
      </c>
      <c r="J485" s="12">
        <v>22.641509433962256</v>
      </c>
      <c r="K485" s="35">
        <v>110.83911428571427</v>
      </c>
      <c r="L485" s="35"/>
      <c r="M485" s="35">
        <v>2.35</v>
      </c>
      <c r="N485" s="12">
        <v>3.5242290748898739</v>
      </c>
      <c r="O485" s="12">
        <v>20.512820512820525</v>
      </c>
      <c r="P485" s="35">
        <v>200.36301428571423</v>
      </c>
    </row>
    <row r="486" spans="1:16">
      <c r="A486" s="168">
        <f t="shared" si="5"/>
        <v>42792</v>
      </c>
      <c r="B486" s="71">
        <v>0.84829857142857124</v>
      </c>
      <c r="C486" s="35">
        <v>2.48</v>
      </c>
      <c r="D486" s="12">
        <v>0</v>
      </c>
      <c r="E486" s="12">
        <v>10.222222222222229</v>
      </c>
      <c r="F486" s="35">
        <v>210.37804571428563</v>
      </c>
      <c r="G486" s="35"/>
      <c r="H486" s="35">
        <v>1.35</v>
      </c>
      <c r="I486" s="12">
        <v>3.8461538461538538</v>
      </c>
      <c r="J486" s="12">
        <v>23.853211009174302</v>
      </c>
      <c r="K486" s="35">
        <v>114.52030714285712</v>
      </c>
      <c r="L486" s="35"/>
      <c r="M486" s="35">
        <v>2.39</v>
      </c>
      <c r="N486" s="12">
        <v>1.7021276595744723</v>
      </c>
      <c r="O486" s="12">
        <v>33.519553072625712</v>
      </c>
      <c r="P486" s="35">
        <v>202.74335857142853</v>
      </c>
    </row>
    <row r="487" spans="1:16">
      <c r="A487" s="168">
        <f t="shared" si="5"/>
        <v>42799</v>
      </c>
      <c r="B487" s="71">
        <v>0.8555828571428572</v>
      </c>
      <c r="C487" s="35">
        <v>2.4900000000000002</v>
      </c>
      <c r="D487" s="12">
        <v>0.40322580645162986</v>
      </c>
      <c r="E487" s="12">
        <v>10.176991150442504</v>
      </c>
      <c r="F487" s="35">
        <v>213.04013142857147</v>
      </c>
      <c r="G487" s="35"/>
      <c r="H487" s="35">
        <v>1.38</v>
      </c>
      <c r="I487" s="12">
        <v>2.2222222222222143</v>
      </c>
      <c r="J487" s="12">
        <v>22.123893805309748</v>
      </c>
      <c r="K487" s="35">
        <v>118.07043428571428</v>
      </c>
      <c r="L487" s="35"/>
      <c r="M487" s="35">
        <v>2.37</v>
      </c>
      <c r="N487" s="12">
        <v>-0.83682008368201366</v>
      </c>
      <c r="O487" s="12">
        <v>29.508196721311492</v>
      </c>
      <c r="P487" s="35">
        <v>202.77313714285717</v>
      </c>
    </row>
    <row r="488" spans="1:16">
      <c r="A488" s="168">
        <f t="shared" si="5"/>
        <v>42806</v>
      </c>
      <c r="B488" s="71">
        <v>0.86753000000000013</v>
      </c>
      <c r="C488" s="35">
        <v>2.4900000000000002</v>
      </c>
      <c r="D488" s="12">
        <v>0</v>
      </c>
      <c r="E488" s="12">
        <v>10.666666666666671</v>
      </c>
      <c r="F488" s="35">
        <v>216.01497000000006</v>
      </c>
      <c r="G488" s="35"/>
      <c r="H488" s="35">
        <v>1.43</v>
      </c>
      <c r="I488" s="12">
        <v>3.6231884057970944</v>
      </c>
      <c r="J488" s="12">
        <v>32.407407407407391</v>
      </c>
      <c r="K488" s="35">
        <v>124.05679000000001</v>
      </c>
      <c r="L488" s="35"/>
      <c r="M488" s="35">
        <v>2.37</v>
      </c>
      <c r="N488" s="12">
        <v>0</v>
      </c>
      <c r="O488" s="12">
        <v>22.164948453608261</v>
      </c>
      <c r="P488" s="35">
        <v>205.60461000000006</v>
      </c>
    </row>
    <row r="489" spans="1:16">
      <c r="A489" s="168">
        <f t="shared" si="5"/>
        <v>42813</v>
      </c>
      <c r="B489" s="71">
        <v>0.87098571428571436</v>
      </c>
      <c r="C489" s="35">
        <v>2.5099999999999998</v>
      </c>
      <c r="D489" s="12">
        <v>0.80321285140560406</v>
      </c>
      <c r="E489" s="12">
        <v>10.572687224669593</v>
      </c>
      <c r="F489" s="35">
        <v>218.61741428571429</v>
      </c>
      <c r="G489" s="35"/>
      <c r="H489" s="35">
        <v>1.41</v>
      </c>
      <c r="I489" s="12">
        <v>-1.3986013986014001</v>
      </c>
      <c r="J489" s="12">
        <v>19.491525423728802</v>
      </c>
      <c r="K489" s="35">
        <v>122.80898571428571</v>
      </c>
      <c r="L489" s="35"/>
      <c r="M489" s="35">
        <v>2.52</v>
      </c>
      <c r="N489" s="12">
        <v>6.3291139240506169</v>
      </c>
      <c r="O489" s="12">
        <v>33.333333333333343</v>
      </c>
      <c r="P489" s="35">
        <v>219.48840000000001</v>
      </c>
    </row>
    <row r="490" spans="1:16">
      <c r="A490" s="168">
        <f t="shared" si="5"/>
        <v>42820</v>
      </c>
      <c r="B490" s="71">
        <v>0.8666814285714286</v>
      </c>
      <c r="C490" s="35">
        <v>2.4900000000000002</v>
      </c>
      <c r="D490" s="12">
        <v>-0.79681274900397625</v>
      </c>
      <c r="E490" s="12">
        <v>10.176991150442504</v>
      </c>
      <c r="F490" s="35">
        <v>215.80367571428573</v>
      </c>
      <c r="G490" s="35"/>
      <c r="H490" s="35">
        <v>1.42</v>
      </c>
      <c r="I490" s="12">
        <v>0.70921985815601829</v>
      </c>
      <c r="J490" s="12">
        <v>14.51612903225805</v>
      </c>
      <c r="K490" s="35">
        <v>123.06876285714286</v>
      </c>
      <c r="L490" s="35"/>
      <c r="M490" s="35">
        <v>2.36</v>
      </c>
      <c r="N490" s="12">
        <v>-6.3492063492063551</v>
      </c>
      <c r="O490" s="12">
        <v>22.279792746113984</v>
      </c>
      <c r="P490" s="35">
        <v>204.53681714285713</v>
      </c>
    </row>
    <row r="491" spans="1:16">
      <c r="A491" s="168">
        <f t="shared" si="5"/>
        <v>42827</v>
      </c>
      <c r="B491" s="71">
        <v>0.86161285714285707</v>
      </c>
      <c r="C491" s="35">
        <v>2.5499999999999998</v>
      </c>
      <c r="D491" s="12">
        <v>2.4096385542168548</v>
      </c>
      <c r="E491" s="12">
        <v>12.83185840707965</v>
      </c>
      <c r="F491" s="35">
        <v>219.71127857142852</v>
      </c>
      <c r="G491" s="35"/>
      <c r="H491" s="35">
        <v>1.39</v>
      </c>
      <c r="I491" s="12">
        <v>-2.1126760563380316</v>
      </c>
      <c r="J491" s="12">
        <v>36.274509803921546</v>
      </c>
      <c r="K491" s="35">
        <v>119.76418714285712</v>
      </c>
      <c r="L491" s="35"/>
      <c r="M491" s="35">
        <v>2.44</v>
      </c>
      <c r="N491" s="12">
        <v>3.3898305084745886</v>
      </c>
      <c r="O491" s="12">
        <v>34.806629834254124</v>
      </c>
      <c r="P491" s="35">
        <v>210.2335371428571</v>
      </c>
    </row>
    <row r="492" spans="1:16">
      <c r="A492" s="168">
        <f t="shared" si="5"/>
        <v>42834</v>
      </c>
      <c r="B492" s="71">
        <v>0.85526000000000013</v>
      </c>
      <c r="C492" s="35">
        <v>2.64</v>
      </c>
      <c r="D492" s="12">
        <v>3.5294117647058982</v>
      </c>
      <c r="E492" s="12">
        <v>16.814159292035427</v>
      </c>
      <c r="F492" s="35">
        <v>225.78864000000004</v>
      </c>
      <c r="G492" s="35"/>
      <c r="H492" s="35">
        <v>1.38</v>
      </c>
      <c r="I492" s="12">
        <v>-0.71942446043165376</v>
      </c>
      <c r="J492" s="12">
        <v>36.633663366336634</v>
      </c>
      <c r="K492" s="35">
        <v>118.02588</v>
      </c>
      <c r="L492" s="35"/>
      <c r="M492" s="35">
        <v>2.54</v>
      </c>
      <c r="N492" s="12">
        <v>4.098360655737693</v>
      </c>
      <c r="O492" s="12">
        <v>37.297297297297291</v>
      </c>
      <c r="P492" s="35">
        <v>217.23604000000006</v>
      </c>
    </row>
    <row r="493" spans="1:16">
      <c r="A493" s="168">
        <f t="shared" si="5"/>
        <v>42841</v>
      </c>
      <c r="B493" s="71">
        <v>0.85052428571428551</v>
      </c>
      <c r="C493" s="35">
        <v>2.71</v>
      </c>
      <c r="D493" s="12">
        <v>2.6515151515151416</v>
      </c>
      <c r="E493" s="12">
        <v>19.911504424778784</v>
      </c>
      <c r="F493" s="35">
        <v>230.49208142857137</v>
      </c>
      <c r="G493" s="35"/>
      <c r="H493" s="35">
        <v>1.52</v>
      </c>
      <c r="I493" s="12">
        <v>10.14492753623189</v>
      </c>
      <c r="J493" s="12">
        <v>35.714285714285694</v>
      </c>
      <c r="K493" s="35">
        <v>129.2796914285714</v>
      </c>
      <c r="L493" s="35"/>
      <c r="M493" s="35">
        <v>2.68</v>
      </c>
      <c r="N493" s="12">
        <v>5.5118110236220588</v>
      </c>
      <c r="O493" s="12">
        <v>32.019704433497566</v>
      </c>
      <c r="P493" s="35">
        <v>227.94050857142852</v>
      </c>
    </row>
    <row r="494" spans="1:16">
      <c r="A494" s="168">
        <f t="shared" si="5"/>
        <v>42848</v>
      </c>
      <c r="B494" s="71">
        <v>0.84098714285714293</v>
      </c>
      <c r="C494" s="35">
        <v>2.69</v>
      </c>
      <c r="D494" s="12">
        <v>-0.73800738007379607</v>
      </c>
      <c r="E494" s="12">
        <v>19.555555555555543</v>
      </c>
      <c r="F494" s="35">
        <v>226.22554142857143</v>
      </c>
      <c r="G494" s="35"/>
      <c r="H494" s="35">
        <v>1.55</v>
      </c>
      <c r="I494" s="12">
        <v>1.9736842105263293</v>
      </c>
      <c r="J494" s="12">
        <v>46.226415094339615</v>
      </c>
      <c r="K494" s="35">
        <v>130.35300714285717</v>
      </c>
      <c r="L494" s="35"/>
      <c r="M494" s="35">
        <v>2.73</v>
      </c>
      <c r="N494" s="12">
        <v>1.8656716417910388</v>
      </c>
      <c r="O494" s="12">
        <v>33.170731707317088</v>
      </c>
      <c r="P494" s="35">
        <v>229.58949000000004</v>
      </c>
    </row>
    <row r="495" spans="1:16">
      <c r="A495" s="168">
        <f t="shared" si="5"/>
        <v>42855</v>
      </c>
      <c r="B495" s="71">
        <v>0.84535285714285724</v>
      </c>
      <c r="C495" s="35">
        <v>2.71</v>
      </c>
      <c r="D495" s="12">
        <v>0.74349442379183017</v>
      </c>
      <c r="E495" s="12">
        <v>19.911504424778784</v>
      </c>
      <c r="F495" s="35">
        <v>229.09062428571428</v>
      </c>
      <c r="G495" s="35"/>
      <c r="H495" s="35">
        <v>1.49</v>
      </c>
      <c r="I495" s="12">
        <v>-3.8709677419354875</v>
      </c>
      <c r="J495" s="12">
        <v>50.505050505050491</v>
      </c>
      <c r="K495" s="35">
        <v>125.95757571428572</v>
      </c>
      <c r="L495" s="35"/>
      <c r="M495" s="35">
        <v>2.72</v>
      </c>
      <c r="N495" s="12">
        <v>-0.36630036630035079</v>
      </c>
      <c r="O495" s="12">
        <v>41.666666666666686</v>
      </c>
      <c r="P495" s="35">
        <v>229.93597714285721</v>
      </c>
    </row>
    <row r="496" spans="1:16">
      <c r="A496" s="168">
        <f t="shared" si="5"/>
        <v>42862</v>
      </c>
      <c r="B496" s="71">
        <v>0.84584428571428572</v>
      </c>
      <c r="C496" s="35">
        <v>2.71</v>
      </c>
      <c r="D496" s="12">
        <v>0</v>
      </c>
      <c r="E496" s="12">
        <v>18.340611353711793</v>
      </c>
      <c r="F496" s="35">
        <v>229.22380142857142</v>
      </c>
      <c r="G496" s="35"/>
      <c r="H496" s="35">
        <v>1.52</v>
      </c>
      <c r="I496" s="12">
        <v>2.0134228187919518</v>
      </c>
      <c r="J496" s="12">
        <v>47.572815533980588</v>
      </c>
      <c r="K496" s="35">
        <v>128.56833142857141</v>
      </c>
      <c r="L496" s="35"/>
      <c r="M496" s="35">
        <v>2.78</v>
      </c>
      <c r="N496" s="12">
        <v>2.205882352941174</v>
      </c>
      <c r="O496" s="12">
        <v>34.299516908212553</v>
      </c>
      <c r="P496" s="35">
        <v>235.14471142857141</v>
      </c>
    </row>
    <row r="497" spans="1:16">
      <c r="A497" s="168">
        <f t="shared" si="5"/>
        <v>42869</v>
      </c>
      <c r="B497" s="71">
        <v>0.8444585714285715</v>
      </c>
      <c r="C497" s="35">
        <v>2.66</v>
      </c>
      <c r="D497" s="12">
        <v>-1.8450184501844973</v>
      </c>
      <c r="E497" s="12">
        <v>14.163090128755357</v>
      </c>
      <c r="F497" s="35">
        <v>224.62598000000003</v>
      </c>
      <c r="G497" s="35"/>
      <c r="H497" s="35">
        <v>1.49</v>
      </c>
      <c r="I497" s="12">
        <v>-1.973684210526315</v>
      </c>
      <c r="J497" s="12">
        <v>33.035714285714278</v>
      </c>
      <c r="K497" s="35">
        <v>125.82432714285716</v>
      </c>
      <c r="L497" s="35"/>
      <c r="M497" s="35">
        <v>2.79</v>
      </c>
      <c r="N497" s="12">
        <v>0.35971223021581977</v>
      </c>
      <c r="O497" s="12">
        <v>24.553571428571416</v>
      </c>
      <c r="P497" s="35">
        <v>235.60394142857146</v>
      </c>
    </row>
    <row r="498" spans="1:16">
      <c r="A498" s="168">
        <f t="shared" si="5"/>
        <v>42876</v>
      </c>
      <c r="B498" s="71">
        <v>0.8547257142857142</v>
      </c>
      <c r="C498" s="35">
        <v>2.66</v>
      </c>
      <c r="D498" s="12">
        <v>0</v>
      </c>
      <c r="E498" s="12">
        <v>12.711864406779668</v>
      </c>
      <c r="F498" s="35">
        <v>227.35704000000001</v>
      </c>
      <c r="G498" s="35"/>
      <c r="H498" s="35">
        <v>1.55</v>
      </c>
      <c r="I498" s="12">
        <v>4.0268456375838895</v>
      </c>
      <c r="J498" s="12">
        <v>40.909090909090907</v>
      </c>
      <c r="K498" s="35">
        <v>132.4824857142857</v>
      </c>
      <c r="L498" s="35"/>
      <c r="M498" s="35">
        <v>2.79</v>
      </c>
      <c r="N498" s="12">
        <v>0</v>
      </c>
      <c r="O498" s="12">
        <v>31.603773584905639</v>
      </c>
      <c r="P498" s="35">
        <v>238.46847428571425</v>
      </c>
    </row>
    <row r="499" spans="1:16">
      <c r="A499" s="168">
        <f t="shared" si="5"/>
        <v>42883</v>
      </c>
      <c r="B499" s="71">
        <v>0.86567428571428573</v>
      </c>
      <c r="C499" s="35">
        <v>2.67</v>
      </c>
      <c r="D499" s="12">
        <v>0.37593984962404647</v>
      </c>
      <c r="E499" s="12">
        <v>12.184873949579838</v>
      </c>
      <c r="F499" s="35">
        <v>231.13503428571426</v>
      </c>
      <c r="G499" s="35"/>
      <c r="H499" s="35">
        <v>1.56</v>
      </c>
      <c r="I499" s="12">
        <v>0.64516129032257652</v>
      </c>
      <c r="J499" s="12">
        <v>35.652173913043498</v>
      </c>
      <c r="K499" s="35">
        <v>135.04518857142858</v>
      </c>
      <c r="L499" s="35"/>
      <c r="M499" s="35">
        <v>2.72</v>
      </c>
      <c r="N499" s="12">
        <v>-2.5089605734766991</v>
      </c>
      <c r="O499" s="12">
        <v>32.038834951456323</v>
      </c>
      <c r="P499" s="35">
        <v>235.46340571428576</v>
      </c>
    </row>
    <row r="500" spans="1:16">
      <c r="A500" s="168">
        <f t="shared" si="5"/>
        <v>42890</v>
      </c>
      <c r="B500" s="71">
        <v>0.87172428571428562</v>
      </c>
      <c r="C500" s="35">
        <v>2.62</v>
      </c>
      <c r="D500" s="12">
        <v>-1.8726591760299556</v>
      </c>
      <c r="E500" s="12">
        <v>7.377049180327873</v>
      </c>
      <c r="F500" s="35">
        <v>228.39176285714285</v>
      </c>
      <c r="G500" s="35"/>
      <c r="H500" s="35">
        <v>1.55</v>
      </c>
      <c r="I500" s="12">
        <v>-0.6410256410256352</v>
      </c>
      <c r="J500" s="12">
        <v>29.166666666666686</v>
      </c>
      <c r="K500" s="35">
        <v>135.11726428571427</v>
      </c>
      <c r="L500" s="35"/>
      <c r="M500" s="35">
        <v>2.79</v>
      </c>
      <c r="N500" s="12">
        <v>2.5735294117646959</v>
      </c>
      <c r="O500" s="12">
        <v>26.818181818181813</v>
      </c>
      <c r="P500" s="35">
        <v>243.2110757142857</v>
      </c>
    </row>
    <row r="501" spans="1:16">
      <c r="A501" s="168">
        <f t="shared" si="5"/>
        <v>42897</v>
      </c>
      <c r="B501" s="71">
        <v>0.87223857142857142</v>
      </c>
      <c r="C501" s="35">
        <v>2.59</v>
      </c>
      <c r="D501" s="12">
        <v>-1.1450381679389352</v>
      </c>
      <c r="E501" s="12">
        <v>6.5843621399176868</v>
      </c>
      <c r="F501" s="35">
        <v>225.90978999999999</v>
      </c>
      <c r="G501" s="35"/>
      <c r="H501" s="35">
        <v>1.63</v>
      </c>
      <c r="I501" s="12">
        <v>5.1612903225806406</v>
      </c>
      <c r="J501" s="12">
        <v>31.451612903225794</v>
      </c>
      <c r="K501" s="35">
        <v>142.17488714285713</v>
      </c>
      <c r="L501" s="35"/>
      <c r="M501" s="35">
        <v>2.82</v>
      </c>
      <c r="N501" s="12">
        <v>1.0752688172043037</v>
      </c>
      <c r="O501" s="12">
        <v>26.457399103138997</v>
      </c>
      <c r="P501" s="35">
        <v>245.97127714285713</v>
      </c>
    </row>
    <row r="502" spans="1:16">
      <c r="A502" s="168">
        <f t="shared" si="5"/>
        <v>42904</v>
      </c>
      <c r="B502" s="71">
        <v>0.87823428571428575</v>
      </c>
      <c r="C502" s="35">
        <v>2.65</v>
      </c>
      <c r="D502" s="12">
        <v>2.3166023166023137</v>
      </c>
      <c r="E502" s="12">
        <v>5.5776892430278906</v>
      </c>
      <c r="F502" s="35">
        <v>232.73208571428569</v>
      </c>
      <c r="G502" s="35"/>
      <c r="H502" s="35">
        <v>1.56</v>
      </c>
      <c r="I502" s="12">
        <v>-4.2944785276073532</v>
      </c>
      <c r="J502" s="12">
        <v>18.181818181818187</v>
      </c>
      <c r="K502" s="35">
        <v>137.00454857142859</v>
      </c>
      <c r="L502" s="35"/>
      <c r="M502" s="35">
        <v>2.86</v>
      </c>
      <c r="N502" s="12">
        <v>1.418439716312065</v>
      </c>
      <c r="O502" s="12">
        <v>25.438596491228083</v>
      </c>
      <c r="P502" s="35">
        <v>251.17500571428573</v>
      </c>
    </row>
    <row r="503" spans="1:16">
      <c r="A503" s="168">
        <f t="shared" si="5"/>
        <v>42911</v>
      </c>
      <c r="B503" s="71">
        <v>0.87853142857142852</v>
      </c>
      <c r="C503" s="35">
        <v>2.63</v>
      </c>
      <c r="D503" s="12">
        <v>-0.75471698113207708</v>
      </c>
      <c r="E503" s="12">
        <v>3.9525691699604693</v>
      </c>
      <c r="F503" s="35">
        <v>231.0537657142857</v>
      </c>
      <c r="G503" s="35"/>
      <c r="H503" s="35">
        <v>1.5</v>
      </c>
      <c r="I503" s="12">
        <v>-3.8461538461538538</v>
      </c>
      <c r="J503" s="12">
        <v>12.781954887218049</v>
      </c>
      <c r="K503" s="35">
        <v>131.77971428571428</v>
      </c>
      <c r="L503" s="35"/>
      <c r="M503" s="35">
        <v>2.77</v>
      </c>
      <c r="N503" s="12">
        <v>-3.1468531468531467</v>
      </c>
      <c r="O503" s="12">
        <v>18.884120171673828</v>
      </c>
      <c r="P503" s="35">
        <v>243.35320571428571</v>
      </c>
    </row>
    <row r="504" spans="1:16">
      <c r="A504" s="168">
        <f t="shared" si="5"/>
        <v>42918</v>
      </c>
      <c r="B504" s="71">
        <v>0.88055142857142854</v>
      </c>
      <c r="C504" s="35">
        <v>2.63</v>
      </c>
      <c r="D504" s="12">
        <v>0</v>
      </c>
      <c r="E504" s="12">
        <v>1.9379844961240309</v>
      </c>
      <c r="F504" s="35">
        <v>231.58502571428571</v>
      </c>
      <c r="G504" s="35"/>
      <c r="H504" s="35">
        <v>1.5</v>
      </c>
      <c r="I504" s="12">
        <v>0</v>
      </c>
      <c r="J504" s="12">
        <v>7.9136690647482197</v>
      </c>
      <c r="K504" s="35">
        <v>132.08271428571427</v>
      </c>
      <c r="L504" s="35"/>
      <c r="M504" s="35">
        <v>2.81</v>
      </c>
      <c r="N504" s="12">
        <v>1.4440433212996311</v>
      </c>
      <c r="O504" s="12">
        <v>21.120689655172413</v>
      </c>
      <c r="P504" s="35">
        <v>247.43495142857142</v>
      </c>
    </row>
    <row r="505" spans="1:16">
      <c r="A505" s="168">
        <f t="shared" si="5"/>
        <v>42925</v>
      </c>
      <c r="B505" s="71">
        <v>0.88023857142857143</v>
      </c>
      <c r="C505" s="35">
        <v>2.64</v>
      </c>
      <c r="D505" s="12">
        <v>0.3802281368821383</v>
      </c>
      <c r="E505" s="12">
        <v>0.76335877862594259</v>
      </c>
      <c r="F505" s="35">
        <v>232.38298285714288</v>
      </c>
      <c r="G505" s="35"/>
      <c r="H505" s="35">
        <v>1.48</v>
      </c>
      <c r="I505" s="12">
        <v>-1.3333333333333286</v>
      </c>
      <c r="J505" s="12">
        <v>1.3698630136986338</v>
      </c>
      <c r="K505" s="35">
        <v>130.27530857142858</v>
      </c>
      <c r="L505" s="35"/>
      <c r="M505" s="35">
        <v>2.72</v>
      </c>
      <c r="N505" s="12">
        <v>-3.2028469750889599</v>
      </c>
      <c r="O505" s="12">
        <v>18.777292576419228</v>
      </c>
      <c r="P505" s="35">
        <v>239.42489142857144</v>
      </c>
    </row>
    <row r="506" spans="1:16">
      <c r="A506" s="168">
        <f t="shared" si="5"/>
        <v>42932</v>
      </c>
      <c r="B506" s="71">
        <v>0.88336428571428571</v>
      </c>
      <c r="C506" s="35">
        <v>2.66</v>
      </c>
      <c r="D506" s="12">
        <v>0.75757575757575069</v>
      </c>
      <c r="E506" s="12">
        <v>9.0163934426229559</v>
      </c>
      <c r="F506" s="35">
        <v>234.97490000000002</v>
      </c>
      <c r="G506" s="35"/>
      <c r="H506" s="35">
        <v>1.52</v>
      </c>
      <c r="I506" s="12">
        <v>2.7027027027026946</v>
      </c>
      <c r="J506" s="12">
        <v>22.58064516129032</v>
      </c>
      <c r="K506" s="35">
        <v>134.27137142857143</v>
      </c>
      <c r="L506" s="35"/>
      <c r="M506" s="35">
        <v>2.87</v>
      </c>
      <c r="N506" s="12">
        <v>5.514705882352942</v>
      </c>
      <c r="O506" s="12">
        <v>22.127659574468098</v>
      </c>
      <c r="P506" s="35">
        <v>253.52554999999998</v>
      </c>
    </row>
    <row r="507" spans="1:16">
      <c r="A507" s="168">
        <f t="shared" si="5"/>
        <v>42939</v>
      </c>
      <c r="B507" s="71">
        <v>0.88705857142857136</v>
      </c>
      <c r="C507" s="35">
        <v>2.65</v>
      </c>
      <c r="D507" s="12">
        <v>-0.3759398496240749</v>
      </c>
      <c r="E507" s="12">
        <v>0</v>
      </c>
      <c r="F507" s="35">
        <v>235.0705214285714</v>
      </c>
      <c r="G507" s="35"/>
      <c r="H507" s="35">
        <v>1.55</v>
      </c>
      <c r="I507" s="12">
        <v>1.9736842105263293</v>
      </c>
      <c r="J507" s="12">
        <v>6.1643835616438309</v>
      </c>
      <c r="K507" s="35">
        <v>137.49407857142856</v>
      </c>
      <c r="L507" s="35"/>
      <c r="M507" s="35">
        <v>2.81</v>
      </c>
      <c r="N507" s="12">
        <v>-2.0905923344947723</v>
      </c>
      <c r="O507" s="12">
        <v>14.22764227642277</v>
      </c>
      <c r="P507" s="35">
        <v>249.26345857142857</v>
      </c>
    </row>
    <row r="508" spans="1:16">
      <c r="A508" s="168">
        <f t="shared" si="5"/>
        <v>42946</v>
      </c>
      <c r="B508" s="71">
        <v>0.89392000000000016</v>
      </c>
      <c r="C508" s="35">
        <v>2.65</v>
      </c>
      <c r="D508" s="12">
        <v>0</v>
      </c>
      <c r="E508" s="12">
        <v>-0.3759398496240749</v>
      </c>
      <c r="F508" s="35">
        <v>236.88880000000006</v>
      </c>
      <c r="G508" s="35"/>
      <c r="H508" s="35">
        <v>1.49</v>
      </c>
      <c r="I508" s="12">
        <v>-3.8709677419354875</v>
      </c>
      <c r="J508" s="12">
        <v>-3.8709677419354875</v>
      </c>
      <c r="K508" s="35">
        <v>133.19408000000001</v>
      </c>
      <c r="L508" s="35"/>
      <c r="M508" s="35">
        <v>2.82</v>
      </c>
      <c r="N508" s="12">
        <v>0.35587188612097975</v>
      </c>
      <c r="O508" s="12">
        <v>15.573770491803288</v>
      </c>
      <c r="P508" s="35">
        <v>252.08544000000001</v>
      </c>
    </row>
    <row r="509" spans="1:16">
      <c r="A509" s="168">
        <f t="shared" si="5"/>
        <v>42953</v>
      </c>
      <c r="B509" s="71">
        <v>0.89818714285714296</v>
      </c>
      <c r="C509" s="35">
        <v>2.64</v>
      </c>
      <c r="D509" s="12">
        <v>-0.37735849056602433</v>
      </c>
      <c r="E509" s="12">
        <v>-0.75187969924812137</v>
      </c>
      <c r="F509" s="35">
        <v>237.12140571428577</v>
      </c>
      <c r="G509" s="35"/>
      <c r="H509" s="35">
        <v>1.48</v>
      </c>
      <c r="I509" s="12">
        <v>-0.67114093959730781</v>
      </c>
      <c r="J509" s="12">
        <v>2.0689655172413808</v>
      </c>
      <c r="K509" s="35">
        <v>132.93169714285716</v>
      </c>
      <c r="L509" s="35"/>
      <c r="M509" s="35">
        <v>2.76</v>
      </c>
      <c r="N509" s="12">
        <v>-2.1276595744680833</v>
      </c>
      <c r="O509" s="12">
        <v>12.195121951219505</v>
      </c>
      <c r="P509" s="35">
        <v>247.89965142857145</v>
      </c>
    </row>
    <row r="510" spans="1:16">
      <c r="A510" s="168">
        <f t="shared" si="5"/>
        <v>42960</v>
      </c>
      <c r="B510" s="71">
        <v>0.90474857142857146</v>
      </c>
      <c r="C510" s="35">
        <v>2.62</v>
      </c>
      <c r="D510" s="12">
        <v>-0.75757575757575069</v>
      </c>
      <c r="E510" s="12">
        <v>-1.5037593984962427</v>
      </c>
      <c r="F510" s="35">
        <v>237.04412571428571</v>
      </c>
      <c r="G510" s="35"/>
      <c r="H510" s="35">
        <v>1.51</v>
      </c>
      <c r="I510" s="12">
        <v>2.0270270270270458</v>
      </c>
      <c r="J510" s="12">
        <v>3.4246575342465917</v>
      </c>
      <c r="K510" s="35">
        <v>136.61703428571431</v>
      </c>
      <c r="L510" s="35"/>
      <c r="M510" s="35">
        <v>2.76</v>
      </c>
      <c r="N510" s="12">
        <v>0</v>
      </c>
      <c r="O510" s="12">
        <v>10.843373493975889</v>
      </c>
      <c r="P510" s="35">
        <v>249.71060571428572</v>
      </c>
    </row>
    <row r="511" spans="1:16">
      <c r="A511" s="168">
        <f t="shared" si="5"/>
        <v>42967</v>
      </c>
      <c r="B511" s="71">
        <v>0.90998428571428569</v>
      </c>
      <c r="C511" s="35">
        <v>2.62</v>
      </c>
      <c r="D511" s="12">
        <v>0</v>
      </c>
      <c r="E511" s="12">
        <v>-1.5037593984962427</v>
      </c>
      <c r="F511" s="35">
        <v>238.41588285714286</v>
      </c>
      <c r="G511" s="35"/>
      <c r="H511" s="35">
        <v>1.51</v>
      </c>
      <c r="I511" s="12">
        <v>0</v>
      </c>
      <c r="J511" s="12">
        <v>2.0270270270270458</v>
      </c>
      <c r="K511" s="35">
        <v>137.40762714285714</v>
      </c>
      <c r="L511" s="35"/>
      <c r="M511" s="35">
        <v>2.79</v>
      </c>
      <c r="N511" s="12">
        <v>1.0869565217391397</v>
      </c>
      <c r="O511" s="12">
        <v>11.155378486055795</v>
      </c>
      <c r="P511" s="35">
        <v>253.88561571428571</v>
      </c>
    </row>
    <row r="512" spans="1:16">
      <c r="A512" s="168">
        <f t="shared" si="5"/>
        <v>42974</v>
      </c>
      <c r="B512" s="71">
        <v>0.91788285714285733</v>
      </c>
      <c r="C512" s="35">
        <v>2.63</v>
      </c>
      <c r="D512" s="12">
        <v>0.3816793893129784</v>
      </c>
      <c r="E512" s="12">
        <v>-1.4981273408239701</v>
      </c>
      <c r="F512" s="35">
        <v>241.40319142857146</v>
      </c>
      <c r="G512" s="35"/>
      <c r="H512" s="35">
        <v>1.53</v>
      </c>
      <c r="I512" s="12">
        <v>1.3245033112582831</v>
      </c>
      <c r="J512" s="12">
        <v>2</v>
      </c>
      <c r="K512" s="35">
        <v>140.43607714285719</v>
      </c>
      <c r="L512" s="35"/>
      <c r="M512" s="35">
        <v>2.79</v>
      </c>
      <c r="N512" s="12">
        <v>0</v>
      </c>
      <c r="O512" s="12">
        <v>9.8425196850393775</v>
      </c>
      <c r="P512" s="35">
        <v>256.08931714285717</v>
      </c>
    </row>
    <row r="513" spans="1:16">
      <c r="A513" s="168">
        <f t="shared" si="5"/>
        <v>42981</v>
      </c>
      <c r="B513" s="71">
        <v>0.92249285714285723</v>
      </c>
      <c r="C513" s="35">
        <v>2.56</v>
      </c>
      <c r="D513" s="12">
        <v>-2.6615969581748971</v>
      </c>
      <c r="E513" s="12">
        <v>-4.1198501872659108</v>
      </c>
      <c r="F513" s="35">
        <v>236.15817142857148</v>
      </c>
      <c r="G513" s="35"/>
      <c r="H513" s="35">
        <v>1.52</v>
      </c>
      <c r="I513" s="12">
        <v>-0.65359477124182774</v>
      </c>
      <c r="J513" s="12">
        <v>-0.65359477124182774</v>
      </c>
      <c r="K513" s="35">
        <v>140.21891428571428</v>
      </c>
      <c r="L513" s="35"/>
      <c r="M513" s="35">
        <v>2.71</v>
      </c>
      <c r="N513" s="12">
        <v>-2.8673835125448051</v>
      </c>
      <c r="O513" s="12">
        <v>7.1146245059288589</v>
      </c>
      <c r="P513" s="35">
        <v>249.99556428571429</v>
      </c>
    </row>
    <row r="514" spans="1:16">
      <c r="A514" s="168">
        <f t="shared" si="5"/>
        <v>42988</v>
      </c>
      <c r="B514" s="71">
        <v>0.91576714285714289</v>
      </c>
      <c r="C514" s="35">
        <v>2.52</v>
      </c>
      <c r="D514" s="12">
        <v>-1.5625</v>
      </c>
      <c r="E514" s="12">
        <v>-4.5454545454545467</v>
      </c>
      <c r="F514" s="35">
        <v>230.77331999999998</v>
      </c>
      <c r="G514" s="35"/>
      <c r="H514" s="35">
        <v>1.45</v>
      </c>
      <c r="I514" s="12">
        <v>-4.6052631578947398</v>
      </c>
      <c r="J514" s="12">
        <v>-7.0512820512820582</v>
      </c>
      <c r="K514" s="35">
        <v>132.78623571428571</v>
      </c>
      <c r="L514" s="35"/>
      <c r="M514" s="35">
        <v>2.68</v>
      </c>
      <c r="N514" s="12">
        <v>-1.1070110701107012</v>
      </c>
      <c r="O514" s="12">
        <v>18.061674008810584</v>
      </c>
      <c r="P514" s="35">
        <v>245.42559428571428</v>
      </c>
    </row>
    <row r="515" spans="1:16">
      <c r="A515" s="168">
        <f t="shared" ref="A515:A578" si="6">A514+7</f>
        <v>42995</v>
      </c>
      <c r="B515" s="71">
        <v>0.89624714285714291</v>
      </c>
      <c r="C515" s="35">
        <v>2.5099999999999998</v>
      </c>
      <c r="D515" s="12">
        <v>-0.39682539682540607</v>
      </c>
      <c r="E515" s="12">
        <v>-7.0370370370370523</v>
      </c>
      <c r="F515" s="35">
        <v>224.95803285714285</v>
      </c>
      <c r="G515" s="35"/>
      <c r="H515" s="35">
        <v>1.44</v>
      </c>
      <c r="I515" s="12">
        <v>-0.68965517241379359</v>
      </c>
      <c r="J515" s="12">
        <v>-8.2802547770700698</v>
      </c>
      <c r="K515" s="35">
        <v>129.05958857142858</v>
      </c>
      <c r="L515" s="35"/>
      <c r="M515" s="35">
        <v>2.66</v>
      </c>
      <c r="N515" s="12">
        <v>-0.74626865671642406</v>
      </c>
      <c r="O515" s="12">
        <v>10.833333333333343</v>
      </c>
      <c r="P515" s="35">
        <v>238.40174000000002</v>
      </c>
    </row>
    <row r="516" spans="1:16">
      <c r="A516" s="168">
        <f t="shared" si="6"/>
        <v>43002</v>
      </c>
      <c r="B516" s="71">
        <v>0.88038285714285713</v>
      </c>
      <c r="C516" s="35">
        <v>2.5099999999999998</v>
      </c>
      <c r="D516" s="12">
        <v>0</v>
      </c>
      <c r="E516" s="12">
        <v>-7.7205882352941302</v>
      </c>
      <c r="F516" s="35">
        <v>220.9760971428571</v>
      </c>
      <c r="G516" s="35"/>
      <c r="H516" s="35">
        <v>1.4</v>
      </c>
      <c r="I516" s="12">
        <v>-2.7777777777777857</v>
      </c>
      <c r="J516" s="12">
        <v>-11.949685534591197</v>
      </c>
      <c r="K516" s="35">
        <v>123.25359999999999</v>
      </c>
      <c r="L516" s="35"/>
      <c r="M516" s="35">
        <v>2.67</v>
      </c>
      <c r="N516" s="12">
        <v>0.37593984962404647</v>
      </c>
      <c r="O516" s="12">
        <v>9.8765432098765444</v>
      </c>
      <c r="P516" s="35">
        <v>235.06222285714284</v>
      </c>
    </row>
    <row r="517" spans="1:16">
      <c r="A517" s="168">
        <f t="shared" si="6"/>
        <v>43009</v>
      </c>
      <c r="B517" s="71">
        <v>0.87917714285714277</v>
      </c>
      <c r="C517" s="35">
        <v>2.41</v>
      </c>
      <c r="D517" s="12">
        <v>-3.9840637450199097</v>
      </c>
      <c r="E517" s="12">
        <v>-12.043795620437962</v>
      </c>
      <c r="F517" s="35">
        <v>211.8816914285714</v>
      </c>
      <c r="G517" s="35"/>
      <c r="H517" s="35">
        <v>1.39</v>
      </c>
      <c r="I517" s="12">
        <v>-0.7142857142857082</v>
      </c>
      <c r="J517" s="12">
        <v>-10.897435897435898</v>
      </c>
      <c r="K517" s="35">
        <v>122.20562285714283</v>
      </c>
      <c r="L517" s="35"/>
      <c r="M517" s="35">
        <v>2.65</v>
      </c>
      <c r="N517" s="12">
        <v>-0.74906367041198507</v>
      </c>
      <c r="O517" s="12">
        <v>6</v>
      </c>
      <c r="P517" s="35">
        <v>232.98194285714283</v>
      </c>
    </row>
    <row r="518" spans="1:16">
      <c r="A518" s="168">
        <f t="shared" si="6"/>
        <v>43016</v>
      </c>
      <c r="B518" s="71">
        <v>0.88911428571428563</v>
      </c>
      <c r="C518" s="35">
        <v>2.36</v>
      </c>
      <c r="D518" s="12">
        <v>-2.074688796680519</v>
      </c>
      <c r="E518" s="12">
        <v>-12.267657992565063</v>
      </c>
      <c r="F518" s="35">
        <v>209.83097142857142</v>
      </c>
      <c r="G518" s="35"/>
      <c r="H518" s="35">
        <v>1.41</v>
      </c>
      <c r="I518" s="12">
        <v>1.4388489208633075</v>
      </c>
      <c r="J518" s="12">
        <v>-4.7297297297297405</v>
      </c>
      <c r="K518" s="35">
        <v>125.36511428571427</v>
      </c>
      <c r="L518" s="35"/>
      <c r="M518" s="35">
        <v>2.52</v>
      </c>
      <c r="N518" s="12">
        <v>-4.9056603773584868</v>
      </c>
      <c r="O518" s="12">
        <v>4.5643153526970792</v>
      </c>
      <c r="P518" s="35">
        <v>224.05679999999995</v>
      </c>
    </row>
    <row r="519" spans="1:16">
      <c r="A519" s="168">
        <f t="shared" si="6"/>
        <v>43023</v>
      </c>
      <c r="B519" s="71">
        <v>0.89435000000000009</v>
      </c>
      <c r="C519" s="35">
        <v>2.31</v>
      </c>
      <c r="D519" s="12">
        <v>-2.118644067796609</v>
      </c>
      <c r="E519" s="12">
        <v>-12.5</v>
      </c>
      <c r="F519" s="35">
        <v>206.59485000000001</v>
      </c>
      <c r="G519" s="35"/>
      <c r="H519" s="35">
        <v>1.38</v>
      </c>
      <c r="I519" s="12">
        <v>-2.1276595744680833</v>
      </c>
      <c r="J519" s="12">
        <v>0.72992700729925275</v>
      </c>
      <c r="K519" s="35">
        <v>123.4203</v>
      </c>
      <c r="L519" s="35"/>
      <c r="M519" s="35">
        <v>2.5299999999999998</v>
      </c>
      <c r="N519" s="12">
        <v>0.39682539682539186</v>
      </c>
      <c r="O519" s="12">
        <v>4.9792531120331773</v>
      </c>
      <c r="P519" s="35">
        <v>226.27055000000001</v>
      </c>
    </row>
    <row r="520" spans="1:16">
      <c r="A520" s="168">
        <f t="shared" si="6"/>
        <v>43030</v>
      </c>
      <c r="B520" s="71">
        <v>0.89317857142857149</v>
      </c>
      <c r="C520" s="35">
        <v>2.29</v>
      </c>
      <c r="D520" s="12">
        <v>-0.86580086580086402</v>
      </c>
      <c r="E520" s="12">
        <v>-10.894941634241235</v>
      </c>
      <c r="F520" s="35">
        <v>204.53789285714285</v>
      </c>
      <c r="G520" s="35"/>
      <c r="H520" s="35">
        <v>1.34</v>
      </c>
      <c r="I520" s="12">
        <v>-2.8985507246376727</v>
      </c>
      <c r="J520" s="12">
        <v>-2.1897810218978009</v>
      </c>
      <c r="K520" s="35">
        <v>119.68592857142859</v>
      </c>
      <c r="L520" s="35"/>
      <c r="M520" s="35">
        <v>2.54</v>
      </c>
      <c r="N520" s="12">
        <v>0.39525691699606114</v>
      </c>
      <c r="O520" s="12">
        <v>5.8333333333333286</v>
      </c>
      <c r="P520" s="35">
        <v>226.86735714285717</v>
      </c>
    </row>
    <row r="521" spans="1:16">
      <c r="A521" s="168">
        <f t="shared" si="6"/>
        <v>43037</v>
      </c>
      <c r="B521" s="71">
        <v>0.89024999999999999</v>
      </c>
      <c r="C521" s="35">
        <v>2.2799999999999998</v>
      </c>
      <c r="D521" s="12">
        <v>-0.43668122270743481</v>
      </c>
      <c r="E521" s="12">
        <v>-10.236220472440948</v>
      </c>
      <c r="F521" s="35">
        <v>202.97699999999998</v>
      </c>
      <c r="G521" s="35"/>
      <c r="H521" s="35">
        <v>1.32</v>
      </c>
      <c r="I521" s="12">
        <v>-1.4925373134328339</v>
      </c>
      <c r="J521" s="12">
        <v>1.538461538461533</v>
      </c>
      <c r="K521" s="35">
        <v>117.51300000000001</v>
      </c>
      <c r="L521" s="35"/>
      <c r="M521" s="35">
        <v>2.54</v>
      </c>
      <c r="N521" s="12">
        <v>0</v>
      </c>
      <c r="O521" s="12">
        <v>6.2761506276150669</v>
      </c>
      <c r="P521" s="35">
        <v>226.12350000000001</v>
      </c>
    </row>
    <row r="522" spans="1:16">
      <c r="A522" s="168">
        <f t="shared" si="6"/>
        <v>43044</v>
      </c>
      <c r="B522" s="71">
        <v>0.88340999999999981</v>
      </c>
      <c r="C522" s="35">
        <v>2.31</v>
      </c>
      <c r="D522" s="12">
        <v>1.3157894736842195</v>
      </c>
      <c r="E522" s="12">
        <v>-6.4777327935222786</v>
      </c>
      <c r="F522" s="35">
        <v>204.06770999999995</v>
      </c>
      <c r="G522" s="35"/>
      <c r="H522" s="35">
        <v>1.36</v>
      </c>
      <c r="I522" s="12">
        <v>3.0303030303030312</v>
      </c>
      <c r="J522" s="12">
        <v>5.4263565891473036</v>
      </c>
      <c r="K522" s="35">
        <v>120.14375999999997</v>
      </c>
      <c r="L522" s="35"/>
      <c r="M522" s="35">
        <v>2.46</v>
      </c>
      <c r="N522" s="12">
        <v>-3.149606299212607</v>
      </c>
      <c r="O522" s="12">
        <v>1.2345679012345556</v>
      </c>
      <c r="P522" s="35">
        <v>217.31885999999997</v>
      </c>
    </row>
    <row r="523" spans="1:16">
      <c r="A523" s="168">
        <f t="shared" si="6"/>
        <v>43051</v>
      </c>
      <c r="B523" s="71">
        <v>0.88447000000000009</v>
      </c>
      <c r="C523" s="35">
        <v>2.2599999999999998</v>
      </c>
      <c r="D523" s="12">
        <v>-2.1645021645021814</v>
      </c>
      <c r="E523" s="12">
        <v>-15.985130111524171</v>
      </c>
      <c r="F523" s="35">
        <v>199.89022</v>
      </c>
      <c r="G523" s="35"/>
      <c r="H523" s="35">
        <v>1.32</v>
      </c>
      <c r="I523" s="12">
        <v>-2.941176470588232</v>
      </c>
      <c r="J523" s="12">
        <v>-5.0359712230215763</v>
      </c>
      <c r="K523" s="35">
        <v>116.75004000000003</v>
      </c>
      <c r="L523" s="35"/>
      <c r="M523" s="35">
        <v>2.57</v>
      </c>
      <c r="N523" s="12">
        <v>4.4715447154471519</v>
      </c>
      <c r="O523" s="12">
        <v>4.4715447154471519</v>
      </c>
      <c r="P523" s="35">
        <v>227.30879000000002</v>
      </c>
    </row>
    <row r="524" spans="1:16">
      <c r="A524" s="168">
        <f t="shared" si="6"/>
        <v>43058</v>
      </c>
      <c r="B524" s="71">
        <v>0.89262285714285716</v>
      </c>
      <c r="C524" s="35">
        <v>2.27</v>
      </c>
      <c r="D524" s="12">
        <v>0.44247787610621003</v>
      </c>
      <c r="E524" s="12">
        <v>-8.0971659919028411</v>
      </c>
      <c r="F524" s="35">
        <v>202.6253885714286</v>
      </c>
      <c r="G524" s="35"/>
      <c r="H524" s="35">
        <v>1.21</v>
      </c>
      <c r="I524" s="12">
        <v>-8.3333333333333428</v>
      </c>
      <c r="J524" s="12">
        <v>-6.201550387596896</v>
      </c>
      <c r="K524" s="35">
        <v>108.00736571428571</v>
      </c>
      <c r="L524" s="35"/>
      <c r="M524" s="35">
        <v>2.4</v>
      </c>
      <c r="N524" s="12">
        <v>-6.6147859922179038</v>
      </c>
      <c r="O524" s="12">
        <v>-3.6144578313253106</v>
      </c>
      <c r="P524" s="35">
        <v>214.22948571428572</v>
      </c>
    </row>
    <row r="525" spans="1:16">
      <c r="A525" s="168">
        <f t="shared" si="6"/>
        <v>43065</v>
      </c>
      <c r="B525" s="71">
        <v>0.88982571428571411</v>
      </c>
      <c r="C525" s="35">
        <v>2.25</v>
      </c>
      <c r="D525" s="12">
        <v>-0.88105726872245782</v>
      </c>
      <c r="E525" s="12">
        <v>-7.407407407407419</v>
      </c>
      <c r="F525" s="35">
        <v>200.21078571428569</v>
      </c>
      <c r="G525" s="35"/>
      <c r="H525" s="35">
        <v>1.4</v>
      </c>
      <c r="I525" s="12">
        <v>15.702479338842963</v>
      </c>
      <c r="J525" s="12">
        <v>11.999999999999986</v>
      </c>
      <c r="K525" s="35">
        <v>124.57559999999997</v>
      </c>
      <c r="L525" s="35"/>
      <c r="M525" s="35">
        <v>2.46</v>
      </c>
      <c r="N525" s="12">
        <v>2.5000000000000142</v>
      </c>
      <c r="O525" s="12">
        <v>2.9288702928870265</v>
      </c>
      <c r="P525" s="35">
        <v>218.89712571428566</v>
      </c>
    </row>
    <row r="526" spans="1:16">
      <c r="A526" s="168">
        <f t="shared" si="6"/>
        <v>43072</v>
      </c>
      <c r="B526" s="71">
        <v>0.88648714285714281</v>
      </c>
      <c r="C526" s="35">
        <v>2.25</v>
      </c>
      <c r="D526" s="12">
        <v>0</v>
      </c>
      <c r="E526" s="12">
        <v>-8.5365853658536537</v>
      </c>
      <c r="F526" s="35">
        <v>199.45960714285712</v>
      </c>
      <c r="G526" s="35"/>
      <c r="H526" s="35">
        <v>1.37</v>
      </c>
      <c r="I526" s="12">
        <v>-2.1428571428571246</v>
      </c>
      <c r="J526" s="12">
        <v>3.7878787878787818</v>
      </c>
      <c r="K526" s="35">
        <v>121.44873857142858</v>
      </c>
      <c r="L526" s="35"/>
      <c r="M526" s="35">
        <v>2.4500000000000002</v>
      </c>
      <c r="N526" s="12">
        <v>-0.40650406504065018</v>
      </c>
      <c r="O526" s="12">
        <v>0.82304526748970375</v>
      </c>
      <c r="P526" s="35">
        <v>217.18934999999999</v>
      </c>
    </row>
    <row r="527" spans="1:16">
      <c r="A527" s="168">
        <f t="shared" si="6"/>
        <v>43079</v>
      </c>
      <c r="B527" s="71">
        <v>0.87925142857142868</v>
      </c>
      <c r="C527" s="35">
        <v>2.2200000000000002</v>
      </c>
      <c r="D527" s="12">
        <v>-1.3333333333333144</v>
      </c>
      <c r="E527" s="12">
        <v>-9.75609756097559</v>
      </c>
      <c r="F527" s="35">
        <v>195.1938171428572</v>
      </c>
      <c r="G527" s="35"/>
      <c r="H527" s="35">
        <v>1.33</v>
      </c>
      <c r="I527" s="12">
        <v>-2.9197080291970821</v>
      </c>
      <c r="J527" s="12">
        <v>3.90625</v>
      </c>
      <c r="K527" s="35">
        <v>116.94044000000001</v>
      </c>
      <c r="L527" s="35"/>
      <c r="M527" s="35">
        <v>2.68</v>
      </c>
      <c r="N527" s="12">
        <v>9.3877551020408134</v>
      </c>
      <c r="O527" s="12">
        <v>9.8360655737704974</v>
      </c>
      <c r="P527" s="35">
        <v>235.63938285714289</v>
      </c>
    </row>
    <row r="528" spans="1:16">
      <c r="A528" s="168">
        <f t="shared" si="6"/>
        <v>43086</v>
      </c>
      <c r="B528" s="71">
        <v>0.88059571428571437</v>
      </c>
      <c r="C528" s="35">
        <v>2.2599999999999998</v>
      </c>
      <c r="D528" s="12">
        <v>1.801801801801787</v>
      </c>
      <c r="E528" s="12">
        <v>-8.5020242914979889</v>
      </c>
      <c r="F528" s="35">
        <v>199.01463142857142</v>
      </c>
      <c r="G528" s="35"/>
      <c r="H528" s="35">
        <v>1.35</v>
      </c>
      <c r="I528" s="12">
        <v>1.5037593984962569</v>
      </c>
      <c r="J528" s="12">
        <v>-1.4598540145985339</v>
      </c>
      <c r="K528" s="35">
        <v>118.88042142857145</v>
      </c>
      <c r="L528" s="35"/>
      <c r="M528" s="35">
        <v>2.35</v>
      </c>
      <c r="N528" s="12">
        <v>-12.31343283582089</v>
      </c>
      <c r="O528" s="12">
        <v>-4.4715447154471519</v>
      </c>
      <c r="P528" s="35">
        <v>206.9399928571429</v>
      </c>
    </row>
    <row r="529" spans="1:16">
      <c r="A529" s="168">
        <f t="shared" si="6"/>
        <v>43093</v>
      </c>
      <c r="B529" s="71">
        <v>0.88454285714285708</v>
      </c>
      <c r="C529" s="35">
        <v>2.2599999999999998</v>
      </c>
      <c r="D529" s="12">
        <v>0</v>
      </c>
      <c r="E529" s="12">
        <v>-8.1300813008130177</v>
      </c>
      <c r="F529" s="35">
        <v>199.90668571428566</v>
      </c>
      <c r="G529" s="35"/>
      <c r="H529" s="35">
        <v>1.35</v>
      </c>
      <c r="I529" s="12">
        <v>0</v>
      </c>
      <c r="J529" s="12">
        <v>0</v>
      </c>
      <c r="K529" s="35">
        <v>119.41328571428571</v>
      </c>
      <c r="L529" s="35"/>
      <c r="M529" s="35">
        <v>2.35</v>
      </c>
      <c r="N529" s="12">
        <v>0</v>
      </c>
      <c r="O529" s="12">
        <v>-0.42372881355930758</v>
      </c>
      <c r="P529" s="35">
        <v>207.86757142857141</v>
      </c>
    </row>
    <row r="530" spans="1:16">
      <c r="A530" s="168">
        <f t="shared" si="6"/>
        <v>43100</v>
      </c>
      <c r="B530" s="71">
        <v>0.88644428571428568</v>
      </c>
      <c r="C530" s="35">
        <v>2.25</v>
      </c>
      <c r="D530" s="12">
        <v>-0.44247787610618161</v>
      </c>
      <c r="E530" s="12">
        <v>-8.5365853658536537</v>
      </c>
      <c r="F530" s="35">
        <v>199.44996428571429</v>
      </c>
      <c r="G530" s="35"/>
      <c r="H530" s="35">
        <v>1.3</v>
      </c>
      <c r="I530" s="12">
        <v>-3.7037037037037095</v>
      </c>
      <c r="J530" s="12">
        <v>-2.9850746268656678</v>
      </c>
      <c r="K530" s="35">
        <v>115.23775714285713</v>
      </c>
      <c r="L530" s="35"/>
      <c r="M530" s="35">
        <v>2.4500000000000002</v>
      </c>
      <c r="N530" s="12">
        <v>4.2553191489361808</v>
      </c>
      <c r="O530" s="12">
        <v>1.6597510373443924</v>
      </c>
      <c r="P530" s="35">
        <v>217.17884999999998</v>
      </c>
    </row>
    <row r="531" spans="1:16">
      <c r="A531" s="168">
        <f t="shared" si="6"/>
        <v>43107</v>
      </c>
      <c r="B531" s="71">
        <v>0.88844000000000001</v>
      </c>
      <c r="C531" s="35">
        <v>2.2599999999999998</v>
      </c>
      <c r="D531" s="12">
        <v>0.44444444444442865</v>
      </c>
      <c r="E531" s="12">
        <v>-7.377049180327873</v>
      </c>
      <c r="F531" s="35">
        <v>200.78744</v>
      </c>
      <c r="G531" s="35"/>
      <c r="H531" s="35">
        <v>1.38</v>
      </c>
      <c r="I531" s="12">
        <v>6.153846153846132</v>
      </c>
      <c r="J531" s="12">
        <v>1.470588235294116</v>
      </c>
      <c r="K531" s="35">
        <v>122.60472</v>
      </c>
      <c r="L531" s="35"/>
      <c r="M531" s="35">
        <v>2.4500000000000002</v>
      </c>
      <c r="N531" s="12">
        <v>0</v>
      </c>
      <c r="O531" s="12">
        <v>0.40983606557378494</v>
      </c>
      <c r="P531" s="35">
        <v>217.66780000000003</v>
      </c>
    </row>
    <row r="532" spans="1:16">
      <c r="A532" s="168">
        <f t="shared" si="6"/>
        <v>43114</v>
      </c>
      <c r="B532" s="71">
        <v>0.8875385714285714</v>
      </c>
      <c r="C532" s="35">
        <v>2.23</v>
      </c>
      <c r="D532" s="12">
        <v>-1.3274336283185733</v>
      </c>
      <c r="E532" s="12">
        <v>-8.6065573770491852</v>
      </c>
      <c r="F532" s="35">
        <v>197.92110142857143</v>
      </c>
      <c r="G532" s="35"/>
      <c r="H532" s="35">
        <v>1.27</v>
      </c>
      <c r="I532" s="12">
        <v>-7.9710144927536106</v>
      </c>
      <c r="J532" s="12">
        <v>-5.2238805970149258</v>
      </c>
      <c r="K532" s="35">
        <v>112.71739857142857</v>
      </c>
      <c r="L532" s="35"/>
      <c r="M532" s="35">
        <v>2.4</v>
      </c>
      <c r="N532" s="12">
        <v>-2.0408163265306314</v>
      </c>
      <c r="O532" s="12">
        <v>-1.2345679012345698</v>
      </c>
      <c r="P532" s="35">
        <v>213.00925714285714</v>
      </c>
    </row>
    <row r="533" spans="1:16">
      <c r="A533" s="168">
        <f t="shared" si="6"/>
        <v>43121</v>
      </c>
      <c r="B533" s="71">
        <v>0.8862742857142859</v>
      </c>
      <c r="C533" s="35">
        <v>2.23</v>
      </c>
      <c r="D533" s="12">
        <v>0</v>
      </c>
      <c r="E533" s="12">
        <v>-8.6065573770491852</v>
      </c>
      <c r="F533" s="35">
        <v>197.63916571428575</v>
      </c>
      <c r="G533" s="35"/>
      <c r="H533" s="35">
        <v>1.26</v>
      </c>
      <c r="I533" s="12">
        <v>-0.7874015748031411</v>
      </c>
      <c r="J533" s="12">
        <v>-1.5625</v>
      </c>
      <c r="K533" s="35">
        <v>111.67056000000002</v>
      </c>
      <c r="L533" s="35"/>
      <c r="M533" s="35">
        <v>2.2799999999999998</v>
      </c>
      <c r="N533" s="12">
        <v>-5</v>
      </c>
      <c r="O533" s="12">
        <v>-2.9787234042553337</v>
      </c>
      <c r="P533" s="35">
        <v>202.07053714285718</v>
      </c>
    </row>
    <row r="534" spans="1:16">
      <c r="A534" s="168">
        <f t="shared" si="6"/>
        <v>43128</v>
      </c>
      <c r="B534" s="71">
        <v>0.87595857142857159</v>
      </c>
      <c r="C534" s="35">
        <v>2.12</v>
      </c>
      <c r="D534" s="12">
        <v>-4.9327354260089606</v>
      </c>
      <c r="E534" s="12">
        <v>-13.114754098360649</v>
      </c>
      <c r="F534" s="35">
        <v>185.70321714285717</v>
      </c>
      <c r="G534" s="35"/>
      <c r="H534" s="35">
        <v>1.1200000000000001</v>
      </c>
      <c r="I534" s="12">
        <v>-11.1111111111111</v>
      </c>
      <c r="J534" s="12">
        <v>-11.1111111111111</v>
      </c>
      <c r="K534" s="35">
        <v>98.107360000000028</v>
      </c>
      <c r="L534" s="35"/>
      <c r="M534" s="35">
        <v>2.2200000000000002</v>
      </c>
      <c r="N534" s="12">
        <v>-2.6315789473684106</v>
      </c>
      <c r="O534" s="12">
        <v>-6.7226890756302424</v>
      </c>
      <c r="P534" s="35">
        <v>194.46280285714289</v>
      </c>
    </row>
    <row r="535" spans="1:16">
      <c r="A535" s="168">
        <f t="shared" si="6"/>
        <v>43135</v>
      </c>
      <c r="B535" s="71">
        <v>0.87762142857142855</v>
      </c>
      <c r="C535" s="35">
        <v>2.21</v>
      </c>
      <c r="D535" s="12">
        <v>4.2452830188679087</v>
      </c>
      <c r="E535" s="12">
        <v>-9.7959183673469425</v>
      </c>
      <c r="F535" s="35">
        <v>193.95433571428572</v>
      </c>
      <c r="G535" s="35"/>
      <c r="H535" s="35">
        <v>1.32</v>
      </c>
      <c r="I535" s="12">
        <v>17.857142857142861</v>
      </c>
      <c r="J535" s="12">
        <v>-3.6496350364963632</v>
      </c>
      <c r="K535" s="35">
        <v>115.84602857142858</v>
      </c>
      <c r="L535" s="35"/>
      <c r="M535" s="35">
        <v>2.4900000000000002</v>
      </c>
      <c r="N535" s="12">
        <v>12.162162162162176</v>
      </c>
      <c r="O535" s="12">
        <v>7.3275862068965694</v>
      </c>
      <c r="P535" s="35">
        <v>218.52773571428571</v>
      </c>
    </row>
    <row r="536" spans="1:16">
      <c r="A536" s="168">
        <f t="shared" si="6"/>
        <v>43142</v>
      </c>
      <c r="B536" s="71">
        <v>0.8842442857142857</v>
      </c>
      <c r="C536" s="35">
        <v>2.25</v>
      </c>
      <c r="D536" s="12">
        <v>1.8099547511312153</v>
      </c>
      <c r="E536" s="12">
        <v>-8.9068825910931224</v>
      </c>
      <c r="F536" s="35">
        <v>198.95496428571428</v>
      </c>
      <c r="G536" s="35"/>
      <c r="H536" s="35">
        <v>1.34</v>
      </c>
      <c r="I536" s="12">
        <v>1.5151515151515156</v>
      </c>
      <c r="J536" s="12">
        <v>4.6875</v>
      </c>
      <c r="K536" s="35">
        <v>118.48873428571429</v>
      </c>
      <c r="L536" s="35"/>
      <c r="M536" s="35">
        <v>2.4700000000000002</v>
      </c>
      <c r="N536" s="12">
        <v>-0.80321285140561827</v>
      </c>
      <c r="O536" s="12">
        <v>8.8105726872246777</v>
      </c>
      <c r="P536" s="35">
        <v>218.4083385714286</v>
      </c>
    </row>
    <row r="537" spans="1:16">
      <c r="A537" s="168">
        <f t="shared" si="6"/>
        <v>43149</v>
      </c>
      <c r="B537" s="71">
        <v>0.88797285714285701</v>
      </c>
      <c r="C537" s="35">
        <v>2.29</v>
      </c>
      <c r="D537" s="12">
        <v>1.7777777777777857</v>
      </c>
      <c r="E537" s="12">
        <v>-7.6612903225806406</v>
      </c>
      <c r="F537" s="35">
        <v>203.34578428571427</v>
      </c>
      <c r="G537" s="35"/>
      <c r="H537" s="35">
        <v>1.23</v>
      </c>
      <c r="I537" s="12">
        <v>-8.2089552238805936</v>
      </c>
      <c r="J537" s="12">
        <v>-5.3846153846153868</v>
      </c>
      <c r="K537" s="35">
        <v>109.2206614285714</v>
      </c>
      <c r="L537" s="35"/>
      <c r="M537" s="35">
        <v>2.2999999999999998</v>
      </c>
      <c r="N537" s="12">
        <v>-6.8825910931174121</v>
      </c>
      <c r="O537" s="12">
        <v>-2.1276595744680975</v>
      </c>
      <c r="P537" s="35">
        <v>204.23375714285709</v>
      </c>
    </row>
    <row r="538" spans="1:16">
      <c r="A538" s="168">
        <f t="shared" si="6"/>
        <v>43156</v>
      </c>
      <c r="B538" s="71">
        <v>0.88321000000000005</v>
      </c>
      <c r="C538" s="35">
        <v>2.25</v>
      </c>
      <c r="D538" s="12">
        <v>-1.7467248908296966</v>
      </c>
      <c r="E538" s="12">
        <v>-9.2741935483871032</v>
      </c>
      <c r="F538" s="35">
        <v>198.72225</v>
      </c>
      <c r="G538" s="35"/>
      <c r="H538" s="35">
        <v>1.29</v>
      </c>
      <c r="I538" s="12">
        <v>4.8780487804878021</v>
      </c>
      <c r="J538" s="12">
        <v>-4.4444444444444571</v>
      </c>
      <c r="K538" s="35">
        <v>113.93409000000001</v>
      </c>
      <c r="L538" s="35"/>
      <c r="M538" s="35">
        <v>2.36</v>
      </c>
      <c r="N538" s="12">
        <v>2.6086956521739211</v>
      </c>
      <c r="O538" s="12">
        <v>-1.2552301255230276</v>
      </c>
      <c r="P538" s="35">
        <v>208.43755999999999</v>
      </c>
    </row>
    <row r="539" spans="1:16">
      <c r="A539" s="168">
        <f t="shared" si="6"/>
        <v>43163</v>
      </c>
      <c r="B539" s="71">
        <v>0.88533571428571434</v>
      </c>
      <c r="C539" s="35">
        <v>2.27</v>
      </c>
      <c r="D539" s="12">
        <v>0.88888888888889994</v>
      </c>
      <c r="E539" s="12">
        <v>-8.8353413654618578</v>
      </c>
      <c r="F539" s="35">
        <v>200.97120714285714</v>
      </c>
      <c r="G539" s="35"/>
      <c r="H539" s="35">
        <v>1.28</v>
      </c>
      <c r="I539" s="12">
        <v>-0.77519379844960667</v>
      </c>
      <c r="J539" s="12">
        <v>-7.2463768115941889</v>
      </c>
      <c r="K539" s="35">
        <v>113.32297142857144</v>
      </c>
      <c r="L539" s="35"/>
      <c r="M539" s="35">
        <v>2.4900000000000002</v>
      </c>
      <c r="N539" s="12">
        <v>5.5084745762711975</v>
      </c>
      <c r="O539" s="12">
        <v>5.0632911392405049</v>
      </c>
      <c r="P539" s="35">
        <v>220.44859285714287</v>
      </c>
    </row>
    <row r="540" spans="1:16">
      <c r="A540" s="168">
        <f t="shared" si="6"/>
        <v>43170</v>
      </c>
      <c r="B540" s="71">
        <v>0.8918842857142858</v>
      </c>
      <c r="C540" s="35">
        <v>2.36</v>
      </c>
      <c r="D540" s="12">
        <v>3.9647577092510886</v>
      </c>
      <c r="E540" s="12">
        <v>-5.2208835341365614</v>
      </c>
      <c r="F540" s="35">
        <v>210.48469142857144</v>
      </c>
      <c r="G540" s="35"/>
      <c r="H540" s="35">
        <v>1.35</v>
      </c>
      <c r="I540" s="12">
        <v>5.46875</v>
      </c>
      <c r="J540" s="12">
        <v>-5.5944055944055862</v>
      </c>
      <c r="K540" s="35">
        <v>120.40437857142858</v>
      </c>
      <c r="L540" s="35"/>
      <c r="M540" s="35">
        <v>2.46</v>
      </c>
      <c r="N540" s="12">
        <v>-1.2048192771084416</v>
      </c>
      <c r="O540" s="12">
        <v>3.7974683544303787</v>
      </c>
      <c r="P540" s="35">
        <v>219.4035342857143</v>
      </c>
    </row>
    <row r="541" spans="1:16">
      <c r="A541" s="168">
        <f t="shared" si="6"/>
        <v>43177</v>
      </c>
      <c r="B541" s="71">
        <v>0.88535571428571436</v>
      </c>
      <c r="C541" s="35">
        <v>2.36</v>
      </c>
      <c r="D541" s="12">
        <v>0</v>
      </c>
      <c r="E541" s="12">
        <v>-5.9760956175298787</v>
      </c>
      <c r="F541" s="35">
        <v>208.94394857142856</v>
      </c>
      <c r="G541" s="35"/>
      <c r="H541" s="35">
        <v>1.31</v>
      </c>
      <c r="I541" s="12">
        <v>-2.9629629629629619</v>
      </c>
      <c r="J541" s="12">
        <v>-7.0921985815602682</v>
      </c>
      <c r="K541" s="35">
        <v>115.98159857142858</v>
      </c>
      <c r="L541" s="35"/>
      <c r="M541" s="35">
        <v>2.3199999999999998</v>
      </c>
      <c r="N541" s="12">
        <v>-5.6910569105691167</v>
      </c>
      <c r="O541" s="12">
        <v>-7.9365079365079367</v>
      </c>
      <c r="P541" s="35">
        <v>205.4025257142857</v>
      </c>
    </row>
    <row r="542" spans="1:16">
      <c r="A542" s="168">
        <f t="shared" si="6"/>
        <v>43184</v>
      </c>
      <c r="B542" s="71">
        <v>0.87533428571428562</v>
      </c>
      <c r="C542" s="35">
        <v>2.39</v>
      </c>
      <c r="D542" s="12">
        <v>1.2711864406779796</v>
      </c>
      <c r="E542" s="12">
        <v>-4.0160642570281198</v>
      </c>
      <c r="F542" s="35">
        <v>209.20489428571426</v>
      </c>
      <c r="G542" s="35"/>
      <c r="H542" s="35">
        <v>1.36</v>
      </c>
      <c r="I542" s="12">
        <v>3.8167938931297698</v>
      </c>
      <c r="J542" s="12">
        <v>-4.2253521126760347</v>
      </c>
      <c r="K542" s="35">
        <v>119.04546285714287</v>
      </c>
      <c r="L542" s="35"/>
      <c r="M542" s="35">
        <v>2.4900000000000002</v>
      </c>
      <c r="N542" s="12">
        <v>7.3275862068965694</v>
      </c>
      <c r="O542" s="12">
        <v>5.5084745762711975</v>
      </c>
      <c r="P542" s="35">
        <v>217.95823714285714</v>
      </c>
    </row>
    <row r="543" spans="1:16">
      <c r="A543" s="168">
        <f t="shared" si="6"/>
        <v>43191</v>
      </c>
      <c r="B543" s="71">
        <v>0.87506857142857153</v>
      </c>
      <c r="C543" s="35">
        <v>2.29</v>
      </c>
      <c r="D543" s="12">
        <v>-4.1841004184100399</v>
      </c>
      <c r="E543" s="12">
        <v>-10.196078431372541</v>
      </c>
      <c r="F543" s="35">
        <v>200.39070285714286</v>
      </c>
      <c r="G543" s="35"/>
      <c r="H543" s="35">
        <v>1.21</v>
      </c>
      <c r="I543" s="12">
        <v>-11.029411764705884</v>
      </c>
      <c r="J543" s="12">
        <v>-12.949640287769782</v>
      </c>
      <c r="K543" s="35">
        <v>105.88329714285716</v>
      </c>
      <c r="L543" s="35"/>
      <c r="M543" s="35">
        <v>2.5099999999999998</v>
      </c>
      <c r="N543" s="12">
        <v>0.80321285140560406</v>
      </c>
      <c r="O543" s="12">
        <v>2.8688524590163809</v>
      </c>
      <c r="P543" s="35">
        <v>219.64221142857144</v>
      </c>
    </row>
    <row r="544" spans="1:16">
      <c r="A544" s="168">
        <f t="shared" si="6"/>
        <v>43198</v>
      </c>
      <c r="B544" s="71">
        <v>0.87437285714285717</v>
      </c>
      <c r="C544" s="35">
        <v>2.34</v>
      </c>
      <c r="D544" s="12">
        <v>2.1834061135371172</v>
      </c>
      <c r="E544" s="12">
        <v>-11.363636363636374</v>
      </c>
      <c r="F544" s="35">
        <v>204.60324857142857</v>
      </c>
      <c r="G544" s="35"/>
      <c r="H544" s="35">
        <v>1.24</v>
      </c>
      <c r="I544" s="12">
        <v>2.4793388429751957</v>
      </c>
      <c r="J544" s="12">
        <v>-10.144927536231876</v>
      </c>
      <c r="K544" s="35">
        <v>108.4222342857143</v>
      </c>
      <c r="L544" s="35"/>
      <c r="M544" s="35">
        <v>2.42</v>
      </c>
      <c r="N544" s="12">
        <v>-3.5856573705179215</v>
      </c>
      <c r="O544" s="12">
        <v>-4.7244094488189035</v>
      </c>
      <c r="P544" s="35">
        <v>211.59823142857141</v>
      </c>
    </row>
    <row r="545" spans="1:16">
      <c r="A545" s="168">
        <f t="shared" si="6"/>
        <v>43205</v>
      </c>
      <c r="B545" s="71">
        <v>0.8692442857142858</v>
      </c>
      <c r="C545" s="35">
        <v>2.33</v>
      </c>
      <c r="D545" s="12">
        <v>-0.42735042735041873</v>
      </c>
      <c r="E545" s="12">
        <v>-14.022140221402211</v>
      </c>
      <c r="F545" s="35">
        <v>202.53391857142859</v>
      </c>
      <c r="G545" s="35"/>
      <c r="H545" s="35">
        <v>1.34</v>
      </c>
      <c r="I545" s="12">
        <v>8.0645161290322704</v>
      </c>
      <c r="J545" s="12">
        <v>-11.84210526315789</v>
      </c>
      <c r="K545" s="35">
        <v>116.47873428571431</v>
      </c>
      <c r="L545" s="35"/>
      <c r="M545" s="35">
        <v>2.5299999999999998</v>
      </c>
      <c r="N545" s="12">
        <v>4.5454545454545467</v>
      </c>
      <c r="O545" s="12">
        <v>-5.5970149253731449</v>
      </c>
      <c r="P545" s="35">
        <v>219.91880428571432</v>
      </c>
    </row>
    <row r="546" spans="1:16">
      <c r="A546" s="168">
        <f t="shared" si="6"/>
        <v>43212</v>
      </c>
      <c r="B546" s="71">
        <v>0.86920142857142857</v>
      </c>
      <c r="C546" s="35">
        <v>2.3199999999999998</v>
      </c>
      <c r="D546" s="12">
        <v>-0.42918454935623629</v>
      </c>
      <c r="E546" s="12">
        <v>-13.754646840148695</v>
      </c>
      <c r="F546" s="35">
        <v>201.65473142857141</v>
      </c>
      <c r="G546" s="35"/>
      <c r="H546" s="35">
        <v>1.31</v>
      </c>
      <c r="I546" s="12">
        <v>-2.238805970149258</v>
      </c>
      <c r="J546" s="12">
        <v>-15.483870967741936</v>
      </c>
      <c r="K546" s="35">
        <v>113.86538714285714</v>
      </c>
      <c r="L546" s="35"/>
      <c r="M546" s="35">
        <v>2.5099999999999998</v>
      </c>
      <c r="N546" s="12">
        <v>-0.79051383399209385</v>
      </c>
      <c r="O546" s="12">
        <v>-8.0586080586080584</v>
      </c>
      <c r="P546" s="35">
        <v>218.16955857142855</v>
      </c>
    </row>
    <row r="547" spans="1:16">
      <c r="A547" s="168">
        <f t="shared" si="6"/>
        <v>43219</v>
      </c>
      <c r="B547" s="71">
        <v>0.87513714285714272</v>
      </c>
      <c r="C547" s="35">
        <v>2.27</v>
      </c>
      <c r="D547" s="12">
        <v>-2.1551724137930961</v>
      </c>
      <c r="E547" s="12">
        <v>-16.236162361623613</v>
      </c>
      <c r="F547" s="35">
        <v>198.6561314285714</v>
      </c>
      <c r="G547" s="35"/>
      <c r="H547" s="35">
        <v>1.3</v>
      </c>
      <c r="I547" s="12">
        <v>-0.7633587786259568</v>
      </c>
      <c r="J547" s="12">
        <v>-12.75167785234899</v>
      </c>
      <c r="K547" s="35">
        <v>113.76782857142855</v>
      </c>
      <c r="L547" s="35"/>
      <c r="M547" s="35">
        <v>2.59</v>
      </c>
      <c r="N547" s="12">
        <v>3.1872509960159334</v>
      </c>
      <c r="O547" s="12">
        <v>-4.7794117647058982</v>
      </c>
      <c r="P547" s="35">
        <v>226.66051999999993</v>
      </c>
    </row>
    <row r="548" spans="1:16">
      <c r="A548" s="168">
        <f t="shared" si="6"/>
        <v>43226</v>
      </c>
      <c r="B548" s="71">
        <v>0.88044285714285697</v>
      </c>
      <c r="C548" s="35">
        <v>2.33</v>
      </c>
      <c r="D548" s="12">
        <v>2.6431718061674019</v>
      </c>
      <c r="E548" s="12">
        <v>-14.022140221402211</v>
      </c>
      <c r="F548" s="35">
        <v>205.14318571428566</v>
      </c>
      <c r="G548" s="35"/>
      <c r="H548" s="35">
        <v>1.28</v>
      </c>
      <c r="I548" s="12">
        <v>-1.5384615384615472</v>
      </c>
      <c r="J548" s="12">
        <v>-15.789473684210535</v>
      </c>
      <c r="K548" s="35">
        <v>112.69668571428571</v>
      </c>
      <c r="L548" s="35"/>
      <c r="M548" s="35">
        <v>2.62</v>
      </c>
      <c r="N548" s="12">
        <v>1.1583011583011853</v>
      </c>
      <c r="O548" s="12">
        <v>-5.75539568345323</v>
      </c>
      <c r="P548" s="35">
        <v>230.67602857142853</v>
      </c>
    </row>
    <row r="549" spans="1:16">
      <c r="A549" s="168">
        <f t="shared" si="6"/>
        <v>43233</v>
      </c>
      <c r="B549" s="71">
        <v>0.87918571428571435</v>
      </c>
      <c r="C549" s="35">
        <v>2.31</v>
      </c>
      <c r="D549" s="12">
        <v>-0.85836909871245837</v>
      </c>
      <c r="E549" s="12">
        <v>-13.15789473684211</v>
      </c>
      <c r="F549" s="35">
        <v>203.09190000000004</v>
      </c>
      <c r="G549" s="35"/>
      <c r="H549" s="35">
        <v>1.29</v>
      </c>
      <c r="I549" s="12">
        <v>0.78125</v>
      </c>
      <c r="J549" s="12">
        <v>-13.422818791946298</v>
      </c>
      <c r="K549" s="35">
        <v>113.41495714285716</v>
      </c>
      <c r="L549" s="35"/>
      <c r="M549" s="35">
        <v>2.66</v>
      </c>
      <c r="N549" s="12">
        <v>1.5267175572519136</v>
      </c>
      <c r="O549" s="12">
        <v>-4.6594982078853064</v>
      </c>
      <c r="P549" s="35">
        <v>233.86340000000004</v>
      </c>
    </row>
    <row r="550" spans="1:16">
      <c r="A550" s="168">
        <f t="shared" si="6"/>
        <v>43240</v>
      </c>
      <c r="B550" s="71">
        <v>0.8765114285714285</v>
      </c>
      <c r="C550" s="35">
        <v>2.29</v>
      </c>
      <c r="D550" s="12">
        <v>-0.86580086580086402</v>
      </c>
      <c r="E550" s="12">
        <v>-13.909774436090231</v>
      </c>
      <c r="F550" s="35">
        <v>200.72111714285711</v>
      </c>
      <c r="G550" s="35"/>
      <c r="H550" s="35">
        <v>1.32</v>
      </c>
      <c r="I550" s="12">
        <v>2.3255813953488484</v>
      </c>
      <c r="J550" s="12">
        <v>-14.838709677419345</v>
      </c>
      <c r="K550" s="35">
        <v>115.69950857142857</v>
      </c>
      <c r="L550" s="35"/>
      <c r="M550" s="35">
        <v>2.58</v>
      </c>
      <c r="N550" s="12">
        <v>-3.0075187969924855</v>
      </c>
      <c r="O550" s="12">
        <v>-7.5268817204300973</v>
      </c>
      <c r="P550" s="35">
        <v>226.13994857142856</v>
      </c>
    </row>
    <row r="551" spans="1:16">
      <c r="A551" s="168">
        <f t="shared" si="6"/>
        <v>43247</v>
      </c>
      <c r="B551" s="71">
        <v>0.87594428571428562</v>
      </c>
      <c r="C551" s="35">
        <v>2.2999999999999998</v>
      </c>
      <c r="D551" s="12">
        <v>0.4366812227074206</v>
      </c>
      <c r="E551" s="12">
        <v>-13.857677902621717</v>
      </c>
      <c r="F551" s="35">
        <v>201.46718571428565</v>
      </c>
      <c r="G551" s="35"/>
      <c r="H551" s="35">
        <v>1.3</v>
      </c>
      <c r="I551" s="12">
        <v>-1.5151515151515156</v>
      </c>
      <c r="J551" s="12">
        <v>-16.666666666666657</v>
      </c>
      <c r="K551" s="35">
        <v>113.87275714285714</v>
      </c>
      <c r="L551" s="35"/>
      <c r="M551" s="35">
        <v>2.65</v>
      </c>
      <c r="N551" s="12">
        <v>2.7131782945736518</v>
      </c>
      <c r="O551" s="12">
        <v>-2.5735294117647243</v>
      </c>
      <c r="P551" s="35">
        <v>232.12523571428568</v>
      </c>
    </row>
    <row r="552" spans="1:16">
      <c r="A552" s="168">
        <f t="shared" si="6"/>
        <v>43254</v>
      </c>
      <c r="B552" s="71">
        <v>0.87552571428571435</v>
      </c>
      <c r="C552" s="35">
        <v>2.2400000000000002</v>
      </c>
      <c r="D552" s="12">
        <v>-2.6086956521738927</v>
      </c>
      <c r="E552" s="12">
        <v>-14.503816793893122</v>
      </c>
      <c r="F552" s="35">
        <v>196.11776000000003</v>
      </c>
      <c r="G552" s="35"/>
      <c r="H552" s="35">
        <v>1.24</v>
      </c>
      <c r="I552" s="12">
        <v>-4.6153846153846274</v>
      </c>
      <c r="J552" s="12">
        <v>-20</v>
      </c>
      <c r="K552" s="35">
        <v>108.56518857142858</v>
      </c>
      <c r="L552" s="35"/>
      <c r="M552" s="35">
        <v>2.63</v>
      </c>
      <c r="N552" s="12">
        <v>-0.75471698113207708</v>
      </c>
      <c r="O552" s="12">
        <v>-5.7347670250896101</v>
      </c>
      <c r="P552" s="35">
        <v>230.26326285714288</v>
      </c>
    </row>
    <row r="553" spans="1:16">
      <c r="A553" s="168">
        <f t="shared" si="6"/>
        <v>43261</v>
      </c>
      <c r="B553" s="71">
        <v>0.87716428571428562</v>
      </c>
      <c r="C553" s="35">
        <v>2.3199999999999998</v>
      </c>
      <c r="D553" s="12">
        <v>3.5714285714285552</v>
      </c>
      <c r="E553" s="12">
        <v>-10.424710424710426</v>
      </c>
      <c r="F553" s="35">
        <v>203.50211428571424</v>
      </c>
      <c r="G553" s="35"/>
      <c r="H553" s="35">
        <v>1.32</v>
      </c>
      <c r="I553" s="12">
        <v>6.451612903225822</v>
      </c>
      <c r="J553" s="12">
        <v>-19.018404907975452</v>
      </c>
      <c r="K553" s="35">
        <v>115.78568571428572</v>
      </c>
      <c r="L553" s="35"/>
      <c r="M553" s="35">
        <v>2.64</v>
      </c>
      <c r="N553" s="12">
        <v>0.3802281368821383</v>
      </c>
      <c r="O553" s="12">
        <v>-6.3829787234042357</v>
      </c>
      <c r="P553" s="35">
        <v>231.57137142857144</v>
      </c>
    </row>
    <row r="554" spans="1:16">
      <c r="A554" s="168">
        <f t="shared" si="6"/>
        <v>43268</v>
      </c>
      <c r="B554" s="71">
        <v>0.87802999999999998</v>
      </c>
      <c r="C554" s="35">
        <v>2.29</v>
      </c>
      <c r="D554" s="12">
        <v>-1.2931034482758577</v>
      </c>
      <c r="E554" s="12">
        <v>-13.584905660377359</v>
      </c>
      <c r="F554" s="35">
        <v>201.06886999999998</v>
      </c>
      <c r="G554" s="35"/>
      <c r="H554" s="35">
        <v>1.37</v>
      </c>
      <c r="I554" s="12">
        <v>3.7878787878787818</v>
      </c>
      <c r="J554" s="12">
        <v>-12.179487179487182</v>
      </c>
      <c r="K554" s="35">
        <v>120.29011</v>
      </c>
      <c r="L554" s="35"/>
      <c r="M554" s="35">
        <v>2.58</v>
      </c>
      <c r="N554" s="12">
        <v>-2.2727272727272663</v>
      </c>
      <c r="O554" s="12">
        <v>-9.7902097902097864</v>
      </c>
      <c r="P554" s="35">
        <v>226.53173999999999</v>
      </c>
    </row>
    <row r="555" spans="1:16">
      <c r="A555" s="168">
        <f t="shared" si="6"/>
        <v>43275</v>
      </c>
      <c r="B555" s="71">
        <v>0.87606000000000017</v>
      </c>
      <c r="C555" s="35">
        <v>2.27</v>
      </c>
      <c r="D555" s="12">
        <v>-0.87336244541485542</v>
      </c>
      <c r="E555" s="12">
        <v>-13.688212927756652</v>
      </c>
      <c r="F555" s="35">
        <v>198.86562000000004</v>
      </c>
      <c r="G555" s="35"/>
      <c r="H555" s="35">
        <v>1.32</v>
      </c>
      <c r="I555" s="12">
        <v>-3.6496350364963632</v>
      </c>
      <c r="J555" s="12">
        <v>-12</v>
      </c>
      <c r="K555" s="35">
        <v>115.63992000000003</v>
      </c>
      <c r="L555" s="35"/>
      <c r="M555" s="35">
        <v>2.59</v>
      </c>
      <c r="N555" s="12">
        <v>0.38759689922480334</v>
      </c>
      <c r="O555" s="12">
        <v>-6.4981949458483825</v>
      </c>
      <c r="P555" s="35">
        <v>226.89954</v>
      </c>
    </row>
    <row r="556" spans="1:16">
      <c r="A556" s="168">
        <f t="shared" si="6"/>
        <v>43282</v>
      </c>
      <c r="B556" s="71">
        <v>0.88252285714285716</v>
      </c>
      <c r="C556" s="35">
        <v>2.29</v>
      </c>
      <c r="D556" s="12">
        <v>0.88105726872247203</v>
      </c>
      <c r="E556" s="12">
        <v>-12.92775665399239</v>
      </c>
      <c r="F556" s="35">
        <v>202.0977342857143</v>
      </c>
      <c r="G556" s="35"/>
      <c r="H556" s="35">
        <v>1.29</v>
      </c>
      <c r="I556" s="12">
        <v>-2.2727272727272663</v>
      </c>
      <c r="J556" s="12">
        <v>-14</v>
      </c>
      <c r="K556" s="35">
        <v>113.84544857142858</v>
      </c>
      <c r="L556" s="35"/>
      <c r="M556" s="35">
        <v>2.65</v>
      </c>
      <c r="N556" s="12">
        <v>2.3166023166023137</v>
      </c>
      <c r="O556" s="12">
        <v>-5.693950177935946</v>
      </c>
      <c r="P556" s="35">
        <v>233.86855714285716</v>
      </c>
    </row>
    <row r="557" spans="1:16">
      <c r="A557" s="168">
        <f t="shared" si="6"/>
        <v>43289</v>
      </c>
      <c r="B557" s="71">
        <v>0.88458999999999999</v>
      </c>
      <c r="C557" s="35">
        <v>2.3199999999999998</v>
      </c>
      <c r="D557" s="12">
        <v>1.3100436681222618</v>
      </c>
      <c r="E557" s="12">
        <v>-12.121212121212139</v>
      </c>
      <c r="F557" s="35">
        <v>205.22487999999996</v>
      </c>
      <c r="G557" s="35"/>
      <c r="H557" s="35">
        <v>1.3</v>
      </c>
      <c r="I557" s="12">
        <v>0.77519379844960667</v>
      </c>
      <c r="J557" s="12">
        <v>-12.162162162162161</v>
      </c>
      <c r="K557" s="35">
        <v>114.99669999999999</v>
      </c>
      <c r="L557" s="35"/>
      <c r="M557" s="35">
        <v>2.56</v>
      </c>
      <c r="N557" s="12">
        <v>-3.3962264150943327</v>
      </c>
      <c r="O557" s="12">
        <v>-5.8823529411764781</v>
      </c>
      <c r="P557" s="35">
        <v>226.45504</v>
      </c>
    </row>
    <row r="558" spans="1:16">
      <c r="A558" s="168">
        <f t="shared" si="6"/>
        <v>43296</v>
      </c>
      <c r="B558" s="71">
        <v>0.88428428571428574</v>
      </c>
      <c r="C558" s="35">
        <v>2.3199999999999998</v>
      </c>
      <c r="D558" s="12">
        <v>0</v>
      </c>
      <c r="E558" s="12">
        <v>-12.781954887218063</v>
      </c>
      <c r="F558" s="35">
        <v>205.15395428571429</v>
      </c>
      <c r="G558" s="35"/>
      <c r="H558" s="35">
        <v>1.36</v>
      </c>
      <c r="I558" s="12">
        <v>4.6153846153846274</v>
      </c>
      <c r="J558" s="12">
        <v>-10.526315789473685</v>
      </c>
      <c r="K558" s="35">
        <v>120.26266285714287</v>
      </c>
      <c r="L558" s="35"/>
      <c r="M558" s="35">
        <v>2.67</v>
      </c>
      <c r="N558" s="12">
        <v>4.296875</v>
      </c>
      <c r="O558" s="12">
        <v>-6.9686411149825886</v>
      </c>
      <c r="P558" s="35">
        <v>236.10390428571429</v>
      </c>
    </row>
    <row r="559" spans="1:16">
      <c r="A559" s="168">
        <f t="shared" si="6"/>
        <v>43303</v>
      </c>
      <c r="B559" s="71">
        <v>0.88969857142857134</v>
      </c>
      <c r="C559" s="35">
        <v>2.2999999999999998</v>
      </c>
      <c r="D559" s="12">
        <v>-0.86206896551723844</v>
      </c>
      <c r="E559" s="12">
        <v>-13.207547169811335</v>
      </c>
      <c r="F559" s="35">
        <v>204.63067142857142</v>
      </c>
      <c r="G559" s="35"/>
      <c r="H559" s="35">
        <v>1.46</v>
      </c>
      <c r="I559" s="12">
        <v>7.3529411764705799</v>
      </c>
      <c r="J559" s="12">
        <v>-5.8064516129032313</v>
      </c>
      <c r="K559" s="35">
        <v>129.89599142857142</v>
      </c>
      <c r="L559" s="35"/>
      <c r="M559" s="35">
        <v>2.56</v>
      </c>
      <c r="N559" s="12">
        <v>-4.1198501872659108</v>
      </c>
      <c r="O559" s="12">
        <v>-8.8967971530249201</v>
      </c>
      <c r="P559" s="35">
        <v>227.76283428571426</v>
      </c>
    </row>
    <row r="560" spans="1:16">
      <c r="A560" s="168">
        <f t="shared" si="6"/>
        <v>43310</v>
      </c>
      <c r="B560" s="71">
        <v>0.89022000000000001</v>
      </c>
      <c r="C560" s="35">
        <v>2.29</v>
      </c>
      <c r="D560" s="12">
        <v>-0.43478260869564167</v>
      </c>
      <c r="E560" s="12">
        <v>-13.584905660377359</v>
      </c>
      <c r="F560" s="35">
        <v>203.86038000000002</v>
      </c>
      <c r="G560" s="35"/>
      <c r="H560" s="35">
        <v>1.32</v>
      </c>
      <c r="I560" s="12">
        <v>-9.5890410958904084</v>
      </c>
      <c r="J560" s="12">
        <v>-11.409395973154361</v>
      </c>
      <c r="K560" s="35">
        <v>117.50904</v>
      </c>
      <c r="L560" s="35"/>
      <c r="M560" s="35">
        <v>2.64</v>
      </c>
      <c r="N560" s="12">
        <v>3.125</v>
      </c>
      <c r="O560" s="12">
        <v>-6.3829787234042357</v>
      </c>
      <c r="P560" s="35">
        <v>235.01808</v>
      </c>
    </row>
    <row r="561" spans="1:16">
      <c r="A561" s="168">
        <f t="shared" si="6"/>
        <v>43317</v>
      </c>
      <c r="B561" s="71">
        <v>0.89056857142857149</v>
      </c>
      <c r="C561" s="35">
        <v>2.31</v>
      </c>
      <c r="D561" s="12">
        <v>0.87336244541485542</v>
      </c>
      <c r="E561" s="12">
        <v>-12.5</v>
      </c>
      <c r="F561" s="35">
        <v>205.72134000000003</v>
      </c>
      <c r="G561" s="35"/>
      <c r="H561" s="35">
        <v>1.29</v>
      </c>
      <c r="I561" s="12">
        <v>-2.2727272727272663</v>
      </c>
      <c r="J561" s="12">
        <v>-12.837837837837839</v>
      </c>
      <c r="K561" s="35">
        <v>114.88334571428574</v>
      </c>
      <c r="L561" s="35"/>
      <c r="M561" s="35">
        <v>2.56</v>
      </c>
      <c r="N561" s="12">
        <v>-3.0303030303030312</v>
      </c>
      <c r="O561" s="12">
        <v>-7.2463768115941889</v>
      </c>
      <c r="P561" s="35">
        <v>227.98555428571433</v>
      </c>
    </row>
    <row r="562" spans="1:16">
      <c r="A562" s="168">
        <f t="shared" si="6"/>
        <v>43324</v>
      </c>
      <c r="B562" s="71">
        <v>0.89598285714285719</v>
      </c>
      <c r="C562" s="35">
        <v>2.2999999999999998</v>
      </c>
      <c r="D562" s="12">
        <v>-0.43290043290043911</v>
      </c>
      <c r="E562" s="12">
        <v>-12.21374045801528</v>
      </c>
      <c r="F562" s="35">
        <v>206.07605714285714</v>
      </c>
      <c r="G562" s="35"/>
      <c r="H562" s="35">
        <v>1.24</v>
      </c>
      <c r="I562" s="12">
        <v>-3.8759689922480618</v>
      </c>
      <c r="J562" s="12">
        <v>-17.880794701986758</v>
      </c>
      <c r="K562" s="35">
        <v>111.1018742857143</v>
      </c>
      <c r="L562" s="35"/>
      <c r="M562" s="35">
        <v>2.63</v>
      </c>
      <c r="N562" s="12">
        <v>2.734375</v>
      </c>
      <c r="O562" s="12">
        <v>-4.7101449275362341</v>
      </c>
      <c r="P562" s="35">
        <v>235.64349142857145</v>
      </c>
    </row>
    <row r="563" spans="1:16">
      <c r="A563" s="168">
        <f t="shared" si="6"/>
        <v>43331</v>
      </c>
      <c r="B563" s="71">
        <v>0.89440428571428576</v>
      </c>
      <c r="C563" s="35">
        <v>2.33</v>
      </c>
      <c r="D563" s="12">
        <v>1.3043478260869676</v>
      </c>
      <c r="E563" s="12">
        <v>-11.068702290076331</v>
      </c>
      <c r="F563" s="35">
        <v>208.39619857142856</v>
      </c>
      <c r="G563" s="35"/>
      <c r="H563" s="35">
        <v>1.39</v>
      </c>
      <c r="I563" s="12">
        <v>12.09677419354837</v>
      </c>
      <c r="J563" s="12">
        <v>-7.9470198675496704</v>
      </c>
      <c r="K563" s="35">
        <v>124.32219571428571</v>
      </c>
      <c r="L563" s="35"/>
      <c r="M563" s="35">
        <v>2.71</v>
      </c>
      <c r="N563" s="12">
        <v>3.0418250950570354</v>
      </c>
      <c r="O563" s="12">
        <v>-2.8673835125448051</v>
      </c>
      <c r="P563" s="35">
        <v>242.38356142857143</v>
      </c>
    </row>
    <row r="564" spans="1:16">
      <c r="A564" s="168">
        <f t="shared" si="6"/>
        <v>43338</v>
      </c>
      <c r="B564" s="71">
        <v>0.89857000000000009</v>
      </c>
      <c r="C564" s="35">
        <v>2.31</v>
      </c>
      <c r="D564" s="12">
        <v>-0.85836909871245837</v>
      </c>
      <c r="E564" s="12">
        <v>-12.167300380228127</v>
      </c>
      <c r="F564" s="35">
        <v>207.56967000000003</v>
      </c>
      <c r="G564" s="35"/>
      <c r="H564" s="35">
        <v>1.1399999999999999</v>
      </c>
      <c r="I564" s="12">
        <v>-17.985611510791372</v>
      </c>
      <c r="J564" s="12">
        <v>-25.490196078431381</v>
      </c>
      <c r="K564" s="35">
        <v>102.43698000000001</v>
      </c>
      <c r="L564" s="35"/>
      <c r="M564" s="35">
        <v>2.65</v>
      </c>
      <c r="N564" s="12">
        <v>-2.2140221402214024</v>
      </c>
      <c r="O564" s="12">
        <v>-5.0179211469534124</v>
      </c>
      <c r="P564" s="35">
        <v>238.12105000000003</v>
      </c>
    </row>
    <row r="565" spans="1:16">
      <c r="A565" s="168">
        <f t="shared" si="6"/>
        <v>43345</v>
      </c>
      <c r="B565" s="71">
        <v>0.90140428571428566</v>
      </c>
      <c r="C565" s="35">
        <v>2.39</v>
      </c>
      <c r="D565" s="12">
        <v>3.4632034632034561</v>
      </c>
      <c r="E565" s="12">
        <v>-6.640625</v>
      </c>
      <c r="F565" s="35">
        <v>215.43562428571428</v>
      </c>
      <c r="G565" s="35"/>
      <c r="H565" s="35">
        <v>1.27</v>
      </c>
      <c r="I565" s="12">
        <v>11.403508771929836</v>
      </c>
      <c r="J565" s="12">
        <v>-16.44736842105263</v>
      </c>
      <c r="K565" s="35">
        <v>114.47834428571429</v>
      </c>
      <c r="L565" s="35"/>
      <c r="M565" s="35">
        <v>2.63</v>
      </c>
      <c r="N565" s="12">
        <v>-0.75471698113207708</v>
      </c>
      <c r="O565" s="12">
        <v>-2.9520295202952127</v>
      </c>
      <c r="P565" s="35">
        <v>237.06932714285713</v>
      </c>
    </row>
    <row r="566" spans="1:16">
      <c r="A566" s="168">
        <f t="shared" si="6"/>
        <v>43352</v>
      </c>
      <c r="B566" s="71">
        <v>0.89808285714285729</v>
      </c>
      <c r="C566" s="35">
        <v>2.4500000000000002</v>
      </c>
      <c r="D566" s="12">
        <v>2.5104602510460268</v>
      </c>
      <c r="E566" s="12">
        <v>-2.7777777777777715</v>
      </c>
      <c r="F566" s="35">
        <v>220.03030000000004</v>
      </c>
      <c r="G566" s="35"/>
      <c r="H566" s="35">
        <v>1.31</v>
      </c>
      <c r="I566" s="12">
        <v>3.1496062992125928</v>
      </c>
      <c r="J566" s="12">
        <v>-9.6551724137930961</v>
      </c>
      <c r="K566" s="35">
        <v>117.64885428571429</v>
      </c>
      <c r="L566" s="35"/>
      <c r="M566" s="35">
        <v>2.52</v>
      </c>
      <c r="N566" s="12">
        <v>-4.1825095057034076</v>
      </c>
      <c r="O566" s="12">
        <v>-5.9701492537313499</v>
      </c>
      <c r="P566" s="35">
        <v>226.31688000000003</v>
      </c>
    </row>
    <row r="567" spans="1:16">
      <c r="A567" s="168">
        <f t="shared" si="6"/>
        <v>43359</v>
      </c>
      <c r="B567" s="71">
        <v>0.89166714285714277</v>
      </c>
      <c r="C567" s="35">
        <v>2.42</v>
      </c>
      <c r="D567" s="12">
        <v>-1.2244897959183874</v>
      </c>
      <c r="E567" s="12">
        <v>-3.5856573705179215</v>
      </c>
      <c r="F567" s="35">
        <v>215.78344857142855</v>
      </c>
      <c r="G567" s="35"/>
      <c r="H567" s="35">
        <v>1.43</v>
      </c>
      <c r="I567" s="12">
        <v>9.160305343511439</v>
      </c>
      <c r="J567" s="12">
        <v>-0.69444444444444287</v>
      </c>
      <c r="K567" s="35">
        <v>127.5084014285714</v>
      </c>
      <c r="L567" s="35"/>
      <c r="M567" s="35">
        <v>2.57</v>
      </c>
      <c r="N567" s="12">
        <v>1.9841269841269735</v>
      </c>
      <c r="O567" s="12">
        <v>-3.3834586466165604</v>
      </c>
      <c r="P567" s="35">
        <v>229.15845571428565</v>
      </c>
    </row>
    <row r="568" spans="1:16">
      <c r="A568" s="168">
        <f t="shared" si="6"/>
        <v>43366</v>
      </c>
      <c r="B568" s="71">
        <v>0.89076857142857147</v>
      </c>
      <c r="C568" s="35">
        <v>2.41</v>
      </c>
      <c r="D568" s="12">
        <v>-0.41322314049585884</v>
      </c>
      <c r="E568" s="12">
        <v>-3.9840637450199097</v>
      </c>
      <c r="F568" s="35">
        <v>214.67522571428574</v>
      </c>
      <c r="G568" s="35"/>
      <c r="H568" s="35">
        <v>1.43</v>
      </c>
      <c r="I568" s="12">
        <v>0</v>
      </c>
      <c r="J568" s="12">
        <v>2.1428571428571388</v>
      </c>
      <c r="K568" s="35">
        <v>127.37990571428573</v>
      </c>
      <c r="L568" s="35"/>
      <c r="M568" s="35">
        <v>2.59</v>
      </c>
      <c r="N568" s="12">
        <v>0.77821011673151474</v>
      </c>
      <c r="O568" s="12">
        <v>-2.9962546816479403</v>
      </c>
      <c r="P568" s="35">
        <v>230.70905999999999</v>
      </c>
    </row>
    <row r="569" spans="1:16">
      <c r="A569" s="168">
        <f t="shared" si="6"/>
        <v>43373</v>
      </c>
      <c r="B569" s="71">
        <v>0.89113714285714274</v>
      </c>
      <c r="C569" s="35">
        <v>2.38</v>
      </c>
      <c r="D569" s="12">
        <v>-1.2448132780083085</v>
      </c>
      <c r="E569" s="12">
        <v>-1.2448132780083085</v>
      </c>
      <c r="F569" s="35">
        <v>212.09063999999995</v>
      </c>
      <c r="G569" s="35"/>
      <c r="H569" s="35">
        <v>1.32</v>
      </c>
      <c r="I569" s="12">
        <v>-7.6923076923076934</v>
      </c>
      <c r="J569" s="12">
        <v>-5.0359712230215763</v>
      </c>
      <c r="K569" s="35">
        <v>117.63010285714284</v>
      </c>
      <c r="L569" s="35"/>
      <c r="M569" s="35">
        <v>2.5099999999999998</v>
      </c>
      <c r="N569" s="12">
        <v>-3.0888030888030897</v>
      </c>
      <c r="O569" s="12">
        <v>-5.2830188679245396</v>
      </c>
      <c r="P569" s="35">
        <v>223.67542285714279</v>
      </c>
    </row>
    <row r="570" spans="1:16">
      <c r="A570" s="168">
        <f t="shared" si="6"/>
        <v>43380</v>
      </c>
      <c r="B570" s="71">
        <v>0.88665142857142876</v>
      </c>
      <c r="C570" s="35">
        <v>2.36</v>
      </c>
      <c r="D570" s="12">
        <v>-0.84033613445377853</v>
      </c>
      <c r="E570" s="12">
        <v>0</v>
      </c>
      <c r="F570" s="35">
        <v>209.24973714285719</v>
      </c>
      <c r="G570" s="35"/>
      <c r="H570" s="35">
        <v>1.41</v>
      </c>
      <c r="I570" s="12">
        <v>6.818181818181813</v>
      </c>
      <c r="J570" s="12">
        <v>0</v>
      </c>
      <c r="K570" s="35">
        <v>125.01785142857145</v>
      </c>
      <c r="L570" s="35"/>
      <c r="M570" s="35">
        <v>2.4500000000000002</v>
      </c>
      <c r="N570" s="12">
        <v>-2.390438247011943</v>
      </c>
      <c r="O570" s="12">
        <v>-2.7777777777777715</v>
      </c>
      <c r="P570" s="35">
        <v>217.22960000000006</v>
      </c>
    </row>
    <row r="571" spans="1:16">
      <c r="A571" s="168">
        <f t="shared" si="6"/>
        <v>43387</v>
      </c>
      <c r="B571" s="71">
        <v>0.877247142857143</v>
      </c>
      <c r="C571" s="35">
        <v>2.36</v>
      </c>
      <c r="D571" s="12">
        <v>0</v>
      </c>
      <c r="E571" s="12">
        <v>2.1645021645021529</v>
      </c>
      <c r="F571" s="35">
        <v>207.03032571428571</v>
      </c>
      <c r="G571" s="35"/>
      <c r="H571" s="35">
        <v>1.3</v>
      </c>
      <c r="I571" s="12">
        <v>-7.8014184397163007</v>
      </c>
      <c r="J571" s="12">
        <v>-5.7971014492753596</v>
      </c>
      <c r="K571" s="35">
        <v>114.04212857142859</v>
      </c>
      <c r="L571" s="35"/>
      <c r="M571" s="35">
        <v>2.54</v>
      </c>
      <c r="N571" s="12">
        <v>3.6734693877551052</v>
      </c>
      <c r="O571" s="12">
        <v>0.39525691699606114</v>
      </c>
      <c r="P571" s="35">
        <v>222.82077428571432</v>
      </c>
    </row>
    <row r="572" spans="1:16">
      <c r="A572" s="168">
        <f t="shared" si="6"/>
        <v>43394</v>
      </c>
      <c r="B572" s="71">
        <v>0.87872285714285714</v>
      </c>
      <c r="C572" s="35">
        <v>2.3199999999999998</v>
      </c>
      <c r="D572" s="12">
        <v>-1.6949152542373014</v>
      </c>
      <c r="E572" s="12">
        <v>1.3100436681222618</v>
      </c>
      <c r="F572" s="35">
        <v>203.86370285714284</v>
      </c>
      <c r="G572" s="35"/>
      <c r="H572" s="35">
        <v>1.28</v>
      </c>
      <c r="I572" s="12">
        <v>-1.5384615384615472</v>
      </c>
      <c r="J572" s="12">
        <v>-4.4776119402985159</v>
      </c>
      <c r="K572" s="35">
        <v>112.47652571428573</v>
      </c>
      <c r="L572" s="35"/>
      <c r="M572" s="35">
        <v>2.52</v>
      </c>
      <c r="N572" s="12">
        <v>-0.7874015748031411</v>
      </c>
      <c r="O572" s="12">
        <v>-0.7874015748031411</v>
      </c>
      <c r="P572" s="35">
        <v>221.43815999999998</v>
      </c>
    </row>
    <row r="573" spans="1:16">
      <c r="A573" s="168">
        <f t="shared" si="6"/>
        <v>43401</v>
      </c>
      <c r="B573" s="71">
        <v>0.88382000000000005</v>
      </c>
      <c r="C573" s="35">
        <v>2.33</v>
      </c>
      <c r="D573" s="12">
        <v>0.43103448275863343</v>
      </c>
      <c r="E573" s="12">
        <v>2.1929824561403706</v>
      </c>
      <c r="F573" s="35">
        <v>205.93006000000003</v>
      </c>
      <c r="G573" s="35"/>
      <c r="H573" s="35">
        <v>1.32</v>
      </c>
      <c r="I573" s="12">
        <v>3.125</v>
      </c>
      <c r="J573" s="12">
        <v>0</v>
      </c>
      <c r="K573" s="35">
        <v>116.66424000000002</v>
      </c>
      <c r="L573" s="35"/>
      <c r="M573" s="35">
        <v>2.46</v>
      </c>
      <c r="N573" s="12">
        <v>-2.3809523809523796</v>
      </c>
      <c r="O573" s="12">
        <v>-3.149606299212607</v>
      </c>
      <c r="P573" s="35">
        <v>217.41972000000001</v>
      </c>
    </row>
    <row r="574" spans="1:16">
      <c r="A574" s="168">
        <f t="shared" si="6"/>
        <v>43408</v>
      </c>
      <c r="B574" s="71">
        <v>0.88486000000000009</v>
      </c>
      <c r="C574" s="35">
        <v>2.2799999999999998</v>
      </c>
      <c r="D574" s="12">
        <v>-2.1459227467811246</v>
      </c>
      <c r="E574" s="12">
        <v>-1.2987012987013031</v>
      </c>
      <c r="F574" s="35">
        <v>201.74807999999999</v>
      </c>
      <c r="G574" s="35"/>
      <c r="H574" s="35">
        <v>1.43</v>
      </c>
      <c r="I574" s="12">
        <v>8.3333333333333286</v>
      </c>
      <c r="J574" s="12">
        <v>5.1470588235293917</v>
      </c>
      <c r="K574" s="35">
        <v>126.53498</v>
      </c>
      <c r="L574" s="35"/>
      <c r="M574" s="35">
        <v>2.41</v>
      </c>
      <c r="N574" s="12">
        <v>-2.0325203252032509</v>
      </c>
      <c r="O574" s="12">
        <v>-2.0325203252032509</v>
      </c>
      <c r="P574" s="35">
        <v>213.25126000000006</v>
      </c>
    </row>
    <row r="575" spans="1:16">
      <c r="A575" s="168">
        <f t="shared" si="6"/>
        <v>43415</v>
      </c>
      <c r="B575" s="71">
        <v>0.87341428571428581</v>
      </c>
      <c r="C575" s="35">
        <v>2.36</v>
      </c>
      <c r="D575" s="12">
        <v>3.5087719298245759</v>
      </c>
      <c r="E575" s="12">
        <v>4.4247787610619582</v>
      </c>
      <c r="F575" s="35">
        <v>206.12577142857145</v>
      </c>
      <c r="G575" s="35"/>
      <c r="H575" s="35">
        <v>1.38</v>
      </c>
      <c r="I575" s="12">
        <v>-3.4965034965034931</v>
      </c>
      <c r="J575" s="12">
        <v>4.5454545454545467</v>
      </c>
      <c r="K575" s="35">
        <v>120.53117142857144</v>
      </c>
      <c r="L575" s="35"/>
      <c r="M575" s="35">
        <v>2.57</v>
      </c>
      <c r="N575" s="12">
        <v>6.6390041493775698</v>
      </c>
      <c r="O575" s="12">
        <v>0</v>
      </c>
      <c r="P575" s="35">
        <v>224.46747142857143</v>
      </c>
    </row>
    <row r="576" spans="1:16">
      <c r="A576" s="168">
        <f t="shared" si="6"/>
        <v>43422</v>
      </c>
      <c r="B576" s="71">
        <v>0.87668428571428569</v>
      </c>
      <c r="C576" s="35">
        <v>2.35</v>
      </c>
      <c r="D576" s="12">
        <v>-0.42372881355930758</v>
      </c>
      <c r="E576" s="12">
        <v>3.5242290748898739</v>
      </c>
      <c r="F576" s="35">
        <v>206.02080714285714</v>
      </c>
      <c r="G576" s="35"/>
      <c r="H576" s="35">
        <v>1.24</v>
      </c>
      <c r="I576" s="12">
        <v>-10.144927536231876</v>
      </c>
      <c r="J576" s="12">
        <v>2.4793388429751957</v>
      </c>
      <c r="K576" s="35">
        <v>108.70885142857144</v>
      </c>
      <c r="L576" s="35"/>
      <c r="M576" s="35">
        <v>2.48</v>
      </c>
      <c r="N576" s="12">
        <v>-3.5019455252918306</v>
      </c>
      <c r="O576" s="12">
        <v>3.3333333333333428</v>
      </c>
      <c r="P576" s="35">
        <v>217.41770285714287</v>
      </c>
    </row>
    <row r="577" spans="1:16">
      <c r="A577" s="168">
        <f t="shared" si="6"/>
        <v>43429</v>
      </c>
      <c r="B577" s="71">
        <v>0.88715285714285719</v>
      </c>
      <c r="C577" s="35">
        <v>2.21</v>
      </c>
      <c r="D577" s="12">
        <v>-5.9574468085106531</v>
      </c>
      <c r="E577" s="12">
        <v>-1.7777777777777715</v>
      </c>
      <c r="F577" s="35">
        <v>196.06078142857143</v>
      </c>
      <c r="G577" s="35"/>
      <c r="H577" s="35">
        <v>1.46</v>
      </c>
      <c r="I577" s="12">
        <v>17.741935483870975</v>
      </c>
      <c r="J577" s="12">
        <v>4.2857142857142918</v>
      </c>
      <c r="K577" s="35">
        <v>129.52431714285714</v>
      </c>
      <c r="L577" s="35"/>
      <c r="M577" s="35">
        <v>2.58</v>
      </c>
      <c r="N577" s="12">
        <v>4.0322580645161281</v>
      </c>
      <c r="O577" s="12">
        <v>4.8780487804878021</v>
      </c>
      <c r="P577" s="35">
        <v>228.88543714285717</v>
      </c>
    </row>
    <row r="578" spans="1:16">
      <c r="A578" s="168">
        <f t="shared" si="6"/>
        <v>43436</v>
      </c>
      <c r="B578" s="71">
        <v>0.88740571428571424</v>
      </c>
      <c r="C578" s="35">
        <v>2.3199999999999998</v>
      </c>
      <c r="D578" s="12">
        <v>4.9773755656108705</v>
      </c>
      <c r="E578" s="12">
        <v>3.1111111111111143</v>
      </c>
      <c r="F578" s="35">
        <v>205.87812571428569</v>
      </c>
      <c r="G578" s="35"/>
      <c r="H578" s="35">
        <v>1.31</v>
      </c>
      <c r="I578" s="12">
        <v>-10.273972602739718</v>
      </c>
      <c r="J578" s="12">
        <v>-4.3795620437956302</v>
      </c>
      <c r="K578" s="35">
        <v>116.25014857142857</v>
      </c>
      <c r="L578" s="35"/>
      <c r="M578" s="35">
        <v>2.4700000000000002</v>
      </c>
      <c r="N578" s="12">
        <v>-4.2635658914728651</v>
      </c>
      <c r="O578" s="12">
        <v>0.81632653061225824</v>
      </c>
      <c r="P578" s="35">
        <v>219.18921142857144</v>
      </c>
    </row>
    <row r="579" spans="1:16">
      <c r="A579" s="168">
        <f t="shared" ref="A579:A642" si="7">A578+7</f>
        <v>43443</v>
      </c>
      <c r="B579" s="71">
        <v>0.8903728571428573</v>
      </c>
      <c r="C579" s="35">
        <v>2.21</v>
      </c>
      <c r="D579" s="12">
        <v>-4.7413793103448114</v>
      </c>
      <c r="E579" s="12">
        <v>-0.45045045045046095</v>
      </c>
      <c r="F579" s="35">
        <v>196.77240142857147</v>
      </c>
      <c r="G579" s="35"/>
      <c r="H579" s="35">
        <v>1.29</v>
      </c>
      <c r="I579" s="12">
        <v>-1.5267175572519136</v>
      </c>
      <c r="J579" s="12">
        <v>-3.0075187969924855</v>
      </c>
      <c r="K579" s="35">
        <v>114.85809857142858</v>
      </c>
      <c r="L579" s="35"/>
      <c r="M579" s="35">
        <v>2.6</v>
      </c>
      <c r="N579" s="12">
        <v>5.2631578947368354</v>
      </c>
      <c r="O579" s="12">
        <v>-2.9850746268656678</v>
      </c>
      <c r="P579" s="35">
        <v>231.4969428571429</v>
      </c>
    </row>
    <row r="580" spans="1:16">
      <c r="A580" s="168">
        <f t="shared" si="7"/>
        <v>43450</v>
      </c>
      <c r="B580" s="71">
        <v>0.89887285714285703</v>
      </c>
      <c r="C580" s="35">
        <v>2.3199999999999998</v>
      </c>
      <c r="D580" s="12">
        <v>4.9773755656108705</v>
      </c>
      <c r="E580" s="12">
        <v>2.6548672566371749</v>
      </c>
      <c r="F580" s="35">
        <v>208.53850285714284</v>
      </c>
      <c r="G580" s="35"/>
      <c r="H580" s="35">
        <v>1.23</v>
      </c>
      <c r="I580" s="12">
        <v>-4.6511627906976827</v>
      </c>
      <c r="J580" s="12">
        <v>-8.8888888888888999</v>
      </c>
      <c r="K580" s="35">
        <v>110.5613614285714</v>
      </c>
      <c r="L580" s="35"/>
      <c r="M580" s="35">
        <v>2.38</v>
      </c>
      <c r="N580" s="12">
        <v>-8.461538461538467</v>
      </c>
      <c r="O580" s="12">
        <v>1.2765957446808471</v>
      </c>
      <c r="P580" s="35">
        <v>213.93173999999993</v>
      </c>
    </row>
    <row r="581" spans="1:16">
      <c r="A581" s="168">
        <f t="shared" si="7"/>
        <v>43457</v>
      </c>
      <c r="B581" s="71">
        <v>0.90074714285714275</v>
      </c>
      <c r="C581" s="35">
        <v>2.3199999999999998</v>
      </c>
      <c r="D581" s="12">
        <v>0</v>
      </c>
      <c r="E581" s="12">
        <v>2.6548672566371749</v>
      </c>
      <c r="F581" s="35">
        <v>208.97333714285708</v>
      </c>
      <c r="G581" s="35"/>
      <c r="H581" s="35">
        <v>1.23</v>
      </c>
      <c r="I581" s="12">
        <v>0</v>
      </c>
      <c r="J581" s="12">
        <v>-8.8888888888888999</v>
      </c>
      <c r="K581" s="35">
        <v>110.79189857142855</v>
      </c>
      <c r="L581" s="35"/>
      <c r="M581" s="35">
        <v>2.38</v>
      </c>
      <c r="N581" s="12">
        <v>0</v>
      </c>
      <c r="O581" s="12">
        <v>1.2765957446808471</v>
      </c>
      <c r="P581" s="35">
        <v>214.37781999999999</v>
      </c>
    </row>
    <row r="582" spans="1:16">
      <c r="A582" s="168">
        <f t="shared" si="7"/>
        <v>43464</v>
      </c>
      <c r="B582" s="71">
        <v>0.90135428571428577</v>
      </c>
      <c r="C582" s="35">
        <v>2.33</v>
      </c>
      <c r="D582" s="12">
        <v>0.43103448275863343</v>
      </c>
      <c r="E582" s="12">
        <v>3.5555555555555571</v>
      </c>
      <c r="F582" s="35">
        <v>210.01554857142861</v>
      </c>
      <c r="G582" s="35"/>
      <c r="H582" s="35">
        <v>1.4</v>
      </c>
      <c r="I582" s="12">
        <v>13.821138211382106</v>
      </c>
      <c r="J582" s="12">
        <v>7.6923076923076934</v>
      </c>
      <c r="K582" s="35">
        <v>126.18959999999998</v>
      </c>
      <c r="L582" s="35"/>
      <c r="M582" s="35">
        <v>2.4700000000000002</v>
      </c>
      <c r="N582" s="12">
        <v>3.7815126050420247</v>
      </c>
      <c r="O582" s="12">
        <v>0.81632653061225824</v>
      </c>
      <c r="P582" s="35">
        <v>222.63450857142863</v>
      </c>
    </row>
    <row r="583" spans="1:16">
      <c r="A583" s="168">
        <f t="shared" si="7"/>
        <v>43471</v>
      </c>
      <c r="B583" s="71">
        <v>0.89947428571428567</v>
      </c>
      <c r="C583" s="35">
        <v>2.2999999999999998</v>
      </c>
      <c r="D583" s="12">
        <v>-1.2875536480686804</v>
      </c>
      <c r="E583" s="12">
        <v>1.7699115044247833</v>
      </c>
      <c r="F583" s="35">
        <v>206.87908571428571</v>
      </c>
      <c r="G583" s="35"/>
      <c r="H583" s="35">
        <v>1.24</v>
      </c>
      <c r="I583" s="12">
        <v>-11.428571428571416</v>
      </c>
      <c r="J583" s="12">
        <v>-10.144927536231876</v>
      </c>
      <c r="K583" s="35">
        <v>111.53481142857143</v>
      </c>
      <c r="L583" s="35"/>
      <c r="M583" s="35">
        <v>2.52</v>
      </c>
      <c r="N583" s="12">
        <v>2.0242914979756961</v>
      </c>
      <c r="O583" s="12">
        <v>2.857142857142847</v>
      </c>
      <c r="P583" s="35">
        <v>226.66752</v>
      </c>
    </row>
    <row r="584" spans="1:16">
      <c r="A584" s="168">
        <f t="shared" si="7"/>
        <v>43478</v>
      </c>
      <c r="B584" s="71">
        <v>0.89973857142857139</v>
      </c>
      <c r="C584" s="35">
        <v>2.31</v>
      </c>
      <c r="D584" s="12">
        <v>0.43478260869567009</v>
      </c>
      <c r="E584" s="12">
        <v>3.5874439461883583</v>
      </c>
      <c r="F584" s="35">
        <v>207.83960999999999</v>
      </c>
      <c r="G584" s="35"/>
      <c r="H584" s="35">
        <v>1.22</v>
      </c>
      <c r="I584" s="12">
        <v>-1.6129032258064484</v>
      </c>
      <c r="J584" s="12">
        <v>-3.9370078740157481</v>
      </c>
      <c r="K584" s="35">
        <v>109.7681057142857</v>
      </c>
      <c r="L584" s="35"/>
      <c r="M584" s="35">
        <v>2.52</v>
      </c>
      <c r="N584" s="12">
        <v>0</v>
      </c>
      <c r="O584" s="12">
        <v>5</v>
      </c>
      <c r="P584" s="35">
        <v>226.73411999999996</v>
      </c>
    </row>
    <row r="585" spans="1:16">
      <c r="A585" s="168">
        <f t="shared" si="7"/>
        <v>43485</v>
      </c>
      <c r="B585" s="71">
        <v>0.88771857142857136</v>
      </c>
      <c r="C585" s="35">
        <v>2.31</v>
      </c>
      <c r="D585" s="12">
        <v>0</v>
      </c>
      <c r="E585" s="12">
        <v>3.5874439461883583</v>
      </c>
      <c r="F585" s="35">
        <v>205.06298999999996</v>
      </c>
      <c r="G585" s="35"/>
      <c r="H585" s="35">
        <v>1.18</v>
      </c>
      <c r="I585" s="12">
        <v>-3.2786885245901658</v>
      </c>
      <c r="J585" s="12">
        <v>-6.3492063492063551</v>
      </c>
      <c r="K585" s="35">
        <v>104.75079142857142</v>
      </c>
      <c r="L585" s="35"/>
      <c r="M585" s="35">
        <v>2.4500000000000002</v>
      </c>
      <c r="N585" s="12">
        <v>-2.7777777777777715</v>
      </c>
      <c r="O585" s="12">
        <v>7.4561403508772059</v>
      </c>
      <c r="P585" s="35">
        <v>217.49105000000003</v>
      </c>
    </row>
    <row r="586" spans="1:16">
      <c r="A586" s="168">
        <f t="shared" si="7"/>
        <v>43492</v>
      </c>
      <c r="B586" s="71">
        <v>0.87412285714285709</v>
      </c>
      <c r="C586" s="35">
        <v>2.31</v>
      </c>
      <c r="D586" s="12">
        <v>0</v>
      </c>
      <c r="E586" s="12">
        <v>8.9622641509433834</v>
      </c>
      <c r="F586" s="35">
        <v>201.92237999999998</v>
      </c>
      <c r="G586" s="35"/>
      <c r="H586" s="35">
        <v>1.1000000000000001</v>
      </c>
      <c r="I586" s="12">
        <v>-6.7796610169491487</v>
      </c>
      <c r="J586" s="12">
        <v>-1.7857142857142918</v>
      </c>
      <c r="K586" s="35">
        <v>96.153514285714294</v>
      </c>
      <c r="L586" s="35"/>
      <c r="M586" s="35">
        <v>2.42</v>
      </c>
      <c r="N586" s="12">
        <v>-1.2244897959183874</v>
      </c>
      <c r="O586" s="12">
        <v>9.0090090090090058</v>
      </c>
      <c r="P586" s="35">
        <v>211.53773142857139</v>
      </c>
    </row>
    <row r="587" spans="1:16">
      <c r="A587" s="168">
        <f t="shared" si="7"/>
        <v>43499</v>
      </c>
      <c r="B587" s="71">
        <v>0.87271142857142847</v>
      </c>
      <c r="C587" s="35">
        <v>2.29</v>
      </c>
      <c r="D587" s="12">
        <v>-0.86580086580086402</v>
      </c>
      <c r="E587" s="12">
        <v>3.619909502262459</v>
      </c>
      <c r="F587" s="35">
        <v>199.85091714285713</v>
      </c>
      <c r="G587" s="35"/>
      <c r="H587" s="35">
        <v>1.02</v>
      </c>
      <c r="I587" s="12">
        <v>-7.2727272727272805</v>
      </c>
      <c r="J587" s="12">
        <v>-22.727272727272734</v>
      </c>
      <c r="K587" s="35">
        <v>89.016565714285704</v>
      </c>
      <c r="L587" s="35"/>
      <c r="M587" s="35">
        <v>2.67</v>
      </c>
      <c r="N587" s="12">
        <v>10.330578512396698</v>
      </c>
      <c r="O587" s="12">
        <v>7.2289156626505786</v>
      </c>
      <c r="P587" s="35">
        <v>233.0139514285714</v>
      </c>
    </row>
    <row r="588" spans="1:16">
      <c r="A588" s="168">
        <f t="shared" si="7"/>
        <v>43506</v>
      </c>
      <c r="B588" s="71">
        <v>0.87709857142857139</v>
      </c>
      <c r="C588" s="35">
        <v>2.27</v>
      </c>
      <c r="D588" s="12">
        <v>-0.87336244541485542</v>
      </c>
      <c r="E588" s="12">
        <v>0.88888888888889994</v>
      </c>
      <c r="F588" s="35">
        <v>199.10137571428569</v>
      </c>
      <c r="G588" s="35"/>
      <c r="H588" s="35">
        <v>1.07</v>
      </c>
      <c r="I588" s="12">
        <v>4.9019607843137294</v>
      </c>
      <c r="J588" s="12">
        <v>-20.149253731343293</v>
      </c>
      <c r="K588" s="35">
        <v>93.849547142857148</v>
      </c>
      <c r="L588" s="35"/>
      <c r="M588" s="35">
        <v>2.4700000000000002</v>
      </c>
      <c r="N588" s="12">
        <v>-7.4906367041198365</v>
      </c>
      <c r="O588" s="12">
        <v>0</v>
      </c>
      <c r="P588" s="35">
        <v>216.64334714285712</v>
      </c>
    </row>
    <row r="589" spans="1:16">
      <c r="A589" s="168">
        <f t="shared" si="7"/>
        <v>43513</v>
      </c>
      <c r="B589" s="71">
        <v>0.87740571428571434</v>
      </c>
      <c r="C589" s="35">
        <v>2.29</v>
      </c>
      <c r="D589" s="12">
        <v>0.88105726872247203</v>
      </c>
      <c r="E589" s="12">
        <v>0</v>
      </c>
      <c r="F589" s="35">
        <v>200.92590857142861</v>
      </c>
      <c r="G589" s="35"/>
      <c r="H589" s="35">
        <v>1.25</v>
      </c>
      <c r="I589" s="12">
        <v>16.822429906542055</v>
      </c>
      <c r="J589" s="12">
        <v>1.6260162601626149</v>
      </c>
      <c r="K589" s="35">
        <v>109.67571428571429</v>
      </c>
      <c r="L589" s="35"/>
      <c r="M589" s="35">
        <v>2.4500000000000002</v>
      </c>
      <c r="N589" s="12">
        <v>-0.80971659919028127</v>
      </c>
      <c r="O589" s="12">
        <v>6.5217391304347956</v>
      </c>
      <c r="P589" s="35">
        <v>214.96440000000004</v>
      </c>
    </row>
    <row r="590" spans="1:16">
      <c r="A590" s="168">
        <f t="shared" si="7"/>
        <v>43520</v>
      </c>
      <c r="B590" s="71">
        <v>0.87288428571428578</v>
      </c>
      <c r="C590" s="35">
        <v>2.31</v>
      </c>
      <c r="D590" s="12">
        <v>0.87336244541485542</v>
      </c>
      <c r="E590" s="12">
        <v>2.6666666666666572</v>
      </c>
      <c r="F590" s="35">
        <v>201.63627000000002</v>
      </c>
      <c r="G590" s="35"/>
      <c r="H590" s="35">
        <v>1.08</v>
      </c>
      <c r="I590" s="12">
        <v>-13.599999999999994</v>
      </c>
      <c r="J590" s="12">
        <v>-16.279069767441854</v>
      </c>
      <c r="K590" s="35">
        <v>94.271502857142877</v>
      </c>
      <c r="L590" s="35"/>
      <c r="M590" s="35">
        <v>2.46</v>
      </c>
      <c r="N590" s="12">
        <v>0.4081632653061007</v>
      </c>
      <c r="O590" s="12">
        <v>4.2372881355932321</v>
      </c>
      <c r="P590" s="35">
        <v>214.72953428571429</v>
      </c>
    </row>
    <row r="591" spans="1:16">
      <c r="A591" s="168">
        <f t="shared" si="7"/>
        <v>43527</v>
      </c>
      <c r="B591" s="71">
        <v>0.86202857142857137</v>
      </c>
      <c r="C591" s="35">
        <v>2.33</v>
      </c>
      <c r="D591" s="12">
        <v>0.86580086580086402</v>
      </c>
      <c r="E591" s="12">
        <v>2.6431718061674019</v>
      </c>
      <c r="F591" s="35">
        <v>200.85265714285714</v>
      </c>
      <c r="G591" s="35"/>
      <c r="H591" s="35">
        <v>1.28</v>
      </c>
      <c r="I591" s="12">
        <v>18.518518518518505</v>
      </c>
      <c r="J591" s="12">
        <v>0</v>
      </c>
      <c r="K591" s="35">
        <v>110.33965714285713</v>
      </c>
      <c r="L591" s="35"/>
      <c r="M591" s="35">
        <v>2.4700000000000002</v>
      </c>
      <c r="N591" s="12">
        <v>0.40650406504066439</v>
      </c>
      <c r="O591" s="12">
        <v>-0.80321285140561827</v>
      </c>
      <c r="P591" s="35">
        <v>212.92105714285717</v>
      </c>
    </row>
    <row r="592" spans="1:16">
      <c r="A592" s="168">
        <f t="shared" si="7"/>
        <v>43534</v>
      </c>
      <c r="B592" s="71">
        <v>0.85965857142857138</v>
      </c>
      <c r="C592" s="35">
        <v>2.3199999999999998</v>
      </c>
      <c r="D592" s="12">
        <v>-0.42918454935623629</v>
      </c>
      <c r="E592" s="12">
        <v>-1.6949152542373014</v>
      </c>
      <c r="F592" s="35">
        <v>199.44078857142856</v>
      </c>
      <c r="G592" s="35"/>
      <c r="H592" s="35">
        <v>1.06</v>
      </c>
      <c r="I592" s="12">
        <v>-17.1875</v>
      </c>
      <c r="J592" s="12">
        <v>-21.481481481481481</v>
      </c>
      <c r="K592" s="35">
        <v>91.123808571428569</v>
      </c>
      <c r="L592" s="35"/>
      <c r="M592" s="35">
        <v>2.46</v>
      </c>
      <c r="N592" s="12">
        <v>-0.40485829959514774</v>
      </c>
      <c r="O592" s="12">
        <v>0</v>
      </c>
      <c r="P592" s="35">
        <v>211.47600857142854</v>
      </c>
    </row>
    <row r="593" spans="1:16">
      <c r="A593" s="168">
        <f t="shared" si="7"/>
        <v>43541</v>
      </c>
      <c r="B593" s="71">
        <v>0.85746857142857136</v>
      </c>
      <c r="C593" s="35">
        <v>2.2799999999999998</v>
      </c>
      <c r="D593" s="12">
        <v>-1.7241379310344911</v>
      </c>
      <c r="E593" s="12">
        <v>-3.3898305084745743</v>
      </c>
      <c r="F593" s="35">
        <v>195.50283428571424</v>
      </c>
      <c r="G593" s="35"/>
      <c r="H593" s="35">
        <v>1.07</v>
      </c>
      <c r="I593" s="12">
        <v>0.94339622641510346</v>
      </c>
      <c r="J593" s="12">
        <v>-18.320610687022892</v>
      </c>
      <c r="K593" s="35">
        <v>91.749137142857137</v>
      </c>
      <c r="L593" s="35"/>
      <c r="M593" s="35">
        <v>2.44</v>
      </c>
      <c r="N593" s="12">
        <v>-0.81300813008130035</v>
      </c>
      <c r="O593" s="12">
        <v>5.1724137931034448</v>
      </c>
      <c r="P593" s="35">
        <v>209.22233142857141</v>
      </c>
    </row>
    <row r="594" spans="1:16">
      <c r="A594" s="168">
        <f t="shared" si="7"/>
        <v>43548</v>
      </c>
      <c r="B594" s="71">
        <v>0.85904714285714301</v>
      </c>
      <c r="C594" s="35">
        <v>2.39</v>
      </c>
      <c r="D594" s="12">
        <v>4.8245614035087812</v>
      </c>
      <c r="E594" s="12">
        <v>0</v>
      </c>
      <c r="F594" s="35">
        <v>205.31226714285719</v>
      </c>
      <c r="G594" s="35"/>
      <c r="H594" s="35">
        <v>1.1200000000000001</v>
      </c>
      <c r="I594" s="12">
        <v>4.6728971962616868</v>
      </c>
      <c r="J594" s="12">
        <v>-17.647058823529406</v>
      </c>
      <c r="K594" s="35">
        <v>96.213280000000026</v>
      </c>
      <c r="L594" s="35"/>
      <c r="M594" s="35">
        <v>2.52</v>
      </c>
      <c r="N594" s="12">
        <v>3.2786885245901658</v>
      </c>
      <c r="O594" s="12">
        <v>1.2048192771084274</v>
      </c>
      <c r="P594" s="35">
        <v>216.47988000000004</v>
      </c>
    </row>
    <row r="595" spans="1:16">
      <c r="A595" s="168">
        <f t="shared" si="7"/>
        <v>43555</v>
      </c>
      <c r="B595" s="71">
        <v>0.85598714285714284</v>
      </c>
      <c r="C595" s="35">
        <v>2.4500000000000002</v>
      </c>
      <c r="D595" s="12">
        <v>2.5104602510460268</v>
      </c>
      <c r="E595" s="12">
        <v>6.9868995633187865</v>
      </c>
      <c r="F595" s="35">
        <v>209.71684999999999</v>
      </c>
      <c r="G595" s="35"/>
      <c r="H595" s="35">
        <v>1.19</v>
      </c>
      <c r="I595" s="12">
        <v>6.2499999999999716</v>
      </c>
      <c r="J595" s="12">
        <v>-1.652892561983478</v>
      </c>
      <c r="K595" s="35">
        <v>101.86246999999999</v>
      </c>
      <c r="L595" s="35"/>
      <c r="M595" s="35">
        <v>2.5499999999999998</v>
      </c>
      <c r="N595" s="12">
        <v>1.1904761904761898</v>
      </c>
      <c r="O595" s="12">
        <v>1.5936254980079667</v>
      </c>
      <c r="P595" s="35">
        <v>218.27672142857142</v>
      </c>
    </row>
    <row r="596" spans="1:16">
      <c r="A596" s="168">
        <f t="shared" si="7"/>
        <v>43562</v>
      </c>
      <c r="B596" s="71">
        <v>0.85738857142857139</v>
      </c>
      <c r="C596" s="35">
        <v>2.52</v>
      </c>
      <c r="D596" s="12">
        <v>2.857142857142847</v>
      </c>
      <c r="E596" s="12">
        <v>7.6923076923077076</v>
      </c>
      <c r="F596" s="35">
        <v>216.06191999999999</v>
      </c>
      <c r="G596" s="35"/>
      <c r="H596" s="35">
        <v>1.2</v>
      </c>
      <c r="I596" s="12">
        <v>0.84033613445377853</v>
      </c>
      <c r="J596" s="12">
        <v>-3.225806451612911</v>
      </c>
      <c r="K596" s="35">
        <v>102.88662857142856</v>
      </c>
      <c r="L596" s="35"/>
      <c r="M596" s="35">
        <v>2.4900000000000002</v>
      </c>
      <c r="N596" s="12">
        <v>-2.3529411764705657</v>
      </c>
      <c r="O596" s="12">
        <v>2.8925619834710687</v>
      </c>
      <c r="P596" s="35">
        <v>213.4897542857143</v>
      </c>
    </row>
    <row r="597" spans="1:16">
      <c r="A597" s="168">
        <f t="shared" si="7"/>
        <v>43569</v>
      </c>
      <c r="B597" s="71">
        <v>0.86183857142857145</v>
      </c>
      <c r="C597" s="35">
        <v>2.63</v>
      </c>
      <c r="D597" s="12">
        <v>4.3650793650793531</v>
      </c>
      <c r="E597" s="12">
        <v>12.875536480686691</v>
      </c>
      <c r="F597" s="35">
        <v>226.66354428571429</v>
      </c>
      <c r="G597" s="35"/>
      <c r="H597" s="35">
        <v>1.28</v>
      </c>
      <c r="I597" s="12">
        <v>6.6666666666666714</v>
      </c>
      <c r="J597" s="12">
        <v>-4.4776119402985159</v>
      </c>
      <c r="K597" s="35">
        <v>110.31533714285715</v>
      </c>
      <c r="L597" s="35"/>
      <c r="M597" s="35">
        <v>2.59</v>
      </c>
      <c r="N597" s="12">
        <v>4.0160642570280913</v>
      </c>
      <c r="O597" s="12">
        <v>2.3715415019762958</v>
      </c>
      <c r="P597" s="35">
        <v>223.21618999999998</v>
      </c>
    </row>
    <row r="598" spans="1:16">
      <c r="A598" s="168">
        <f t="shared" si="7"/>
        <v>43576</v>
      </c>
      <c r="B598" s="71">
        <v>0.86426857142857139</v>
      </c>
      <c r="C598" s="35">
        <v>2.64</v>
      </c>
      <c r="D598" s="12">
        <v>0.3802281368821383</v>
      </c>
      <c r="E598" s="12">
        <v>13.793103448275872</v>
      </c>
      <c r="F598" s="35">
        <v>228.16690285714287</v>
      </c>
      <c r="G598" s="35"/>
      <c r="H598" s="35">
        <v>1.42</v>
      </c>
      <c r="I598" s="12">
        <v>10.9375</v>
      </c>
      <c r="J598" s="12">
        <v>8.3969465648854822</v>
      </c>
      <c r="K598" s="35">
        <v>122.72613714285714</v>
      </c>
      <c r="L598" s="35"/>
      <c r="M598" s="35">
        <v>2.61</v>
      </c>
      <c r="N598" s="12">
        <v>0.77220077220077599</v>
      </c>
      <c r="O598" s="12">
        <v>3.9840637450199097</v>
      </c>
      <c r="P598" s="35">
        <v>225.57409714285711</v>
      </c>
    </row>
    <row r="599" spans="1:16">
      <c r="A599" s="168">
        <f t="shared" si="7"/>
        <v>43583</v>
      </c>
      <c r="B599" s="71">
        <v>0.86435714285714305</v>
      </c>
      <c r="C599" s="35">
        <v>2.63</v>
      </c>
      <c r="D599" s="12">
        <v>-0.37878787878788955</v>
      </c>
      <c r="E599" s="12">
        <v>15.859030837004397</v>
      </c>
      <c r="F599" s="35">
        <v>227.32592857142859</v>
      </c>
      <c r="G599" s="35"/>
      <c r="H599" s="35">
        <v>1.28</v>
      </c>
      <c r="I599" s="12">
        <v>-9.859154929577457</v>
      </c>
      <c r="J599" s="12">
        <v>-1.5384615384615472</v>
      </c>
      <c r="K599" s="35">
        <v>110.63771428571431</v>
      </c>
      <c r="L599" s="35"/>
      <c r="M599" s="35">
        <v>3.02</v>
      </c>
      <c r="N599" s="12">
        <v>15.708812260536405</v>
      </c>
      <c r="O599" s="12">
        <v>16.60231660231662</v>
      </c>
      <c r="P599" s="35">
        <v>261.0358571428572</v>
      </c>
    </row>
    <row r="600" spans="1:16">
      <c r="A600" s="168">
        <f t="shared" si="7"/>
        <v>43590</v>
      </c>
      <c r="B600" s="71">
        <v>0.86096571428571433</v>
      </c>
      <c r="C600" s="35">
        <v>2.66</v>
      </c>
      <c r="D600" s="12">
        <v>1.1406844106463865</v>
      </c>
      <c r="E600" s="12">
        <v>14.163090128755357</v>
      </c>
      <c r="F600" s="35">
        <v>229.01688000000004</v>
      </c>
      <c r="G600" s="35"/>
      <c r="H600" s="35">
        <v>1.32</v>
      </c>
      <c r="I600" s="12">
        <v>3.125</v>
      </c>
      <c r="J600" s="12">
        <v>3.125</v>
      </c>
      <c r="K600" s="35">
        <v>113.6474742857143</v>
      </c>
      <c r="L600" s="35"/>
      <c r="M600" s="35">
        <v>2.77</v>
      </c>
      <c r="N600" s="12">
        <v>-8.2781456953642305</v>
      </c>
      <c r="O600" s="12">
        <v>5.7251908396946476</v>
      </c>
      <c r="P600" s="35">
        <v>238.48750285714289</v>
      </c>
    </row>
    <row r="601" spans="1:16">
      <c r="A601" s="168">
        <f t="shared" si="7"/>
        <v>43597</v>
      </c>
      <c r="B601" s="71">
        <v>0.85944999999999994</v>
      </c>
      <c r="C601" s="35">
        <v>2.63</v>
      </c>
      <c r="D601" s="12">
        <v>-1.1278195488721821</v>
      </c>
      <c r="E601" s="12">
        <v>13.852813852813853</v>
      </c>
      <c r="F601" s="35">
        <v>226.03534999999999</v>
      </c>
      <c r="G601" s="35"/>
      <c r="H601" s="35">
        <v>1.34</v>
      </c>
      <c r="I601" s="12">
        <v>1.5151515151515156</v>
      </c>
      <c r="J601" s="12">
        <v>3.8759689922480618</v>
      </c>
      <c r="K601" s="35">
        <v>115.16629999999999</v>
      </c>
      <c r="L601" s="35"/>
      <c r="M601" s="35">
        <v>2.69</v>
      </c>
      <c r="N601" s="12">
        <v>-2.8880866425992906</v>
      </c>
      <c r="O601" s="12">
        <v>1.1278195488721821</v>
      </c>
      <c r="P601" s="35">
        <v>231.19204999999999</v>
      </c>
    </row>
    <row r="602" spans="1:16">
      <c r="A602" s="168">
        <f t="shared" si="7"/>
        <v>43604</v>
      </c>
      <c r="B602" s="71">
        <v>0.86970857142857128</v>
      </c>
      <c r="C602" s="35">
        <v>2.64</v>
      </c>
      <c r="D602" s="12">
        <v>0.3802281368821383</v>
      </c>
      <c r="E602" s="12">
        <v>15.283842794759835</v>
      </c>
      <c r="F602" s="35">
        <v>229.60306285714282</v>
      </c>
      <c r="G602" s="35"/>
      <c r="H602" s="35">
        <v>1.36</v>
      </c>
      <c r="I602" s="12">
        <v>1.4925373134328339</v>
      </c>
      <c r="J602" s="12">
        <v>3.0303030303030312</v>
      </c>
      <c r="K602" s="35">
        <v>118.28036571428571</v>
      </c>
      <c r="L602" s="35"/>
      <c r="M602" s="35">
        <v>2.68</v>
      </c>
      <c r="N602" s="12">
        <v>-0.37174721189589377</v>
      </c>
      <c r="O602" s="12">
        <v>3.8759689922480618</v>
      </c>
      <c r="P602" s="35">
        <v>233.08189714285712</v>
      </c>
    </row>
    <row r="603" spans="1:16">
      <c r="A603" s="168">
        <f t="shared" si="7"/>
        <v>43611</v>
      </c>
      <c r="B603" s="71">
        <v>0.87977285714285725</v>
      </c>
      <c r="C603" s="35">
        <v>2.65</v>
      </c>
      <c r="D603" s="12">
        <v>0.37878787878786113</v>
      </c>
      <c r="E603" s="12">
        <v>15.217391304347828</v>
      </c>
      <c r="F603" s="35">
        <v>233.13980714285717</v>
      </c>
      <c r="G603" s="35"/>
      <c r="H603" s="35">
        <v>1.39</v>
      </c>
      <c r="I603" s="12">
        <v>2.205882352941174</v>
      </c>
      <c r="J603" s="12">
        <v>6.9230769230769198</v>
      </c>
      <c r="K603" s="35">
        <v>122.28842714285715</v>
      </c>
      <c r="L603" s="35"/>
      <c r="M603" s="35">
        <v>2.7</v>
      </c>
      <c r="N603" s="12">
        <v>0.74626865671640985</v>
      </c>
      <c r="O603" s="12">
        <v>1.8867924528301927</v>
      </c>
      <c r="P603" s="35">
        <v>237.53867142857149</v>
      </c>
    </row>
    <row r="604" spans="1:16">
      <c r="A604" s="168">
        <f t="shared" si="7"/>
        <v>43618</v>
      </c>
      <c r="B604" s="71">
        <v>0.88386428571428566</v>
      </c>
      <c r="C604" s="35">
        <v>2.66</v>
      </c>
      <c r="D604" s="12">
        <v>0.37735849056603854</v>
      </c>
      <c r="E604" s="12">
        <v>18.75</v>
      </c>
      <c r="F604" s="35">
        <v>235.1079</v>
      </c>
      <c r="G604" s="35"/>
      <c r="H604" s="35">
        <v>1.36</v>
      </c>
      <c r="I604" s="12">
        <v>-2.1582733812949471</v>
      </c>
      <c r="J604" s="12">
        <v>9.6774193548387188</v>
      </c>
      <c r="K604" s="35">
        <v>120.20554285714286</v>
      </c>
      <c r="L604" s="35"/>
      <c r="M604" s="35">
        <v>2.78</v>
      </c>
      <c r="N604" s="12">
        <v>2.9629629629629477</v>
      </c>
      <c r="O604" s="12">
        <v>5.7034220532319324</v>
      </c>
      <c r="P604" s="35">
        <v>245.71427142857138</v>
      </c>
    </row>
    <row r="605" spans="1:16">
      <c r="A605" s="168">
        <f t="shared" si="7"/>
        <v>43625</v>
      </c>
      <c r="B605" s="71">
        <v>0.88655428571428574</v>
      </c>
      <c r="C605" s="35">
        <v>2.68</v>
      </c>
      <c r="D605" s="12">
        <v>0.75187969924812137</v>
      </c>
      <c r="E605" s="12">
        <v>15.517241379310363</v>
      </c>
      <c r="F605" s="35">
        <v>237.5965485714286</v>
      </c>
      <c r="G605" s="35"/>
      <c r="H605" s="35">
        <v>1.37</v>
      </c>
      <c r="I605" s="12">
        <v>0.73529411764705799</v>
      </c>
      <c r="J605" s="12">
        <v>3.7878787878787818</v>
      </c>
      <c r="K605" s="35">
        <v>121.45793714285715</v>
      </c>
      <c r="L605" s="35"/>
      <c r="M605" s="35">
        <v>2.74</v>
      </c>
      <c r="N605" s="12">
        <v>-1.4388489208632933</v>
      </c>
      <c r="O605" s="12">
        <v>3.7878787878787818</v>
      </c>
      <c r="P605" s="35">
        <v>242.9158742857143</v>
      </c>
    </row>
    <row r="606" spans="1:16">
      <c r="A606" s="168">
        <f t="shared" si="7"/>
        <v>43632</v>
      </c>
      <c r="B606" s="71">
        <v>0.88992428571428572</v>
      </c>
      <c r="C606" s="35">
        <v>2.73</v>
      </c>
      <c r="D606" s="12">
        <v>1.8656716417910388</v>
      </c>
      <c r="E606" s="12">
        <v>19.213973799126634</v>
      </c>
      <c r="F606" s="35">
        <v>242.94932999999997</v>
      </c>
      <c r="G606" s="35"/>
      <c r="H606" s="35">
        <v>1.42</v>
      </c>
      <c r="I606" s="12">
        <v>3.6496350364963348</v>
      </c>
      <c r="J606" s="12">
        <v>3.6496350364963348</v>
      </c>
      <c r="K606" s="35">
        <v>126.36924857142857</v>
      </c>
      <c r="L606" s="35"/>
      <c r="M606" s="35">
        <v>2.79</v>
      </c>
      <c r="N606" s="12">
        <v>1.8248175182481674</v>
      </c>
      <c r="O606" s="12">
        <v>8.1395348837209269</v>
      </c>
      <c r="P606" s="35">
        <v>248.28887571428572</v>
      </c>
    </row>
    <row r="607" spans="1:16">
      <c r="A607" s="168">
        <f t="shared" si="7"/>
        <v>43639</v>
      </c>
      <c r="B607" s="71">
        <v>0.89230571428571415</v>
      </c>
      <c r="C607" s="35">
        <v>2.77</v>
      </c>
      <c r="D607" s="12">
        <v>1.46520146520146</v>
      </c>
      <c r="E607" s="12">
        <v>22.026431718061673</v>
      </c>
      <c r="F607" s="35">
        <v>247.16868285714284</v>
      </c>
      <c r="G607" s="35"/>
      <c r="H607" s="35">
        <v>1.44</v>
      </c>
      <c r="I607" s="12">
        <v>1.4084507042253449</v>
      </c>
      <c r="J607" s="12">
        <v>9.0909090909090793</v>
      </c>
      <c r="K607" s="35">
        <v>128.49202285714284</v>
      </c>
      <c r="L607" s="35"/>
      <c r="M607" s="35">
        <v>2.79</v>
      </c>
      <c r="N607" s="12">
        <v>0</v>
      </c>
      <c r="O607" s="12">
        <v>7.7220077220077314</v>
      </c>
      <c r="P607" s="35">
        <v>248.95329428571426</v>
      </c>
    </row>
    <row r="608" spans="1:16">
      <c r="A608" s="168">
        <f t="shared" si="7"/>
        <v>43646</v>
      </c>
      <c r="B608" s="71">
        <v>0.89516571428571423</v>
      </c>
      <c r="C608" s="35">
        <v>2.76</v>
      </c>
      <c r="D608" s="12">
        <v>-0.36101083032491488</v>
      </c>
      <c r="E608" s="12">
        <v>20.524017467248896</v>
      </c>
      <c r="F608" s="35">
        <v>247.0657371428571</v>
      </c>
      <c r="G608" s="35"/>
      <c r="H608" s="35">
        <v>1.43</v>
      </c>
      <c r="I608" s="12">
        <v>-0.69444444444444287</v>
      </c>
      <c r="J608" s="12">
        <v>10.852713178294564</v>
      </c>
      <c r="K608" s="35">
        <v>128.00869714285713</v>
      </c>
      <c r="L608" s="35"/>
      <c r="M608" s="35">
        <v>2.89</v>
      </c>
      <c r="N608" s="12">
        <v>3.584229390681017</v>
      </c>
      <c r="O608" s="12">
        <v>9.0566037735848965</v>
      </c>
      <c r="P608" s="35">
        <v>258.70289142857143</v>
      </c>
    </row>
    <row r="609" spans="1:16">
      <c r="A609" s="168">
        <f t="shared" si="7"/>
        <v>43653</v>
      </c>
      <c r="B609" s="71">
        <v>0.89671714285714288</v>
      </c>
      <c r="C609" s="35">
        <v>2.73</v>
      </c>
      <c r="D609" s="12">
        <v>-1.0869565217391255</v>
      </c>
      <c r="E609" s="12">
        <v>17.672413793103445</v>
      </c>
      <c r="F609" s="35">
        <v>244.80378000000002</v>
      </c>
      <c r="G609" s="35"/>
      <c r="H609" s="35">
        <v>1.42</v>
      </c>
      <c r="I609" s="12">
        <v>-0.69930069930069294</v>
      </c>
      <c r="J609" s="12">
        <v>9.2307692307692264</v>
      </c>
      <c r="K609" s="35">
        <v>127.33383428571427</v>
      </c>
      <c r="L609" s="35"/>
      <c r="M609" s="35">
        <v>2.75</v>
      </c>
      <c r="N609" s="12">
        <v>-4.8442906574394584</v>
      </c>
      <c r="O609" s="12">
        <v>7.421875</v>
      </c>
      <c r="P609" s="35">
        <v>246.59721428571427</v>
      </c>
    </row>
    <row r="610" spans="1:16">
      <c r="A610" s="168">
        <f t="shared" si="7"/>
        <v>43660</v>
      </c>
      <c r="B610" s="71">
        <v>0.89799571428571423</v>
      </c>
      <c r="C610" s="35">
        <v>2.74</v>
      </c>
      <c r="D610" s="12">
        <v>0.366300366300365</v>
      </c>
      <c r="E610" s="12">
        <v>18.103448275862078</v>
      </c>
      <c r="F610" s="35">
        <v>246.05082571428571</v>
      </c>
      <c r="G610" s="35"/>
      <c r="H610" s="35">
        <v>1.43</v>
      </c>
      <c r="I610" s="12">
        <v>0.70422535211267245</v>
      </c>
      <c r="J610" s="12">
        <v>5.1470588235293917</v>
      </c>
      <c r="K610" s="35">
        <v>128.41338714285712</v>
      </c>
      <c r="L610" s="35"/>
      <c r="M610" s="35">
        <v>2.73</v>
      </c>
      <c r="N610" s="12">
        <v>-0.72727272727273373</v>
      </c>
      <c r="O610" s="12">
        <v>2.2471910112359552</v>
      </c>
      <c r="P610" s="35">
        <v>245.15282999999997</v>
      </c>
    </row>
    <row r="611" spans="1:16">
      <c r="A611" s="168">
        <f t="shared" si="7"/>
        <v>43667</v>
      </c>
      <c r="B611" s="71">
        <v>0.89911999999999992</v>
      </c>
      <c r="C611" s="35">
        <v>2.74</v>
      </c>
      <c r="D611" s="12">
        <v>0</v>
      </c>
      <c r="E611" s="12">
        <v>19.130434782608717</v>
      </c>
      <c r="F611" s="35">
        <v>246.35888</v>
      </c>
      <c r="G611" s="35"/>
      <c r="H611" s="35">
        <v>1.41</v>
      </c>
      <c r="I611" s="12">
        <v>-1.3986013986014001</v>
      </c>
      <c r="J611" s="12">
        <v>-3.4246575342465775</v>
      </c>
      <c r="K611" s="35">
        <v>126.77591999999997</v>
      </c>
      <c r="L611" s="35"/>
      <c r="M611" s="35">
        <v>2.75</v>
      </c>
      <c r="N611" s="12">
        <v>0.73260073260073</v>
      </c>
      <c r="O611" s="12">
        <v>7.421875</v>
      </c>
      <c r="P611" s="35">
        <v>247.25799999999998</v>
      </c>
    </row>
    <row r="612" spans="1:16">
      <c r="A612" s="168">
        <f t="shared" si="7"/>
        <v>43674</v>
      </c>
      <c r="B612" s="71">
        <v>0.89543571428571422</v>
      </c>
      <c r="C612" s="35">
        <v>2.76</v>
      </c>
      <c r="D612" s="12">
        <v>0.72992700729925275</v>
      </c>
      <c r="E612" s="12">
        <v>20.524017467248896</v>
      </c>
      <c r="F612" s="35">
        <v>247.14025714285711</v>
      </c>
      <c r="G612" s="35"/>
      <c r="H612" s="35">
        <v>1.42</v>
      </c>
      <c r="I612" s="12">
        <v>0.70921985815601829</v>
      </c>
      <c r="J612" s="12">
        <v>7.5757575757575637</v>
      </c>
      <c r="K612" s="35">
        <v>127.15187142857141</v>
      </c>
      <c r="L612" s="35"/>
      <c r="M612" s="35">
        <v>2.79</v>
      </c>
      <c r="N612" s="12">
        <v>1.4545454545454675</v>
      </c>
      <c r="O612" s="12">
        <v>5.681818181818187</v>
      </c>
      <c r="P612" s="35">
        <v>249.82656428571426</v>
      </c>
    </row>
    <row r="613" spans="1:16">
      <c r="A613" s="168">
        <f t="shared" si="7"/>
        <v>43681</v>
      </c>
      <c r="B613" s="71">
        <v>0.91073142857142853</v>
      </c>
      <c r="C613" s="35">
        <v>2.74</v>
      </c>
      <c r="D613" s="12">
        <v>-0.72463768115940752</v>
      </c>
      <c r="E613" s="12">
        <v>18.614718614718612</v>
      </c>
      <c r="F613" s="35">
        <v>249.54041142857145</v>
      </c>
      <c r="G613" s="35"/>
      <c r="H613" s="35">
        <v>1.52</v>
      </c>
      <c r="I613" s="12">
        <v>7.0422535211267672</v>
      </c>
      <c r="J613" s="12">
        <v>17.829457364341067</v>
      </c>
      <c r="K613" s="35">
        <v>138.43117714285714</v>
      </c>
      <c r="L613" s="35"/>
      <c r="M613" s="35">
        <v>2.79</v>
      </c>
      <c r="N613" s="12">
        <v>0</v>
      </c>
      <c r="O613" s="12">
        <v>8.984375</v>
      </c>
      <c r="P613" s="35">
        <v>254.09406857142858</v>
      </c>
    </row>
    <row r="614" spans="1:16">
      <c r="A614" s="168">
        <f t="shared" si="7"/>
        <v>43688</v>
      </c>
      <c r="B614" s="71">
        <v>0.9218900000000001</v>
      </c>
      <c r="C614" s="35">
        <v>2.74</v>
      </c>
      <c r="D614" s="12">
        <v>0</v>
      </c>
      <c r="E614" s="12">
        <v>19.130434782608717</v>
      </c>
      <c r="F614" s="35">
        <v>252.59786000000005</v>
      </c>
      <c r="G614" s="35"/>
      <c r="H614" s="35">
        <v>1.41</v>
      </c>
      <c r="I614" s="12">
        <v>-7.2368421052631646</v>
      </c>
      <c r="J614" s="12">
        <v>13.709677419354833</v>
      </c>
      <c r="K614" s="35">
        <v>129.98649</v>
      </c>
      <c r="L614" s="35"/>
      <c r="M614" s="35">
        <v>2.76</v>
      </c>
      <c r="N614" s="12">
        <v>-1.0752688172043179</v>
      </c>
      <c r="O614" s="12">
        <v>4.94296577946767</v>
      </c>
      <c r="P614" s="35">
        <v>254.44164000000004</v>
      </c>
    </row>
    <row r="615" spans="1:16">
      <c r="A615" s="168">
        <f t="shared" si="7"/>
        <v>43695</v>
      </c>
      <c r="B615" s="71">
        <v>0.92123857142857157</v>
      </c>
      <c r="C615" s="35">
        <v>2.79</v>
      </c>
      <c r="D615" s="12">
        <v>1.8248175182481674</v>
      </c>
      <c r="E615" s="12">
        <v>19.742489270386272</v>
      </c>
      <c r="F615" s="35">
        <v>257.02556142857145</v>
      </c>
      <c r="G615" s="35"/>
      <c r="H615" s="35">
        <v>1.42</v>
      </c>
      <c r="I615" s="12">
        <v>0.70921985815601829</v>
      </c>
      <c r="J615" s="12">
        <v>2.1582733812949755</v>
      </c>
      <c r="K615" s="35">
        <v>130.81587714285718</v>
      </c>
      <c r="L615" s="35"/>
      <c r="M615" s="35">
        <v>2.83</v>
      </c>
      <c r="N615" s="12">
        <v>2.5362318840579832</v>
      </c>
      <c r="O615" s="12">
        <v>4.4280442804428048</v>
      </c>
      <c r="P615" s="35">
        <v>260.71051571428575</v>
      </c>
    </row>
    <row r="616" spans="1:16">
      <c r="A616" s="168">
        <f t="shared" si="7"/>
        <v>43702</v>
      </c>
      <c r="B616" s="71">
        <v>0.91120000000000001</v>
      </c>
      <c r="C616" s="35">
        <v>2.81</v>
      </c>
      <c r="D616" s="12">
        <v>0.71684587813621192</v>
      </c>
      <c r="E616" s="12">
        <v>21.645021645021643</v>
      </c>
      <c r="F616" s="35">
        <v>256.04719999999998</v>
      </c>
      <c r="G616" s="35"/>
      <c r="H616" s="35">
        <v>1.46</v>
      </c>
      <c r="I616" s="12">
        <v>2.816901408450704</v>
      </c>
      <c r="J616" s="12">
        <v>28.070175438596493</v>
      </c>
      <c r="K616" s="35">
        <v>133.0352</v>
      </c>
      <c r="L616" s="35"/>
      <c r="M616" s="35">
        <v>2.77</v>
      </c>
      <c r="N616" s="12">
        <v>-2.1201413427561846</v>
      </c>
      <c r="O616" s="12">
        <v>4.5283018867924483</v>
      </c>
      <c r="P616" s="35">
        <v>252.40239999999997</v>
      </c>
    </row>
    <row r="617" spans="1:16">
      <c r="A617" s="168">
        <f t="shared" si="7"/>
        <v>43709</v>
      </c>
      <c r="B617" s="71">
        <v>0.90597142857142843</v>
      </c>
      <c r="C617" s="35">
        <v>2.91</v>
      </c>
      <c r="D617" s="12">
        <v>3.5587188612099681</v>
      </c>
      <c r="E617" s="12">
        <v>21.757322175732213</v>
      </c>
      <c r="F617" s="35">
        <v>263.63768571428568</v>
      </c>
      <c r="G617" s="35"/>
      <c r="H617" s="35">
        <v>1.47</v>
      </c>
      <c r="I617" s="12">
        <v>0.68493150684932402</v>
      </c>
      <c r="J617" s="12">
        <v>15.748031496062993</v>
      </c>
      <c r="K617" s="35">
        <v>133.17779999999996</v>
      </c>
      <c r="L617" s="35"/>
      <c r="M617" s="35">
        <v>2.83</v>
      </c>
      <c r="N617" s="12">
        <v>2.1660649819494608</v>
      </c>
      <c r="O617" s="12">
        <v>7.6045627376425813</v>
      </c>
      <c r="P617" s="35">
        <v>256.38991428571427</v>
      </c>
    </row>
    <row r="618" spans="1:16">
      <c r="A618" s="168">
        <f t="shared" si="7"/>
        <v>43716</v>
      </c>
      <c r="B618" s="71">
        <v>0.90196428571428577</v>
      </c>
      <c r="C618" s="35">
        <v>2.91</v>
      </c>
      <c r="D618" s="12">
        <v>0</v>
      </c>
      <c r="E618" s="12">
        <v>18.775510204081641</v>
      </c>
      <c r="F618" s="35">
        <v>262.47160714285718</v>
      </c>
      <c r="G618" s="35"/>
      <c r="H618" s="35">
        <v>1.55</v>
      </c>
      <c r="I618" s="12">
        <v>5.4421768707483125</v>
      </c>
      <c r="J618" s="12">
        <v>18.320610687022906</v>
      </c>
      <c r="K618" s="35">
        <v>139.80446428571429</v>
      </c>
      <c r="L618" s="35"/>
      <c r="M618" s="35">
        <v>2.9</v>
      </c>
      <c r="N618" s="12">
        <v>2.4734982332155369</v>
      </c>
      <c r="O618" s="12">
        <v>15.079365079365076</v>
      </c>
      <c r="P618" s="35">
        <v>261.56964285714287</v>
      </c>
    </row>
    <row r="619" spans="1:16">
      <c r="A619" s="168">
        <f t="shared" si="7"/>
        <v>43723</v>
      </c>
      <c r="B619" s="71">
        <v>0.89207000000000003</v>
      </c>
      <c r="C619" s="35">
        <v>2.98</v>
      </c>
      <c r="D619" s="12">
        <v>2.405498281786933</v>
      </c>
      <c r="E619" s="12">
        <v>23.140495867768607</v>
      </c>
      <c r="F619" s="35">
        <v>265.83686</v>
      </c>
      <c r="G619" s="35"/>
      <c r="H619" s="35">
        <v>1.52</v>
      </c>
      <c r="I619" s="12">
        <v>-1.9354838709677438</v>
      </c>
      <c r="J619" s="12">
        <v>6.2937062937062933</v>
      </c>
      <c r="K619" s="35">
        <v>135.59464</v>
      </c>
      <c r="L619" s="35"/>
      <c r="M619" s="35">
        <v>2.89</v>
      </c>
      <c r="N619" s="12">
        <v>-0.34482758620688969</v>
      </c>
      <c r="O619" s="12">
        <v>12.451361867704307</v>
      </c>
      <c r="P619" s="35">
        <v>257.80823000000004</v>
      </c>
    </row>
    <row r="620" spans="1:16">
      <c r="A620" s="168">
        <f t="shared" si="7"/>
        <v>43730</v>
      </c>
      <c r="B620" s="71">
        <v>0.88618714285714273</v>
      </c>
      <c r="C620" s="35">
        <v>2.98</v>
      </c>
      <c r="D620" s="12">
        <v>0</v>
      </c>
      <c r="E620" s="12">
        <v>23.651452282157663</v>
      </c>
      <c r="F620" s="35">
        <v>264.08376857142855</v>
      </c>
      <c r="G620" s="35"/>
      <c r="H620" s="35">
        <v>1.53</v>
      </c>
      <c r="I620" s="12">
        <v>0.65789473684209554</v>
      </c>
      <c r="J620" s="12">
        <v>6.9930069930070005</v>
      </c>
      <c r="K620" s="35">
        <v>135.58663285714283</v>
      </c>
      <c r="L620" s="35"/>
      <c r="M620" s="35">
        <v>2.93</v>
      </c>
      <c r="N620" s="12">
        <v>1.3840830449827024</v>
      </c>
      <c r="O620" s="12">
        <v>13.127413127413149</v>
      </c>
      <c r="P620" s="35">
        <v>259.65283285714287</v>
      </c>
    </row>
    <row r="621" spans="1:16">
      <c r="A621" s="168">
        <f t="shared" si="7"/>
        <v>43737</v>
      </c>
      <c r="B621" s="71">
        <v>0.88493571428571438</v>
      </c>
      <c r="C621" s="35">
        <v>2.7</v>
      </c>
      <c r="D621" s="12">
        <v>-9.3959731543624088</v>
      </c>
      <c r="E621" s="12">
        <v>13.445378151260527</v>
      </c>
      <c r="F621" s="35">
        <v>238.93264285714289</v>
      </c>
      <c r="G621" s="35"/>
      <c r="H621" s="35">
        <v>1.55</v>
      </c>
      <c r="I621" s="12">
        <v>1.3071895424836555</v>
      </c>
      <c r="J621" s="12">
        <v>17.424242424242436</v>
      </c>
      <c r="K621" s="35">
        <v>137.16503571428572</v>
      </c>
      <c r="L621" s="35"/>
      <c r="M621" s="35">
        <v>2.98</v>
      </c>
      <c r="N621" s="12">
        <v>1.7064846416382267</v>
      </c>
      <c r="O621" s="12">
        <v>18.725099601593627</v>
      </c>
      <c r="P621" s="35">
        <v>263.71084285714289</v>
      </c>
    </row>
    <row r="622" spans="1:16">
      <c r="A622" s="168">
        <f t="shared" si="7"/>
        <v>43744</v>
      </c>
      <c r="B622" s="71">
        <v>0.88879428571428554</v>
      </c>
      <c r="C622" s="35">
        <v>2.99</v>
      </c>
      <c r="D622" s="12">
        <v>10.740740740740733</v>
      </c>
      <c r="E622" s="12">
        <v>26.694915254237301</v>
      </c>
      <c r="F622" s="35">
        <v>265.74949142857139</v>
      </c>
      <c r="G622" s="35"/>
      <c r="H622" s="35">
        <v>1.63</v>
      </c>
      <c r="I622" s="12">
        <v>5.1612903225806406</v>
      </c>
      <c r="J622" s="12">
        <v>15.60283687943263</v>
      </c>
      <c r="K622" s="35">
        <v>144.87346857142853</v>
      </c>
      <c r="L622" s="35"/>
      <c r="M622" s="35">
        <v>3.11</v>
      </c>
      <c r="N622" s="12">
        <v>4.3624161073825434</v>
      </c>
      <c r="O622" s="12">
        <v>26.938775510204067</v>
      </c>
      <c r="P622" s="35">
        <v>276.41502285714279</v>
      </c>
    </row>
    <row r="623" spans="1:16">
      <c r="A623" s="168">
        <f t="shared" si="7"/>
        <v>43751</v>
      </c>
      <c r="B623" s="71">
        <v>0.8900514285714286</v>
      </c>
      <c r="C623" s="35">
        <v>2.98</v>
      </c>
      <c r="D623" s="12">
        <v>-0.33444816053513193</v>
      </c>
      <c r="E623" s="12">
        <v>26.271186440677965</v>
      </c>
      <c r="F623" s="35">
        <v>265.23532571428575</v>
      </c>
      <c r="G623" s="35"/>
      <c r="H623" s="35">
        <v>1.57</v>
      </c>
      <c r="I623" s="12">
        <v>-3.6809815950920211</v>
      </c>
      <c r="J623" s="12">
        <v>20.769230769230759</v>
      </c>
      <c r="K623" s="35">
        <v>139.7380742857143</v>
      </c>
      <c r="L623" s="35"/>
      <c r="M623" s="35">
        <v>2.92</v>
      </c>
      <c r="N623" s="12">
        <v>-6.1093247588424333</v>
      </c>
      <c r="O623" s="12">
        <v>14.960629921259837</v>
      </c>
      <c r="P623" s="35">
        <v>259.89501714285717</v>
      </c>
    </row>
    <row r="624" spans="1:16">
      <c r="A624" s="168">
        <f t="shared" si="7"/>
        <v>43758</v>
      </c>
      <c r="B624" s="71">
        <v>0.8697557142857143</v>
      </c>
      <c r="C624" s="35">
        <v>2.98</v>
      </c>
      <c r="D624" s="12">
        <v>0</v>
      </c>
      <c r="E624" s="12">
        <v>28.448275862068982</v>
      </c>
      <c r="F624" s="35">
        <v>259.18720285714289</v>
      </c>
      <c r="G624" s="35"/>
      <c r="H624" s="35">
        <v>1.57</v>
      </c>
      <c r="I624" s="12">
        <v>0</v>
      </c>
      <c r="J624" s="12">
        <v>22.65625</v>
      </c>
      <c r="K624" s="35">
        <v>136.55164714285715</v>
      </c>
      <c r="L624" s="35"/>
      <c r="M624" s="35">
        <v>2.94</v>
      </c>
      <c r="N624" s="12">
        <v>0.68493150684932402</v>
      </c>
      <c r="O624" s="12">
        <v>16.666666666666671</v>
      </c>
      <c r="P624" s="35">
        <v>255.70818000000003</v>
      </c>
    </row>
    <row r="625" spans="1:16">
      <c r="A625" s="168">
        <f t="shared" si="7"/>
        <v>43765</v>
      </c>
      <c r="B625" s="71">
        <v>0.86330285714285704</v>
      </c>
      <c r="C625" s="35">
        <v>2.96</v>
      </c>
      <c r="D625" s="12">
        <v>-0.67114093959730781</v>
      </c>
      <c r="E625" s="12">
        <v>27.038626609442048</v>
      </c>
      <c r="F625" s="35">
        <v>255.53764571428567</v>
      </c>
      <c r="G625" s="35"/>
      <c r="H625" s="35">
        <v>1.58</v>
      </c>
      <c r="I625" s="12">
        <v>0.63694267515923286</v>
      </c>
      <c r="J625" s="12">
        <v>19.696969696969703</v>
      </c>
      <c r="K625" s="35">
        <v>136.40185142857143</v>
      </c>
      <c r="L625" s="35"/>
      <c r="M625" s="35">
        <v>2.91</v>
      </c>
      <c r="N625" s="12">
        <v>-1.0204081632653015</v>
      </c>
      <c r="O625" s="12">
        <v>18.292682926829286</v>
      </c>
      <c r="P625" s="35">
        <v>251.2211314285714</v>
      </c>
    </row>
    <row r="626" spans="1:16">
      <c r="A626" s="168">
        <f t="shared" si="7"/>
        <v>43772</v>
      </c>
      <c r="B626" s="71">
        <v>0.86228285714285724</v>
      </c>
      <c r="C626" s="35">
        <v>3</v>
      </c>
      <c r="D626" s="12">
        <v>1.3513513513513544</v>
      </c>
      <c r="E626" s="12">
        <v>31.578947368421069</v>
      </c>
      <c r="F626" s="35">
        <v>258.6848571428572</v>
      </c>
      <c r="G626" s="35"/>
      <c r="H626" s="35">
        <v>1.57</v>
      </c>
      <c r="I626" s="12">
        <v>-0.63291139240506311</v>
      </c>
      <c r="J626" s="12">
        <v>9.7902097902097864</v>
      </c>
      <c r="K626" s="35">
        <v>135.37840857142859</v>
      </c>
      <c r="L626" s="35"/>
      <c r="M626" s="35">
        <v>2.95</v>
      </c>
      <c r="N626" s="12">
        <v>1.3745704467353903</v>
      </c>
      <c r="O626" s="12">
        <v>22.406639004149383</v>
      </c>
      <c r="P626" s="35">
        <v>254.37344285714292</v>
      </c>
    </row>
    <row r="627" spans="1:16">
      <c r="A627" s="168">
        <f t="shared" si="7"/>
        <v>43779</v>
      </c>
      <c r="B627" s="71">
        <v>0.86182857142857139</v>
      </c>
      <c r="C627" s="35">
        <v>2.98</v>
      </c>
      <c r="D627" s="12">
        <v>-0.6666666666666714</v>
      </c>
      <c r="E627" s="12">
        <v>26.271186440677965</v>
      </c>
      <c r="F627" s="35">
        <v>256.82491428571427</v>
      </c>
      <c r="G627" s="35"/>
      <c r="H627" s="35">
        <v>1.59</v>
      </c>
      <c r="I627" s="12">
        <v>1.2738853503184657</v>
      </c>
      <c r="J627" s="12">
        <v>15.217391304347842</v>
      </c>
      <c r="K627" s="35">
        <v>137.03074285714285</v>
      </c>
      <c r="L627" s="35"/>
      <c r="M627" s="35">
        <v>2.97</v>
      </c>
      <c r="N627" s="12">
        <v>0.67796610169492055</v>
      </c>
      <c r="O627" s="12">
        <v>15.564202334630366</v>
      </c>
      <c r="P627" s="35">
        <v>255.96308571428571</v>
      </c>
    </row>
    <row r="628" spans="1:16">
      <c r="A628" s="168">
        <f t="shared" si="7"/>
        <v>43786</v>
      </c>
      <c r="B628" s="71">
        <v>0.8577771428571429</v>
      </c>
      <c r="C628" s="35">
        <v>2.96</v>
      </c>
      <c r="D628" s="12">
        <v>-0.67114093959730781</v>
      </c>
      <c r="E628" s="12">
        <v>25.957446808510639</v>
      </c>
      <c r="F628" s="35">
        <v>253.90203428571431</v>
      </c>
      <c r="G628" s="35"/>
      <c r="H628" s="35">
        <v>1.59</v>
      </c>
      <c r="I628" s="12">
        <v>0</v>
      </c>
      <c r="J628" s="12">
        <v>28.225806451612897</v>
      </c>
      <c r="K628" s="35">
        <v>136.38656571428572</v>
      </c>
      <c r="L628" s="35"/>
      <c r="M628" s="35">
        <v>2.92</v>
      </c>
      <c r="N628" s="12">
        <v>-1.6835016835016887</v>
      </c>
      <c r="O628" s="12">
        <v>17.741935483870975</v>
      </c>
      <c r="P628" s="35">
        <v>250.47092571428573</v>
      </c>
    </row>
    <row r="629" spans="1:16">
      <c r="A629" s="168">
        <f t="shared" si="7"/>
        <v>43793</v>
      </c>
      <c r="B629" s="71">
        <v>0.85683714285714274</v>
      </c>
      <c r="C629" s="35">
        <v>2.99</v>
      </c>
      <c r="D629" s="12">
        <v>1.01351351351353</v>
      </c>
      <c r="E629" s="12">
        <v>35.29411764705884</v>
      </c>
      <c r="F629" s="35">
        <v>256.19430571428569</v>
      </c>
      <c r="G629" s="35"/>
      <c r="H629" s="35">
        <v>1.52</v>
      </c>
      <c r="I629" s="12">
        <v>-4.4025157232704402</v>
      </c>
      <c r="J629" s="12">
        <v>4.1095890410958873</v>
      </c>
      <c r="K629" s="35">
        <v>130.23924571428569</v>
      </c>
      <c r="L629" s="35"/>
      <c r="M629" s="35">
        <v>2.92</v>
      </c>
      <c r="N629" s="12">
        <v>0</v>
      </c>
      <c r="O629" s="12">
        <v>13.178294573643413</v>
      </c>
      <c r="P629" s="35">
        <v>250.19644571428566</v>
      </c>
    </row>
    <row r="630" spans="1:16">
      <c r="A630" s="168">
        <f t="shared" si="7"/>
        <v>43800</v>
      </c>
      <c r="B630" s="71">
        <v>0.8546999999999999</v>
      </c>
      <c r="C630" s="35">
        <v>3.06</v>
      </c>
      <c r="D630" s="12">
        <v>2.3411371237458241</v>
      </c>
      <c r="E630" s="12">
        <v>31.896551724137936</v>
      </c>
      <c r="F630" s="35">
        <v>261.53819999999996</v>
      </c>
      <c r="G630" s="35"/>
      <c r="H630" s="35">
        <v>1.62</v>
      </c>
      <c r="I630" s="12">
        <v>6.5789473684210691</v>
      </c>
      <c r="J630" s="12">
        <v>23.66412213740459</v>
      </c>
      <c r="K630" s="35">
        <v>138.4614</v>
      </c>
      <c r="L630" s="35"/>
      <c r="M630" s="35">
        <v>2.98</v>
      </c>
      <c r="N630" s="12">
        <v>2.0547945205479579</v>
      </c>
      <c r="O630" s="12">
        <v>20.647773279352208</v>
      </c>
      <c r="P630" s="35">
        <v>254.70059999999995</v>
      </c>
    </row>
    <row r="631" spans="1:16">
      <c r="A631" s="168">
        <f t="shared" si="7"/>
        <v>43807</v>
      </c>
      <c r="B631" s="71">
        <v>0.8480414285714285</v>
      </c>
      <c r="C631" s="35">
        <v>3.03</v>
      </c>
      <c r="D631" s="12">
        <v>-0.98039215686274872</v>
      </c>
      <c r="E631" s="12">
        <v>37.104072398190056</v>
      </c>
      <c r="F631" s="35">
        <v>256.95655285714281</v>
      </c>
      <c r="G631" s="35"/>
      <c r="H631" s="35">
        <v>1.64</v>
      </c>
      <c r="I631" s="12">
        <v>1.2345679012345556</v>
      </c>
      <c r="J631" s="12">
        <v>27.131782945736418</v>
      </c>
      <c r="K631" s="35">
        <v>139.07879428571425</v>
      </c>
      <c r="L631" s="35"/>
      <c r="M631" s="35">
        <v>2.99</v>
      </c>
      <c r="N631" s="12">
        <v>0.33557046979866811</v>
      </c>
      <c r="O631" s="12">
        <v>15.000000000000014</v>
      </c>
      <c r="P631" s="35">
        <v>253.56438714285713</v>
      </c>
    </row>
    <row r="632" spans="1:16">
      <c r="A632" s="168">
        <f t="shared" si="7"/>
        <v>43814</v>
      </c>
      <c r="B632" s="71">
        <v>0.8407742857142857</v>
      </c>
      <c r="C632" s="35">
        <v>3.01</v>
      </c>
      <c r="D632" s="12">
        <v>-0.66006600660065828</v>
      </c>
      <c r="E632" s="12">
        <v>29.741379310344826</v>
      </c>
      <c r="F632" s="35">
        <v>253.07305999999997</v>
      </c>
      <c r="G632" s="35"/>
      <c r="H632" s="35">
        <v>1.63</v>
      </c>
      <c r="I632" s="12">
        <v>-0.60975609756097526</v>
      </c>
      <c r="J632" s="12">
        <v>32.520325203252042</v>
      </c>
      <c r="K632" s="35">
        <v>137.04620857142856</v>
      </c>
      <c r="L632" s="35"/>
      <c r="M632" s="35">
        <v>3.01</v>
      </c>
      <c r="N632" s="12">
        <v>0.66889632107020702</v>
      </c>
      <c r="O632" s="12">
        <v>26.470588235294116</v>
      </c>
      <c r="P632" s="35">
        <v>253.07305999999997</v>
      </c>
    </row>
    <row r="633" spans="1:16">
      <c r="A633" s="168">
        <f t="shared" si="7"/>
        <v>43821</v>
      </c>
      <c r="B633" s="71">
        <v>0.84580714285714287</v>
      </c>
      <c r="C633" s="35">
        <v>3.01</v>
      </c>
      <c r="D633" s="12">
        <v>0</v>
      </c>
      <c r="E633" s="12">
        <v>29.741379310344826</v>
      </c>
      <c r="F633" s="35">
        <v>254.58794999999998</v>
      </c>
      <c r="G633" s="35"/>
      <c r="H633" s="35">
        <v>1.65</v>
      </c>
      <c r="I633" s="12">
        <v>1.2269938650306642</v>
      </c>
      <c r="J633" s="12">
        <v>34.146341463414615</v>
      </c>
      <c r="K633" s="35">
        <v>139.55817857142856</v>
      </c>
      <c r="L633" s="35"/>
      <c r="M633" s="35">
        <v>3.07</v>
      </c>
      <c r="N633" s="12">
        <v>1.9933554817275621</v>
      </c>
      <c r="O633" s="12">
        <v>28.991596638655466</v>
      </c>
      <c r="P633" s="35">
        <v>259.66279285714285</v>
      </c>
    </row>
    <row r="634" spans="1:16">
      <c r="A634" s="168">
        <f t="shared" si="7"/>
        <v>43828</v>
      </c>
      <c r="B634" s="71">
        <v>0.85385714285714287</v>
      </c>
      <c r="C634" s="35">
        <v>3</v>
      </c>
      <c r="D634" s="12">
        <v>-0.33222591362125797</v>
      </c>
      <c r="E634" s="12">
        <v>28.755364806866964</v>
      </c>
      <c r="F634" s="35">
        <v>256.1571428571429</v>
      </c>
      <c r="G634" s="35"/>
      <c r="H634" s="35">
        <v>1.64</v>
      </c>
      <c r="I634" s="12">
        <v>-0.60606060606060908</v>
      </c>
      <c r="J634" s="12">
        <v>17.142857142857153</v>
      </c>
      <c r="K634" s="35">
        <v>140.03257142857143</v>
      </c>
      <c r="L634" s="35"/>
      <c r="M634" s="35">
        <v>3.07</v>
      </c>
      <c r="N634" s="12">
        <v>0</v>
      </c>
      <c r="O634" s="12">
        <v>24.291497975708481</v>
      </c>
      <c r="P634" s="35">
        <v>262.13414285714282</v>
      </c>
    </row>
    <row r="635" spans="1:16">
      <c r="A635" s="168">
        <f t="shared" si="7"/>
        <v>43835</v>
      </c>
      <c r="B635" s="71">
        <v>0.85079428571428561</v>
      </c>
      <c r="C635" s="35">
        <v>3</v>
      </c>
      <c r="D635" s="12">
        <v>0</v>
      </c>
      <c r="E635" s="12">
        <v>30.434782608695656</v>
      </c>
      <c r="F635" s="35">
        <v>255.23828571428569</v>
      </c>
      <c r="G635" s="35"/>
      <c r="H635" s="35">
        <v>1.68</v>
      </c>
      <c r="I635" s="12">
        <v>2.4390243902439011</v>
      </c>
      <c r="J635" s="12">
        <v>35.483870967741922</v>
      </c>
      <c r="K635" s="35">
        <v>142.93343999999996</v>
      </c>
      <c r="L635" s="35"/>
      <c r="M635" s="35">
        <v>3.06</v>
      </c>
      <c r="N635" s="12">
        <v>-0.32573289902279612</v>
      </c>
      <c r="O635" s="12">
        <v>21.428571428571416</v>
      </c>
      <c r="P635" s="35">
        <v>260.34305142857141</v>
      </c>
    </row>
    <row r="636" spans="1:16">
      <c r="A636" s="168">
        <f t="shared" si="7"/>
        <v>43842</v>
      </c>
      <c r="B636" s="71">
        <v>0.85040857142857129</v>
      </c>
      <c r="C636" s="35">
        <v>2.98</v>
      </c>
      <c r="D636" s="12">
        <v>-0.6666666666666714</v>
      </c>
      <c r="E636" s="12">
        <v>29.004329004329009</v>
      </c>
      <c r="F636" s="35">
        <v>253.42175428571423</v>
      </c>
      <c r="G636" s="35"/>
      <c r="H636" s="35">
        <v>1.62</v>
      </c>
      <c r="I636" s="12">
        <v>-3.5714285714285552</v>
      </c>
      <c r="J636" s="12">
        <v>32.786885245901658</v>
      </c>
      <c r="K636" s="35">
        <v>137.76618857142856</v>
      </c>
      <c r="L636" s="35"/>
      <c r="M636" s="35">
        <v>3.01</v>
      </c>
      <c r="N636" s="12">
        <v>-1.6339869281045765</v>
      </c>
      <c r="O636" s="12">
        <v>19.444444444444443</v>
      </c>
      <c r="P636" s="35">
        <v>255.97297999999995</v>
      </c>
    </row>
    <row r="637" spans="1:16">
      <c r="A637" s="168">
        <f t="shared" si="7"/>
        <v>43849</v>
      </c>
      <c r="B637" s="71">
        <v>0.85364428571428574</v>
      </c>
      <c r="C637" s="35">
        <v>2.92</v>
      </c>
      <c r="D637" s="12">
        <v>-2.0134228187919376</v>
      </c>
      <c r="E637" s="12">
        <v>26.406926406926416</v>
      </c>
      <c r="F637" s="35">
        <v>249.26413142857143</v>
      </c>
      <c r="G637" s="35"/>
      <c r="H637" s="35">
        <v>1.6</v>
      </c>
      <c r="I637" s="12">
        <v>-1.2345679012345698</v>
      </c>
      <c r="J637" s="12">
        <v>35.593220338983059</v>
      </c>
      <c r="K637" s="35">
        <v>136.58308571428572</v>
      </c>
      <c r="L637" s="35"/>
      <c r="M637" s="35">
        <v>3</v>
      </c>
      <c r="N637" s="12">
        <v>-0.33222591362125797</v>
      </c>
      <c r="O637" s="12">
        <v>22.448979591836718</v>
      </c>
      <c r="P637" s="35">
        <v>256.09328571428574</v>
      </c>
    </row>
    <row r="638" spans="1:16">
      <c r="A638" s="168">
        <f t="shared" si="7"/>
        <v>43856</v>
      </c>
      <c r="B638" s="71">
        <v>0.84711285714285722</v>
      </c>
      <c r="C638" s="35">
        <v>2.86</v>
      </c>
      <c r="D638" s="12">
        <v>-2.0547945205479436</v>
      </c>
      <c r="E638" s="12">
        <v>23.809523809523796</v>
      </c>
      <c r="F638" s="35">
        <v>242.27427714285716</v>
      </c>
      <c r="G638" s="35"/>
      <c r="H638" s="35">
        <v>1.77</v>
      </c>
      <c r="I638" s="12">
        <v>10.625</v>
      </c>
      <c r="J638" s="12">
        <v>60.909090909090878</v>
      </c>
      <c r="K638" s="35">
        <v>149.93897571428573</v>
      </c>
      <c r="L638" s="35"/>
      <c r="M638" s="35">
        <v>2.84</v>
      </c>
      <c r="N638" s="12">
        <v>-5.3333333333333286</v>
      </c>
      <c r="O638" s="12">
        <v>17.355371900826427</v>
      </c>
      <c r="P638" s="35">
        <v>240.58005142857141</v>
      </c>
    </row>
    <row r="639" spans="1:16">
      <c r="A639" s="168">
        <f t="shared" si="7"/>
        <v>43863</v>
      </c>
      <c r="B639" s="71">
        <v>0.8434100000000001</v>
      </c>
      <c r="C639" s="35">
        <v>2.78</v>
      </c>
      <c r="D639" s="12">
        <v>-2.7972027972028002</v>
      </c>
      <c r="E639" s="12">
        <v>21.397379912663752</v>
      </c>
      <c r="F639" s="35">
        <v>234.46798000000001</v>
      </c>
      <c r="G639" s="35"/>
      <c r="H639" s="35">
        <v>1.58</v>
      </c>
      <c r="I639" s="12">
        <v>-10.734463276836152</v>
      </c>
      <c r="J639" s="12">
        <v>54.901960784313729</v>
      </c>
      <c r="K639" s="35">
        <v>133.25878000000003</v>
      </c>
      <c r="L639" s="35"/>
      <c r="M639" s="35">
        <v>2.87</v>
      </c>
      <c r="N639" s="12">
        <v>1.0563380281690229</v>
      </c>
      <c r="O639" s="12">
        <v>7.4906367041198507</v>
      </c>
      <c r="P639" s="35">
        <v>242.05867000000003</v>
      </c>
    </row>
    <row r="640" spans="1:16">
      <c r="A640" s="168">
        <f t="shared" si="7"/>
        <v>43870</v>
      </c>
      <c r="B640" s="71">
        <v>0.84649857142857143</v>
      </c>
      <c r="C640" s="35">
        <v>2.77</v>
      </c>
      <c r="D640" s="12">
        <v>-0.35971223021581977</v>
      </c>
      <c r="E640" s="12">
        <v>22.026431718061673</v>
      </c>
      <c r="F640" s="35">
        <v>234.4801042857143</v>
      </c>
      <c r="G640" s="35"/>
      <c r="H640" s="35">
        <v>1.6</v>
      </c>
      <c r="I640" s="12">
        <v>1.2658227848101262</v>
      </c>
      <c r="J640" s="12">
        <v>49.532710280373834</v>
      </c>
      <c r="K640" s="35">
        <v>135.43977142857145</v>
      </c>
      <c r="L640" s="35"/>
      <c r="M640" s="35">
        <v>2.89</v>
      </c>
      <c r="N640" s="12">
        <v>0.69686411149825744</v>
      </c>
      <c r="O640" s="12">
        <v>17.004048582995949</v>
      </c>
      <c r="P640" s="35">
        <v>244.63808714285716</v>
      </c>
    </row>
    <row r="641" spans="1:16">
      <c r="A641" s="168">
        <f t="shared" si="7"/>
        <v>43877</v>
      </c>
      <c r="B641" s="71">
        <v>0.83931714285714309</v>
      </c>
      <c r="C641" s="35">
        <v>2.75</v>
      </c>
      <c r="D641" s="12">
        <v>-0.72202166064981554</v>
      </c>
      <c r="E641" s="12">
        <v>20.08733624454149</v>
      </c>
      <c r="F641" s="35">
        <v>230.81221428571433</v>
      </c>
      <c r="G641" s="35"/>
      <c r="H641" s="35">
        <v>1.58</v>
      </c>
      <c r="I641" s="12">
        <v>-1.25</v>
      </c>
      <c r="J641" s="12">
        <v>26.400000000000006</v>
      </c>
      <c r="K641" s="35">
        <v>132.61210857142862</v>
      </c>
      <c r="L641" s="35"/>
      <c r="M641" s="35">
        <v>2.89</v>
      </c>
      <c r="N641" s="12">
        <v>0</v>
      </c>
      <c r="O641" s="12">
        <v>17.959183673469383</v>
      </c>
      <c r="P641" s="35">
        <v>242.56265428571436</v>
      </c>
    </row>
    <row r="642" spans="1:16">
      <c r="A642" s="168">
        <f t="shared" si="7"/>
        <v>43884</v>
      </c>
      <c r="B642" s="71">
        <v>0.83348428571428557</v>
      </c>
      <c r="C642" s="35">
        <v>2.77</v>
      </c>
      <c r="D642" s="12">
        <v>0.72727272727273373</v>
      </c>
      <c r="E642" s="12">
        <v>19.913419913419901</v>
      </c>
      <c r="F642" s="35">
        <v>230.87514714285709</v>
      </c>
      <c r="G642" s="35"/>
      <c r="H642" s="35">
        <v>1.56</v>
      </c>
      <c r="I642" s="12">
        <v>-1.2658227848101262</v>
      </c>
      <c r="J642" s="12">
        <v>44.444444444444429</v>
      </c>
      <c r="K642" s="35">
        <v>130.02354857142853</v>
      </c>
      <c r="L642" s="35"/>
      <c r="M642" s="35">
        <v>2.94</v>
      </c>
      <c r="N642" s="12">
        <v>1.7301038062283851</v>
      </c>
      <c r="O642" s="12">
        <v>19.512195121951208</v>
      </c>
      <c r="P642" s="35">
        <v>245.04437999999996</v>
      </c>
    </row>
    <row r="643" spans="1:16">
      <c r="A643" s="168">
        <f t="shared" ref="A643:A706" si="8">A642+7</f>
        <v>43891</v>
      </c>
      <c r="B643" s="71">
        <v>0.84392571428571439</v>
      </c>
      <c r="C643" s="35">
        <v>2.79</v>
      </c>
      <c r="D643" s="12">
        <v>0.72202166064982976</v>
      </c>
      <c r="E643" s="12">
        <v>19.742489270386272</v>
      </c>
      <c r="F643" s="35">
        <v>235.45527428571432</v>
      </c>
      <c r="G643" s="35"/>
      <c r="H643" s="35">
        <v>1.57</v>
      </c>
      <c r="I643" s="12">
        <v>0.6410256410256352</v>
      </c>
      <c r="J643" s="12">
        <v>22.65625</v>
      </c>
      <c r="K643" s="35">
        <v>132.49633714285716</v>
      </c>
      <c r="L643" s="35"/>
      <c r="M643" s="35">
        <v>2.97</v>
      </c>
      <c r="N643" s="12">
        <v>1.0204081632653157</v>
      </c>
      <c r="O643" s="12">
        <v>20.242914979757074</v>
      </c>
      <c r="P643" s="35">
        <v>250.64593714285718</v>
      </c>
    </row>
    <row r="644" spans="1:16">
      <c r="A644" s="168">
        <f t="shared" si="8"/>
        <v>43898</v>
      </c>
      <c r="B644" s="71">
        <v>0.86755428571428561</v>
      </c>
      <c r="C644" s="35">
        <v>2.84</v>
      </c>
      <c r="D644" s="12">
        <v>1.7921146953404872</v>
      </c>
      <c r="E644" s="12">
        <v>22.413793103448285</v>
      </c>
      <c r="F644" s="35">
        <v>246.38541714285708</v>
      </c>
      <c r="G644" s="35"/>
      <c r="H644" s="35">
        <v>1.57</v>
      </c>
      <c r="I644" s="12">
        <v>0</v>
      </c>
      <c r="J644" s="12">
        <v>48.113207547169822</v>
      </c>
      <c r="K644" s="35">
        <v>136.20602285714284</v>
      </c>
      <c r="L644" s="35"/>
      <c r="M644" s="35">
        <v>2.97</v>
      </c>
      <c r="N644" s="12">
        <v>0</v>
      </c>
      <c r="O644" s="12">
        <v>20.731707317073187</v>
      </c>
      <c r="P644" s="35">
        <v>257.66362285714285</v>
      </c>
    </row>
    <row r="645" spans="1:16">
      <c r="A645" s="168">
        <f t="shared" si="8"/>
        <v>43905</v>
      </c>
      <c r="B645" s="71">
        <v>0.88055142857142854</v>
      </c>
      <c r="C645" s="35">
        <v>2.85</v>
      </c>
      <c r="D645" s="12">
        <v>0.35211267605635044</v>
      </c>
      <c r="E645" s="12">
        <v>25.000000000000028</v>
      </c>
      <c r="F645" s="35">
        <v>250.95715714285714</v>
      </c>
      <c r="G645" s="35"/>
      <c r="H645" s="35">
        <v>1.63</v>
      </c>
      <c r="I645" s="12">
        <v>3.8216560509554114</v>
      </c>
      <c r="J645" s="12">
        <v>52.336448598130829</v>
      </c>
      <c r="K645" s="35">
        <v>143.52988285714284</v>
      </c>
      <c r="L645" s="35"/>
      <c r="M645" s="35">
        <v>3.03</v>
      </c>
      <c r="N645" s="12">
        <v>2.0202020202020066</v>
      </c>
      <c r="O645" s="12">
        <v>24.180327868852444</v>
      </c>
      <c r="P645" s="35">
        <v>266.80708285714286</v>
      </c>
    </row>
    <row r="646" spans="1:16">
      <c r="A646" s="168">
        <f t="shared" si="8"/>
        <v>43912</v>
      </c>
      <c r="B646" s="71">
        <v>0.91148857142857143</v>
      </c>
      <c r="C646" s="35">
        <v>2.85</v>
      </c>
      <c r="D646" s="12">
        <v>0</v>
      </c>
      <c r="E646" s="12">
        <v>19.246861924686186</v>
      </c>
      <c r="F646" s="35">
        <v>259.77424285714289</v>
      </c>
      <c r="G646" s="35"/>
      <c r="H646" s="35">
        <v>1.63</v>
      </c>
      <c r="I646" s="12">
        <v>0</v>
      </c>
      <c r="J646" s="12">
        <v>45.535714285714249</v>
      </c>
      <c r="K646" s="35">
        <v>148.57263714285713</v>
      </c>
      <c r="L646" s="35"/>
      <c r="M646" s="35">
        <v>3.03</v>
      </c>
      <c r="N646" s="12">
        <v>0</v>
      </c>
      <c r="O646" s="12">
        <v>20.238095238095227</v>
      </c>
      <c r="P646" s="35">
        <v>276.18103714285712</v>
      </c>
    </row>
    <row r="647" spans="1:16">
      <c r="A647" s="168">
        <f t="shared" si="8"/>
        <v>43919</v>
      </c>
      <c r="B647" s="71">
        <v>0.91204999999999992</v>
      </c>
      <c r="C647" s="35">
        <v>2.85</v>
      </c>
      <c r="D647" s="12">
        <v>0</v>
      </c>
      <c r="E647" s="12">
        <v>16.326530612244895</v>
      </c>
      <c r="F647" s="35">
        <v>259.93424999999996</v>
      </c>
      <c r="G647" s="35"/>
      <c r="H647" s="35">
        <v>1.63</v>
      </c>
      <c r="I647" s="12">
        <v>0</v>
      </c>
      <c r="J647" s="12">
        <v>36.974789915966397</v>
      </c>
      <c r="K647" s="35">
        <v>148.66414999999998</v>
      </c>
      <c r="L647" s="35"/>
      <c r="M647" s="35">
        <v>3.03</v>
      </c>
      <c r="N647" s="12">
        <v>0</v>
      </c>
      <c r="O647" s="12">
        <v>18.82352941176471</v>
      </c>
      <c r="P647" s="35">
        <v>276.35114999999996</v>
      </c>
    </row>
    <row r="648" spans="1:16">
      <c r="A648" s="168">
        <f t="shared" si="8"/>
        <v>43926</v>
      </c>
      <c r="B648" s="71">
        <v>0.88454857142857135</v>
      </c>
      <c r="C648" s="35">
        <v>2.85</v>
      </c>
      <c r="D648" s="12">
        <v>0</v>
      </c>
      <c r="E648" s="12">
        <v>13.095238095238088</v>
      </c>
      <c r="F648" s="35">
        <v>252.09634285714287</v>
      </c>
      <c r="G648" s="35"/>
      <c r="H648" s="35">
        <v>1.63</v>
      </c>
      <c r="I648" s="12">
        <v>0</v>
      </c>
      <c r="J648" s="12">
        <v>35.833333333333343</v>
      </c>
      <c r="K648" s="35">
        <v>144.18141714285713</v>
      </c>
      <c r="L648" s="35"/>
      <c r="M648" s="35">
        <v>3.03</v>
      </c>
      <c r="N648" s="12">
        <v>0</v>
      </c>
      <c r="O648" s="12">
        <v>21.686746987951793</v>
      </c>
      <c r="P648" s="35">
        <v>268.01821714285711</v>
      </c>
    </row>
    <row r="649" spans="1:16">
      <c r="A649" s="168">
        <f t="shared" si="8"/>
        <v>43933</v>
      </c>
      <c r="B649" s="71">
        <v>0.87769428571428587</v>
      </c>
      <c r="C649" s="35" t="s">
        <v>46</v>
      </c>
      <c r="D649" s="12" t="e">
        <v>#VALUE!</v>
      </c>
      <c r="E649" s="12" t="e">
        <v>#VALUE!</v>
      </c>
      <c r="F649" s="35" t="e">
        <v>#VALUE!</v>
      </c>
      <c r="G649" s="35"/>
      <c r="H649" s="35" t="s">
        <v>46</v>
      </c>
      <c r="I649" s="12" t="e">
        <v>#VALUE!</v>
      </c>
      <c r="J649" s="12" t="e">
        <v>#VALUE!</v>
      </c>
      <c r="K649" s="35" t="e">
        <v>#VALUE!</v>
      </c>
      <c r="L649" s="35"/>
      <c r="M649" s="35" t="s">
        <v>46</v>
      </c>
      <c r="N649" s="12" t="e">
        <v>#VALUE!</v>
      </c>
      <c r="O649" s="12" t="e">
        <v>#VALUE!</v>
      </c>
      <c r="P649" s="35" t="e">
        <v>#VALUE!</v>
      </c>
    </row>
    <row r="650" spans="1:16">
      <c r="A650" s="168">
        <f t="shared" si="8"/>
        <v>43940</v>
      </c>
      <c r="B650" s="71">
        <v>0.87269571428571424</v>
      </c>
      <c r="C650" s="35" t="s">
        <v>46</v>
      </c>
      <c r="D650" s="12" t="e">
        <v>#VALUE!</v>
      </c>
      <c r="E650" s="12" t="e">
        <v>#VALUE!</v>
      </c>
      <c r="F650" s="35" t="e">
        <v>#VALUE!</v>
      </c>
      <c r="G650" s="35"/>
      <c r="H650" s="35" t="s">
        <v>46</v>
      </c>
      <c r="I650" s="12" t="e">
        <v>#VALUE!</v>
      </c>
      <c r="J650" s="12" t="e">
        <v>#VALUE!</v>
      </c>
      <c r="K650" s="35" t="e">
        <v>#VALUE!</v>
      </c>
      <c r="L650" s="35"/>
      <c r="M650" s="35" t="s">
        <v>46</v>
      </c>
      <c r="N650" s="12" t="e">
        <v>#VALUE!</v>
      </c>
      <c r="O650" s="12" t="e">
        <v>#VALUE!</v>
      </c>
      <c r="P650" s="35" t="e">
        <v>#VALUE!</v>
      </c>
    </row>
    <row r="651" spans="1:16">
      <c r="A651" s="168">
        <f t="shared" si="8"/>
        <v>43947</v>
      </c>
      <c r="B651" s="71">
        <v>0.87508142857142857</v>
      </c>
      <c r="C651" s="35" t="s">
        <v>46</v>
      </c>
      <c r="D651" s="12" t="e">
        <v>#VALUE!</v>
      </c>
      <c r="E651" s="12" t="e">
        <v>#VALUE!</v>
      </c>
      <c r="F651" s="35" t="e">
        <v>#VALUE!</v>
      </c>
      <c r="G651" s="35"/>
      <c r="H651" s="35" t="s">
        <v>46</v>
      </c>
      <c r="I651" s="12" t="e">
        <v>#VALUE!</v>
      </c>
      <c r="J651" s="12" t="e">
        <v>#VALUE!</v>
      </c>
      <c r="K651" s="35" t="e">
        <v>#VALUE!</v>
      </c>
      <c r="L651" s="35"/>
      <c r="M651" s="35" t="s">
        <v>46</v>
      </c>
      <c r="N651" s="12" t="e">
        <v>#VALUE!</v>
      </c>
      <c r="O651" s="12" t="e">
        <v>#VALUE!</v>
      </c>
      <c r="P651" s="35" t="e">
        <v>#VALUE!</v>
      </c>
    </row>
    <row r="652" spans="1:16">
      <c r="A652" s="168">
        <f t="shared" si="8"/>
        <v>43954</v>
      </c>
      <c r="B652" s="71">
        <v>0.87133142857142842</v>
      </c>
      <c r="C652" s="35" t="s">
        <v>46</v>
      </c>
      <c r="D652" s="12" t="e">
        <v>#VALUE!</v>
      </c>
      <c r="E652" s="12" t="e">
        <v>#VALUE!</v>
      </c>
      <c r="F652" s="35" t="e">
        <v>#VALUE!</v>
      </c>
      <c r="G652" s="35"/>
      <c r="H652" s="35" t="s">
        <v>46</v>
      </c>
      <c r="I652" s="12" t="e">
        <v>#VALUE!</v>
      </c>
      <c r="J652" s="12" t="e">
        <v>#VALUE!</v>
      </c>
      <c r="K652" s="35" t="e">
        <v>#VALUE!</v>
      </c>
      <c r="L652" s="35"/>
      <c r="M652" s="35" t="s">
        <v>46</v>
      </c>
      <c r="N652" s="12" t="e">
        <v>#VALUE!</v>
      </c>
      <c r="O652" s="12" t="e">
        <v>#VALUE!</v>
      </c>
      <c r="P652" s="35" t="e">
        <v>#VALUE!</v>
      </c>
    </row>
    <row r="653" spans="1:16">
      <c r="A653" s="168">
        <f t="shared" si="8"/>
        <v>43961</v>
      </c>
      <c r="B653" s="71">
        <v>0.8738057142857143</v>
      </c>
      <c r="C653" s="35" t="s">
        <v>46</v>
      </c>
      <c r="D653" s="12" t="e">
        <v>#VALUE!</v>
      </c>
      <c r="E653" s="12" t="e">
        <v>#VALUE!</v>
      </c>
      <c r="F653" s="35" t="e">
        <v>#VALUE!</v>
      </c>
      <c r="G653" s="35"/>
      <c r="H653" s="35" t="s">
        <v>46</v>
      </c>
      <c r="I653" s="12" t="e">
        <v>#VALUE!</v>
      </c>
      <c r="J653" s="12" t="e">
        <v>#VALUE!</v>
      </c>
      <c r="K653" s="35" t="e">
        <v>#VALUE!</v>
      </c>
      <c r="L653" s="35"/>
      <c r="M653" s="35" t="s">
        <v>46</v>
      </c>
      <c r="N653" s="12" t="e">
        <v>#VALUE!</v>
      </c>
      <c r="O653" s="12" t="e">
        <v>#VALUE!</v>
      </c>
      <c r="P653" s="35" t="e">
        <v>#VALUE!</v>
      </c>
    </row>
    <row r="654" spans="1:16">
      <c r="A654" s="168">
        <f t="shared" si="8"/>
        <v>43968</v>
      </c>
      <c r="B654" s="71">
        <v>0.88199857142857152</v>
      </c>
      <c r="C654" s="35" t="s">
        <v>46</v>
      </c>
      <c r="D654" s="12" t="e">
        <v>#VALUE!</v>
      </c>
      <c r="E654" s="12" t="e">
        <v>#VALUE!</v>
      </c>
      <c r="F654" s="35" t="e">
        <v>#VALUE!</v>
      </c>
      <c r="G654" s="35"/>
      <c r="H654" s="35" t="s">
        <v>46</v>
      </c>
      <c r="I654" s="12" t="e">
        <v>#VALUE!</v>
      </c>
      <c r="J654" s="12" t="e">
        <v>#VALUE!</v>
      </c>
      <c r="K654" s="35" t="e">
        <v>#VALUE!</v>
      </c>
      <c r="L654" s="35"/>
      <c r="M654" s="35" t="s">
        <v>46</v>
      </c>
      <c r="N654" s="12" t="e">
        <v>#VALUE!</v>
      </c>
      <c r="O654" s="12" t="e">
        <v>#VALUE!</v>
      </c>
      <c r="P654" s="35" t="e">
        <v>#VALUE!</v>
      </c>
    </row>
    <row r="655" spans="1:16">
      <c r="A655" s="168">
        <f t="shared" si="8"/>
        <v>43975</v>
      </c>
      <c r="B655" s="71">
        <v>0.8940757142857142</v>
      </c>
      <c r="C655" s="35" t="s">
        <v>46</v>
      </c>
      <c r="D655" s="12" t="e">
        <v>#VALUE!</v>
      </c>
      <c r="E655" s="12" t="e">
        <v>#VALUE!</v>
      </c>
      <c r="F655" s="35" t="e">
        <v>#VALUE!</v>
      </c>
      <c r="G655" s="35"/>
      <c r="H655" s="35" t="s">
        <v>46</v>
      </c>
      <c r="I655" s="12" t="e">
        <v>#VALUE!</v>
      </c>
      <c r="J655" s="12" t="e">
        <v>#VALUE!</v>
      </c>
      <c r="K655" s="35" t="e">
        <v>#VALUE!</v>
      </c>
      <c r="L655" s="35"/>
      <c r="M655" s="35" t="s">
        <v>46</v>
      </c>
      <c r="N655" s="12" t="e">
        <v>#VALUE!</v>
      </c>
      <c r="O655" s="12" t="e">
        <v>#VALUE!</v>
      </c>
      <c r="P655" s="35" t="e">
        <v>#VALUE!</v>
      </c>
    </row>
    <row r="656" spans="1:16">
      <c r="A656" s="168">
        <f t="shared" si="8"/>
        <v>43982</v>
      </c>
      <c r="B656" s="71">
        <v>0.89636428571428561</v>
      </c>
      <c r="C656" s="35" t="s">
        <v>46</v>
      </c>
      <c r="D656" s="12" t="e">
        <v>#VALUE!</v>
      </c>
      <c r="E656" s="12" t="e">
        <v>#VALUE!</v>
      </c>
      <c r="F656" s="35" t="e">
        <v>#VALUE!</v>
      </c>
      <c r="G656" s="35"/>
      <c r="H656" s="35" t="s">
        <v>46</v>
      </c>
      <c r="I656" s="12" t="e">
        <v>#VALUE!</v>
      </c>
      <c r="J656" s="12" t="e">
        <v>#VALUE!</v>
      </c>
      <c r="K656" s="35" t="e">
        <v>#VALUE!</v>
      </c>
      <c r="L656" s="35"/>
      <c r="M656" s="35" t="s">
        <v>46</v>
      </c>
      <c r="N656" s="12" t="e">
        <v>#VALUE!</v>
      </c>
      <c r="O656" s="12" t="e">
        <v>#VALUE!</v>
      </c>
      <c r="P656" s="35" t="e">
        <v>#VALUE!</v>
      </c>
    </row>
    <row r="657" spans="1:16">
      <c r="A657" s="168">
        <f t="shared" si="8"/>
        <v>43989</v>
      </c>
      <c r="B657" s="71">
        <v>0.89498571428571416</v>
      </c>
      <c r="C657" s="35" t="s">
        <v>46</v>
      </c>
      <c r="D657" s="12" t="e">
        <v>#VALUE!</v>
      </c>
      <c r="E657" s="12" t="e">
        <v>#VALUE!</v>
      </c>
      <c r="F657" s="35" t="e">
        <v>#VALUE!</v>
      </c>
      <c r="G657" s="35"/>
      <c r="H657" s="35" t="s">
        <v>46</v>
      </c>
      <c r="I657" s="12" t="e">
        <v>#VALUE!</v>
      </c>
      <c r="J657" s="12" t="e">
        <v>#VALUE!</v>
      </c>
      <c r="K657" s="35" t="e">
        <v>#VALUE!</v>
      </c>
      <c r="L657" s="35"/>
      <c r="M657" s="35" t="s">
        <v>46</v>
      </c>
      <c r="N657" s="12" t="e">
        <v>#VALUE!</v>
      </c>
      <c r="O657" s="12" t="e">
        <v>#VALUE!</v>
      </c>
      <c r="P657" s="35" t="e">
        <v>#VALUE!</v>
      </c>
    </row>
    <row r="658" spans="1:16">
      <c r="A658" s="168">
        <f t="shared" si="8"/>
        <v>43996</v>
      </c>
      <c r="B658" s="71">
        <v>0.89382142857142866</v>
      </c>
      <c r="C658" s="35">
        <v>2.63</v>
      </c>
      <c r="D658" s="12" t="e">
        <v>#VALUE!</v>
      </c>
      <c r="E658" s="12">
        <v>-3.6630036630036642</v>
      </c>
      <c r="F658" s="35">
        <v>235.07503571428572</v>
      </c>
      <c r="G658" s="35"/>
      <c r="H658" s="35">
        <v>1.38</v>
      </c>
      <c r="I658" s="12" t="e">
        <v>#VALUE!</v>
      </c>
      <c r="J658" s="12">
        <v>-2.8169014084507182</v>
      </c>
      <c r="K658" s="35">
        <v>123.34735714285713</v>
      </c>
      <c r="L658" s="35"/>
      <c r="M658" s="35">
        <v>3.14</v>
      </c>
      <c r="N658" s="12" t="e">
        <v>#VALUE!</v>
      </c>
      <c r="O658" s="12">
        <v>12.54480286738351</v>
      </c>
      <c r="P658" s="35">
        <v>280.65992857142862</v>
      </c>
    </row>
    <row r="659" spans="1:16">
      <c r="A659" s="168">
        <f t="shared" si="8"/>
        <v>44003</v>
      </c>
      <c r="B659" s="71">
        <v>0.89879571428571425</v>
      </c>
      <c r="C659" s="35">
        <v>2.64</v>
      </c>
      <c r="D659" s="12">
        <v>0.3802281368821383</v>
      </c>
      <c r="E659" s="12">
        <v>-4.6931407942238224</v>
      </c>
      <c r="F659" s="35">
        <v>237.28206857142857</v>
      </c>
      <c r="G659" s="35"/>
      <c r="H659" s="35">
        <v>1.36</v>
      </c>
      <c r="I659" s="12">
        <v>-1.4492753623188293</v>
      </c>
      <c r="J659" s="12">
        <v>-5.5555555555555429</v>
      </c>
      <c r="K659" s="35">
        <v>122.23621714285716</v>
      </c>
      <c r="L659" s="35"/>
      <c r="M659" s="35">
        <v>3.06</v>
      </c>
      <c r="N659" s="12">
        <v>-2.5477707006369457</v>
      </c>
      <c r="O659" s="12">
        <v>9.6774193548387046</v>
      </c>
      <c r="P659" s="35">
        <v>275.03148857142861</v>
      </c>
    </row>
    <row r="660" spans="1:16">
      <c r="A660" s="168">
        <f t="shared" si="8"/>
        <v>44010</v>
      </c>
      <c r="B660" s="71">
        <v>0.90441285714285713</v>
      </c>
      <c r="C660" s="35">
        <v>2.6</v>
      </c>
      <c r="D660" s="12">
        <v>-1.5151515151515156</v>
      </c>
      <c r="E660" s="12">
        <v>-5.7971014492753596</v>
      </c>
      <c r="F660" s="35">
        <v>235.14734285714286</v>
      </c>
      <c r="G660" s="35"/>
      <c r="H660" s="35">
        <v>1.43</v>
      </c>
      <c r="I660" s="12">
        <v>5.1470588235293917</v>
      </c>
      <c r="J660" s="12">
        <v>0</v>
      </c>
      <c r="K660" s="35">
        <v>129.33103857142856</v>
      </c>
      <c r="L660" s="35"/>
      <c r="M660" s="35">
        <v>3.13</v>
      </c>
      <c r="N660" s="12">
        <v>2.28758169934639</v>
      </c>
      <c r="O660" s="12">
        <v>8.304498269896186</v>
      </c>
      <c r="P660" s="35">
        <v>283.08122428571426</v>
      </c>
    </row>
    <row r="661" spans="1:16">
      <c r="A661" s="168">
        <f t="shared" si="8"/>
        <v>44017</v>
      </c>
      <c r="B661" s="71">
        <v>0.90607571428571432</v>
      </c>
      <c r="C661" s="35">
        <v>2.6</v>
      </c>
      <c r="D661" s="12">
        <v>0</v>
      </c>
      <c r="E661" s="12">
        <v>-4.7619047619047592</v>
      </c>
      <c r="F661" s="35">
        <v>235.57968571428574</v>
      </c>
      <c r="G661" s="35"/>
      <c r="H661" s="35">
        <v>1.43</v>
      </c>
      <c r="I661" s="12">
        <v>0</v>
      </c>
      <c r="J661" s="12">
        <v>0.70422535211267245</v>
      </c>
      <c r="K661" s="35">
        <v>129.56882714285715</v>
      </c>
      <c r="L661" s="35"/>
      <c r="M661" s="35">
        <v>3.1</v>
      </c>
      <c r="N661" s="12">
        <v>-0.95846645367410588</v>
      </c>
      <c r="O661" s="12">
        <v>12.72727272727272</v>
      </c>
      <c r="P661" s="35">
        <v>280.88347142857145</v>
      </c>
    </row>
    <row r="662" spans="1:16">
      <c r="A662" s="168">
        <f t="shared" si="8"/>
        <v>44024</v>
      </c>
      <c r="B662" s="71">
        <v>0.89927571428571418</v>
      </c>
      <c r="C662" s="35">
        <v>2.61</v>
      </c>
      <c r="D662" s="12">
        <v>0.3846153846153868</v>
      </c>
      <c r="E662" s="12">
        <v>-4.7445255474452637</v>
      </c>
      <c r="F662" s="35">
        <v>234.71096142857141</v>
      </c>
      <c r="G662" s="35"/>
      <c r="H662" s="35">
        <v>1.41</v>
      </c>
      <c r="I662" s="12">
        <v>-1.3986013986014001</v>
      </c>
      <c r="J662" s="12">
        <v>-1.3986013986014001</v>
      </c>
      <c r="K662" s="35">
        <v>126.79787571428569</v>
      </c>
      <c r="L662" s="35"/>
      <c r="M662" s="35">
        <v>3.01</v>
      </c>
      <c r="N662" s="12">
        <v>-2.9032258064516299</v>
      </c>
      <c r="O662" s="12">
        <v>10.256410256410248</v>
      </c>
      <c r="P662" s="35">
        <v>270.68198999999993</v>
      </c>
    </row>
    <row r="663" spans="1:16">
      <c r="A663" s="168">
        <f t="shared" si="8"/>
        <v>44031</v>
      </c>
      <c r="B663" s="71">
        <v>0.90551000000000015</v>
      </c>
      <c r="C663" s="35">
        <v>2.57</v>
      </c>
      <c r="D663" s="12">
        <v>-1.5325670498084349</v>
      </c>
      <c r="E663" s="12">
        <v>-6.2043795620438118</v>
      </c>
      <c r="F663" s="35">
        <v>232.71607000000003</v>
      </c>
      <c r="G663" s="35"/>
      <c r="H663" s="35">
        <v>1.42</v>
      </c>
      <c r="I663" s="12">
        <v>0.70921985815601829</v>
      </c>
      <c r="J663" s="12">
        <v>0.70921985815601829</v>
      </c>
      <c r="K663" s="35">
        <v>128.58242000000001</v>
      </c>
      <c r="L663" s="35"/>
      <c r="M663" s="35">
        <v>3.1</v>
      </c>
      <c r="N663" s="12">
        <v>2.9900332225913644</v>
      </c>
      <c r="O663" s="12">
        <v>12.72727272727272</v>
      </c>
      <c r="P663" s="35">
        <v>280.70810000000006</v>
      </c>
    </row>
    <row r="664" spans="1:16">
      <c r="A664" s="168">
        <f t="shared" si="8"/>
        <v>44038</v>
      </c>
      <c r="B664" s="71">
        <v>0.90856571428571442</v>
      </c>
      <c r="C664" s="35">
        <v>2.54</v>
      </c>
      <c r="D664" s="12">
        <v>-1.1673151750972721</v>
      </c>
      <c r="E664" s="12">
        <v>-7.9710144927536106</v>
      </c>
      <c r="F664" s="35">
        <v>230.77569142857146</v>
      </c>
      <c r="G664" s="35"/>
      <c r="H664" s="35">
        <v>1.41</v>
      </c>
      <c r="I664" s="12">
        <v>-0.70422535211267245</v>
      </c>
      <c r="J664" s="12">
        <v>-0.70422535211267245</v>
      </c>
      <c r="K664" s="35">
        <v>128.10776571428573</v>
      </c>
      <c r="L664" s="35"/>
      <c r="M664" s="35">
        <v>3.06</v>
      </c>
      <c r="N664" s="12">
        <v>-1.2903225806451672</v>
      </c>
      <c r="O664" s="12">
        <v>9.6774193548387046</v>
      </c>
      <c r="P664" s="35">
        <v>278.02110857142861</v>
      </c>
    </row>
    <row r="665" spans="1:16">
      <c r="A665" s="168">
        <f t="shared" si="8"/>
        <v>44045</v>
      </c>
      <c r="B665" s="71">
        <v>0.90578857142857139</v>
      </c>
      <c r="C665" s="35">
        <v>2.5299999999999998</v>
      </c>
      <c r="D665" s="12">
        <v>-0.39370078740158476</v>
      </c>
      <c r="E665" s="12">
        <v>-7.6642335766423599</v>
      </c>
      <c r="F665" s="35">
        <v>229.16450857142854</v>
      </c>
      <c r="G665" s="35"/>
      <c r="H665" s="35">
        <v>1.42</v>
      </c>
      <c r="I665" s="12">
        <v>0.70921985815601829</v>
      </c>
      <c r="J665" s="12">
        <v>-6.5789473684210691</v>
      </c>
      <c r="K665" s="35">
        <v>128.62197714285713</v>
      </c>
      <c r="L665" s="35"/>
      <c r="M665" s="35">
        <v>3.04</v>
      </c>
      <c r="N665" s="12">
        <v>-0.65359477124182774</v>
      </c>
      <c r="O665" s="12">
        <v>8.9605734767025211</v>
      </c>
      <c r="P665" s="35">
        <v>275.35972571428567</v>
      </c>
    </row>
    <row r="666" spans="1:16">
      <c r="A666" s="168">
        <f t="shared" si="8"/>
        <v>44052</v>
      </c>
      <c r="B666" s="71">
        <v>0.90206428571428587</v>
      </c>
      <c r="C666" s="35">
        <v>2.5299999999999998</v>
      </c>
      <c r="D666" s="12">
        <v>0</v>
      </c>
      <c r="E666" s="12">
        <v>-7.6642335766423599</v>
      </c>
      <c r="F666" s="35">
        <v>228.22226428571432</v>
      </c>
      <c r="G666" s="35"/>
      <c r="H666" s="35">
        <v>1.4</v>
      </c>
      <c r="I666" s="12">
        <v>-1.4084507042253449</v>
      </c>
      <c r="J666" s="12">
        <v>-0.7092198581560325</v>
      </c>
      <c r="K666" s="35">
        <v>126.289</v>
      </c>
      <c r="L666" s="35"/>
      <c r="M666" s="35">
        <v>3.06</v>
      </c>
      <c r="N666" s="12">
        <v>0.65789473684209554</v>
      </c>
      <c r="O666" s="12">
        <v>10.869565217391312</v>
      </c>
      <c r="P666" s="35">
        <v>276.03167142857149</v>
      </c>
    </row>
    <row r="667" spans="1:16">
      <c r="A667" s="168">
        <f t="shared" si="8"/>
        <v>44059</v>
      </c>
      <c r="B667" s="71">
        <v>0.90223571428571425</v>
      </c>
      <c r="C667" s="35">
        <v>2.52</v>
      </c>
      <c r="D667" s="12">
        <v>-0.39525691699603271</v>
      </c>
      <c r="E667" s="12">
        <v>-9.6774193548387188</v>
      </c>
      <c r="F667" s="35">
        <v>227.36339999999998</v>
      </c>
      <c r="G667" s="35"/>
      <c r="H667" s="35">
        <v>1.46</v>
      </c>
      <c r="I667" s="12">
        <v>4.2857142857142918</v>
      </c>
      <c r="J667" s="12">
        <v>2.816901408450704</v>
      </c>
      <c r="K667" s="35">
        <v>131.72641428571427</v>
      </c>
      <c r="L667" s="35"/>
      <c r="M667" s="35">
        <v>3.02</v>
      </c>
      <c r="N667" s="12">
        <v>-1.3071895424836697</v>
      </c>
      <c r="O667" s="12">
        <v>6.7137809187279203</v>
      </c>
      <c r="P667" s="35">
        <v>272.47518571428571</v>
      </c>
    </row>
    <row r="668" spans="1:16">
      <c r="A668" s="168">
        <f t="shared" si="8"/>
        <v>44066</v>
      </c>
      <c r="B668" s="71">
        <v>0.90171571428571429</v>
      </c>
      <c r="C668" s="35">
        <v>2.61</v>
      </c>
      <c r="D668" s="12">
        <v>3.5714285714285552</v>
      </c>
      <c r="E668" s="12">
        <v>-7.1174377224199361</v>
      </c>
      <c r="F668" s="35">
        <v>235.34780142857144</v>
      </c>
      <c r="G668" s="35"/>
      <c r="H668" s="35">
        <v>1.54</v>
      </c>
      <c r="I668" s="12">
        <v>5.4794520547945211</v>
      </c>
      <c r="J668" s="12">
        <v>5.4794520547945211</v>
      </c>
      <c r="K668" s="35">
        <v>138.86422000000002</v>
      </c>
      <c r="L668" s="35"/>
      <c r="M668" s="35">
        <v>3.14</v>
      </c>
      <c r="N668" s="12">
        <v>3.9735099337748352</v>
      </c>
      <c r="O668" s="12">
        <v>13.35740072202168</v>
      </c>
      <c r="P668" s="35">
        <v>283.13873428571429</v>
      </c>
    </row>
    <row r="669" spans="1:16">
      <c r="A669" s="168">
        <f t="shared" si="8"/>
        <v>44073</v>
      </c>
      <c r="B669" s="71">
        <v>0.89715142857142871</v>
      </c>
      <c r="C669" s="35">
        <v>2.59</v>
      </c>
      <c r="D669" s="12">
        <v>-0.76628352490421037</v>
      </c>
      <c r="E669" s="12">
        <v>-10.996563573883165</v>
      </c>
      <c r="F669" s="35">
        <v>232.36222000000004</v>
      </c>
      <c r="G669" s="35"/>
      <c r="H669" s="35">
        <v>1.39</v>
      </c>
      <c r="I669" s="12">
        <v>-9.7402597402597451</v>
      </c>
      <c r="J669" s="12">
        <v>-5.4421768707483125</v>
      </c>
      <c r="K669" s="35">
        <v>124.70404857142859</v>
      </c>
      <c r="L669" s="35"/>
      <c r="M669" s="35">
        <v>3.07</v>
      </c>
      <c r="N669" s="12">
        <v>-2.2292993630573363</v>
      </c>
      <c r="O669" s="12">
        <v>8.4805653710247242</v>
      </c>
      <c r="P669" s="35">
        <v>275.42548857142862</v>
      </c>
    </row>
    <row r="670" spans="1:16">
      <c r="A670" s="168">
        <f t="shared" si="8"/>
        <v>44080</v>
      </c>
      <c r="B670" s="71">
        <v>0.89239000000000002</v>
      </c>
      <c r="C670" s="35">
        <v>2.6</v>
      </c>
      <c r="D670" s="12">
        <v>0.38610038610038089</v>
      </c>
      <c r="E670" s="12">
        <v>-10.652920962199318</v>
      </c>
      <c r="F670" s="35">
        <v>232.0214</v>
      </c>
      <c r="G670" s="35"/>
      <c r="H670" s="35">
        <v>1.39</v>
      </c>
      <c r="I670" s="12">
        <v>0</v>
      </c>
      <c r="J670" s="12">
        <v>-10.322580645161295</v>
      </c>
      <c r="K670" s="35">
        <v>124.04221</v>
      </c>
      <c r="L670" s="35"/>
      <c r="M670" s="35">
        <v>3.05</v>
      </c>
      <c r="N670" s="12">
        <v>-0.65146579804560645</v>
      </c>
      <c r="O670" s="12">
        <v>5.1724137931034448</v>
      </c>
      <c r="P670" s="35">
        <v>272.17894999999999</v>
      </c>
    </row>
    <row r="671" spans="1:16">
      <c r="A671" s="168">
        <f t="shared" si="8"/>
        <v>44087</v>
      </c>
      <c r="B671" s="71">
        <v>0.91033142857142846</v>
      </c>
      <c r="C671" s="35">
        <v>2.64</v>
      </c>
      <c r="D671" s="12">
        <v>1.538461538461533</v>
      </c>
      <c r="E671" s="12">
        <v>-11.409395973154361</v>
      </c>
      <c r="F671" s="35">
        <v>240.32749714285711</v>
      </c>
      <c r="G671" s="35"/>
      <c r="H671" s="35">
        <v>1.37</v>
      </c>
      <c r="I671" s="12">
        <v>-1.4388489208632933</v>
      </c>
      <c r="J671" s="12">
        <v>-9.8684210526315752</v>
      </c>
      <c r="K671" s="35">
        <v>124.71540571428569</v>
      </c>
      <c r="L671" s="35"/>
      <c r="M671" s="35">
        <v>3.08</v>
      </c>
      <c r="N671" s="12">
        <v>0.98360655737705827</v>
      </c>
      <c r="O671" s="12">
        <v>6.5743944636678151</v>
      </c>
      <c r="P671" s="35">
        <v>280.38207999999997</v>
      </c>
    </row>
    <row r="672" spans="1:16">
      <c r="A672" s="168">
        <f t="shared" si="8"/>
        <v>44094</v>
      </c>
      <c r="B672" s="71">
        <v>0.91754571428571408</v>
      </c>
      <c r="C672" s="35">
        <v>2.61</v>
      </c>
      <c r="D672" s="12">
        <v>-1.1363636363636402</v>
      </c>
      <c r="E672" s="12">
        <v>-12.416107382550337</v>
      </c>
      <c r="F672" s="35">
        <v>239.47943142857136</v>
      </c>
      <c r="G672" s="35"/>
      <c r="H672" s="35">
        <v>1.43</v>
      </c>
      <c r="I672" s="12">
        <v>4.379562043795616</v>
      </c>
      <c r="J672" s="12">
        <v>-6.5359477124183059</v>
      </c>
      <c r="K672" s="35">
        <v>131.20903714285708</v>
      </c>
      <c r="L672" s="35"/>
      <c r="M672" s="35">
        <v>3.02</v>
      </c>
      <c r="N672" s="12">
        <v>-1.9480519480519547</v>
      </c>
      <c r="O672" s="12">
        <v>3.0716723549488023</v>
      </c>
      <c r="P672" s="35">
        <v>277.09880571428567</v>
      </c>
    </row>
    <row r="673" spans="1:16">
      <c r="A673" s="168">
        <f t="shared" si="8"/>
        <v>44101</v>
      </c>
      <c r="B673" s="71">
        <v>0.91495428571428572</v>
      </c>
      <c r="C673" s="35">
        <v>2.61</v>
      </c>
      <c r="D673" s="12">
        <v>0</v>
      </c>
      <c r="E673" s="12">
        <v>-3.3333333333333428</v>
      </c>
      <c r="F673" s="35">
        <v>238.80306857142855</v>
      </c>
      <c r="G673" s="35"/>
      <c r="H673" s="35">
        <v>1.37</v>
      </c>
      <c r="I673" s="12">
        <v>-4.1958041958041861</v>
      </c>
      <c r="J673" s="12">
        <v>-11.612903225806448</v>
      </c>
      <c r="K673" s="35">
        <v>125.34873714285715</v>
      </c>
      <c r="L673" s="35"/>
      <c r="M673" s="35">
        <v>3</v>
      </c>
      <c r="N673" s="12">
        <v>-0.66225165562914867</v>
      </c>
      <c r="O673" s="12">
        <v>0.67114093959732202</v>
      </c>
      <c r="P673" s="35">
        <v>274.48628571428571</v>
      </c>
    </row>
    <row r="674" spans="1:16">
      <c r="A674" s="168">
        <f t="shared" si="8"/>
        <v>44108</v>
      </c>
      <c r="B674" s="71">
        <v>0.90873999999999988</v>
      </c>
      <c r="C674" s="35">
        <v>2.62</v>
      </c>
      <c r="D674" s="12">
        <v>0.38314176245211229</v>
      </c>
      <c r="E674" s="12">
        <v>-12.374581939799327</v>
      </c>
      <c r="F674" s="35">
        <v>238.08987999999997</v>
      </c>
      <c r="G674" s="35"/>
      <c r="H674" s="35">
        <v>1.4</v>
      </c>
      <c r="I674" s="12">
        <v>2.1897810218978009</v>
      </c>
      <c r="J674" s="12">
        <v>-14.110429447852752</v>
      </c>
      <c r="K674" s="35">
        <v>127.22359999999998</v>
      </c>
      <c r="L674" s="35"/>
      <c r="M674" s="35">
        <v>3</v>
      </c>
      <c r="N674" s="12">
        <v>0</v>
      </c>
      <c r="O674" s="12">
        <v>-3.5369774919614088</v>
      </c>
      <c r="P674" s="35">
        <v>272.62199999999996</v>
      </c>
    </row>
    <row r="675" spans="1:16">
      <c r="A675" s="168">
        <f t="shared" si="8"/>
        <v>44115</v>
      </c>
      <c r="B675" s="71">
        <v>0.91046142857142864</v>
      </c>
      <c r="C675" s="35">
        <v>2.6</v>
      </c>
      <c r="D675" s="12">
        <v>-0.7633587786259568</v>
      </c>
      <c r="E675" s="12">
        <v>-12.75167785234899</v>
      </c>
      <c r="F675" s="35">
        <v>236.71997142857145</v>
      </c>
      <c r="G675" s="35"/>
      <c r="H675" s="35">
        <v>1.33</v>
      </c>
      <c r="I675" s="12">
        <v>-5</v>
      </c>
      <c r="J675" s="12">
        <v>-15.286624203821646</v>
      </c>
      <c r="K675" s="35">
        <v>121.09137000000001</v>
      </c>
      <c r="L675" s="35"/>
      <c r="M675" s="35">
        <v>2.99</v>
      </c>
      <c r="N675" s="12">
        <v>-0.3333333333333286</v>
      </c>
      <c r="O675" s="12">
        <v>2.3972602739726199</v>
      </c>
      <c r="P675" s="35">
        <v>272.22796714285715</v>
      </c>
    </row>
    <row r="676" spans="1:16">
      <c r="A676" s="168">
        <f t="shared" si="8"/>
        <v>44122</v>
      </c>
      <c r="B676" s="71">
        <v>0.90730857142857158</v>
      </c>
      <c r="C676" s="35">
        <v>2.64</v>
      </c>
      <c r="D676" s="12">
        <v>1.538461538461533</v>
      </c>
      <c r="E676" s="12">
        <v>-11.409395973154361</v>
      </c>
      <c r="F676" s="35">
        <v>239.5294628571429</v>
      </c>
      <c r="G676" s="35"/>
      <c r="H676" s="35">
        <v>1.38</v>
      </c>
      <c r="I676" s="12">
        <v>3.7593984962405784</v>
      </c>
      <c r="J676" s="12">
        <v>-12.101910828025481</v>
      </c>
      <c r="K676" s="35">
        <v>125.20858285714287</v>
      </c>
      <c r="L676" s="35"/>
      <c r="M676" s="35">
        <v>3.02</v>
      </c>
      <c r="N676" s="12">
        <v>1.0033444816053532</v>
      </c>
      <c r="O676" s="12">
        <v>2.7210884353741562</v>
      </c>
      <c r="P676" s="35">
        <v>274.00718857142863</v>
      </c>
    </row>
    <row r="677" spans="1:16">
      <c r="A677" s="168">
        <f t="shared" si="8"/>
        <v>44129</v>
      </c>
      <c r="B677" s="71">
        <v>0.90744142857142851</v>
      </c>
      <c r="C677" s="35">
        <v>2.59</v>
      </c>
      <c r="D677" s="12">
        <v>-1.8939393939394051</v>
      </c>
      <c r="E677" s="12">
        <v>-12.5</v>
      </c>
      <c r="F677" s="35">
        <v>235.02732999999995</v>
      </c>
      <c r="G677" s="35"/>
      <c r="H677" s="35">
        <v>1.33</v>
      </c>
      <c r="I677" s="12">
        <v>-3.6231884057970802</v>
      </c>
      <c r="J677" s="12">
        <v>-15.822784810126578</v>
      </c>
      <c r="K677" s="35">
        <v>120.68970999999999</v>
      </c>
      <c r="L677" s="35"/>
      <c r="M677" s="35">
        <v>3</v>
      </c>
      <c r="N677" s="12">
        <v>-0.66225165562914867</v>
      </c>
      <c r="O677" s="12">
        <v>3.0927835051546282</v>
      </c>
      <c r="P677" s="35">
        <v>272.23242857142856</v>
      </c>
    </row>
    <row r="678" spans="1:16">
      <c r="A678" s="168">
        <f t="shared" si="8"/>
        <v>44136</v>
      </c>
      <c r="B678" s="71">
        <v>0.90522285714285711</v>
      </c>
      <c r="C678" s="35">
        <v>2.59</v>
      </c>
      <c r="D678" s="12">
        <v>0</v>
      </c>
      <c r="E678" s="12">
        <v>-13.666666666666671</v>
      </c>
      <c r="F678" s="35">
        <v>234.45272</v>
      </c>
      <c r="G678" s="35"/>
      <c r="H678" s="35">
        <v>1.29</v>
      </c>
      <c r="I678" s="12">
        <v>-3.0075187969924855</v>
      </c>
      <c r="J678" s="12">
        <v>-17.834394904458591</v>
      </c>
      <c r="K678" s="35">
        <v>116.77374857142857</v>
      </c>
      <c r="L678" s="35"/>
      <c r="M678" s="35">
        <v>3.04</v>
      </c>
      <c r="N678" s="12">
        <v>1.3333333333333428</v>
      </c>
      <c r="O678" s="12">
        <v>3.0508474576271141</v>
      </c>
      <c r="P678" s="35">
        <v>275.18774857142859</v>
      </c>
    </row>
    <row r="679" spans="1:16">
      <c r="A679" s="168">
        <f t="shared" si="8"/>
        <v>44143</v>
      </c>
      <c r="B679" s="71">
        <v>0.90223857142857145</v>
      </c>
      <c r="C679" s="35">
        <v>2.62</v>
      </c>
      <c r="D679" s="12">
        <v>1.1583011583011853</v>
      </c>
      <c r="E679" s="12">
        <v>-12.080536912751668</v>
      </c>
      <c r="F679" s="35">
        <v>236.38650571428573</v>
      </c>
      <c r="G679" s="35"/>
      <c r="H679" s="35">
        <v>1.29</v>
      </c>
      <c r="I679" s="12">
        <v>0</v>
      </c>
      <c r="J679" s="12">
        <v>-18.867924528301899</v>
      </c>
      <c r="K679" s="35">
        <v>116.38877571428571</v>
      </c>
      <c r="L679" s="35"/>
      <c r="M679" s="35">
        <v>3.04</v>
      </c>
      <c r="N679" s="12">
        <v>0</v>
      </c>
      <c r="O679" s="12">
        <v>2.3569023569023528</v>
      </c>
      <c r="P679" s="35">
        <v>274.28052571428572</v>
      </c>
    </row>
    <row r="680" spans="1:16">
      <c r="A680" s="168">
        <f t="shared" si="8"/>
        <v>44150</v>
      </c>
      <c r="B680" s="71">
        <v>0.89700428571428559</v>
      </c>
      <c r="C680" s="35">
        <v>2.5499999999999998</v>
      </c>
      <c r="D680" s="12">
        <v>-2.6717557251908488</v>
      </c>
      <c r="E680" s="12">
        <v>-13.851351351351354</v>
      </c>
      <c r="F680" s="35">
        <v>228.73609285714284</v>
      </c>
      <c r="G680" s="35"/>
      <c r="H680" s="35">
        <v>1.27</v>
      </c>
      <c r="I680" s="12">
        <v>-1.5503875968992276</v>
      </c>
      <c r="J680" s="12">
        <v>-20.125786163522022</v>
      </c>
      <c r="K680" s="35">
        <v>113.91954428571427</v>
      </c>
      <c r="L680" s="35"/>
      <c r="M680" s="35">
        <v>3.06</v>
      </c>
      <c r="N680" s="12">
        <v>0.65789473684209554</v>
      </c>
      <c r="O680" s="12">
        <v>4.7945205479451971</v>
      </c>
      <c r="P680" s="35">
        <v>274.48331142857143</v>
      </c>
    </row>
    <row r="681" spans="1:16">
      <c r="A681" s="168">
        <f t="shared" si="8"/>
        <v>44157</v>
      </c>
      <c r="B681" s="71">
        <v>0.895177142857143</v>
      </c>
      <c r="C681" s="35">
        <v>2.52</v>
      </c>
      <c r="D681" s="12">
        <v>-1.1764705882352899</v>
      </c>
      <c r="E681" s="12">
        <v>-15.719063545150505</v>
      </c>
      <c r="F681" s="35">
        <v>225.58464000000004</v>
      </c>
      <c r="G681" s="35"/>
      <c r="H681" s="35">
        <v>1.1599999999999999</v>
      </c>
      <c r="I681" s="12">
        <v>-8.6614173228346516</v>
      </c>
      <c r="J681" s="12">
        <v>-23.684210526315795</v>
      </c>
      <c r="K681" s="35">
        <v>103.84054857142857</v>
      </c>
      <c r="L681" s="35"/>
      <c r="M681" s="35">
        <v>3.1</v>
      </c>
      <c r="N681" s="12">
        <v>1.3071895424836555</v>
      </c>
      <c r="O681" s="12">
        <v>6.1643835616438309</v>
      </c>
      <c r="P681" s="35">
        <v>277.50491428571434</v>
      </c>
    </row>
    <row r="682" spans="1:16">
      <c r="A682" s="168">
        <f t="shared" si="8"/>
        <v>44164</v>
      </c>
      <c r="B682" s="71">
        <v>0.89205000000000012</v>
      </c>
      <c r="C682" s="35">
        <v>2.5</v>
      </c>
      <c r="D682" s="12">
        <v>-0.79365079365078373</v>
      </c>
      <c r="E682" s="12">
        <v>-18.300653594771248</v>
      </c>
      <c r="F682" s="35">
        <v>223.01250000000002</v>
      </c>
      <c r="G682" s="35"/>
      <c r="H682" s="35">
        <v>1.18</v>
      </c>
      <c r="I682" s="12">
        <v>1.7241379310344769</v>
      </c>
      <c r="J682" s="12">
        <v>-27.160493827160508</v>
      </c>
      <c r="K682" s="35">
        <v>105.26190000000003</v>
      </c>
      <c r="L682" s="35"/>
      <c r="M682" s="35">
        <v>3.02</v>
      </c>
      <c r="N682" s="12">
        <v>-2.5806451612903345</v>
      </c>
      <c r="O682" s="12">
        <v>1.3422818791946298</v>
      </c>
      <c r="P682" s="35">
        <v>269.39910000000003</v>
      </c>
    </row>
    <row r="683" spans="1:16">
      <c r="A683" s="168">
        <f t="shared" si="8"/>
        <v>44171</v>
      </c>
      <c r="B683" s="71">
        <v>0.90071000000000012</v>
      </c>
      <c r="C683" s="35">
        <v>2.4300000000000002</v>
      </c>
      <c r="D683" s="12">
        <v>-2.7999999999999972</v>
      </c>
      <c r="E683" s="12">
        <v>-19.801980198019791</v>
      </c>
      <c r="F683" s="35">
        <v>218.87253000000007</v>
      </c>
      <c r="G683" s="35"/>
      <c r="H683" s="35">
        <v>1.1499999999999999</v>
      </c>
      <c r="I683" s="12">
        <v>-2.5423728813559308</v>
      </c>
      <c r="J683" s="12">
        <v>-29.878048780487802</v>
      </c>
      <c r="K683" s="35">
        <v>103.58165000000001</v>
      </c>
      <c r="L683" s="35"/>
      <c r="M683" s="35">
        <v>3.07</v>
      </c>
      <c r="N683" s="12">
        <v>1.6556291390728433</v>
      </c>
      <c r="O683" s="12">
        <v>2.6755852842809418</v>
      </c>
      <c r="P683" s="35">
        <v>276.51796999999999</v>
      </c>
    </row>
    <row r="684" spans="1:16">
      <c r="A684" s="168">
        <f t="shared" si="8"/>
        <v>44178</v>
      </c>
      <c r="B684" s="71">
        <v>0.91189714285714274</v>
      </c>
      <c r="C684" s="35">
        <v>2.4900000000000002</v>
      </c>
      <c r="D684" s="12">
        <v>2.4691358024691397</v>
      </c>
      <c r="E684" s="12">
        <v>-17.275747508305642</v>
      </c>
      <c r="F684" s="35">
        <v>227.06238857142856</v>
      </c>
      <c r="G684" s="35"/>
      <c r="H684" s="35">
        <v>1.1100000000000001</v>
      </c>
      <c r="I684" s="12">
        <v>-3.4782608695651902</v>
      </c>
      <c r="J684" s="12">
        <v>-31.901840490797539</v>
      </c>
      <c r="K684" s="35">
        <v>101.22058285714286</v>
      </c>
      <c r="L684" s="35"/>
      <c r="M684" s="35">
        <v>3.03</v>
      </c>
      <c r="N684" s="12">
        <v>-1.3029315960912129</v>
      </c>
      <c r="O684" s="12">
        <v>0.66445182724253016</v>
      </c>
      <c r="P684" s="35">
        <v>276.30483428571421</v>
      </c>
    </row>
    <row r="685" spans="1:16">
      <c r="A685" s="168">
        <f t="shared" si="8"/>
        <v>44185</v>
      </c>
      <c r="B685" s="71">
        <v>0.90777857142857143</v>
      </c>
      <c r="C685" s="35">
        <v>2.4300000000000002</v>
      </c>
      <c r="D685" s="12">
        <v>-2.409638554216869</v>
      </c>
      <c r="E685" s="12">
        <v>-19.269102990033218</v>
      </c>
      <c r="F685" s="35">
        <v>220.59019285714285</v>
      </c>
      <c r="G685" s="35"/>
      <c r="H685" s="35">
        <v>1.1100000000000001</v>
      </c>
      <c r="I685" s="12">
        <v>0</v>
      </c>
      <c r="J685" s="12">
        <v>-32.72727272727272</v>
      </c>
      <c r="K685" s="35">
        <v>100.76342142857145</v>
      </c>
      <c r="L685" s="35"/>
      <c r="M685" s="35">
        <v>3.03</v>
      </c>
      <c r="N685" s="12">
        <v>0</v>
      </c>
      <c r="O685" s="12">
        <v>-1.3029315960912129</v>
      </c>
      <c r="P685" s="35">
        <v>275.05690714285709</v>
      </c>
    </row>
    <row r="686" spans="1:16">
      <c r="A686" s="168">
        <f t="shared" si="8"/>
        <v>44192</v>
      </c>
      <c r="B686" s="71">
        <v>0.90524428571428572</v>
      </c>
      <c r="C686" s="35">
        <v>2.44</v>
      </c>
      <c r="D686" s="12">
        <v>0.41152263374483766</v>
      </c>
      <c r="E686" s="12">
        <v>-18.666666666666671</v>
      </c>
      <c r="F686" s="35">
        <v>220.8796057142857</v>
      </c>
      <c r="G686" s="35"/>
      <c r="H686" s="35">
        <v>1.1599999999999999</v>
      </c>
      <c r="I686" s="12">
        <v>4.5045045045044816</v>
      </c>
      <c r="J686" s="12">
        <v>-29.268292682926827</v>
      </c>
      <c r="K686" s="35">
        <v>105.00833714285713</v>
      </c>
      <c r="L686" s="35"/>
      <c r="M686" s="35">
        <v>3</v>
      </c>
      <c r="N686" s="12">
        <v>-0.99009900990097321</v>
      </c>
      <c r="O686" s="12">
        <v>-2.2801302931596013</v>
      </c>
      <c r="P686" s="35">
        <v>271.5732857142857</v>
      </c>
    </row>
    <row r="687" spans="1:16">
      <c r="A687" s="168">
        <f t="shared" si="8"/>
        <v>44199</v>
      </c>
      <c r="B687" s="71">
        <v>0.90154571428571428</v>
      </c>
      <c r="C687" s="35">
        <v>2.46</v>
      </c>
      <c r="D687" s="12">
        <v>0.81967213114752724</v>
      </c>
      <c r="E687" s="12">
        <v>-18</v>
      </c>
      <c r="F687" s="35">
        <v>221.78024571428571</v>
      </c>
      <c r="G687" s="35"/>
      <c r="H687" s="35">
        <v>1.1399999999999999</v>
      </c>
      <c r="I687" s="12">
        <v>-1.7241379310344911</v>
      </c>
      <c r="J687" s="12">
        <v>-32.142857142857153</v>
      </c>
      <c r="K687" s="35">
        <v>102.77621142857143</v>
      </c>
      <c r="L687" s="35"/>
      <c r="M687" s="35">
        <v>2.96</v>
      </c>
      <c r="N687" s="12">
        <v>-1.3333333333333286</v>
      </c>
      <c r="O687" s="12">
        <v>-3.2679738562091529</v>
      </c>
      <c r="P687" s="35">
        <v>266.85753142857141</v>
      </c>
    </row>
    <row r="688" spans="1:16">
      <c r="A688" s="168">
        <f t="shared" si="8"/>
        <v>44206</v>
      </c>
      <c r="B688" s="71">
        <v>0.90211000000000008</v>
      </c>
      <c r="C688" s="35">
        <v>2.46</v>
      </c>
      <c r="D688" s="12">
        <v>0</v>
      </c>
      <c r="E688" s="12">
        <v>-17.449664429530202</v>
      </c>
      <c r="F688" s="35">
        <v>221.91906</v>
      </c>
      <c r="G688" s="35"/>
      <c r="H688" s="35">
        <v>1.04</v>
      </c>
      <c r="I688" s="12">
        <v>-8.771929824561397</v>
      </c>
      <c r="J688" s="12">
        <v>-35.802469135802468</v>
      </c>
      <c r="K688" s="35">
        <v>93.819440000000014</v>
      </c>
      <c r="L688" s="35"/>
      <c r="M688" s="35">
        <v>2.93</v>
      </c>
      <c r="N688" s="12">
        <v>-1.0135135135135158</v>
      </c>
      <c r="O688" s="12">
        <v>-2.657807308970078</v>
      </c>
      <c r="P688" s="35">
        <v>264.31823000000003</v>
      </c>
    </row>
    <row r="689" spans="1:16">
      <c r="A689" s="168">
        <f t="shared" si="8"/>
        <v>44213</v>
      </c>
      <c r="B689" s="71">
        <v>0.89389285714285704</v>
      </c>
      <c r="C689" s="35">
        <v>2.3199999999999998</v>
      </c>
      <c r="D689" s="12">
        <v>-5.6910569105691167</v>
      </c>
      <c r="E689" s="12">
        <v>-20.547945205479451</v>
      </c>
      <c r="F689" s="35">
        <v>207.38314285714284</v>
      </c>
      <c r="G689" s="35"/>
      <c r="H689" s="35">
        <v>1.1000000000000001</v>
      </c>
      <c r="I689" s="12">
        <v>5.7692307692307736</v>
      </c>
      <c r="J689" s="12">
        <v>-31.25</v>
      </c>
      <c r="K689" s="35">
        <v>98.328214285714282</v>
      </c>
      <c r="L689" s="35"/>
      <c r="M689" s="35">
        <v>2.83</v>
      </c>
      <c r="N689" s="12">
        <v>-3.4129692832764533</v>
      </c>
      <c r="O689" s="12">
        <v>-5.6666666666666572</v>
      </c>
      <c r="P689" s="35">
        <v>252.97167857142858</v>
      </c>
    </row>
    <row r="690" spans="1:16">
      <c r="A690" s="168">
        <f t="shared" si="8"/>
        <v>44220</v>
      </c>
      <c r="B690" s="71">
        <v>0.88921285714285703</v>
      </c>
      <c r="C690" s="35">
        <v>2.37</v>
      </c>
      <c r="D690" s="12">
        <v>2.1551724137931103</v>
      </c>
      <c r="E690" s="12">
        <v>-17.132867132867119</v>
      </c>
      <c r="F690" s="35">
        <v>210.74344714285712</v>
      </c>
      <c r="G690" s="35"/>
      <c r="H690" s="35">
        <v>1.1200000000000001</v>
      </c>
      <c r="I690" s="12">
        <v>1.8181818181818272</v>
      </c>
      <c r="J690" s="12">
        <v>-36.723163841807903</v>
      </c>
      <c r="K690" s="35">
        <v>99.591840000000005</v>
      </c>
      <c r="L690" s="35"/>
      <c r="M690" s="35">
        <v>2.8</v>
      </c>
      <c r="N690" s="12">
        <v>-1.0600706713780994</v>
      </c>
      <c r="O690" s="12">
        <v>-1.4084507042253449</v>
      </c>
      <c r="P690" s="35">
        <v>248.97959999999998</v>
      </c>
    </row>
    <row r="691" spans="1:16">
      <c r="A691" s="168">
        <f t="shared" si="8"/>
        <v>44227</v>
      </c>
      <c r="B691" s="71">
        <v>0.88615285714285708</v>
      </c>
      <c r="C691" s="35">
        <v>2.42</v>
      </c>
      <c r="D691" s="12">
        <v>2.1097046413502056</v>
      </c>
      <c r="E691" s="12">
        <v>-12.949640287769782</v>
      </c>
      <c r="F691" s="35">
        <v>214.44899142857139</v>
      </c>
      <c r="G691" s="35"/>
      <c r="H691" s="35">
        <v>1.1200000000000001</v>
      </c>
      <c r="I691" s="12">
        <v>0</v>
      </c>
      <c r="J691" s="12">
        <v>-29.113924050632917</v>
      </c>
      <c r="K691" s="35">
        <v>99.249120000000005</v>
      </c>
      <c r="L691" s="35"/>
      <c r="M691" s="35">
        <v>2.86</v>
      </c>
      <c r="N691" s="12">
        <v>2.1428571428571388</v>
      </c>
      <c r="O691" s="12">
        <v>-0.34843205574914293</v>
      </c>
      <c r="P691" s="35">
        <v>253.43971714285712</v>
      </c>
    </row>
    <row r="692" spans="1:16">
      <c r="A692" s="168">
        <f t="shared" si="8"/>
        <v>44234</v>
      </c>
      <c r="B692" s="71">
        <v>0.87938857142857141</v>
      </c>
      <c r="C692" s="35">
        <v>2.46</v>
      </c>
      <c r="D692" s="12">
        <v>1.6528925619834638</v>
      </c>
      <c r="E692" s="12">
        <v>-11.191335740072205</v>
      </c>
      <c r="F692" s="35">
        <v>216.32958857142856</v>
      </c>
      <c r="G692" s="35"/>
      <c r="H692" s="35">
        <v>1.1000000000000001</v>
      </c>
      <c r="I692" s="12">
        <v>-1.7857142857142918</v>
      </c>
      <c r="J692" s="12">
        <v>-31.25</v>
      </c>
      <c r="K692" s="35">
        <v>96.732742857142867</v>
      </c>
      <c r="L692" s="35"/>
      <c r="M692" s="35">
        <v>2.89</v>
      </c>
      <c r="N692" s="12">
        <v>1.0489510489510678</v>
      </c>
      <c r="O692" s="12">
        <v>0</v>
      </c>
      <c r="P692" s="35">
        <v>254.14329714285714</v>
      </c>
    </row>
    <row r="693" spans="1:16">
      <c r="A693" s="168">
        <f t="shared" si="8"/>
        <v>44241</v>
      </c>
      <c r="B693" s="71">
        <v>0.87730000000000008</v>
      </c>
      <c r="C693" s="35">
        <v>2.4</v>
      </c>
      <c r="D693" s="12">
        <v>-2.4390243902439011</v>
      </c>
      <c r="E693" s="12">
        <v>-12.727272727272734</v>
      </c>
      <c r="F693" s="35">
        <v>210.55200000000002</v>
      </c>
      <c r="G693" s="35"/>
      <c r="H693" s="35">
        <v>1.08</v>
      </c>
      <c r="I693" s="12">
        <v>-1.818181818181813</v>
      </c>
      <c r="J693" s="12">
        <v>-31.64556962025317</v>
      </c>
      <c r="K693" s="35">
        <v>94.748400000000004</v>
      </c>
      <c r="L693" s="35"/>
      <c r="M693" s="35">
        <v>2.82</v>
      </c>
      <c r="N693" s="12">
        <v>-2.4221453287197363</v>
      </c>
      <c r="O693" s="12">
        <v>-2.4221453287197363</v>
      </c>
      <c r="P693" s="35">
        <v>247.39859999999999</v>
      </c>
    </row>
    <row r="694" spans="1:16">
      <c r="A694" s="168">
        <f t="shared" si="8"/>
        <v>44248</v>
      </c>
      <c r="B694" s="71">
        <v>0.86975285714285711</v>
      </c>
      <c r="C694" s="35">
        <v>2.39</v>
      </c>
      <c r="D694" s="12">
        <v>-0.41666666666665719</v>
      </c>
      <c r="E694" s="12">
        <v>-13.718411552346566</v>
      </c>
      <c r="F694" s="35">
        <v>207.87093285714286</v>
      </c>
      <c r="G694" s="35"/>
      <c r="H694" s="35">
        <v>1.1200000000000001</v>
      </c>
      <c r="I694" s="12">
        <v>3.7037037037036953</v>
      </c>
      <c r="J694" s="12">
        <v>-28.205128205128204</v>
      </c>
      <c r="K694" s="35">
        <v>97.412320000000008</v>
      </c>
      <c r="L694" s="35"/>
      <c r="M694" s="35">
        <v>2.8</v>
      </c>
      <c r="N694" s="12">
        <v>-0.7092198581560325</v>
      </c>
      <c r="O694" s="12">
        <v>-4.7619047619047734</v>
      </c>
      <c r="P694" s="35">
        <v>243.53079999999997</v>
      </c>
    </row>
    <row r="695" spans="1:16">
      <c r="A695" s="168">
        <f t="shared" si="8"/>
        <v>44255</v>
      </c>
      <c r="B695" s="71">
        <v>0.86555714285714302</v>
      </c>
      <c r="C695" s="35">
        <v>2.48</v>
      </c>
      <c r="D695" s="12">
        <v>3.7656903765690402</v>
      </c>
      <c r="E695" s="12">
        <v>-11.111111111111114</v>
      </c>
      <c r="F695" s="35">
        <v>214.65817142857148</v>
      </c>
      <c r="G695" s="35"/>
      <c r="H695" s="35">
        <v>1.1000000000000001</v>
      </c>
      <c r="I695" s="12">
        <v>-1.7857142857142918</v>
      </c>
      <c r="J695" s="12">
        <v>-29.936305732484072</v>
      </c>
      <c r="K695" s="35">
        <v>95.211285714285737</v>
      </c>
      <c r="L695" s="35"/>
      <c r="M695" s="35">
        <v>2.81</v>
      </c>
      <c r="N695" s="12">
        <v>0.3571428571428612</v>
      </c>
      <c r="O695" s="12">
        <v>-5.3872053872053982</v>
      </c>
      <c r="P695" s="35">
        <v>243.22155714285719</v>
      </c>
    </row>
    <row r="696" spans="1:16">
      <c r="A696" s="168">
        <f t="shared" si="8"/>
        <v>44262</v>
      </c>
      <c r="B696" s="71">
        <v>0.86466428571428566</v>
      </c>
      <c r="C696" s="35">
        <v>2.4900000000000002</v>
      </c>
      <c r="D696" s="12">
        <v>0.40322580645162986</v>
      </c>
      <c r="E696" s="12">
        <v>-12.323943661971811</v>
      </c>
      <c r="F696" s="35">
        <v>215.30140714285713</v>
      </c>
      <c r="G696" s="35"/>
      <c r="H696" s="35">
        <v>1.18</v>
      </c>
      <c r="I696" s="12">
        <v>7.2727272727272521</v>
      </c>
      <c r="J696" s="12">
        <v>-24.840764331210195</v>
      </c>
      <c r="K696" s="35">
        <v>102.03038571428571</v>
      </c>
      <c r="L696" s="35"/>
      <c r="M696" s="35">
        <v>2.93</v>
      </c>
      <c r="N696" s="12">
        <v>4.2704626334519702</v>
      </c>
      <c r="O696" s="12">
        <v>-1.3468013468013567</v>
      </c>
      <c r="P696" s="35">
        <v>253.34663571428572</v>
      </c>
    </row>
    <row r="697" spans="1:16">
      <c r="A697" s="168">
        <f t="shared" si="8"/>
        <v>44269</v>
      </c>
      <c r="B697" s="71">
        <v>0.85818142857142854</v>
      </c>
      <c r="C697" s="35">
        <v>2.4</v>
      </c>
      <c r="D697" s="12">
        <v>-3.6144578313253106</v>
      </c>
      <c r="E697" s="12">
        <v>-15.789473684210535</v>
      </c>
      <c r="F697" s="35">
        <v>205.96354285714281</v>
      </c>
      <c r="G697" s="35"/>
      <c r="H697" s="35">
        <v>1.19</v>
      </c>
      <c r="I697" s="12">
        <v>0.84745762711864359</v>
      </c>
      <c r="J697" s="12">
        <v>-26.99386503067484</v>
      </c>
      <c r="K697" s="35">
        <v>102.12358999999999</v>
      </c>
      <c r="L697" s="35"/>
      <c r="M697" s="35">
        <v>2.86</v>
      </c>
      <c r="N697" s="12">
        <v>-2.3890784982935287</v>
      </c>
      <c r="O697" s="12">
        <v>-5.6105610561056096</v>
      </c>
      <c r="P697" s="35">
        <v>245.43988857142853</v>
      </c>
    </row>
    <row r="698" spans="1:16">
      <c r="A698" s="168">
        <f t="shared" si="8"/>
        <v>44276</v>
      </c>
      <c r="B698" s="71">
        <v>0.85745571428571432</v>
      </c>
      <c r="C698" s="35">
        <v>2.6</v>
      </c>
      <c r="D698" s="12">
        <v>8.3333333333333428</v>
      </c>
      <c r="E698" s="12">
        <v>-8.7719298245614112</v>
      </c>
      <c r="F698" s="35">
        <v>222.93848571428572</v>
      </c>
      <c r="G698" s="35"/>
      <c r="H698" s="35">
        <v>1.27</v>
      </c>
      <c r="I698" s="12">
        <v>6.7226890756302566</v>
      </c>
      <c r="J698" s="12">
        <v>-22.085889570552141</v>
      </c>
      <c r="K698" s="35">
        <v>108.89687571428573</v>
      </c>
      <c r="L698" s="35"/>
      <c r="M698" s="35">
        <v>2.92</v>
      </c>
      <c r="N698" s="12">
        <v>2.0979020979021072</v>
      </c>
      <c r="O698" s="12">
        <v>-3.6303630363036348</v>
      </c>
      <c r="P698" s="35">
        <v>250.37706857142857</v>
      </c>
    </row>
    <row r="699" spans="1:16">
      <c r="A699" s="168">
        <f t="shared" si="8"/>
        <v>44283</v>
      </c>
      <c r="B699" s="71">
        <v>0.85931142857142873</v>
      </c>
      <c r="C699" s="35">
        <v>2.63</v>
      </c>
      <c r="D699" s="12">
        <v>1.1538461538461462</v>
      </c>
      <c r="E699" s="12">
        <v>-7.7192982456140413</v>
      </c>
      <c r="F699" s="35">
        <v>225.99890571428577</v>
      </c>
      <c r="G699" s="35"/>
      <c r="H699" s="35">
        <v>1.25</v>
      </c>
      <c r="I699" s="12">
        <v>-1.5748031496062964</v>
      </c>
      <c r="J699" s="12">
        <v>-23.312883435582819</v>
      </c>
      <c r="K699" s="35">
        <v>107.4139285714286</v>
      </c>
      <c r="L699" s="35"/>
      <c r="M699" s="35">
        <v>2.89</v>
      </c>
      <c r="N699" s="12">
        <v>-1.0273972602739718</v>
      </c>
      <c r="O699" s="12">
        <v>-4.620462046204608</v>
      </c>
      <c r="P699" s="35">
        <v>248.34100285714294</v>
      </c>
    </row>
    <row r="700" spans="1:16">
      <c r="A700" s="168">
        <f t="shared" si="8"/>
        <v>44290</v>
      </c>
      <c r="B700" s="71">
        <v>0.85256428571428577</v>
      </c>
      <c r="C700" s="35">
        <v>2.6</v>
      </c>
      <c r="D700" s="12">
        <v>-1.1406844106463723</v>
      </c>
      <c r="E700" s="12">
        <v>-8.7719298245614112</v>
      </c>
      <c r="F700" s="35">
        <v>221.66671428571431</v>
      </c>
      <c r="G700" s="35"/>
      <c r="H700" s="35">
        <v>1.35</v>
      </c>
      <c r="I700" s="12">
        <v>8</v>
      </c>
      <c r="J700" s="12">
        <v>-17.177914110429441</v>
      </c>
      <c r="K700" s="35">
        <v>115.0961785714286</v>
      </c>
      <c r="L700" s="35"/>
      <c r="M700" s="35">
        <v>2.91</v>
      </c>
      <c r="N700" s="12">
        <v>0.69204152249136541</v>
      </c>
      <c r="O700" s="12">
        <v>-3.9603960396039497</v>
      </c>
      <c r="P700" s="35">
        <v>248.0962071428572</v>
      </c>
    </row>
    <row r="701" spans="1:16">
      <c r="A701" s="168">
        <f t="shared" si="8"/>
        <v>44297</v>
      </c>
      <c r="B701" s="71">
        <v>0.85916999999999999</v>
      </c>
      <c r="C701" s="35">
        <v>2.63</v>
      </c>
      <c r="D701" s="12">
        <v>1.1538461538461462</v>
      </c>
      <c r="E701" s="12" t="e">
        <v>#VALUE!</v>
      </c>
      <c r="F701" s="35">
        <v>225.96170999999998</v>
      </c>
      <c r="G701" s="35"/>
      <c r="H701" s="35">
        <v>1.28</v>
      </c>
      <c r="I701" s="12">
        <v>-5.1851851851851904</v>
      </c>
      <c r="J701" s="12" t="e">
        <v>#VALUE!</v>
      </c>
      <c r="K701" s="35">
        <v>109.97376000000001</v>
      </c>
      <c r="L701" s="35"/>
      <c r="M701" s="35">
        <v>2.95</v>
      </c>
      <c r="N701" s="12">
        <v>1.3745704467353903</v>
      </c>
      <c r="O701" s="12" t="e">
        <v>#VALUE!</v>
      </c>
      <c r="P701" s="35">
        <v>253.45515</v>
      </c>
    </row>
    <row r="702" spans="1:16">
      <c r="A702" s="168">
        <f t="shared" si="8"/>
        <v>44304</v>
      </c>
      <c r="B702" s="71">
        <v>0.86733000000000005</v>
      </c>
      <c r="C702" s="35">
        <v>2.72</v>
      </c>
      <c r="D702" s="12">
        <v>3.4220532319391879</v>
      </c>
      <c r="E702" s="12" t="e">
        <v>#VALUE!</v>
      </c>
      <c r="F702" s="35">
        <v>235.91376000000002</v>
      </c>
      <c r="G702" s="35"/>
      <c r="H702" s="35">
        <v>1.26</v>
      </c>
      <c r="I702" s="12">
        <v>-1.5625</v>
      </c>
      <c r="J702" s="12" t="e">
        <v>#VALUE!</v>
      </c>
      <c r="K702" s="35">
        <v>109.28358</v>
      </c>
      <c r="L702" s="35"/>
      <c r="M702" s="35">
        <v>2.88</v>
      </c>
      <c r="N702" s="12">
        <v>-2.3728813559322077</v>
      </c>
      <c r="O702" s="12" t="e">
        <v>#VALUE!</v>
      </c>
      <c r="P702" s="35">
        <v>249.79103999999998</v>
      </c>
    </row>
    <row r="703" spans="1:16">
      <c r="A703" s="168">
        <f t="shared" si="8"/>
        <v>44311</v>
      </c>
      <c r="B703" s="71">
        <v>0.86622571428571415</v>
      </c>
      <c r="C703" s="35">
        <v>2.71</v>
      </c>
      <c r="D703" s="12">
        <v>-0.3676470588235361</v>
      </c>
      <c r="E703" s="12" t="e">
        <v>#VALUE!</v>
      </c>
      <c r="F703" s="35">
        <v>234.74716857142855</v>
      </c>
      <c r="G703" s="35"/>
      <c r="H703" s="35">
        <v>1.27</v>
      </c>
      <c r="I703" s="12">
        <v>0.79365079365078373</v>
      </c>
      <c r="J703" s="12" t="e">
        <v>#VALUE!</v>
      </c>
      <c r="K703" s="35">
        <v>110.01066571428571</v>
      </c>
      <c r="L703" s="35"/>
      <c r="M703" s="35">
        <v>2.91</v>
      </c>
      <c r="N703" s="12">
        <v>1.0416666666666714</v>
      </c>
      <c r="O703" s="12" t="e">
        <v>#VALUE!</v>
      </c>
      <c r="P703" s="35">
        <v>252.0716828571428</v>
      </c>
    </row>
    <row r="704" spans="1:16">
      <c r="A704" s="168">
        <f t="shared" si="8"/>
        <v>44318</v>
      </c>
      <c r="B704" s="71">
        <v>0.86914142857142829</v>
      </c>
      <c r="C704" s="35">
        <v>2.76</v>
      </c>
      <c r="D704" s="12">
        <v>1.8450184501844973</v>
      </c>
      <c r="E704" s="12" t="e">
        <v>#VALUE!</v>
      </c>
      <c r="F704" s="35">
        <v>239.88303428571419</v>
      </c>
      <c r="G704" s="35"/>
      <c r="H704" s="35">
        <v>1.42</v>
      </c>
      <c r="I704" s="12">
        <v>11.811023622047244</v>
      </c>
      <c r="J704" s="12" t="e">
        <v>#VALUE!</v>
      </c>
      <c r="K704" s="35">
        <v>123.41808285714282</v>
      </c>
      <c r="L704" s="35"/>
      <c r="M704" s="35">
        <v>2.93</v>
      </c>
      <c r="N704" s="12">
        <v>0.68728522336769515</v>
      </c>
      <c r="O704" s="12" t="e">
        <v>#VALUE!</v>
      </c>
      <c r="P704" s="35">
        <v>254.65843857142852</v>
      </c>
    </row>
    <row r="705" spans="1:16">
      <c r="A705" s="168">
        <f t="shared" si="8"/>
        <v>44325</v>
      </c>
      <c r="B705" s="71">
        <v>0.86724714285714288</v>
      </c>
      <c r="C705" s="35">
        <v>2.87</v>
      </c>
      <c r="D705" s="12">
        <v>3.9855072463768266</v>
      </c>
      <c r="E705" s="12" t="e">
        <v>#VALUE!</v>
      </c>
      <c r="F705" s="35">
        <v>248.89993000000001</v>
      </c>
      <c r="G705" s="35"/>
      <c r="H705" s="35">
        <v>1.45</v>
      </c>
      <c r="I705" s="12">
        <v>2.1126760563380316</v>
      </c>
      <c r="J705" s="12" t="e">
        <v>#VALUE!</v>
      </c>
      <c r="K705" s="35">
        <v>125.75083571428571</v>
      </c>
      <c r="L705" s="35"/>
      <c r="M705" s="35">
        <v>3.04</v>
      </c>
      <c r="N705" s="12">
        <v>3.7542662116040901</v>
      </c>
      <c r="O705" s="12" t="e">
        <v>#VALUE!</v>
      </c>
      <c r="P705" s="35">
        <v>263.64313142857145</v>
      </c>
    </row>
    <row r="706" spans="1:16">
      <c r="A706" s="168">
        <f t="shared" si="8"/>
        <v>44332</v>
      </c>
      <c r="B706" s="71">
        <v>0.86149285714285717</v>
      </c>
      <c r="C706" s="35" t="s">
        <v>46</v>
      </c>
      <c r="D706" s="12" t="e">
        <v>#VALUE!</v>
      </c>
      <c r="E706" s="12" t="e">
        <v>#VALUE!</v>
      </c>
      <c r="F706" s="35" t="e">
        <v>#VALUE!</v>
      </c>
      <c r="G706" s="35"/>
      <c r="H706" s="35" t="s">
        <v>46</v>
      </c>
      <c r="I706" s="12" t="e">
        <v>#VALUE!</v>
      </c>
      <c r="J706" s="12" t="e">
        <v>#VALUE!</v>
      </c>
      <c r="K706" s="35" t="e">
        <v>#VALUE!</v>
      </c>
      <c r="L706" s="35"/>
      <c r="M706" s="35" t="s">
        <v>46</v>
      </c>
      <c r="N706" s="12" t="e">
        <v>#VALUE!</v>
      </c>
      <c r="O706" s="12" t="e">
        <v>#VALUE!</v>
      </c>
      <c r="P706" s="35" t="e">
        <v>#VALUE!</v>
      </c>
    </row>
    <row r="707" spans="1:16">
      <c r="A707" s="168">
        <f t="shared" ref="A707:A770" si="9">A706+7</f>
        <v>44339</v>
      </c>
      <c r="B707" s="71">
        <v>0.49218428571428569</v>
      </c>
      <c r="C707" s="35">
        <v>0</v>
      </c>
      <c r="D707" s="12" t="e">
        <v>#VALUE!</v>
      </c>
      <c r="E707" s="12" t="e">
        <v>#VALUE!</v>
      </c>
      <c r="F707" s="35">
        <v>0</v>
      </c>
      <c r="G707" s="35"/>
      <c r="H707" s="35">
        <v>0</v>
      </c>
      <c r="I707" s="12" t="e">
        <v>#VALUE!</v>
      </c>
      <c r="J707" s="12" t="e">
        <v>#VALUE!</v>
      </c>
      <c r="K707" s="35">
        <v>0</v>
      </c>
      <c r="L707" s="35"/>
      <c r="M707" s="35">
        <v>0</v>
      </c>
      <c r="N707" s="12" t="e">
        <v>#VALUE!</v>
      </c>
      <c r="O707" s="12" t="e">
        <v>#VALUE!</v>
      </c>
      <c r="P707" s="35">
        <v>0</v>
      </c>
    </row>
    <row r="708" spans="1:16">
      <c r="A708" s="168">
        <f t="shared" si="9"/>
        <v>44346</v>
      </c>
      <c r="B708" s="71">
        <v>0</v>
      </c>
      <c r="C708" s="35">
        <v>0</v>
      </c>
      <c r="D708" s="12" t="e">
        <v>#DIV/0!</v>
      </c>
      <c r="E708" s="12" t="e">
        <v>#VALUE!</v>
      </c>
      <c r="F708" s="35">
        <v>0</v>
      </c>
      <c r="G708" s="35"/>
      <c r="H708" s="35">
        <v>0</v>
      </c>
      <c r="I708" s="12" t="e">
        <v>#DIV/0!</v>
      </c>
      <c r="J708" s="12" t="e">
        <v>#VALUE!</v>
      </c>
      <c r="K708" s="35">
        <v>0</v>
      </c>
      <c r="L708" s="35"/>
      <c r="M708" s="35">
        <v>0</v>
      </c>
      <c r="N708" s="12" t="e">
        <v>#DIV/0!</v>
      </c>
      <c r="O708" s="12" t="e">
        <v>#VALUE!</v>
      </c>
      <c r="P708" s="35">
        <v>0</v>
      </c>
    </row>
    <row r="709" spans="1:16">
      <c r="A709" s="168">
        <f t="shared" si="9"/>
        <v>44353</v>
      </c>
      <c r="B709" s="71">
        <v>0</v>
      </c>
      <c r="C709" s="35">
        <v>0</v>
      </c>
      <c r="D709" s="12" t="e">
        <v>#DIV/0!</v>
      </c>
      <c r="E709" s="12" t="e">
        <v>#VALUE!</v>
      </c>
      <c r="F709" s="35">
        <v>0</v>
      </c>
      <c r="G709" s="35"/>
      <c r="H709" s="35">
        <v>0</v>
      </c>
      <c r="I709" s="12" t="e">
        <v>#DIV/0!</v>
      </c>
      <c r="J709" s="12" t="e">
        <v>#VALUE!</v>
      </c>
      <c r="K709" s="35">
        <v>0</v>
      </c>
      <c r="L709" s="35"/>
      <c r="M709" s="35">
        <v>0</v>
      </c>
      <c r="N709" s="12" t="e">
        <v>#DIV/0!</v>
      </c>
      <c r="O709" s="12" t="e">
        <v>#VALUE!</v>
      </c>
      <c r="P709" s="35">
        <v>0</v>
      </c>
    </row>
    <row r="710" spans="1:16">
      <c r="A710" s="168">
        <f t="shared" si="9"/>
        <v>44360</v>
      </c>
      <c r="B710" s="71">
        <v>0</v>
      </c>
      <c r="C710" s="35">
        <v>0</v>
      </c>
      <c r="D710" s="12" t="e">
        <v>#DIV/0!</v>
      </c>
      <c r="E710" s="12">
        <v>-100</v>
      </c>
      <c r="F710" s="35">
        <v>0</v>
      </c>
      <c r="G710" s="35"/>
      <c r="H710" s="35">
        <v>0</v>
      </c>
      <c r="I710" s="12" t="e">
        <v>#DIV/0!</v>
      </c>
      <c r="J710" s="12">
        <v>-100</v>
      </c>
      <c r="K710" s="35">
        <v>0</v>
      </c>
      <c r="L710" s="35"/>
      <c r="M710" s="35">
        <v>0</v>
      </c>
      <c r="N710" s="12" t="e">
        <v>#DIV/0!</v>
      </c>
      <c r="O710" s="12">
        <v>-100</v>
      </c>
      <c r="P710" s="35">
        <v>0</v>
      </c>
    </row>
    <row r="711" spans="1:16">
      <c r="A711" s="168">
        <f t="shared" si="9"/>
        <v>44367</v>
      </c>
      <c r="B711" s="71">
        <v>0</v>
      </c>
      <c r="C711" s="35">
        <v>0</v>
      </c>
      <c r="D711" s="12" t="e">
        <v>#DIV/0!</v>
      </c>
      <c r="E711" s="12">
        <v>-100</v>
      </c>
      <c r="F711" s="35">
        <v>0</v>
      </c>
      <c r="G711" s="35"/>
      <c r="H711" s="35">
        <v>0</v>
      </c>
      <c r="I711" s="12" t="e">
        <v>#DIV/0!</v>
      </c>
      <c r="J711" s="12">
        <v>-100</v>
      </c>
      <c r="K711" s="35">
        <v>0</v>
      </c>
      <c r="L711" s="35"/>
      <c r="M711" s="35">
        <v>0</v>
      </c>
      <c r="N711" s="12" t="e">
        <v>#DIV/0!</v>
      </c>
      <c r="O711" s="12">
        <v>-100</v>
      </c>
      <c r="P711" s="35">
        <v>0</v>
      </c>
    </row>
    <row r="712" spans="1:16">
      <c r="A712" s="168">
        <f t="shared" si="9"/>
        <v>44374</v>
      </c>
      <c r="B712" s="71">
        <v>0</v>
      </c>
      <c r="C712" s="35">
        <v>0</v>
      </c>
      <c r="D712" s="12" t="e">
        <v>#DIV/0!</v>
      </c>
      <c r="E712" s="12">
        <v>-100</v>
      </c>
      <c r="F712" s="35">
        <v>0</v>
      </c>
      <c r="G712" s="35"/>
      <c r="H712" s="35">
        <v>0</v>
      </c>
      <c r="I712" s="12" t="e">
        <v>#DIV/0!</v>
      </c>
      <c r="J712" s="12">
        <v>-100</v>
      </c>
      <c r="K712" s="35">
        <v>0</v>
      </c>
      <c r="L712" s="35"/>
      <c r="M712" s="35">
        <v>0</v>
      </c>
      <c r="N712" s="12" t="e">
        <v>#DIV/0!</v>
      </c>
      <c r="O712" s="12">
        <v>-100</v>
      </c>
      <c r="P712" s="35">
        <v>0</v>
      </c>
    </row>
    <row r="713" spans="1:16">
      <c r="A713" s="168">
        <f t="shared" si="9"/>
        <v>44381</v>
      </c>
      <c r="B713" s="71">
        <v>0</v>
      </c>
      <c r="C713" s="35">
        <v>0</v>
      </c>
      <c r="D713" s="12" t="e">
        <v>#DIV/0!</v>
      </c>
      <c r="E713" s="12">
        <v>-100</v>
      </c>
      <c r="F713" s="35">
        <v>0</v>
      </c>
      <c r="G713" s="35"/>
      <c r="H713" s="35">
        <v>0</v>
      </c>
      <c r="I713" s="12" t="e">
        <v>#DIV/0!</v>
      </c>
      <c r="J713" s="12">
        <v>-100</v>
      </c>
      <c r="K713" s="35">
        <v>0</v>
      </c>
      <c r="L713" s="35"/>
      <c r="M713" s="35">
        <v>0</v>
      </c>
      <c r="N713" s="12" t="e">
        <v>#DIV/0!</v>
      </c>
      <c r="O713" s="12">
        <v>-100</v>
      </c>
      <c r="P713" s="35">
        <v>0</v>
      </c>
    </row>
    <row r="714" spans="1:16">
      <c r="A714" s="168">
        <f t="shared" si="9"/>
        <v>44388</v>
      </c>
      <c r="B714" s="71">
        <v>0</v>
      </c>
      <c r="C714" s="35">
        <v>0</v>
      </c>
      <c r="D714" s="12" t="e">
        <v>#DIV/0!</v>
      </c>
      <c r="E714" s="12">
        <v>-100</v>
      </c>
      <c r="F714" s="35">
        <v>0</v>
      </c>
      <c r="G714" s="35"/>
      <c r="H714" s="35">
        <v>0</v>
      </c>
      <c r="I714" s="12" t="e">
        <v>#DIV/0!</v>
      </c>
      <c r="J714" s="12">
        <v>-100</v>
      </c>
      <c r="K714" s="35">
        <v>0</v>
      </c>
      <c r="L714" s="35"/>
      <c r="M714" s="35">
        <v>0</v>
      </c>
      <c r="N714" s="12" t="e">
        <v>#DIV/0!</v>
      </c>
      <c r="O714" s="12">
        <v>-100</v>
      </c>
      <c r="P714" s="35">
        <v>0</v>
      </c>
    </row>
    <row r="715" spans="1:16">
      <c r="A715" s="168">
        <f t="shared" si="9"/>
        <v>44395</v>
      </c>
      <c r="B715" s="71">
        <v>0</v>
      </c>
      <c r="C715" s="35">
        <v>0</v>
      </c>
      <c r="D715" s="12" t="e">
        <v>#DIV/0!</v>
      </c>
      <c r="E715" s="12">
        <v>-100</v>
      </c>
      <c r="F715" s="35">
        <v>0</v>
      </c>
      <c r="G715" s="35"/>
      <c r="H715" s="35">
        <v>0</v>
      </c>
      <c r="I715" s="12" t="e">
        <v>#DIV/0!</v>
      </c>
      <c r="J715" s="12">
        <v>-100</v>
      </c>
      <c r="K715" s="35">
        <v>0</v>
      </c>
      <c r="L715" s="35"/>
      <c r="M715" s="35">
        <v>0</v>
      </c>
      <c r="N715" s="12" t="e">
        <v>#DIV/0!</v>
      </c>
      <c r="O715" s="12">
        <v>-100</v>
      </c>
      <c r="P715" s="35">
        <v>0</v>
      </c>
    </row>
    <row r="716" spans="1:16">
      <c r="A716" s="168">
        <f t="shared" si="9"/>
        <v>44402</v>
      </c>
      <c r="B716" s="71">
        <v>0</v>
      </c>
      <c r="C716" s="35">
        <v>0</v>
      </c>
      <c r="D716" s="12" t="e">
        <v>#DIV/0!</v>
      </c>
      <c r="E716" s="12">
        <v>-100</v>
      </c>
      <c r="F716" s="35">
        <v>0</v>
      </c>
      <c r="G716" s="35"/>
      <c r="H716" s="35">
        <v>0</v>
      </c>
      <c r="I716" s="12" t="e">
        <v>#DIV/0!</v>
      </c>
      <c r="J716" s="12">
        <v>-100</v>
      </c>
      <c r="K716" s="35">
        <v>0</v>
      </c>
      <c r="L716" s="35"/>
      <c r="M716" s="35">
        <v>0</v>
      </c>
      <c r="N716" s="12" t="e">
        <v>#DIV/0!</v>
      </c>
      <c r="O716" s="12">
        <v>-100</v>
      </c>
      <c r="P716" s="35">
        <v>0</v>
      </c>
    </row>
    <row r="717" spans="1:16">
      <c r="A717" s="168">
        <f t="shared" si="9"/>
        <v>44409</v>
      </c>
      <c r="B717" s="71">
        <v>0</v>
      </c>
      <c r="C717" s="35">
        <v>0</v>
      </c>
      <c r="D717" s="12" t="e">
        <v>#DIV/0!</v>
      </c>
      <c r="E717" s="12">
        <v>-100</v>
      </c>
      <c r="F717" s="35">
        <v>0</v>
      </c>
      <c r="G717" s="35"/>
      <c r="H717" s="35">
        <v>0</v>
      </c>
      <c r="I717" s="12" t="e">
        <v>#DIV/0!</v>
      </c>
      <c r="J717" s="12">
        <v>-100</v>
      </c>
      <c r="K717" s="35">
        <v>0</v>
      </c>
      <c r="L717" s="35"/>
      <c r="M717" s="35">
        <v>0</v>
      </c>
      <c r="N717" s="12" t="e">
        <v>#DIV/0!</v>
      </c>
      <c r="O717" s="12">
        <v>-100</v>
      </c>
      <c r="P717" s="35">
        <v>0</v>
      </c>
    </row>
    <row r="718" spans="1:16">
      <c r="A718" s="168">
        <f t="shared" si="9"/>
        <v>44416</v>
      </c>
      <c r="B718" s="71">
        <v>0</v>
      </c>
      <c r="C718" s="35">
        <v>0</v>
      </c>
      <c r="D718" s="12" t="e">
        <v>#DIV/0!</v>
      </c>
      <c r="E718" s="12">
        <v>-100</v>
      </c>
      <c r="F718" s="35">
        <v>0</v>
      </c>
      <c r="G718" s="35"/>
      <c r="H718" s="35">
        <v>0</v>
      </c>
      <c r="I718" s="12" t="e">
        <v>#DIV/0!</v>
      </c>
      <c r="J718" s="12">
        <v>-100</v>
      </c>
      <c r="K718" s="35">
        <v>0</v>
      </c>
      <c r="L718" s="35"/>
      <c r="M718" s="35">
        <v>0</v>
      </c>
      <c r="N718" s="12" t="e">
        <v>#DIV/0!</v>
      </c>
      <c r="O718" s="12">
        <v>-100</v>
      </c>
      <c r="P718" s="35">
        <v>0</v>
      </c>
    </row>
    <row r="719" spans="1:16">
      <c r="A719" s="168">
        <f t="shared" si="9"/>
        <v>44423</v>
      </c>
      <c r="B719" s="71">
        <v>0</v>
      </c>
      <c r="C719" s="35">
        <v>0</v>
      </c>
      <c r="D719" s="12" t="e">
        <v>#DIV/0!</v>
      </c>
      <c r="E719" s="12">
        <v>-100</v>
      </c>
      <c r="F719" s="35">
        <v>0</v>
      </c>
      <c r="G719" s="35"/>
      <c r="H719" s="35">
        <v>0</v>
      </c>
      <c r="I719" s="12" t="e">
        <v>#DIV/0!</v>
      </c>
      <c r="J719" s="12">
        <v>-100</v>
      </c>
      <c r="K719" s="35">
        <v>0</v>
      </c>
      <c r="L719" s="35"/>
      <c r="M719" s="35">
        <v>0</v>
      </c>
      <c r="N719" s="12" t="e">
        <v>#DIV/0!</v>
      </c>
      <c r="O719" s="12">
        <v>-100</v>
      </c>
      <c r="P719" s="35">
        <v>0</v>
      </c>
    </row>
    <row r="720" spans="1:16">
      <c r="A720" s="168">
        <f t="shared" si="9"/>
        <v>44430</v>
      </c>
      <c r="B720" s="71">
        <v>0</v>
      </c>
      <c r="C720" s="35">
        <v>0</v>
      </c>
      <c r="D720" s="12" t="e">
        <v>#DIV/0!</v>
      </c>
      <c r="E720" s="12">
        <v>-100</v>
      </c>
      <c r="F720" s="35">
        <v>0</v>
      </c>
      <c r="G720" s="35"/>
      <c r="H720" s="35">
        <v>0</v>
      </c>
      <c r="I720" s="12" t="e">
        <v>#DIV/0!</v>
      </c>
      <c r="J720" s="12">
        <v>-100</v>
      </c>
      <c r="K720" s="35">
        <v>0</v>
      </c>
      <c r="L720" s="35"/>
      <c r="M720" s="35">
        <v>0</v>
      </c>
      <c r="N720" s="12" t="e">
        <v>#DIV/0!</v>
      </c>
      <c r="O720" s="12">
        <v>-100</v>
      </c>
      <c r="P720" s="35">
        <v>0</v>
      </c>
    </row>
    <row r="721" spans="1:16">
      <c r="A721" s="168">
        <f t="shared" si="9"/>
        <v>44437</v>
      </c>
      <c r="B721" s="71">
        <v>0</v>
      </c>
      <c r="C721" s="35">
        <v>0</v>
      </c>
      <c r="D721" s="12" t="e">
        <v>#DIV/0!</v>
      </c>
      <c r="E721" s="12">
        <v>-100</v>
      </c>
      <c r="F721" s="35">
        <v>0</v>
      </c>
      <c r="G721" s="35"/>
      <c r="H721" s="35">
        <v>0</v>
      </c>
      <c r="I721" s="12" t="e">
        <v>#DIV/0!</v>
      </c>
      <c r="J721" s="12">
        <v>-100</v>
      </c>
      <c r="K721" s="35">
        <v>0</v>
      </c>
      <c r="L721" s="35"/>
      <c r="M721" s="35">
        <v>0</v>
      </c>
      <c r="N721" s="12" t="e">
        <v>#DIV/0!</v>
      </c>
      <c r="O721" s="12">
        <v>-100</v>
      </c>
      <c r="P721" s="35">
        <v>0</v>
      </c>
    </row>
    <row r="722" spans="1:16">
      <c r="A722" s="168">
        <f t="shared" si="9"/>
        <v>44444</v>
      </c>
      <c r="B722" s="71">
        <v>0</v>
      </c>
      <c r="C722" s="35">
        <v>0</v>
      </c>
      <c r="D722" s="12" t="e">
        <v>#DIV/0!</v>
      </c>
      <c r="E722" s="12">
        <v>-100</v>
      </c>
      <c r="F722" s="35">
        <v>0</v>
      </c>
      <c r="G722" s="35"/>
      <c r="H722" s="35">
        <v>0</v>
      </c>
      <c r="I722" s="12" t="e">
        <v>#DIV/0!</v>
      </c>
      <c r="J722" s="12">
        <v>-100</v>
      </c>
      <c r="K722" s="35">
        <v>0</v>
      </c>
      <c r="L722" s="35"/>
      <c r="M722" s="35">
        <v>0</v>
      </c>
      <c r="N722" s="12" t="e">
        <v>#DIV/0!</v>
      </c>
      <c r="O722" s="12">
        <v>-100</v>
      </c>
      <c r="P722" s="35">
        <v>0</v>
      </c>
    </row>
    <row r="723" spans="1:16">
      <c r="A723" s="168">
        <f t="shared" si="9"/>
        <v>44451</v>
      </c>
      <c r="B723" s="71">
        <v>0</v>
      </c>
      <c r="C723" s="35">
        <v>0</v>
      </c>
      <c r="D723" s="12" t="e">
        <v>#DIV/0!</v>
      </c>
      <c r="E723" s="12">
        <v>-100</v>
      </c>
      <c r="F723" s="35">
        <v>0</v>
      </c>
      <c r="G723" s="35"/>
      <c r="H723" s="35">
        <v>0</v>
      </c>
      <c r="I723" s="12" t="e">
        <v>#DIV/0!</v>
      </c>
      <c r="J723" s="12">
        <v>-100</v>
      </c>
      <c r="K723" s="35">
        <v>0</v>
      </c>
      <c r="L723" s="35"/>
      <c r="M723" s="35">
        <v>0</v>
      </c>
      <c r="N723" s="12" t="e">
        <v>#DIV/0!</v>
      </c>
      <c r="O723" s="12">
        <v>-100</v>
      </c>
      <c r="P723" s="35">
        <v>0</v>
      </c>
    </row>
    <row r="724" spans="1:16">
      <c r="A724" s="168">
        <f t="shared" si="9"/>
        <v>44458</v>
      </c>
      <c r="B724" s="71">
        <v>0</v>
      </c>
      <c r="C724" s="35">
        <v>0</v>
      </c>
      <c r="D724" s="12" t="e">
        <v>#DIV/0!</v>
      </c>
      <c r="E724" s="12">
        <v>-100</v>
      </c>
      <c r="F724" s="35">
        <v>0</v>
      </c>
      <c r="G724" s="35"/>
      <c r="H724" s="35">
        <v>0</v>
      </c>
      <c r="I724" s="12" t="e">
        <v>#DIV/0!</v>
      </c>
      <c r="J724" s="12">
        <v>-100</v>
      </c>
      <c r="K724" s="35">
        <v>0</v>
      </c>
      <c r="L724" s="35"/>
      <c r="M724" s="35">
        <v>0</v>
      </c>
      <c r="N724" s="12" t="e">
        <v>#DIV/0!</v>
      </c>
      <c r="O724" s="12">
        <v>-100</v>
      </c>
      <c r="P724" s="35">
        <v>0</v>
      </c>
    </row>
    <row r="725" spans="1:16">
      <c r="A725" s="168">
        <f t="shared" si="9"/>
        <v>44465</v>
      </c>
      <c r="B725" s="71">
        <v>0</v>
      </c>
      <c r="C725" s="35">
        <v>0</v>
      </c>
      <c r="D725" s="12" t="e">
        <v>#DIV/0!</v>
      </c>
      <c r="E725" s="12">
        <v>-100</v>
      </c>
      <c r="F725" s="35">
        <v>0</v>
      </c>
      <c r="G725" s="35"/>
      <c r="H725" s="35">
        <v>0</v>
      </c>
      <c r="I725" s="12" t="e">
        <v>#DIV/0!</v>
      </c>
      <c r="J725" s="12">
        <v>-100</v>
      </c>
      <c r="K725" s="35">
        <v>0</v>
      </c>
      <c r="L725" s="35"/>
      <c r="M725" s="35">
        <v>0</v>
      </c>
      <c r="N725" s="12" t="e">
        <v>#DIV/0!</v>
      </c>
      <c r="O725" s="12">
        <v>-100</v>
      </c>
      <c r="P725" s="35">
        <v>0</v>
      </c>
    </row>
    <row r="726" spans="1:16">
      <c r="A726" s="168">
        <f t="shared" si="9"/>
        <v>44472</v>
      </c>
      <c r="B726" s="71">
        <v>0</v>
      </c>
      <c r="C726" s="35">
        <v>0</v>
      </c>
      <c r="D726" s="12" t="e">
        <v>#DIV/0!</v>
      </c>
      <c r="E726" s="12">
        <v>-100</v>
      </c>
      <c r="F726" s="35">
        <v>0</v>
      </c>
      <c r="G726" s="35"/>
      <c r="H726" s="35">
        <v>0</v>
      </c>
      <c r="I726" s="12" t="e">
        <v>#DIV/0!</v>
      </c>
      <c r="J726" s="12">
        <v>-100</v>
      </c>
      <c r="K726" s="35">
        <v>0</v>
      </c>
      <c r="L726" s="35"/>
      <c r="M726" s="35">
        <v>0</v>
      </c>
      <c r="N726" s="12" t="e">
        <v>#DIV/0!</v>
      </c>
      <c r="O726" s="12">
        <v>-100</v>
      </c>
      <c r="P726" s="35">
        <v>0</v>
      </c>
    </row>
    <row r="727" spans="1:16">
      <c r="A727" s="168">
        <f t="shared" si="9"/>
        <v>44479</v>
      </c>
      <c r="B727" s="71">
        <v>0</v>
      </c>
      <c r="C727" s="35">
        <v>0</v>
      </c>
      <c r="D727" s="12" t="e">
        <v>#DIV/0!</v>
      </c>
      <c r="E727" s="12">
        <v>-100</v>
      </c>
      <c r="F727" s="35">
        <v>0</v>
      </c>
      <c r="G727" s="35"/>
      <c r="H727" s="35">
        <v>0</v>
      </c>
      <c r="I727" s="12" t="e">
        <v>#DIV/0!</v>
      </c>
      <c r="J727" s="12">
        <v>-100</v>
      </c>
      <c r="K727" s="35">
        <v>0</v>
      </c>
      <c r="L727" s="35"/>
      <c r="M727" s="35">
        <v>0</v>
      </c>
      <c r="N727" s="12" t="e">
        <v>#DIV/0!</v>
      </c>
      <c r="O727" s="12">
        <v>-100</v>
      </c>
      <c r="P727" s="35">
        <v>0</v>
      </c>
    </row>
    <row r="728" spans="1:16">
      <c r="A728" s="168">
        <f t="shared" si="9"/>
        <v>44486</v>
      </c>
      <c r="B728" s="71">
        <v>0</v>
      </c>
      <c r="C728" s="35">
        <v>0</v>
      </c>
      <c r="D728" s="12" t="e">
        <v>#DIV/0!</v>
      </c>
      <c r="E728" s="12">
        <v>-100</v>
      </c>
      <c r="F728" s="35">
        <v>0</v>
      </c>
      <c r="G728" s="35"/>
      <c r="H728" s="35">
        <v>0</v>
      </c>
      <c r="I728" s="12" t="e">
        <v>#DIV/0!</v>
      </c>
      <c r="J728" s="12">
        <v>-100</v>
      </c>
      <c r="K728" s="35">
        <v>0</v>
      </c>
      <c r="L728" s="35"/>
      <c r="M728" s="35">
        <v>0</v>
      </c>
      <c r="N728" s="12" t="e">
        <v>#DIV/0!</v>
      </c>
      <c r="O728" s="12">
        <v>-100</v>
      </c>
      <c r="P728" s="35">
        <v>0</v>
      </c>
    </row>
    <row r="729" spans="1:16">
      <c r="A729" s="168">
        <f t="shared" si="9"/>
        <v>44493</v>
      </c>
      <c r="B729" s="71">
        <v>0</v>
      </c>
      <c r="C729" s="35">
        <v>0</v>
      </c>
      <c r="D729" s="12" t="e">
        <v>#DIV/0!</v>
      </c>
      <c r="E729" s="12">
        <v>-100</v>
      </c>
      <c r="F729" s="35">
        <v>0</v>
      </c>
      <c r="G729" s="35"/>
      <c r="H729" s="35">
        <v>0</v>
      </c>
      <c r="I729" s="12" t="e">
        <v>#DIV/0!</v>
      </c>
      <c r="J729" s="12">
        <v>-100</v>
      </c>
      <c r="K729" s="35">
        <v>0</v>
      </c>
      <c r="L729" s="35"/>
      <c r="M729" s="35">
        <v>0</v>
      </c>
      <c r="N729" s="12" t="e">
        <v>#DIV/0!</v>
      </c>
      <c r="O729" s="12">
        <v>-100</v>
      </c>
      <c r="P729" s="35">
        <v>0</v>
      </c>
    </row>
    <row r="730" spans="1:16">
      <c r="A730" s="168">
        <f t="shared" si="9"/>
        <v>44500</v>
      </c>
      <c r="B730" s="71">
        <v>0</v>
      </c>
      <c r="C730" s="35">
        <v>0</v>
      </c>
      <c r="D730" s="12" t="e">
        <v>#DIV/0!</v>
      </c>
      <c r="E730" s="12">
        <v>-100</v>
      </c>
      <c r="F730" s="35">
        <v>0</v>
      </c>
      <c r="G730" s="35"/>
      <c r="H730" s="35">
        <v>0</v>
      </c>
      <c r="I730" s="12" t="e">
        <v>#DIV/0!</v>
      </c>
      <c r="J730" s="12">
        <v>-100</v>
      </c>
      <c r="K730" s="35">
        <v>0</v>
      </c>
      <c r="L730" s="35"/>
      <c r="M730" s="35">
        <v>0</v>
      </c>
      <c r="N730" s="12" t="e">
        <v>#DIV/0!</v>
      </c>
      <c r="O730" s="12">
        <v>-100</v>
      </c>
      <c r="P730" s="35">
        <v>0</v>
      </c>
    </row>
    <row r="731" spans="1:16">
      <c r="A731" s="168">
        <f t="shared" si="9"/>
        <v>44507</v>
      </c>
      <c r="B731" s="71">
        <v>0</v>
      </c>
      <c r="C731" s="35">
        <v>0</v>
      </c>
      <c r="D731" s="12" t="e">
        <v>#DIV/0!</v>
      </c>
      <c r="E731" s="12">
        <v>-100</v>
      </c>
      <c r="F731" s="35">
        <v>0</v>
      </c>
      <c r="G731" s="35"/>
      <c r="H731" s="35">
        <v>0</v>
      </c>
      <c r="I731" s="12" t="e">
        <v>#DIV/0!</v>
      </c>
      <c r="J731" s="12">
        <v>-100</v>
      </c>
      <c r="K731" s="35">
        <v>0</v>
      </c>
      <c r="L731" s="35"/>
      <c r="M731" s="35">
        <v>0</v>
      </c>
      <c r="N731" s="12" t="e">
        <v>#DIV/0!</v>
      </c>
      <c r="O731" s="12">
        <v>-100</v>
      </c>
      <c r="P731" s="35">
        <v>0</v>
      </c>
    </row>
    <row r="732" spans="1:16">
      <c r="A732" s="168">
        <f t="shared" si="9"/>
        <v>44514</v>
      </c>
      <c r="B732" s="71">
        <v>0</v>
      </c>
      <c r="C732" s="35">
        <v>0</v>
      </c>
      <c r="D732" s="12" t="e">
        <v>#DIV/0!</v>
      </c>
      <c r="E732" s="12">
        <v>-100</v>
      </c>
      <c r="F732" s="35">
        <v>0</v>
      </c>
      <c r="G732" s="35"/>
      <c r="H732" s="35">
        <v>0</v>
      </c>
      <c r="I732" s="12" t="e">
        <v>#DIV/0!</v>
      </c>
      <c r="J732" s="12">
        <v>-100</v>
      </c>
      <c r="K732" s="35">
        <v>0</v>
      </c>
      <c r="L732" s="35"/>
      <c r="M732" s="35">
        <v>0</v>
      </c>
      <c r="N732" s="12" t="e">
        <v>#DIV/0!</v>
      </c>
      <c r="O732" s="12">
        <v>-100</v>
      </c>
      <c r="P732" s="35">
        <v>0</v>
      </c>
    </row>
    <row r="733" spans="1:16">
      <c r="A733" s="168">
        <f t="shared" si="9"/>
        <v>44521</v>
      </c>
      <c r="B733" s="71">
        <v>0</v>
      </c>
      <c r="C733" s="35">
        <v>0</v>
      </c>
      <c r="D733" s="12" t="e">
        <v>#DIV/0!</v>
      </c>
      <c r="E733" s="12">
        <v>-100</v>
      </c>
      <c r="F733" s="35">
        <v>0</v>
      </c>
      <c r="G733" s="35"/>
      <c r="H733" s="35">
        <v>0</v>
      </c>
      <c r="I733" s="12" t="e">
        <v>#DIV/0!</v>
      </c>
      <c r="J733" s="12">
        <v>-100</v>
      </c>
      <c r="K733" s="35">
        <v>0</v>
      </c>
      <c r="L733" s="35"/>
      <c r="M733" s="35">
        <v>0</v>
      </c>
      <c r="N733" s="12" t="e">
        <v>#DIV/0!</v>
      </c>
      <c r="O733" s="12">
        <v>-100</v>
      </c>
      <c r="P733" s="35">
        <v>0</v>
      </c>
    </row>
    <row r="734" spans="1:16">
      <c r="A734" s="168">
        <f t="shared" si="9"/>
        <v>44528</v>
      </c>
      <c r="B734" s="71">
        <v>0</v>
      </c>
      <c r="C734" s="35">
        <v>0</v>
      </c>
      <c r="D734" s="12" t="e">
        <v>#DIV/0!</v>
      </c>
      <c r="E734" s="12">
        <v>-100</v>
      </c>
      <c r="F734" s="35">
        <v>0</v>
      </c>
      <c r="G734" s="35"/>
      <c r="H734" s="35">
        <v>0</v>
      </c>
      <c r="I734" s="12" t="e">
        <v>#DIV/0!</v>
      </c>
      <c r="J734" s="12">
        <v>-100</v>
      </c>
      <c r="K734" s="35">
        <v>0</v>
      </c>
      <c r="L734" s="35"/>
      <c r="M734" s="35">
        <v>0</v>
      </c>
      <c r="N734" s="12" t="e">
        <v>#DIV/0!</v>
      </c>
      <c r="O734" s="12">
        <v>-100</v>
      </c>
      <c r="P734" s="35">
        <v>0</v>
      </c>
    </row>
    <row r="735" spans="1:16">
      <c r="A735" s="168">
        <f t="shared" si="9"/>
        <v>44535</v>
      </c>
      <c r="B735" s="71">
        <v>0</v>
      </c>
      <c r="C735" s="35">
        <v>0</v>
      </c>
      <c r="D735" s="12" t="e">
        <v>#DIV/0!</v>
      </c>
      <c r="E735" s="12">
        <v>-100</v>
      </c>
      <c r="F735" s="35">
        <v>0</v>
      </c>
      <c r="G735" s="35"/>
      <c r="H735" s="35">
        <v>0</v>
      </c>
      <c r="I735" s="12" t="e">
        <v>#DIV/0!</v>
      </c>
      <c r="J735" s="12">
        <v>-100</v>
      </c>
      <c r="K735" s="35">
        <v>0</v>
      </c>
      <c r="L735" s="35"/>
      <c r="M735" s="35">
        <v>0</v>
      </c>
      <c r="N735" s="12" t="e">
        <v>#DIV/0!</v>
      </c>
      <c r="O735" s="12">
        <v>-100</v>
      </c>
      <c r="P735" s="35">
        <v>0</v>
      </c>
    </row>
    <row r="736" spans="1:16">
      <c r="A736" s="168">
        <f t="shared" si="9"/>
        <v>44542</v>
      </c>
      <c r="B736" s="71">
        <v>0</v>
      </c>
      <c r="C736" s="35">
        <v>0</v>
      </c>
      <c r="D736" s="12" t="e">
        <v>#DIV/0!</v>
      </c>
      <c r="E736" s="12">
        <v>-100</v>
      </c>
      <c r="F736" s="35">
        <v>0</v>
      </c>
      <c r="G736" s="35"/>
      <c r="H736" s="35">
        <v>0</v>
      </c>
      <c r="I736" s="12" t="e">
        <v>#DIV/0!</v>
      </c>
      <c r="J736" s="12">
        <v>-100</v>
      </c>
      <c r="K736" s="35">
        <v>0</v>
      </c>
      <c r="L736" s="35"/>
      <c r="M736" s="35">
        <v>0</v>
      </c>
      <c r="N736" s="12" t="e">
        <v>#DIV/0!</v>
      </c>
      <c r="O736" s="12">
        <v>-100</v>
      </c>
      <c r="P736" s="35">
        <v>0</v>
      </c>
    </row>
    <row r="737" spans="1:16">
      <c r="A737" s="168">
        <f t="shared" si="9"/>
        <v>44549</v>
      </c>
      <c r="B737" s="71">
        <v>0</v>
      </c>
      <c r="C737" s="35">
        <v>0</v>
      </c>
      <c r="D737" s="12" t="e">
        <v>#DIV/0!</v>
      </c>
      <c r="E737" s="12">
        <v>-100</v>
      </c>
      <c r="F737" s="35">
        <v>0</v>
      </c>
      <c r="G737" s="35"/>
      <c r="H737" s="35">
        <v>0</v>
      </c>
      <c r="I737" s="12" t="e">
        <v>#DIV/0!</v>
      </c>
      <c r="J737" s="12">
        <v>-100</v>
      </c>
      <c r="K737" s="35">
        <v>0</v>
      </c>
      <c r="L737" s="35"/>
      <c r="M737" s="35">
        <v>0</v>
      </c>
      <c r="N737" s="12" t="e">
        <v>#DIV/0!</v>
      </c>
      <c r="O737" s="12">
        <v>-100</v>
      </c>
      <c r="P737" s="35">
        <v>0</v>
      </c>
    </row>
    <row r="738" spans="1:16">
      <c r="A738" s="168">
        <f t="shared" si="9"/>
        <v>44556</v>
      </c>
      <c r="B738" s="71">
        <v>0</v>
      </c>
      <c r="C738" s="35">
        <v>0</v>
      </c>
      <c r="D738" s="12" t="e">
        <v>#DIV/0!</v>
      </c>
      <c r="E738" s="12">
        <v>-100</v>
      </c>
      <c r="F738" s="35">
        <v>0</v>
      </c>
      <c r="G738" s="35"/>
      <c r="H738" s="35">
        <v>0</v>
      </c>
      <c r="I738" s="12" t="e">
        <v>#DIV/0!</v>
      </c>
      <c r="J738" s="12">
        <v>-100</v>
      </c>
      <c r="K738" s="35">
        <v>0</v>
      </c>
      <c r="L738" s="35"/>
      <c r="M738" s="35">
        <v>0</v>
      </c>
      <c r="N738" s="12" t="e">
        <v>#DIV/0!</v>
      </c>
      <c r="O738" s="12">
        <v>-100</v>
      </c>
      <c r="P738" s="35">
        <v>0</v>
      </c>
    </row>
    <row r="739" spans="1:16">
      <c r="A739" s="168">
        <f t="shared" si="9"/>
        <v>44563</v>
      </c>
      <c r="B739" s="71">
        <v>0</v>
      </c>
      <c r="C739" s="35">
        <v>0</v>
      </c>
      <c r="D739" s="12" t="e">
        <v>#DIV/0!</v>
      </c>
      <c r="E739" s="12">
        <v>-100</v>
      </c>
      <c r="F739" s="35">
        <v>0</v>
      </c>
      <c r="G739" s="35"/>
      <c r="H739" s="35">
        <v>0</v>
      </c>
      <c r="I739" s="12" t="e">
        <v>#DIV/0!</v>
      </c>
      <c r="J739" s="12">
        <v>-100</v>
      </c>
      <c r="K739" s="35">
        <v>0</v>
      </c>
      <c r="L739" s="35"/>
      <c r="M739" s="35">
        <v>0</v>
      </c>
      <c r="N739" s="12" t="e">
        <v>#DIV/0!</v>
      </c>
      <c r="O739" s="12">
        <v>-100</v>
      </c>
      <c r="P739" s="35">
        <v>0</v>
      </c>
    </row>
    <row r="740" spans="1:16">
      <c r="A740" s="168">
        <f t="shared" si="9"/>
        <v>44570</v>
      </c>
      <c r="B740" s="71">
        <v>0</v>
      </c>
      <c r="C740" s="35">
        <v>0</v>
      </c>
      <c r="D740" s="12">
        <v>0</v>
      </c>
      <c r="E740" s="12">
        <v>0</v>
      </c>
      <c r="F740" s="35">
        <v>0</v>
      </c>
      <c r="G740" s="35"/>
      <c r="H740" s="35">
        <v>0</v>
      </c>
      <c r="I740" s="12">
        <v>0</v>
      </c>
      <c r="J740" s="12">
        <v>0</v>
      </c>
      <c r="K740" s="35">
        <v>0</v>
      </c>
      <c r="L740" s="35"/>
      <c r="M740" s="35">
        <v>0</v>
      </c>
      <c r="N740" s="12">
        <v>0</v>
      </c>
      <c r="O740" s="12">
        <v>0</v>
      </c>
      <c r="P740" s="35">
        <v>0</v>
      </c>
    </row>
    <row r="741" spans="1:16">
      <c r="A741" s="168">
        <f t="shared" si="9"/>
        <v>44577</v>
      </c>
      <c r="B741" s="71">
        <v>0</v>
      </c>
      <c r="C741" s="35">
        <v>0</v>
      </c>
      <c r="D741" s="12">
        <v>0</v>
      </c>
      <c r="E741" s="12">
        <v>0</v>
      </c>
      <c r="F741" s="35">
        <v>0</v>
      </c>
      <c r="G741" s="35"/>
      <c r="H741" s="35">
        <v>0</v>
      </c>
      <c r="I741" s="12">
        <v>0</v>
      </c>
      <c r="J741" s="12">
        <v>0</v>
      </c>
      <c r="K741" s="35">
        <v>0</v>
      </c>
      <c r="L741" s="35"/>
      <c r="M741" s="35">
        <v>0</v>
      </c>
      <c r="N741" s="12">
        <v>0</v>
      </c>
      <c r="O741" s="12">
        <v>0</v>
      </c>
      <c r="P741" s="35">
        <v>0</v>
      </c>
    </row>
    <row r="742" spans="1:16">
      <c r="A742" s="168">
        <f t="shared" si="9"/>
        <v>44584</v>
      </c>
      <c r="B742" s="71">
        <v>0</v>
      </c>
      <c r="C742" s="35">
        <v>0</v>
      </c>
      <c r="D742" s="12">
        <v>0</v>
      </c>
      <c r="E742" s="12">
        <v>0</v>
      </c>
      <c r="F742" s="35">
        <v>0</v>
      </c>
      <c r="G742" s="35"/>
      <c r="H742" s="35">
        <v>0</v>
      </c>
      <c r="I742" s="12">
        <v>0</v>
      </c>
      <c r="J742" s="12">
        <v>0</v>
      </c>
      <c r="K742" s="35">
        <v>0</v>
      </c>
      <c r="L742" s="35"/>
      <c r="M742" s="35">
        <v>0</v>
      </c>
      <c r="N742" s="12">
        <v>0</v>
      </c>
      <c r="O742" s="12">
        <v>0</v>
      </c>
      <c r="P742" s="35">
        <v>0</v>
      </c>
    </row>
    <row r="743" spans="1:16">
      <c r="A743" s="168">
        <f t="shared" si="9"/>
        <v>44591</v>
      </c>
      <c r="B743" s="71">
        <v>0</v>
      </c>
      <c r="C743" s="35">
        <v>0</v>
      </c>
      <c r="D743" s="12">
        <v>0</v>
      </c>
      <c r="E743" s="12">
        <v>0</v>
      </c>
      <c r="F743" s="35">
        <v>0</v>
      </c>
      <c r="G743" s="35"/>
      <c r="H743" s="35">
        <v>0</v>
      </c>
      <c r="I743" s="12">
        <v>0</v>
      </c>
      <c r="J743" s="12">
        <v>0</v>
      </c>
      <c r="K743" s="35">
        <v>0</v>
      </c>
      <c r="L743" s="35"/>
      <c r="M743" s="35">
        <v>0</v>
      </c>
      <c r="N743" s="12">
        <v>0</v>
      </c>
      <c r="O743" s="12">
        <v>0</v>
      </c>
      <c r="P743" s="35">
        <v>0</v>
      </c>
    </row>
    <row r="744" spans="1:16">
      <c r="A744" s="168">
        <f t="shared" si="9"/>
        <v>44598</v>
      </c>
      <c r="B744" s="71">
        <v>0</v>
      </c>
      <c r="C744" s="35">
        <v>0</v>
      </c>
      <c r="D744" s="12">
        <v>0</v>
      </c>
      <c r="E744" s="12">
        <v>0</v>
      </c>
      <c r="F744" s="35">
        <v>0</v>
      </c>
      <c r="G744" s="35"/>
      <c r="H744" s="35">
        <v>0</v>
      </c>
      <c r="I744" s="12">
        <v>0</v>
      </c>
      <c r="J744" s="12">
        <v>0</v>
      </c>
      <c r="K744" s="35">
        <v>0</v>
      </c>
      <c r="L744" s="35"/>
      <c r="M744" s="35">
        <v>0</v>
      </c>
      <c r="N744" s="12">
        <v>0</v>
      </c>
      <c r="O744" s="12">
        <v>0</v>
      </c>
      <c r="P744" s="35">
        <v>0</v>
      </c>
    </row>
    <row r="745" spans="1:16">
      <c r="A745" s="168">
        <f t="shared" si="9"/>
        <v>44605</v>
      </c>
      <c r="B745" s="71">
        <v>0</v>
      </c>
      <c r="C745" s="35">
        <v>0</v>
      </c>
      <c r="D745" s="12">
        <v>0</v>
      </c>
      <c r="E745" s="12">
        <v>0</v>
      </c>
      <c r="F745" s="35">
        <v>0</v>
      </c>
      <c r="G745" s="35"/>
      <c r="H745" s="35">
        <v>0</v>
      </c>
      <c r="I745" s="12">
        <v>0</v>
      </c>
      <c r="J745" s="12">
        <v>0</v>
      </c>
      <c r="K745" s="35">
        <v>0</v>
      </c>
      <c r="L745" s="35"/>
      <c r="M745" s="35">
        <v>0</v>
      </c>
      <c r="N745" s="12">
        <v>0</v>
      </c>
      <c r="O745" s="12">
        <v>0</v>
      </c>
      <c r="P745" s="35">
        <v>0</v>
      </c>
    </row>
    <row r="746" spans="1:16">
      <c r="A746" s="168">
        <f t="shared" si="9"/>
        <v>44612</v>
      </c>
      <c r="B746" s="71">
        <v>0</v>
      </c>
      <c r="C746" s="35">
        <v>0</v>
      </c>
      <c r="D746" s="12">
        <v>0</v>
      </c>
      <c r="E746" s="12">
        <v>0</v>
      </c>
      <c r="F746" s="35">
        <v>0</v>
      </c>
      <c r="G746" s="35"/>
      <c r="H746" s="35">
        <v>0</v>
      </c>
      <c r="I746" s="12">
        <v>0</v>
      </c>
      <c r="J746" s="12">
        <v>0</v>
      </c>
      <c r="K746" s="35">
        <v>0</v>
      </c>
      <c r="L746" s="35"/>
      <c r="M746" s="35">
        <v>0</v>
      </c>
      <c r="N746" s="12">
        <v>0</v>
      </c>
      <c r="O746" s="12">
        <v>0</v>
      </c>
      <c r="P746" s="35">
        <v>0</v>
      </c>
    </row>
    <row r="747" spans="1:16">
      <c r="A747" s="168">
        <f t="shared" si="9"/>
        <v>44619</v>
      </c>
      <c r="B747" s="71">
        <v>0</v>
      </c>
      <c r="C747" s="35">
        <v>0</v>
      </c>
      <c r="D747" s="12">
        <v>0</v>
      </c>
      <c r="E747" s="12">
        <v>0</v>
      </c>
      <c r="F747" s="35">
        <v>0</v>
      </c>
      <c r="G747" s="35"/>
      <c r="H747" s="35">
        <v>0</v>
      </c>
      <c r="I747" s="12">
        <v>0</v>
      </c>
      <c r="J747" s="12">
        <v>0</v>
      </c>
      <c r="K747" s="35">
        <v>0</v>
      </c>
      <c r="L747" s="35"/>
      <c r="M747" s="35">
        <v>0</v>
      </c>
      <c r="N747" s="12">
        <v>0</v>
      </c>
      <c r="O747" s="12">
        <v>0</v>
      </c>
      <c r="P747" s="35">
        <v>0</v>
      </c>
    </row>
    <row r="748" spans="1:16">
      <c r="A748" s="168">
        <f t="shared" si="9"/>
        <v>44626</v>
      </c>
      <c r="B748" s="71">
        <v>0</v>
      </c>
      <c r="C748" s="35">
        <v>0</v>
      </c>
      <c r="D748" s="12">
        <v>0</v>
      </c>
      <c r="E748" s="12">
        <v>0</v>
      </c>
      <c r="F748" s="35">
        <v>0</v>
      </c>
      <c r="G748" s="35"/>
      <c r="H748" s="35">
        <v>0</v>
      </c>
      <c r="I748" s="12">
        <v>0</v>
      </c>
      <c r="J748" s="12">
        <v>0</v>
      </c>
      <c r="K748" s="35">
        <v>0</v>
      </c>
      <c r="L748" s="35"/>
      <c r="M748" s="35">
        <v>0</v>
      </c>
      <c r="N748" s="12">
        <v>0</v>
      </c>
      <c r="O748" s="12">
        <v>0</v>
      </c>
      <c r="P748" s="35">
        <v>0</v>
      </c>
    </row>
    <row r="749" spans="1:16">
      <c r="A749" s="168">
        <f t="shared" si="9"/>
        <v>44633</v>
      </c>
      <c r="B749" s="71">
        <v>0</v>
      </c>
      <c r="C749" s="35">
        <v>0</v>
      </c>
      <c r="D749" s="12">
        <v>0</v>
      </c>
      <c r="E749" s="12">
        <v>0</v>
      </c>
      <c r="F749" s="35">
        <v>0</v>
      </c>
      <c r="G749" s="35"/>
      <c r="H749" s="35">
        <v>0</v>
      </c>
      <c r="I749" s="12">
        <v>0</v>
      </c>
      <c r="J749" s="12">
        <v>0</v>
      </c>
      <c r="K749" s="35">
        <v>0</v>
      </c>
      <c r="L749" s="35"/>
      <c r="M749" s="35">
        <v>0</v>
      </c>
      <c r="N749" s="12">
        <v>0</v>
      </c>
      <c r="O749" s="12">
        <v>0</v>
      </c>
      <c r="P749" s="35">
        <v>0</v>
      </c>
    </row>
    <row r="750" spans="1:16">
      <c r="A750" s="168">
        <f t="shared" si="9"/>
        <v>44640</v>
      </c>
      <c r="B750" s="71">
        <v>0</v>
      </c>
      <c r="C750" s="35">
        <v>0</v>
      </c>
      <c r="D750" s="12">
        <v>0</v>
      </c>
      <c r="E750" s="12">
        <v>0</v>
      </c>
      <c r="F750" s="35">
        <v>0</v>
      </c>
      <c r="G750" s="35"/>
      <c r="H750" s="35">
        <v>0</v>
      </c>
      <c r="I750" s="12">
        <v>0</v>
      </c>
      <c r="J750" s="12">
        <v>0</v>
      </c>
      <c r="K750" s="35">
        <v>0</v>
      </c>
      <c r="L750" s="35"/>
      <c r="M750" s="35">
        <v>0</v>
      </c>
      <c r="N750" s="12">
        <v>0</v>
      </c>
      <c r="O750" s="12">
        <v>0</v>
      </c>
      <c r="P750" s="35">
        <v>0</v>
      </c>
    </row>
    <row r="751" spans="1:16">
      <c r="A751" s="168">
        <f t="shared" si="9"/>
        <v>44647</v>
      </c>
      <c r="B751" s="71">
        <v>0</v>
      </c>
      <c r="C751" s="35">
        <v>0</v>
      </c>
      <c r="D751" s="12">
        <v>0</v>
      </c>
      <c r="E751" s="12">
        <v>0</v>
      </c>
      <c r="F751" s="35">
        <v>0</v>
      </c>
      <c r="G751" s="35"/>
      <c r="H751" s="35">
        <v>0</v>
      </c>
      <c r="I751" s="12">
        <v>0</v>
      </c>
      <c r="J751" s="12">
        <v>0</v>
      </c>
      <c r="K751" s="35">
        <v>0</v>
      </c>
      <c r="L751" s="35"/>
      <c r="M751" s="35">
        <v>0</v>
      </c>
      <c r="N751" s="12">
        <v>0</v>
      </c>
      <c r="O751" s="12">
        <v>0</v>
      </c>
      <c r="P751" s="35">
        <v>0</v>
      </c>
    </row>
    <row r="752" spans="1:16">
      <c r="A752" s="168">
        <f t="shared" si="9"/>
        <v>44654</v>
      </c>
      <c r="B752" s="71">
        <v>0</v>
      </c>
      <c r="C752" s="35">
        <v>0</v>
      </c>
      <c r="D752" s="12">
        <v>0</v>
      </c>
      <c r="E752" s="12">
        <v>0</v>
      </c>
      <c r="F752" s="35">
        <v>0</v>
      </c>
      <c r="G752" s="35"/>
      <c r="H752" s="35">
        <v>0</v>
      </c>
      <c r="I752" s="12">
        <v>0</v>
      </c>
      <c r="J752" s="12">
        <v>0</v>
      </c>
      <c r="K752" s="35">
        <v>0</v>
      </c>
      <c r="L752" s="35"/>
      <c r="M752" s="35">
        <v>0</v>
      </c>
      <c r="N752" s="12">
        <v>0</v>
      </c>
      <c r="O752" s="12">
        <v>0</v>
      </c>
      <c r="P752" s="35">
        <v>0</v>
      </c>
    </row>
    <row r="753" spans="1:16">
      <c r="A753" s="168">
        <f t="shared" si="9"/>
        <v>44661</v>
      </c>
      <c r="B753" s="71">
        <v>0</v>
      </c>
      <c r="C753" s="35">
        <v>0</v>
      </c>
      <c r="D753" s="12">
        <v>0</v>
      </c>
      <c r="E753" s="12">
        <v>0</v>
      </c>
      <c r="F753" s="35">
        <v>0</v>
      </c>
      <c r="G753" s="35"/>
      <c r="H753" s="35">
        <v>0</v>
      </c>
      <c r="I753" s="12">
        <v>0</v>
      </c>
      <c r="J753" s="12">
        <v>0</v>
      </c>
      <c r="K753" s="35">
        <v>0</v>
      </c>
      <c r="L753" s="35"/>
      <c r="M753" s="35">
        <v>0</v>
      </c>
      <c r="N753" s="12">
        <v>0</v>
      </c>
      <c r="O753" s="12">
        <v>0</v>
      </c>
      <c r="P753" s="35">
        <v>0</v>
      </c>
    </row>
    <row r="754" spans="1:16">
      <c r="A754" s="168">
        <f t="shared" si="9"/>
        <v>44668</v>
      </c>
      <c r="B754" s="71">
        <v>0</v>
      </c>
      <c r="C754" s="35">
        <v>0</v>
      </c>
      <c r="D754" s="12">
        <v>0</v>
      </c>
      <c r="E754" s="12">
        <v>0</v>
      </c>
      <c r="F754" s="35">
        <v>0</v>
      </c>
      <c r="G754" s="35"/>
      <c r="H754" s="35">
        <v>0</v>
      </c>
      <c r="I754" s="12">
        <v>0</v>
      </c>
      <c r="J754" s="12">
        <v>0</v>
      </c>
      <c r="K754" s="35">
        <v>0</v>
      </c>
      <c r="L754" s="35"/>
      <c r="M754" s="35">
        <v>0</v>
      </c>
      <c r="N754" s="12">
        <v>0</v>
      </c>
      <c r="O754" s="12">
        <v>0</v>
      </c>
      <c r="P754" s="35">
        <v>0</v>
      </c>
    </row>
    <row r="755" spans="1:16">
      <c r="A755" s="168">
        <f t="shared" si="9"/>
        <v>44675</v>
      </c>
      <c r="B755" s="71">
        <v>0</v>
      </c>
      <c r="C755" s="35">
        <v>0</v>
      </c>
      <c r="D755" s="12">
        <v>0</v>
      </c>
      <c r="E755" s="12">
        <v>0</v>
      </c>
      <c r="F755" s="35">
        <v>0</v>
      </c>
      <c r="G755" s="35"/>
      <c r="H755" s="35">
        <v>0</v>
      </c>
      <c r="I755" s="12">
        <v>0</v>
      </c>
      <c r="J755" s="12">
        <v>0</v>
      </c>
      <c r="K755" s="35">
        <v>0</v>
      </c>
      <c r="L755" s="35"/>
      <c r="M755" s="35">
        <v>0</v>
      </c>
      <c r="N755" s="12">
        <v>0</v>
      </c>
      <c r="O755" s="12">
        <v>0</v>
      </c>
      <c r="P755" s="35">
        <v>0</v>
      </c>
    </row>
    <row r="756" spans="1:16">
      <c r="A756" s="168">
        <f t="shared" si="9"/>
        <v>44682</v>
      </c>
      <c r="B756" s="71">
        <v>0</v>
      </c>
      <c r="C756" s="35">
        <v>0</v>
      </c>
      <c r="D756" s="12">
        <v>0</v>
      </c>
      <c r="E756" s="12">
        <v>0</v>
      </c>
      <c r="F756" s="35">
        <v>0</v>
      </c>
      <c r="G756" s="35"/>
      <c r="H756" s="35">
        <v>0</v>
      </c>
      <c r="I756" s="12">
        <v>0</v>
      </c>
      <c r="J756" s="12">
        <v>0</v>
      </c>
      <c r="K756" s="35">
        <v>0</v>
      </c>
      <c r="L756" s="35"/>
      <c r="M756" s="35">
        <v>0</v>
      </c>
      <c r="N756" s="12">
        <v>0</v>
      </c>
      <c r="O756" s="12">
        <v>0</v>
      </c>
      <c r="P756" s="35">
        <v>0</v>
      </c>
    </row>
    <row r="757" spans="1:16">
      <c r="A757" s="168">
        <f t="shared" si="9"/>
        <v>44689</v>
      </c>
      <c r="B757" s="71">
        <v>0</v>
      </c>
      <c r="C757" s="35">
        <v>0</v>
      </c>
      <c r="D757" s="12">
        <v>0</v>
      </c>
      <c r="E757" s="12">
        <v>0</v>
      </c>
      <c r="F757" s="35">
        <v>0</v>
      </c>
      <c r="G757" s="35"/>
      <c r="H757" s="35">
        <v>0</v>
      </c>
      <c r="I757" s="12">
        <v>0</v>
      </c>
      <c r="J757" s="12">
        <v>0</v>
      </c>
      <c r="K757" s="35">
        <v>0</v>
      </c>
      <c r="L757" s="35"/>
      <c r="M757" s="35">
        <v>0</v>
      </c>
      <c r="N757" s="12">
        <v>0</v>
      </c>
      <c r="O757" s="12">
        <v>0</v>
      </c>
      <c r="P757" s="35">
        <v>0</v>
      </c>
    </row>
    <row r="758" spans="1:16">
      <c r="A758" s="168">
        <f t="shared" si="9"/>
        <v>44696</v>
      </c>
      <c r="B758" s="71">
        <v>0</v>
      </c>
      <c r="C758" s="35">
        <v>0</v>
      </c>
      <c r="D758" s="12">
        <v>0</v>
      </c>
      <c r="E758" s="12">
        <v>0</v>
      </c>
      <c r="F758" s="35">
        <v>0</v>
      </c>
      <c r="G758" s="35"/>
      <c r="H758" s="35">
        <v>0</v>
      </c>
      <c r="I758" s="12">
        <v>0</v>
      </c>
      <c r="J758" s="12">
        <v>0</v>
      </c>
      <c r="K758" s="35">
        <v>0</v>
      </c>
      <c r="L758" s="35"/>
      <c r="M758" s="35">
        <v>0</v>
      </c>
      <c r="N758" s="12">
        <v>0</v>
      </c>
      <c r="O758" s="12">
        <v>0</v>
      </c>
      <c r="P758" s="35">
        <v>0</v>
      </c>
    </row>
    <row r="759" spans="1:16">
      <c r="A759" s="168">
        <f t="shared" si="9"/>
        <v>44703</v>
      </c>
      <c r="B759" s="71">
        <v>0</v>
      </c>
      <c r="C759" s="35">
        <v>0</v>
      </c>
      <c r="D759" s="12">
        <v>0</v>
      </c>
      <c r="E759" s="12">
        <v>0</v>
      </c>
      <c r="F759" s="35">
        <v>0</v>
      </c>
      <c r="G759" s="35"/>
      <c r="H759" s="35">
        <v>0</v>
      </c>
      <c r="I759" s="12">
        <v>0</v>
      </c>
      <c r="J759" s="12">
        <v>0</v>
      </c>
      <c r="K759" s="35">
        <v>0</v>
      </c>
      <c r="L759" s="35"/>
      <c r="M759" s="35">
        <v>0</v>
      </c>
      <c r="N759" s="12">
        <v>0</v>
      </c>
      <c r="O759" s="12">
        <v>0</v>
      </c>
      <c r="P759" s="35">
        <v>0</v>
      </c>
    </row>
    <row r="760" spans="1:16">
      <c r="A760" s="168">
        <f t="shared" si="9"/>
        <v>44710</v>
      </c>
      <c r="B760" s="71">
        <v>0</v>
      </c>
      <c r="C760" s="35">
        <v>0</v>
      </c>
      <c r="D760" s="12">
        <v>0</v>
      </c>
      <c r="E760" s="12">
        <v>0</v>
      </c>
      <c r="F760" s="35">
        <v>0</v>
      </c>
      <c r="G760" s="35"/>
      <c r="H760" s="35">
        <v>0</v>
      </c>
      <c r="I760" s="12">
        <v>0</v>
      </c>
      <c r="J760" s="12">
        <v>0</v>
      </c>
      <c r="K760" s="35">
        <v>0</v>
      </c>
      <c r="L760" s="35"/>
      <c r="M760" s="35">
        <v>0</v>
      </c>
      <c r="N760" s="12">
        <v>0</v>
      </c>
      <c r="O760" s="12">
        <v>0</v>
      </c>
      <c r="P760" s="35">
        <v>0</v>
      </c>
    </row>
    <row r="761" spans="1:16">
      <c r="A761" s="168">
        <f t="shared" si="9"/>
        <v>44717</v>
      </c>
      <c r="B761" s="71">
        <v>0</v>
      </c>
      <c r="C761" s="35">
        <v>0</v>
      </c>
      <c r="D761" s="12">
        <v>0</v>
      </c>
      <c r="E761" s="12">
        <v>0</v>
      </c>
      <c r="F761" s="35">
        <v>0</v>
      </c>
      <c r="G761" s="35"/>
      <c r="H761" s="35">
        <v>0</v>
      </c>
      <c r="I761" s="12">
        <v>0</v>
      </c>
      <c r="J761" s="12">
        <v>0</v>
      </c>
      <c r="K761" s="35">
        <v>0</v>
      </c>
      <c r="L761" s="35"/>
      <c r="M761" s="35">
        <v>0</v>
      </c>
      <c r="N761" s="12">
        <v>0</v>
      </c>
      <c r="O761" s="12">
        <v>0</v>
      </c>
      <c r="P761" s="35">
        <v>0</v>
      </c>
    </row>
    <row r="762" spans="1:16">
      <c r="A762" s="168">
        <f t="shared" si="9"/>
        <v>44724</v>
      </c>
      <c r="B762" s="71">
        <v>0</v>
      </c>
      <c r="C762" s="35">
        <v>0</v>
      </c>
      <c r="D762" s="12">
        <v>0</v>
      </c>
      <c r="E762" s="12">
        <v>0</v>
      </c>
      <c r="F762" s="35">
        <v>0</v>
      </c>
      <c r="G762" s="35"/>
      <c r="H762" s="35">
        <v>0</v>
      </c>
      <c r="I762" s="12">
        <v>0</v>
      </c>
      <c r="J762" s="12">
        <v>0</v>
      </c>
      <c r="K762" s="35">
        <v>0</v>
      </c>
      <c r="L762" s="35"/>
      <c r="M762" s="35">
        <v>0</v>
      </c>
      <c r="N762" s="12">
        <v>0</v>
      </c>
      <c r="O762" s="12">
        <v>0</v>
      </c>
      <c r="P762" s="35">
        <v>0</v>
      </c>
    </row>
    <row r="763" spans="1:16">
      <c r="A763" s="168">
        <f t="shared" si="9"/>
        <v>44731</v>
      </c>
      <c r="B763" s="71">
        <v>0</v>
      </c>
      <c r="C763" s="35">
        <v>0</v>
      </c>
      <c r="D763" s="12">
        <v>0</v>
      </c>
      <c r="E763" s="12">
        <v>0</v>
      </c>
      <c r="F763" s="35">
        <v>0</v>
      </c>
      <c r="G763" s="35"/>
      <c r="H763" s="35">
        <v>0</v>
      </c>
      <c r="I763" s="12">
        <v>0</v>
      </c>
      <c r="J763" s="12">
        <v>0</v>
      </c>
      <c r="K763" s="35">
        <v>0</v>
      </c>
      <c r="L763" s="35"/>
      <c r="M763" s="35">
        <v>0</v>
      </c>
      <c r="N763" s="12">
        <v>0</v>
      </c>
      <c r="O763" s="12">
        <v>0</v>
      </c>
      <c r="P763" s="35">
        <v>0</v>
      </c>
    </row>
    <row r="764" spans="1:16">
      <c r="A764" s="168">
        <f t="shared" si="9"/>
        <v>44738</v>
      </c>
      <c r="B764" s="71">
        <v>0</v>
      </c>
      <c r="C764" s="35">
        <v>0</v>
      </c>
      <c r="D764" s="12">
        <v>0</v>
      </c>
      <c r="E764" s="12">
        <v>0</v>
      </c>
      <c r="F764" s="35">
        <v>0</v>
      </c>
      <c r="G764" s="35"/>
      <c r="H764" s="35">
        <v>0</v>
      </c>
      <c r="I764" s="12">
        <v>0</v>
      </c>
      <c r="J764" s="12">
        <v>0</v>
      </c>
      <c r="K764" s="35">
        <v>0</v>
      </c>
      <c r="L764" s="35"/>
      <c r="M764" s="35">
        <v>0</v>
      </c>
      <c r="N764" s="12">
        <v>0</v>
      </c>
      <c r="O764" s="12">
        <v>0</v>
      </c>
      <c r="P764" s="35">
        <v>0</v>
      </c>
    </row>
    <row r="765" spans="1:16">
      <c r="A765" s="168">
        <f t="shared" si="9"/>
        <v>44745</v>
      </c>
      <c r="B765" s="71">
        <v>0</v>
      </c>
      <c r="C765" s="35">
        <v>0</v>
      </c>
      <c r="D765" s="12">
        <v>0</v>
      </c>
      <c r="E765" s="12">
        <v>0</v>
      </c>
      <c r="F765" s="35">
        <v>0</v>
      </c>
      <c r="G765" s="35"/>
      <c r="H765" s="35">
        <v>0</v>
      </c>
      <c r="I765" s="12">
        <v>0</v>
      </c>
      <c r="J765" s="12">
        <v>0</v>
      </c>
      <c r="K765" s="35">
        <v>0</v>
      </c>
      <c r="L765" s="35"/>
      <c r="M765" s="35">
        <v>0</v>
      </c>
      <c r="N765" s="12">
        <v>0</v>
      </c>
      <c r="O765" s="12">
        <v>0</v>
      </c>
      <c r="P765" s="35">
        <v>0</v>
      </c>
    </row>
    <row r="766" spans="1:16">
      <c r="A766" s="168">
        <f t="shared" si="9"/>
        <v>44752</v>
      </c>
      <c r="B766" s="71">
        <v>0</v>
      </c>
      <c r="C766" s="35">
        <v>0</v>
      </c>
      <c r="D766" s="12">
        <v>0</v>
      </c>
      <c r="E766" s="12">
        <v>0</v>
      </c>
      <c r="F766" s="35">
        <v>0</v>
      </c>
      <c r="G766" s="35"/>
      <c r="H766" s="35">
        <v>0</v>
      </c>
      <c r="I766" s="12">
        <v>0</v>
      </c>
      <c r="J766" s="12">
        <v>0</v>
      </c>
      <c r="K766" s="35">
        <v>0</v>
      </c>
      <c r="L766" s="35"/>
      <c r="M766" s="35">
        <v>0</v>
      </c>
      <c r="N766" s="12">
        <v>0</v>
      </c>
      <c r="O766" s="12">
        <v>0</v>
      </c>
      <c r="P766" s="35">
        <v>0</v>
      </c>
    </row>
    <row r="767" spans="1:16">
      <c r="A767" s="168">
        <f t="shared" si="9"/>
        <v>44759</v>
      </c>
      <c r="B767" s="71">
        <v>0</v>
      </c>
      <c r="C767" s="35">
        <v>0</v>
      </c>
      <c r="D767" s="12">
        <v>0</v>
      </c>
      <c r="E767" s="12">
        <v>0</v>
      </c>
      <c r="F767" s="35">
        <v>0</v>
      </c>
      <c r="G767" s="35"/>
      <c r="H767" s="35">
        <v>0</v>
      </c>
      <c r="I767" s="12">
        <v>0</v>
      </c>
      <c r="J767" s="12">
        <v>0</v>
      </c>
      <c r="K767" s="35">
        <v>0</v>
      </c>
      <c r="L767" s="35"/>
      <c r="M767" s="35">
        <v>0</v>
      </c>
      <c r="N767" s="12">
        <v>0</v>
      </c>
      <c r="O767" s="12">
        <v>0</v>
      </c>
      <c r="P767" s="35">
        <v>0</v>
      </c>
    </row>
    <row r="768" spans="1:16">
      <c r="A768" s="168">
        <f t="shared" si="9"/>
        <v>44766</v>
      </c>
      <c r="B768" s="71">
        <v>0</v>
      </c>
      <c r="C768" s="35">
        <v>0</v>
      </c>
      <c r="D768" s="12">
        <v>0</v>
      </c>
      <c r="E768" s="12">
        <v>0</v>
      </c>
      <c r="F768" s="35">
        <v>0</v>
      </c>
      <c r="G768" s="35"/>
      <c r="H768" s="35">
        <v>0</v>
      </c>
      <c r="I768" s="12">
        <v>0</v>
      </c>
      <c r="J768" s="12">
        <v>0</v>
      </c>
      <c r="K768" s="35">
        <v>0</v>
      </c>
      <c r="L768" s="35"/>
      <c r="M768" s="35">
        <v>0</v>
      </c>
      <c r="N768" s="12">
        <v>0</v>
      </c>
      <c r="O768" s="12">
        <v>0</v>
      </c>
      <c r="P768" s="35">
        <v>0</v>
      </c>
    </row>
    <row r="769" spans="1:16">
      <c r="A769" s="168">
        <f t="shared" si="9"/>
        <v>44773</v>
      </c>
      <c r="B769" s="71">
        <v>0</v>
      </c>
      <c r="C769" s="35">
        <v>0</v>
      </c>
      <c r="D769" s="12">
        <v>0</v>
      </c>
      <c r="E769" s="12">
        <v>0</v>
      </c>
      <c r="F769" s="35">
        <v>0</v>
      </c>
      <c r="G769" s="35"/>
      <c r="H769" s="35">
        <v>0</v>
      </c>
      <c r="I769" s="12">
        <v>0</v>
      </c>
      <c r="J769" s="12">
        <v>0</v>
      </c>
      <c r="K769" s="35">
        <v>0</v>
      </c>
      <c r="L769" s="35"/>
      <c r="M769" s="35">
        <v>0</v>
      </c>
      <c r="N769" s="12">
        <v>0</v>
      </c>
      <c r="O769" s="12">
        <v>0</v>
      </c>
      <c r="P769" s="35">
        <v>0</v>
      </c>
    </row>
    <row r="770" spans="1:16">
      <c r="A770" s="168">
        <f t="shared" si="9"/>
        <v>44780</v>
      </c>
      <c r="B770" s="71">
        <v>0</v>
      </c>
      <c r="C770" s="35">
        <v>0</v>
      </c>
      <c r="D770" s="12">
        <v>0</v>
      </c>
      <c r="E770" s="12">
        <v>0</v>
      </c>
      <c r="F770" s="35">
        <v>0</v>
      </c>
      <c r="G770" s="35"/>
      <c r="H770" s="35">
        <v>0</v>
      </c>
      <c r="I770" s="12">
        <v>0</v>
      </c>
      <c r="J770" s="12">
        <v>0</v>
      </c>
      <c r="K770" s="35">
        <v>0</v>
      </c>
      <c r="L770" s="35"/>
      <c r="M770" s="35">
        <v>0</v>
      </c>
      <c r="N770" s="12">
        <v>0</v>
      </c>
      <c r="O770" s="12">
        <v>0</v>
      </c>
      <c r="P770" s="35">
        <v>0</v>
      </c>
    </row>
    <row r="771" spans="1:16">
      <c r="A771" s="168">
        <f t="shared" ref="A771:A834" si="10">A770+7</f>
        <v>44787</v>
      </c>
      <c r="B771" s="71">
        <v>0</v>
      </c>
      <c r="C771" s="35">
        <v>0</v>
      </c>
      <c r="D771" s="12">
        <v>0</v>
      </c>
      <c r="E771" s="12">
        <v>0</v>
      </c>
      <c r="F771" s="35">
        <v>0</v>
      </c>
      <c r="G771" s="35"/>
      <c r="H771" s="35">
        <v>0</v>
      </c>
      <c r="I771" s="12">
        <v>0</v>
      </c>
      <c r="J771" s="12">
        <v>0</v>
      </c>
      <c r="K771" s="35">
        <v>0</v>
      </c>
      <c r="L771" s="35"/>
      <c r="M771" s="35">
        <v>0</v>
      </c>
      <c r="N771" s="12">
        <v>0</v>
      </c>
      <c r="O771" s="12">
        <v>0</v>
      </c>
      <c r="P771" s="35">
        <v>0</v>
      </c>
    </row>
    <row r="772" spans="1:16">
      <c r="A772" s="168">
        <f t="shared" si="10"/>
        <v>44794</v>
      </c>
      <c r="B772" s="71">
        <v>0</v>
      </c>
      <c r="C772" s="35">
        <v>0</v>
      </c>
      <c r="D772" s="12">
        <v>0</v>
      </c>
      <c r="E772" s="12">
        <v>0</v>
      </c>
      <c r="F772" s="35">
        <v>0</v>
      </c>
      <c r="G772" s="35"/>
      <c r="H772" s="35">
        <v>0</v>
      </c>
      <c r="I772" s="12">
        <v>0</v>
      </c>
      <c r="J772" s="12">
        <v>0</v>
      </c>
      <c r="K772" s="35">
        <v>0</v>
      </c>
      <c r="L772" s="35"/>
      <c r="M772" s="35">
        <v>0</v>
      </c>
      <c r="N772" s="12">
        <v>0</v>
      </c>
      <c r="O772" s="12">
        <v>0</v>
      </c>
      <c r="P772" s="35">
        <v>0</v>
      </c>
    </row>
    <row r="773" spans="1:16">
      <c r="A773" s="168">
        <f t="shared" si="10"/>
        <v>44801</v>
      </c>
      <c r="B773" s="71">
        <v>0</v>
      </c>
      <c r="C773" s="35">
        <v>0</v>
      </c>
      <c r="D773" s="12">
        <v>0</v>
      </c>
      <c r="E773" s="12">
        <v>0</v>
      </c>
      <c r="F773" s="35">
        <v>0</v>
      </c>
      <c r="G773" s="35"/>
      <c r="H773" s="35">
        <v>0</v>
      </c>
      <c r="I773" s="12">
        <v>0</v>
      </c>
      <c r="J773" s="12">
        <v>0</v>
      </c>
      <c r="K773" s="35">
        <v>0</v>
      </c>
      <c r="L773" s="35"/>
      <c r="M773" s="35">
        <v>0</v>
      </c>
      <c r="N773" s="12">
        <v>0</v>
      </c>
      <c r="O773" s="12">
        <v>0</v>
      </c>
      <c r="P773" s="35">
        <v>0</v>
      </c>
    </row>
    <row r="774" spans="1:16">
      <c r="A774" s="168">
        <f t="shared" si="10"/>
        <v>44808</v>
      </c>
      <c r="B774" s="71">
        <v>0</v>
      </c>
      <c r="C774" s="35">
        <v>0</v>
      </c>
      <c r="D774" s="12">
        <v>0</v>
      </c>
      <c r="E774" s="12">
        <v>0</v>
      </c>
      <c r="F774" s="35">
        <v>0</v>
      </c>
      <c r="G774" s="35"/>
      <c r="H774" s="35">
        <v>0</v>
      </c>
      <c r="I774" s="12">
        <v>0</v>
      </c>
      <c r="J774" s="12">
        <v>0</v>
      </c>
      <c r="K774" s="35">
        <v>0</v>
      </c>
      <c r="L774" s="35"/>
      <c r="M774" s="35">
        <v>0</v>
      </c>
      <c r="N774" s="12">
        <v>0</v>
      </c>
      <c r="O774" s="12">
        <v>0</v>
      </c>
      <c r="P774" s="35">
        <v>0</v>
      </c>
    </row>
    <row r="775" spans="1:16">
      <c r="A775" s="168">
        <f t="shared" si="10"/>
        <v>44815</v>
      </c>
      <c r="B775" s="71">
        <v>0</v>
      </c>
      <c r="C775" s="35">
        <v>0</v>
      </c>
      <c r="D775" s="12">
        <v>0</v>
      </c>
      <c r="E775" s="12">
        <v>0</v>
      </c>
      <c r="F775" s="35">
        <v>0</v>
      </c>
      <c r="G775" s="35"/>
      <c r="H775" s="35">
        <v>0</v>
      </c>
      <c r="I775" s="12">
        <v>0</v>
      </c>
      <c r="J775" s="12">
        <v>0</v>
      </c>
      <c r="K775" s="35">
        <v>0</v>
      </c>
      <c r="L775" s="35"/>
      <c r="M775" s="35">
        <v>0</v>
      </c>
      <c r="N775" s="12">
        <v>0</v>
      </c>
      <c r="O775" s="12">
        <v>0</v>
      </c>
      <c r="P775" s="35">
        <v>0</v>
      </c>
    </row>
    <row r="776" spans="1:16">
      <c r="A776" s="168">
        <f t="shared" si="10"/>
        <v>44822</v>
      </c>
      <c r="B776" s="71">
        <v>0</v>
      </c>
      <c r="C776" s="35">
        <v>0</v>
      </c>
      <c r="D776" s="12">
        <v>0</v>
      </c>
      <c r="E776" s="12">
        <v>0</v>
      </c>
      <c r="F776" s="35">
        <v>0</v>
      </c>
      <c r="G776" s="35"/>
      <c r="H776" s="35">
        <v>0</v>
      </c>
      <c r="I776" s="12">
        <v>0</v>
      </c>
      <c r="J776" s="12">
        <v>0</v>
      </c>
      <c r="K776" s="35">
        <v>0</v>
      </c>
      <c r="L776" s="35"/>
      <c r="M776" s="35">
        <v>0</v>
      </c>
      <c r="N776" s="12">
        <v>0</v>
      </c>
      <c r="O776" s="12">
        <v>0</v>
      </c>
      <c r="P776" s="35">
        <v>0</v>
      </c>
    </row>
    <row r="777" spans="1:16">
      <c r="A777" s="168">
        <f t="shared" si="10"/>
        <v>44829</v>
      </c>
      <c r="B777" s="71">
        <v>0</v>
      </c>
      <c r="C777" s="35">
        <v>0</v>
      </c>
      <c r="D777" s="12">
        <v>0</v>
      </c>
      <c r="E777" s="12">
        <v>0</v>
      </c>
      <c r="F777" s="35">
        <v>0</v>
      </c>
      <c r="G777" s="35"/>
      <c r="H777" s="35">
        <v>0</v>
      </c>
      <c r="I777" s="12">
        <v>0</v>
      </c>
      <c r="J777" s="12">
        <v>0</v>
      </c>
      <c r="K777" s="35">
        <v>0</v>
      </c>
      <c r="L777" s="35"/>
      <c r="M777" s="35">
        <v>0</v>
      </c>
      <c r="N777" s="12">
        <v>0</v>
      </c>
      <c r="O777" s="12">
        <v>0</v>
      </c>
      <c r="P777" s="35">
        <v>0</v>
      </c>
    </row>
    <row r="778" spans="1:16">
      <c r="A778" s="168">
        <f t="shared" si="10"/>
        <v>44836</v>
      </c>
      <c r="B778" s="71">
        <v>0</v>
      </c>
      <c r="C778" s="35">
        <v>0</v>
      </c>
      <c r="D778" s="12">
        <v>0</v>
      </c>
      <c r="E778" s="12">
        <v>0</v>
      </c>
      <c r="F778" s="35">
        <v>0</v>
      </c>
      <c r="G778" s="35"/>
      <c r="H778" s="35">
        <v>0</v>
      </c>
      <c r="I778" s="12">
        <v>0</v>
      </c>
      <c r="J778" s="12">
        <v>0</v>
      </c>
      <c r="K778" s="35">
        <v>0</v>
      </c>
      <c r="L778" s="35"/>
      <c r="M778" s="35">
        <v>0</v>
      </c>
      <c r="N778" s="12">
        <v>0</v>
      </c>
      <c r="O778" s="12">
        <v>0</v>
      </c>
      <c r="P778" s="35">
        <v>0</v>
      </c>
    </row>
    <row r="779" spans="1:16">
      <c r="A779" s="168">
        <f t="shared" si="10"/>
        <v>44843</v>
      </c>
      <c r="B779" s="71">
        <v>0</v>
      </c>
      <c r="C779" s="35">
        <v>0</v>
      </c>
      <c r="D779" s="12">
        <v>0</v>
      </c>
      <c r="E779" s="12">
        <v>0</v>
      </c>
      <c r="F779" s="35">
        <v>0</v>
      </c>
      <c r="G779" s="35"/>
      <c r="H779" s="35">
        <v>0</v>
      </c>
      <c r="I779" s="12">
        <v>0</v>
      </c>
      <c r="J779" s="12">
        <v>0</v>
      </c>
      <c r="K779" s="35">
        <v>0</v>
      </c>
      <c r="L779" s="35"/>
      <c r="M779" s="35">
        <v>0</v>
      </c>
      <c r="N779" s="12">
        <v>0</v>
      </c>
      <c r="O779" s="12">
        <v>0</v>
      </c>
      <c r="P779" s="35">
        <v>0</v>
      </c>
    </row>
    <row r="780" spans="1:16">
      <c r="A780" s="168">
        <f t="shared" si="10"/>
        <v>44850</v>
      </c>
      <c r="B780" s="71">
        <v>0</v>
      </c>
      <c r="C780" s="35">
        <v>0</v>
      </c>
      <c r="D780" s="12">
        <v>0</v>
      </c>
      <c r="E780" s="12">
        <v>0</v>
      </c>
      <c r="F780" s="35">
        <v>0</v>
      </c>
      <c r="G780" s="35"/>
      <c r="H780" s="35">
        <v>0</v>
      </c>
      <c r="I780" s="12">
        <v>0</v>
      </c>
      <c r="J780" s="12">
        <v>0</v>
      </c>
      <c r="K780" s="35">
        <v>0</v>
      </c>
      <c r="L780" s="35"/>
      <c r="M780" s="35">
        <v>0</v>
      </c>
      <c r="N780" s="12">
        <v>0</v>
      </c>
      <c r="O780" s="12">
        <v>0</v>
      </c>
      <c r="P780" s="35">
        <v>0</v>
      </c>
    </row>
    <row r="781" spans="1:16">
      <c r="A781" s="168">
        <f t="shared" si="10"/>
        <v>44857</v>
      </c>
      <c r="B781" s="71">
        <v>0</v>
      </c>
      <c r="C781" s="35">
        <v>0</v>
      </c>
      <c r="D781" s="12">
        <v>0</v>
      </c>
      <c r="E781" s="12">
        <v>0</v>
      </c>
      <c r="F781" s="35">
        <v>0</v>
      </c>
      <c r="G781" s="35"/>
      <c r="H781" s="35">
        <v>0</v>
      </c>
      <c r="I781" s="12">
        <v>0</v>
      </c>
      <c r="J781" s="12">
        <v>0</v>
      </c>
      <c r="K781" s="35">
        <v>0</v>
      </c>
      <c r="L781" s="35"/>
      <c r="M781" s="35">
        <v>0</v>
      </c>
      <c r="N781" s="12">
        <v>0</v>
      </c>
      <c r="O781" s="12">
        <v>0</v>
      </c>
      <c r="P781" s="35">
        <v>0</v>
      </c>
    </row>
    <row r="782" spans="1:16">
      <c r="A782" s="168">
        <f t="shared" si="10"/>
        <v>44864</v>
      </c>
      <c r="B782" s="71">
        <v>0</v>
      </c>
      <c r="C782" s="35">
        <v>0</v>
      </c>
      <c r="D782" s="12">
        <v>0</v>
      </c>
      <c r="E782" s="12">
        <v>0</v>
      </c>
      <c r="F782" s="35">
        <v>0</v>
      </c>
      <c r="G782" s="35"/>
      <c r="H782" s="35">
        <v>0</v>
      </c>
      <c r="I782" s="12">
        <v>0</v>
      </c>
      <c r="J782" s="12">
        <v>0</v>
      </c>
      <c r="K782" s="35">
        <v>0</v>
      </c>
      <c r="L782" s="35"/>
      <c r="M782" s="35">
        <v>0</v>
      </c>
      <c r="N782" s="12">
        <v>0</v>
      </c>
      <c r="O782" s="12">
        <v>0</v>
      </c>
      <c r="P782" s="35">
        <v>0</v>
      </c>
    </row>
    <row r="783" spans="1:16">
      <c r="A783" s="168">
        <f t="shared" si="10"/>
        <v>44871</v>
      </c>
      <c r="B783" s="71">
        <v>0</v>
      </c>
      <c r="C783" s="35">
        <v>0</v>
      </c>
      <c r="D783" s="12">
        <v>0</v>
      </c>
      <c r="E783" s="12">
        <v>0</v>
      </c>
      <c r="F783" s="35">
        <v>0</v>
      </c>
      <c r="G783" s="35"/>
      <c r="H783" s="35">
        <v>0</v>
      </c>
      <c r="I783" s="12">
        <v>0</v>
      </c>
      <c r="J783" s="12">
        <v>0</v>
      </c>
      <c r="K783" s="35">
        <v>0</v>
      </c>
      <c r="L783" s="35"/>
      <c r="M783" s="35">
        <v>0</v>
      </c>
      <c r="N783" s="12">
        <v>0</v>
      </c>
      <c r="O783" s="12">
        <v>0</v>
      </c>
      <c r="P783" s="35">
        <v>0</v>
      </c>
    </row>
    <row r="784" spans="1:16">
      <c r="A784" s="168">
        <f t="shared" si="10"/>
        <v>44878</v>
      </c>
      <c r="B784" s="71">
        <v>0</v>
      </c>
      <c r="C784" s="35">
        <v>0</v>
      </c>
      <c r="D784" s="12">
        <v>0</v>
      </c>
      <c r="E784" s="12">
        <v>0</v>
      </c>
      <c r="F784" s="35">
        <v>0</v>
      </c>
      <c r="G784" s="35"/>
      <c r="H784" s="35">
        <v>0</v>
      </c>
      <c r="I784" s="12">
        <v>0</v>
      </c>
      <c r="J784" s="12">
        <v>0</v>
      </c>
      <c r="K784" s="35">
        <v>0</v>
      </c>
      <c r="L784" s="35"/>
      <c r="M784" s="35">
        <v>0</v>
      </c>
      <c r="N784" s="12">
        <v>0</v>
      </c>
      <c r="O784" s="12">
        <v>0</v>
      </c>
      <c r="P784" s="35">
        <v>0</v>
      </c>
    </row>
    <row r="785" spans="1:16">
      <c r="A785" s="168">
        <f t="shared" si="10"/>
        <v>44885</v>
      </c>
      <c r="B785" s="71">
        <v>0</v>
      </c>
      <c r="C785" s="35">
        <v>0</v>
      </c>
      <c r="D785" s="12">
        <v>0</v>
      </c>
      <c r="E785" s="12">
        <v>0</v>
      </c>
      <c r="F785" s="35">
        <v>0</v>
      </c>
      <c r="G785" s="35"/>
      <c r="H785" s="35">
        <v>0</v>
      </c>
      <c r="I785" s="12">
        <v>0</v>
      </c>
      <c r="J785" s="12">
        <v>0</v>
      </c>
      <c r="K785" s="35">
        <v>0</v>
      </c>
      <c r="L785" s="35"/>
      <c r="M785" s="35">
        <v>0</v>
      </c>
      <c r="N785" s="12">
        <v>0</v>
      </c>
      <c r="O785" s="12">
        <v>0</v>
      </c>
      <c r="P785" s="35">
        <v>0</v>
      </c>
    </row>
    <row r="786" spans="1:16">
      <c r="A786" s="168">
        <f t="shared" si="10"/>
        <v>44892</v>
      </c>
      <c r="B786" s="71">
        <v>0</v>
      </c>
      <c r="C786" s="35">
        <v>0</v>
      </c>
      <c r="D786" s="12">
        <v>0</v>
      </c>
      <c r="E786" s="12">
        <v>0</v>
      </c>
      <c r="F786" s="35">
        <v>0</v>
      </c>
      <c r="G786" s="35"/>
      <c r="H786" s="35">
        <v>0</v>
      </c>
      <c r="I786" s="12">
        <v>0</v>
      </c>
      <c r="J786" s="12">
        <v>0</v>
      </c>
      <c r="K786" s="35">
        <v>0</v>
      </c>
      <c r="L786" s="35"/>
      <c r="M786" s="35">
        <v>0</v>
      </c>
      <c r="N786" s="12">
        <v>0</v>
      </c>
      <c r="O786" s="12">
        <v>0</v>
      </c>
      <c r="P786" s="35">
        <v>0</v>
      </c>
    </row>
    <row r="787" spans="1:16">
      <c r="A787" s="168">
        <f t="shared" si="10"/>
        <v>44899</v>
      </c>
      <c r="B787" s="71">
        <v>0</v>
      </c>
      <c r="C787" s="35">
        <v>0</v>
      </c>
      <c r="D787" s="12">
        <v>0</v>
      </c>
      <c r="E787" s="12">
        <v>0</v>
      </c>
      <c r="F787" s="35">
        <v>0</v>
      </c>
      <c r="G787" s="35"/>
      <c r="H787" s="35">
        <v>0</v>
      </c>
      <c r="I787" s="12">
        <v>0</v>
      </c>
      <c r="J787" s="12">
        <v>0</v>
      </c>
      <c r="K787" s="35">
        <v>0</v>
      </c>
      <c r="L787" s="35"/>
      <c r="M787" s="35">
        <v>0</v>
      </c>
      <c r="N787" s="12">
        <v>0</v>
      </c>
      <c r="O787" s="12">
        <v>0</v>
      </c>
      <c r="P787" s="35">
        <v>0</v>
      </c>
    </row>
    <row r="788" spans="1:16">
      <c r="A788" s="168">
        <f t="shared" si="10"/>
        <v>44906</v>
      </c>
      <c r="B788" s="71">
        <v>0</v>
      </c>
      <c r="C788" s="35">
        <v>0</v>
      </c>
      <c r="D788" s="12">
        <v>0</v>
      </c>
      <c r="E788" s="12">
        <v>0</v>
      </c>
      <c r="F788" s="35">
        <v>0</v>
      </c>
      <c r="G788" s="35"/>
      <c r="H788" s="35">
        <v>0</v>
      </c>
      <c r="I788" s="12">
        <v>0</v>
      </c>
      <c r="J788" s="12">
        <v>0</v>
      </c>
      <c r="K788" s="35">
        <v>0</v>
      </c>
      <c r="L788" s="35"/>
      <c r="M788" s="35">
        <v>0</v>
      </c>
      <c r="N788" s="12">
        <v>0</v>
      </c>
      <c r="O788" s="12">
        <v>0</v>
      </c>
      <c r="P788" s="35">
        <v>0</v>
      </c>
    </row>
    <row r="789" spans="1:16">
      <c r="A789" s="168">
        <f t="shared" si="10"/>
        <v>44913</v>
      </c>
      <c r="B789" s="71">
        <v>0</v>
      </c>
      <c r="C789" s="35">
        <v>0</v>
      </c>
      <c r="D789" s="12">
        <v>0</v>
      </c>
      <c r="E789" s="12">
        <v>0</v>
      </c>
      <c r="F789" s="35">
        <v>0</v>
      </c>
      <c r="G789" s="35"/>
      <c r="H789" s="35">
        <v>0</v>
      </c>
      <c r="I789" s="12">
        <v>0</v>
      </c>
      <c r="J789" s="12">
        <v>0</v>
      </c>
      <c r="K789" s="35">
        <v>0</v>
      </c>
      <c r="L789" s="35"/>
      <c r="M789" s="35">
        <v>0</v>
      </c>
      <c r="N789" s="12">
        <v>0</v>
      </c>
      <c r="O789" s="12">
        <v>0</v>
      </c>
      <c r="P789" s="35">
        <v>0</v>
      </c>
    </row>
    <row r="790" spans="1:16">
      <c r="A790" s="168">
        <f t="shared" si="10"/>
        <v>44920</v>
      </c>
      <c r="B790" s="71">
        <v>0</v>
      </c>
      <c r="C790" s="35">
        <v>0</v>
      </c>
      <c r="D790" s="12">
        <v>0</v>
      </c>
      <c r="E790" s="12">
        <v>0</v>
      </c>
      <c r="F790" s="35">
        <v>0</v>
      </c>
      <c r="G790" s="35"/>
      <c r="H790" s="35">
        <v>0</v>
      </c>
      <c r="I790" s="12">
        <v>0</v>
      </c>
      <c r="J790" s="12">
        <v>0</v>
      </c>
      <c r="K790" s="35">
        <v>0</v>
      </c>
      <c r="L790" s="35"/>
      <c r="M790" s="35">
        <v>0</v>
      </c>
      <c r="N790" s="12">
        <v>0</v>
      </c>
      <c r="O790" s="12">
        <v>0</v>
      </c>
      <c r="P790" s="35">
        <v>0</v>
      </c>
    </row>
    <row r="791" spans="1:16">
      <c r="A791" s="168">
        <f t="shared" si="10"/>
        <v>44927</v>
      </c>
      <c r="B791" s="71">
        <v>0</v>
      </c>
      <c r="C791" s="35">
        <v>0</v>
      </c>
      <c r="D791" s="12">
        <v>0</v>
      </c>
      <c r="E791" s="12">
        <v>0</v>
      </c>
      <c r="F791" s="35">
        <v>0</v>
      </c>
      <c r="G791" s="35"/>
      <c r="H791" s="35">
        <v>0</v>
      </c>
      <c r="I791" s="12">
        <v>0</v>
      </c>
      <c r="J791" s="12">
        <v>0</v>
      </c>
      <c r="K791" s="35">
        <v>0</v>
      </c>
      <c r="L791" s="35"/>
      <c r="M791" s="35">
        <v>0</v>
      </c>
      <c r="N791" s="12">
        <v>0</v>
      </c>
      <c r="O791" s="12">
        <v>0</v>
      </c>
      <c r="P791" s="35">
        <v>0</v>
      </c>
    </row>
    <row r="792" spans="1:16">
      <c r="A792" s="168">
        <f t="shared" si="10"/>
        <v>44934</v>
      </c>
      <c r="B792" s="71">
        <v>0</v>
      </c>
      <c r="C792" s="35">
        <v>0</v>
      </c>
      <c r="D792" s="12">
        <v>0</v>
      </c>
      <c r="E792" s="12">
        <v>0</v>
      </c>
      <c r="F792" s="35">
        <v>0</v>
      </c>
      <c r="G792" s="35"/>
      <c r="H792" s="35">
        <v>0</v>
      </c>
      <c r="I792" s="12">
        <v>0</v>
      </c>
      <c r="J792" s="12">
        <v>0</v>
      </c>
      <c r="K792" s="35">
        <v>0</v>
      </c>
      <c r="L792" s="35"/>
      <c r="M792" s="35">
        <v>0</v>
      </c>
      <c r="N792" s="12">
        <v>0</v>
      </c>
      <c r="O792" s="12">
        <v>0</v>
      </c>
      <c r="P792" s="35">
        <v>0</v>
      </c>
    </row>
    <row r="793" spans="1:16">
      <c r="A793" s="168">
        <f t="shared" si="10"/>
        <v>44941</v>
      </c>
      <c r="B793" s="71">
        <v>0</v>
      </c>
      <c r="C793" s="35">
        <v>0</v>
      </c>
      <c r="D793" s="12">
        <v>0</v>
      </c>
      <c r="E793" s="12">
        <v>0</v>
      </c>
      <c r="F793" s="35">
        <v>0</v>
      </c>
      <c r="G793" s="35"/>
      <c r="H793" s="35">
        <v>0</v>
      </c>
      <c r="I793" s="12">
        <v>0</v>
      </c>
      <c r="J793" s="12">
        <v>0</v>
      </c>
      <c r="K793" s="35">
        <v>0</v>
      </c>
      <c r="L793" s="35"/>
      <c r="M793" s="35">
        <v>0</v>
      </c>
      <c r="N793" s="12">
        <v>0</v>
      </c>
      <c r="O793" s="12">
        <v>0</v>
      </c>
      <c r="P793" s="35">
        <v>0</v>
      </c>
    </row>
    <row r="794" spans="1:16">
      <c r="A794" s="168">
        <f t="shared" si="10"/>
        <v>44948</v>
      </c>
      <c r="B794" s="71">
        <v>0</v>
      </c>
      <c r="C794" s="35">
        <v>0</v>
      </c>
      <c r="D794" s="12">
        <v>0</v>
      </c>
      <c r="E794" s="12">
        <v>0</v>
      </c>
      <c r="F794" s="35">
        <v>0</v>
      </c>
      <c r="G794" s="35"/>
      <c r="H794" s="35">
        <v>0</v>
      </c>
      <c r="I794" s="12">
        <v>0</v>
      </c>
      <c r="J794" s="12">
        <v>0</v>
      </c>
      <c r="K794" s="35">
        <v>0</v>
      </c>
      <c r="L794" s="35"/>
      <c r="M794" s="35">
        <v>0</v>
      </c>
      <c r="N794" s="12">
        <v>0</v>
      </c>
      <c r="O794" s="12">
        <v>0</v>
      </c>
      <c r="P794" s="35">
        <v>0</v>
      </c>
    </row>
    <row r="795" spans="1:16">
      <c r="A795" s="168">
        <f t="shared" si="10"/>
        <v>44955</v>
      </c>
      <c r="B795" s="71">
        <v>0</v>
      </c>
      <c r="C795" s="35">
        <v>0</v>
      </c>
      <c r="D795" s="12">
        <v>0</v>
      </c>
      <c r="E795" s="12">
        <v>0</v>
      </c>
      <c r="F795" s="35">
        <v>0</v>
      </c>
      <c r="G795" s="35"/>
      <c r="H795" s="35">
        <v>0</v>
      </c>
      <c r="I795" s="12">
        <v>0</v>
      </c>
      <c r="J795" s="12">
        <v>0</v>
      </c>
      <c r="K795" s="35">
        <v>0</v>
      </c>
      <c r="L795" s="35"/>
      <c r="M795" s="35">
        <v>0</v>
      </c>
      <c r="N795" s="12">
        <v>0</v>
      </c>
      <c r="O795" s="12">
        <v>0</v>
      </c>
      <c r="P795" s="35">
        <v>0</v>
      </c>
    </row>
    <row r="796" spans="1:16">
      <c r="A796" s="168">
        <f t="shared" si="10"/>
        <v>44962</v>
      </c>
      <c r="B796" s="71">
        <v>0</v>
      </c>
      <c r="C796" s="35">
        <v>0</v>
      </c>
      <c r="D796" s="12">
        <v>0</v>
      </c>
      <c r="E796" s="12">
        <v>0</v>
      </c>
      <c r="F796" s="35">
        <v>0</v>
      </c>
      <c r="G796" s="35"/>
      <c r="H796" s="35">
        <v>0</v>
      </c>
      <c r="I796" s="12">
        <v>0</v>
      </c>
      <c r="J796" s="12">
        <v>0</v>
      </c>
      <c r="K796" s="35">
        <v>0</v>
      </c>
      <c r="L796" s="35"/>
      <c r="M796" s="35">
        <v>0</v>
      </c>
      <c r="N796" s="12">
        <v>0</v>
      </c>
      <c r="O796" s="12">
        <v>0</v>
      </c>
      <c r="P796" s="35">
        <v>0</v>
      </c>
    </row>
    <row r="797" spans="1:16">
      <c r="A797" s="168">
        <f t="shared" si="10"/>
        <v>44969</v>
      </c>
      <c r="B797" s="71">
        <v>0</v>
      </c>
      <c r="C797" s="35">
        <v>0</v>
      </c>
      <c r="D797" s="12">
        <v>0</v>
      </c>
      <c r="E797" s="12">
        <v>0</v>
      </c>
      <c r="F797" s="35">
        <v>0</v>
      </c>
      <c r="G797" s="35"/>
      <c r="H797" s="35">
        <v>0</v>
      </c>
      <c r="I797" s="12">
        <v>0</v>
      </c>
      <c r="J797" s="12">
        <v>0</v>
      </c>
      <c r="K797" s="35">
        <v>0</v>
      </c>
      <c r="L797" s="35"/>
      <c r="M797" s="35">
        <v>0</v>
      </c>
      <c r="N797" s="12">
        <v>0</v>
      </c>
      <c r="O797" s="12">
        <v>0</v>
      </c>
      <c r="P797" s="35">
        <v>0</v>
      </c>
    </row>
    <row r="798" spans="1:16">
      <c r="A798" s="168">
        <f t="shared" si="10"/>
        <v>44976</v>
      </c>
      <c r="B798" s="71">
        <v>0</v>
      </c>
      <c r="C798" s="35">
        <v>0</v>
      </c>
      <c r="D798" s="12">
        <v>0</v>
      </c>
      <c r="E798" s="12">
        <v>0</v>
      </c>
      <c r="F798" s="35">
        <v>0</v>
      </c>
      <c r="G798" s="35"/>
      <c r="H798" s="35">
        <v>0</v>
      </c>
      <c r="I798" s="12">
        <v>0</v>
      </c>
      <c r="J798" s="12">
        <v>0</v>
      </c>
      <c r="K798" s="35">
        <v>0</v>
      </c>
      <c r="L798" s="35"/>
      <c r="M798" s="35">
        <v>0</v>
      </c>
      <c r="N798" s="12">
        <v>0</v>
      </c>
      <c r="O798" s="12">
        <v>0</v>
      </c>
      <c r="P798" s="35">
        <v>0</v>
      </c>
    </row>
    <row r="799" spans="1:16">
      <c r="A799" s="168">
        <f t="shared" si="10"/>
        <v>44983</v>
      </c>
      <c r="B799" s="71">
        <v>0</v>
      </c>
      <c r="C799" s="35">
        <v>0</v>
      </c>
      <c r="D799" s="12">
        <v>0</v>
      </c>
      <c r="E799" s="12">
        <v>0</v>
      </c>
      <c r="F799" s="35">
        <v>0</v>
      </c>
      <c r="G799" s="35"/>
      <c r="H799" s="35">
        <v>0</v>
      </c>
      <c r="I799" s="12">
        <v>0</v>
      </c>
      <c r="J799" s="12">
        <v>0</v>
      </c>
      <c r="K799" s="35">
        <v>0</v>
      </c>
      <c r="L799" s="35"/>
      <c r="M799" s="35">
        <v>0</v>
      </c>
      <c r="N799" s="12">
        <v>0</v>
      </c>
      <c r="O799" s="12">
        <v>0</v>
      </c>
      <c r="P799" s="35">
        <v>0</v>
      </c>
    </row>
    <row r="800" spans="1:16">
      <c r="A800" s="168">
        <f t="shared" si="10"/>
        <v>44990</v>
      </c>
      <c r="B800" s="71">
        <v>0</v>
      </c>
      <c r="C800" s="35">
        <v>0</v>
      </c>
      <c r="D800" s="12">
        <v>0</v>
      </c>
      <c r="E800" s="12">
        <v>0</v>
      </c>
      <c r="F800" s="35">
        <v>0</v>
      </c>
      <c r="G800" s="35"/>
      <c r="H800" s="35">
        <v>0</v>
      </c>
      <c r="I800" s="12">
        <v>0</v>
      </c>
      <c r="J800" s="12">
        <v>0</v>
      </c>
      <c r="K800" s="35">
        <v>0</v>
      </c>
      <c r="L800" s="35"/>
      <c r="M800" s="35">
        <v>0</v>
      </c>
      <c r="N800" s="12">
        <v>0</v>
      </c>
      <c r="O800" s="12">
        <v>0</v>
      </c>
      <c r="P800" s="35">
        <v>0</v>
      </c>
    </row>
    <row r="801" spans="1:16">
      <c r="A801" s="168">
        <f t="shared" si="10"/>
        <v>44997</v>
      </c>
      <c r="B801" s="71">
        <v>0</v>
      </c>
      <c r="C801" s="35">
        <v>0</v>
      </c>
      <c r="D801" s="12">
        <v>0</v>
      </c>
      <c r="E801" s="12">
        <v>0</v>
      </c>
      <c r="F801" s="35">
        <v>0</v>
      </c>
      <c r="G801" s="35"/>
      <c r="H801" s="35">
        <v>0</v>
      </c>
      <c r="I801" s="12">
        <v>0</v>
      </c>
      <c r="J801" s="12">
        <v>0</v>
      </c>
      <c r="K801" s="35">
        <v>0</v>
      </c>
      <c r="L801" s="35"/>
      <c r="M801" s="35">
        <v>0</v>
      </c>
      <c r="N801" s="12">
        <v>0</v>
      </c>
      <c r="O801" s="12">
        <v>0</v>
      </c>
      <c r="P801" s="35">
        <v>0</v>
      </c>
    </row>
    <row r="802" spans="1:16">
      <c r="A802" s="168">
        <f t="shared" si="10"/>
        <v>45004</v>
      </c>
      <c r="B802" s="71">
        <v>0</v>
      </c>
      <c r="C802" s="35">
        <v>0</v>
      </c>
      <c r="D802" s="12">
        <v>0</v>
      </c>
      <c r="E802" s="12">
        <v>0</v>
      </c>
      <c r="F802" s="35">
        <v>0</v>
      </c>
      <c r="G802" s="35"/>
      <c r="H802" s="35">
        <v>0</v>
      </c>
      <c r="I802" s="12">
        <v>0</v>
      </c>
      <c r="J802" s="12">
        <v>0</v>
      </c>
      <c r="K802" s="35">
        <v>0</v>
      </c>
      <c r="L802" s="35"/>
      <c r="M802" s="35">
        <v>0</v>
      </c>
      <c r="N802" s="12">
        <v>0</v>
      </c>
      <c r="O802" s="12">
        <v>0</v>
      </c>
      <c r="P802" s="35">
        <v>0</v>
      </c>
    </row>
    <row r="803" spans="1:16">
      <c r="A803" s="168">
        <f t="shared" si="10"/>
        <v>45011</v>
      </c>
      <c r="B803" s="71">
        <v>0</v>
      </c>
      <c r="C803" s="35">
        <v>0</v>
      </c>
      <c r="D803" s="12">
        <v>0</v>
      </c>
      <c r="E803" s="12">
        <v>0</v>
      </c>
      <c r="F803" s="35">
        <v>0</v>
      </c>
      <c r="G803" s="35"/>
      <c r="H803" s="35">
        <v>0</v>
      </c>
      <c r="I803" s="12">
        <v>0</v>
      </c>
      <c r="J803" s="12">
        <v>0</v>
      </c>
      <c r="K803" s="35">
        <v>0</v>
      </c>
      <c r="L803" s="35"/>
      <c r="M803" s="35">
        <v>0</v>
      </c>
      <c r="N803" s="12">
        <v>0</v>
      </c>
      <c r="O803" s="12">
        <v>0</v>
      </c>
      <c r="P803" s="35">
        <v>0</v>
      </c>
    </row>
    <row r="804" spans="1:16">
      <c r="A804" s="168">
        <f t="shared" si="10"/>
        <v>45018</v>
      </c>
      <c r="B804" s="71">
        <v>0</v>
      </c>
      <c r="C804" s="35">
        <v>0</v>
      </c>
      <c r="D804" s="12">
        <v>0</v>
      </c>
      <c r="E804" s="12">
        <v>0</v>
      </c>
      <c r="F804" s="35">
        <v>0</v>
      </c>
      <c r="G804" s="35"/>
      <c r="H804" s="35">
        <v>0</v>
      </c>
      <c r="I804" s="12">
        <v>0</v>
      </c>
      <c r="J804" s="12">
        <v>0</v>
      </c>
      <c r="K804" s="35">
        <v>0</v>
      </c>
      <c r="L804" s="35"/>
      <c r="M804" s="35">
        <v>0</v>
      </c>
      <c r="N804" s="12">
        <v>0</v>
      </c>
      <c r="O804" s="12">
        <v>0</v>
      </c>
      <c r="P804" s="35">
        <v>0</v>
      </c>
    </row>
    <row r="805" spans="1:16">
      <c r="A805" s="168">
        <f t="shared" si="10"/>
        <v>45025</v>
      </c>
      <c r="B805" s="71">
        <v>0</v>
      </c>
      <c r="C805" s="35">
        <v>0</v>
      </c>
      <c r="D805" s="12">
        <v>0</v>
      </c>
      <c r="E805" s="12">
        <v>0</v>
      </c>
      <c r="F805" s="35">
        <v>0</v>
      </c>
      <c r="G805" s="35"/>
      <c r="H805" s="35">
        <v>0</v>
      </c>
      <c r="I805" s="12">
        <v>0</v>
      </c>
      <c r="J805" s="12">
        <v>0</v>
      </c>
      <c r="K805" s="35">
        <v>0</v>
      </c>
      <c r="L805" s="35"/>
      <c r="M805" s="35">
        <v>0</v>
      </c>
      <c r="N805" s="12">
        <v>0</v>
      </c>
      <c r="O805" s="12">
        <v>0</v>
      </c>
      <c r="P805" s="35">
        <v>0</v>
      </c>
    </row>
    <row r="806" spans="1:16">
      <c r="A806" s="168">
        <f t="shared" si="10"/>
        <v>45032</v>
      </c>
      <c r="B806" s="71">
        <v>0</v>
      </c>
      <c r="C806" s="35">
        <v>0</v>
      </c>
      <c r="D806" s="12">
        <v>0</v>
      </c>
      <c r="E806" s="12">
        <v>0</v>
      </c>
      <c r="F806" s="35">
        <v>0</v>
      </c>
      <c r="G806" s="35"/>
      <c r="H806" s="35">
        <v>0</v>
      </c>
      <c r="I806" s="12">
        <v>0</v>
      </c>
      <c r="J806" s="12">
        <v>0</v>
      </c>
      <c r="K806" s="35">
        <v>0</v>
      </c>
      <c r="L806" s="35"/>
      <c r="M806" s="35">
        <v>0</v>
      </c>
      <c r="N806" s="12">
        <v>0</v>
      </c>
      <c r="O806" s="12">
        <v>0</v>
      </c>
      <c r="P806" s="35">
        <v>0</v>
      </c>
    </row>
    <row r="807" spans="1:16">
      <c r="A807" s="168">
        <f t="shared" si="10"/>
        <v>45039</v>
      </c>
      <c r="B807" s="71">
        <v>0</v>
      </c>
      <c r="C807" s="35">
        <v>0</v>
      </c>
      <c r="D807" s="12">
        <v>0</v>
      </c>
      <c r="E807" s="12">
        <v>0</v>
      </c>
      <c r="F807" s="35">
        <v>0</v>
      </c>
      <c r="G807" s="35"/>
      <c r="H807" s="35">
        <v>0</v>
      </c>
      <c r="I807" s="12">
        <v>0</v>
      </c>
      <c r="J807" s="12">
        <v>0</v>
      </c>
      <c r="K807" s="35">
        <v>0</v>
      </c>
      <c r="L807" s="35"/>
      <c r="M807" s="35">
        <v>0</v>
      </c>
      <c r="N807" s="12">
        <v>0</v>
      </c>
      <c r="O807" s="12">
        <v>0</v>
      </c>
      <c r="P807" s="35">
        <v>0</v>
      </c>
    </row>
    <row r="808" spans="1:16">
      <c r="A808" s="168">
        <f t="shared" si="10"/>
        <v>45046</v>
      </c>
      <c r="B808" s="71">
        <v>0</v>
      </c>
      <c r="C808" s="35">
        <v>0</v>
      </c>
      <c r="D808" s="12">
        <v>0</v>
      </c>
      <c r="E808" s="12">
        <v>0</v>
      </c>
      <c r="F808" s="35">
        <v>0</v>
      </c>
      <c r="G808" s="35"/>
      <c r="H808" s="35">
        <v>0</v>
      </c>
      <c r="I808" s="12">
        <v>0</v>
      </c>
      <c r="J808" s="12">
        <v>0</v>
      </c>
      <c r="K808" s="35">
        <v>0</v>
      </c>
      <c r="L808" s="35"/>
      <c r="M808" s="35">
        <v>0</v>
      </c>
      <c r="N808" s="12">
        <v>0</v>
      </c>
      <c r="O808" s="12">
        <v>0</v>
      </c>
      <c r="P808" s="35">
        <v>0</v>
      </c>
    </row>
    <row r="809" spans="1:16">
      <c r="A809" s="168">
        <f t="shared" si="10"/>
        <v>45053</v>
      </c>
      <c r="B809" s="71">
        <v>0</v>
      </c>
      <c r="C809" s="35">
        <v>0</v>
      </c>
      <c r="D809" s="12">
        <v>0</v>
      </c>
      <c r="E809" s="12">
        <v>0</v>
      </c>
      <c r="F809" s="35">
        <v>0</v>
      </c>
      <c r="G809" s="35"/>
      <c r="H809" s="35">
        <v>0</v>
      </c>
      <c r="I809" s="12">
        <v>0</v>
      </c>
      <c r="J809" s="12">
        <v>0</v>
      </c>
      <c r="K809" s="35">
        <v>0</v>
      </c>
      <c r="L809" s="35"/>
      <c r="M809" s="35">
        <v>0</v>
      </c>
      <c r="N809" s="12">
        <v>0</v>
      </c>
      <c r="O809" s="12">
        <v>0</v>
      </c>
      <c r="P809" s="35">
        <v>0</v>
      </c>
    </row>
    <row r="810" spans="1:16">
      <c r="A810" s="168">
        <f t="shared" si="10"/>
        <v>45060</v>
      </c>
      <c r="B810" s="71">
        <v>0</v>
      </c>
      <c r="C810" s="35">
        <v>0</v>
      </c>
      <c r="D810" s="12">
        <v>0</v>
      </c>
      <c r="E810" s="12">
        <v>0</v>
      </c>
      <c r="F810" s="35">
        <v>0</v>
      </c>
      <c r="G810" s="35"/>
      <c r="H810" s="35">
        <v>0</v>
      </c>
      <c r="I810" s="12">
        <v>0</v>
      </c>
      <c r="J810" s="12">
        <v>0</v>
      </c>
      <c r="K810" s="35">
        <v>0</v>
      </c>
      <c r="L810" s="35"/>
      <c r="M810" s="35">
        <v>0</v>
      </c>
      <c r="N810" s="12">
        <v>0</v>
      </c>
      <c r="O810" s="12">
        <v>0</v>
      </c>
      <c r="P810" s="35">
        <v>0</v>
      </c>
    </row>
    <row r="811" spans="1:16">
      <c r="A811" s="168">
        <f t="shared" si="10"/>
        <v>45067</v>
      </c>
      <c r="B811" s="71">
        <v>0</v>
      </c>
      <c r="C811" s="35">
        <v>0</v>
      </c>
      <c r="D811" s="12">
        <v>0</v>
      </c>
      <c r="E811" s="12">
        <v>0</v>
      </c>
      <c r="F811" s="35">
        <v>0</v>
      </c>
      <c r="G811" s="35"/>
      <c r="H811" s="35">
        <v>0</v>
      </c>
      <c r="I811" s="12">
        <v>0</v>
      </c>
      <c r="J811" s="12">
        <v>0</v>
      </c>
      <c r="K811" s="35">
        <v>0</v>
      </c>
      <c r="L811" s="35"/>
      <c r="M811" s="35">
        <v>0</v>
      </c>
      <c r="N811" s="12">
        <v>0</v>
      </c>
      <c r="O811" s="12">
        <v>0</v>
      </c>
      <c r="P811" s="35">
        <v>0</v>
      </c>
    </row>
    <row r="812" spans="1:16">
      <c r="A812" s="168">
        <f t="shared" si="10"/>
        <v>45074</v>
      </c>
      <c r="B812" s="71">
        <v>0</v>
      </c>
      <c r="C812" s="35">
        <v>0</v>
      </c>
      <c r="D812" s="12">
        <v>0</v>
      </c>
      <c r="E812" s="12">
        <v>0</v>
      </c>
      <c r="F812" s="35">
        <v>0</v>
      </c>
      <c r="G812" s="35"/>
      <c r="H812" s="35">
        <v>0</v>
      </c>
      <c r="I812" s="12">
        <v>0</v>
      </c>
      <c r="J812" s="12">
        <v>0</v>
      </c>
      <c r="K812" s="35">
        <v>0</v>
      </c>
      <c r="L812" s="35"/>
      <c r="M812" s="35">
        <v>0</v>
      </c>
      <c r="N812" s="12">
        <v>0</v>
      </c>
      <c r="O812" s="12">
        <v>0</v>
      </c>
      <c r="P812" s="35">
        <v>0</v>
      </c>
    </row>
    <row r="813" spans="1:16">
      <c r="A813" s="168">
        <f t="shared" si="10"/>
        <v>45081</v>
      </c>
      <c r="B813" s="71">
        <v>0</v>
      </c>
      <c r="C813" s="35">
        <v>0</v>
      </c>
      <c r="D813" s="12">
        <v>0</v>
      </c>
      <c r="E813" s="12">
        <v>0</v>
      </c>
      <c r="F813" s="35">
        <v>0</v>
      </c>
      <c r="G813" s="35"/>
      <c r="H813" s="35">
        <v>0</v>
      </c>
      <c r="I813" s="12">
        <v>0</v>
      </c>
      <c r="J813" s="12">
        <v>0</v>
      </c>
      <c r="K813" s="35">
        <v>0</v>
      </c>
      <c r="L813" s="35"/>
      <c r="M813" s="35">
        <v>0</v>
      </c>
      <c r="N813" s="12">
        <v>0</v>
      </c>
      <c r="O813" s="12">
        <v>0</v>
      </c>
      <c r="P813" s="35">
        <v>0</v>
      </c>
    </row>
    <row r="814" spans="1:16">
      <c r="A814" s="168">
        <f t="shared" si="10"/>
        <v>45088</v>
      </c>
      <c r="B814" s="71">
        <v>0</v>
      </c>
      <c r="C814" s="35">
        <v>0</v>
      </c>
      <c r="D814" s="12">
        <v>0</v>
      </c>
      <c r="E814" s="12">
        <v>0</v>
      </c>
      <c r="F814" s="35">
        <v>0</v>
      </c>
      <c r="G814" s="35"/>
      <c r="H814" s="35">
        <v>0</v>
      </c>
      <c r="I814" s="12">
        <v>0</v>
      </c>
      <c r="J814" s="12">
        <v>0</v>
      </c>
      <c r="K814" s="35">
        <v>0</v>
      </c>
      <c r="L814" s="35"/>
      <c r="M814" s="35">
        <v>0</v>
      </c>
      <c r="N814" s="12">
        <v>0</v>
      </c>
      <c r="O814" s="12">
        <v>0</v>
      </c>
      <c r="P814" s="35">
        <v>0</v>
      </c>
    </row>
    <row r="815" spans="1:16">
      <c r="A815" s="168">
        <f t="shared" si="10"/>
        <v>45095</v>
      </c>
      <c r="B815" s="71">
        <v>0</v>
      </c>
      <c r="C815" s="35">
        <v>0</v>
      </c>
      <c r="D815" s="12">
        <v>0</v>
      </c>
      <c r="E815" s="12">
        <v>0</v>
      </c>
      <c r="F815" s="35">
        <v>0</v>
      </c>
      <c r="G815" s="35"/>
      <c r="H815" s="35">
        <v>0</v>
      </c>
      <c r="I815" s="12">
        <v>0</v>
      </c>
      <c r="J815" s="12">
        <v>0</v>
      </c>
      <c r="K815" s="35">
        <v>0</v>
      </c>
      <c r="L815" s="35"/>
      <c r="M815" s="35">
        <v>0</v>
      </c>
      <c r="N815" s="12">
        <v>0</v>
      </c>
      <c r="O815" s="12">
        <v>0</v>
      </c>
      <c r="P815" s="35">
        <v>0</v>
      </c>
    </row>
    <row r="816" spans="1:16">
      <c r="A816" s="168">
        <f t="shared" si="10"/>
        <v>45102</v>
      </c>
      <c r="B816" s="71">
        <v>0</v>
      </c>
      <c r="C816" s="35">
        <v>0</v>
      </c>
      <c r="D816" s="12">
        <v>0</v>
      </c>
      <c r="E816" s="12">
        <v>0</v>
      </c>
      <c r="F816" s="35">
        <v>0</v>
      </c>
      <c r="G816" s="35"/>
      <c r="H816" s="35">
        <v>0</v>
      </c>
      <c r="I816" s="12">
        <v>0</v>
      </c>
      <c r="J816" s="12">
        <v>0</v>
      </c>
      <c r="K816" s="35">
        <v>0</v>
      </c>
      <c r="L816" s="35"/>
      <c r="M816" s="35">
        <v>0</v>
      </c>
      <c r="N816" s="12">
        <v>0</v>
      </c>
      <c r="O816" s="12">
        <v>0</v>
      </c>
      <c r="P816" s="35">
        <v>0</v>
      </c>
    </row>
    <row r="817" spans="1:16">
      <c r="A817" s="168">
        <f t="shared" si="10"/>
        <v>45109</v>
      </c>
      <c r="B817" s="71">
        <v>0</v>
      </c>
      <c r="C817" s="35">
        <v>0</v>
      </c>
      <c r="D817" s="12">
        <v>0</v>
      </c>
      <c r="E817" s="12">
        <v>0</v>
      </c>
      <c r="F817" s="35">
        <v>0</v>
      </c>
      <c r="G817" s="35"/>
      <c r="H817" s="35">
        <v>0</v>
      </c>
      <c r="I817" s="12">
        <v>0</v>
      </c>
      <c r="J817" s="12">
        <v>0</v>
      </c>
      <c r="K817" s="35">
        <v>0</v>
      </c>
      <c r="L817" s="35"/>
      <c r="M817" s="35">
        <v>0</v>
      </c>
      <c r="N817" s="12">
        <v>0</v>
      </c>
      <c r="O817" s="12">
        <v>0</v>
      </c>
      <c r="P817" s="35">
        <v>0</v>
      </c>
    </row>
    <row r="818" spans="1:16">
      <c r="A818" s="168">
        <f t="shared" si="10"/>
        <v>45116</v>
      </c>
      <c r="B818" s="71">
        <v>0</v>
      </c>
      <c r="C818" s="35">
        <v>0</v>
      </c>
      <c r="D818" s="12">
        <v>0</v>
      </c>
      <c r="E818" s="12">
        <v>0</v>
      </c>
      <c r="F818" s="35">
        <v>0</v>
      </c>
      <c r="G818" s="35"/>
      <c r="H818" s="35">
        <v>0</v>
      </c>
      <c r="I818" s="12">
        <v>0</v>
      </c>
      <c r="J818" s="12">
        <v>0</v>
      </c>
      <c r="K818" s="35">
        <v>0</v>
      </c>
      <c r="L818" s="35"/>
      <c r="M818" s="35">
        <v>0</v>
      </c>
      <c r="N818" s="12">
        <v>0</v>
      </c>
      <c r="O818" s="12">
        <v>0</v>
      </c>
      <c r="P818" s="35">
        <v>0</v>
      </c>
    </row>
    <row r="819" spans="1:16">
      <c r="A819" s="168">
        <f t="shared" si="10"/>
        <v>45123</v>
      </c>
      <c r="B819" s="71">
        <v>0</v>
      </c>
      <c r="C819" s="35">
        <v>0</v>
      </c>
      <c r="D819" s="12">
        <v>0</v>
      </c>
      <c r="E819" s="12">
        <v>0</v>
      </c>
      <c r="F819" s="35">
        <v>0</v>
      </c>
      <c r="G819" s="35"/>
      <c r="H819" s="35">
        <v>0</v>
      </c>
      <c r="I819" s="12">
        <v>0</v>
      </c>
      <c r="J819" s="12">
        <v>0</v>
      </c>
      <c r="K819" s="35">
        <v>0</v>
      </c>
      <c r="L819" s="35"/>
      <c r="M819" s="35">
        <v>0</v>
      </c>
      <c r="N819" s="12">
        <v>0</v>
      </c>
      <c r="O819" s="12">
        <v>0</v>
      </c>
      <c r="P819" s="35">
        <v>0</v>
      </c>
    </row>
    <row r="820" spans="1:16">
      <c r="A820" s="168">
        <f t="shared" si="10"/>
        <v>45130</v>
      </c>
      <c r="B820" s="71">
        <v>0</v>
      </c>
      <c r="C820" s="35">
        <v>0</v>
      </c>
      <c r="D820" s="12">
        <v>0</v>
      </c>
      <c r="E820" s="12">
        <v>0</v>
      </c>
      <c r="F820" s="35">
        <v>0</v>
      </c>
      <c r="G820" s="35"/>
      <c r="H820" s="35">
        <v>0</v>
      </c>
      <c r="I820" s="12">
        <v>0</v>
      </c>
      <c r="J820" s="12">
        <v>0</v>
      </c>
      <c r="K820" s="35">
        <v>0</v>
      </c>
      <c r="L820" s="35"/>
      <c r="M820" s="35">
        <v>0</v>
      </c>
      <c r="N820" s="12">
        <v>0</v>
      </c>
      <c r="O820" s="12">
        <v>0</v>
      </c>
      <c r="P820" s="35">
        <v>0</v>
      </c>
    </row>
    <row r="821" spans="1:16">
      <c r="A821" s="168">
        <f t="shared" si="10"/>
        <v>45137</v>
      </c>
      <c r="B821" s="71">
        <v>0</v>
      </c>
      <c r="C821" s="35">
        <v>0</v>
      </c>
      <c r="D821" s="12">
        <v>0</v>
      </c>
      <c r="E821" s="12">
        <v>0</v>
      </c>
      <c r="F821" s="35">
        <v>0</v>
      </c>
      <c r="G821" s="35"/>
      <c r="H821" s="35">
        <v>0</v>
      </c>
      <c r="I821" s="12">
        <v>0</v>
      </c>
      <c r="J821" s="12">
        <v>0</v>
      </c>
      <c r="K821" s="35">
        <v>0</v>
      </c>
      <c r="L821" s="35"/>
      <c r="M821" s="35">
        <v>0</v>
      </c>
      <c r="N821" s="12">
        <v>0</v>
      </c>
      <c r="O821" s="12">
        <v>0</v>
      </c>
      <c r="P821" s="35">
        <v>0</v>
      </c>
    </row>
    <row r="822" spans="1:16">
      <c r="A822" s="168">
        <f t="shared" si="10"/>
        <v>45144</v>
      </c>
      <c r="B822" s="71">
        <v>0</v>
      </c>
      <c r="C822" s="35">
        <v>0</v>
      </c>
      <c r="D822" s="12">
        <v>0</v>
      </c>
      <c r="E822" s="12">
        <v>0</v>
      </c>
      <c r="F822" s="35">
        <v>0</v>
      </c>
      <c r="G822" s="35"/>
      <c r="H822" s="35">
        <v>0</v>
      </c>
      <c r="I822" s="12">
        <v>0</v>
      </c>
      <c r="J822" s="12">
        <v>0</v>
      </c>
      <c r="K822" s="35">
        <v>0</v>
      </c>
      <c r="L822" s="35"/>
      <c r="M822" s="35">
        <v>0</v>
      </c>
      <c r="N822" s="12">
        <v>0</v>
      </c>
      <c r="O822" s="12">
        <v>0</v>
      </c>
      <c r="P822" s="35">
        <v>0</v>
      </c>
    </row>
    <row r="823" spans="1:16">
      <c r="A823" s="168">
        <f t="shared" si="10"/>
        <v>45151</v>
      </c>
      <c r="B823" s="71">
        <v>0</v>
      </c>
      <c r="C823" s="35">
        <v>0</v>
      </c>
      <c r="D823" s="12">
        <v>0</v>
      </c>
      <c r="E823" s="12">
        <v>0</v>
      </c>
      <c r="F823" s="35">
        <v>0</v>
      </c>
      <c r="G823" s="35"/>
      <c r="H823" s="35">
        <v>0</v>
      </c>
      <c r="I823" s="12">
        <v>0</v>
      </c>
      <c r="J823" s="12">
        <v>0</v>
      </c>
      <c r="K823" s="35">
        <v>0</v>
      </c>
      <c r="L823" s="35"/>
      <c r="M823" s="35">
        <v>0</v>
      </c>
      <c r="N823" s="12">
        <v>0</v>
      </c>
      <c r="O823" s="12">
        <v>0</v>
      </c>
      <c r="P823" s="35">
        <v>0</v>
      </c>
    </row>
    <row r="824" spans="1:16">
      <c r="A824" s="168">
        <f t="shared" si="10"/>
        <v>45158</v>
      </c>
      <c r="B824" s="71">
        <v>0</v>
      </c>
      <c r="C824" s="35">
        <v>0</v>
      </c>
      <c r="D824" s="12">
        <v>0</v>
      </c>
      <c r="E824" s="12">
        <v>0</v>
      </c>
      <c r="F824" s="35">
        <v>0</v>
      </c>
      <c r="G824" s="35"/>
      <c r="H824" s="35">
        <v>0</v>
      </c>
      <c r="I824" s="12">
        <v>0</v>
      </c>
      <c r="J824" s="12">
        <v>0</v>
      </c>
      <c r="K824" s="35">
        <v>0</v>
      </c>
      <c r="L824" s="35"/>
      <c r="M824" s="35">
        <v>0</v>
      </c>
      <c r="N824" s="12">
        <v>0</v>
      </c>
      <c r="O824" s="12">
        <v>0</v>
      </c>
      <c r="P824" s="35">
        <v>0</v>
      </c>
    </row>
    <row r="825" spans="1:16">
      <c r="A825" s="168">
        <f t="shared" si="10"/>
        <v>45165</v>
      </c>
      <c r="B825" s="71">
        <v>0</v>
      </c>
      <c r="C825" s="35">
        <v>0</v>
      </c>
      <c r="D825" s="12">
        <v>0</v>
      </c>
      <c r="E825" s="12">
        <v>0</v>
      </c>
      <c r="F825" s="35">
        <v>0</v>
      </c>
      <c r="G825" s="35"/>
      <c r="H825" s="35">
        <v>0</v>
      </c>
      <c r="I825" s="12">
        <v>0</v>
      </c>
      <c r="J825" s="12">
        <v>0</v>
      </c>
      <c r="K825" s="35">
        <v>0</v>
      </c>
      <c r="L825" s="35"/>
      <c r="M825" s="35">
        <v>0</v>
      </c>
      <c r="N825" s="12">
        <v>0</v>
      </c>
      <c r="O825" s="12">
        <v>0</v>
      </c>
      <c r="P825" s="35">
        <v>0</v>
      </c>
    </row>
    <row r="826" spans="1:16">
      <c r="A826" s="168">
        <f t="shared" si="10"/>
        <v>45172</v>
      </c>
      <c r="B826" s="71">
        <v>0</v>
      </c>
      <c r="C826" s="35">
        <v>0</v>
      </c>
      <c r="D826" s="12">
        <v>0</v>
      </c>
      <c r="E826" s="12">
        <v>0</v>
      </c>
      <c r="F826" s="35">
        <v>0</v>
      </c>
      <c r="G826" s="35"/>
      <c r="H826" s="35">
        <v>0</v>
      </c>
      <c r="I826" s="12">
        <v>0</v>
      </c>
      <c r="J826" s="12">
        <v>0</v>
      </c>
      <c r="K826" s="35">
        <v>0</v>
      </c>
      <c r="L826" s="35"/>
      <c r="M826" s="35">
        <v>0</v>
      </c>
      <c r="N826" s="12">
        <v>0</v>
      </c>
      <c r="O826" s="12">
        <v>0</v>
      </c>
      <c r="P826" s="35">
        <v>0</v>
      </c>
    </row>
    <row r="827" spans="1:16">
      <c r="A827" s="168">
        <f t="shared" si="10"/>
        <v>45179</v>
      </c>
      <c r="B827" s="71">
        <v>0</v>
      </c>
      <c r="C827" s="35">
        <v>0</v>
      </c>
      <c r="D827" s="12">
        <v>0</v>
      </c>
      <c r="E827" s="12">
        <v>0</v>
      </c>
      <c r="F827" s="35">
        <v>0</v>
      </c>
      <c r="G827" s="35"/>
      <c r="H827" s="35">
        <v>0</v>
      </c>
      <c r="I827" s="12">
        <v>0</v>
      </c>
      <c r="J827" s="12">
        <v>0</v>
      </c>
      <c r="K827" s="35">
        <v>0</v>
      </c>
      <c r="L827" s="35"/>
      <c r="M827" s="35">
        <v>0</v>
      </c>
      <c r="N827" s="12">
        <v>0</v>
      </c>
      <c r="O827" s="12">
        <v>0</v>
      </c>
      <c r="P827" s="35">
        <v>0</v>
      </c>
    </row>
    <row r="828" spans="1:16">
      <c r="A828" s="168">
        <f t="shared" si="10"/>
        <v>45186</v>
      </c>
      <c r="B828" s="71">
        <v>0</v>
      </c>
      <c r="C828" s="35">
        <v>0</v>
      </c>
      <c r="D828" s="12">
        <v>0</v>
      </c>
      <c r="E828" s="12">
        <v>0</v>
      </c>
      <c r="F828" s="35">
        <v>0</v>
      </c>
      <c r="G828" s="35"/>
      <c r="H828" s="35">
        <v>0</v>
      </c>
      <c r="I828" s="12">
        <v>0</v>
      </c>
      <c r="J828" s="12">
        <v>0</v>
      </c>
      <c r="K828" s="35">
        <v>0</v>
      </c>
      <c r="L828" s="35"/>
      <c r="M828" s="35">
        <v>0</v>
      </c>
      <c r="N828" s="12">
        <v>0</v>
      </c>
      <c r="O828" s="12">
        <v>0</v>
      </c>
      <c r="P828" s="35">
        <v>0</v>
      </c>
    </row>
    <row r="829" spans="1:16">
      <c r="A829" s="168">
        <f t="shared" si="10"/>
        <v>45193</v>
      </c>
      <c r="B829" s="71">
        <v>0</v>
      </c>
      <c r="C829" s="35">
        <v>0</v>
      </c>
      <c r="D829" s="12">
        <v>0</v>
      </c>
      <c r="E829" s="12">
        <v>0</v>
      </c>
      <c r="F829" s="35">
        <v>0</v>
      </c>
      <c r="G829" s="35"/>
      <c r="H829" s="35">
        <v>0</v>
      </c>
      <c r="I829" s="12">
        <v>0</v>
      </c>
      <c r="J829" s="12">
        <v>0</v>
      </c>
      <c r="K829" s="35">
        <v>0</v>
      </c>
      <c r="L829" s="35"/>
      <c r="M829" s="35">
        <v>0</v>
      </c>
      <c r="N829" s="12">
        <v>0</v>
      </c>
      <c r="O829" s="12">
        <v>0</v>
      </c>
      <c r="P829" s="35">
        <v>0</v>
      </c>
    </row>
    <row r="830" spans="1:16">
      <c r="A830" s="168">
        <f t="shared" si="10"/>
        <v>45200</v>
      </c>
      <c r="B830" s="71">
        <v>0</v>
      </c>
      <c r="C830" s="35">
        <v>0</v>
      </c>
      <c r="D830" s="12">
        <v>0</v>
      </c>
      <c r="E830" s="12">
        <v>0</v>
      </c>
      <c r="F830" s="35">
        <v>0</v>
      </c>
      <c r="G830" s="35"/>
      <c r="H830" s="35">
        <v>0</v>
      </c>
      <c r="I830" s="12">
        <v>0</v>
      </c>
      <c r="J830" s="12">
        <v>0</v>
      </c>
      <c r="K830" s="35">
        <v>0</v>
      </c>
      <c r="L830" s="35"/>
      <c r="M830" s="35">
        <v>0</v>
      </c>
      <c r="N830" s="12">
        <v>0</v>
      </c>
      <c r="O830" s="12">
        <v>0</v>
      </c>
      <c r="P830" s="35">
        <v>0</v>
      </c>
    </row>
    <row r="831" spans="1:16">
      <c r="A831" s="168">
        <f t="shared" si="10"/>
        <v>45207</v>
      </c>
      <c r="B831" s="71">
        <v>0</v>
      </c>
      <c r="C831" s="35">
        <v>0</v>
      </c>
      <c r="D831" s="12">
        <v>0</v>
      </c>
      <c r="E831" s="12">
        <v>0</v>
      </c>
      <c r="F831" s="35">
        <v>0</v>
      </c>
      <c r="G831" s="35"/>
      <c r="H831" s="35">
        <v>0</v>
      </c>
      <c r="I831" s="12">
        <v>0</v>
      </c>
      <c r="J831" s="12">
        <v>0</v>
      </c>
      <c r="K831" s="35">
        <v>0</v>
      </c>
      <c r="L831" s="35"/>
      <c r="M831" s="35">
        <v>0</v>
      </c>
      <c r="N831" s="12">
        <v>0</v>
      </c>
      <c r="O831" s="12">
        <v>0</v>
      </c>
      <c r="P831" s="35">
        <v>0</v>
      </c>
    </row>
    <row r="832" spans="1:16">
      <c r="A832" s="168">
        <f t="shared" si="10"/>
        <v>45214</v>
      </c>
      <c r="B832" s="71">
        <v>0</v>
      </c>
      <c r="C832" s="35">
        <v>0</v>
      </c>
      <c r="D832" s="12">
        <v>0</v>
      </c>
      <c r="E832" s="12">
        <v>0</v>
      </c>
      <c r="F832" s="35">
        <v>0</v>
      </c>
      <c r="G832" s="35"/>
      <c r="H832" s="35">
        <v>0</v>
      </c>
      <c r="I832" s="12">
        <v>0</v>
      </c>
      <c r="J832" s="12">
        <v>0</v>
      </c>
      <c r="K832" s="35">
        <v>0</v>
      </c>
      <c r="L832" s="35"/>
      <c r="M832" s="35">
        <v>0</v>
      </c>
      <c r="N832" s="12">
        <v>0</v>
      </c>
      <c r="O832" s="12">
        <v>0</v>
      </c>
      <c r="P832" s="35">
        <v>0</v>
      </c>
    </row>
    <row r="833" spans="1:16">
      <c r="A833" s="168">
        <f t="shared" si="10"/>
        <v>45221</v>
      </c>
      <c r="B833" s="71">
        <v>0</v>
      </c>
      <c r="C833" s="35">
        <v>0</v>
      </c>
      <c r="D833" s="12">
        <v>0</v>
      </c>
      <c r="E833" s="12">
        <v>0</v>
      </c>
      <c r="F833" s="35">
        <v>0</v>
      </c>
      <c r="G833" s="35"/>
      <c r="H833" s="35">
        <v>0</v>
      </c>
      <c r="I833" s="12">
        <v>0</v>
      </c>
      <c r="J833" s="12">
        <v>0</v>
      </c>
      <c r="K833" s="35">
        <v>0</v>
      </c>
      <c r="L833" s="35"/>
      <c r="M833" s="35">
        <v>0</v>
      </c>
      <c r="N833" s="12">
        <v>0</v>
      </c>
      <c r="O833" s="12">
        <v>0</v>
      </c>
      <c r="P833" s="35">
        <v>0</v>
      </c>
    </row>
    <row r="834" spans="1:16">
      <c r="A834" s="168">
        <f t="shared" si="10"/>
        <v>45228</v>
      </c>
      <c r="B834" s="71">
        <v>0</v>
      </c>
      <c r="C834" s="35">
        <v>0</v>
      </c>
      <c r="D834" s="12">
        <v>0</v>
      </c>
      <c r="E834" s="12">
        <v>0</v>
      </c>
      <c r="F834" s="35">
        <v>0</v>
      </c>
      <c r="G834" s="35"/>
      <c r="H834" s="35">
        <v>0</v>
      </c>
      <c r="I834" s="12">
        <v>0</v>
      </c>
      <c r="J834" s="12">
        <v>0</v>
      </c>
      <c r="K834" s="35">
        <v>0</v>
      </c>
      <c r="L834" s="35"/>
      <c r="M834" s="35">
        <v>0</v>
      </c>
      <c r="N834" s="12">
        <v>0</v>
      </c>
      <c r="O834" s="12">
        <v>0</v>
      </c>
      <c r="P834" s="35">
        <v>0</v>
      </c>
    </row>
    <row r="835" spans="1:16">
      <c r="A835" s="168">
        <f t="shared" ref="A835:A843" si="11">A834+7</f>
        <v>45235</v>
      </c>
      <c r="B835" s="71">
        <v>0</v>
      </c>
      <c r="C835" s="35">
        <v>0</v>
      </c>
      <c r="D835" s="12">
        <v>0</v>
      </c>
      <c r="E835" s="12">
        <v>0</v>
      </c>
      <c r="F835" s="35">
        <v>0</v>
      </c>
      <c r="G835" s="35"/>
      <c r="H835" s="35">
        <v>0</v>
      </c>
      <c r="I835" s="12">
        <v>0</v>
      </c>
      <c r="J835" s="12">
        <v>0</v>
      </c>
      <c r="K835" s="35">
        <v>0</v>
      </c>
      <c r="L835" s="35"/>
      <c r="M835" s="35">
        <v>0</v>
      </c>
      <c r="N835" s="12">
        <v>0</v>
      </c>
      <c r="O835" s="12">
        <v>0</v>
      </c>
      <c r="P835" s="35">
        <v>0</v>
      </c>
    </row>
    <row r="836" spans="1:16">
      <c r="A836" s="168">
        <f t="shared" si="11"/>
        <v>45242</v>
      </c>
      <c r="B836" s="71">
        <v>0</v>
      </c>
      <c r="C836" s="35">
        <v>0</v>
      </c>
      <c r="D836" s="12">
        <v>0</v>
      </c>
      <c r="E836" s="12">
        <v>0</v>
      </c>
      <c r="F836" s="35">
        <v>0</v>
      </c>
      <c r="G836" s="35"/>
      <c r="H836" s="35">
        <v>0</v>
      </c>
      <c r="I836" s="12">
        <v>0</v>
      </c>
      <c r="J836" s="12">
        <v>0</v>
      </c>
      <c r="K836" s="35">
        <v>0</v>
      </c>
      <c r="L836" s="35"/>
      <c r="M836" s="35">
        <v>0</v>
      </c>
      <c r="N836" s="12">
        <v>0</v>
      </c>
      <c r="O836" s="12">
        <v>0</v>
      </c>
      <c r="P836" s="35">
        <v>0</v>
      </c>
    </row>
    <row r="837" spans="1:16">
      <c r="A837" s="168">
        <f t="shared" si="11"/>
        <v>45249</v>
      </c>
      <c r="B837" s="71">
        <v>0</v>
      </c>
      <c r="C837" s="35">
        <v>0</v>
      </c>
      <c r="D837" s="12">
        <v>0</v>
      </c>
      <c r="E837" s="12">
        <v>0</v>
      </c>
      <c r="F837" s="35">
        <v>0</v>
      </c>
      <c r="G837" s="35"/>
      <c r="H837" s="35">
        <v>0</v>
      </c>
      <c r="I837" s="12">
        <v>0</v>
      </c>
      <c r="J837" s="12">
        <v>0</v>
      </c>
      <c r="K837" s="35">
        <v>0</v>
      </c>
      <c r="L837" s="35"/>
      <c r="M837" s="35">
        <v>0</v>
      </c>
      <c r="N837" s="12">
        <v>0</v>
      </c>
      <c r="O837" s="12">
        <v>0</v>
      </c>
      <c r="P837" s="35">
        <v>0</v>
      </c>
    </row>
    <row r="838" spans="1:16">
      <c r="A838" s="168">
        <f t="shared" si="11"/>
        <v>45256</v>
      </c>
      <c r="B838" s="71">
        <v>0</v>
      </c>
      <c r="C838" s="35">
        <v>0</v>
      </c>
      <c r="D838" s="12">
        <v>0</v>
      </c>
      <c r="E838" s="12">
        <v>0</v>
      </c>
      <c r="F838" s="35">
        <v>0</v>
      </c>
      <c r="G838" s="35"/>
      <c r="H838" s="35">
        <v>0</v>
      </c>
      <c r="I838" s="12">
        <v>0</v>
      </c>
      <c r="J838" s="12">
        <v>0</v>
      </c>
      <c r="K838" s="35">
        <v>0</v>
      </c>
      <c r="L838" s="35"/>
      <c r="M838" s="35">
        <v>0</v>
      </c>
      <c r="N838" s="12">
        <v>0</v>
      </c>
      <c r="O838" s="12">
        <v>0</v>
      </c>
      <c r="P838" s="35">
        <v>0</v>
      </c>
    </row>
    <row r="839" spans="1:16">
      <c r="A839" s="168">
        <f t="shared" si="11"/>
        <v>45263</v>
      </c>
      <c r="B839" s="71">
        <v>0</v>
      </c>
      <c r="C839" s="35">
        <v>0</v>
      </c>
      <c r="D839" s="12">
        <v>0</v>
      </c>
      <c r="E839" s="12">
        <v>0</v>
      </c>
      <c r="F839" s="35">
        <v>0</v>
      </c>
      <c r="G839" s="35"/>
      <c r="H839" s="35">
        <v>0</v>
      </c>
      <c r="I839" s="12">
        <v>0</v>
      </c>
      <c r="J839" s="12">
        <v>0</v>
      </c>
      <c r="K839" s="35">
        <v>0</v>
      </c>
      <c r="L839" s="35"/>
      <c r="M839" s="35">
        <v>0</v>
      </c>
      <c r="N839" s="12">
        <v>0</v>
      </c>
      <c r="O839" s="12">
        <v>0</v>
      </c>
      <c r="P839" s="35">
        <v>0</v>
      </c>
    </row>
    <row r="840" spans="1:16">
      <c r="A840" s="168">
        <f t="shared" si="11"/>
        <v>45270</v>
      </c>
      <c r="B840" s="71">
        <v>0</v>
      </c>
      <c r="C840" s="35">
        <v>0</v>
      </c>
      <c r="D840" s="12">
        <v>0</v>
      </c>
      <c r="E840" s="12">
        <v>0</v>
      </c>
      <c r="F840" s="35">
        <v>0</v>
      </c>
      <c r="G840" s="35"/>
      <c r="H840" s="35">
        <v>0</v>
      </c>
      <c r="I840" s="12">
        <v>0</v>
      </c>
      <c r="J840" s="12">
        <v>0</v>
      </c>
      <c r="K840" s="35">
        <v>0</v>
      </c>
      <c r="L840" s="35"/>
      <c r="M840" s="35">
        <v>0</v>
      </c>
      <c r="N840" s="12">
        <v>0</v>
      </c>
      <c r="O840" s="12">
        <v>0</v>
      </c>
      <c r="P840" s="35">
        <v>0</v>
      </c>
    </row>
    <row r="841" spans="1:16">
      <c r="A841" s="168">
        <f t="shared" si="11"/>
        <v>45277</v>
      </c>
      <c r="B841" s="71">
        <v>0</v>
      </c>
      <c r="C841" s="35">
        <v>0</v>
      </c>
      <c r="D841" s="12">
        <v>0</v>
      </c>
      <c r="E841" s="12">
        <v>0</v>
      </c>
      <c r="F841" s="35">
        <v>0</v>
      </c>
      <c r="G841" s="35"/>
      <c r="H841" s="35">
        <v>0</v>
      </c>
      <c r="I841" s="12">
        <v>0</v>
      </c>
      <c r="J841" s="12">
        <v>0</v>
      </c>
      <c r="K841" s="35">
        <v>0</v>
      </c>
      <c r="L841" s="35"/>
      <c r="M841" s="35">
        <v>0</v>
      </c>
      <c r="N841" s="12">
        <v>0</v>
      </c>
      <c r="O841" s="12">
        <v>0</v>
      </c>
      <c r="P841" s="35">
        <v>0</v>
      </c>
    </row>
    <row r="842" spans="1:16">
      <c r="A842" s="168">
        <f t="shared" si="11"/>
        <v>45284</v>
      </c>
      <c r="B842" s="71">
        <v>0</v>
      </c>
      <c r="C842" s="35">
        <v>0</v>
      </c>
      <c r="D842" s="12">
        <v>0</v>
      </c>
      <c r="E842" s="12">
        <v>0</v>
      </c>
      <c r="F842" s="35">
        <v>0</v>
      </c>
      <c r="G842" s="35"/>
      <c r="H842" s="35">
        <v>0</v>
      </c>
      <c r="I842" s="12">
        <v>0</v>
      </c>
      <c r="J842" s="12">
        <v>0</v>
      </c>
      <c r="K842" s="35">
        <v>0</v>
      </c>
      <c r="L842" s="35"/>
      <c r="M842" s="35">
        <v>0</v>
      </c>
      <c r="N842" s="12">
        <v>0</v>
      </c>
      <c r="O842" s="12">
        <v>0</v>
      </c>
      <c r="P842" s="35">
        <v>0</v>
      </c>
    </row>
    <row r="843" spans="1:16">
      <c r="A843" s="168">
        <f t="shared" si="11"/>
        <v>45291</v>
      </c>
      <c r="B843" s="71">
        <v>0</v>
      </c>
      <c r="C843" s="35">
        <v>0</v>
      </c>
      <c r="D843" s="12">
        <v>0</v>
      </c>
      <c r="E843" s="12">
        <v>0</v>
      </c>
      <c r="F843" s="35">
        <v>0</v>
      </c>
      <c r="G843" s="35"/>
      <c r="H843" s="35">
        <v>0</v>
      </c>
      <c r="I843" s="12">
        <v>0</v>
      </c>
      <c r="J843" s="12">
        <v>0</v>
      </c>
      <c r="K843" s="35">
        <v>0</v>
      </c>
      <c r="L843" s="35"/>
      <c r="M843" s="35">
        <v>0</v>
      </c>
      <c r="N843" s="12">
        <v>0</v>
      </c>
      <c r="O843" s="12">
        <v>0</v>
      </c>
      <c r="P843" s="35">
        <v>0</v>
      </c>
    </row>
  </sheetData>
  <mergeCells count="1">
    <mergeCell ref="R6:S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dimension ref="A1:V854"/>
  <sheetViews>
    <sheetView workbookViewId="0">
      <pane xSplit="3" ySplit="11" topLeftCell="D831" activePane="bottomRight" state="frozen"/>
      <selection activeCell="A634" sqref="A634:W634"/>
      <selection pane="topRight" activeCell="A634" sqref="A634:W634"/>
      <selection pane="bottomLeft" activeCell="A634" sqref="A634:W634"/>
      <selection pane="bottomRight" activeCell="A811" sqref="A811:V854"/>
    </sheetView>
  </sheetViews>
  <sheetFormatPr defaultRowHeight="12.5"/>
  <cols>
    <col min="1" max="1" width="11.81640625" customWidth="1"/>
    <col min="2" max="2" width="10.81640625" customWidth="1"/>
    <col min="3" max="3" width="9.54296875" bestFit="1" customWidth="1"/>
    <col min="22" max="22" width="10.26953125" customWidth="1"/>
  </cols>
  <sheetData>
    <row r="1" spans="1:22" s="120" customFormat="1" ht="20.149999999999999" customHeight="1">
      <c r="A1" s="116" t="s">
        <v>88</v>
      </c>
      <c r="B1" s="117"/>
      <c r="C1" s="119"/>
      <c r="D1" s="118"/>
      <c r="E1" s="118"/>
      <c r="F1" s="118"/>
      <c r="G1" s="118"/>
      <c r="H1" s="118"/>
      <c r="I1" s="118"/>
      <c r="J1" s="118"/>
      <c r="K1" s="118"/>
      <c r="L1" s="118"/>
      <c r="M1" s="118"/>
      <c r="N1" s="118"/>
      <c r="O1" s="118"/>
      <c r="P1" s="118"/>
      <c r="Q1" s="118"/>
    </row>
    <row r="2" spans="1:22" s="120" customFormat="1" ht="12.75" customHeight="1">
      <c r="A2" s="116"/>
      <c r="B2" s="117"/>
      <c r="C2" s="116"/>
      <c r="D2" s="117"/>
      <c r="E2" s="116"/>
      <c r="F2" s="117"/>
      <c r="G2" s="116"/>
      <c r="H2" s="117"/>
      <c r="I2" s="116"/>
      <c r="J2" s="117"/>
      <c r="K2" s="116"/>
      <c r="L2" s="117"/>
      <c r="M2" s="116"/>
      <c r="N2" s="117"/>
      <c r="O2" s="116"/>
      <c r="P2" s="117"/>
      <c r="Q2" s="116"/>
      <c r="R2" s="117"/>
      <c r="S2" s="116"/>
      <c r="T2" s="117"/>
      <c r="U2" s="116"/>
      <c r="V2" s="117"/>
    </row>
    <row r="3" spans="1:22" s="120" customFormat="1" ht="12.75" customHeight="1">
      <c r="A3" s="116" t="s">
        <v>31</v>
      </c>
      <c r="B3" s="117"/>
      <c r="C3" s="119"/>
      <c r="D3" s="118"/>
      <c r="E3" s="118"/>
      <c r="F3" s="118"/>
      <c r="G3" s="118"/>
      <c r="H3" s="118"/>
      <c r="I3" s="118"/>
      <c r="J3" s="118"/>
      <c r="K3" s="118"/>
      <c r="L3" s="118"/>
      <c r="M3" s="118"/>
      <c r="N3" s="118"/>
      <c r="O3" s="118"/>
      <c r="P3" s="118"/>
      <c r="Q3" s="118"/>
    </row>
    <row r="4" spans="1:22" s="120" customFormat="1" ht="12.75" customHeight="1">
      <c r="A4" s="116"/>
      <c r="B4" s="117"/>
      <c r="C4" s="119"/>
      <c r="D4" s="118"/>
      <c r="E4" s="118"/>
      <c r="F4" s="118"/>
      <c r="G4" s="118"/>
      <c r="H4" s="118"/>
      <c r="I4" s="118"/>
      <c r="J4" s="118"/>
      <c r="K4" s="118"/>
      <c r="L4" s="118"/>
      <c r="M4" s="118"/>
      <c r="N4" s="118"/>
      <c r="O4" s="118"/>
      <c r="P4" s="118"/>
      <c r="Q4" s="118"/>
    </row>
    <row r="5" spans="1:22" s="120" customFormat="1" ht="12.75" customHeight="1">
      <c r="A5" s="116"/>
      <c r="B5" s="117"/>
      <c r="C5" s="119"/>
      <c r="D5" s="121" t="s">
        <v>70</v>
      </c>
      <c r="E5" s="118"/>
      <c r="F5" s="118"/>
      <c r="G5" s="118"/>
      <c r="H5" s="118"/>
      <c r="I5" s="118"/>
      <c r="J5" s="118"/>
      <c r="K5" s="118"/>
      <c r="L5" s="118"/>
      <c r="M5" s="118"/>
      <c r="N5" s="121" t="s">
        <v>77</v>
      </c>
      <c r="O5" s="118"/>
      <c r="P5" s="118"/>
      <c r="Q5" s="118"/>
      <c r="S5" s="121" t="s">
        <v>78</v>
      </c>
    </row>
    <row r="6" spans="1:22" s="120" customFormat="1" ht="12.75" customHeight="1">
      <c r="A6" s="21" t="s">
        <v>42</v>
      </c>
      <c r="B6" s="117"/>
      <c r="C6" s="119"/>
      <c r="D6" s="121" t="s">
        <v>64</v>
      </c>
      <c r="E6" s="118"/>
      <c r="F6" s="118"/>
      <c r="G6" s="118"/>
      <c r="H6" s="118"/>
      <c r="I6" s="118"/>
      <c r="J6" s="118"/>
      <c r="K6" s="118"/>
      <c r="L6" s="118"/>
      <c r="M6" s="118"/>
      <c r="N6" s="121" t="s">
        <v>79</v>
      </c>
      <c r="O6" s="118"/>
      <c r="P6" s="118"/>
      <c r="Q6" s="118"/>
      <c r="S6" s="121" t="s">
        <v>80</v>
      </c>
    </row>
    <row r="7" spans="1:22" s="120" customFormat="1" ht="12.75" customHeight="1">
      <c r="A7" s="21"/>
      <c r="B7" s="117"/>
      <c r="C7" s="119"/>
      <c r="D7" s="121" t="s">
        <v>67</v>
      </c>
      <c r="E7" s="122" t="s">
        <v>66</v>
      </c>
      <c r="F7" s="122" t="s">
        <v>66</v>
      </c>
      <c r="G7" s="122"/>
      <c r="H7" s="122"/>
      <c r="I7" s="121" t="s">
        <v>81</v>
      </c>
      <c r="J7" s="122" t="s">
        <v>66</v>
      </c>
      <c r="K7" s="122" t="s">
        <v>66</v>
      </c>
      <c r="L7" s="122"/>
      <c r="M7" s="122"/>
      <c r="N7" s="121" t="s">
        <v>82</v>
      </c>
      <c r="O7" s="122" t="s">
        <v>66</v>
      </c>
      <c r="P7" s="122" t="s">
        <v>66</v>
      </c>
      <c r="Q7" s="122"/>
      <c r="R7" s="123"/>
      <c r="S7" s="121" t="s">
        <v>83</v>
      </c>
      <c r="T7" s="122" t="s">
        <v>66</v>
      </c>
      <c r="U7" s="122" t="s">
        <v>66</v>
      </c>
      <c r="V7" s="123"/>
    </row>
    <row r="8" spans="1:22" s="120" customFormat="1" ht="12.75" customHeight="1">
      <c r="A8" s="77"/>
      <c r="B8" s="117"/>
      <c r="C8" s="119"/>
      <c r="D8" s="122"/>
      <c r="E8" s="122" t="s">
        <v>50</v>
      </c>
      <c r="F8" s="122" t="s">
        <v>50</v>
      </c>
      <c r="G8" s="122"/>
      <c r="H8" s="122"/>
      <c r="I8" s="122"/>
      <c r="J8" s="122" t="s">
        <v>50</v>
      </c>
      <c r="K8" s="122" t="s">
        <v>50</v>
      </c>
      <c r="L8" s="122"/>
      <c r="M8" s="122"/>
      <c r="N8" s="122"/>
      <c r="O8" s="122" t="s">
        <v>50</v>
      </c>
      <c r="P8" s="122" t="s">
        <v>50</v>
      </c>
      <c r="Q8" s="122"/>
      <c r="R8" s="123"/>
      <c r="S8" s="122"/>
      <c r="T8" s="122" t="s">
        <v>50</v>
      </c>
      <c r="U8" s="122" t="s">
        <v>50</v>
      </c>
      <c r="V8" s="123"/>
    </row>
    <row r="9" spans="1:22" s="120" customFormat="1" ht="12.75" customHeight="1">
      <c r="A9" s="124"/>
      <c r="B9" s="117" t="s">
        <v>84</v>
      </c>
      <c r="C9" s="119"/>
      <c r="D9" s="122" t="s">
        <v>38</v>
      </c>
      <c r="E9" s="122" t="s">
        <v>39</v>
      </c>
      <c r="F9" s="122" t="s">
        <v>40</v>
      </c>
      <c r="G9" s="122" t="s">
        <v>45</v>
      </c>
      <c r="H9" s="122"/>
      <c r="I9" s="122" t="s">
        <v>38</v>
      </c>
      <c r="J9" s="122" t="s">
        <v>39</v>
      </c>
      <c r="K9" s="122" t="s">
        <v>40</v>
      </c>
      <c r="L9" s="122" t="s">
        <v>45</v>
      </c>
      <c r="M9" s="122"/>
      <c r="N9" s="122" t="s">
        <v>38</v>
      </c>
      <c r="O9" s="122" t="s">
        <v>39</v>
      </c>
      <c r="P9" s="122" t="s">
        <v>40</v>
      </c>
      <c r="Q9" s="122" t="s">
        <v>45</v>
      </c>
      <c r="R9" s="123"/>
      <c r="S9" s="122" t="s">
        <v>38</v>
      </c>
      <c r="T9" s="122" t="s">
        <v>39</v>
      </c>
      <c r="U9" s="122" t="s">
        <v>40</v>
      </c>
      <c r="V9" s="122" t="s">
        <v>45</v>
      </c>
    </row>
    <row r="10" spans="1:22" s="120" customFormat="1" ht="12.75" customHeight="1">
      <c r="A10" s="124"/>
      <c r="B10" s="117"/>
      <c r="C10" s="119"/>
      <c r="D10" s="118"/>
      <c r="E10" s="118"/>
      <c r="F10" s="118"/>
      <c r="G10" s="118"/>
      <c r="H10" s="118"/>
      <c r="I10" s="118"/>
      <c r="J10" s="118"/>
      <c r="K10" s="118"/>
      <c r="L10" s="118"/>
      <c r="M10" s="118"/>
      <c r="N10" s="118"/>
      <c r="O10" s="118"/>
      <c r="P10" s="118"/>
      <c r="Q10" s="118"/>
    </row>
    <row r="11" spans="1:22">
      <c r="A11" s="11"/>
    </row>
    <row r="12" spans="1:22">
      <c r="A12" s="168">
        <v>39460</v>
      </c>
      <c r="B12" s="148">
        <v>39454</v>
      </c>
      <c r="C12" s="44">
        <v>0.74624999999999997</v>
      </c>
      <c r="D12" s="35">
        <v>2.54</v>
      </c>
      <c r="E12" s="12">
        <v>0</v>
      </c>
      <c r="F12" s="12">
        <v>-1.5503875968992276</v>
      </c>
      <c r="G12" s="35">
        <f t="shared" ref="G12:G61" si="0">D12*C12*100</f>
        <v>189.54750000000001</v>
      </c>
      <c r="I12" s="35">
        <v>2.23</v>
      </c>
      <c r="J12" s="12">
        <v>0</v>
      </c>
      <c r="K12" s="12">
        <v>-5.5084745762711833</v>
      </c>
      <c r="L12" s="35">
        <f>I12*C12*100</f>
        <v>166.41374999999999</v>
      </c>
      <c r="N12" s="35">
        <v>3.21</v>
      </c>
      <c r="O12" s="12">
        <v>0</v>
      </c>
      <c r="P12" s="12">
        <v>-4.7477744807121809</v>
      </c>
      <c r="Q12" s="35">
        <f>N12*C12*100</f>
        <v>239.54624999999999</v>
      </c>
      <c r="S12">
        <v>4.4400000000000004</v>
      </c>
      <c r="T12" s="12">
        <v>-10.843373493975903</v>
      </c>
      <c r="U12" s="12">
        <v>8.8235294117647243</v>
      </c>
      <c r="V12" s="35">
        <f t="shared" ref="V12:V61" si="1">S12*C12*100</f>
        <v>331.33500000000004</v>
      </c>
    </row>
    <row r="13" spans="1:22">
      <c r="A13" s="168">
        <v>39467</v>
      </c>
      <c r="B13" s="148">
        <v>39461</v>
      </c>
      <c r="C13" s="44">
        <v>0.76</v>
      </c>
      <c r="D13" s="35">
        <v>2.4700000000000002</v>
      </c>
      <c r="E13" s="12">
        <v>-2.7559055118110223</v>
      </c>
      <c r="F13" s="12">
        <v>-4.2635658914728651</v>
      </c>
      <c r="G13" s="35">
        <f t="shared" si="0"/>
        <v>187.72000000000003</v>
      </c>
      <c r="I13" s="35">
        <v>2.23</v>
      </c>
      <c r="J13" s="12">
        <v>0</v>
      </c>
      <c r="K13" s="12">
        <v>-5.5084745762711833</v>
      </c>
      <c r="L13" s="35">
        <f t="shared" ref="L13:L62" si="2">I13*C13*100</f>
        <v>169.48000000000002</v>
      </c>
      <c r="N13" s="35">
        <v>3.21</v>
      </c>
      <c r="O13" s="12">
        <v>0</v>
      </c>
      <c r="P13" s="12">
        <v>-4.7477744807121809</v>
      </c>
      <c r="Q13" s="35">
        <f t="shared" ref="Q13:Q62" si="3">N13*C13*100</f>
        <v>243.96</v>
      </c>
      <c r="S13">
        <v>4.26</v>
      </c>
      <c r="T13" s="12">
        <v>-4.0540540540540633</v>
      </c>
      <c r="U13" s="12">
        <v>4.4117647058823337</v>
      </c>
      <c r="V13" s="35">
        <f t="shared" si="1"/>
        <v>323.76</v>
      </c>
    </row>
    <row r="14" spans="1:22">
      <c r="A14" s="168">
        <v>39474</v>
      </c>
      <c r="B14" s="148">
        <v>39468</v>
      </c>
      <c r="C14" s="44">
        <v>0.74324999999999997</v>
      </c>
      <c r="D14" s="35">
        <v>2.4700000000000002</v>
      </c>
      <c r="E14" s="12">
        <v>0</v>
      </c>
      <c r="F14" s="12">
        <v>-4.2635658914728651</v>
      </c>
      <c r="G14" s="35">
        <f t="shared" si="0"/>
        <v>183.58275</v>
      </c>
      <c r="I14" s="35">
        <v>2.23</v>
      </c>
      <c r="J14" s="12">
        <v>0</v>
      </c>
      <c r="K14" s="12">
        <v>-5.5084745762711833</v>
      </c>
      <c r="L14" s="35">
        <f t="shared" si="2"/>
        <v>165.74475000000001</v>
      </c>
      <c r="N14" s="35">
        <v>3.26</v>
      </c>
      <c r="O14" s="12">
        <v>1.5576323987538814</v>
      </c>
      <c r="P14" s="12">
        <v>-3.2640949554896252</v>
      </c>
      <c r="Q14" s="35">
        <f t="shared" si="3"/>
        <v>242.29949999999997</v>
      </c>
      <c r="S14">
        <v>4.26</v>
      </c>
      <c r="T14" s="12">
        <v>0</v>
      </c>
      <c r="U14" s="12">
        <v>4.4117647058823337</v>
      </c>
      <c r="V14" s="35">
        <f t="shared" si="1"/>
        <v>316.62449999999995</v>
      </c>
    </row>
    <row r="15" spans="1:22">
      <c r="A15" s="168">
        <v>39481</v>
      </c>
      <c r="B15" s="148">
        <v>39475</v>
      </c>
      <c r="C15" s="44">
        <v>0.74299999999999999</v>
      </c>
      <c r="D15" s="35">
        <v>2.4700000000000002</v>
      </c>
      <c r="E15" s="12">
        <v>0</v>
      </c>
      <c r="F15" s="12">
        <v>-1.1999999999999886</v>
      </c>
      <c r="G15" s="35">
        <f t="shared" si="0"/>
        <v>183.52100000000002</v>
      </c>
      <c r="I15" s="35">
        <v>2.23</v>
      </c>
      <c r="J15" s="12">
        <v>0</v>
      </c>
      <c r="K15" s="12">
        <v>-2.620087336244552</v>
      </c>
      <c r="L15" s="35">
        <f t="shared" si="2"/>
        <v>165.68899999999999</v>
      </c>
      <c r="N15" s="35">
        <v>3.31</v>
      </c>
      <c r="O15" s="12">
        <v>1.5337423312883516</v>
      </c>
      <c r="P15" s="12">
        <v>-1.7804154302670696</v>
      </c>
      <c r="Q15" s="35">
        <f t="shared" si="3"/>
        <v>245.93299999999999</v>
      </c>
      <c r="S15" s="35">
        <v>4.5</v>
      </c>
      <c r="T15" s="12">
        <v>5.6338028169014223</v>
      </c>
      <c r="U15" s="12">
        <v>10.294117647058826</v>
      </c>
      <c r="V15" s="35">
        <f t="shared" si="1"/>
        <v>334.35</v>
      </c>
    </row>
    <row r="16" spans="1:22">
      <c r="A16" s="168">
        <v>39488</v>
      </c>
      <c r="B16" s="148">
        <v>39482</v>
      </c>
      <c r="C16" s="44">
        <v>0.75019999999999998</v>
      </c>
      <c r="D16" s="35">
        <v>2.44</v>
      </c>
      <c r="E16" s="12">
        <v>-1.2145748987854432</v>
      </c>
      <c r="F16" s="12">
        <v>1.6666666666666572</v>
      </c>
      <c r="G16" s="35">
        <f t="shared" si="0"/>
        <v>183.0488</v>
      </c>
      <c r="I16" s="35">
        <v>2.2000000000000002</v>
      </c>
      <c r="J16" s="12">
        <v>-1.3452914798206166</v>
      </c>
      <c r="K16" s="12">
        <v>0.45662100456623023</v>
      </c>
      <c r="L16" s="35">
        <f t="shared" si="2"/>
        <v>165.04400000000001</v>
      </c>
      <c r="N16" s="35">
        <v>3.28</v>
      </c>
      <c r="O16" s="12">
        <v>-0.90634441087613027</v>
      </c>
      <c r="P16" s="12">
        <v>-2.6706231454005973</v>
      </c>
      <c r="Q16" s="35">
        <f t="shared" si="3"/>
        <v>246.06559999999996</v>
      </c>
      <c r="S16" s="35">
        <v>4.2</v>
      </c>
      <c r="T16" s="12">
        <v>-6.6666666666666714</v>
      </c>
      <c r="U16" s="12">
        <v>2.9411764705882462</v>
      </c>
      <c r="V16" s="35">
        <f t="shared" si="1"/>
        <v>315.084</v>
      </c>
    </row>
    <row r="17" spans="1:22">
      <c r="A17" s="168">
        <v>39495</v>
      </c>
      <c r="B17" s="148">
        <v>39489</v>
      </c>
      <c r="C17" s="44">
        <v>0.74619999999999997</v>
      </c>
      <c r="D17" s="35">
        <v>2.44</v>
      </c>
      <c r="E17" s="12">
        <v>0</v>
      </c>
      <c r="F17" s="12">
        <v>6.0869565217391397</v>
      </c>
      <c r="G17" s="35">
        <f t="shared" si="0"/>
        <v>182.0728</v>
      </c>
      <c r="I17" s="35">
        <v>2.2000000000000002</v>
      </c>
      <c r="J17" s="12">
        <v>0</v>
      </c>
      <c r="K17" s="12">
        <v>3.7735849056603712</v>
      </c>
      <c r="L17" s="35">
        <f t="shared" si="2"/>
        <v>164.16399999999999</v>
      </c>
      <c r="N17" s="35">
        <v>3.28</v>
      </c>
      <c r="O17" s="12">
        <v>0</v>
      </c>
      <c r="P17" s="12">
        <v>-1.2048192771084416</v>
      </c>
      <c r="Q17" s="35">
        <f t="shared" si="3"/>
        <v>244.75360000000001</v>
      </c>
      <c r="S17">
        <v>4.1399999999999997</v>
      </c>
      <c r="T17" s="12">
        <v>-1.4285714285714448</v>
      </c>
      <c r="U17" s="12">
        <v>4.5454545454545467</v>
      </c>
      <c r="V17" s="35">
        <f t="shared" si="1"/>
        <v>308.92679999999996</v>
      </c>
    </row>
    <row r="18" spans="1:22">
      <c r="A18" s="168">
        <v>39502</v>
      </c>
      <c r="B18" s="148">
        <v>39496</v>
      </c>
      <c r="C18" s="44">
        <v>0.75029999999999997</v>
      </c>
      <c r="D18" s="35">
        <v>2.44</v>
      </c>
      <c r="E18" s="12">
        <v>0</v>
      </c>
      <c r="F18" s="12">
        <v>8.9285714285714164</v>
      </c>
      <c r="G18" s="35">
        <f t="shared" si="0"/>
        <v>183.07319999999999</v>
      </c>
      <c r="I18" s="35">
        <v>2.2000000000000002</v>
      </c>
      <c r="J18" s="12">
        <v>0</v>
      </c>
      <c r="K18" s="12">
        <v>6.2801932367150073</v>
      </c>
      <c r="L18" s="35">
        <f t="shared" si="2"/>
        <v>165.066</v>
      </c>
      <c r="N18" s="35">
        <v>3.25</v>
      </c>
      <c r="O18" s="12">
        <v>-0.91463414634145579</v>
      </c>
      <c r="P18" s="12">
        <v>-0.91463414634145579</v>
      </c>
      <c r="Q18" s="35">
        <f t="shared" si="3"/>
        <v>243.8475</v>
      </c>
      <c r="S18">
        <v>4.1399999999999997</v>
      </c>
      <c r="T18" s="12">
        <v>0</v>
      </c>
      <c r="U18" s="12">
        <v>4.5454545454545467</v>
      </c>
      <c r="V18" s="35">
        <f t="shared" si="1"/>
        <v>310.62419999999997</v>
      </c>
    </row>
    <row r="19" spans="1:22">
      <c r="A19" s="168">
        <v>39509</v>
      </c>
      <c r="B19" s="148">
        <v>39503</v>
      </c>
      <c r="C19" s="44">
        <v>0.75370000000000004</v>
      </c>
      <c r="D19" s="35">
        <v>2.39</v>
      </c>
      <c r="E19" s="12">
        <v>-2.0491803278688536</v>
      </c>
      <c r="F19" s="12">
        <v>9.6330275229357767</v>
      </c>
      <c r="G19" s="35">
        <f t="shared" si="0"/>
        <v>180.13430000000002</v>
      </c>
      <c r="I19" s="35">
        <v>2.2000000000000002</v>
      </c>
      <c r="J19" s="12">
        <v>0</v>
      </c>
      <c r="K19" s="12">
        <v>11.111111111111114</v>
      </c>
      <c r="L19" s="35">
        <f t="shared" si="2"/>
        <v>165.81400000000002</v>
      </c>
      <c r="N19" s="35">
        <v>3.25</v>
      </c>
      <c r="O19" s="12">
        <v>0</v>
      </c>
      <c r="P19" s="12">
        <v>0</v>
      </c>
      <c r="Q19" s="35">
        <f t="shared" si="3"/>
        <v>244.95249999999999</v>
      </c>
      <c r="S19">
        <v>4.08</v>
      </c>
      <c r="T19" s="12">
        <v>-1.4492753623188293</v>
      </c>
      <c r="U19" s="12">
        <v>3.0303030303030312</v>
      </c>
      <c r="V19" s="35">
        <f t="shared" si="1"/>
        <v>307.50960000000003</v>
      </c>
    </row>
    <row r="20" spans="1:22">
      <c r="A20" s="168">
        <v>39516</v>
      </c>
      <c r="B20" s="148">
        <v>39510</v>
      </c>
      <c r="C20" s="44">
        <v>0.76600000000000001</v>
      </c>
      <c r="D20" s="35">
        <v>2.39</v>
      </c>
      <c r="E20" s="12">
        <v>0</v>
      </c>
      <c r="F20" s="12">
        <v>12.20657276995307</v>
      </c>
      <c r="G20" s="35">
        <f t="shared" si="0"/>
        <v>183.07400000000001</v>
      </c>
      <c r="I20" s="35">
        <v>2.2000000000000002</v>
      </c>
      <c r="J20" s="12">
        <v>0</v>
      </c>
      <c r="K20" s="12">
        <v>11.111111111111114</v>
      </c>
      <c r="L20" s="35">
        <f t="shared" si="2"/>
        <v>168.52000000000004</v>
      </c>
      <c r="N20" s="35">
        <v>3.28</v>
      </c>
      <c r="O20" s="12">
        <v>0.9230769230769198</v>
      </c>
      <c r="P20" s="12">
        <v>2.4999999999999858</v>
      </c>
      <c r="Q20" s="35">
        <f t="shared" si="3"/>
        <v>251.24799999999999</v>
      </c>
      <c r="S20">
        <v>4.32</v>
      </c>
      <c r="T20" s="12">
        <v>5.8823529411764781</v>
      </c>
      <c r="U20" s="12">
        <v>12.500000000000028</v>
      </c>
      <c r="V20" s="35">
        <f t="shared" si="1"/>
        <v>330.91200000000003</v>
      </c>
    </row>
    <row r="21" spans="1:22">
      <c r="A21" s="168">
        <v>39523</v>
      </c>
      <c r="B21" s="148">
        <v>39517</v>
      </c>
      <c r="C21" s="44">
        <v>0.76049999999999995</v>
      </c>
      <c r="D21" s="35">
        <v>2.39</v>
      </c>
      <c r="E21" s="12">
        <v>0</v>
      </c>
      <c r="F21" s="12">
        <v>12.20657276995307</v>
      </c>
      <c r="G21" s="35">
        <f t="shared" si="0"/>
        <v>181.7595</v>
      </c>
      <c r="I21" s="35">
        <v>2.2000000000000002</v>
      </c>
      <c r="J21" s="12">
        <v>0</v>
      </c>
      <c r="K21" s="12">
        <v>11.111111111111114</v>
      </c>
      <c r="L21" s="35">
        <f t="shared" si="2"/>
        <v>167.31</v>
      </c>
      <c r="N21" s="35">
        <v>3.3</v>
      </c>
      <c r="O21" s="12">
        <v>0.60975609756097526</v>
      </c>
      <c r="P21" s="12">
        <v>4.100946372239747</v>
      </c>
      <c r="Q21" s="35">
        <f t="shared" si="3"/>
        <v>250.96499999999997</v>
      </c>
      <c r="S21" s="35">
        <v>4.5</v>
      </c>
      <c r="T21" s="12">
        <v>4.1666666666666572</v>
      </c>
      <c r="U21" s="12">
        <v>15.384615384615401</v>
      </c>
      <c r="V21" s="35">
        <f t="shared" si="1"/>
        <v>342.22500000000002</v>
      </c>
    </row>
    <row r="22" spans="1:22">
      <c r="A22" s="168">
        <v>39530</v>
      </c>
      <c r="B22" s="148">
        <v>39524</v>
      </c>
      <c r="C22" s="44">
        <v>0.78569999999999995</v>
      </c>
      <c r="D22" s="35">
        <v>2.44</v>
      </c>
      <c r="E22" s="12">
        <v>2.092050209205027</v>
      </c>
      <c r="F22" s="12">
        <v>14.553990610328654</v>
      </c>
      <c r="G22" s="35">
        <f t="shared" si="0"/>
        <v>191.71079999999998</v>
      </c>
      <c r="I22" s="35">
        <v>2.25</v>
      </c>
      <c r="J22" s="12">
        <v>2.2727272727272663</v>
      </c>
      <c r="K22" s="12">
        <v>15.384615384615401</v>
      </c>
      <c r="L22" s="35">
        <f t="shared" si="2"/>
        <v>176.7825</v>
      </c>
      <c r="N22" s="35">
        <v>3.3</v>
      </c>
      <c r="O22" s="12">
        <v>0</v>
      </c>
      <c r="P22" s="12">
        <v>4.7619047619047734</v>
      </c>
      <c r="Q22" s="35">
        <f t="shared" si="3"/>
        <v>259.28099999999995</v>
      </c>
      <c r="S22" s="35">
        <v>4.68</v>
      </c>
      <c r="T22" s="12">
        <v>4</v>
      </c>
      <c r="U22" s="12">
        <v>20</v>
      </c>
      <c r="V22" s="35">
        <f t="shared" si="1"/>
        <v>367.70759999999996</v>
      </c>
    </row>
    <row r="23" spans="1:22">
      <c r="A23" s="168">
        <v>39537</v>
      </c>
      <c r="B23" s="148">
        <v>39531</v>
      </c>
      <c r="C23" s="44">
        <v>0.77829999999999999</v>
      </c>
      <c r="D23" s="35">
        <v>2.44</v>
      </c>
      <c r="E23" s="12">
        <v>0</v>
      </c>
      <c r="F23" s="12">
        <v>14.553990610328654</v>
      </c>
      <c r="G23" s="35">
        <f t="shared" si="0"/>
        <v>189.90520000000001</v>
      </c>
      <c r="I23" s="35">
        <v>2.25</v>
      </c>
      <c r="J23" s="12">
        <v>0</v>
      </c>
      <c r="K23" s="12">
        <v>15.384615384615401</v>
      </c>
      <c r="L23" s="35">
        <f t="shared" si="2"/>
        <v>175.11750000000001</v>
      </c>
      <c r="N23" s="35">
        <v>3.25</v>
      </c>
      <c r="O23" s="12">
        <v>-1.5151515151515156</v>
      </c>
      <c r="P23" s="12">
        <v>4.8387096774193452</v>
      </c>
      <c r="Q23" s="35">
        <f t="shared" si="3"/>
        <v>252.94750000000002</v>
      </c>
      <c r="S23">
        <v>4.68</v>
      </c>
      <c r="T23" s="12">
        <v>0</v>
      </c>
      <c r="U23" s="12">
        <v>16.417910447761201</v>
      </c>
      <c r="V23" s="35">
        <f t="shared" si="1"/>
        <v>364.24439999999998</v>
      </c>
    </row>
    <row r="24" spans="1:22">
      <c r="A24" s="168">
        <v>39544</v>
      </c>
      <c r="B24" s="148">
        <v>39538</v>
      </c>
      <c r="C24" s="44">
        <v>0.79579999999999995</v>
      </c>
      <c r="D24" s="35">
        <v>2.44</v>
      </c>
      <c r="E24" s="12">
        <v>0</v>
      </c>
      <c r="F24" s="12">
        <v>14.553990610328654</v>
      </c>
      <c r="G24" s="35">
        <f t="shared" si="0"/>
        <v>194.17519999999999</v>
      </c>
      <c r="I24" s="35">
        <v>2.25</v>
      </c>
      <c r="J24" s="12">
        <v>0</v>
      </c>
      <c r="K24" s="12">
        <v>15.384615384615401</v>
      </c>
      <c r="L24" s="35">
        <f t="shared" si="2"/>
        <v>179.05499999999998</v>
      </c>
      <c r="N24" s="35">
        <v>3.25</v>
      </c>
      <c r="O24" s="12">
        <v>0</v>
      </c>
      <c r="P24" s="12">
        <v>6.9078947368420955</v>
      </c>
      <c r="Q24" s="35">
        <f t="shared" si="3"/>
        <v>258.63499999999999</v>
      </c>
      <c r="S24">
        <v>4.32</v>
      </c>
      <c r="T24" s="12">
        <v>-7.6923076923076792</v>
      </c>
      <c r="U24" s="12">
        <v>1.4084507042253733</v>
      </c>
      <c r="V24" s="35">
        <f t="shared" si="1"/>
        <v>343.78559999999999</v>
      </c>
    </row>
    <row r="25" spans="1:22">
      <c r="A25" s="168">
        <v>39551</v>
      </c>
      <c r="B25" s="148">
        <v>39545</v>
      </c>
      <c r="C25" s="44">
        <v>0.78935</v>
      </c>
      <c r="D25" s="35">
        <v>2.34</v>
      </c>
      <c r="E25" s="12">
        <v>-4.0983606557377072</v>
      </c>
      <c r="F25" s="12">
        <v>9.8591549295774712</v>
      </c>
      <c r="G25" s="35">
        <f t="shared" si="0"/>
        <v>184.7079</v>
      </c>
      <c r="I25" s="35">
        <v>2.15</v>
      </c>
      <c r="J25" s="12">
        <v>-4.4444444444444571</v>
      </c>
      <c r="K25" s="12">
        <v>10.256410256410263</v>
      </c>
      <c r="L25" s="35">
        <f t="shared" si="2"/>
        <v>169.71025</v>
      </c>
      <c r="N25" s="35">
        <v>3.25</v>
      </c>
      <c r="O25" s="12">
        <v>0</v>
      </c>
      <c r="P25" s="12">
        <v>7.6158940397351103</v>
      </c>
      <c r="Q25" s="35">
        <f t="shared" si="3"/>
        <v>256.53874999999999</v>
      </c>
      <c r="S25">
        <v>3.96</v>
      </c>
      <c r="T25" s="12">
        <v>-8.3333333333333428</v>
      </c>
      <c r="U25" s="12">
        <v>-8.3333333333333428</v>
      </c>
      <c r="V25" s="35">
        <f t="shared" si="1"/>
        <v>312.58260000000001</v>
      </c>
    </row>
    <row r="26" spans="1:22">
      <c r="A26" s="168">
        <v>39558</v>
      </c>
      <c r="B26" s="148">
        <v>39552</v>
      </c>
      <c r="C26" s="44">
        <v>0.79859999999999998</v>
      </c>
      <c r="D26" s="35">
        <v>2.29</v>
      </c>
      <c r="E26" s="12">
        <v>-2.1367521367521363</v>
      </c>
      <c r="F26" s="12">
        <v>7.5117370892018727</v>
      </c>
      <c r="G26" s="35">
        <f t="shared" si="0"/>
        <v>182.8794</v>
      </c>
      <c r="I26" s="35">
        <v>2.1</v>
      </c>
      <c r="J26" s="12">
        <v>-2.3255813953488342</v>
      </c>
      <c r="K26" s="12">
        <v>7.6923076923077076</v>
      </c>
      <c r="L26" s="35">
        <f t="shared" si="2"/>
        <v>167.70599999999999</v>
      </c>
      <c r="N26" s="35">
        <v>3.23</v>
      </c>
      <c r="O26" s="12">
        <v>-0.6153846153846132</v>
      </c>
      <c r="P26" s="12">
        <v>7.6666666666666714</v>
      </c>
      <c r="Q26" s="35">
        <f t="shared" si="3"/>
        <v>257.94779999999997</v>
      </c>
      <c r="S26">
        <v>3.96</v>
      </c>
      <c r="T26" s="12">
        <v>0</v>
      </c>
      <c r="U26" s="12">
        <v>-8.3333333333333428</v>
      </c>
      <c r="V26" s="35">
        <f t="shared" si="1"/>
        <v>316.24559999999997</v>
      </c>
    </row>
    <row r="27" spans="1:22">
      <c r="A27" s="168">
        <v>39565</v>
      </c>
      <c r="B27" s="148">
        <v>39559</v>
      </c>
      <c r="C27" s="44">
        <v>0.80069999999999997</v>
      </c>
      <c r="D27" s="35">
        <v>2.2400000000000002</v>
      </c>
      <c r="E27" s="12">
        <v>-2.1834061135371172</v>
      </c>
      <c r="F27" s="12">
        <v>5.1643192488263026</v>
      </c>
      <c r="G27" s="35">
        <f t="shared" si="0"/>
        <v>179.35679999999999</v>
      </c>
      <c r="I27" s="35">
        <v>2.0499999999999998</v>
      </c>
      <c r="J27" s="12">
        <v>-2.3809523809523938</v>
      </c>
      <c r="K27" s="12">
        <v>5.1282051282051384</v>
      </c>
      <c r="L27" s="35">
        <f t="shared" si="2"/>
        <v>164.14349999999999</v>
      </c>
      <c r="N27" s="35">
        <v>3.21</v>
      </c>
      <c r="O27" s="12">
        <v>-0.61919504643962853</v>
      </c>
      <c r="P27" s="12">
        <v>7</v>
      </c>
      <c r="Q27" s="35">
        <f t="shared" si="3"/>
        <v>257.0247</v>
      </c>
      <c r="S27" s="35">
        <v>4.2</v>
      </c>
      <c r="T27" s="12">
        <v>6.0606060606060623</v>
      </c>
      <c r="U27" s="12">
        <v>-2.7777777777777857</v>
      </c>
      <c r="V27" s="35">
        <f t="shared" si="1"/>
        <v>336.29399999999998</v>
      </c>
    </row>
    <row r="28" spans="1:22">
      <c r="A28" s="168">
        <v>39572</v>
      </c>
      <c r="B28" s="148">
        <v>39566</v>
      </c>
      <c r="C28" s="44">
        <v>0.78469999999999995</v>
      </c>
      <c r="D28" s="35">
        <v>2.19</v>
      </c>
      <c r="E28" s="12">
        <v>-2.2321428571428754</v>
      </c>
      <c r="F28" s="12">
        <v>2.816901408450704</v>
      </c>
      <c r="G28" s="35">
        <f t="shared" si="0"/>
        <v>171.84929999999997</v>
      </c>
      <c r="I28" s="35">
        <v>2.1</v>
      </c>
      <c r="J28" s="12">
        <v>2.4390243902439011</v>
      </c>
      <c r="K28" s="12">
        <v>7.6923076923077076</v>
      </c>
      <c r="L28" s="35">
        <f t="shared" si="2"/>
        <v>164.78700000000001</v>
      </c>
      <c r="N28" s="35">
        <v>3.18</v>
      </c>
      <c r="O28" s="12">
        <v>-0.93457943925233167</v>
      </c>
      <c r="P28" s="12">
        <v>6.3545150501672225</v>
      </c>
      <c r="Q28" s="35">
        <f t="shared" si="3"/>
        <v>249.53460000000001</v>
      </c>
      <c r="S28">
        <v>4.38</v>
      </c>
      <c r="T28" s="12">
        <v>4.2857142857142776</v>
      </c>
      <c r="U28" s="12">
        <v>1.3888888888888857</v>
      </c>
      <c r="V28" s="35">
        <f t="shared" si="1"/>
        <v>343.69859999999994</v>
      </c>
    </row>
    <row r="29" spans="1:22">
      <c r="A29" s="168">
        <v>39579</v>
      </c>
      <c r="B29" s="148">
        <v>39573</v>
      </c>
      <c r="C29" s="44">
        <v>0.78520000000000001</v>
      </c>
      <c r="D29" s="35">
        <v>2.19</v>
      </c>
      <c r="E29" s="12">
        <v>0</v>
      </c>
      <c r="F29" s="12">
        <v>2.816901408450704</v>
      </c>
      <c r="G29" s="35">
        <f t="shared" si="0"/>
        <v>171.9588</v>
      </c>
      <c r="I29" s="35">
        <v>2.1</v>
      </c>
      <c r="J29" s="12">
        <v>0</v>
      </c>
      <c r="K29" s="12">
        <v>7.6923076923077076</v>
      </c>
      <c r="L29" s="35">
        <f t="shared" si="2"/>
        <v>164.89200000000002</v>
      </c>
      <c r="N29" s="35">
        <v>3.18</v>
      </c>
      <c r="O29" s="12">
        <v>0</v>
      </c>
      <c r="P29" s="12">
        <v>7.0707070707070727</v>
      </c>
      <c r="Q29" s="35">
        <f t="shared" si="3"/>
        <v>249.69360000000003</v>
      </c>
      <c r="S29" s="35">
        <v>4.2</v>
      </c>
      <c r="T29" s="12">
        <v>-4.1095890410958873</v>
      </c>
      <c r="U29" s="12">
        <v>-2.7777777777777857</v>
      </c>
      <c r="V29" s="35">
        <f t="shared" si="1"/>
        <v>329.78400000000005</v>
      </c>
    </row>
    <row r="30" spans="1:22">
      <c r="A30" s="168">
        <v>39586</v>
      </c>
      <c r="B30" s="148">
        <v>39580</v>
      </c>
      <c r="C30" s="44">
        <v>0.78885000000000005</v>
      </c>
      <c r="D30" s="35">
        <v>2.2400000000000002</v>
      </c>
      <c r="E30" s="12">
        <v>2.2831050228310659</v>
      </c>
      <c r="F30" s="12">
        <v>5.1643192488263026</v>
      </c>
      <c r="G30" s="35">
        <f t="shared" si="0"/>
        <v>176.70240000000004</v>
      </c>
      <c r="I30" s="35">
        <v>2.15</v>
      </c>
      <c r="J30" s="12">
        <v>2.3809523809523796</v>
      </c>
      <c r="K30" s="12">
        <v>10.256410256410263</v>
      </c>
      <c r="L30" s="35">
        <f t="shared" si="2"/>
        <v>169.60275000000001</v>
      </c>
      <c r="N30" s="35">
        <v>3.22</v>
      </c>
      <c r="O30" s="12">
        <v>1.2578616352201237</v>
      </c>
      <c r="P30" s="12">
        <v>8.4175084175084152</v>
      </c>
      <c r="Q30" s="35">
        <f t="shared" si="3"/>
        <v>254.00970000000004</v>
      </c>
      <c r="S30" s="35">
        <v>4.2</v>
      </c>
      <c r="T30" s="12">
        <v>0</v>
      </c>
      <c r="U30" s="12">
        <v>2.9411764705882462</v>
      </c>
      <c r="V30" s="35">
        <f t="shared" si="1"/>
        <v>331.31700000000006</v>
      </c>
    </row>
    <row r="31" spans="1:22">
      <c r="A31" s="168">
        <v>39593</v>
      </c>
      <c r="B31" s="148">
        <v>39587</v>
      </c>
      <c r="C31" s="44">
        <v>0.79759999999999998</v>
      </c>
      <c r="D31" s="35">
        <v>2.2999999999999998</v>
      </c>
      <c r="E31" s="12">
        <v>2.6785714285714164</v>
      </c>
      <c r="F31" s="12">
        <v>10.576923076923066</v>
      </c>
      <c r="G31" s="35">
        <f t="shared" si="0"/>
        <v>183.44799999999998</v>
      </c>
      <c r="I31" s="35">
        <v>2.25</v>
      </c>
      <c r="J31" s="12">
        <v>4.6511627906976827</v>
      </c>
      <c r="K31" s="12">
        <v>15.384615384615401</v>
      </c>
      <c r="L31" s="35">
        <f t="shared" si="2"/>
        <v>179.46</v>
      </c>
      <c r="N31" s="35">
        <v>3.27</v>
      </c>
      <c r="O31" s="12">
        <v>1.5527950310558936</v>
      </c>
      <c r="P31" s="12">
        <v>10.101010101010104</v>
      </c>
      <c r="Q31" s="35">
        <f t="shared" si="3"/>
        <v>260.8152</v>
      </c>
      <c r="S31" s="35">
        <v>4.26</v>
      </c>
      <c r="T31" s="12">
        <v>1.4285714285714164</v>
      </c>
      <c r="U31" s="12">
        <v>7.5757575757575637</v>
      </c>
      <c r="V31" s="35">
        <f t="shared" si="1"/>
        <v>339.77760000000001</v>
      </c>
    </row>
    <row r="32" spans="1:22">
      <c r="A32" s="168">
        <v>39600</v>
      </c>
      <c r="B32" s="148">
        <v>39594</v>
      </c>
      <c r="C32" s="44">
        <v>0.79654999999999998</v>
      </c>
      <c r="D32" s="35">
        <v>2.2999999999999998</v>
      </c>
      <c r="E32" s="12">
        <v>0</v>
      </c>
      <c r="F32" s="12">
        <v>10.576923076923066</v>
      </c>
      <c r="G32" s="35">
        <f t="shared" si="0"/>
        <v>183.20649999999998</v>
      </c>
      <c r="I32" s="35">
        <v>2.25</v>
      </c>
      <c r="J32" s="12">
        <v>0</v>
      </c>
      <c r="K32" s="12">
        <v>15.384615384615401</v>
      </c>
      <c r="L32" s="35">
        <f t="shared" si="2"/>
        <v>179.22375</v>
      </c>
      <c r="N32" s="35">
        <v>3.27</v>
      </c>
      <c r="O32" s="12">
        <v>0</v>
      </c>
      <c r="P32" s="12">
        <v>10.101010101010104</v>
      </c>
      <c r="Q32" s="35">
        <f t="shared" si="3"/>
        <v>260.47185000000002</v>
      </c>
      <c r="S32" s="35">
        <v>4.38</v>
      </c>
      <c r="T32" s="12">
        <v>2.816901408450704</v>
      </c>
      <c r="U32" s="12">
        <v>17.741935483870947</v>
      </c>
      <c r="V32" s="35">
        <f t="shared" si="1"/>
        <v>348.88889999999998</v>
      </c>
    </row>
    <row r="33" spans="1:22">
      <c r="A33" s="168">
        <v>39607</v>
      </c>
      <c r="B33" s="148">
        <v>39601</v>
      </c>
      <c r="C33" s="44">
        <v>0.79149999999999998</v>
      </c>
      <c r="D33" s="35">
        <v>2.35</v>
      </c>
      <c r="E33" s="12">
        <v>2.1739130434782652</v>
      </c>
      <c r="F33" s="12">
        <v>15.196078431372555</v>
      </c>
      <c r="G33" s="35">
        <f t="shared" si="0"/>
        <v>186.0025</v>
      </c>
      <c r="I33" s="35">
        <v>2.2999999999999998</v>
      </c>
      <c r="J33" s="12">
        <v>2.2222222222222143</v>
      </c>
      <c r="K33" s="12">
        <v>17.948717948717956</v>
      </c>
      <c r="L33" s="35">
        <f t="shared" si="2"/>
        <v>182.04499999999999</v>
      </c>
      <c r="N33" s="35">
        <v>3.32</v>
      </c>
      <c r="O33" s="12">
        <v>1.5290519877675877</v>
      </c>
      <c r="P33" s="12">
        <v>11.784511784511764</v>
      </c>
      <c r="Q33" s="35">
        <f t="shared" si="3"/>
        <v>262.77800000000002</v>
      </c>
      <c r="S33" s="35">
        <v>4.5</v>
      </c>
      <c r="T33" s="12">
        <v>2.7397260273972677</v>
      </c>
      <c r="U33" s="12">
        <v>20.967741935483872</v>
      </c>
      <c r="V33" s="35">
        <f t="shared" si="1"/>
        <v>356.17500000000001</v>
      </c>
    </row>
    <row r="34" spans="1:22">
      <c r="A34" s="168">
        <v>39614</v>
      </c>
      <c r="B34" s="148">
        <v>39608</v>
      </c>
      <c r="C34" s="44">
        <v>0.7974</v>
      </c>
      <c r="D34" s="35">
        <v>2.4</v>
      </c>
      <c r="E34" s="12">
        <v>2.1276595744680833</v>
      </c>
      <c r="F34" s="12">
        <v>17.64705882352942</v>
      </c>
      <c r="G34" s="35">
        <f t="shared" si="0"/>
        <v>191.37599999999998</v>
      </c>
      <c r="I34" s="35">
        <v>2.35</v>
      </c>
      <c r="J34" s="12">
        <v>2.1739130434782652</v>
      </c>
      <c r="K34" s="12">
        <v>20.512820512820525</v>
      </c>
      <c r="L34" s="35">
        <f t="shared" si="2"/>
        <v>187.38900000000001</v>
      </c>
      <c r="N34" s="35">
        <v>3.34</v>
      </c>
      <c r="O34" s="12" t="e">
        <v>#REF!</v>
      </c>
      <c r="P34" s="12">
        <v>11.705685618729092</v>
      </c>
      <c r="Q34" s="35">
        <f t="shared" si="3"/>
        <v>266.33159999999998</v>
      </c>
      <c r="S34" s="35">
        <v>4.5599999999999996</v>
      </c>
      <c r="T34" s="12">
        <v>1.3333333333333144</v>
      </c>
      <c r="U34" s="12">
        <v>16.923076923076906</v>
      </c>
      <c r="V34" s="35">
        <f t="shared" si="1"/>
        <v>363.61439999999999</v>
      </c>
    </row>
    <row r="35" spans="1:22">
      <c r="A35" s="168">
        <v>39621</v>
      </c>
      <c r="B35" s="148">
        <v>39615</v>
      </c>
      <c r="C35" s="44">
        <v>0.7873</v>
      </c>
      <c r="D35" s="35">
        <v>2.4700000000000002</v>
      </c>
      <c r="E35" s="12">
        <v>2.9166666666666856</v>
      </c>
      <c r="F35" s="12">
        <v>18.181818181818215</v>
      </c>
      <c r="G35" s="35">
        <f t="shared" si="0"/>
        <v>194.46310000000003</v>
      </c>
      <c r="I35" s="35">
        <v>2.39</v>
      </c>
      <c r="J35" s="12">
        <v>1.7021276595744723</v>
      </c>
      <c r="K35" s="12">
        <v>22.564102564102569</v>
      </c>
      <c r="L35" s="35">
        <f t="shared" si="2"/>
        <v>188.16470000000001</v>
      </c>
      <c r="N35" s="35">
        <v>3.35</v>
      </c>
      <c r="O35" s="12">
        <v>0.29940119760479433</v>
      </c>
      <c r="P35" s="12">
        <v>10.19736842105263</v>
      </c>
      <c r="Q35" s="35">
        <f t="shared" si="3"/>
        <v>263.74549999999999</v>
      </c>
      <c r="S35" s="35">
        <v>4.5599999999999996</v>
      </c>
      <c r="T35" s="12">
        <v>0</v>
      </c>
      <c r="U35" s="12">
        <v>4.1095890410958873</v>
      </c>
      <c r="V35" s="35">
        <f t="shared" si="1"/>
        <v>359.00879999999995</v>
      </c>
    </row>
    <row r="36" spans="1:22">
      <c r="A36" s="168">
        <v>39628</v>
      </c>
      <c r="B36" s="148">
        <v>39622</v>
      </c>
      <c r="C36" s="44">
        <v>0.79154999999999998</v>
      </c>
      <c r="D36" s="35">
        <v>2.4700000000000002</v>
      </c>
      <c r="E36" s="12">
        <v>0</v>
      </c>
      <c r="F36" s="12">
        <v>15.420560747663558</v>
      </c>
      <c r="G36" s="35">
        <f t="shared" si="0"/>
        <v>195.51285000000001</v>
      </c>
      <c r="I36" s="35">
        <v>2.39</v>
      </c>
      <c r="J36" s="12">
        <v>0</v>
      </c>
      <c r="K36" s="12">
        <v>22.564102564102569</v>
      </c>
      <c r="L36" s="35">
        <f t="shared" si="2"/>
        <v>189.18045000000001</v>
      </c>
      <c r="N36" s="35">
        <v>3.36</v>
      </c>
      <c r="O36" s="12">
        <v>0.29850746268655826</v>
      </c>
      <c r="P36" s="12">
        <v>8.7378640776698973</v>
      </c>
      <c r="Q36" s="35">
        <f t="shared" si="3"/>
        <v>265.96080000000001</v>
      </c>
      <c r="S36" s="35">
        <v>4.5599999999999996</v>
      </c>
      <c r="T36" s="12">
        <v>0</v>
      </c>
      <c r="U36" s="12">
        <v>4.1095890410958873</v>
      </c>
      <c r="V36" s="35">
        <f t="shared" si="1"/>
        <v>360.94679999999994</v>
      </c>
    </row>
    <row r="37" spans="1:22">
      <c r="A37" s="168">
        <v>39635</v>
      </c>
      <c r="B37" s="148">
        <v>39629</v>
      </c>
      <c r="C37" s="44">
        <v>0.79225000000000001</v>
      </c>
      <c r="D37" s="35">
        <v>2.4700000000000002</v>
      </c>
      <c r="E37" s="12">
        <v>0</v>
      </c>
      <c r="F37" s="12">
        <v>15.420560747663558</v>
      </c>
      <c r="G37" s="35">
        <f t="shared" si="0"/>
        <v>195.68575000000001</v>
      </c>
      <c r="I37" s="35">
        <v>2.39</v>
      </c>
      <c r="J37" s="12">
        <v>0</v>
      </c>
      <c r="K37" s="12">
        <v>22.564102564102569</v>
      </c>
      <c r="L37" s="35">
        <f t="shared" si="2"/>
        <v>189.34775000000002</v>
      </c>
      <c r="N37" s="35">
        <v>3.36</v>
      </c>
      <c r="O37" s="12">
        <v>0</v>
      </c>
      <c r="P37" s="12">
        <v>6.3291139240506169</v>
      </c>
      <c r="Q37" s="35">
        <f t="shared" si="3"/>
        <v>266.19600000000003</v>
      </c>
      <c r="S37" s="35">
        <v>4.5599999999999996</v>
      </c>
      <c r="T37" s="12">
        <v>0</v>
      </c>
      <c r="U37" s="12">
        <v>1.3333333333333144</v>
      </c>
      <c r="V37" s="35">
        <f t="shared" si="1"/>
        <v>361.26599999999996</v>
      </c>
    </row>
    <row r="38" spans="1:22">
      <c r="A38" s="168">
        <v>39642</v>
      </c>
      <c r="B38" s="148">
        <v>39636</v>
      </c>
      <c r="C38" s="44">
        <v>0.79630000000000001</v>
      </c>
      <c r="D38" s="35">
        <v>2.4700000000000002</v>
      </c>
      <c r="E38" s="12">
        <v>0</v>
      </c>
      <c r="F38" s="12">
        <v>15.420560747663558</v>
      </c>
      <c r="G38" s="35">
        <f t="shared" si="0"/>
        <v>196.68610000000001</v>
      </c>
      <c r="I38" s="35">
        <v>2.39</v>
      </c>
      <c r="J38" s="12">
        <v>0</v>
      </c>
      <c r="K38" s="12">
        <v>22.564102564102569</v>
      </c>
      <c r="L38" s="35">
        <f t="shared" si="2"/>
        <v>190.31570000000002</v>
      </c>
      <c r="N38" s="35">
        <v>3.36</v>
      </c>
      <c r="O38" s="12">
        <v>0</v>
      </c>
      <c r="P38" s="12">
        <v>6.3291139240506169</v>
      </c>
      <c r="Q38" s="35">
        <f t="shared" si="3"/>
        <v>267.55679999999995</v>
      </c>
      <c r="S38" s="35">
        <v>4.5599999999999996</v>
      </c>
      <c r="T38" s="12">
        <v>0</v>
      </c>
      <c r="U38" s="12">
        <v>5.5555555555555429</v>
      </c>
      <c r="V38" s="35">
        <f t="shared" si="1"/>
        <v>363.11279999999999</v>
      </c>
    </row>
    <row r="39" spans="1:22">
      <c r="A39" s="168">
        <v>39649</v>
      </c>
      <c r="B39" s="148">
        <v>39643</v>
      </c>
      <c r="C39" s="44">
        <v>0.79749999999999999</v>
      </c>
      <c r="D39" s="35">
        <v>2.4700000000000002</v>
      </c>
      <c r="E39" s="12">
        <v>0</v>
      </c>
      <c r="F39" s="12">
        <v>15.420560747663558</v>
      </c>
      <c r="G39" s="35">
        <f t="shared" si="0"/>
        <v>196.98250000000002</v>
      </c>
      <c r="I39" s="35">
        <v>2.44</v>
      </c>
      <c r="J39" s="12">
        <v>2.092050209205027</v>
      </c>
      <c r="K39" s="12">
        <v>25.128205128205124</v>
      </c>
      <c r="L39" s="35">
        <f t="shared" si="2"/>
        <v>194.59</v>
      </c>
      <c r="N39" s="35">
        <v>3.39</v>
      </c>
      <c r="O39" s="12">
        <v>0.8928571428571388</v>
      </c>
      <c r="P39" s="12">
        <v>7.2784810126582187</v>
      </c>
      <c r="Q39" s="35">
        <f t="shared" si="3"/>
        <v>270.35250000000002</v>
      </c>
      <c r="S39" s="35">
        <v>4.5599999999999996</v>
      </c>
      <c r="T39" s="12">
        <v>0</v>
      </c>
      <c r="U39" s="12">
        <v>8.5714285714285694</v>
      </c>
      <c r="V39" s="35">
        <f t="shared" si="1"/>
        <v>363.65999999999997</v>
      </c>
    </row>
    <row r="40" spans="1:22">
      <c r="A40" s="168">
        <v>39656</v>
      </c>
      <c r="B40" s="148">
        <v>39650</v>
      </c>
      <c r="C40" s="44">
        <v>0.79459999999999997</v>
      </c>
      <c r="D40" s="35">
        <v>2.4700000000000002</v>
      </c>
      <c r="E40" s="12">
        <v>0</v>
      </c>
      <c r="F40" s="12">
        <v>13.824884792626733</v>
      </c>
      <c r="G40" s="35">
        <f t="shared" si="0"/>
        <v>196.26620000000003</v>
      </c>
      <c r="I40" s="35">
        <v>2.4900000000000002</v>
      </c>
      <c r="J40" s="12">
        <v>2.0491803278688678</v>
      </c>
      <c r="K40" s="12">
        <v>27.692307692307708</v>
      </c>
      <c r="L40" s="35">
        <f t="shared" si="2"/>
        <v>197.8554</v>
      </c>
      <c r="N40" s="35">
        <v>3.39</v>
      </c>
      <c r="O40" s="12">
        <v>0</v>
      </c>
      <c r="P40" s="12">
        <v>7.2784810126582187</v>
      </c>
      <c r="Q40" s="35">
        <f t="shared" si="3"/>
        <v>269.36939999999998</v>
      </c>
      <c r="S40" s="35">
        <v>4.62</v>
      </c>
      <c r="T40" s="12">
        <v>1.3157894736842195</v>
      </c>
      <c r="U40" s="12">
        <v>10.000000000000014</v>
      </c>
      <c r="V40" s="35">
        <f t="shared" si="1"/>
        <v>367.10520000000002</v>
      </c>
    </row>
    <row r="41" spans="1:22">
      <c r="A41" s="168">
        <v>39663</v>
      </c>
      <c r="B41" s="148">
        <v>39657</v>
      </c>
      <c r="C41" s="44">
        <v>0.79249999999999998</v>
      </c>
      <c r="D41" s="35">
        <v>2.57</v>
      </c>
      <c r="E41" s="12">
        <v>4.0485829959514064</v>
      </c>
      <c r="F41" s="12">
        <v>18.433179723502292</v>
      </c>
      <c r="G41" s="35">
        <f t="shared" si="0"/>
        <v>203.67249999999996</v>
      </c>
      <c r="I41" s="35">
        <v>2.59</v>
      </c>
      <c r="J41" s="12">
        <v>0</v>
      </c>
      <c r="K41" s="12">
        <v>32.820512820512818</v>
      </c>
      <c r="L41" s="35">
        <f t="shared" si="2"/>
        <v>205.25749999999999</v>
      </c>
      <c r="N41" s="35">
        <v>3.46</v>
      </c>
      <c r="O41" s="12">
        <v>0</v>
      </c>
      <c r="P41" s="12">
        <v>11.254019292604497</v>
      </c>
      <c r="Q41" s="35">
        <f t="shared" si="3"/>
        <v>274.20499999999998</v>
      </c>
      <c r="S41" s="35">
        <v>5.04</v>
      </c>
      <c r="T41" s="12">
        <v>9.0909090909090793</v>
      </c>
      <c r="U41" s="12">
        <v>20</v>
      </c>
      <c r="V41" s="35">
        <f t="shared" si="1"/>
        <v>399.41999999999996</v>
      </c>
    </row>
    <row r="42" spans="1:22">
      <c r="A42" s="168">
        <v>39670</v>
      </c>
      <c r="B42" s="148">
        <v>39664</v>
      </c>
      <c r="C42" s="44">
        <v>0.79164999999999996</v>
      </c>
      <c r="D42" s="35">
        <v>2.63</v>
      </c>
      <c r="E42" s="12">
        <v>2.3346303501945442</v>
      </c>
      <c r="F42" s="12">
        <v>21.198156682027644</v>
      </c>
      <c r="G42" s="35">
        <f t="shared" si="0"/>
        <v>208.20394999999999</v>
      </c>
      <c r="I42" s="35">
        <v>2.65</v>
      </c>
      <c r="J42" s="12">
        <v>0</v>
      </c>
      <c r="K42" s="12">
        <v>35.897435897435912</v>
      </c>
      <c r="L42" s="35">
        <f t="shared" si="2"/>
        <v>209.78724999999997</v>
      </c>
      <c r="N42" s="35">
        <v>3.49</v>
      </c>
      <c r="O42" s="12">
        <v>0</v>
      </c>
      <c r="P42" s="12">
        <v>12.218649517684895</v>
      </c>
      <c r="Q42" s="35">
        <f t="shared" si="3"/>
        <v>276.28584999999998</v>
      </c>
      <c r="S42" s="35">
        <v>5.4</v>
      </c>
      <c r="T42" s="12">
        <v>7.1428571428571388</v>
      </c>
      <c r="U42" s="12">
        <v>28.571428571428584</v>
      </c>
      <c r="V42" s="35">
        <f t="shared" si="1"/>
        <v>427.49100000000004</v>
      </c>
    </row>
    <row r="43" spans="1:22">
      <c r="A43" s="168">
        <v>39677</v>
      </c>
      <c r="B43" s="148">
        <v>39671</v>
      </c>
      <c r="C43" s="44">
        <v>0.78164999999999996</v>
      </c>
      <c r="D43" s="35">
        <v>2.63</v>
      </c>
      <c r="E43" s="12">
        <v>0</v>
      </c>
      <c r="F43" s="12">
        <v>18.468468468468458</v>
      </c>
      <c r="G43" s="35">
        <f t="shared" si="0"/>
        <v>205.57394999999997</v>
      </c>
      <c r="I43" s="35">
        <v>2.65</v>
      </c>
      <c r="J43" s="12">
        <v>0</v>
      </c>
      <c r="K43" s="12">
        <v>32.5</v>
      </c>
      <c r="L43" s="35">
        <f t="shared" si="2"/>
        <v>207.13724999999999</v>
      </c>
      <c r="N43" s="35">
        <v>3.49</v>
      </c>
      <c r="O43" s="12">
        <v>0</v>
      </c>
      <c r="P43" s="12">
        <v>10.443037974683563</v>
      </c>
      <c r="Q43" s="35">
        <f t="shared" si="3"/>
        <v>272.79585000000003</v>
      </c>
      <c r="S43" s="35">
        <v>5.4</v>
      </c>
      <c r="T43" s="12">
        <v>0</v>
      </c>
      <c r="U43" s="12">
        <v>9.7560975609756184</v>
      </c>
      <c r="V43" s="35">
        <f t="shared" si="1"/>
        <v>422.09100000000001</v>
      </c>
    </row>
    <row r="44" spans="1:22">
      <c r="A44" s="168">
        <v>39684</v>
      </c>
      <c r="B44" s="148">
        <v>39678</v>
      </c>
      <c r="C44" s="44">
        <v>0.78810000000000002</v>
      </c>
      <c r="D44" s="35">
        <v>2.68</v>
      </c>
      <c r="E44" s="12">
        <v>1.9011406844106489</v>
      </c>
      <c r="F44" s="12">
        <v>17.030567685589531</v>
      </c>
      <c r="G44" s="35">
        <f t="shared" si="0"/>
        <v>211.21080000000001</v>
      </c>
      <c r="I44" s="35">
        <v>2.6560000000000001</v>
      </c>
      <c r="J44" s="12">
        <v>0.22641509433962881</v>
      </c>
      <c r="K44" s="12">
        <v>28.93203883495147</v>
      </c>
      <c r="L44" s="35">
        <f t="shared" si="2"/>
        <v>209.31936000000002</v>
      </c>
      <c r="N44" s="35">
        <v>3.49</v>
      </c>
      <c r="O44" s="12">
        <v>0</v>
      </c>
      <c r="P44" s="12">
        <v>8.7227414330218096</v>
      </c>
      <c r="Q44" s="35">
        <f t="shared" si="3"/>
        <v>275.04690000000005</v>
      </c>
      <c r="S44" s="35">
        <v>5.16</v>
      </c>
      <c r="T44" s="12">
        <v>-4.4444444444444571</v>
      </c>
      <c r="U44" s="12">
        <v>7.5000000000000142</v>
      </c>
      <c r="V44" s="35">
        <f t="shared" si="1"/>
        <v>406.65960000000007</v>
      </c>
    </row>
    <row r="45" spans="1:22">
      <c r="A45" s="168">
        <v>39691</v>
      </c>
      <c r="B45" s="148">
        <v>39685</v>
      </c>
      <c r="C45" s="44">
        <v>0.79659999999999997</v>
      </c>
      <c r="D45" s="35">
        <v>2.78</v>
      </c>
      <c r="E45" s="12">
        <v>3.7313432835820635</v>
      </c>
      <c r="F45" s="12">
        <v>18.803418803418808</v>
      </c>
      <c r="G45" s="35">
        <f t="shared" si="0"/>
        <v>221.45479999999998</v>
      </c>
      <c r="I45" s="35">
        <v>2.75</v>
      </c>
      <c r="J45" s="12">
        <v>3.5391566265060135</v>
      </c>
      <c r="K45" s="12">
        <v>28.504672897196258</v>
      </c>
      <c r="L45" s="35">
        <f t="shared" si="2"/>
        <v>219.06499999999997</v>
      </c>
      <c r="N45" s="35">
        <v>3.54</v>
      </c>
      <c r="O45" s="12">
        <v>1.4326647564469823</v>
      </c>
      <c r="P45" s="12">
        <v>9.5975232198142351</v>
      </c>
      <c r="Q45" s="35">
        <f t="shared" si="3"/>
        <v>281.99639999999999</v>
      </c>
      <c r="S45" s="35">
        <v>4.8</v>
      </c>
      <c r="T45" s="12">
        <v>-6.9767441860465169</v>
      </c>
      <c r="U45" s="12">
        <v>1.6949152542372872</v>
      </c>
      <c r="V45" s="35">
        <f t="shared" si="1"/>
        <v>382.36799999999994</v>
      </c>
    </row>
    <row r="46" spans="1:22">
      <c r="A46" s="168">
        <v>39698</v>
      </c>
      <c r="B46" s="148">
        <v>39692</v>
      </c>
      <c r="C46" s="44">
        <v>0.81164999999999998</v>
      </c>
      <c r="D46" s="35">
        <v>2.78</v>
      </c>
      <c r="E46" s="12">
        <v>0</v>
      </c>
      <c r="F46" s="12">
        <v>17.796610169491515</v>
      </c>
      <c r="G46" s="35">
        <f t="shared" si="0"/>
        <v>225.63869999999997</v>
      </c>
      <c r="I46" s="35">
        <v>2.75</v>
      </c>
      <c r="J46" s="12">
        <v>0</v>
      </c>
      <c r="K46" s="12">
        <v>25.570776255707756</v>
      </c>
      <c r="L46" s="35">
        <f t="shared" si="2"/>
        <v>223.20375000000001</v>
      </c>
      <c r="N46" s="35">
        <v>3.54</v>
      </c>
      <c r="O46" s="12">
        <v>0</v>
      </c>
      <c r="P46" s="12">
        <v>9.5975232198142351</v>
      </c>
      <c r="Q46" s="35">
        <f t="shared" si="3"/>
        <v>287.32410000000004</v>
      </c>
      <c r="S46" s="35">
        <v>4.92</v>
      </c>
      <c r="T46" s="12">
        <v>2.5000000000000142</v>
      </c>
      <c r="U46" s="12">
        <v>7.8947368421052602</v>
      </c>
      <c r="V46" s="35">
        <f t="shared" si="1"/>
        <v>399.33179999999999</v>
      </c>
    </row>
    <row r="47" spans="1:22">
      <c r="A47" s="168">
        <v>39705</v>
      </c>
      <c r="B47" s="148">
        <v>39699</v>
      </c>
      <c r="C47" s="44">
        <v>0.80720000000000003</v>
      </c>
      <c r="D47" s="35">
        <v>2.98</v>
      </c>
      <c r="E47" s="12">
        <v>7.1942446043165518</v>
      </c>
      <c r="F47" s="12">
        <v>23.651452282157663</v>
      </c>
      <c r="G47" s="35">
        <f t="shared" si="0"/>
        <v>240.54560000000001</v>
      </c>
      <c r="I47" s="35">
        <v>3</v>
      </c>
      <c r="J47" s="12">
        <v>9.0909090909090793</v>
      </c>
      <c r="K47" s="12">
        <v>32.743362831858406</v>
      </c>
      <c r="L47" s="35">
        <f t="shared" si="2"/>
        <v>242.16000000000003</v>
      </c>
      <c r="N47" s="35">
        <v>3.6</v>
      </c>
      <c r="O47" s="12">
        <v>1.6949152542372872</v>
      </c>
      <c r="P47" s="12">
        <v>9.7560975609756184</v>
      </c>
      <c r="Q47" s="35">
        <f t="shared" si="3"/>
        <v>290.59199999999998</v>
      </c>
      <c r="S47" s="35">
        <v>5.16</v>
      </c>
      <c r="T47" s="12">
        <v>4.8780487804878021</v>
      </c>
      <c r="U47" s="12">
        <v>19.444444444444443</v>
      </c>
      <c r="V47" s="35">
        <f t="shared" si="1"/>
        <v>416.51519999999999</v>
      </c>
    </row>
    <row r="48" spans="1:22">
      <c r="A48" s="168">
        <v>39712</v>
      </c>
      <c r="B48" s="148">
        <v>39706</v>
      </c>
      <c r="C48" s="44">
        <v>0.79395000000000004</v>
      </c>
      <c r="D48" s="35">
        <v>2.98</v>
      </c>
      <c r="E48" s="12">
        <v>0</v>
      </c>
      <c r="F48" s="12">
        <v>23.651452282157663</v>
      </c>
      <c r="G48" s="35">
        <f t="shared" si="0"/>
        <v>236.59710000000001</v>
      </c>
      <c r="I48" s="35">
        <v>3</v>
      </c>
      <c r="J48" s="12">
        <v>0</v>
      </c>
      <c r="K48" s="12">
        <v>32.743362831858406</v>
      </c>
      <c r="L48" s="35">
        <f t="shared" si="2"/>
        <v>238.185</v>
      </c>
      <c r="N48" s="35">
        <v>3.6</v>
      </c>
      <c r="O48" s="12">
        <v>0</v>
      </c>
      <c r="P48" s="12">
        <v>8.4337349397590486</v>
      </c>
      <c r="Q48" s="35">
        <f t="shared" si="3"/>
        <v>285.822</v>
      </c>
      <c r="S48" s="35">
        <v>5.16</v>
      </c>
      <c r="T48" s="12">
        <v>0</v>
      </c>
      <c r="U48" s="12">
        <v>16.21621621621621</v>
      </c>
      <c r="V48" s="35">
        <f t="shared" si="1"/>
        <v>409.6782</v>
      </c>
    </row>
    <row r="49" spans="1:22">
      <c r="A49" s="168">
        <v>39719</v>
      </c>
      <c r="B49" s="148">
        <v>39713</v>
      </c>
      <c r="C49" s="44">
        <v>0.79200000000000004</v>
      </c>
      <c r="D49" s="35">
        <v>2.98</v>
      </c>
      <c r="E49" s="12">
        <v>0</v>
      </c>
      <c r="F49" s="12">
        <v>23.651452282157663</v>
      </c>
      <c r="G49" s="35">
        <f t="shared" si="0"/>
        <v>236.01599999999999</v>
      </c>
      <c r="I49" s="35">
        <v>3</v>
      </c>
      <c r="J49" s="12">
        <v>0</v>
      </c>
      <c r="K49" s="12">
        <v>32.743362831858406</v>
      </c>
      <c r="L49" s="35">
        <f t="shared" si="2"/>
        <v>237.60000000000002</v>
      </c>
      <c r="N49" s="35">
        <v>3.6</v>
      </c>
      <c r="O49" s="12">
        <v>0</v>
      </c>
      <c r="P49" s="12">
        <v>8.4337349397590486</v>
      </c>
      <c r="Q49" s="35">
        <f t="shared" si="3"/>
        <v>285.12000000000006</v>
      </c>
      <c r="S49" s="35">
        <v>5.16</v>
      </c>
      <c r="T49" s="12">
        <v>0</v>
      </c>
      <c r="U49" s="12">
        <v>16.21621621621621</v>
      </c>
      <c r="V49" s="35">
        <f t="shared" si="1"/>
        <v>408.67200000000008</v>
      </c>
    </row>
    <row r="50" spans="1:22">
      <c r="A50" s="168">
        <v>39726</v>
      </c>
      <c r="B50" s="148">
        <v>39720</v>
      </c>
      <c r="C50" s="44">
        <v>0.79590000000000005</v>
      </c>
      <c r="D50" s="35">
        <v>2.98</v>
      </c>
      <c r="E50" s="12">
        <v>0</v>
      </c>
      <c r="F50" s="12">
        <v>26.808510638297875</v>
      </c>
      <c r="G50" s="35">
        <f t="shared" si="0"/>
        <v>237.1782</v>
      </c>
      <c r="I50" s="35">
        <v>2.93</v>
      </c>
      <c r="J50" s="12">
        <v>-2.3333333333333286</v>
      </c>
      <c r="K50" s="12">
        <v>31.981981981981988</v>
      </c>
      <c r="L50" s="35">
        <f t="shared" si="2"/>
        <v>233.19870000000003</v>
      </c>
      <c r="N50" s="35">
        <v>3.6</v>
      </c>
      <c r="O50" s="12">
        <v>0</v>
      </c>
      <c r="P50" s="12">
        <v>8.4337349397590486</v>
      </c>
      <c r="Q50" s="35">
        <f t="shared" si="3"/>
        <v>286.52400000000006</v>
      </c>
      <c r="S50" s="35">
        <v>5.04</v>
      </c>
      <c r="T50" s="12">
        <v>-2.3255813953488484</v>
      </c>
      <c r="U50" s="12">
        <v>13.513513513513516</v>
      </c>
      <c r="V50" s="35">
        <f t="shared" si="1"/>
        <v>401.1336</v>
      </c>
    </row>
    <row r="51" spans="1:22">
      <c r="A51" s="168">
        <v>39733</v>
      </c>
      <c r="B51" s="148">
        <v>39727</v>
      </c>
      <c r="C51" s="44">
        <v>0.77280000000000004</v>
      </c>
      <c r="D51" s="35">
        <v>2.98</v>
      </c>
      <c r="E51" s="12">
        <v>0</v>
      </c>
      <c r="F51" s="12">
        <v>28.448275862068982</v>
      </c>
      <c r="G51" s="35">
        <f t="shared" si="0"/>
        <v>230.2944</v>
      </c>
      <c r="I51" s="35">
        <v>2.93</v>
      </c>
      <c r="J51" s="12">
        <v>0</v>
      </c>
      <c r="K51" s="12">
        <v>31.981981981981988</v>
      </c>
      <c r="L51" s="35">
        <f t="shared" si="2"/>
        <v>226.43040000000002</v>
      </c>
      <c r="N51" s="35">
        <v>3.58</v>
      </c>
      <c r="O51" s="12">
        <v>-0.55555555555555713</v>
      </c>
      <c r="P51" s="12">
        <v>7.8313253012048278</v>
      </c>
      <c r="Q51" s="35">
        <f t="shared" si="3"/>
        <v>276.66240000000005</v>
      </c>
      <c r="S51" s="35">
        <v>5.0999999999999996</v>
      </c>
      <c r="T51" s="12">
        <v>1.1904761904761898</v>
      </c>
      <c r="U51" s="12">
        <v>14.864864864864842</v>
      </c>
      <c r="V51" s="35">
        <f t="shared" si="1"/>
        <v>394.12799999999999</v>
      </c>
    </row>
    <row r="52" spans="1:22">
      <c r="A52" s="168">
        <v>39740</v>
      </c>
      <c r="B52" s="148">
        <v>39734</v>
      </c>
      <c r="C52" s="44">
        <v>0.78539999999999999</v>
      </c>
      <c r="D52" s="35">
        <v>3.13</v>
      </c>
      <c r="E52" s="12">
        <v>5.0335570469798512</v>
      </c>
      <c r="F52" s="12">
        <v>37.280701754385973</v>
      </c>
      <c r="G52" s="35">
        <f t="shared" si="0"/>
        <v>245.83019999999999</v>
      </c>
      <c r="I52" s="35">
        <v>3.08</v>
      </c>
      <c r="J52" s="12">
        <v>5.1194539249146658</v>
      </c>
      <c r="K52" s="12">
        <v>41.935483870967744</v>
      </c>
      <c r="L52" s="35">
        <f t="shared" si="2"/>
        <v>241.9032</v>
      </c>
      <c r="N52" s="35">
        <v>3.61</v>
      </c>
      <c r="O52" s="12">
        <v>0.83798882681563214</v>
      </c>
      <c r="P52" s="12">
        <v>9.3939393939394051</v>
      </c>
      <c r="Q52" s="35">
        <f t="shared" si="3"/>
        <v>283.52939999999995</v>
      </c>
      <c r="S52" s="35">
        <v>5.46</v>
      </c>
      <c r="T52" s="12">
        <v>7.058823529411768</v>
      </c>
      <c r="U52" s="12">
        <v>26.388888888888886</v>
      </c>
      <c r="V52" s="35">
        <f t="shared" si="1"/>
        <v>428.82839999999999</v>
      </c>
    </row>
    <row r="53" spans="1:22">
      <c r="A53" s="168">
        <v>39747</v>
      </c>
      <c r="B53" s="148">
        <v>39741</v>
      </c>
      <c r="C53" s="44">
        <v>0.77164999999999995</v>
      </c>
      <c r="D53" s="35">
        <v>3.13</v>
      </c>
      <c r="E53" s="12">
        <v>0</v>
      </c>
      <c r="F53" s="12">
        <v>40.99099099099098</v>
      </c>
      <c r="G53" s="35">
        <f t="shared" si="0"/>
        <v>241.52644999999998</v>
      </c>
      <c r="I53" s="35">
        <v>3.08</v>
      </c>
      <c r="J53" s="12">
        <v>0</v>
      </c>
      <c r="K53" s="12">
        <v>45.283018867924511</v>
      </c>
      <c r="L53" s="35">
        <f t="shared" si="2"/>
        <v>237.66819999999998</v>
      </c>
      <c r="N53" s="35">
        <v>3.61</v>
      </c>
      <c r="O53" s="12">
        <v>0</v>
      </c>
      <c r="P53" s="12">
        <v>10.060975609756099</v>
      </c>
      <c r="Q53" s="35">
        <f t="shared" si="3"/>
        <v>278.56564999999995</v>
      </c>
      <c r="S53" s="35">
        <v>5.46</v>
      </c>
      <c r="T53" s="12">
        <v>0</v>
      </c>
      <c r="U53" s="12">
        <v>22.972972972972954</v>
      </c>
      <c r="V53" s="35">
        <f t="shared" si="1"/>
        <v>421.32089999999999</v>
      </c>
    </row>
    <row r="54" spans="1:22">
      <c r="A54" s="168">
        <v>39754</v>
      </c>
      <c r="B54" s="148">
        <v>39748</v>
      </c>
      <c r="C54" s="44">
        <v>0.80630000000000002</v>
      </c>
      <c r="D54" s="35">
        <v>3.03</v>
      </c>
      <c r="E54" s="12">
        <v>-3.1948881789137431</v>
      </c>
      <c r="F54" s="12">
        <v>36.486486486486456</v>
      </c>
      <c r="G54" s="35">
        <f t="shared" si="0"/>
        <v>244.30889999999999</v>
      </c>
      <c r="I54" s="35">
        <v>3.03</v>
      </c>
      <c r="J54" s="12">
        <v>-1.6233766233766289</v>
      </c>
      <c r="K54" s="12">
        <v>42.924528301886767</v>
      </c>
      <c r="L54" s="35">
        <f t="shared" si="2"/>
        <v>244.30889999999999</v>
      </c>
      <c r="N54" s="35">
        <v>3.61</v>
      </c>
      <c r="O54" s="12">
        <v>0</v>
      </c>
      <c r="P54" s="12">
        <v>10.060975609756099</v>
      </c>
      <c r="Q54" s="35">
        <f t="shared" si="3"/>
        <v>291.07429999999999</v>
      </c>
      <c r="S54" s="35">
        <v>5.04</v>
      </c>
      <c r="T54" s="12">
        <v>-7.6923076923076934</v>
      </c>
      <c r="U54" s="12">
        <v>10.526315789473699</v>
      </c>
      <c r="V54" s="35">
        <f t="shared" si="1"/>
        <v>406.37520000000001</v>
      </c>
    </row>
    <row r="55" spans="1:22">
      <c r="A55" s="168">
        <v>39761</v>
      </c>
      <c r="B55" s="148">
        <v>39755</v>
      </c>
      <c r="C55" s="44">
        <v>0.79690000000000005</v>
      </c>
      <c r="D55" s="35">
        <v>2.9</v>
      </c>
      <c r="E55" s="12">
        <v>-4.2904290429042931</v>
      </c>
      <c r="F55" s="12">
        <v>26.08695652173914</v>
      </c>
      <c r="G55" s="35">
        <f t="shared" si="0"/>
        <v>231.101</v>
      </c>
      <c r="I55" s="35">
        <v>2.93</v>
      </c>
      <c r="J55" s="12">
        <v>-3.3003300330032914</v>
      </c>
      <c r="K55" s="12">
        <v>34.403669724770651</v>
      </c>
      <c r="L55" s="35">
        <f t="shared" si="2"/>
        <v>233.49170000000004</v>
      </c>
      <c r="N55" s="35">
        <v>3.57</v>
      </c>
      <c r="O55" s="12">
        <v>-1.10803324099723</v>
      </c>
      <c r="P55" s="12">
        <v>8.8414634146341484</v>
      </c>
      <c r="Q55" s="35">
        <f t="shared" si="3"/>
        <v>284.49330000000003</v>
      </c>
      <c r="S55" s="35">
        <v>4.4400000000000004</v>
      </c>
      <c r="T55" s="12">
        <v>-11.904761904761898</v>
      </c>
      <c r="U55" s="12">
        <v>0</v>
      </c>
      <c r="V55" s="35">
        <f t="shared" si="1"/>
        <v>353.82360000000006</v>
      </c>
    </row>
    <row r="56" spans="1:22">
      <c r="A56" s="168">
        <v>39768</v>
      </c>
      <c r="B56" s="148">
        <v>39762</v>
      </c>
      <c r="C56" s="44">
        <v>0.8165</v>
      </c>
      <c r="D56" s="35">
        <v>2.8</v>
      </c>
      <c r="E56" s="12">
        <v>-3.448275862068968</v>
      </c>
      <c r="F56" s="12">
        <v>16.182572614107869</v>
      </c>
      <c r="G56" s="35">
        <f t="shared" si="0"/>
        <v>228.62</v>
      </c>
      <c r="I56" s="35">
        <v>2.73</v>
      </c>
      <c r="J56" s="12">
        <v>-6.8259385665529067</v>
      </c>
      <c r="K56" s="12">
        <v>22.421524663677133</v>
      </c>
      <c r="L56" s="35">
        <f t="shared" si="2"/>
        <v>222.90450000000001</v>
      </c>
      <c r="N56" s="35">
        <v>3.54</v>
      </c>
      <c r="O56" s="12">
        <v>-0.84033613445377853</v>
      </c>
      <c r="P56" s="12">
        <v>7.9268292682926926</v>
      </c>
      <c r="Q56" s="35">
        <f t="shared" si="3"/>
        <v>289.041</v>
      </c>
      <c r="S56" s="35">
        <v>4.32</v>
      </c>
      <c r="T56" s="12">
        <v>-2.7027027027027088</v>
      </c>
      <c r="U56" s="12">
        <v>-2.7027027027027088</v>
      </c>
      <c r="V56" s="35">
        <f t="shared" si="1"/>
        <v>352.72800000000001</v>
      </c>
    </row>
    <row r="57" spans="1:22">
      <c r="A57" s="168">
        <v>39775</v>
      </c>
      <c r="B57" s="148">
        <v>39769</v>
      </c>
      <c r="C57" s="44">
        <v>0.84824999999999995</v>
      </c>
      <c r="D57" s="35">
        <v>2.7</v>
      </c>
      <c r="E57" s="12">
        <v>-3.5714285714285552</v>
      </c>
      <c r="F57" s="12">
        <v>7.5697211155378596</v>
      </c>
      <c r="G57" s="35">
        <f t="shared" si="0"/>
        <v>229.02749999999997</v>
      </c>
      <c r="I57" s="35">
        <v>2.67</v>
      </c>
      <c r="J57" s="12">
        <v>-2.1978021978022042</v>
      </c>
      <c r="K57" s="12">
        <v>14.102564102564102</v>
      </c>
      <c r="L57" s="35">
        <f t="shared" si="2"/>
        <v>226.48275000000001</v>
      </c>
      <c r="N57" s="35">
        <v>3.54</v>
      </c>
      <c r="O57" s="12">
        <v>0</v>
      </c>
      <c r="P57" s="12">
        <v>7.2727272727272805</v>
      </c>
      <c r="Q57" s="35">
        <f t="shared" si="3"/>
        <v>300.28050000000002</v>
      </c>
      <c r="S57" s="35">
        <v>4.32</v>
      </c>
      <c r="T57" s="12">
        <v>0</v>
      </c>
      <c r="U57" s="12">
        <v>-2.7027027027027088</v>
      </c>
      <c r="V57" s="35">
        <f t="shared" si="1"/>
        <v>366.44400000000002</v>
      </c>
    </row>
    <row r="58" spans="1:22">
      <c r="A58" s="168">
        <v>39782</v>
      </c>
      <c r="B58" s="148">
        <v>39776</v>
      </c>
      <c r="C58" s="44">
        <v>0.85170000000000001</v>
      </c>
      <c r="D58" s="35">
        <v>2.65</v>
      </c>
      <c r="E58" s="12">
        <v>-1.8518518518518619</v>
      </c>
      <c r="F58" s="12">
        <v>2.7131782945736518</v>
      </c>
      <c r="G58" s="35">
        <f t="shared" si="0"/>
        <v>225.70050000000001</v>
      </c>
      <c r="I58" s="35">
        <v>2.63</v>
      </c>
      <c r="J58" s="12">
        <v>-1.4981273408239701</v>
      </c>
      <c r="K58" s="12">
        <v>8.6776859504132347</v>
      </c>
      <c r="L58" s="35">
        <f t="shared" si="2"/>
        <v>223.99710000000002</v>
      </c>
      <c r="N58" s="35">
        <v>3.5</v>
      </c>
      <c r="O58" s="12">
        <v>-1.1299435028248581</v>
      </c>
      <c r="P58" s="12">
        <v>5.1051051051051104</v>
      </c>
      <c r="Q58" s="35">
        <f t="shared" si="3"/>
        <v>298.09500000000003</v>
      </c>
      <c r="S58" s="35">
        <v>4.32</v>
      </c>
      <c r="T58" s="12">
        <v>0</v>
      </c>
      <c r="U58" s="12">
        <v>-3.9999999999999858</v>
      </c>
      <c r="V58" s="35">
        <f t="shared" si="1"/>
        <v>367.93440000000004</v>
      </c>
    </row>
    <row r="59" spans="1:22">
      <c r="A59" s="168">
        <v>39789</v>
      </c>
      <c r="B59" s="148">
        <v>39783</v>
      </c>
      <c r="C59" s="44">
        <v>0.84155000000000002</v>
      </c>
      <c r="D59" s="35">
        <v>2.57</v>
      </c>
      <c r="E59" s="12">
        <v>-3.0188679245283083</v>
      </c>
      <c r="F59" s="12">
        <v>-0.38759689922481755</v>
      </c>
      <c r="G59" s="35">
        <f t="shared" si="0"/>
        <v>216.27834999999999</v>
      </c>
      <c r="I59" s="35">
        <v>2.63</v>
      </c>
      <c r="J59" s="12">
        <v>0</v>
      </c>
      <c r="K59" s="12">
        <v>8.6776859504132347</v>
      </c>
      <c r="L59" s="35">
        <f t="shared" si="2"/>
        <v>221.32765000000001</v>
      </c>
      <c r="N59" s="35">
        <v>3.48</v>
      </c>
      <c r="O59" s="12">
        <v>-0.5714285714285694</v>
      </c>
      <c r="P59" s="12">
        <v>4.5045045045044958</v>
      </c>
      <c r="Q59" s="35">
        <f t="shared" si="3"/>
        <v>292.85939999999999</v>
      </c>
      <c r="S59" s="35">
        <v>4.32</v>
      </c>
      <c r="T59" s="12">
        <v>0</v>
      </c>
      <c r="U59" s="12">
        <v>-3.9999999999999858</v>
      </c>
      <c r="V59" s="35">
        <f t="shared" si="1"/>
        <v>363.54960000000005</v>
      </c>
    </row>
    <row r="60" spans="1:22">
      <c r="A60" s="168">
        <v>39796</v>
      </c>
      <c r="B60" s="148">
        <v>39790</v>
      </c>
      <c r="C60" s="44">
        <v>0.86509999999999998</v>
      </c>
      <c r="D60" s="35">
        <v>2.58</v>
      </c>
      <c r="E60" s="12">
        <v>0.38910505836575737</v>
      </c>
      <c r="F60" s="12">
        <v>0</v>
      </c>
      <c r="G60" s="35">
        <f t="shared" si="0"/>
        <v>223.19580000000002</v>
      </c>
      <c r="I60" s="35">
        <v>2.63</v>
      </c>
      <c r="J60" s="12">
        <v>0</v>
      </c>
      <c r="K60" s="12">
        <v>11.440677966101688</v>
      </c>
      <c r="L60" s="35">
        <f t="shared" si="2"/>
        <v>227.5213</v>
      </c>
      <c r="N60" s="35">
        <v>3.43</v>
      </c>
      <c r="O60" s="12">
        <v>-1.4367816091953927</v>
      </c>
      <c r="P60" s="12">
        <v>3.6253776435045495</v>
      </c>
      <c r="Q60" s="35">
        <f t="shared" si="3"/>
        <v>296.72930000000002</v>
      </c>
      <c r="S60" s="35">
        <v>4.5599999999999996</v>
      </c>
      <c r="T60" s="12">
        <v>5.5555555555555429</v>
      </c>
      <c r="U60" s="12">
        <v>1.3333333333333144</v>
      </c>
      <c r="V60" s="35">
        <f t="shared" si="1"/>
        <v>394.48559999999998</v>
      </c>
    </row>
    <row r="61" spans="1:22">
      <c r="A61" s="168">
        <v>39803</v>
      </c>
      <c r="B61" s="148">
        <v>39797</v>
      </c>
      <c r="C61" s="44">
        <v>0.89939999999999998</v>
      </c>
      <c r="D61" s="35">
        <v>2.58</v>
      </c>
      <c r="E61" s="12">
        <v>0</v>
      </c>
      <c r="F61" s="12">
        <v>0</v>
      </c>
      <c r="G61" s="35">
        <f t="shared" si="0"/>
        <v>232.04519999999999</v>
      </c>
      <c r="I61" s="35">
        <v>2.63</v>
      </c>
      <c r="J61" s="12">
        <v>0</v>
      </c>
      <c r="K61" s="12">
        <v>13.852813852813853</v>
      </c>
      <c r="L61" s="35">
        <f t="shared" si="2"/>
        <v>236.54219999999998</v>
      </c>
      <c r="N61" s="35">
        <v>3.36</v>
      </c>
      <c r="O61" s="12">
        <v>-2.0408163265306314</v>
      </c>
      <c r="P61" s="12">
        <v>3.0674846625766889</v>
      </c>
      <c r="Q61" s="35">
        <f t="shared" si="3"/>
        <v>302.19839999999999</v>
      </c>
      <c r="S61" s="35">
        <v>4.68</v>
      </c>
      <c r="T61" s="12">
        <v>2.6315789473684248</v>
      </c>
      <c r="U61" s="12">
        <v>-1.2658227848101262</v>
      </c>
      <c r="V61" s="35">
        <f t="shared" si="1"/>
        <v>420.91919999999999</v>
      </c>
    </row>
    <row r="62" spans="1:22">
      <c r="A62" s="168">
        <v>39810</v>
      </c>
      <c r="B62" s="148">
        <v>39804</v>
      </c>
      <c r="C62" s="44">
        <v>0.94320000000000004</v>
      </c>
      <c r="D62" s="35">
        <v>2.58</v>
      </c>
      <c r="E62" s="12">
        <v>0</v>
      </c>
      <c r="F62" s="12">
        <v>1.5748031496062964</v>
      </c>
      <c r="G62" s="35">
        <f>D62*C62*100</f>
        <v>243.34560000000002</v>
      </c>
      <c r="I62" s="35">
        <v>2.5</v>
      </c>
      <c r="J62" s="12">
        <v>-4.9429657794676842</v>
      </c>
      <c r="K62" s="12">
        <v>12.107623318385635</v>
      </c>
      <c r="L62" s="35">
        <f t="shared" si="2"/>
        <v>235.8</v>
      </c>
      <c r="N62" s="35">
        <v>3.26</v>
      </c>
      <c r="O62" s="12">
        <v>-2.9761904761904816</v>
      </c>
      <c r="P62" s="12">
        <v>1.5576323987538814</v>
      </c>
      <c r="Q62" s="35">
        <f t="shared" si="3"/>
        <v>307.48319999999995</v>
      </c>
      <c r="S62" s="35">
        <v>4.68</v>
      </c>
      <c r="T62" s="12">
        <v>0</v>
      </c>
      <c r="U62" s="12">
        <v>-6.0240963855421796</v>
      </c>
      <c r="V62" s="35">
        <f>S62*C62*100</f>
        <v>441.41760000000005</v>
      </c>
    </row>
    <row r="63" spans="1:22">
      <c r="A63" s="168">
        <v>39824</v>
      </c>
      <c r="B63" s="11">
        <v>39818</v>
      </c>
      <c r="C63" s="44">
        <v>0.89954999999999996</v>
      </c>
      <c r="D63" s="35">
        <v>2.58</v>
      </c>
      <c r="E63" s="51">
        <v>1.5748031496062964</v>
      </c>
      <c r="F63" s="51">
        <v>1.5748031496062964</v>
      </c>
      <c r="G63" s="35">
        <f>D63*C63*100</f>
        <v>232.0839</v>
      </c>
      <c r="H63" s="35"/>
      <c r="I63" s="35">
        <v>2.4500000000000002</v>
      </c>
      <c r="J63" s="51">
        <v>9.8654708520179497</v>
      </c>
      <c r="K63" s="51">
        <v>9.8654708520179497</v>
      </c>
      <c r="L63" s="35">
        <f>I63*C63*100</f>
        <v>220.38974999999999</v>
      </c>
      <c r="M63" s="35"/>
      <c r="N63" s="35">
        <v>3.21</v>
      </c>
      <c r="O63" s="51">
        <v>0</v>
      </c>
      <c r="P63" s="51">
        <v>0</v>
      </c>
      <c r="Q63" s="35">
        <v>288.75554999999997</v>
      </c>
      <c r="S63">
        <v>4.8600000000000003</v>
      </c>
      <c r="T63" s="51">
        <v>-2.409638554216869</v>
      </c>
      <c r="U63" s="51">
        <v>9.4594594594594525</v>
      </c>
      <c r="V63" s="35">
        <f>S63*C63*100</f>
        <v>437.18130000000002</v>
      </c>
    </row>
    <row r="64" spans="1:22">
      <c r="A64" s="168">
        <v>39831</v>
      </c>
      <c r="B64" s="11">
        <v>39825</v>
      </c>
      <c r="C64" s="44">
        <v>0.89787099999999997</v>
      </c>
      <c r="D64" s="35">
        <v>2.63</v>
      </c>
      <c r="E64" s="51">
        <v>1.9379844961240309</v>
      </c>
      <c r="F64" s="51">
        <v>1.9379844961240309</v>
      </c>
      <c r="G64" s="35">
        <v>236.14007299999997</v>
      </c>
      <c r="H64" s="35"/>
      <c r="I64" s="35">
        <v>2.5299999999999998</v>
      </c>
      <c r="J64" s="51">
        <v>3.2653061224489761</v>
      </c>
      <c r="K64" s="51">
        <v>7.2033898305084847</v>
      </c>
      <c r="L64" s="35">
        <v>227.16136299999997</v>
      </c>
      <c r="M64" s="35"/>
      <c r="N64" s="35">
        <v>3.24</v>
      </c>
      <c r="O64" s="51">
        <v>0.93457943925234588</v>
      </c>
      <c r="P64" s="51">
        <v>-3.857566765578639</v>
      </c>
      <c r="Q64" s="35">
        <v>290.91020400000002</v>
      </c>
      <c r="S64">
        <v>4.68</v>
      </c>
      <c r="T64" s="51">
        <v>-3.7037037037037237</v>
      </c>
      <c r="U64" s="51">
        <v>14.705882352941174</v>
      </c>
      <c r="V64" s="35">
        <v>420.20362799999998</v>
      </c>
    </row>
    <row r="65" spans="1:22">
      <c r="A65" s="168">
        <v>39838</v>
      </c>
      <c r="B65" s="11">
        <v>39832</v>
      </c>
      <c r="C65" s="44">
        <v>0.92645699999999997</v>
      </c>
      <c r="D65" s="35">
        <v>2.63</v>
      </c>
      <c r="E65" s="51">
        <v>0</v>
      </c>
      <c r="F65" s="51">
        <v>1.9379844961240309</v>
      </c>
      <c r="G65" s="35">
        <v>243.65819099999996</v>
      </c>
      <c r="H65" s="35"/>
      <c r="I65" s="35">
        <v>2.5299999999999998</v>
      </c>
      <c r="J65" s="51">
        <v>0</v>
      </c>
      <c r="K65" s="51">
        <v>7.2033898305084847</v>
      </c>
      <c r="L65" s="35">
        <v>234.393621</v>
      </c>
      <c r="M65" s="35"/>
      <c r="N65" s="35">
        <v>3.24</v>
      </c>
      <c r="O65" s="51">
        <v>0</v>
      </c>
      <c r="P65" s="51">
        <v>-3.857566765578639</v>
      </c>
      <c r="Q65" s="35">
        <v>300.17206800000002</v>
      </c>
      <c r="S65">
        <v>4.62</v>
      </c>
      <c r="T65" s="51">
        <v>-1.2820512820512704</v>
      </c>
      <c r="U65" s="51">
        <v>13.235294117647058</v>
      </c>
      <c r="V65" s="35">
        <v>428.02313400000003</v>
      </c>
    </row>
    <row r="66" spans="1:22">
      <c r="A66" s="168">
        <v>39845</v>
      </c>
      <c r="B66" s="11">
        <v>39839</v>
      </c>
      <c r="C66" s="44">
        <v>0.92194299999999996</v>
      </c>
      <c r="D66" s="35">
        <v>2.68</v>
      </c>
      <c r="E66" s="51">
        <v>1.9011406844106489</v>
      </c>
      <c r="F66" s="51">
        <v>7.2000000000000028</v>
      </c>
      <c r="G66" s="35">
        <v>247.080724</v>
      </c>
      <c r="H66" s="35"/>
      <c r="I66" s="35">
        <v>2.57</v>
      </c>
      <c r="J66" s="51">
        <v>1.5810276679841877</v>
      </c>
      <c r="K66" s="51">
        <v>12.227074235807848</v>
      </c>
      <c r="L66" s="35">
        <v>236.93935099999996</v>
      </c>
      <c r="M66" s="35"/>
      <c r="N66" s="35">
        <v>3.24</v>
      </c>
      <c r="O66" s="51">
        <v>0</v>
      </c>
      <c r="P66" s="51">
        <v>-3.857566765578639</v>
      </c>
      <c r="Q66" s="35">
        <v>298.70953199999997</v>
      </c>
      <c r="S66" s="35">
        <v>4.4400000000000004</v>
      </c>
      <c r="T66" s="51">
        <v>-3.896103896103881</v>
      </c>
      <c r="U66" s="51">
        <v>8.8235294117647243</v>
      </c>
      <c r="V66" s="35">
        <v>409.342692</v>
      </c>
    </row>
    <row r="67" spans="1:22">
      <c r="A67" s="168">
        <v>39852</v>
      </c>
      <c r="B67" s="11">
        <v>39846</v>
      </c>
      <c r="C67" s="44">
        <v>0.887629</v>
      </c>
      <c r="D67" s="35">
        <v>2.63</v>
      </c>
      <c r="E67" s="51">
        <v>-1.865671641791053</v>
      </c>
      <c r="F67" s="51">
        <v>9.5833333333333428</v>
      </c>
      <c r="G67" s="35">
        <v>233.44642699999997</v>
      </c>
      <c r="H67" s="35"/>
      <c r="I67" s="35">
        <v>2.5</v>
      </c>
      <c r="J67" s="51">
        <v>-2.7237354085603016</v>
      </c>
      <c r="K67" s="51">
        <v>14.155251141552512</v>
      </c>
      <c r="L67" s="35">
        <v>221.90725000000003</v>
      </c>
      <c r="M67" s="35"/>
      <c r="N67" s="35">
        <v>3.17</v>
      </c>
      <c r="O67" s="51">
        <v>-2.1604938271605079</v>
      </c>
      <c r="P67" s="51">
        <v>-5.9347181008902083</v>
      </c>
      <c r="Q67" s="35">
        <v>281.37839300000002</v>
      </c>
      <c r="S67" s="35">
        <v>4.2</v>
      </c>
      <c r="T67" s="51">
        <v>-5.4054054054054035</v>
      </c>
      <c r="U67" s="51">
        <v>2.9411764705882462</v>
      </c>
      <c r="V67" s="35">
        <v>372.80418000000003</v>
      </c>
    </row>
    <row r="68" spans="1:22">
      <c r="A68" s="168">
        <v>39859</v>
      </c>
      <c r="B68" s="11">
        <v>39853</v>
      </c>
      <c r="C68" s="44">
        <v>0.88428600000000002</v>
      </c>
      <c r="D68" s="35">
        <v>2.58</v>
      </c>
      <c r="E68" s="51">
        <v>-1.9011406844106347</v>
      </c>
      <c r="F68" s="51">
        <v>12.173913043478279</v>
      </c>
      <c r="G68" s="35">
        <v>228.14578800000001</v>
      </c>
      <c r="H68" s="35"/>
      <c r="I68" s="35">
        <v>2.4700000000000002</v>
      </c>
      <c r="J68" s="51">
        <v>-1.1999999999999886</v>
      </c>
      <c r="K68" s="51">
        <v>16.509433962264168</v>
      </c>
      <c r="L68" s="35">
        <v>218.41864200000001</v>
      </c>
      <c r="M68" s="35"/>
      <c r="N68" s="35">
        <v>3.13</v>
      </c>
      <c r="O68" s="51">
        <v>-1.2618296529968518</v>
      </c>
      <c r="P68" s="51">
        <v>-5.7228915662650479</v>
      </c>
      <c r="Q68" s="35">
        <v>276.78151800000001</v>
      </c>
      <c r="S68">
        <v>4.1399999999999997</v>
      </c>
      <c r="T68" s="51">
        <v>-1.4285714285714448</v>
      </c>
      <c r="U68" s="51">
        <v>4.5454545454545467</v>
      </c>
      <c r="V68" s="35">
        <v>366.094404</v>
      </c>
    </row>
    <row r="69" spans="1:22">
      <c r="A69" s="168">
        <v>39866</v>
      </c>
      <c r="B69" s="11">
        <v>39860</v>
      </c>
      <c r="C69" s="44">
        <v>0.88466400000000001</v>
      </c>
      <c r="D69" s="35">
        <v>2.5299999999999998</v>
      </c>
      <c r="E69" s="51">
        <v>-1.9379844961240451</v>
      </c>
      <c r="F69" s="51">
        <v>12.946428571428555</v>
      </c>
      <c r="G69" s="35">
        <v>223.81999200000001</v>
      </c>
      <c r="H69" s="35"/>
      <c r="I69" s="35">
        <v>2.42</v>
      </c>
      <c r="J69" s="51">
        <v>-2.0242914979757103</v>
      </c>
      <c r="K69" s="51">
        <v>16.908212560386488</v>
      </c>
      <c r="L69" s="35">
        <v>214.08868799999999</v>
      </c>
      <c r="M69" s="35"/>
      <c r="N69" s="35">
        <v>3.07</v>
      </c>
      <c r="O69" s="51">
        <v>-1.9169329073482402</v>
      </c>
      <c r="P69" s="51">
        <v>-6.4024390243902332</v>
      </c>
      <c r="Q69" s="35">
        <v>271.59184800000003</v>
      </c>
      <c r="S69">
        <v>4.1399999999999997</v>
      </c>
      <c r="T69" s="51">
        <v>0</v>
      </c>
      <c r="U69" s="51">
        <v>4.5454545454545467</v>
      </c>
      <c r="V69" s="35">
        <v>366.25089599999995</v>
      </c>
    </row>
    <row r="70" spans="1:22">
      <c r="A70" s="168">
        <v>39873</v>
      </c>
      <c r="B70" s="11">
        <v>39867</v>
      </c>
      <c r="C70" s="44">
        <v>0.88637100000000002</v>
      </c>
      <c r="D70" s="35">
        <v>2.4500000000000002</v>
      </c>
      <c r="E70" s="51">
        <v>-3.1620553359683612</v>
      </c>
      <c r="F70" s="51">
        <v>12.385321100917437</v>
      </c>
      <c r="G70" s="35">
        <v>217.16089500000004</v>
      </c>
      <c r="H70" s="35"/>
      <c r="I70" s="35">
        <v>2.35</v>
      </c>
      <c r="J70" s="51">
        <v>-2.8925619834710687</v>
      </c>
      <c r="K70" s="51">
        <v>18.686868686868678</v>
      </c>
      <c r="L70" s="35">
        <v>208.29718500000004</v>
      </c>
      <c r="M70" s="35"/>
      <c r="N70" s="35">
        <v>3.01</v>
      </c>
      <c r="O70" s="51">
        <v>-1.9543973941368051</v>
      </c>
      <c r="P70" s="51">
        <v>-7.3846153846153868</v>
      </c>
      <c r="Q70" s="35">
        <v>266.79767099999998</v>
      </c>
      <c r="S70">
        <v>4.0199999999999996</v>
      </c>
      <c r="T70" s="51">
        <v>-2.8985507246376869</v>
      </c>
      <c r="U70" s="51">
        <v>1.5151515151515156</v>
      </c>
      <c r="V70" s="35">
        <v>356.32114199999995</v>
      </c>
    </row>
    <row r="71" spans="1:22">
      <c r="A71" s="168">
        <v>39880</v>
      </c>
      <c r="B71" s="11">
        <v>39874</v>
      </c>
      <c r="C71" s="44">
        <v>0.89180700000000002</v>
      </c>
      <c r="D71" s="35">
        <v>2.4</v>
      </c>
      <c r="E71" s="51">
        <v>-2.0408163265306314</v>
      </c>
      <c r="F71" s="51">
        <v>12.676056338028175</v>
      </c>
      <c r="G71" s="35">
        <v>214.03368</v>
      </c>
      <c r="H71" s="35"/>
      <c r="I71" s="35">
        <v>2.2999999999999998</v>
      </c>
      <c r="J71" s="51">
        <v>-2.1276595744680975</v>
      </c>
      <c r="K71" s="51">
        <v>16.161616161616152</v>
      </c>
      <c r="L71" s="35">
        <v>205.11561</v>
      </c>
      <c r="M71" s="35"/>
      <c r="N71" s="35">
        <v>2.97</v>
      </c>
      <c r="O71" s="51">
        <v>-1.3289036544850319</v>
      </c>
      <c r="P71" s="51">
        <v>-7.1875</v>
      </c>
      <c r="Q71" s="35">
        <v>264.86667899999998</v>
      </c>
      <c r="S71">
        <v>4.0199999999999996</v>
      </c>
      <c r="T71" s="51">
        <v>0</v>
      </c>
      <c r="U71" s="51">
        <v>4.6875</v>
      </c>
      <c r="V71" s="35">
        <v>358.50641399999995</v>
      </c>
    </row>
    <row r="72" spans="1:22">
      <c r="A72" s="168">
        <v>39887</v>
      </c>
      <c r="B72" s="11">
        <v>39881</v>
      </c>
      <c r="C72" s="44">
        <v>0.91779999999999995</v>
      </c>
      <c r="D72" s="35">
        <v>2.35</v>
      </c>
      <c r="E72" s="51">
        <v>-2.0833333333333286</v>
      </c>
      <c r="F72" s="51">
        <v>10.328638497652605</v>
      </c>
      <c r="G72" s="35">
        <v>215.68299999999999</v>
      </c>
      <c r="H72" s="35"/>
      <c r="I72" s="35">
        <v>2.25</v>
      </c>
      <c r="J72" s="51">
        <v>-2.173913043478251</v>
      </c>
      <c r="K72" s="51">
        <v>13.63636363636364</v>
      </c>
      <c r="L72" s="35">
        <v>206.505</v>
      </c>
      <c r="M72" s="35"/>
      <c r="N72" s="35">
        <v>2.93</v>
      </c>
      <c r="O72" s="51">
        <v>-1.3468013468013567</v>
      </c>
      <c r="P72" s="51">
        <v>-7.5709779179810681</v>
      </c>
      <c r="Q72" s="35">
        <v>268.91539999999998</v>
      </c>
      <c r="S72" s="35">
        <v>4.0199999999999996</v>
      </c>
      <c r="T72" s="51">
        <v>0</v>
      </c>
      <c r="U72" s="51">
        <v>3.076923076923066</v>
      </c>
      <c r="V72" s="35">
        <v>368.95559999999995</v>
      </c>
    </row>
    <row r="73" spans="1:22">
      <c r="A73" s="168">
        <v>39894</v>
      </c>
      <c r="B73" s="11">
        <v>39888</v>
      </c>
      <c r="C73" s="44">
        <v>0.93252100000000004</v>
      </c>
      <c r="D73" s="35">
        <v>2.3199999999999998</v>
      </c>
      <c r="E73" s="51">
        <v>-1.2765957446808613</v>
      </c>
      <c r="F73" s="51">
        <v>8.9201877934272318</v>
      </c>
      <c r="G73" s="35">
        <v>216.34487199999998</v>
      </c>
      <c r="H73" s="35"/>
      <c r="I73" s="35">
        <v>2.21</v>
      </c>
      <c r="J73" s="51">
        <v>-1.7777777777777715</v>
      </c>
      <c r="K73" s="51">
        <v>13.333333333333329</v>
      </c>
      <c r="L73" s="35">
        <v>206.08714099999997</v>
      </c>
      <c r="M73" s="35"/>
      <c r="N73" s="35">
        <v>2.89</v>
      </c>
      <c r="O73" s="51">
        <v>-1.3651877133105756</v>
      </c>
      <c r="P73" s="51">
        <v>-8.2539682539682531</v>
      </c>
      <c r="Q73" s="35">
        <v>269.49856900000003</v>
      </c>
      <c r="S73" s="35">
        <v>4.1399999999999997</v>
      </c>
      <c r="T73" s="51">
        <v>2.985074626865682</v>
      </c>
      <c r="U73" s="51">
        <v>6.1538461538461604</v>
      </c>
      <c r="V73" s="35">
        <v>386.063694</v>
      </c>
    </row>
    <row r="74" spans="1:22">
      <c r="A74" s="168">
        <v>39901</v>
      </c>
      <c r="B74" s="11">
        <v>39895</v>
      </c>
      <c r="C74" s="44">
        <v>0.92891400000000002</v>
      </c>
      <c r="D74" s="35">
        <v>2.29</v>
      </c>
      <c r="E74" s="51">
        <v>-1.2931034482758577</v>
      </c>
      <c r="F74" s="51">
        <v>7.5117370892018727</v>
      </c>
      <c r="G74" s="35">
        <v>212.721306</v>
      </c>
      <c r="H74" s="35"/>
      <c r="I74" s="35">
        <v>2.21</v>
      </c>
      <c r="J74" s="51">
        <v>0</v>
      </c>
      <c r="K74" s="51">
        <v>13.333333333333329</v>
      </c>
      <c r="L74" s="35">
        <v>205.28999400000001</v>
      </c>
      <c r="M74" s="35"/>
      <c r="N74" s="35">
        <v>2.86</v>
      </c>
      <c r="O74" s="51">
        <v>-1.0380622837370339</v>
      </c>
      <c r="P74" s="51">
        <v>-7.7419354838709751</v>
      </c>
      <c r="Q74" s="35">
        <v>265.66940399999999</v>
      </c>
      <c r="S74">
        <v>4.26</v>
      </c>
      <c r="T74" s="51">
        <v>2.8985507246376869</v>
      </c>
      <c r="U74" s="51">
        <v>5.9701492537313356</v>
      </c>
      <c r="V74" s="35">
        <v>395.71736399999998</v>
      </c>
    </row>
    <row r="75" spans="1:22">
      <c r="A75" s="168">
        <v>39908</v>
      </c>
      <c r="B75" s="11">
        <v>39902</v>
      </c>
      <c r="C75" s="44">
        <v>0.91999399999999998</v>
      </c>
      <c r="D75" s="35">
        <v>2.29</v>
      </c>
      <c r="E75" s="51">
        <v>0</v>
      </c>
      <c r="F75" s="51">
        <v>7.5117370892018727</v>
      </c>
      <c r="G75" s="35">
        <v>210.67862599999998</v>
      </c>
      <c r="H75" s="35"/>
      <c r="I75" s="35">
        <v>2.21</v>
      </c>
      <c r="J75" s="51">
        <v>0</v>
      </c>
      <c r="K75" s="51">
        <v>13.333333333333329</v>
      </c>
      <c r="L75" s="35">
        <v>203.31867400000002</v>
      </c>
      <c r="M75" s="35"/>
      <c r="N75" s="35">
        <v>2.86</v>
      </c>
      <c r="O75" s="51">
        <v>0</v>
      </c>
      <c r="P75" s="51">
        <v>-5.9210526315789451</v>
      </c>
      <c r="Q75" s="35">
        <v>263.11828399999996</v>
      </c>
      <c r="S75">
        <v>4.38</v>
      </c>
      <c r="T75" s="51">
        <v>2.816901408450704</v>
      </c>
      <c r="U75" s="51">
        <v>2.816901408450704</v>
      </c>
      <c r="V75" s="35">
        <v>402.95737200000002</v>
      </c>
    </row>
    <row r="76" spans="1:22">
      <c r="A76" s="168">
        <v>39915</v>
      </c>
      <c r="B76" s="11">
        <v>39909</v>
      </c>
      <c r="C76" s="44">
        <v>0.904586</v>
      </c>
      <c r="D76" s="35">
        <v>2.29</v>
      </c>
      <c r="E76" s="51">
        <v>0</v>
      </c>
      <c r="F76" s="51">
        <v>7.5117370892018727</v>
      </c>
      <c r="G76" s="35">
        <v>207.150194</v>
      </c>
      <c r="H76" s="35"/>
      <c r="I76" s="35">
        <v>2.25</v>
      </c>
      <c r="J76" s="51">
        <v>1.8099547511312153</v>
      </c>
      <c r="K76" s="51">
        <v>15.384615384615401</v>
      </c>
      <c r="L76" s="35">
        <v>203.53184999999999</v>
      </c>
      <c r="M76" s="35"/>
      <c r="N76" s="35">
        <v>2.86</v>
      </c>
      <c r="O76" s="51">
        <v>0</v>
      </c>
      <c r="P76" s="51">
        <v>-5.2980132450331183</v>
      </c>
      <c r="Q76" s="35">
        <v>258.71159599999999</v>
      </c>
      <c r="S76">
        <v>4.62</v>
      </c>
      <c r="T76" s="51">
        <v>5.4794520547945211</v>
      </c>
      <c r="U76" s="51">
        <v>6.9444444444444429</v>
      </c>
      <c r="V76" s="35">
        <v>417.91873200000003</v>
      </c>
    </row>
    <row r="77" spans="1:22">
      <c r="A77" s="168">
        <v>39922</v>
      </c>
      <c r="B77" s="11">
        <v>39916</v>
      </c>
      <c r="C77" s="44">
        <v>0.89051400000000003</v>
      </c>
      <c r="D77" s="35">
        <v>2.31</v>
      </c>
      <c r="E77" s="51">
        <v>0.87336244541485542</v>
      </c>
      <c r="F77" s="51">
        <v>8.4507042253521263</v>
      </c>
      <c r="G77" s="35">
        <v>205.70873400000002</v>
      </c>
      <c r="H77" s="35"/>
      <c r="I77" s="35">
        <v>2.25</v>
      </c>
      <c r="J77" s="51">
        <v>0</v>
      </c>
      <c r="K77" s="51">
        <v>15.384615384615401</v>
      </c>
      <c r="L77" s="35">
        <v>200.36564999999999</v>
      </c>
      <c r="M77" s="35"/>
      <c r="N77" s="35">
        <v>2.86</v>
      </c>
      <c r="O77" s="51">
        <v>0</v>
      </c>
      <c r="P77" s="51">
        <v>-4.6666666666666714</v>
      </c>
      <c r="Q77" s="35">
        <v>254.687004</v>
      </c>
      <c r="S77">
        <v>4.74</v>
      </c>
      <c r="T77" s="51">
        <v>2.5974025974025921</v>
      </c>
      <c r="U77" s="51">
        <v>9.7222222222222143</v>
      </c>
      <c r="V77" s="35">
        <v>422.10363600000005</v>
      </c>
    </row>
    <row r="78" spans="1:22">
      <c r="A78" s="168">
        <v>39929</v>
      </c>
      <c r="B78" s="11">
        <v>39923</v>
      </c>
      <c r="C78" s="44">
        <v>0.89400000000000002</v>
      </c>
      <c r="D78" s="35">
        <v>2.31</v>
      </c>
      <c r="E78" s="51">
        <v>0</v>
      </c>
      <c r="F78" s="51">
        <v>8.4507042253521263</v>
      </c>
      <c r="G78" s="35">
        <v>206.51400000000001</v>
      </c>
      <c r="H78" s="35"/>
      <c r="I78" s="35">
        <v>2.25</v>
      </c>
      <c r="J78" s="51">
        <v>0</v>
      </c>
      <c r="K78" s="51">
        <v>15.384615384615401</v>
      </c>
      <c r="L78" s="35">
        <v>201.14999999999998</v>
      </c>
      <c r="M78" s="35"/>
      <c r="N78" s="35">
        <v>2.86</v>
      </c>
      <c r="O78" s="51">
        <v>0</v>
      </c>
      <c r="P78" s="51">
        <v>-4.6666666666666714</v>
      </c>
      <c r="Q78" s="35">
        <v>255.68399999999997</v>
      </c>
      <c r="S78" s="35">
        <v>4.74</v>
      </c>
      <c r="T78" s="51">
        <v>0</v>
      </c>
      <c r="U78" s="51">
        <v>9.7222222222222143</v>
      </c>
      <c r="V78" s="35">
        <v>423.75600000000003</v>
      </c>
    </row>
    <row r="79" spans="1:22">
      <c r="A79" s="168">
        <v>39936</v>
      </c>
      <c r="B79" s="11">
        <v>39930</v>
      </c>
      <c r="C79" s="44">
        <v>0.89655700000000005</v>
      </c>
      <c r="D79" s="35">
        <v>2.31</v>
      </c>
      <c r="E79" s="51">
        <v>0</v>
      </c>
      <c r="F79" s="51">
        <v>8.4507042253521263</v>
      </c>
      <c r="G79" s="35">
        <v>207.10466700000003</v>
      </c>
      <c r="H79" s="35"/>
      <c r="I79" s="35">
        <v>2.25</v>
      </c>
      <c r="J79" s="51">
        <v>0</v>
      </c>
      <c r="K79" s="51">
        <v>15.384615384615401</v>
      </c>
      <c r="L79" s="35">
        <v>201.725325</v>
      </c>
      <c r="M79" s="35"/>
      <c r="N79" s="35">
        <v>2.84</v>
      </c>
      <c r="O79" s="51">
        <v>-0.69930069930069294</v>
      </c>
      <c r="P79" s="51">
        <v>-5.0167224080267658</v>
      </c>
      <c r="Q79" s="35">
        <v>254.62218799999999</v>
      </c>
      <c r="S79">
        <v>4.62</v>
      </c>
      <c r="T79" s="51">
        <v>-2.5316455696202524</v>
      </c>
      <c r="U79" s="51">
        <v>6.9444444444444429</v>
      </c>
      <c r="V79" s="35">
        <v>414.20933400000007</v>
      </c>
    </row>
    <row r="80" spans="1:22">
      <c r="A80" s="168">
        <v>39943</v>
      </c>
      <c r="B80" s="11">
        <v>39937</v>
      </c>
      <c r="C80" s="44">
        <v>0.88873599999999997</v>
      </c>
      <c r="D80" s="35">
        <v>2.2599999999999998</v>
      </c>
      <c r="E80" s="51">
        <v>-2.1645021645021814</v>
      </c>
      <c r="F80" s="51">
        <v>6.1032863849765278</v>
      </c>
      <c r="G80" s="35">
        <v>200.85433599999996</v>
      </c>
      <c r="H80" s="35"/>
      <c r="I80" s="35">
        <v>2.25</v>
      </c>
      <c r="J80" s="51">
        <v>0</v>
      </c>
      <c r="K80" s="51">
        <v>15.384615384615401</v>
      </c>
      <c r="L80" s="35">
        <v>199.96559999999999</v>
      </c>
      <c r="M80" s="35"/>
      <c r="N80" s="35">
        <v>2.82</v>
      </c>
      <c r="O80" s="51">
        <v>-0.70422535211267245</v>
      </c>
      <c r="P80" s="51">
        <v>-5.0505050505050662</v>
      </c>
      <c r="Q80" s="35">
        <v>250.62355199999996</v>
      </c>
      <c r="S80" s="35">
        <v>4.2</v>
      </c>
      <c r="T80" s="51">
        <v>-9.0909090909090935</v>
      </c>
      <c r="U80" s="51">
        <v>-2.7777777777777857</v>
      </c>
      <c r="V80" s="35">
        <v>373.26911999999999</v>
      </c>
    </row>
    <row r="81" spans="1:22">
      <c r="A81" s="168">
        <v>39950</v>
      </c>
      <c r="B81" s="11">
        <v>39944</v>
      </c>
      <c r="C81" s="44">
        <v>0.89451400000000003</v>
      </c>
      <c r="D81" s="35">
        <v>2.2599999999999998</v>
      </c>
      <c r="E81" s="51">
        <v>0</v>
      </c>
      <c r="F81" s="51">
        <v>6.1032863849765278</v>
      </c>
      <c r="G81" s="35">
        <v>202.16016400000001</v>
      </c>
      <c r="H81" s="35"/>
      <c r="I81" s="35">
        <v>2.25</v>
      </c>
      <c r="J81" s="51">
        <v>0</v>
      </c>
      <c r="K81" s="51">
        <v>15.384615384615401</v>
      </c>
      <c r="L81" s="35">
        <v>201.26565000000002</v>
      </c>
      <c r="M81" s="35"/>
      <c r="N81" s="35">
        <v>2.82</v>
      </c>
      <c r="O81" s="51">
        <v>0</v>
      </c>
      <c r="P81" s="51">
        <v>-5.0505050505050662</v>
      </c>
      <c r="Q81" s="35">
        <v>252.25294799999998</v>
      </c>
      <c r="S81" s="35">
        <v>4.2</v>
      </c>
      <c r="T81" s="51">
        <v>0</v>
      </c>
      <c r="U81" s="51">
        <v>2.9411764705882462</v>
      </c>
      <c r="V81" s="35">
        <v>375.69588000000005</v>
      </c>
    </row>
    <row r="82" spans="1:22">
      <c r="A82" s="168">
        <v>39957</v>
      </c>
      <c r="B82" s="11">
        <v>39951</v>
      </c>
      <c r="C82" s="44">
        <v>0.88145700000000005</v>
      </c>
      <c r="D82" s="35">
        <v>2.2599999999999998</v>
      </c>
      <c r="E82" s="51">
        <v>0</v>
      </c>
      <c r="F82" s="51">
        <v>8.6538461538461462</v>
      </c>
      <c r="G82" s="35">
        <v>199.20928199999997</v>
      </c>
      <c r="H82" s="35"/>
      <c r="I82" s="35">
        <v>2.2999999999999998</v>
      </c>
      <c r="J82" s="51">
        <v>2.2222222222222143</v>
      </c>
      <c r="K82" s="51">
        <v>17.948717948717956</v>
      </c>
      <c r="L82" s="35">
        <v>202.73510999999996</v>
      </c>
      <c r="M82" s="35"/>
      <c r="N82" s="35">
        <v>2.83</v>
      </c>
      <c r="O82" s="51">
        <v>0.35460992907803757</v>
      </c>
      <c r="P82" s="51">
        <v>-4.7138047138047199</v>
      </c>
      <c r="Q82" s="35">
        <v>249.45233100000004</v>
      </c>
      <c r="S82" s="35">
        <v>4.26</v>
      </c>
      <c r="T82" s="51">
        <v>1.4285714285714164</v>
      </c>
      <c r="U82" s="51">
        <v>7.5757575757575637</v>
      </c>
      <c r="V82" s="35">
        <v>375.50068200000004</v>
      </c>
    </row>
    <row r="83" spans="1:22">
      <c r="A83" s="168">
        <v>39964</v>
      </c>
      <c r="B83" s="11">
        <v>39958</v>
      </c>
      <c r="C83" s="44">
        <v>0.87439999999999996</v>
      </c>
      <c r="D83" s="35">
        <v>2.36</v>
      </c>
      <c r="E83" s="51">
        <v>4.4247787610619582</v>
      </c>
      <c r="F83" s="51">
        <v>13.461538461538453</v>
      </c>
      <c r="G83" s="35">
        <v>206.35839999999996</v>
      </c>
      <c r="H83" s="35"/>
      <c r="I83" s="35">
        <v>2.42</v>
      </c>
      <c r="J83" s="51">
        <v>5.2173913043478422</v>
      </c>
      <c r="K83" s="51">
        <v>24.102564102564102</v>
      </c>
      <c r="L83" s="35">
        <v>211.60479999999998</v>
      </c>
      <c r="M83" s="35"/>
      <c r="N83" s="35">
        <v>2.88</v>
      </c>
      <c r="O83" s="51">
        <v>1.7667844522968039</v>
      </c>
      <c r="P83" s="51">
        <v>-3.0303030303030454</v>
      </c>
      <c r="Q83" s="35">
        <v>251.82719999999995</v>
      </c>
      <c r="S83" s="35">
        <v>4.4400000000000004</v>
      </c>
      <c r="T83" s="51">
        <v>4.2253521126760774</v>
      </c>
      <c r="U83" s="51">
        <v>19.354838709677423</v>
      </c>
      <c r="V83" s="35">
        <v>388.23360000000002</v>
      </c>
    </row>
    <row r="84" spans="1:22">
      <c r="A84" s="168">
        <v>39971</v>
      </c>
      <c r="B84" s="11">
        <v>39965</v>
      </c>
      <c r="C84" s="44">
        <v>0.87044299999999997</v>
      </c>
      <c r="D84" s="35">
        <v>2.36</v>
      </c>
      <c r="E84" s="51">
        <v>0</v>
      </c>
      <c r="F84" s="51">
        <v>15.686274509803908</v>
      </c>
      <c r="G84" s="35">
        <v>205.42454799999996</v>
      </c>
      <c r="H84" s="35"/>
      <c r="I84" s="35">
        <v>2.42</v>
      </c>
      <c r="J84" s="51">
        <v>0</v>
      </c>
      <c r="K84" s="51">
        <v>24.102564102564102</v>
      </c>
      <c r="L84" s="35">
        <v>210.64720599999998</v>
      </c>
      <c r="M84" s="35"/>
      <c r="N84" s="35">
        <v>2.88</v>
      </c>
      <c r="O84" s="51">
        <v>0</v>
      </c>
      <c r="P84" s="51">
        <v>-3.0303030303030454</v>
      </c>
      <c r="Q84" s="35">
        <v>250.68758399999999</v>
      </c>
      <c r="S84" s="35">
        <v>4.4400000000000004</v>
      </c>
      <c r="T84" s="51">
        <v>0</v>
      </c>
      <c r="U84" s="51">
        <v>19.354838709677423</v>
      </c>
      <c r="V84" s="35">
        <v>386.47669200000001</v>
      </c>
    </row>
    <row r="85" spans="1:22">
      <c r="A85" s="168">
        <v>39978</v>
      </c>
      <c r="B85" s="11">
        <v>39972</v>
      </c>
      <c r="C85" s="44">
        <v>0.86141400000000001</v>
      </c>
      <c r="D85" s="35">
        <v>2.39</v>
      </c>
      <c r="E85" s="51">
        <v>1.2711864406779796</v>
      </c>
      <c r="F85" s="51">
        <v>17.156862745098039</v>
      </c>
      <c r="G85" s="35">
        <v>205.87794600000001</v>
      </c>
      <c r="H85" s="35"/>
      <c r="I85" s="35">
        <v>2.4700000000000002</v>
      </c>
      <c r="J85" s="51">
        <v>2.0661157024793368</v>
      </c>
      <c r="K85" s="51">
        <v>26.666666666666686</v>
      </c>
      <c r="L85" s="35">
        <v>212.76925800000001</v>
      </c>
      <c r="M85" s="35"/>
      <c r="N85" s="35">
        <v>2.9</v>
      </c>
      <c r="O85" s="51">
        <v>0.69444444444444287</v>
      </c>
      <c r="P85" s="51">
        <v>-3.0100334448160595</v>
      </c>
      <c r="Q85" s="35">
        <v>249.81005999999999</v>
      </c>
      <c r="S85" s="35">
        <v>4.5</v>
      </c>
      <c r="T85" s="51">
        <v>1.3513513513513402</v>
      </c>
      <c r="U85" s="51">
        <v>15.384615384615401</v>
      </c>
      <c r="V85" s="35">
        <v>387.63630000000001</v>
      </c>
    </row>
    <row r="86" spans="1:22">
      <c r="A86" s="168">
        <v>39985</v>
      </c>
      <c r="B86" s="11">
        <v>39979</v>
      </c>
      <c r="C86" s="44">
        <v>0.84992900000000005</v>
      </c>
      <c r="D86" s="35">
        <v>2.41</v>
      </c>
      <c r="E86" s="51">
        <v>0.83682008368199945</v>
      </c>
      <c r="F86" s="51">
        <v>15.311004784689004</v>
      </c>
      <c r="G86" s="35">
        <v>204.83288899999999</v>
      </c>
      <c r="H86" s="35"/>
      <c r="I86" s="35">
        <v>2.4700000000000002</v>
      </c>
      <c r="J86" s="51">
        <v>0</v>
      </c>
      <c r="K86" s="51">
        <v>26.666666666666686</v>
      </c>
      <c r="L86" s="35">
        <v>209.93246300000004</v>
      </c>
      <c r="M86" s="35"/>
      <c r="N86" s="35">
        <v>2.92</v>
      </c>
      <c r="O86" s="51">
        <v>0.68965517241379359</v>
      </c>
      <c r="P86" s="51">
        <v>-3.9473684210526301</v>
      </c>
      <c r="Q86" s="35">
        <v>248.17926799999998</v>
      </c>
      <c r="S86" s="35">
        <v>4.5599999999999996</v>
      </c>
      <c r="T86" s="51">
        <v>1.3333333333333144</v>
      </c>
      <c r="U86" s="51">
        <v>4.1095890410958873</v>
      </c>
      <c r="V86" s="35">
        <v>387.56762399999997</v>
      </c>
    </row>
    <row r="87" spans="1:22">
      <c r="A87" s="168">
        <v>39992</v>
      </c>
      <c r="B87" s="11">
        <v>39986</v>
      </c>
      <c r="C87" s="44">
        <v>0.85166399999999998</v>
      </c>
      <c r="D87" s="35">
        <v>2.46</v>
      </c>
      <c r="E87" s="51">
        <v>2.0746887966804906</v>
      </c>
      <c r="F87" s="51">
        <v>14.953271028037392</v>
      </c>
      <c r="G87" s="35">
        <v>209.509344</v>
      </c>
      <c r="H87" s="35"/>
      <c r="I87" s="35">
        <v>2.52</v>
      </c>
      <c r="J87" s="51">
        <v>2.0242914979756961</v>
      </c>
      <c r="K87" s="51">
        <v>29.230769230769226</v>
      </c>
      <c r="L87" s="35">
        <v>214.619328</v>
      </c>
      <c r="M87" s="35"/>
      <c r="N87" s="35">
        <v>2.96</v>
      </c>
      <c r="O87" s="51">
        <v>1.3698630136986338</v>
      </c>
      <c r="P87" s="51">
        <v>-4.2071197411003141</v>
      </c>
      <c r="Q87" s="35">
        <v>252.092544</v>
      </c>
      <c r="S87" s="35">
        <v>4.68</v>
      </c>
      <c r="T87" s="51">
        <v>2.6315789473684248</v>
      </c>
      <c r="U87" s="51">
        <v>6.849315068493155</v>
      </c>
      <c r="V87" s="35">
        <v>398.57875199999995</v>
      </c>
    </row>
    <row r="88" spans="1:22">
      <c r="A88" s="168">
        <v>39999</v>
      </c>
      <c r="B88" s="11">
        <v>39993</v>
      </c>
      <c r="C88" s="44">
        <v>0.85443599999999997</v>
      </c>
      <c r="D88" s="35">
        <v>2.5099999999999998</v>
      </c>
      <c r="E88" s="51">
        <v>2.0325203252032509</v>
      </c>
      <c r="F88" s="51">
        <v>17.289719626168207</v>
      </c>
      <c r="G88" s="35">
        <v>214.463436</v>
      </c>
      <c r="H88" s="35"/>
      <c r="I88" s="35">
        <v>2.59</v>
      </c>
      <c r="J88" s="51">
        <v>2.7777777777777715</v>
      </c>
      <c r="K88" s="51">
        <v>32.820512820512818</v>
      </c>
      <c r="L88" s="35">
        <v>221.29892399999997</v>
      </c>
      <c r="M88" s="35"/>
      <c r="N88" s="35">
        <v>2.99</v>
      </c>
      <c r="O88" s="51">
        <v>1.01351351351353</v>
      </c>
      <c r="P88" s="51">
        <v>-5.3797468354430293</v>
      </c>
      <c r="Q88" s="35">
        <v>255.47636399999999</v>
      </c>
      <c r="S88" s="35">
        <v>4.68</v>
      </c>
      <c r="T88" s="51">
        <v>0</v>
      </c>
      <c r="U88" s="51">
        <v>4</v>
      </c>
      <c r="V88" s="35">
        <v>399.87604799999997</v>
      </c>
    </row>
    <row r="89" spans="1:22">
      <c r="A89" s="168">
        <v>40006</v>
      </c>
      <c r="B89" s="11">
        <v>40000</v>
      </c>
      <c r="C89" s="44">
        <v>0.86040000000000005</v>
      </c>
      <c r="D89" s="35">
        <v>2.5099999999999998</v>
      </c>
      <c r="E89" s="51">
        <v>0</v>
      </c>
      <c r="F89" s="51">
        <v>17.289719626168207</v>
      </c>
      <c r="G89" s="35">
        <v>215.96039999999999</v>
      </c>
      <c r="H89" s="35"/>
      <c r="I89" s="35">
        <v>2.59</v>
      </c>
      <c r="J89" s="51">
        <v>0</v>
      </c>
      <c r="K89" s="51">
        <v>32.820512820512818</v>
      </c>
      <c r="L89" s="35">
        <v>222.84359999999998</v>
      </c>
      <c r="M89" s="35"/>
      <c r="N89" s="35">
        <v>2.99</v>
      </c>
      <c r="O89" s="51">
        <v>0</v>
      </c>
      <c r="P89" s="51">
        <v>-5.3797468354430293</v>
      </c>
      <c r="Q89" s="35">
        <v>257.25960000000003</v>
      </c>
      <c r="S89" s="35">
        <v>4.68</v>
      </c>
      <c r="T89" s="51">
        <v>0</v>
      </c>
      <c r="U89" s="51">
        <v>8.3333333333333286</v>
      </c>
      <c r="V89" s="35">
        <v>402.66719999999998</v>
      </c>
    </row>
    <row r="90" spans="1:22">
      <c r="A90" s="168">
        <v>40013</v>
      </c>
      <c r="B90" s="11">
        <v>40007</v>
      </c>
      <c r="C90" s="44">
        <v>0.86152099999999998</v>
      </c>
      <c r="D90" s="35">
        <v>2.5099999999999998</v>
      </c>
      <c r="E90" s="51">
        <v>0</v>
      </c>
      <c r="F90" s="51">
        <v>17.289719626168207</v>
      </c>
      <c r="G90" s="35">
        <v>216.24177099999997</v>
      </c>
      <c r="H90" s="35"/>
      <c r="I90" s="35">
        <v>2.59</v>
      </c>
      <c r="J90" s="51">
        <v>0</v>
      </c>
      <c r="K90" s="51">
        <v>32.820512820512818</v>
      </c>
      <c r="L90" s="35">
        <v>223.133939</v>
      </c>
      <c r="M90" s="35"/>
      <c r="N90" s="35">
        <v>2.99</v>
      </c>
      <c r="O90" s="51">
        <v>0</v>
      </c>
      <c r="P90" s="51">
        <v>-5.3797468354430293</v>
      </c>
      <c r="Q90" s="35">
        <v>257.59477900000002</v>
      </c>
      <c r="S90" s="35">
        <v>4.68</v>
      </c>
      <c r="T90" s="51">
        <v>0</v>
      </c>
      <c r="U90" s="51">
        <v>11.428571428571416</v>
      </c>
      <c r="V90" s="35">
        <v>403.19182799999993</v>
      </c>
    </row>
    <row r="91" spans="1:22">
      <c r="A91" s="168">
        <v>40020</v>
      </c>
      <c r="B91" s="11">
        <v>40014</v>
      </c>
      <c r="C91" s="44">
        <v>0.86445714285714281</v>
      </c>
      <c r="D91" s="35">
        <v>2.5099999999999998</v>
      </c>
      <c r="E91" s="51">
        <v>0</v>
      </c>
      <c r="F91" s="51">
        <v>15.668202764976954</v>
      </c>
      <c r="G91" s="35">
        <v>216.97874285714283</v>
      </c>
      <c r="H91" s="35"/>
      <c r="I91" s="35">
        <v>2.59</v>
      </c>
      <c r="J91" s="51">
        <v>0</v>
      </c>
      <c r="K91" s="51">
        <v>32.820512820512818</v>
      </c>
      <c r="L91" s="35">
        <v>223.89439999999996</v>
      </c>
      <c r="M91" s="35"/>
      <c r="N91" s="35">
        <v>2.99</v>
      </c>
      <c r="O91" s="51">
        <v>0</v>
      </c>
      <c r="P91" s="51">
        <v>-5.3797468354430293</v>
      </c>
      <c r="Q91" s="35">
        <v>258.47268571428572</v>
      </c>
      <c r="S91" s="35">
        <v>4.68</v>
      </c>
      <c r="T91" s="51">
        <v>0</v>
      </c>
      <c r="U91" s="51">
        <v>11.428571428571416</v>
      </c>
      <c r="V91" s="35">
        <v>404.56594285714277</v>
      </c>
    </row>
    <row r="92" spans="1:22">
      <c r="A92" s="168">
        <v>40027</v>
      </c>
      <c r="B92" s="11">
        <v>40021</v>
      </c>
      <c r="C92" s="44">
        <v>0.85988571428571425</v>
      </c>
      <c r="D92" s="35">
        <v>2.5099999999999998</v>
      </c>
      <c r="E92" s="51">
        <v>0</v>
      </c>
      <c r="F92" s="51">
        <v>15.668202764976954</v>
      </c>
      <c r="G92" s="35">
        <v>215.83131428571426</v>
      </c>
      <c r="H92" s="35"/>
      <c r="I92" s="35">
        <v>2.59</v>
      </c>
      <c r="J92" s="51">
        <v>0</v>
      </c>
      <c r="K92" s="51">
        <v>32.820512820512818</v>
      </c>
      <c r="L92" s="35">
        <v>222.71039999999996</v>
      </c>
      <c r="M92" s="35"/>
      <c r="N92" s="35">
        <v>2.99</v>
      </c>
      <c r="O92" s="51">
        <v>0</v>
      </c>
      <c r="P92" s="51">
        <v>-3.8585209003215368</v>
      </c>
      <c r="Q92" s="35">
        <v>257.10582857142856</v>
      </c>
      <c r="S92" s="35">
        <v>4.68</v>
      </c>
      <c r="T92" s="51">
        <v>0</v>
      </c>
      <c r="U92" s="51">
        <v>11.428571428571416</v>
      </c>
      <c r="V92" s="35">
        <v>402.42651428571429</v>
      </c>
    </row>
    <row r="93" spans="1:22">
      <c r="A93" s="168">
        <v>40034</v>
      </c>
      <c r="B93" s="11">
        <v>40028</v>
      </c>
      <c r="C93" s="44">
        <v>0.85228571428571431</v>
      </c>
      <c r="D93" s="35">
        <v>2.57</v>
      </c>
      <c r="E93" s="51">
        <v>2.3904382470119572</v>
      </c>
      <c r="F93" s="51">
        <v>18.433179723502292</v>
      </c>
      <c r="G93" s="35">
        <v>219.03742857142859</v>
      </c>
      <c r="H93" s="35"/>
      <c r="I93" s="35">
        <v>2.67</v>
      </c>
      <c r="J93" s="51">
        <v>3.0888030888030755</v>
      </c>
      <c r="K93" s="51">
        <v>36.923076923076934</v>
      </c>
      <c r="L93" s="35">
        <v>227.56028571428573</v>
      </c>
      <c r="M93" s="35"/>
      <c r="N93" s="35">
        <v>3.04</v>
      </c>
      <c r="O93" s="51">
        <v>1.6722408026755886</v>
      </c>
      <c r="P93" s="51">
        <v>-2.2508038585208965</v>
      </c>
      <c r="Q93" s="35">
        <v>259.09485714285717</v>
      </c>
      <c r="S93" s="35">
        <v>5.0999999999999996</v>
      </c>
      <c r="T93" s="51">
        <v>8.9743589743589638</v>
      </c>
      <c r="U93" s="51">
        <v>21.428571428571416</v>
      </c>
      <c r="V93" s="35">
        <v>434.66571428571427</v>
      </c>
    </row>
    <row r="94" spans="1:22">
      <c r="A94" s="168">
        <v>40041</v>
      </c>
      <c r="B94" s="11">
        <v>40035</v>
      </c>
      <c r="C94" s="44">
        <v>0.85859285714285716</v>
      </c>
      <c r="D94" s="35"/>
      <c r="E94" s="51"/>
      <c r="F94" s="51"/>
      <c r="G94" s="35"/>
      <c r="H94" s="35"/>
      <c r="I94" s="35"/>
      <c r="J94" s="51"/>
      <c r="K94" s="51"/>
      <c r="L94" s="35"/>
      <c r="M94" s="35"/>
      <c r="N94" s="35"/>
      <c r="O94" s="51"/>
      <c r="P94" s="51"/>
      <c r="Q94" s="35"/>
      <c r="S94" s="35"/>
      <c r="T94" s="51"/>
      <c r="U94" s="51"/>
      <c r="V94" s="35"/>
    </row>
    <row r="95" spans="1:22">
      <c r="A95" s="168">
        <v>40048</v>
      </c>
      <c r="B95" s="11">
        <v>40042</v>
      </c>
      <c r="C95" s="44">
        <v>0.8624428571428574</v>
      </c>
      <c r="D95" s="35"/>
      <c r="E95" s="51"/>
      <c r="F95" s="51"/>
      <c r="G95" s="35"/>
      <c r="H95" s="35"/>
      <c r="I95" s="35"/>
      <c r="J95" s="51"/>
      <c r="K95" s="51"/>
      <c r="L95" s="35"/>
      <c r="M95" s="35"/>
      <c r="N95" s="35"/>
      <c r="O95" s="51"/>
      <c r="P95" s="51"/>
      <c r="Q95" s="35"/>
      <c r="S95" s="35"/>
      <c r="T95" s="51"/>
      <c r="U95" s="51"/>
      <c r="V95" s="35"/>
    </row>
    <row r="96" spans="1:22">
      <c r="A96" s="168">
        <v>40055</v>
      </c>
      <c r="B96" s="11">
        <v>40049</v>
      </c>
      <c r="C96" s="44">
        <v>0.87473571428571428</v>
      </c>
      <c r="D96" s="35">
        <v>2.77</v>
      </c>
      <c r="E96" s="51" t="e">
        <v>#DIV/0!</v>
      </c>
      <c r="F96" s="51">
        <v>18.376068376068375</v>
      </c>
      <c r="G96" s="35">
        <v>242.30179285714283</v>
      </c>
      <c r="H96" s="35"/>
      <c r="I96" s="35">
        <v>2.81</v>
      </c>
      <c r="J96" s="51" t="e">
        <v>#DIV/0!</v>
      </c>
      <c r="K96" s="51">
        <v>31.308411214953281</v>
      </c>
      <c r="L96" s="35">
        <v>245.80073571428574</v>
      </c>
      <c r="M96" s="35"/>
      <c r="N96" s="35">
        <v>3.11</v>
      </c>
      <c r="O96" s="51" t="e">
        <v>#DIV/0!</v>
      </c>
      <c r="P96" s="51">
        <v>-3.7151702786377712</v>
      </c>
      <c r="Q96" s="35">
        <v>272.0428071428571</v>
      </c>
      <c r="S96" s="35">
        <v>4.74</v>
      </c>
      <c r="T96" s="51" t="e">
        <v>#DIV/0!</v>
      </c>
      <c r="U96" s="51">
        <v>0.42372881355932179</v>
      </c>
      <c r="V96" s="35">
        <v>414.62472857142859</v>
      </c>
    </row>
    <row r="97" spans="1:22">
      <c r="A97" s="168">
        <v>40062</v>
      </c>
      <c r="B97" s="11">
        <v>40056</v>
      </c>
      <c r="C97" s="44">
        <v>0.87643571428571421</v>
      </c>
      <c r="D97" s="35">
        <v>2.75</v>
      </c>
      <c r="E97" s="51">
        <v>-0.72202166064981554</v>
      </c>
      <c r="F97" s="51">
        <v>16.525423728813564</v>
      </c>
      <c r="G97" s="35">
        <v>241.01982142857139</v>
      </c>
      <c r="H97" s="35"/>
      <c r="I97" s="35">
        <v>2.76</v>
      </c>
      <c r="J97" s="51">
        <v>-1.779359430604984</v>
      </c>
      <c r="K97" s="51">
        <v>26.027397260273972</v>
      </c>
      <c r="L97" s="35">
        <v>241.89625714285711</v>
      </c>
      <c r="M97" s="35"/>
      <c r="N97" s="35">
        <v>3.11</v>
      </c>
      <c r="O97" s="51">
        <v>0</v>
      </c>
      <c r="P97" s="51">
        <v>-3.7151702786377712</v>
      </c>
      <c r="Q97" s="35">
        <v>272.57150714285712</v>
      </c>
      <c r="S97" s="35">
        <v>4.74</v>
      </c>
      <c r="T97" s="51">
        <v>0</v>
      </c>
      <c r="U97" s="51">
        <v>3.9473684210526585</v>
      </c>
      <c r="V97" s="35">
        <v>415.43052857142857</v>
      </c>
    </row>
    <row r="98" spans="1:22">
      <c r="A98" s="168">
        <v>40069</v>
      </c>
      <c r="B98" s="11">
        <v>40063</v>
      </c>
      <c r="C98" s="44">
        <v>0.87457142857142856</v>
      </c>
      <c r="D98" s="35">
        <v>2.75</v>
      </c>
      <c r="E98" s="51">
        <v>0</v>
      </c>
      <c r="F98" s="51">
        <v>14.107883817427378</v>
      </c>
      <c r="G98" s="35">
        <v>240.50714285714287</v>
      </c>
      <c r="H98" s="35"/>
      <c r="I98" s="35">
        <v>2.71</v>
      </c>
      <c r="J98" s="51">
        <v>-1.8115942028985472</v>
      </c>
      <c r="K98" s="51">
        <v>19.911504424778784</v>
      </c>
      <c r="L98" s="35">
        <v>237.00885714285715</v>
      </c>
      <c r="M98" s="35"/>
      <c r="N98" s="35">
        <v>3.11</v>
      </c>
      <c r="O98" s="51">
        <v>0</v>
      </c>
      <c r="P98" s="51">
        <v>-5.1829268292682826</v>
      </c>
      <c r="Q98" s="35">
        <v>271.99171428571429</v>
      </c>
      <c r="S98" s="35">
        <v>4.74</v>
      </c>
      <c r="T98" s="51">
        <v>0</v>
      </c>
      <c r="U98" s="51">
        <v>9.7222222222222143</v>
      </c>
      <c r="V98" s="35">
        <v>414.54685714285711</v>
      </c>
    </row>
    <row r="99" spans="1:22">
      <c r="A99" s="168">
        <v>40076</v>
      </c>
      <c r="B99" s="11">
        <v>40070</v>
      </c>
      <c r="C99" s="44">
        <v>0.8886571428571427</v>
      </c>
      <c r="D99" s="35">
        <v>2.72</v>
      </c>
      <c r="E99" s="51">
        <v>-1.0909090909090935</v>
      </c>
      <c r="F99" s="51">
        <v>12.863070539419084</v>
      </c>
      <c r="G99" s="35">
        <v>241.71474285714285</v>
      </c>
      <c r="H99" s="35"/>
      <c r="I99" s="35">
        <v>2.71</v>
      </c>
      <c r="J99" s="51">
        <v>0</v>
      </c>
      <c r="K99" s="51">
        <v>19.911504424778784</v>
      </c>
      <c r="L99" s="35">
        <v>240.82608571428565</v>
      </c>
      <c r="M99" s="35"/>
      <c r="N99" s="35">
        <v>3.11</v>
      </c>
      <c r="O99" s="51">
        <v>0</v>
      </c>
      <c r="P99" s="51">
        <v>-6.3253012048192829</v>
      </c>
      <c r="Q99" s="35">
        <v>276.3723714285714</v>
      </c>
      <c r="S99" s="35">
        <v>4.8</v>
      </c>
      <c r="T99" s="51">
        <v>1.265822784810112</v>
      </c>
      <c r="U99" s="51">
        <v>8.1081081081080981</v>
      </c>
      <c r="V99" s="35">
        <v>426.55542857142848</v>
      </c>
    </row>
    <row r="100" spans="1:22">
      <c r="A100" s="168">
        <v>40083</v>
      </c>
      <c r="B100" s="11">
        <v>40077</v>
      </c>
      <c r="C100" s="44">
        <v>0.90844999999999998</v>
      </c>
      <c r="D100" s="35">
        <v>2.72</v>
      </c>
      <c r="E100" s="51">
        <v>0</v>
      </c>
      <c r="F100" s="51">
        <v>12.863070539419084</v>
      </c>
      <c r="G100" s="35">
        <v>247.0984</v>
      </c>
      <c r="H100" s="35"/>
      <c r="I100" s="35">
        <v>2.71</v>
      </c>
      <c r="J100" s="51">
        <v>0</v>
      </c>
      <c r="K100" s="51">
        <v>19.911504424778784</v>
      </c>
      <c r="L100" s="35">
        <v>246.18994999999998</v>
      </c>
      <c r="M100" s="35"/>
      <c r="N100" s="35">
        <v>3.13</v>
      </c>
      <c r="O100" s="51">
        <v>0.64308681672025614</v>
      </c>
      <c r="P100" s="51">
        <v>-5.7228915662650479</v>
      </c>
      <c r="Q100" s="35">
        <v>284.34485000000001</v>
      </c>
      <c r="S100" s="35">
        <v>4.92</v>
      </c>
      <c r="T100" s="51">
        <v>2.5000000000000142</v>
      </c>
      <c r="U100" s="51">
        <v>10.810810810810793</v>
      </c>
      <c r="V100" s="35">
        <v>446.95739999999995</v>
      </c>
    </row>
    <row r="101" spans="1:22">
      <c r="A101" s="168">
        <v>40090</v>
      </c>
      <c r="B101" s="11">
        <v>40084</v>
      </c>
      <c r="C101" s="44">
        <v>0.91539285714285723</v>
      </c>
      <c r="D101" s="35">
        <v>2.72</v>
      </c>
      <c r="E101" s="51">
        <v>0</v>
      </c>
      <c r="F101" s="51">
        <v>15.744680851063848</v>
      </c>
      <c r="G101" s="35">
        <v>248.98685714285719</v>
      </c>
      <c r="H101" s="35"/>
      <c r="I101" s="35">
        <v>2.71</v>
      </c>
      <c r="J101" s="51">
        <v>0</v>
      </c>
      <c r="K101" s="51">
        <v>22.072072072072075</v>
      </c>
      <c r="L101" s="35">
        <v>248.07146428571428</v>
      </c>
      <c r="M101" s="35"/>
      <c r="N101" s="35">
        <v>3.13</v>
      </c>
      <c r="O101" s="51">
        <v>0</v>
      </c>
      <c r="P101" s="51">
        <v>-5.7228915662650479</v>
      </c>
      <c r="Q101" s="35">
        <v>286.5179642857143</v>
      </c>
      <c r="S101" s="35">
        <v>4.8600000000000003</v>
      </c>
      <c r="T101" s="51">
        <v>-1.2195121951219363</v>
      </c>
      <c r="U101" s="51">
        <v>9.4594594594594525</v>
      </c>
      <c r="V101" s="35">
        <v>444.88092857142868</v>
      </c>
    </row>
    <row r="102" spans="1:22">
      <c r="A102" s="168">
        <v>40097</v>
      </c>
      <c r="B102" s="11">
        <v>40091</v>
      </c>
      <c r="C102" s="44">
        <v>0.92156428571428584</v>
      </c>
      <c r="D102" s="35">
        <v>2.78</v>
      </c>
      <c r="E102" s="51">
        <v>2.205882352941174</v>
      </c>
      <c r="F102" s="51">
        <v>19.827586206896555</v>
      </c>
      <c r="G102" s="35">
        <v>256.19487142857145</v>
      </c>
      <c r="H102" s="35"/>
      <c r="I102" s="35">
        <v>2.76</v>
      </c>
      <c r="J102" s="51">
        <v>1.8450184501844973</v>
      </c>
      <c r="K102" s="51">
        <v>24.324324324324294</v>
      </c>
      <c r="L102" s="35">
        <v>254.35174285714285</v>
      </c>
      <c r="M102" s="35"/>
      <c r="N102" s="35">
        <v>3.13</v>
      </c>
      <c r="O102" s="51">
        <v>0</v>
      </c>
      <c r="P102" s="51">
        <v>-5.7228915662650479</v>
      </c>
      <c r="Q102" s="35">
        <v>288.44962142857145</v>
      </c>
      <c r="S102" s="35">
        <v>4.74</v>
      </c>
      <c r="T102" s="51">
        <v>-2.4691358024691397</v>
      </c>
      <c r="U102" s="51">
        <v>6.7567567567567579</v>
      </c>
      <c r="V102" s="35">
        <v>436.8214714285715</v>
      </c>
    </row>
    <row r="103" spans="1:22">
      <c r="A103" s="168">
        <v>40104</v>
      </c>
      <c r="B103" s="11">
        <v>40098</v>
      </c>
      <c r="C103" s="44">
        <v>0.92362857142857124</v>
      </c>
      <c r="D103" s="35">
        <v>2.78</v>
      </c>
      <c r="E103" s="51">
        <v>0</v>
      </c>
      <c r="F103" s="51">
        <v>21.929824561403507</v>
      </c>
      <c r="G103" s="35">
        <v>256.7687428571428</v>
      </c>
      <c r="H103" s="35"/>
      <c r="I103" s="35">
        <v>2.76</v>
      </c>
      <c r="J103" s="51">
        <v>0</v>
      </c>
      <c r="K103" s="51">
        <v>27.188940092165907</v>
      </c>
      <c r="L103" s="35">
        <v>254.92148571428564</v>
      </c>
      <c r="M103" s="35"/>
      <c r="N103" s="35">
        <v>3.13</v>
      </c>
      <c r="O103" s="51">
        <v>0</v>
      </c>
      <c r="P103" s="51">
        <v>-5.1515151515151558</v>
      </c>
      <c r="Q103" s="35">
        <v>289.0957428571428</v>
      </c>
      <c r="S103" s="35">
        <v>4.74</v>
      </c>
      <c r="T103" s="51">
        <v>0</v>
      </c>
      <c r="U103" s="51">
        <v>9.7222222222222143</v>
      </c>
      <c r="V103" s="35">
        <v>437.79994285714281</v>
      </c>
    </row>
    <row r="104" spans="1:22">
      <c r="A104" s="168">
        <v>40111</v>
      </c>
      <c r="B104" s="11">
        <v>40105</v>
      </c>
      <c r="C104" s="44">
        <v>0.91107857142857163</v>
      </c>
      <c r="D104" s="35">
        <v>2.78</v>
      </c>
      <c r="E104" s="51">
        <v>0</v>
      </c>
      <c r="F104" s="51">
        <v>25.225225225225216</v>
      </c>
      <c r="G104" s="35">
        <v>253.27984285714291</v>
      </c>
      <c r="H104" s="35"/>
      <c r="I104" s="35">
        <v>2.76</v>
      </c>
      <c r="J104" s="51">
        <v>0</v>
      </c>
      <c r="K104" s="51">
        <v>30.188679245283026</v>
      </c>
      <c r="L104" s="35">
        <v>251.45768571428576</v>
      </c>
      <c r="M104" s="35"/>
      <c r="N104" s="35">
        <v>3.13</v>
      </c>
      <c r="O104" s="51">
        <v>0</v>
      </c>
      <c r="P104" s="51">
        <v>-4.5731707317073074</v>
      </c>
      <c r="Q104" s="35">
        <v>285.16759285714295</v>
      </c>
      <c r="S104" s="35">
        <v>4.74</v>
      </c>
      <c r="T104" s="51">
        <v>0</v>
      </c>
      <c r="U104" s="51">
        <v>6.7567567567567579</v>
      </c>
      <c r="V104" s="35">
        <v>431.85124285714301</v>
      </c>
    </row>
    <row r="105" spans="1:22">
      <c r="A105" s="168">
        <v>40118</v>
      </c>
      <c r="B105" s="11">
        <v>40112</v>
      </c>
      <c r="C105" s="44">
        <v>0.90500714285714268</v>
      </c>
      <c r="D105" s="35">
        <v>2.92</v>
      </c>
      <c r="E105" s="51">
        <v>5.0359712230215905</v>
      </c>
      <c r="F105" s="51">
        <v>31.531531531531527</v>
      </c>
      <c r="G105" s="35">
        <v>264.26208571428566</v>
      </c>
      <c r="H105" s="35"/>
      <c r="I105" s="35">
        <v>2.76</v>
      </c>
      <c r="J105" s="51">
        <v>0</v>
      </c>
      <c r="K105" s="51">
        <v>30.188679245283026</v>
      </c>
      <c r="L105" s="35">
        <v>249.78197142857135</v>
      </c>
      <c r="M105" s="35"/>
      <c r="N105" s="35">
        <v>3.13</v>
      </c>
      <c r="O105" s="51">
        <v>0</v>
      </c>
      <c r="P105" s="51">
        <v>-4.5731707317073074</v>
      </c>
      <c r="Q105" s="35">
        <v>283.26723571428568</v>
      </c>
      <c r="S105" s="35">
        <v>4.62</v>
      </c>
      <c r="T105" s="51">
        <v>-2.5316455696202524</v>
      </c>
      <c r="U105" s="51">
        <v>1.3157894736842195</v>
      </c>
      <c r="V105" s="35">
        <v>418.11329999999992</v>
      </c>
    </row>
    <row r="106" spans="1:22">
      <c r="A106" s="168">
        <v>40125</v>
      </c>
      <c r="B106" s="11">
        <v>40119</v>
      </c>
      <c r="C106" s="44">
        <v>0.89664999999999995</v>
      </c>
      <c r="D106" s="35">
        <v>2.76</v>
      </c>
      <c r="E106" s="51">
        <v>-5.4794520547945211</v>
      </c>
      <c r="F106" s="51">
        <v>20</v>
      </c>
      <c r="G106" s="35">
        <v>247.47539999999995</v>
      </c>
      <c r="H106" s="35"/>
      <c r="I106" s="35">
        <v>2.73</v>
      </c>
      <c r="J106" s="51">
        <v>-1.0869565217391255</v>
      </c>
      <c r="K106" s="51">
        <v>25.229357798165125</v>
      </c>
      <c r="L106" s="35">
        <v>244.78545</v>
      </c>
      <c r="M106" s="35"/>
      <c r="N106" s="35">
        <v>3.13</v>
      </c>
      <c r="O106" s="51">
        <v>0</v>
      </c>
      <c r="P106" s="51">
        <v>-4.5731707317073074</v>
      </c>
      <c r="Q106" s="35">
        <v>280.65144999999995</v>
      </c>
      <c r="S106" s="35">
        <v>4.32</v>
      </c>
      <c r="T106" s="51">
        <v>-6.4935064935064872</v>
      </c>
      <c r="U106" s="51">
        <v>-2.7027027027027088</v>
      </c>
      <c r="V106" s="35">
        <v>387.3528</v>
      </c>
    </row>
    <row r="107" spans="1:22">
      <c r="A107" s="168">
        <v>40132</v>
      </c>
      <c r="B107" s="11">
        <v>40126</v>
      </c>
      <c r="C107" s="44">
        <v>0.89652142857142869</v>
      </c>
      <c r="D107" s="35">
        <v>2.76</v>
      </c>
      <c r="E107" s="51">
        <v>0</v>
      </c>
      <c r="F107" s="51">
        <v>14.522821576763477</v>
      </c>
      <c r="G107" s="35">
        <v>247.43991428571431</v>
      </c>
      <c r="H107" s="35"/>
      <c r="I107" s="35">
        <v>2.73</v>
      </c>
      <c r="J107" s="51">
        <v>0</v>
      </c>
      <c r="K107" s="51">
        <v>22.421524663677133</v>
      </c>
      <c r="L107" s="35">
        <v>244.75035000000003</v>
      </c>
      <c r="M107" s="35"/>
      <c r="N107" s="35">
        <v>3.13</v>
      </c>
      <c r="O107" s="51">
        <v>0</v>
      </c>
      <c r="P107" s="51">
        <v>-4.5731707317073074</v>
      </c>
      <c r="Q107" s="35">
        <v>280.61120714285715</v>
      </c>
      <c r="S107" s="35">
        <v>4.32</v>
      </c>
      <c r="T107" s="51">
        <v>0</v>
      </c>
      <c r="U107" s="51">
        <v>-2.7027027027027088</v>
      </c>
      <c r="V107" s="35">
        <v>387.29725714285723</v>
      </c>
    </row>
    <row r="108" spans="1:22">
      <c r="A108" s="168">
        <v>40139</v>
      </c>
      <c r="B108" s="11">
        <v>40133</v>
      </c>
      <c r="C108" s="44">
        <v>0.89342857142857135</v>
      </c>
      <c r="D108" s="35">
        <v>2.76</v>
      </c>
      <c r="E108" s="51">
        <v>0</v>
      </c>
      <c r="F108" s="51">
        <v>9.9601593625497884</v>
      </c>
      <c r="G108" s="35">
        <v>246.58628571428568</v>
      </c>
      <c r="H108" s="35"/>
      <c r="I108" s="35">
        <v>2.73</v>
      </c>
      <c r="J108" s="51">
        <v>0</v>
      </c>
      <c r="K108" s="51">
        <v>16.666666666666671</v>
      </c>
      <c r="L108" s="35">
        <v>243.90599999999995</v>
      </c>
      <c r="M108" s="35"/>
      <c r="N108" s="35">
        <v>3.13</v>
      </c>
      <c r="O108" s="51">
        <v>0</v>
      </c>
      <c r="P108" s="51">
        <v>-5.1515151515151558</v>
      </c>
      <c r="Q108" s="35">
        <v>279.64314285714283</v>
      </c>
      <c r="S108" s="35">
        <v>4.2</v>
      </c>
      <c r="T108" s="51">
        <v>-2.7777777777777857</v>
      </c>
      <c r="U108" s="51">
        <v>-5.4054054054054035</v>
      </c>
      <c r="V108" s="35">
        <v>375.23999999999995</v>
      </c>
    </row>
    <row r="109" spans="1:22">
      <c r="A109" s="168">
        <v>40146</v>
      </c>
      <c r="B109" s="11">
        <v>40140</v>
      </c>
      <c r="C109" s="44">
        <v>0.90504285714285737</v>
      </c>
      <c r="D109" s="35">
        <v>2.76</v>
      </c>
      <c r="E109" s="51">
        <v>0</v>
      </c>
      <c r="F109" s="51">
        <v>6.9767441860465027</v>
      </c>
      <c r="G109" s="35">
        <v>249.79182857142862</v>
      </c>
      <c r="H109" s="35"/>
      <c r="I109" s="35">
        <v>2.73</v>
      </c>
      <c r="J109" s="51">
        <v>0</v>
      </c>
      <c r="K109" s="51">
        <v>12.809917355371908</v>
      </c>
      <c r="L109" s="35">
        <v>247.07670000000007</v>
      </c>
      <c r="M109" s="35"/>
      <c r="N109" s="35">
        <v>3.13</v>
      </c>
      <c r="O109" s="51">
        <v>0</v>
      </c>
      <c r="P109" s="51">
        <v>-6.0060060060060181</v>
      </c>
      <c r="Q109" s="35">
        <v>283.27841428571435</v>
      </c>
      <c r="S109" s="35">
        <v>4.2</v>
      </c>
      <c r="T109" s="51">
        <v>0</v>
      </c>
      <c r="U109" s="51">
        <v>-6.6666666666666714</v>
      </c>
      <c r="V109" s="35">
        <v>380.11800000000011</v>
      </c>
    </row>
    <row r="110" spans="1:22">
      <c r="A110" s="168">
        <v>40153</v>
      </c>
      <c r="B110" s="11">
        <v>40147</v>
      </c>
      <c r="C110" s="44">
        <v>0.90764999999999996</v>
      </c>
      <c r="D110" s="35">
        <v>2.76</v>
      </c>
      <c r="E110" s="51">
        <v>0</v>
      </c>
      <c r="F110" s="51">
        <v>6.9767441860465027</v>
      </c>
      <c r="G110" s="35">
        <v>250.51139999999998</v>
      </c>
      <c r="H110" s="35"/>
      <c r="I110" s="35">
        <v>2.73</v>
      </c>
      <c r="J110" s="51">
        <v>0</v>
      </c>
      <c r="K110" s="51">
        <v>12.809917355371908</v>
      </c>
      <c r="L110" s="35">
        <v>247.78845000000001</v>
      </c>
      <c r="M110" s="35"/>
      <c r="N110" s="35">
        <v>3.13</v>
      </c>
      <c r="O110" s="51">
        <v>0</v>
      </c>
      <c r="P110" s="51">
        <v>-6.0060060060060181</v>
      </c>
      <c r="Q110" s="35">
        <v>284.09444999999999</v>
      </c>
      <c r="S110">
        <v>4.2</v>
      </c>
      <c r="T110" s="51">
        <v>0</v>
      </c>
      <c r="U110" s="51">
        <v>-6.6666666666666714</v>
      </c>
      <c r="V110" s="35">
        <v>381.21299999999997</v>
      </c>
    </row>
    <row r="111" spans="1:22">
      <c r="A111" s="168">
        <v>40160</v>
      </c>
      <c r="B111" s="11">
        <v>40154</v>
      </c>
      <c r="C111" s="44">
        <v>0.90515000000000001</v>
      </c>
      <c r="D111" s="35">
        <v>2.79</v>
      </c>
      <c r="E111" s="51">
        <v>1.0869565217391397</v>
      </c>
      <c r="F111" s="51">
        <v>8.1395348837209269</v>
      </c>
      <c r="G111" s="35">
        <v>252.53684999999999</v>
      </c>
      <c r="H111" s="35"/>
      <c r="I111" s="35">
        <v>2.66</v>
      </c>
      <c r="J111" s="51">
        <v>-2.564102564102555</v>
      </c>
      <c r="K111" s="51">
        <v>12.711864406779668</v>
      </c>
      <c r="L111" s="35">
        <v>240.76990000000001</v>
      </c>
      <c r="M111" s="35"/>
      <c r="N111" s="35">
        <v>3.15</v>
      </c>
      <c r="O111" s="51">
        <v>0.63897763578275146</v>
      </c>
      <c r="P111" s="51">
        <v>-4.8338368580060518</v>
      </c>
      <c r="Q111" s="35">
        <v>285.12225000000001</v>
      </c>
      <c r="S111">
        <v>4.4400000000000004</v>
      </c>
      <c r="T111" s="51">
        <v>5.7142857142857224</v>
      </c>
      <c r="U111" s="51">
        <v>-1.3333333333333144</v>
      </c>
      <c r="V111" s="35">
        <v>401.88659999999999</v>
      </c>
    </row>
    <row r="112" spans="1:22">
      <c r="A112" s="168">
        <v>40167</v>
      </c>
      <c r="B112" s="11">
        <v>40161</v>
      </c>
      <c r="C112" s="44">
        <v>0.89359299999999997</v>
      </c>
      <c r="D112" s="35">
        <v>2.79</v>
      </c>
      <c r="E112" s="51">
        <v>0</v>
      </c>
      <c r="F112" s="51">
        <v>8.1395348837209269</v>
      </c>
      <c r="G112" s="35">
        <v>249.31244700000002</v>
      </c>
      <c r="H112" s="35"/>
      <c r="I112" s="35">
        <v>2.64</v>
      </c>
      <c r="J112" s="51">
        <v>-0.75187969924812137</v>
      </c>
      <c r="K112" s="51">
        <v>14.285714285714278</v>
      </c>
      <c r="L112" s="35">
        <v>235.90855199999999</v>
      </c>
      <c r="M112" s="35"/>
      <c r="N112" s="35">
        <v>3.16</v>
      </c>
      <c r="O112" s="51">
        <v>0.31746031746031633</v>
      </c>
      <c r="P112" s="51">
        <v>-3.0674846625766747</v>
      </c>
      <c r="Q112" s="35">
        <v>282.37538799999999</v>
      </c>
      <c r="S112">
        <v>4.68</v>
      </c>
      <c r="T112" s="51">
        <v>5.4054054054053893</v>
      </c>
      <c r="U112" s="51">
        <v>-1.2658227848101262</v>
      </c>
      <c r="V112" s="35">
        <v>418.20152399999995</v>
      </c>
    </row>
    <row r="113" spans="1:22">
      <c r="A113" s="168">
        <v>40174</v>
      </c>
      <c r="B113" s="11">
        <v>40168</v>
      </c>
      <c r="C113" s="44">
        <v>0.89556400000000003</v>
      </c>
      <c r="D113" s="35" t="s">
        <v>46</v>
      </c>
      <c r="E113" s="51" t="e">
        <v>#VALUE!</v>
      </c>
      <c r="F113" s="51" t="e">
        <v>#VALUE!</v>
      </c>
      <c r="G113" s="35" t="e">
        <v>#VALUE!</v>
      </c>
      <c r="H113" s="35"/>
      <c r="I113" s="35" t="s">
        <v>46</v>
      </c>
      <c r="J113" s="51" t="e">
        <v>#VALUE!</v>
      </c>
      <c r="K113" s="51" t="e">
        <v>#VALUE!</v>
      </c>
      <c r="L113" s="35" t="e">
        <v>#VALUE!</v>
      </c>
      <c r="M113" s="35"/>
      <c r="N113" s="35" t="s">
        <v>46</v>
      </c>
      <c r="O113" s="51" t="e">
        <v>#VALUE!</v>
      </c>
      <c r="P113" s="51" t="e">
        <v>#VALUE!</v>
      </c>
      <c r="Q113" s="35" t="e">
        <v>#VALUE!</v>
      </c>
      <c r="S113" t="s">
        <v>46</v>
      </c>
      <c r="T113" s="51" t="e">
        <v>#VALUE!</v>
      </c>
      <c r="U113" s="51" t="e">
        <v>#VALUE!</v>
      </c>
      <c r="V113" s="35" t="e">
        <v>#VALUE!</v>
      </c>
    </row>
    <row r="114" spans="1:22">
      <c r="A114" s="168">
        <v>40181</v>
      </c>
      <c r="B114" s="11">
        <v>40175</v>
      </c>
      <c r="C114" s="44">
        <v>0.89617599999999997</v>
      </c>
      <c r="D114">
        <v>2.79</v>
      </c>
      <c r="E114" t="s">
        <v>46</v>
      </c>
      <c r="F114" t="s">
        <v>46</v>
      </c>
      <c r="G114" s="35">
        <v>250.03310399999998</v>
      </c>
      <c r="I114">
        <v>2.54</v>
      </c>
      <c r="J114" s="51" t="s">
        <v>46</v>
      </c>
      <c r="K114" t="s">
        <v>46</v>
      </c>
      <c r="L114" s="35">
        <v>227.62870400000003</v>
      </c>
      <c r="N114">
        <v>3.14</v>
      </c>
      <c r="O114" s="51" t="s">
        <v>46</v>
      </c>
      <c r="P114" t="s">
        <v>46</v>
      </c>
      <c r="Q114" s="35">
        <v>281.39926400000002</v>
      </c>
      <c r="S114">
        <v>4.74</v>
      </c>
      <c r="T114" t="s">
        <v>46</v>
      </c>
      <c r="U114" t="s">
        <v>46</v>
      </c>
      <c r="V114" s="35">
        <v>424.78742399999999</v>
      </c>
    </row>
    <row r="115" spans="1:22">
      <c r="A115" s="168">
        <v>40188</v>
      </c>
      <c r="B115" s="11">
        <v>40182</v>
      </c>
      <c r="C115" s="44">
        <v>0.89499285714285703</v>
      </c>
      <c r="D115" s="35">
        <v>2.79</v>
      </c>
      <c r="E115" s="51">
        <v>0</v>
      </c>
      <c r="F115" s="51">
        <v>8.1395348837209269</v>
      </c>
      <c r="G115" s="35">
        <v>249.7030071428571</v>
      </c>
      <c r="H115" s="35"/>
      <c r="I115" s="35">
        <v>2.54</v>
      </c>
      <c r="J115" s="51">
        <v>0</v>
      </c>
      <c r="K115" s="51">
        <v>3.6734693877551052</v>
      </c>
      <c r="L115" s="35">
        <v>227.32818571428569</v>
      </c>
      <c r="M115" s="35"/>
      <c r="N115" s="35">
        <v>3.14</v>
      </c>
      <c r="O115" s="51">
        <v>0</v>
      </c>
      <c r="P115" s="51">
        <v>-2.1806853582554453</v>
      </c>
      <c r="Q115" s="35">
        <v>281.02775714285713</v>
      </c>
      <c r="S115">
        <v>4.62</v>
      </c>
      <c r="T115" s="51">
        <v>-2.5316455696202524</v>
      </c>
      <c r="U115" s="51">
        <v>-4.9382716049382651</v>
      </c>
      <c r="V115" s="35">
        <v>413.48669999999998</v>
      </c>
    </row>
    <row r="116" spans="1:22">
      <c r="A116" s="168">
        <v>40195</v>
      </c>
      <c r="B116" s="11">
        <v>40189</v>
      </c>
      <c r="C116" s="44">
        <v>0.87523571428571412</v>
      </c>
      <c r="D116" s="35">
        <v>2.79</v>
      </c>
      <c r="E116" s="51">
        <v>0</v>
      </c>
      <c r="F116" s="51">
        <v>6.0836501901140707</v>
      </c>
      <c r="G116" s="35">
        <v>244.19076428571424</v>
      </c>
      <c r="H116" s="35"/>
      <c r="I116" s="35">
        <v>2.54</v>
      </c>
      <c r="J116" s="51">
        <v>0</v>
      </c>
      <c r="K116" s="51">
        <v>0.39525691699606114</v>
      </c>
      <c r="L116" s="35">
        <v>222.3098714285714</v>
      </c>
      <c r="M116" s="35"/>
      <c r="N116" s="35">
        <v>3.14</v>
      </c>
      <c r="O116" s="51">
        <v>0</v>
      </c>
      <c r="P116" s="51">
        <v>-3.0864197530864175</v>
      </c>
      <c r="Q116" s="35">
        <v>274.82401428571427</v>
      </c>
      <c r="S116">
        <v>4.38</v>
      </c>
      <c r="T116" s="51">
        <v>-5.1948051948051983</v>
      </c>
      <c r="U116" s="51">
        <v>-6.4102564102564088</v>
      </c>
      <c r="V116" s="35">
        <v>383.35324285714279</v>
      </c>
    </row>
    <row r="117" spans="1:22">
      <c r="A117" s="168">
        <v>40202</v>
      </c>
      <c r="B117" s="11">
        <v>40196</v>
      </c>
      <c r="C117" s="44">
        <v>0.87523571428571412</v>
      </c>
      <c r="D117" s="35">
        <v>2.79</v>
      </c>
      <c r="E117" s="51">
        <v>0</v>
      </c>
      <c r="F117" s="51">
        <v>6.0836501901140707</v>
      </c>
      <c r="G117" s="35">
        <v>244.19076428571424</v>
      </c>
      <c r="H117" s="35"/>
      <c r="I117" s="35">
        <v>2.54</v>
      </c>
      <c r="J117" s="51">
        <v>0</v>
      </c>
      <c r="K117" s="51">
        <v>0.39525691699606114</v>
      </c>
      <c r="L117" s="35">
        <v>222.3098714285714</v>
      </c>
      <c r="M117" s="35"/>
      <c r="N117" s="35">
        <v>3.14</v>
      </c>
      <c r="O117" s="51">
        <v>0</v>
      </c>
      <c r="P117" s="51">
        <v>-3.0864197530864175</v>
      </c>
      <c r="Q117" s="35">
        <v>274.82401428571427</v>
      </c>
      <c r="S117" s="35">
        <v>4.2</v>
      </c>
      <c r="T117" s="51">
        <v>-4.1095890410958873</v>
      </c>
      <c r="U117" s="51">
        <v>-9.0909090909090935</v>
      </c>
      <c r="V117" s="35">
        <v>367.59899999999999</v>
      </c>
    </row>
    <row r="118" spans="1:22">
      <c r="A118" s="168">
        <v>40209</v>
      </c>
      <c r="B118" s="11">
        <v>40203</v>
      </c>
      <c r="C118" s="44">
        <v>0.86983571428571427</v>
      </c>
      <c r="D118" s="35">
        <v>2.79</v>
      </c>
      <c r="E118" s="51">
        <v>0</v>
      </c>
      <c r="F118" s="51">
        <v>4.1044776119402826</v>
      </c>
      <c r="G118" s="35">
        <v>242.68416428571427</v>
      </c>
      <c r="H118" s="35"/>
      <c r="I118" s="35">
        <v>2.54</v>
      </c>
      <c r="J118" s="51">
        <v>0</v>
      </c>
      <c r="K118" s="51">
        <v>-1.1673151750972721</v>
      </c>
      <c r="L118" s="35">
        <v>220.93827142857143</v>
      </c>
      <c r="M118" s="35"/>
      <c r="N118" s="35">
        <v>3.14</v>
      </c>
      <c r="O118" s="51">
        <v>0</v>
      </c>
      <c r="P118" s="51">
        <v>-3.0864197530864175</v>
      </c>
      <c r="Q118" s="35">
        <v>273.12841428571431</v>
      </c>
      <c r="S118" s="35">
        <v>4.2</v>
      </c>
      <c r="T118" s="51">
        <v>0</v>
      </c>
      <c r="U118" s="51">
        <v>-5.4054054054054035</v>
      </c>
      <c r="V118" s="35">
        <v>365.33100000000002</v>
      </c>
    </row>
    <row r="119" spans="1:22">
      <c r="A119" s="168">
        <v>40216</v>
      </c>
      <c r="B119" s="11">
        <v>40210</v>
      </c>
      <c r="C119" s="44">
        <v>0.87299000000000004</v>
      </c>
      <c r="D119" s="35">
        <v>2.79</v>
      </c>
      <c r="E119" s="51">
        <v>0</v>
      </c>
      <c r="F119" s="51">
        <v>6.0836501901140707</v>
      </c>
      <c r="G119" s="35">
        <v>243.56421000000003</v>
      </c>
      <c r="H119" s="35"/>
      <c r="I119" s="35">
        <v>2.54</v>
      </c>
      <c r="J119" s="51">
        <v>0</v>
      </c>
      <c r="K119" s="51">
        <v>1.5999999999999943</v>
      </c>
      <c r="L119" s="35">
        <v>221.73946000000001</v>
      </c>
      <c r="M119" s="35"/>
      <c r="N119" s="35">
        <v>3.14</v>
      </c>
      <c r="O119" s="51">
        <v>0</v>
      </c>
      <c r="P119" s="51">
        <v>-0.94637223974763174</v>
      </c>
      <c r="Q119" s="35">
        <v>274.11885999999998</v>
      </c>
      <c r="S119" s="35">
        <v>4.2</v>
      </c>
      <c r="T119" s="51">
        <v>0</v>
      </c>
      <c r="U119" s="51">
        <v>0</v>
      </c>
      <c r="V119" s="35">
        <v>366.6558</v>
      </c>
    </row>
    <row r="120" spans="1:22">
      <c r="A120" s="168">
        <v>40223</v>
      </c>
      <c r="B120" s="11">
        <v>40217</v>
      </c>
      <c r="C120" s="44">
        <v>0.87503571428571425</v>
      </c>
      <c r="D120" s="35">
        <v>2.74</v>
      </c>
      <c r="E120" s="51">
        <v>-1.7921146953405014</v>
      </c>
      <c r="F120" s="51">
        <v>6.2015503875969102</v>
      </c>
      <c r="G120" s="35">
        <v>239.75978571428573</v>
      </c>
      <c r="H120" s="35"/>
      <c r="I120" s="35">
        <v>2.4900000000000002</v>
      </c>
      <c r="J120" s="51">
        <v>-1.968503937007867</v>
      </c>
      <c r="K120" s="51">
        <v>0.80971659919029548</v>
      </c>
      <c r="L120" s="35">
        <v>217.88389285714285</v>
      </c>
      <c r="M120" s="35"/>
      <c r="N120" s="35">
        <v>3.17</v>
      </c>
      <c r="O120" s="51">
        <v>0.95541401273884219</v>
      </c>
      <c r="P120" s="51">
        <v>1.2779552715654887</v>
      </c>
      <c r="Q120" s="35">
        <v>277.38632142857142</v>
      </c>
      <c r="S120" s="35">
        <v>4.2</v>
      </c>
      <c r="T120" s="51">
        <v>0</v>
      </c>
      <c r="U120" s="51">
        <v>1.4492753623188435</v>
      </c>
      <c r="V120" s="35">
        <v>367.51499999999999</v>
      </c>
    </row>
    <row r="121" spans="1:22">
      <c r="A121" s="168">
        <v>40230</v>
      </c>
      <c r="B121" s="11">
        <v>40224</v>
      </c>
      <c r="C121" s="44">
        <v>0.87188571428571426</v>
      </c>
      <c r="D121" s="35">
        <v>2.7</v>
      </c>
      <c r="E121" s="51">
        <v>-1.4598540145985339</v>
      </c>
      <c r="F121" s="51">
        <v>6.7193675889328119</v>
      </c>
      <c r="G121" s="35">
        <v>235.40914285714285</v>
      </c>
      <c r="H121" s="35"/>
      <c r="I121" s="35">
        <v>2.4500000000000002</v>
      </c>
      <c r="J121" s="51">
        <v>-1.6064257028112365</v>
      </c>
      <c r="K121" s="51">
        <v>1.239669421487605</v>
      </c>
      <c r="L121" s="35">
        <v>213.61199999999999</v>
      </c>
      <c r="M121" s="35"/>
      <c r="N121" s="35">
        <v>3.17</v>
      </c>
      <c r="O121" s="51">
        <v>0</v>
      </c>
      <c r="P121" s="51">
        <v>3.257328990228018</v>
      </c>
      <c r="Q121" s="35">
        <v>276.3877714285714</v>
      </c>
      <c r="S121" s="35">
        <v>4.2</v>
      </c>
      <c r="T121" s="51">
        <v>0</v>
      </c>
      <c r="U121" s="51">
        <v>1.4492753623188435</v>
      </c>
      <c r="V121" s="35">
        <v>366.19200000000001</v>
      </c>
    </row>
    <row r="122" spans="1:22">
      <c r="A122" s="168">
        <v>40237</v>
      </c>
      <c r="B122" s="11">
        <v>40231</v>
      </c>
      <c r="C122" s="44">
        <v>0.8831428571428569</v>
      </c>
      <c r="D122" s="35">
        <v>2.63</v>
      </c>
      <c r="E122" s="51">
        <v>-2.5925925925925952</v>
      </c>
      <c r="F122" s="51">
        <v>7.346938775510182</v>
      </c>
      <c r="G122" s="35">
        <v>232.26657142857135</v>
      </c>
      <c r="H122" s="35"/>
      <c r="I122" s="35">
        <v>2.39</v>
      </c>
      <c r="J122" s="51">
        <v>-2.4489795918367463</v>
      </c>
      <c r="K122" s="51">
        <v>1.7021276595744723</v>
      </c>
      <c r="L122" s="35">
        <v>211.0711428571428</v>
      </c>
      <c r="M122" s="35"/>
      <c r="N122" s="35">
        <v>3.17</v>
      </c>
      <c r="O122" s="51">
        <v>0</v>
      </c>
      <c r="P122" s="51">
        <v>5.3156146179402128</v>
      </c>
      <c r="Q122" s="35">
        <v>279.95628571428563</v>
      </c>
      <c r="S122" s="35">
        <v>4.2</v>
      </c>
      <c r="T122" s="51">
        <v>0</v>
      </c>
      <c r="U122" s="51">
        <v>4.4776119402985159</v>
      </c>
      <c r="V122" s="35">
        <v>370.9199999999999</v>
      </c>
    </row>
    <row r="123" spans="1:22">
      <c r="A123" s="168">
        <v>40244</v>
      </c>
      <c r="B123" s="11">
        <v>40238</v>
      </c>
      <c r="C123" s="44">
        <v>0.90306428571428565</v>
      </c>
      <c r="D123" s="35">
        <v>2.57</v>
      </c>
      <c r="E123" s="51">
        <v>-2.281368821292773</v>
      </c>
      <c r="F123" s="51">
        <v>7.0833333333333286</v>
      </c>
      <c r="G123" s="35">
        <v>232.08752142857142</v>
      </c>
      <c r="H123" s="35"/>
      <c r="I123" s="35">
        <v>2.33</v>
      </c>
      <c r="J123" s="51">
        <v>-2.5104602510460268</v>
      </c>
      <c r="K123" s="51">
        <v>1.3043478260869676</v>
      </c>
      <c r="L123" s="35">
        <v>210.41397857142857</v>
      </c>
      <c r="M123" s="35"/>
      <c r="N123" s="35">
        <v>3.17</v>
      </c>
      <c r="O123" s="51">
        <v>0</v>
      </c>
      <c r="P123" s="51">
        <v>6.7340067340067264</v>
      </c>
      <c r="Q123" s="35">
        <v>286.27137857142856</v>
      </c>
      <c r="S123" s="35">
        <v>4.2</v>
      </c>
      <c r="T123" s="51">
        <v>0</v>
      </c>
      <c r="U123" s="51">
        <v>4.4776119402985159</v>
      </c>
      <c r="V123" s="35">
        <v>379.28699999999998</v>
      </c>
    </row>
    <row r="124" spans="1:22">
      <c r="A124" s="168">
        <v>40251</v>
      </c>
      <c r="B124" s="11">
        <v>40245</v>
      </c>
      <c r="C124" s="44">
        <v>0.90684285714285706</v>
      </c>
      <c r="D124" s="35">
        <v>2.5</v>
      </c>
      <c r="E124" s="51">
        <v>-2.7237354085603016</v>
      </c>
      <c r="F124" s="51">
        <v>6.3829787234042499</v>
      </c>
      <c r="G124" s="35">
        <v>226.71071428571429</v>
      </c>
      <c r="H124" s="35"/>
      <c r="I124" s="35">
        <v>2.2799999999999998</v>
      </c>
      <c r="J124" s="51">
        <v>-2.1459227467811246</v>
      </c>
      <c r="K124" s="51">
        <v>1.3333333333333144</v>
      </c>
      <c r="L124" s="35">
        <v>206.7601714285714</v>
      </c>
      <c r="M124" s="35"/>
      <c r="N124" s="35">
        <v>3.17</v>
      </c>
      <c r="O124" s="51">
        <v>0</v>
      </c>
      <c r="P124" s="51">
        <v>8.1911262798634681</v>
      </c>
      <c r="Q124" s="35">
        <v>287.46918571428569</v>
      </c>
      <c r="S124" s="35">
        <v>4.2</v>
      </c>
      <c r="T124" s="51">
        <v>0</v>
      </c>
      <c r="U124" s="51">
        <v>4.4776119402985159</v>
      </c>
      <c r="V124" s="35">
        <v>380.87399999999997</v>
      </c>
    </row>
    <row r="125" spans="1:22">
      <c r="A125" s="168">
        <v>40258</v>
      </c>
      <c r="B125" s="11">
        <v>40252</v>
      </c>
      <c r="C125" s="44">
        <v>0.90069999999999983</v>
      </c>
      <c r="D125" s="35">
        <v>2.42</v>
      </c>
      <c r="E125" s="51">
        <v>-3.2000000000000028</v>
      </c>
      <c r="F125" s="51">
        <v>4.3103448275862064</v>
      </c>
      <c r="G125" s="35">
        <v>217.96939999999995</v>
      </c>
      <c r="H125" s="35"/>
      <c r="I125" s="35">
        <v>2.25</v>
      </c>
      <c r="J125" s="51">
        <v>-1.3157894736842053</v>
      </c>
      <c r="K125" s="51">
        <v>1.8099547511312153</v>
      </c>
      <c r="L125" s="35">
        <v>202.65749999999997</v>
      </c>
      <c r="M125" s="35"/>
      <c r="N125" s="35">
        <v>3.17</v>
      </c>
      <c r="O125" s="51">
        <v>0</v>
      </c>
      <c r="P125" s="51">
        <v>9.6885813148788884</v>
      </c>
      <c r="Q125" s="35">
        <v>285.52189999999996</v>
      </c>
      <c r="S125" s="35">
        <v>4.2</v>
      </c>
      <c r="T125" s="51">
        <v>0</v>
      </c>
      <c r="U125" s="51">
        <v>1.4492753623188435</v>
      </c>
      <c r="V125" s="35">
        <v>378.29399999999993</v>
      </c>
    </row>
    <row r="126" spans="1:22">
      <c r="A126" s="168">
        <v>40265</v>
      </c>
      <c r="B126" s="11">
        <v>40259</v>
      </c>
      <c r="C126" s="44">
        <v>0.89768571428571431</v>
      </c>
      <c r="D126" s="35">
        <v>2.42</v>
      </c>
      <c r="E126" s="51">
        <v>0</v>
      </c>
      <c r="F126" s="51">
        <v>5.6768558951965105</v>
      </c>
      <c r="G126" s="35">
        <v>217.23994285714286</v>
      </c>
      <c r="H126" s="35"/>
      <c r="I126" s="35">
        <v>2.25</v>
      </c>
      <c r="J126" s="51">
        <v>0</v>
      </c>
      <c r="K126" s="51">
        <v>1.8099547511312153</v>
      </c>
      <c r="L126" s="35">
        <v>201.97928571428574</v>
      </c>
      <c r="M126" s="35"/>
      <c r="N126" s="35">
        <v>3.17</v>
      </c>
      <c r="O126" s="51">
        <v>0</v>
      </c>
      <c r="P126" s="51">
        <v>10.839160839160826</v>
      </c>
      <c r="Q126" s="35">
        <v>284.56637142857141</v>
      </c>
      <c r="S126" s="35">
        <v>4.2</v>
      </c>
      <c r="T126" s="51">
        <v>0</v>
      </c>
      <c r="U126" s="51">
        <v>-1.4084507042253449</v>
      </c>
      <c r="V126" s="35">
        <v>377.02800000000002</v>
      </c>
    </row>
    <row r="127" spans="1:22">
      <c r="A127" s="168">
        <v>40272</v>
      </c>
      <c r="B127" s="11">
        <v>40266</v>
      </c>
      <c r="C127" s="44">
        <v>0.89106428571428575</v>
      </c>
      <c r="D127" s="35">
        <v>2.42</v>
      </c>
      <c r="E127" s="51">
        <v>0</v>
      </c>
      <c r="F127" s="51">
        <v>5.6768558951965105</v>
      </c>
      <c r="G127" s="35">
        <v>215.63755714285713</v>
      </c>
      <c r="H127" s="35"/>
      <c r="I127" s="35">
        <v>2.25</v>
      </c>
      <c r="J127" s="51">
        <v>0</v>
      </c>
      <c r="K127" s="51">
        <v>1.8099547511312153</v>
      </c>
      <c r="L127" s="35">
        <v>200.48946428571429</v>
      </c>
      <c r="M127" s="35"/>
      <c r="N127" s="35">
        <v>3.17</v>
      </c>
      <c r="O127" s="51">
        <v>0</v>
      </c>
      <c r="P127" s="51">
        <v>10.839160839160826</v>
      </c>
      <c r="Q127" s="35">
        <v>282.46737857142858</v>
      </c>
      <c r="S127" s="35">
        <v>4.2</v>
      </c>
      <c r="T127" s="51">
        <v>0</v>
      </c>
      <c r="U127" s="51">
        <v>-4.1095890410958873</v>
      </c>
      <c r="V127" s="35">
        <v>374.24700000000001</v>
      </c>
    </row>
    <row r="128" spans="1:22">
      <c r="A128" s="168">
        <v>40279</v>
      </c>
      <c r="B128" s="11">
        <v>40273</v>
      </c>
      <c r="C128" s="44">
        <v>0.87856428571428569</v>
      </c>
      <c r="D128" s="35">
        <v>2.37</v>
      </c>
      <c r="E128" s="51">
        <v>-2.0661157024793368</v>
      </c>
      <c r="F128" s="51">
        <v>3.4934497816593932</v>
      </c>
      <c r="G128" s="35">
        <v>208.21973571428575</v>
      </c>
      <c r="H128" s="35"/>
      <c r="I128" s="35">
        <v>2.2200000000000002</v>
      </c>
      <c r="J128" s="51">
        <v>-1.3333333333333144</v>
      </c>
      <c r="K128" s="51">
        <v>-1.3333333333333144</v>
      </c>
      <c r="L128" s="35">
        <v>195.04127142857143</v>
      </c>
      <c r="M128" s="35"/>
      <c r="N128" s="35">
        <v>3.2</v>
      </c>
      <c r="O128" s="51">
        <v>0.94637223974764595</v>
      </c>
      <c r="P128" s="51">
        <v>11.888111888111894</v>
      </c>
      <c r="Q128" s="35">
        <v>281.14057142857143</v>
      </c>
      <c r="S128" s="35">
        <v>4.5</v>
      </c>
      <c r="T128" s="51">
        <v>7.1428571428571388</v>
      </c>
      <c r="U128" s="51">
        <v>-2.5974025974025921</v>
      </c>
      <c r="V128" s="35">
        <v>395.35392857142858</v>
      </c>
    </row>
    <row r="129" spans="1:22">
      <c r="A129" s="168">
        <v>40286</v>
      </c>
      <c r="B129" s="11">
        <v>40280</v>
      </c>
      <c r="C129" s="44">
        <v>0.87837857142857145</v>
      </c>
      <c r="D129" s="35">
        <v>2.37</v>
      </c>
      <c r="E129" s="51">
        <v>0</v>
      </c>
      <c r="F129" s="51">
        <v>2.5974025974025921</v>
      </c>
      <c r="G129" s="35">
        <v>208.17572142857145</v>
      </c>
      <c r="H129" s="35"/>
      <c r="I129" s="35">
        <v>2.2200000000000002</v>
      </c>
      <c r="J129" s="51">
        <v>0</v>
      </c>
      <c r="K129" s="51">
        <v>-1.3333333333333144</v>
      </c>
      <c r="L129" s="35">
        <v>195.00004285714289</v>
      </c>
      <c r="M129" s="35"/>
      <c r="N129" s="35">
        <v>3.2</v>
      </c>
      <c r="O129" s="51">
        <v>0</v>
      </c>
      <c r="P129" s="51">
        <v>11.888111888111894</v>
      </c>
      <c r="Q129" s="35">
        <v>281.08114285714288</v>
      </c>
      <c r="S129">
        <v>4.26</v>
      </c>
      <c r="T129" s="51">
        <v>-5.3333333333333286</v>
      </c>
      <c r="U129" s="51">
        <v>-10.126582278481024</v>
      </c>
      <c r="V129" s="35">
        <v>374.18927142857143</v>
      </c>
    </row>
    <row r="130" spans="1:22">
      <c r="A130" s="168">
        <v>40293</v>
      </c>
      <c r="B130" s="11">
        <v>40287</v>
      </c>
      <c r="C130" s="44">
        <v>0.87206428571428574</v>
      </c>
      <c r="D130" s="35">
        <v>2.37</v>
      </c>
      <c r="E130" s="51">
        <v>0</v>
      </c>
      <c r="F130" s="51">
        <v>2.5974025974025921</v>
      </c>
      <c r="G130" s="35">
        <v>206.67923571428574</v>
      </c>
      <c r="H130" s="35"/>
      <c r="I130" s="35">
        <v>2.2200000000000002</v>
      </c>
      <c r="J130" s="51">
        <v>0</v>
      </c>
      <c r="K130" s="51">
        <v>-1.3333333333333144</v>
      </c>
      <c r="L130" s="35">
        <v>193.59827142857145</v>
      </c>
      <c r="M130" s="35"/>
      <c r="N130" s="35">
        <v>3.2</v>
      </c>
      <c r="O130" s="51">
        <v>0</v>
      </c>
      <c r="P130" s="51">
        <v>11.888111888111894</v>
      </c>
      <c r="Q130" s="35">
        <v>279.06057142857145</v>
      </c>
      <c r="S130" s="35">
        <v>4.26</v>
      </c>
      <c r="T130" s="51">
        <v>0</v>
      </c>
      <c r="U130" s="51">
        <v>-10.126582278481024</v>
      </c>
      <c r="V130" s="35">
        <v>371.49938571428567</v>
      </c>
    </row>
    <row r="131" spans="1:22">
      <c r="A131" s="168">
        <v>40300</v>
      </c>
      <c r="B131" s="11">
        <v>40294</v>
      </c>
      <c r="C131" s="44">
        <v>0.8680000000000001</v>
      </c>
      <c r="D131" s="35">
        <v>2.37</v>
      </c>
      <c r="E131" s="51">
        <v>0</v>
      </c>
      <c r="F131" s="51">
        <v>2.5974025974025921</v>
      </c>
      <c r="G131" s="35">
        <v>205.71600000000007</v>
      </c>
      <c r="H131" s="35"/>
      <c r="I131" s="35">
        <v>2.2200000000000002</v>
      </c>
      <c r="J131" s="51">
        <v>0</v>
      </c>
      <c r="K131" s="51">
        <v>-1.3333333333333144</v>
      </c>
      <c r="L131" s="35">
        <v>192.69600000000005</v>
      </c>
      <c r="M131" s="35"/>
      <c r="N131" s="35">
        <v>3.2</v>
      </c>
      <c r="O131" s="51">
        <v>0</v>
      </c>
      <c r="P131" s="51">
        <v>12.676056338028175</v>
      </c>
      <c r="Q131" s="35">
        <v>277.76000000000005</v>
      </c>
      <c r="S131">
        <v>4.26</v>
      </c>
      <c r="T131" s="51">
        <v>0</v>
      </c>
      <c r="U131" s="51">
        <v>-7.7922077922077904</v>
      </c>
      <c r="V131" s="35">
        <v>369.76800000000003</v>
      </c>
    </row>
    <row r="132" spans="1:22">
      <c r="A132" s="168">
        <v>40307</v>
      </c>
      <c r="B132" s="11">
        <v>40301</v>
      </c>
      <c r="C132" s="44">
        <v>0.8622428571428572</v>
      </c>
      <c r="D132" s="35">
        <v>2.31</v>
      </c>
      <c r="E132" s="51">
        <v>-2.5316455696202524</v>
      </c>
      <c r="F132" s="51">
        <v>2.2123893805309933</v>
      </c>
      <c r="G132" s="35">
        <v>199.17810000000003</v>
      </c>
      <c r="H132" s="35"/>
      <c r="I132" s="35">
        <v>2.2200000000000002</v>
      </c>
      <c r="J132" s="51">
        <v>0</v>
      </c>
      <c r="K132" s="51">
        <v>-1.3333333333333144</v>
      </c>
      <c r="L132" s="35">
        <v>191.41791428571432</v>
      </c>
      <c r="M132" s="35"/>
      <c r="N132" s="35">
        <v>3.18</v>
      </c>
      <c r="O132" s="51">
        <v>-0.625</v>
      </c>
      <c r="P132" s="51">
        <v>12.765957446808528</v>
      </c>
      <c r="Q132" s="35">
        <v>274.19322857142856</v>
      </c>
      <c r="S132" s="35">
        <v>4.08</v>
      </c>
      <c r="T132" s="51">
        <v>-4.2253521126760489</v>
      </c>
      <c r="U132" s="51">
        <v>-2.8571428571428612</v>
      </c>
      <c r="V132" s="35">
        <v>351.79508571428573</v>
      </c>
    </row>
    <row r="133" spans="1:22">
      <c r="A133" s="168">
        <v>40314</v>
      </c>
      <c r="B133" s="11">
        <v>40308</v>
      </c>
      <c r="C133" s="44">
        <v>0.85832857142857144</v>
      </c>
      <c r="D133" s="35">
        <v>2.31</v>
      </c>
      <c r="E133" s="51">
        <v>0</v>
      </c>
      <c r="F133" s="51">
        <v>2.2123893805309933</v>
      </c>
      <c r="G133" s="35">
        <v>198.2739</v>
      </c>
      <c r="H133" s="35"/>
      <c r="I133" s="35">
        <v>2.2200000000000002</v>
      </c>
      <c r="J133" s="51">
        <v>0</v>
      </c>
      <c r="K133" s="51">
        <v>-1.3333333333333144</v>
      </c>
      <c r="L133" s="35">
        <v>190.54894285714289</v>
      </c>
      <c r="M133" s="35"/>
      <c r="N133" s="35">
        <v>3.18</v>
      </c>
      <c r="O133" s="51">
        <v>0</v>
      </c>
      <c r="P133" s="51">
        <v>12.765957446808528</v>
      </c>
      <c r="Q133" s="35">
        <v>272.94848571428577</v>
      </c>
      <c r="S133" s="35">
        <v>4.08</v>
      </c>
      <c r="T133" s="51">
        <v>0</v>
      </c>
      <c r="U133" s="51">
        <v>-2.8571428571428612</v>
      </c>
      <c r="V133" s="35">
        <v>350.19805714285718</v>
      </c>
    </row>
    <row r="134" spans="1:22">
      <c r="A134" s="168">
        <v>40321</v>
      </c>
      <c r="B134" s="11">
        <v>40315</v>
      </c>
      <c r="C134" s="44">
        <v>0.86208571428571434</v>
      </c>
      <c r="D134" s="35">
        <v>2.31</v>
      </c>
      <c r="E134" s="51">
        <v>0</v>
      </c>
      <c r="F134" s="51">
        <v>2.2123893805309933</v>
      </c>
      <c r="G134" s="35">
        <v>199.14180000000002</v>
      </c>
      <c r="H134" s="35"/>
      <c r="I134" s="35">
        <v>2.2200000000000002</v>
      </c>
      <c r="J134" s="51">
        <v>0</v>
      </c>
      <c r="K134" s="51">
        <v>-3.4782608695651902</v>
      </c>
      <c r="L134" s="35">
        <v>191.38302857142858</v>
      </c>
      <c r="M134" s="35"/>
      <c r="N134" s="35">
        <v>3.18</v>
      </c>
      <c r="O134" s="51">
        <v>0</v>
      </c>
      <c r="P134" s="51">
        <v>12.367491166077741</v>
      </c>
      <c r="Q134" s="35">
        <v>274.14325714285718</v>
      </c>
      <c r="S134" s="35">
        <v>4.08</v>
      </c>
      <c r="T134" s="51">
        <v>0</v>
      </c>
      <c r="U134" s="51">
        <v>-4.2253521126760489</v>
      </c>
      <c r="V134" s="35">
        <v>351.73097142857148</v>
      </c>
    </row>
    <row r="135" spans="1:22">
      <c r="A135" s="168">
        <v>40328</v>
      </c>
      <c r="B135" s="11">
        <v>40322</v>
      </c>
      <c r="C135" s="44">
        <v>0.85486428571428574</v>
      </c>
      <c r="D135" s="35">
        <v>2.31</v>
      </c>
      <c r="E135" s="51">
        <v>0</v>
      </c>
      <c r="F135" s="51">
        <v>-2.118644067796609</v>
      </c>
      <c r="G135" s="35">
        <v>197.47365000000002</v>
      </c>
      <c r="H135" s="35"/>
      <c r="I135" s="35">
        <v>2.2200000000000002</v>
      </c>
      <c r="J135" s="51">
        <v>0</v>
      </c>
      <c r="K135" s="51">
        <v>-8.2644628099173474</v>
      </c>
      <c r="L135" s="35">
        <v>189.77987142857145</v>
      </c>
      <c r="M135" s="35"/>
      <c r="N135" s="35">
        <v>3.16</v>
      </c>
      <c r="O135" s="51">
        <v>-0.62893081761006897</v>
      </c>
      <c r="P135" s="51">
        <v>9.7222222222222285</v>
      </c>
      <c r="Q135" s="35">
        <v>270.13711428571429</v>
      </c>
      <c r="S135" s="35">
        <v>4.26</v>
      </c>
      <c r="T135" s="51">
        <v>4.4117647058823337</v>
      </c>
      <c r="U135" s="51">
        <v>-4.0540540540540633</v>
      </c>
      <c r="V135" s="35">
        <v>364.17218571428572</v>
      </c>
    </row>
    <row r="136" spans="1:22">
      <c r="A136" s="168">
        <v>40335</v>
      </c>
      <c r="B136" s="11">
        <v>40329</v>
      </c>
      <c r="C136" s="44">
        <v>0.83676142857142843</v>
      </c>
      <c r="D136" s="35">
        <v>2.31</v>
      </c>
      <c r="E136" s="51">
        <v>0</v>
      </c>
      <c r="F136" s="51">
        <v>-2.118644067796609</v>
      </c>
      <c r="G136" s="35">
        <v>193.29188999999997</v>
      </c>
      <c r="H136" s="35"/>
      <c r="I136" s="35">
        <v>2.2200000000000002</v>
      </c>
      <c r="J136" s="51">
        <v>0</v>
      </c>
      <c r="K136" s="51">
        <v>-8.2644628099173474</v>
      </c>
      <c r="L136" s="35">
        <v>185.76103714285713</v>
      </c>
      <c r="M136" s="35"/>
      <c r="N136" s="35">
        <v>3.16</v>
      </c>
      <c r="O136" s="51">
        <v>0</v>
      </c>
      <c r="P136" s="51">
        <v>9.7222222222222285</v>
      </c>
      <c r="Q136" s="35">
        <v>264.4166114285714</v>
      </c>
      <c r="S136" s="35">
        <v>4.26</v>
      </c>
      <c r="T136" s="51">
        <v>0</v>
      </c>
      <c r="U136" s="51">
        <v>-4.0540540540540633</v>
      </c>
      <c r="V136" s="35">
        <v>356.46036857142849</v>
      </c>
    </row>
    <row r="137" spans="1:22">
      <c r="A137" s="168">
        <v>40342</v>
      </c>
      <c r="B137" s="11">
        <v>40336</v>
      </c>
      <c r="C137" s="44">
        <v>0.82711428571428569</v>
      </c>
      <c r="D137" s="35">
        <v>2.31</v>
      </c>
      <c r="E137" s="51">
        <v>0</v>
      </c>
      <c r="F137" s="51">
        <v>-3.3472803347280262</v>
      </c>
      <c r="G137" s="35">
        <v>191.0634</v>
      </c>
      <c r="H137" s="35"/>
      <c r="I137" s="35">
        <v>2.2200000000000002</v>
      </c>
      <c r="J137" s="51">
        <v>0</v>
      </c>
      <c r="K137" s="51">
        <v>-10.121457489878537</v>
      </c>
      <c r="L137" s="35">
        <v>183.61937142857144</v>
      </c>
      <c r="M137" s="35"/>
      <c r="N137" s="35">
        <v>3.16</v>
      </c>
      <c r="O137" s="51">
        <v>0</v>
      </c>
      <c r="P137" s="51">
        <v>8.9655172413793309</v>
      </c>
      <c r="Q137" s="35">
        <v>261.36811428571428</v>
      </c>
      <c r="S137" s="35">
        <v>4.26</v>
      </c>
      <c r="T137" s="51">
        <v>0</v>
      </c>
      <c r="U137" s="51">
        <v>-5.3333333333333286</v>
      </c>
      <c r="V137" s="35">
        <v>352.3506857142857</v>
      </c>
    </row>
    <row r="138" spans="1:22">
      <c r="A138" s="168">
        <v>40349</v>
      </c>
      <c r="B138" s="11">
        <v>40343</v>
      </c>
      <c r="C138" s="44">
        <v>0.83274999999999999</v>
      </c>
      <c r="D138" s="35">
        <v>2.36</v>
      </c>
      <c r="E138" s="51">
        <v>2.1645021645021529</v>
      </c>
      <c r="F138" s="51">
        <v>-2.074688796680519</v>
      </c>
      <c r="G138" s="35">
        <v>196.529</v>
      </c>
      <c r="H138" s="35"/>
      <c r="I138" s="35">
        <v>2.2999999999999998</v>
      </c>
      <c r="J138" s="51">
        <v>3.6036036036035881</v>
      </c>
      <c r="K138" s="51">
        <v>-6.8825910931174121</v>
      </c>
      <c r="L138" s="35">
        <v>191.53249999999997</v>
      </c>
      <c r="M138" s="35"/>
      <c r="N138" s="35">
        <v>3.2</v>
      </c>
      <c r="O138" s="51">
        <v>1.2658227848101262</v>
      </c>
      <c r="P138" s="51">
        <v>9.5890410958904226</v>
      </c>
      <c r="Q138" s="35">
        <v>266.48</v>
      </c>
      <c r="S138" s="35">
        <v>4.74</v>
      </c>
      <c r="T138" s="51">
        <v>11.26760563380283</v>
      </c>
      <c r="U138" s="51">
        <v>3.9473684210526585</v>
      </c>
      <c r="V138" s="35">
        <v>394.7235</v>
      </c>
    </row>
    <row r="139" spans="1:22">
      <c r="A139" s="168">
        <v>40356</v>
      </c>
      <c r="B139" s="11">
        <v>40350</v>
      </c>
      <c r="C139" s="44">
        <v>0.82748571428571427</v>
      </c>
      <c r="D139" s="35">
        <v>2.36</v>
      </c>
      <c r="E139" s="51">
        <v>0</v>
      </c>
      <c r="F139" s="51">
        <v>-4.0650406504065018</v>
      </c>
      <c r="G139" s="35">
        <v>195.28662857142857</v>
      </c>
      <c r="H139" s="35"/>
      <c r="I139" s="35">
        <v>2.2999999999999998</v>
      </c>
      <c r="J139" s="51">
        <v>0</v>
      </c>
      <c r="K139" s="51">
        <v>-8.7301587301587347</v>
      </c>
      <c r="L139" s="35">
        <v>190.32171428571428</v>
      </c>
      <c r="M139" s="35"/>
      <c r="N139" s="35">
        <v>3.2</v>
      </c>
      <c r="O139" s="51">
        <v>0</v>
      </c>
      <c r="P139" s="51">
        <v>8.1081081081081123</v>
      </c>
      <c r="Q139" s="35">
        <v>264.7954285714286</v>
      </c>
      <c r="S139" s="35">
        <v>4.74</v>
      </c>
      <c r="T139" s="51">
        <v>0</v>
      </c>
      <c r="U139" s="51">
        <v>1.2820512820512988</v>
      </c>
      <c r="V139" s="35">
        <v>392.22822857142859</v>
      </c>
    </row>
    <row r="140" spans="1:22">
      <c r="A140" s="168">
        <v>40363</v>
      </c>
      <c r="B140" s="11">
        <v>40357</v>
      </c>
      <c r="C140" s="44">
        <v>0.8205714285714284</v>
      </c>
      <c r="D140" s="35">
        <v>2.36</v>
      </c>
      <c r="E140" s="51">
        <v>0</v>
      </c>
      <c r="F140" s="51">
        <v>-5.9760956175298787</v>
      </c>
      <c r="G140" s="35">
        <v>193.65485714285708</v>
      </c>
      <c r="H140" s="35"/>
      <c r="I140" s="35">
        <v>2.2999999999999998</v>
      </c>
      <c r="J140" s="51">
        <v>0</v>
      </c>
      <c r="K140" s="51">
        <v>-11.196911196911202</v>
      </c>
      <c r="L140" s="35">
        <v>188.73142857142849</v>
      </c>
      <c r="M140" s="35"/>
      <c r="N140" s="35">
        <v>3.2</v>
      </c>
      <c r="O140" s="51">
        <v>0</v>
      </c>
      <c r="P140" s="51">
        <v>7.023411371237458</v>
      </c>
      <c r="Q140" s="35">
        <v>262.58285714285711</v>
      </c>
      <c r="S140" s="35">
        <v>4.5599999999999996</v>
      </c>
      <c r="T140" s="51">
        <v>-3.7974683544303929</v>
      </c>
      <c r="U140" s="51">
        <v>-2.5641025641025692</v>
      </c>
      <c r="V140" s="35">
        <v>374.18057142857128</v>
      </c>
    </row>
    <row r="141" spans="1:22">
      <c r="A141" s="168">
        <v>40370</v>
      </c>
      <c r="B141" s="11">
        <v>40364</v>
      </c>
      <c r="C141" s="44">
        <v>0.83167142857142873</v>
      </c>
      <c r="D141" s="35">
        <v>2.36</v>
      </c>
      <c r="E141" s="51">
        <v>0</v>
      </c>
      <c r="F141" s="51">
        <v>-5.9760956175298787</v>
      </c>
      <c r="G141" s="35">
        <v>196.27445714285716</v>
      </c>
      <c r="H141" s="35"/>
      <c r="I141" s="35">
        <v>2.2999999999999998</v>
      </c>
      <c r="J141" s="51">
        <v>0</v>
      </c>
      <c r="K141" s="51">
        <v>-11.196911196911202</v>
      </c>
      <c r="L141" s="35">
        <v>191.28442857142861</v>
      </c>
      <c r="M141" s="35"/>
      <c r="N141" s="35">
        <v>3.2</v>
      </c>
      <c r="O141" s="51">
        <v>0</v>
      </c>
      <c r="P141" s="51">
        <v>7.023411371237458</v>
      </c>
      <c r="Q141" s="35">
        <v>266.13485714285724</v>
      </c>
      <c r="S141" s="35">
        <v>4.5599999999999996</v>
      </c>
      <c r="T141" s="51">
        <v>0</v>
      </c>
      <c r="U141" s="51">
        <v>-2.5641025641025692</v>
      </c>
      <c r="V141" s="35">
        <v>379.24217142857145</v>
      </c>
    </row>
    <row r="142" spans="1:22">
      <c r="A142" s="168">
        <v>40377</v>
      </c>
      <c r="B142" s="11">
        <v>40371</v>
      </c>
      <c r="C142" s="44">
        <v>0.83782142857142861</v>
      </c>
      <c r="D142" s="35">
        <v>2.34</v>
      </c>
      <c r="E142" s="51">
        <v>-0.84745762711864359</v>
      </c>
      <c r="F142" s="51">
        <v>-6.772908366533855</v>
      </c>
      <c r="G142" s="35">
        <v>196.05021428571428</v>
      </c>
      <c r="H142" s="35"/>
      <c r="I142" s="35">
        <v>2.27</v>
      </c>
      <c r="J142" s="51">
        <v>-1.3043478260869534</v>
      </c>
      <c r="K142" s="51">
        <v>-12.355212355212359</v>
      </c>
      <c r="L142" s="35">
        <v>190.18546428571429</v>
      </c>
      <c r="M142" s="35"/>
      <c r="N142" s="35">
        <v>3.18</v>
      </c>
      <c r="O142" s="51">
        <v>-0.625</v>
      </c>
      <c r="P142" s="51">
        <v>6.3545150501672225</v>
      </c>
      <c r="Q142" s="35">
        <v>266.42721428571429</v>
      </c>
      <c r="S142" s="35">
        <v>4.5599999999999996</v>
      </c>
      <c r="T142" s="51">
        <v>0</v>
      </c>
      <c r="U142" s="51">
        <v>-2.5641025641025692</v>
      </c>
      <c r="V142" s="35">
        <v>382.04657142857144</v>
      </c>
    </row>
    <row r="143" spans="1:22">
      <c r="A143" s="168">
        <v>40384</v>
      </c>
      <c r="B143" s="11">
        <v>40378</v>
      </c>
      <c r="C143" s="44">
        <v>0.84253571428571428</v>
      </c>
      <c r="D143" s="35">
        <v>2.2999999999999998</v>
      </c>
      <c r="E143" s="51">
        <v>-1.7094017094017175</v>
      </c>
      <c r="F143" s="51">
        <v>-8.3665338645418359</v>
      </c>
      <c r="G143" s="35">
        <v>193.78321428571428</v>
      </c>
      <c r="H143" s="35"/>
      <c r="I143" s="35">
        <v>2.25</v>
      </c>
      <c r="J143" s="51">
        <v>-0.88105726872245782</v>
      </c>
      <c r="K143" s="51">
        <v>-13.127413127413121</v>
      </c>
      <c r="L143" s="35">
        <v>189.57053571428571</v>
      </c>
      <c r="M143" s="35"/>
      <c r="N143" s="35">
        <v>3.18</v>
      </c>
      <c r="O143" s="51">
        <v>0</v>
      </c>
      <c r="P143" s="51">
        <v>6.3545150501672225</v>
      </c>
      <c r="Q143" s="35">
        <v>267.92635714285717</v>
      </c>
      <c r="S143" s="35">
        <v>4.5599999999999996</v>
      </c>
      <c r="T143" s="51">
        <v>0</v>
      </c>
      <c r="U143" s="51">
        <v>-2.5641025641025692</v>
      </c>
      <c r="V143" s="35">
        <v>384.19628571428569</v>
      </c>
    </row>
    <row r="144" spans="1:22">
      <c r="A144" s="168">
        <v>40391</v>
      </c>
      <c r="B144" s="11">
        <v>40385</v>
      </c>
      <c r="C144" s="44">
        <v>0.8357285714285716</v>
      </c>
      <c r="D144" s="35">
        <v>2.2999999999999998</v>
      </c>
      <c r="E144" s="51">
        <v>0</v>
      </c>
      <c r="F144" s="51">
        <v>-8.3665338645418359</v>
      </c>
      <c r="G144" s="35">
        <v>192.21757142857146</v>
      </c>
      <c r="H144" s="35"/>
      <c r="I144" s="35">
        <v>2.2799999999999998</v>
      </c>
      <c r="J144" s="51">
        <v>1.3333333333333144</v>
      </c>
      <c r="K144" s="51">
        <v>-11.969111969111964</v>
      </c>
      <c r="L144" s="35">
        <v>190.54611428571431</v>
      </c>
      <c r="M144" s="35"/>
      <c r="N144" s="35">
        <v>3.18</v>
      </c>
      <c r="O144" s="51">
        <v>0</v>
      </c>
      <c r="P144" s="51">
        <v>6.3545150501672225</v>
      </c>
      <c r="Q144" s="35">
        <v>265.76168571428582</v>
      </c>
      <c r="S144" s="35">
        <v>4.38</v>
      </c>
      <c r="T144" s="51">
        <v>-3.9473684210526159</v>
      </c>
      <c r="U144" s="51">
        <v>-6.4102564102564088</v>
      </c>
      <c r="V144" s="35">
        <v>366.04911428571432</v>
      </c>
    </row>
    <row r="145" spans="1:22">
      <c r="A145" s="168">
        <v>40398</v>
      </c>
      <c r="B145" s="11">
        <v>40392</v>
      </c>
      <c r="C145" s="44">
        <v>0.82979999999999987</v>
      </c>
      <c r="D145" s="35">
        <v>2.36</v>
      </c>
      <c r="E145" s="51">
        <v>2.6086956521739211</v>
      </c>
      <c r="F145" s="51">
        <v>-8.1712062256809332</v>
      </c>
      <c r="G145" s="35">
        <v>195.83279999999996</v>
      </c>
      <c r="H145" s="35"/>
      <c r="I145" s="35">
        <v>2.36</v>
      </c>
      <c r="J145" s="51">
        <v>3.5087719298245759</v>
      </c>
      <c r="K145" s="51">
        <v>-11.610486891385776</v>
      </c>
      <c r="L145" s="35">
        <v>195.83279999999996</v>
      </c>
      <c r="M145" s="35"/>
      <c r="N145" s="35">
        <v>3.21</v>
      </c>
      <c r="O145" s="51">
        <v>0.94339622641508925</v>
      </c>
      <c r="P145" s="51">
        <v>5.5921052631579045</v>
      </c>
      <c r="Q145" s="35">
        <v>266.36579999999992</v>
      </c>
      <c r="S145" s="35">
        <v>4.74</v>
      </c>
      <c r="T145" s="51">
        <v>8.2191780821917888</v>
      </c>
      <c r="U145" s="51">
        <v>-7.0588235294117538</v>
      </c>
      <c r="V145" s="35">
        <v>393.32519999999994</v>
      </c>
    </row>
    <row r="146" spans="1:22">
      <c r="A146" s="168">
        <v>40405</v>
      </c>
      <c r="B146" s="11">
        <v>40399</v>
      </c>
      <c r="C146" s="44">
        <v>0.82664285714285712</v>
      </c>
      <c r="D146" s="35">
        <v>2.39</v>
      </c>
      <c r="E146" s="51">
        <v>1.2711864406779796</v>
      </c>
      <c r="F146" s="51" t="e">
        <v>#DIV/0!</v>
      </c>
      <c r="G146" s="35">
        <v>197.56764285714286</v>
      </c>
      <c r="H146" s="35"/>
      <c r="I146" s="35">
        <v>2.4</v>
      </c>
      <c r="J146" s="51">
        <v>1.6949152542372872</v>
      </c>
      <c r="K146" s="51" t="e">
        <v>#DIV/0!</v>
      </c>
      <c r="L146" s="35">
        <v>198.3942857142857</v>
      </c>
      <c r="M146" s="35"/>
      <c r="N146" s="35">
        <v>3.23</v>
      </c>
      <c r="O146" s="51">
        <v>0.62305295950156392</v>
      </c>
      <c r="P146" s="51" t="e">
        <v>#DIV/0!</v>
      </c>
      <c r="Q146" s="35">
        <v>267.00564285714285</v>
      </c>
      <c r="S146" s="35">
        <v>5.4</v>
      </c>
      <c r="T146" s="51">
        <v>13.924050632911403</v>
      </c>
      <c r="U146" s="51" t="e">
        <v>#DIV/0!</v>
      </c>
      <c r="V146" s="35">
        <v>446.38714285714292</v>
      </c>
    </row>
    <row r="147" spans="1:22">
      <c r="A147" s="168">
        <v>40412</v>
      </c>
      <c r="B147" s="11">
        <v>40406</v>
      </c>
      <c r="C147" s="44">
        <v>0.82104999999999995</v>
      </c>
      <c r="D147" s="35">
        <v>2.44</v>
      </c>
      <c r="E147" s="51">
        <v>2.092050209205027</v>
      </c>
      <c r="F147" s="51" t="e">
        <v>#DIV/0!</v>
      </c>
      <c r="G147" s="35">
        <v>200.33619999999996</v>
      </c>
      <c r="H147" s="35"/>
      <c r="I147" s="35">
        <v>2.4500000000000002</v>
      </c>
      <c r="J147" s="51">
        <v>2.0833333333333428</v>
      </c>
      <c r="K147" s="51" t="e">
        <v>#DIV/0!</v>
      </c>
      <c r="L147" s="35">
        <v>201.15725000000003</v>
      </c>
      <c r="M147" s="35"/>
      <c r="N147" s="35">
        <v>3.23</v>
      </c>
      <c r="O147" s="51">
        <v>0</v>
      </c>
      <c r="P147" s="51" t="e">
        <v>#DIV/0!</v>
      </c>
      <c r="Q147" s="35">
        <v>265.19914999999997</v>
      </c>
      <c r="S147" s="35">
        <v>5.4</v>
      </c>
      <c r="T147" s="51">
        <v>0</v>
      </c>
      <c r="U147" s="51" t="e">
        <v>#DIV/0!</v>
      </c>
      <c r="V147" s="35">
        <v>443.36700000000002</v>
      </c>
    </row>
    <row r="148" spans="1:22">
      <c r="A148" s="168">
        <v>40419</v>
      </c>
      <c r="B148" s="11">
        <v>40413</v>
      </c>
      <c r="C148" s="44">
        <v>0.81892142857142858</v>
      </c>
      <c r="D148" s="35">
        <v>2.4900000000000002</v>
      </c>
      <c r="E148" s="51">
        <v>2.0491803278688678</v>
      </c>
      <c r="F148" s="51">
        <v>-10.10830324909746</v>
      </c>
      <c r="G148" s="35">
        <v>203.91143571428572</v>
      </c>
      <c r="H148" s="35"/>
      <c r="I148" s="35">
        <v>2.5299999999999998</v>
      </c>
      <c r="J148" s="51">
        <v>3.2653061224489761</v>
      </c>
      <c r="K148" s="51">
        <v>-9.9644128113879162</v>
      </c>
      <c r="L148" s="35">
        <v>207.18712142857143</v>
      </c>
      <c r="M148" s="35"/>
      <c r="N148" s="35">
        <v>3.27</v>
      </c>
      <c r="O148" s="51">
        <v>1.2383900928792428</v>
      </c>
      <c r="P148" s="51">
        <v>5.1446945337620775</v>
      </c>
      <c r="Q148" s="35">
        <v>267.78730714285712</v>
      </c>
      <c r="S148" s="35">
        <v>4.8</v>
      </c>
      <c r="T148" s="51">
        <v>-11.111111111111114</v>
      </c>
      <c r="U148" s="51">
        <v>1.265822784810112</v>
      </c>
      <c r="V148" s="35">
        <v>393.08228571428572</v>
      </c>
    </row>
    <row r="149" spans="1:22">
      <c r="A149" s="168">
        <v>40426</v>
      </c>
      <c r="B149" s="11">
        <v>40420</v>
      </c>
      <c r="C149" s="44">
        <v>0.82744285714285704</v>
      </c>
      <c r="D149" s="35">
        <v>2.61</v>
      </c>
      <c r="E149" s="51">
        <v>4.8192771084337238</v>
      </c>
      <c r="F149" s="51">
        <v>-5.0909090909090935</v>
      </c>
      <c r="G149" s="35">
        <v>215.96258571428569</v>
      </c>
      <c r="H149" s="35"/>
      <c r="I149" s="35">
        <v>2.63</v>
      </c>
      <c r="J149" s="51">
        <v>3.9525691699604693</v>
      </c>
      <c r="K149" s="51">
        <v>-4.7101449275362341</v>
      </c>
      <c r="L149" s="35">
        <v>217.61747142857138</v>
      </c>
      <c r="M149" s="35"/>
      <c r="N149" s="35">
        <v>3.31</v>
      </c>
      <c r="O149" s="51">
        <v>1.223241590214073</v>
      </c>
      <c r="P149" s="51">
        <v>6.4308681672025756</v>
      </c>
      <c r="Q149" s="35">
        <v>273.88358571428569</v>
      </c>
      <c r="S149" s="35">
        <v>4.68</v>
      </c>
      <c r="T149" s="51">
        <v>-2.5</v>
      </c>
      <c r="U149" s="51">
        <v>-1.2658227848101262</v>
      </c>
      <c r="V149" s="35">
        <v>387.24325714285703</v>
      </c>
    </row>
    <row r="150" spans="1:22">
      <c r="A150" s="168">
        <v>40433</v>
      </c>
      <c r="B150" s="11">
        <v>40427</v>
      </c>
      <c r="C150" s="44">
        <v>0.82824285714285728</v>
      </c>
      <c r="D150" s="35">
        <v>2.61</v>
      </c>
      <c r="E150" s="51">
        <v>0</v>
      </c>
      <c r="F150" s="51">
        <v>-5.0909090909090935</v>
      </c>
      <c r="G150" s="35">
        <v>216.17138571428575</v>
      </c>
      <c r="H150" s="35"/>
      <c r="I150" s="35">
        <v>2.63</v>
      </c>
      <c r="J150" s="51">
        <v>0</v>
      </c>
      <c r="K150" s="51">
        <v>-2.9520295202952127</v>
      </c>
      <c r="L150" s="35">
        <v>217.82787142857148</v>
      </c>
      <c r="M150" s="35"/>
      <c r="N150" s="35">
        <v>3.31</v>
      </c>
      <c r="O150" s="51">
        <v>0</v>
      </c>
      <c r="P150" s="51">
        <v>6.4308681672025756</v>
      </c>
      <c r="Q150" s="35">
        <v>274.14838571428578</v>
      </c>
      <c r="S150" s="35">
        <v>4.68</v>
      </c>
      <c r="T150" s="51">
        <v>0</v>
      </c>
      <c r="U150" s="51">
        <v>-1.2658227848101262</v>
      </c>
      <c r="V150" s="35">
        <v>387.61765714285718</v>
      </c>
    </row>
    <row r="151" spans="1:22">
      <c r="A151" s="168">
        <v>40440</v>
      </c>
      <c r="B151" s="11">
        <v>40434</v>
      </c>
      <c r="C151" s="44">
        <v>0.83330000000000004</v>
      </c>
      <c r="D151" s="35">
        <v>2.61</v>
      </c>
      <c r="E151" s="51">
        <v>0</v>
      </c>
      <c r="F151" s="51">
        <v>-4.044117647058826</v>
      </c>
      <c r="G151" s="35">
        <v>217.49130000000002</v>
      </c>
      <c r="H151" s="35"/>
      <c r="I151" s="35">
        <v>2.63</v>
      </c>
      <c r="J151" s="51">
        <v>0</v>
      </c>
      <c r="K151" s="51">
        <v>-2.9520295202952127</v>
      </c>
      <c r="L151" s="35">
        <v>219.15789999999998</v>
      </c>
      <c r="M151" s="35"/>
      <c r="N151" s="35">
        <v>3.31</v>
      </c>
      <c r="O151" s="51">
        <v>0</v>
      </c>
      <c r="P151" s="51">
        <v>6.4308681672025756</v>
      </c>
      <c r="Q151" s="35">
        <v>275.82229999999998</v>
      </c>
      <c r="S151" s="35">
        <v>4.68</v>
      </c>
      <c r="T151" s="51">
        <v>0</v>
      </c>
      <c r="U151" s="51">
        <v>-2.5</v>
      </c>
      <c r="V151" s="35">
        <v>389.98439999999999</v>
      </c>
    </row>
    <row r="152" spans="1:22">
      <c r="A152" s="168">
        <v>40447</v>
      </c>
      <c r="B152" s="11">
        <v>40441</v>
      </c>
      <c r="C152" s="44">
        <v>0.8474571428571428</v>
      </c>
      <c r="D152" s="35">
        <v>2.61</v>
      </c>
      <c r="E152" s="51">
        <v>0</v>
      </c>
      <c r="F152" s="51">
        <v>-4.044117647058826</v>
      </c>
      <c r="G152" s="35">
        <v>221.18631428571427</v>
      </c>
      <c r="H152" s="35"/>
      <c r="I152" s="35">
        <v>2.63</v>
      </c>
      <c r="J152" s="51">
        <v>0</v>
      </c>
      <c r="K152" s="51">
        <v>-2.9520295202952127</v>
      </c>
      <c r="L152" s="35">
        <v>222.88122857142855</v>
      </c>
      <c r="M152" s="35"/>
      <c r="N152" s="35">
        <v>3.31</v>
      </c>
      <c r="O152" s="51">
        <v>0</v>
      </c>
      <c r="P152" s="51">
        <v>5.7507987220447347</v>
      </c>
      <c r="Q152" s="35">
        <v>280.50831428571428</v>
      </c>
      <c r="S152" s="35">
        <v>4.68</v>
      </c>
      <c r="T152" s="51">
        <v>0</v>
      </c>
      <c r="U152" s="51">
        <v>-4.8780487804878021</v>
      </c>
      <c r="V152" s="35">
        <v>396.60994285714281</v>
      </c>
    </row>
    <row r="153" spans="1:22">
      <c r="A153" s="168">
        <v>40454</v>
      </c>
      <c r="B153" s="11">
        <v>40448</v>
      </c>
      <c r="C153" s="44">
        <v>0.85866428571428588</v>
      </c>
      <c r="D153" s="35">
        <v>2.57</v>
      </c>
      <c r="E153" s="51">
        <v>-1.5325670498084349</v>
      </c>
      <c r="F153" s="51">
        <v>-5.5147058823529562</v>
      </c>
      <c r="G153" s="35">
        <v>220.67672142857145</v>
      </c>
      <c r="H153" s="35"/>
      <c r="I153" s="35">
        <v>2.57</v>
      </c>
      <c r="J153" s="51">
        <v>-2.281368821292773</v>
      </c>
      <c r="K153" s="51">
        <v>-5.1660516605166151</v>
      </c>
      <c r="L153" s="35">
        <v>220.67672142857145</v>
      </c>
      <c r="M153" s="35"/>
      <c r="N153" s="35">
        <v>3.34</v>
      </c>
      <c r="O153" s="51">
        <v>0.90634441087613027</v>
      </c>
      <c r="P153" s="51">
        <v>6.7092651757188548</v>
      </c>
      <c r="Q153" s="35">
        <v>286.79387142857149</v>
      </c>
      <c r="S153" s="35">
        <v>4.8</v>
      </c>
      <c r="T153" s="51">
        <v>2.5641025641025834</v>
      </c>
      <c r="U153" s="51">
        <v>-1.2345679012345698</v>
      </c>
      <c r="V153" s="35">
        <v>412.15885714285719</v>
      </c>
    </row>
    <row r="154" spans="1:22">
      <c r="A154" s="168">
        <v>40461</v>
      </c>
      <c r="B154" s="11">
        <v>40455</v>
      </c>
      <c r="C154" s="44">
        <v>0.87104999999999999</v>
      </c>
      <c r="D154" s="35">
        <v>2.57</v>
      </c>
      <c r="E154" s="51">
        <v>0</v>
      </c>
      <c r="F154" s="51">
        <v>-7.5539568345323715</v>
      </c>
      <c r="G154" s="35">
        <v>223.85984999999997</v>
      </c>
      <c r="H154" s="35"/>
      <c r="I154" s="35">
        <v>2.54</v>
      </c>
      <c r="J154" s="51">
        <v>-1.1673151750972721</v>
      </c>
      <c r="K154" s="51">
        <v>-7.9710144927536106</v>
      </c>
      <c r="L154" s="35">
        <v>221.24670000000003</v>
      </c>
      <c r="M154" s="35"/>
      <c r="N154" s="35">
        <v>3.32</v>
      </c>
      <c r="O154" s="51">
        <v>-0.59880239520958867</v>
      </c>
      <c r="P154" s="51">
        <v>6.0702875399361034</v>
      </c>
      <c r="Q154" s="35">
        <v>289.18860000000001</v>
      </c>
      <c r="S154" s="35">
        <v>4.5599999999999996</v>
      </c>
      <c r="T154" s="51">
        <v>-5</v>
      </c>
      <c r="U154" s="51">
        <v>-3.7974683544303929</v>
      </c>
      <c r="V154" s="35">
        <v>397.19879999999995</v>
      </c>
    </row>
    <row r="155" spans="1:22">
      <c r="A155" s="168">
        <v>40468</v>
      </c>
      <c r="B155" s="11">
        <v>40462</v>
      </c>
      <c r="C155" s="44">
        <v>0.87695714285714288</v>
      </c>
      <c r="D155" s="35">
        <v>2.57</v>
      </c>
      <c r="E155" s="51">
        <v>0</v>
      </c>
      <c r="F155" s="51">
        <v>-7.5539568345323715</v>
      </c>
      <c r="G155" s="35">
        <v>225.3779857142857</v>
      </c>
      <c r="H155" s="35"/>
      <c r="I155" s="35">
        <v>2.54</v>
      </c>
      <c r="J155" s="51">
        <v>0</v>
      </c>
      <c r="K155" s="51">
        <v>-7.9710144927536106</v>
      </c>
      <c r="L155" s="35">
        <v>222.7471142857143</v>
      </c>
      <c r="M155" s="35"/>
      <c r="N155" s="35">
        <v>3.32</v>
      </c>
      <c r="O155" s="51">
        <v>0</v>
      </c>
      <c r="P155" s="51">
        <v>6.0702875399361034</v>
      </c>
      <c r="Q155" s="35">
        <v>291.14977142857146</v>
      </c>
      <c r="S155" s="35">
        <v>4.5599999999999996</v>
      </c>
      <c r="T155" s="51">
        <v>0</v>
      </c>
      <c r="U155" s="51">
        <v>-3.7974683544303929</v>
      </c>
      <c r="V155" s="35">
        <v>399.89245714285715</v>
      </c>
    </row>
    <row r="156" spans="1:22">
      <c r="A156" s="168">
        <v>40475</v>
      </c>
      <c r="B156" s="11">
        <v>40469</v>
      </c>
      <c r="C156" s="44">
        <v>0.88279999999999992</v>
      </c>
      <c r="D156" s="35">
        <v>2.57</v>
      </c>
      <c r="E156" s="51">
        <v>0</v>
      </c>
      <c r="F156" s="51">
        <v>-7.5539568345323715</v>
      </c>
      <c r="G156" s="35">
        <v>226.87959999999995</v>
      </c>
      <c r="H156" s="35"/>
      <c r="I156" s="35">
        <v>2.54</v>
      </c>
      <c r="J156" s="51">
        <v>0</v>
      </c>
      <c r="K156" s="51">
        <v>-7.9710144927536106</v>
      </c>
      <c r="L156" s="35">
        <v>224.23119999999997</v>
      </c>
      <c r="M156" s="35"/>
      <c r="N156" s="35">
        <v>3.29</v>
      </c>
      <c r="O156" s="51">
        <v>-0.90361445783130989</v>
      </c>
      <c r="P156" s="51">
        <v>5.1118210862619833</v>
      </c>
      <c r="Q156" s="35">
        <v>290.44119999999998</v>
      </c>
      <c r="S156" s="35">
        <v>4.5599999999999996</v>
      </c>
      <c r="T156" s="51">
        <v>0</v>
      </c>
      <c r="U156" s="51">
        <v>-3.7974683544303929</v>
      </c>
      <c r="V156" s="35">
        <v>402.5567999999999</v>
      </c>
    </row>
    <row r="157" spans="1:22">
      <c r="A157" s="168">
        <v>40482</v>
      </c>
      <c r="B157" s="11">
        <v>40476</v>
      </c>
      <c r="C157" s="44">
        <v>0.87666428571428567</v>
      </c>
      <c r="D157" s="35">
        <v>2.57</v>
      </c>
      <c r="E157" s="51">
        <v>0</v>
      </c>
      <c r="F157" s="51">
        <v>-11.986301369863014</v>
      </c>
      <c r="G157" s="35">
        <v>225.3027214285714</v>
      </c>
      <c r="H157" s="35"/>
      <c r="I157" s="35">
        <v>2.54</v>
      </c>
      <c r="J157" s="51">
        <v>0</v>
      </c>
      <c r="K157" s="51">
        <v>-7.9710144927536106</v>
      </c>
      <c r="L157" s="35">
        <v>222.67272857142854</v>
      </c>
      <c r="M157" s="35"/>
      <c r="N157" s="35">
        <v>3.26</v>
      </c>
      <c r="O157" s="51">
        <v>-0.91185410334347239</v>
      </c>
      <c r="P157" s="51">
        <v>4.1533546325878632</v>
      </c>
      <c r="Q157" s="35">
        <v>285.79255714285711</v>
      </c>
      <c r="S157" s="35">
        <v>4.5599999999999996</v>
      </c>
      <c r="T157" s="51">
        <v>0</v>
      </c>
      <c r="U157" s="51">
        <v>-1.2987012987013031</v>
      </c>
      <c r="V157" s="35">
        <v>399.75891428571424</v>
      </c>
    </row>
    <row r="158" spans="1:22">
      <c r="A158" s="168">
        <v>40489</v>
      </c>
      <c r="B158" s="11">
        <v>40483</v>
      </c>
      <c r="C158" s="44">
        <v>0.8703142857142856</v>
      </c>
      <c r="D158" s="35">
        <v>2.52</v>
      </c>
      <c r="E158" s="51">
        <v>-1.9455252918287869</v>
      </c>
      <c r="F158" s="51">
        <v>-8.6956521739130324</v>
      </c>
      <c r="G158" s="35">
        <v>219.31919999999997</v>
      </c>
      <c r="H158" s="35"/>
      <c r="I158" s="35">
        <v>2.54</v>
      </c>
      <c r="J158" s="51">
        <v>0</v>
      </c>
      <c r="K158" s="51">
        <v>-6.9597069597069634</v>
      </c>
      <c r="L158" s="35">
        <v>221.05982857142857</v>
      </c>
      <c r="M158" s="35"/>
      <c r="N158" s="35">
        <v>3.24</v>
      </c>
      <c r="O158" s="51">
        <v>-0.61349693251531789</v>
      </c>
      <c r="P158" s="51">
        <v>3.5143769968051259</v>
      </c>
      <c r="Q158" s="35">
        <v>281.98182857142859</v>
      </c>
      <c r="S158" s="35">
        <v>4.5599999999999996</v>
      </c>
      <c r="T158" s="51">
        <v>0</v>
      </c>
      <c r="U158" s="51">
        <v>5.5555555555555429</v>
      </c>
      <c r="V158" s="35">
        <v>396.86331428571424</v>
      </c>
    </row>
    <row r="159" spans="1:22">
      <c r="A159" s="168">
        <v>40496</v>
      </c>
      <c r="B159" s="11">
        <v>40490</v>
      </c>
      <c r="C159" s="44">
        <v>0.85718571428571422</v>
      </c>
      <c r="D159" s="35">
        <v>2.5499999999999998</v>
      </c>
      <c r="E159" s="51">
        <v>1.1904761904761898</v>
      </c>
      <c r="F159" s="51">
        <v>-7.6086956521739069</v>
      </c>
      <c r="G159" s="35">
        <v>218.58235714285712</v>
      </c>
      <c r="H159" s="35"/>
      <c r="I159" s="35">
        <v>2.5499999999999998</v>
      </c>
      <c r="J159" s="51">
        <v>0.39370078740157055</v>
      </c>
      <c r="K159" s="51">
        <v>-6.5934065934065984</v>
      </c>
      <c r="L159" s="35">
        <v>218.58235714285712</v>
      </c>
      <c r="M159" s="35"/>
      <c r="N159" s="35">
        <v>3.24</v>
      </c>
      <c r="O159" s="51">
        <v>0</v>
      </c>
      <c r="P159" s="51">
        <v>3.5143769968051259</v>
      </c>
      <c r="Q159" s="35">
        <v>277.72817142857144</v>
      </c>
      <c r="S159" s="35">
        <v>4.5599999999999996</v>
      </c>
      <c r="T159" s="51">
        <v>0</v>
      </c>
      <c r="U159" s="51">
        <v>5.5555555555555429</v>
      </c>
      <c r="V159" s="35">
        <v>390.87668571428566</v>
      </c>
    </row>
    <row r="160" spans="1:22">
      <c r="A160" s="168">
        <v>40503</v>
      </c>
      <c r="B160" s="11">
        <v>40497</v>
      </c>
      <c r="C160" s="44">
        <v>0.85159285714285715</v>
      </c>
      <c r="D160" s="35">
        <v>2.6</v>
      </c>
      <c r="E160" s="51">
        <v>1.9607843137255117</v>
      </c>
      <c r="F160" s="51">
        <v>-5.7971014492753596</v>
      </c>
      <c r="G160" s="35">
        <v>221.41414285714288</v>
      </c>
      <c r="H160" s="35"/>
      <c r="I160" s="35">
        <v>2.5499999999999998</v>
      </c>
      <c r="J160" s="51">
        <v>0</v>
      </c>
      <c r="K160" s="51">
        <v>-6.5934065934065984</v>
      </c>
      <c r="L160" s="35">
        <v>217.15617857142857</v>
      </c>
      <c r="M160" s="35"/>
      <c r="N160" s="35">
        <v>3.21</v>
      </c>
      <c r="O160" s="51">
        <v>-0.92592592592592382</v>
      </c>
      <c r="P160" s="51">
        <v>2.5559105431310059</v>
      </c>
      <c r="Q160" s="35">
        <v>273.36130714285719</v>
      </c>
      <c r="S160" s="35">
        <v>4.32</v>
      </c>
      <c r="T160" s="51">
        <v>-5.2631578947368212</v>
      </c>
      <c r="U160" s="51">
        <v>2.8571428571428754</v>
      </c>
      <c r="V160" s="35">
        <v>367.88811428571432</v>
      </c>
    </row>
    <row r="161" spans="1:22">
      <c r="A161" s="168">
        <v>40510</v>
      </c>
      <c r="B161" s="11">
        <v>40504</v>
      </c>
      <c r="C161" s="44">
        <v>0.84824285714285708</v>
      </c>
      <c r="D161" s="35">
        <v>2.6</v>
      </c>
      <c r="E161" s="51">
        <v>0</v>
      </c>
      <c r="F161" s="51">
        <v>-5.7971014492753596</v>
      </c>
      <c r="G161" s="35">
        <v>220.54314285714284</v>
      </c>
      <c r="H161" s="35"/>
      <c r="I161" s="35">
        <v>2.5499999999999998</v>
      </c>
      <c r="J161" s="51">
        <v>0</v>
      </c>
      <c r="K161" s="51">
        <v>-6.5934065934065984</v>
      </c>
      <c r="L161" s="35">
        <v>216.30192857142853</v>
      </c>
      <c r="M161" s="35"/>
      <c r="N161" s="35">
        <v>3.18</v>
      </c>
      <c r="O161" s="51">
        <v>-0.93457943925233167</v>
      </c>
      <c r="P161" s="51">
        <v>1.5974440894568716</v>
      </c>
      <c r="Q161" s="35">
        <v>269.74122857142856</v>
      </c>
      <c r="S161" s="35">
        <v>4.32</v>
      </c>
      <c r="T161" s="51">
        <v>0</v>
      </c>
      <c r="U161" s="51">
        <v>2.8571428571428754</v>
      </c>
      <c r="V161" s="35">
        <v>366.44091428571431</v>
      </c>
    </row>
    <row r="162" spans="1:22">
      <c r="A162" s="168">
        <v>40517</v>
      </c>
      <c r="B162" s="11">
        <v>40511</v>
      </c>
      <c r="C162" s="44">
        <v>0.84373571428571437</v>
      </c>
      <c r="D162" s="35">
        <v>2.6</v>
      </c>
      <c r="E162" s="51">
        <v>0</v>
      </c>
      <c r="F162" s="51">
        <v>-5.7971014492753596</v>
      </c>
      <c r="G162" s="35">
        <v>219.37128571428573</v>
      </c>
      <c r="H162" s="35"/>
      <c r="I162" s="35">
        <v>2.5499999999999998</v>
      </c>
      <c r="J162" s="51">
        <v>0</v>
      </c>
      <c r="K162" s="51">
        <v>-6.5934065934065984</v>
      </c>
      <c r="L162" s="35">
        <v>215.15260714285716</v>
      </c>
      <c r="M162" s="35"/>
      <c r="N162" s="35">
        <v>3.18</v>
      </c>
      <c r="O162" s="51">
        <v>0</v>
      </c>
      <c r="P162" s="51">
        <v>1.5974440894568716</v>
      </c>
      <c r="Q162" s="35">
        <v>268.30795714285716</v>
      </c>
      <c r="S162">
        <v>4.32</v>
      </c>
      <c r="T162" s="51">
        <v>0</v>
      </c>
      <c r="U162" s="51">
        <v>2.8571428571428754</v>
      </c>
      <c r="V162" s="35">
        <v>364.49382857142865</v>
      </c>
    </row>
    <row r="163" spans="1:22">
      <c r="A163" s="168">
        <v>40524</v>
      </c>
      <c r="B163" s="11">
        <v>40518</v>
      </c>
      <c r="C163" s="44">
        <v>0.84158571428571438</v>
      </c>
      <c r="D163" s="35">
        <v>2.5499999999999998</v>
      </c>
      <c r="E163" s="51">
        <v>-1.923076923076934</v>
      </c>
      <c r="F163" s="51">
        <v>-8.6021505376344152</v>
      </c>
      <c r="G163" s="35">
        <v>214.60435714285717</v>
      </c>
      <c r="H163" s="35"/>
      <c r="I163" s="35">
        <v>2.5299999999999998</v>
      </c>
      <c r="J163" s="51">
        <v>-0.78431372549019329</v>
      </c>
      <c r="K163" s="51">
        <v>-4.8872180451127889</v>
      </c>
      <c r="L163" s="35">
        <v>212.92118571428574</v>
      </c>
      <c r="M163" s="35"/>
      <c r="N163" s="35">
        <v>3.13</v>
      </c>
      <c r="O163" s="51">
        <v>-1.5723270440251724</v>
      </c>
      <c r="P163" s="51">
        <v>-0.63492063492063266</v>
      </c>
      <c r="Q163" s="35">
        <v>263.41632857142861</v>
      </c>
      <c r="S163">
        <v>4.5599999999999996</v>
      </c>
      <c r="T163" s="51">
        <v>5.5555555555555429</v>
      </c>
      <c r="U163" s="51">
        <v>2.7027027027026804</v>
      </c>
      <c r="V163" s="35">
        <v>383.76308571428575</v>
      </c>
    </row>
    <row r="164" spans="1:22">
      <c r="A164" s="168">
        <v>40531</v>
      </c>
      <c r="B164" s="11">
        <v>40525</v>
      </c>
      <c r="C164" s="44">
        <v>0.84772857142857128</v>
      </c>
      <c r="D164" s="35">
        <v>2.5499999999999998</v>
      </c>
      <c r="E164" s="51">
        <v>0</v>
      </c>
      <c r="F164" s="51">
        <v>-8.6021505376344152</v>
      </c>
      <c r="G164" s="35">
        <v>216.17078571428564</v>
      </c>
      <c r="H164" s="35"/>
      <c r="I164" s="35">
        <v>2.5299999999999998</v>
      </c>
      <c r="J164" s="51">
        <v>0</v>
      </c>
      <c r="K164" s="51">
        <v>-4.1666666666666714</v>
      </c>
      <c r="L164" s="35">
        <v>214.47532857142852</v>
      </c>
      <c r="M164" s="35"/>
      <c r="N164" s="35">
        <v>3.1</v>
      </c>
      <c r="O164" s="51">
        <v>-0.95846645367410588</v>
      </c>
      <c r="P164" s="51">
        <v>-1.8987341772151893</v>
      </c>
      <c r="Q164" s="35">
        <v>262.79585714285713</v>
      </c>
      <c r="S164" s="35">
        <v>4.8</v>
      </c>
      <c r="T164" s="51">
        <v>5.2631578947368354</v>
      </c>
      <c r="U164" s="51">
        <v>2.5641025641025834</v>
      </c>
      <c r="V164" s="35">
        <v>406.90971428571424</v>
      </c>
    </row>
    <row r="165" spans="1:22">
      <c r="A165" s="168">
        <v>40538</v>
      </c>
      <c r="B165" s="11">
        <v>40532</v>
      </c>
      <c r="C165" s="44">
        <v>0.84927857142857133</v>
      </c>
      <c r="D165" s="35">
        <v>2.5499999999999998</v>
      </c>
      <c r="E165" s="51">
        <v>0</v>
      </c>
      <c r="F165" s="51" t="e">
        <v>#VALUE!</v>
      </c>
      <c r="G165" s="35">
        <v>216.56603571428565</v>
      </c>
      <c r="H165" s="35"/>
      <c r="I165" s="35">
        <v>2.5299999999999998</v>
      </c>
      <c r="J165" s="51">
        <v>0</v>
      </c>
      <c r="K165" s="51" t="e">
        <v>#VALUE!</v>
      </c>
      <c r="L165" s="35">
        <v>214.86747857142853</v>
      </c>
      <c r="M165" s="35"/>
      <c r="N165" s="35">
        <v>3.1</v>
      </c>
      <c r="O165" s="51">
        <v>0</v>
      </c>
      <c r="P165" s="51" t="e">
        <v>#VALUE!</v>
      </c>
      <c r="Q165" s="35">
        <v>263.27635714285714</v>
      </c>
      <c r="S165" s="35">
        <v>4.8</v>
      </c>
      <c r="T165" s="51">
        <v>0</v>
      </c>
      <c r="U165" s="51" t="e">
        <v>#VALUE!</v>
      </c>
      <c r="V165" s="35">
        <v>407.65371428571422</v>
      </c>
    </row>
    <row r="166" spans="1:22">
      <c r="A166" s="168">
        <v>40545</v>
      </c>
      <c r="B166" s="11">
        <v>40539</v>
      </c>
      <c r="C166">
        <v>0.85585000000000011</v>
      </c>
      <c r="D166">
        <v>2.5499999999999998</v>
      </c>
      <c r="E166" s="51">
        <v>0</v>
      </c>
      <c r="F166" s="51">
        <v>-8.6021505376344152</v>
      </c>
      <c r="G166" s="35">
        <v>218.24175000000002</v>
      </c>
      <c r="I166">
        <v>2.5299999999999998</v>
      </c>
      <c r="J166" s="51">
        <v>0</v>
      </c>
      <c r="K166" s="51">
        <v>-0.39370078740158476</v>
      </c>
      <c r="L166" s="35">
        <v>216.53005000000002</v>
      </c>
      <c r="N166">
        <v>3.02</v>
      </c>
      <c r="O166" s="51">
        <v>-2.5806451612903345</v>
      </c>
      <c r="P166" s="51">
        <v>-3.8216560509554114</v>
      </c>
      <c r="Q166" s="35">
        <v>258.46670000000006</v>
      </c>
      <c r="S166">
        <v>4.92</v>
      </c>
      <c r="T166" s="51">
        <v>2.5000000000000142</v>
      </c>
      <c r="U166" s="51">
        <v>3.7974683544303787</v>
      </c>
      <c r="V166" s="35">
        <v>421.07820000000009</v>
      </c>
    </row>
    <row r="167" spans="1:22">
      <c r="A167" s="168">
        <v>40552</v>
      </c>
      <c r="B167" s="11">
        <v>40546</v>
      </c>
      <c r="C167">
        <v>0.85003000000000006</v>
      </c>
      <c r="D167" s="35">
        <v>2.5499999999999998</v>
      </c>
      <c r="E167" s="51">
        <v>0</v>
      </c>
      <c r="F167" s="51">
        <v>-8.6021505376344152</v>
      </c>
      <c r="G167" s="35">
        <v>216.75765000000001</v>
      </c>
      <c r="H167" s="35"/>
      <c r="I167" s="35">
        <v>2.5299999999999998</v>
      </c>
      <c r="J167" s="51">
        <v>0</v>
      </c>
      <c r="K167" s="51">
        <v>-0.39370078740158476</v>
      </c>
      <c r="L167" s="35">
        <v>215.05759000000003</v>
      </c>
      <c r="M167" s="35"/>
      <c r="N167" s="35">
        <v>3.02</v>
      </c>
      <c r="O167" s="51">
        <v>0</v>
      </c>
      <c r="P167" s="51">
        <v>-3.8216560509554114</v>
      </c>
      <c r="Q167" s="35">
        <v>256.70906000000002</v>
      </c>
      <c r="S167">
        <v>4.92</v>
      </c>
      <c r="T167" s="51">
        <v>0</v>
      </c>
      <c r="U167" s="51">
        <v>6.4935064935064872</v>
      </c>
      <c r="V167" s="35">
        <v>418.21476000000007</v>
      </c>
    </row>
    <row r="168" spans="1:22">
      <c r="A168" s="168">
        <v>40559</v>
      </c>
      <c r="B168" s="11">
        <v>40553</v>
      </c>
      <c r="C168" s="71">
        <v>0.83624285714285718</v>
      </c>
      <c r="D168" s="35">
        <v>2.5299999999999998</v>
      </c>
      <c r="E168" s="51">
        <v>-0.78431372549019329</v>
      </c>
      <c r="F168" s="51">
        <v>-9.3189964157706129</v>
      </c>
      <c r="G168" s="35">
        <v>211.56944285714286</v>
      </c>
      <c r="H168" s="35"/>
      <c r="I168" s="35">
        <v>2.5</v>
      </c>
      <c r="J168" s="51">
        <v>-1.1857707509881408</v>
      </c>
      <c r="K168" s="51">
        <v>-1.5748031496062964</v>
      </c>
      <c r="L168" s="35">
        <v>209.06071428571428</v>
      </c>
      <c r="M168" s="35"/>
      <c r="N168" s="35">
        <v>3</v>
      </c>
      <c r="O168" s="51">
        <v>-0.66225165562914867</v>
      </c>
      <c r="P168" s="51">
        <v>-4.4585987261146443</v>
      </c>
      <c r="Q168" s="35">
        <v>250.87285714285716</v>
      </c>
      <c r="S168">
        <v>4.5599999999999996</v>
      </c>
      <c r="T168" s="51">
        <v>-7.3170731707317174</v>
      </c>
      <c r="U168" s="51">
        <v>4.1095890410958873</v>
      </c>
      <c r="V168" s="35">
        <v>381.32674285714285</v>
      </c>
    </row>
    <row r="169" spans="1:22">
      <c r="A169" s="168">
        <v>40566</v>
      </c>
      <c r="B169" s="11">
        <v>40560</v>
      </c>
      <c r="C169" s="71">
        <v>0.84247857142857152</v>
      </c>
      <c r="D169" s="35">
        <v>2.5499999999999998</v>
      </c>
      <c r="E169" s="51">
        <v>0.79051383399209385</v>
      </c>
      <c r="F169" s="51">
        <v>-8.6021505376344152</v>
      </c>
      <c r="G169" s="35">
        <v>214.83203571428569</v>
      </c>
      <c r="H169" s="35"/>
      <c r="I169" s="35">
        <v>2.5</v>
      </c>
      <c r="J169" s="51">
        <v>0</v>
      </c>
      <c r="K169" s="51">
        <v>-1.5748031496062964</v>
      </c>
      <c r="L169" s="35">
        <v>210.61964285714288</v>
      </c>
      <c r="M169" s="35"/>
      <c r="N169" s="35">
        <v>3.03</v>
      </c>
      <c r="O169" s="51">
        <v>1</v>
      </c>
      <c r="P169" s="51">
        <v>-3.5031847133758021</v>
      </c>
      <c r="Q169" s="35">
        <v>255.27100714285717</v>
      </c>
      <c r="S169" s="35">
        <v>4.5599999999999996</v>
      </c>
      <c r="T169" s="51">
        <v>0</v>
      </c>
      <c r="U169" s="51">
        <v>8.5714285714285694</v>
      </c>
      <c r="V169" s="35">
        <v>384.17022857142859</v>
      </c>
    </row>
    <row r="170" spans="1:22">
      <c r="A170" s="168">
        <v>40573</v>
      </c>
      <c r="B170" s="11">
        <v>40567</v>
      </c>
      <c r="C170" s="71">
        <v>0.85806428571428572</v>
      </c>
      <c r="D170" s="35">
        <v>2.9</v>
      </c>
      <c r="E170" s="51">
        <v>13.725490196078425</v>
      </c>
      <c r="F170" s="51">
        <v>3.9426523297491087</v>
      </c>
      <c r="G170" s="35">
        <v>248.83864285714284</v>
      </c>
      <c r="H170" s="35"/>
      <c r="I170" s="35">
        <v>2.5299999999999998</v>
      </c>
      <c r="J170" s="51">
        <v>1.2000000000000028</v>
      </c>
      <c r="K170" s="51">
        <v>-0.39370078740158476</v>
      </c>
      <c r="L170" s="35">
        <v>217.09026428571426</v>
      </c>
      <c r="M170" s="35"/>
      <c r="N170" s="35">
        <v>3.06</v>
      </c>
      <c r="O170" s="51">
        <v>0.99009900990098743</v>
      </c>
      <c r="P170" s="51">
        <v>-2.5477707006369457</v>
      </c>
      <c r="Q170" s="35">
        <v>262.56767142857143</v>
      </c>
      <c r="S170" s="35">
        <v>4.62</v>
      </c>
      <c r="T170" s="51">
        <v>1.3157894736842195</v>
      </c>
      <c r="U170" s="51">
        <v>10.000000000000014</v>
      </c>
      <c r="V170" s="35">
        <v>396.42570000000001</v>
      </c>
    </row>
    <row r="171" spans="1:22">
      <c r="A171" s="168">
        <v>40580</v>
      </c>
      <c r="B171" s="11">
        <v>40574</v>
      </c>
      <c r="C171" s="71">
        <v>0.85290714285714286</v>
      </c>
      <c r="D171" s="35">
        <v>2.6</v>
      </c>
      <c r="E171" s="51">
        <v>-10.34482758620689</v>
      </c>
      <c r="F171" s="51">
        <v>-6.8100358422938996</v>
      </c>
      <c r="G171" s="35">
        <v>221.75585714285714</v>
      </c>
      <c r="H171" s="35"/>
      <c r="I171" s="35">
        <v>2.59</v>
      </c>
      <c r="J171" s="51">
        <v>2.3715415019762958</v>
      </c>
      <c r="K171" s="51">
        <v>1.968503937007867</v>
      </c>
      <c r="L171" s="35">
        <v>220.90294999999998</v>
      </c>
      <c r="M171" s="35"/>
      <c r="N171" s="35">
        <v>3.09</v>
      </c>
      <c r="O171" s="51">
        <v>0.98039215686273451</v>
      </c>
      <c r="P171" s="51">
        <v>-1.5923566878981035</v>
      </c>
      <c r="Q171" s="35">
        <v>263.54830714285714</v>
      </c>
      <c r="S171" s="35">
        <v>4.8</v>
      </c>
      <c r="T171" s="51">
        <v>3.896103896103881</v>
      </c>
      <c r="U171" s="51">
        <v>14.285714285714278</v>
      </c>
      <c r="V171" s="35">
        <v>409.39542857142851</v>
      </c>
    </row>
    <row r="172" spans="1:22">
      <c r="A172" s="168">
        <v>40587</v>
      </c>
      <c r="B172" s="11">
        <v>40581</v>
      </c>
      <c r="C172" s="71">
        <v>0.8464571428571428</v>
      </c>
      <c r="D172" s="35">
        <v>2.64</v>
      </c>
      <c r="E172" s="51">
        <v>1.538461538461533</v>
      </c>
      <c r="F172" s="51">
        <v>-3.6496350364963632</v>
      </c>
      <c r="G172" s="35">
        <v>223.46468571428574</v>
      </c>
      <c r="H172" s="35"/>
      <c r="I172" s="35">
        <v>2.63</v>
      </c>
      <c r="J172" s="51">
        <v>1.5444015444015378</v>
      </c>
      <c r="K172" s="51">
        <v>5.6224899598393421</v>
      </c>
      <c r="L172" s="35">
        <v>222.61822857142857</v>
      </c>
      <c r="M172" s="35"/>
      <c r="N172" s="35">
        <v>3.12</v>
      </c>
      <c r="O172" s="51">
        <v>0.97087378640776478</v>
      </c>
      <c r="P172" s="51">
        <v>-1.5772870662460434</v>
      </c>
      <c r="Q172" s="35">
        <v>264.09462857142853</v>
      </c>
      <c r="S172" s="35">
        <v>4.92</v>
      </c>
      <c r="T172" s="51">
        <v>2.5000000000000142</v>
      </c>
      <c r="U172" s="51">
        <v>17.142857142857125</v>
      </c>
      <c r="V172" s="35">
        <v>416.45691428571422</v>
      </c>
    </row>
    <row r="173" spans="1:22">
      <c r="A173" s="168">
        <v>40594</v>
      </c>
      <c r="B173" s="11">
        <v>40588</v>
      </c>
      <c r="C173" s="71">
        <v>0.84071428571428564</v>
      </c>
      <c r="D173" s="35">
        <v>2.64</v>
      </c>
      <c r="E173" s="51">
        <v>0</v>
      </c>
      <c r="F173" s="51">
        <v>-2.2222222222222285</v>
      </c>
      <c r="G173" s="35">
        <v>221.94857142857143</v>
      </c>
      <c r="H173" s="35"/>
      <c r="I173" s="35">
        <v>2.63</v>
      </c>
      <c r="J173" s="51">
        <v>0</v>
      </c>
      <c r="K173" s="51">
        <v>7.346938775510182</v>
      </c>
      <c r="L173" s="35">
        <v>221.10785714285711</v>
      </c>
      <c r="M173" s="35"/>
      <c r="N173" s="35">
        <v>3.12</v>
      </c>
      <c r="O173" s="51">
        <v>0</v>
      </c>
      <c r="P173" s="51">
        <v>-1.5772870662460434</v>
      </c>
      <c r="Q173" s="35">
        <v>262.30285714285714</v>
      </c>
      <c r="S173" s="35">
        <v>4.92</v>
      </c>
      <c r="T173" s="51">
        <v>0</v>
      </c>
      <c r="U173" s="51">
        <v>17.142857142857125</v>
      </c>
      <c r="V173" s="35">
        <v>413.63142857142856</v>
      </c>
    </row>
    <row r="174" spans="1:22">
      <c r="A174" s="168">
        <v>40601</v>
      </c>
      <c r="B174" s="11">
        <v>40595</v>
      </c>
      <c r="C174" s="71">
        <v>0.84794857142857138</v>
      </c>
      <c r="D174" s="35">
        <v>2.64</v>
      </c>
      <c r="E174" s="51">
        <v>0</v>
      </c>
      <c r="F174" s="51">
        <v>0.3802281368821383</v>
      </c>
      <c r="G174" s="35">
        <v>223.85842285714284</v>
      </c>
      <c r="H174" s="35"/>
      <c r="I174" s="35">
        <v>2.63</v>
      </c>
      <c r="J174" s="51">
        <v>0</v>
      </c>
      <c r="K174" s="51">
        <v>10.041841004184079</v>
      </c>
      <c r="L174" s="35">
        <v>223.01047428571428</v>
      </c>
      <c r="M174" s="35"/>
      <c r="N174" s="35">
        <v>3.12</v>
      </c>
      <c r="O174" s="51">
        <v>0</v>
      </c>
      <c r="P174" s="51">
        <v>-1.5772870662460434</v>
      </c>
      <c r="Q174" s="35">
        <v>264.55995428571424</v>
      </c>
      <c r="S174" s="35">
        <v>4.92</v>
      </c>
      <c r="T174" s="51">
        <v>0</v>
      </c>
      <c r="U174" s="51">
        <v>17.142857142857125</v>
      </c>
      <c r="V174" s="35">
        <v>417.19069714285712</v>
      </c>
    </row>
    <row r="175" spans="1:22">
      <c r="A175" s="168">
        <v>40608</v>
      </c>
      <c r="B175" s="11">
        <v>40602</v>
      </c>
      <c r="C175" s="71">
        <v>0.85324285714285708</v>
      </c>
      <c r="D175" s="35">
        <v>2.64</v>
      </c>
      <c r="E175" s="51">
        <v>0</v>
      </c>
      <c r="F175" s="51">
        <v>2.72373540856033</v>
      </c>
      <c r="G175" s="35">
        <v>225.25611428571426</v>
      </c>
      <c r="H175" s="35"/>
      <c r="I175" s="35">
        <v>2.63</v>
      </c>
      <c r="J175" s="51">
        <v>0</v>
      </c>
      <c r="K175" s="51">
        <v>12.875536480686691</v>
      </c>
      <c r="L175" s="35">
        <v>224.40287142857139</v>
      </c>
      <c r="M175" s="35"/>
      <c r="N175" s="35">
        <v>3.12</v>
      </c>
      <c r="O175" s="51">
        <v>0</v>
      </c>
      <c r="P175" s="51">
        <v>-1.5772870662460434</v>
      </c>
      <c r="Q175" s="35">
        <v>266.21177142857141</v>
      </c>
      <c r="S175" s="35">
        <v>4.8600000000000003</v>
      </c>
      <c r="T175" s="51">
        <v>-1.2195121951219363</v>
      </c>
      <c r="U175" s="51">
        <v>15.714285714285722</v>
      </c>
      <c r="V175" s="35">
        <v>414.67602857142856</v>
      </c>
    </row>
    <row r="176" spans="1:22">
      <c r="A176" s="168">
        <v>40615</v>
      </c>
      <c r="B176" s="11">
        <v>40609</v>
      </c>
      <c r="C176" s="71">
        <v>0.85964285714285726</v>
      </c>
      <c r="D176" s="35">
        <v>2.64</v>
      </c>
      <c r="E176" s="51">
        <v>0</v>
      </c>
      <c r="F176" s="51">
        <v>5.6000000000000085</v>
      </c>
      <c r="G176" s="35">
        <v>226.94571428571436</v>
      </c>
      <c r="H176" s="35"/>
      <c r="I176" s="35">
        <v>2.58</v>
      </c>
      <c r="J176" s="51">
        <v>-1.9011406844106347</v>
      </c>
      <c r="K176" s="51">
        <v>13.157894736842124</v>
      </c>
      <c r="L176" s="35">
        <v>221.78785714285718</v>
      </c>
      <c r="M176" s="35"/>
      <c r="N176" s="35">
        <v>3.16</v>
      </c>
      <c r="O176" s="51">
        <v>1.2820512820512704</v>
      </c>
      <c r="P176" s="51">
        <v>-0.31545741324920584</v>
      </c>
      <c r="Q176" s="35">
        <v>271.64714285714291</v>
      </c>
      <c r="S176" s="35">
        <v>4.74</v>
      </c>
      <c r="T176" s="51">
        <v>-2.4691358024691397</v>
      </c>
      <c r="U176" s="51">
        <v>12.857142857142861</v>
      </c>
      <c r="V176" s="35">
        <v>407.47071428571439</v>
      </c>
    </row>
    <row r="177" spans="1:22">
      <c r="A177" s="168">
        <v>40622</v>
      </c>
      <c r="B177" s="11">
        <v>40616</v>
      </c>
      <c r="C177" s="71">
        <v>0.8681214285714286</v>
      </c>
      <c r="D177" s="35">
        <v>2.64</v>
      </c>
      <c r="E177" s="51">
        <v>0</v>
      </c>
      <c r="F177" s="51">
        <v>9.0909090909091077</v>
      </c>
      <c r="G177" s="35">
        <v>229.18405714285717</v>
      </c>
      <c r="H177" s="35"/>
      <c r="I177" s="35">
        <v>2.58</v>
      </c>
      <c r="J177" s="51">
        <v>0</v>
      </c>
      <c r="K177" s="51">
        <v>14.666666666666671</v>
      </c>
      <c r="L177" s="35">
        <v>223.97532857142858</v>
      </c>
      <c r="M177" s="35"/>
      <c r="N177" s="35">
        <v>3.16</v>
      </c>
      <c r="O177" s="51">
        <v>0</v>
      </c>
      <c r="P177" s="51">
        <v>-0.31545741324920584</v>
      </c>
      <c r="Q177" s="35">
        <v>274.32637142857146</v>
      </c>
      <c r="S177" s="35">
        <v>4.74</v>
      </c>
      <c r="T177" s="51">
        <v>0</v>
      </c>
      <c r="U177" s="51">
        <v>12.857142857142861</v>
      </c>
      <c r="V177" s="35">
        <v>411.48955714285717</v>
      </c>
    </row>
    <row r="178" spans="1:22">
      <c r="A178" s="168">
        <v>40629</v>
      </c>
      <c r="B178" s="11">
        <v>40623</v>
      </c>
      <c r="C178" s="71">
        <v>0.87327142857142859</v>
      </c>
      <c r="D178" s="35">
        <v>2.64</v>
      </c>
      <c r="E178" s="51">
        <v>0</v>
      </c>
      <c r="F178" s="51">
        <v>9.0909090909091077</v>
      </c>
      <c r="G178" s="35">
        <v>230.54365714285714</v>
      </c>
      <c r="H178" s="35"/>
      <c r="I178" s="35">
        <v>2.58</v>
      </c>
      <c r="J178" s="51">
        <v>0</v>
      </c>
      <c r="K178" s="51">
        <v>14.666666666666671</v>
      </c>
      <c r="L178" s="35">
        <v>225.3040285714286</v>
      </c>
      <c r="M178" s="35"/>
      <c r="N178" s="35">
        <v>3.16</v>
      </c>
      <c r="O178" s="51">
        <v>0</v>
      </c>
      <c r="P178" s="51">
        <v>-0.31545741324920584</v>
      </c>
      <c r="Q178" s="35">
        <v>275.95377142857143</v>
      </c>
      <c r="S178" s="35">
        <v>4.74</v>
      </c>
      <c r="T178" s="51">
        <v>0</v>
      </c>
      <c r="U178" s="51">
        <v>12.857142857142861</v>
      </c>
      <c r="V178" s="35">
        <v>413.93065714285717</v>
      </c>
    </row>
    <row r="179" spans="1:22">
      <c r="A179" s="168">
        <v>40636</v>
      </c>
      <c r="B179" s="11">
        <v>40630</v>
      </c>
      <c r="C179" s="71">
        <v>0.88044285714285719</v>
      </c>
      <c r="D179" s="35">
        <v>2.6</v>
      </c>
      <c r="E179" s="51">
        <v>-1.5151515151515156</v>
      </c>
      <c r="F179" s="51">
        <v>7.4380165289256155</v>
      </c>
      <c r="G179" s="35">
        <v>228.91514285714288</v>
      </c>
      <c r="H179" s="35"/>
      <c r="I179" s="35">
        <v>2.5299999999999998</v>
      </c>
      <c r="J179" s="51">
        <v>-1.9379844961240451</v>
      </c>
      <c r="K179" s="51">
        <v>12.444444444444429</v>
      </c>
      <c r="L179" s="35">
        <v>222.75204285714287</v>
      </c>
      <c r="M179" s="35"/>
      <c r="N179" s="35">
        <v>3.2</v>
      </c>
      <c r="O179" s="51">
        <v>1.2658227848101262</v>
      </c>
      <c r="P179" s="51">
        <v>0.94637223974764595</v>
      </c>
      <c r="Q179" s="35">
        <v>281.74171428571435</v>
      </c>
      <c r="S179" s="35">
        <v>4.62</v>
      </c>
      <c r="T179" s="51">
        <v>-2.5316455696202524</v>
      </c>
      <c r="U179" s="51">
        <v>10.000000000000014</v>
      </c>
      <c r="V179" s="35">
        <v>406.76460000000009</v>
      </c>
    </row>
    <row r="180" spans="1:22">
      <c r="A180" s="168">
        <v>40643</v>
      </c>
      <c r="B180" s="11">
        <v>40637</v>
      </c>
      <c r="C180" s="71">
        <v>0.87865714285714291</v>
      </c>
      <c r="D180" s="35">
        <v>2.57</v>
      </c>
      <c r="E180" s="51">
        <v>-1.1538461538461604</v>
      </c>
      <c r="F180" s="51">
        <v>8.4388185654008225</v>
      </c>
      <c r="G180" s="35">
        <v>225.81488571428571</v>
      </c>
      <c r="H180" s="35"/>
      <c r="I180" s="35">
        <v>2.4700000000000002</v>
      </c>
      <c r="J180" s="51">
        <v>-2.3715415019762673</v>
      </c>
      <c r="K180" s="51">
        <v>11.261261261261254</v>
      </c>
      <c r="L180" s="35">
        <v>217.02831428571429</v>
      </c>
      <c r="M180" s="35"/>
      <c r="N180" s="35">
        <v>3.21</v>
      </c>
      <c r="O180" s="51">
        <v>0.31249999999998579</v>
      </c>
      <c r="P180" s="51">
        <v>0.31249999999998579</v>
      </c>
      <c r="Q180" s="35">
        <v>282.04894285714289</v>
      </c>
      <c r="S180" s="35">
        <v>4.62</v>
      </c>
      <c r="T180" s="51">
        <v>0</v>
      </c>
      <c r="U180" s="51">
        <v>2.6666666666666572</v>
      </c>
      <c r="V180" s="35">
        <v>405.93960000000004</v>
      </c>
    </row>
    <row r="181" spans="1:22">
      <c r="A181" s="168">
        <v>40650</v>
      </c>
      <c r="B181" s="11">
        <v>40644</v>
      </c>
      <c r="C181" s="71">
        <v>0.88469999999999993</v>
      </c>
      <c r="D181" s="35">
        <v>2.57</v>
      </c>
      <c r="E181" s="51">
        <v>0</v>
      </c>
      <c r="F181" s="51">
        <v>8.4388185654008225</v>
      </c>
      <c r="G181" s="35">
        <v>227.36789999999996</v>
      </c>
      <c r="H181" s="35"/>
      <c r="I181" s="35">
        <v>2.4700000000000002</v>
      </c>
      <c r="J181" s="51">
        <v>0</v>
      </c>
      <c r="K181" s="51">
        <v>11.261261261261254</v>
      </c>
      <c r="L181" s="35">
        <v>218.52089999999998</v>
      </c>
      <c r="M181" s="35"/>
      <c r="N181" s="35">
        <v>3.21</v>
      </c>
      <c r="O181" s="51">
        <v>0</v>
      </c>
      <c r="P181" s="51">
        <v>0.31249999999998579</v>
      </c>
      <c r="Q181" s="35">
        <v>283.98869999999994</v>
      </c>
      <c r="S181">
        <v>4.62</v>
      </c>
      <c r="T181" s="51">
        <v>0</v>
      </c>
      <c r="U181" s="51">
        <v>8.4507042253521263</v>
      </c>
      <c r="V181" s="35">
        <v>408.73140000000001</v>
      </c>
    </row>
    <row r="182" spans="1:22">
      <c r="A182" s="168">
        <v>40657</v>
      </c>
      <c r="B182" s="11">
        <v>40651</v>
      </c>
      <c r="C182" s="71">
        <v>0.88141428571428548</v>
      </c>
      <c r="D182" s="35">
        <v>2.57</v>
      </c>
      <c r="E182" s="51">
        <v>0</v>
      </c>
      <c r="F182" s="51">
        <v>8.4388185654008225</v>
      </c>
      <c r="G182" s="35">
        <v>226.52347142857136</v>
      </c>
      <c r="H182" s="35"/>
      <c r="I182" s="35">
        <v>2.4700000000000002</v>
      </c>
      <c r="J182" s="51">
        <v>0</v>
      </c>
      <c r="K182" s="51">
        <v>11.261261261261254</v>
      </c>
      <c r="L182" s="35">
        <v>217.70932857142853</v>
      </c>
      <c r="M182" s="35"/>
      <c r="N182" s="35">
        <v>3.21</v>
      </c>
      <c r="O182" s="51">
        <v>0</v>
      </c>
      <c r="P182" s="51">
        <v>0.31249999999998579</v>
      </c>
      <c r="Q182" s="35">
        <v>282.93398571428565</v>
      </c>
      <c r="S182" s="35">
        <v>4.62</v>
      </c>
      <c r="T182" s="51">
        <v>0</v>
      </c>
      <c r="U182" s="51">
        <v>8.4507042253521263</v>
      </c>
      <c r="V182" s="35">
        <v>407.21339999999992</v>
      </c>
    </row>
    <row r="183" spans="1:22">
      <c r="A183" s="168">
        <v>40664</v>
      </c>
      <c r="B183" s="11">
        <v>40658</v>
      </c>
      <c r="C183" s="71">
        <v>0.88690714285714289</v>
      </c>
      <c r="D183" s="35">
        <v>2.57</v>
      </c>
      <c r="E183" s="51">
        <v>0</v>
      </c>
      <c r="F183" s="51">
        <v>8.4388185654008225</v>
      </c>
      <c r="G183" s="35">
        <v>227.93513571428571</v>
      </c>
      <c r="H183" s="35"/>
      <c r="I183" s="35">
        <v>2.4700000000000002</v>
      </c>
      <c r="J183" s="51">
        <v>0</v>
      </c>
      <c r="K183" s="51">
        <v>11.261261261261254</v>
      </c>
      <c r="L183" s="35">
        <v>219.06606428571428</v>
      </c>
      <c r="M183" s="35"/>
      <c r="N183" s="35">
        <v>3.21</v>
      </c>
      <c r="O183" s="51">
        <v>0</v>
      </c>
      <c r="P183" s="51">
        <v>0.31249999999998579</v>
      </c>
      <c r="Q183" s="35">
        <v>284.69719285714285</v>
      </c>
      <c r="S183">
        <v>4.62</v>
      </c>
      <c r="T183" s="51">
        <v>0</v>
      </c>
      <c r="U183" s="51">
        <v>8.4507042253521263</v>
      </c>
      <c r="V183" s="35">
        <v>409.75110000000001</v>
      </c>
    </row>
    <row r="184" spans="1:22">
      <c r="A184" s="168">
        <v>40671</v>
      </c>
      <c r="B184" s="11">
        <v>40665</v>
      </c>
      <c r="C184" s="71">
        <v>0.89624285714285712</v>
      </c>
      <c r="D184" s="35">
        <v>2.56</v>
      </c>
      <c r="E184" s="51">
        <v>-0.38910505836574316</v>
      </c>
      <c r="F184" s="51">
        <v>10.822510822510822</v>
      </c>
      <c r="G184" s="35">
        <v>229.43817142857142</v>
      </c>
      <c r="H184" s="35"/>
      <c r="I184" s="35">
        <v>2.4700000000000002</v>
      </c>
      <c r="J184" s="51">
        <v>0</v>
      </c>
      <c r="K184" s="51">
        <v>11.261261261261254</v>
      </c>
      <c r="L184" s="35">
        <v>221.37198571428573</v>
      </c>
      <c r="M184" s="35"/>
      <c r="N184" s="35">
        <v>3.25</v>
      </c>
      <c r="O184" s="51">
        <v>1.2461059190031136</v>
      </c>
      <c r="P184" s="51">
        <v>2.201257861635213</v>
      </c>
      <c r="Q184" s="35">
        <v>291.27892857142854</v>
      </c>
      <c r="S184" s="35">
        <v>4.74</v>
      </c>
      <c r="T184" s="51">
        <v>2.5974025974025921</v>
      </c>
      <c r="U184" s="51">
        <v>16.176470588235304</v>
      </c>
      <c r="V184" s="35">
        <v>424.81911428571431</v>
      </c>
    </row>
    <row r="185" spans="1:22">
      <c r="A185" s="168">
        <v>40678</v>
      </c>
      <c r="B185" s="11">
        <v>40672</v>
      </c>
      <c r="C185" s="71">
        <v>0.87894285714285725</v>
      </c>
      <c r="D185" s="35">
        <v>2.56</v>
      </c>
      <c r="E185" s="51">
        <v>0</v>
      </c>
      <c r="F185" s="51">
        <v>10.822510822510822</v>
      </c>
      <c r="G185" s="35">
        <v>225.00937142857146</v>
      </c>
      <c r="H185" s="35"/>
      <c r="I185" s="35">
        <v>2.4700000000000002</v>
      </c>
      <c r="J185" s="51">
        <v>0</v>
      </c>
      <c r="K185" s="51">
        <v>11.261261261261254</v>
      </c>
      <c r="L185" s="35">
        <v>217.09888571428576</v>
      </c>
      <c r="M185" s="35"/>
      <c r="N185" s="35">
        <v>3.25</v>
      </c>
      <c r="O185" s="51">
        <v>0</v>
      </c>
      <c r="P185" s="51">
        <v>2.201257861635213</v>
      </c>
      <c r="Q185" s="35">
        <v>285.65642857142859</v>
      </c>
      <c r="S185" s="35">
        <v>4.74</v>
      </c>
      <c r="T185" s="51">
        <v>0</v>
      </c>
      <c r="U185" s="51">
        <v>16.176470588235304</v>
      </c>
      <c r="V185" s="35">
        <v>416.61891428571431</v>
      </c>
    </row>
    <row r="186" spans="1:22">
      <c r="A186" s="168">
        <v>40685</v>
      </c>
      <c r="B186" s="11">
        <v>40679</v>
      </c>
      <c r="C186" s="71">
        <v>0.87705714285714287</v>
      </c>
      <c r="D186" s="35">
        <v>2.56</v>
      </c>
      <c r="E186" s="51">
        <v>0</v>
      </c>
      <c r="F186" s="51">
        <v>10.822510822510822</v>
      </c>
      <c r="G186" s="35">
        <v>224.5266285714286</v>
      </c>
      <c r="H186" s="35"/>
      <c r="I186" s="35">
        <v>2.4700000000000002</v>
      </c>
      <c r="J186" s="51">
        <v>0</v>
      </c>
      <c r="K186" s="51">
        <v>11.261261261261254</v>
      </c>
      <c r="L186" s="35">
        <v>216.6331142857143</v>
      </c>
      <c r="M186" s="35"/>
      <c r="N186" s="35">
        <v>3.25</v>
      </c>
      <c r="O186" s="51">
        <v>0</v>
      </c>
      <c r="P186" s="51">
        <v>2.201257861635213</v>
      </c>
      <c r="Q186" s="35">
        <v>285.0435714285714</v>
      </c>
      <c r="S186" s="35">
        <v>4.74</v>
      </c>
      <c r="T186" s="51">
        <v>0</v>
      </c>
      <c r="U186" s="51">
        <v>16.176470588235304</v>
      </c>
      <c r="V186" s="35">
        <v>415.72508571428574</v>
      </c>
    </row>
    <row r="187" spans="1:22">
      <c r="A187" s="168">
        <v>40692</v>
      </c>
      <c r="B187" s="11">
        <v>40686</v>
      </c>
      <c r="C187" s="71">
        <v>0.86986428571428576</v>
      </c>
      <c r="D187" s="35">
        <v>2.54</v>
      </c>
      <c r="E187" s="51">
        <v>-0.78125</v>
      </c>
      <c r="F187" s="51">
        <v>9.9567099567099575</v>
      </c>
      <c r="G187" s="35">
        <v>220.94552857142858</v>
      </c>
      <c r="H187" s="35"/>
      <c r="I187" s="35">
        <v>2.4700000000000002</v>
      </c>
      <c r="J187" s="51">
        <v>0</v>
      </c>
      <c r="K187" s="51">
        <v>11.261261261261254</v>
      </c>
      <c r="L187" s="35">
        <v>214.8564785714286</v>
      </c>
      <c r="M187" s="35"/>
      <c r="N187" s="35">
        <v>3.27</v>
      </c>
      <c r="O187" s="51">
        <v>0.6153846153846132</v>
      </c>
      <c r="P187" s="51">
        <v>3.48101265822784</v>
      </c>
      <c r="Q187" s="35">
        <v>284.44562142857149</v>
      </c>
      <c r="S187" s="35">
        <v>4.9800000000000004</v>
      </c>
      <c r="T187" s="51">
        <v>5.0632911392405049</v>
      </c>
      <c r="U187" s="51">
        <v>16.901408450704253</v>
      </c>
      <c r="V187" s="35">
        <v>433.19241428571439</v>
      </c>
    </row>
    <row r="188" spans="1:22">
      <c r="A188" s="168">
        <v>40699</v>
      </c>
      <c r="B188" s="11">
        <v>40693</v>
      </c>
      <c r="C188" s="71">
        <v>0.87728571428571434</v>
      </c>
      <c r="D188" s="35">
        <v>2.54</v>
      </c>
      <c r="E188" s="51">
        <v>0</v>
      </c>
      <c r="F188" s="51">
        <v>9.9567099567099575</v>
      </c>
      <c r="G188" s="35">
        <v>222.83057142857143</v>
      </c>
      <c r="H188" s="35"/>
      <c r="I188" s="35">
        <v>2.4700000000000002</v>
      </c>
      <c r="J188" s="51">
        <v>0</v>
      </c>
      <c r="K188" s="51">
        <v>11.261261261261254</v>
      </c>
      <c r="L188" s="35">
        <v>216.68957142857144</v>
      </c>
      <c r="M188" s="35"/>
      <c r="N188" s="35">
        <v>3.27</v>
      </c>
      <c r="O188" s="51">
        <v>0</v>
      </c>
      <c r="P188" s="51">
        <v>3.48101265822784</v>
      </c>
      <c r="Q188" s="35">
        <v>286.8724285714286</v>
      </c>
      <c r="S188" s="35">
        <v>4.9800000000000004</v>
      </c>
      <c r="T188" s="51">
        <v>0</v>
      </c>
      <c r="U188" s="51">
        <v>16.901408450704253</v>
      </c>
      <c r="V188" s="35">
        <v>436.88828571428581</v>
      </c>
    </row>
    <row r="189" spans="1:22">
      <c r="A189" s="168">
        <v>40706</v>
      </c>
      <c r="B189" s="11">
        <v>40700</v>
      </c>
      <c r="C189" s="71">
        <v>0.8899071428571429</v>
      </c>
      <c r="D189" s="35">
        <v>2.56</v>
      </c>
      <c r="E189" s="51">
        <v>0.7874015748031411</v>
      </c>
      <c r="F189" s="51">
        <v>10.822510822510822</v>
      </c>
      <c r="G189" s="35">
        <v>227.81622857142861</v>
      </c>
      <c r="H189" s="35"/>
      <c r="I189" s="35">
        <v>2.5099999999999998</v>
      </c>
      <c r="J189" s="51">
        <v>1.6194331983805625</v>
      </c>
      <c r="K189" s="51">
        <v>13.063063063063041</v>
      </c>
      <c r="L189" s="35">
        <v>223.36669285714285</v>
      </c>
      <c r="M189" s="35"/>
      <c r="N189" s="35">
        <v>3.28</v>
      </c>
      <c r="O189" s="51">
        <v>0.30581039755350048</v>
      </c>
      <c r="P189" s="51">
        <v>3.7974683544303787</v>
      </c>
      <c r="Q189" s="35">
        <v>291.88954285714289</v>
      </c>
      <c r="S189" s="35">
        <v>4.92</v>
      </c>
      <c r="T189" s="51">
        <v>-1.2048192771084416</v>
      </c>
      <c r="U189" s="51">
        <v>15.492957746478879</v>
      </c>
      <c r="V189" s="35">
        <v>437.8343142857143</v>
      </c>
    </row>
    <row r="190" spans="1:22">
      <c r="A190" s="168">
        <v>40713</v>
      </c>
      <c r="B190" s="11">
        <v>40707</v>
      </c>
      <c r="C190" s="71">
        <v>0.88145714285714294</v>
      </c>
      <c r="D190" s="35">
        <v>2.56</v>
      </c>
      <c r="E190" s="51">
        <v>0</v>
      </c>
      <c r="F190" s="51">
        <v>8.4745762711864359</v>
      </c>
      <c r="G190" s="35">
        <v>225.65302857142862</v>
      </c>
      <c r="H190" s="35"/>
      <c r="I190" s="35">
        <v>2.5099999999999998</v>
      </c>
      <c r="J190" s="51">
        <v>0</v>
      </c>
      <c r="K190" s="51">
        <v>9.1304347826086882</v>
      </c>
      <c r="L190" s="35">
        <v>221.24574285714286</v>
      </c>
      <c r="M190" s="35"/>
      <c r="N190" s="35">
        <v>3.28</v>
      </c>
      <c r="O190" s="51">
        <v>0</v>
      </c>
      <c r="P190" s="51">
        <v>2.4999999999999858</v>
      </c>
      <c r="Q190" s="35">
        <v>289.11794285714285</v>
      </c>
      <c r="S190" s="35">
        <v>4.92</v>
      </c>
      <c r="T190" s="51">
        <v>0</v>
      </c>
      <c r="U190" s="51">
        <v>3.7974683544303787</v>
      </c>
      <c r="V190" s="35">
        <v>433.67691428571436</v>
      </c>
    </row>
    <row r="191" spans="1:22">
      <c r="A191" s="168">
        <v>40720</v>
      </c>
      <c r="B191" s="11">
        <v>40714</v>
      </c>
      <c r="C191" s="71">
        <v>0.88245714285714272</v>
      </c>
      <c r="D191" s="35">
        <v>2.44</v>
      </c>
      <c r="E191" s="51">
        <v>-4.6875</v>
      </c>
      <c r="F191" s="51">
        <v>3.3898305084745886</v>
      </c>
      <c r="G191" s="35">
        <v>215.31954285714284</v>
      </c>
      <c r="H191" s="35"/>
      <c r="I191" s="35">
        <v>2.5099999999999998</v>
      </c>
      <c r="J191" s="51">
        <v>0</v>
      </c>
      <c r="K191" s="51">
        <v>9.1304347826086882</v>
      </c>
      <c r="L191" s="35">
        <v>221.49674285714283</v>
      </c>
      <c r="M191" s="35"/>
      <c r="N191" s="35">
        <v>3.34</v>
      </c>
      <c r="O191" s="51">
        <v>1.8292682926829258</v>
      </c>
      <c r="P191" s="51">
        <v>4.375</v>
      </c>
      <c r="Q191" s="35">
        <v>294.74068571428569</v>
      </c>
      <c r="S191" s="35">
        <v>5.16</v>
      </c>
      <c r="T191" s="51">
        <v>4.8780487804878021</v>
      </c>
      <c r="U191" s="51">
        <v>8.8607594936708836</v>
      </c>
      <c r="V191" s="35">
        <v>455.34788571428567</v>
      </c>
    </row>
    <row r="192" spans="1:22">
      <c r="A192" s="168">
        <v>40727</v>
      </c>
      <c r="B192" s="11">
        <v>40721</v>
      </c>
      <c r="C192" s="71">
        <v>0.89558571428571443</v>
      </c>
      <c r="D192" s="35">
        <v>2.44</v>
      </c>
      <c r="E192" s="51">
        <v>0</v>
      </c>
      <c r="F192" s="51">
        <v>3.3898305084745886</v>
      </c>
      <c r="G192" s="35">
        <v>218.52291428571431</v>
      </c>
      <c r="H192" s="35"/>
      <c r="I192" s="35">
        <v>2.5099999999999998</v>
      </c>
      <c r="J192" s="51">
        <v>0</v>
      </c>
      <c r="K192" s="51">
        <v>9.1304347826086882</v>
      </c>
      <c r="L192" s="35">
        <v>224.79201428571432</v>
      </c>
      <c r="M192" s="35"/>
      <c r="N192" s="35">
        <v>3.38</v>
      </c>
      <c r="O192" s="51">
        <v>1.1976047904191773</v>
      </c>
      <c r="P192" s="51">
        <v>5.6249999999999858</v>
      </c>
      <c r="Q192" s="35">
        <v>302.70797142857145</v>
      </c>
      <c r="S192" s="35">
        <v>5.16</v>
      </c>
      <c r="T192" s="51">
        <v>0</v>
      </c>
      <c r="U192" s="51">
        <v>13.157894736842124</v>
      </c>
      <c r="V192" s="35">
        <v>462.12222857142865</v>
      </c>
    </row>
    <row r="193" spans="1:22">
      <c r="A193" s="168">
        <v>40734</v>
      </c>
      <c r="B193" s="11">
        <v>40728</v>
      </c>
      <c r="C193" s="71">
        <v>0.89689285714285716</v>
      </c>
      <c r="D193" s="35">
        <v>2.44</v>
      </c>
      <c r="E193" s="51">
        <v>0</v>
      </c>
      <c r="F193" s="51">
        <v>3.3898305084745886</v>
      </c>
      <c r="G193" s="35">
        <v>218.84185714285715</v>
      </c>
      <c r="H193" s="35"/>
      <c r="I193" s="35">
        <v>2.5099999999999998</v>
      </c>
      <c r="J193" s="51">
        <v>0</v>
      </c>
      <c r="K193" s="51">
        <v>9.1304347826086882</v>
      </c>
      <c r="L193" s="35">
        <v>225.12010714285711</v>
      </c>
      <c r="M193" s="35"/>
      <c r="N193" s="35">
        <v>3.46</v>
      </c>
      <c r="O193" s="51">
        <v>2.3668639053254594</v>
      </c>
      <c r="P193" s="51">
        <v>8.1249999999999858</v>
      </c>
      <c r="Q193" s="35">
        <v>310.32492857142859</v>
      </c>
      <c r="S193" s="35">
        <v>5.16</v>
      </c>
      <c r="T193" s="51">
        <v>0</v>
      </c>
      <c r="U193" s="51">
        <v>13.157894736842124</v>
      </c>
      <c r="V193" s="35">
        <v>462.7967142857143</v>
      </c>
    </row>
    <row r="194" spans="1:22">
      <c r="A194" s="168">
        <v>40741</v>
      </c>
      <c r="B194" s="11">
        <v>40735</v>
      </c>
      <c r="C194" s="71">
        <v>0.88211428571428563</v>
      </c>
      <c r="D194" s="35">
        <v>2.42</v>
      </c>
      <c r="E194" s="51">
        <v>-0.81967213114754145</v>
      </c>
      <c r="F194" s="51">
        <v>3.4188034188034351</v>
      </c>
      <c r="G194" s="35">
        <v>213.47165714285711</v>
      </c>
      <c r="H194" s="35"/>
      <c r="I194" s="35">
        <v>2.54</v>
      </c>
      <c r="J194" s="51">
        <v>1.1952191235059786</v>
      </c>
      <c r="K194" s="51">
        <v>11.894273127753308</v>
      </c>
      <c r="L194" s="35">
        <v>224.05702857142856</v>
      </c>
      <c r="M194" s="35"/>
      <c r="N194" s="35">
        <v>3.63</v>
      </c>
      <c r="O194" s="51">
        <v>4.913294797687854</v>
      </c>
      <c r="P194" s="51">
        <v>14.150943396226396</v>
      </c>
      <c r="Q194" s="35">
        <v>320.20748571428567</v>
      </c>
      <c r="S194" s="35">
        <v>5.16</v>
      </c>
      <c r="T194" s="51">
        <v>0</v>
      </c>
      <c r="U194" s="51">
        <v>13.157894736842124</v>
      </c>
      <c r="V194" s="35">
        <v>455.17097142857142</v>
      </c>
    </row>
    <row r="195" spans="1:22">
      <c r="A195" s="168">
        <v>40748</v>
      </c>
      <c r="B195" s="11">
        <v>40742</v>
      </c>
      <c r="C195" s="71">
        <v>0.87918571428571435</v>
      </c>
      <c r="D195" s="35">
        <v>2.42</v>
      </c>
      <c r="E195" s="51">
        <v>0</v>
      </c>
      <c r="F195" s="51">
        <v>5.2173913043478422</v>
      </c>
      <c r="G195" s="35">
        <v>212.76294285714289</v>
      </c>
      <c r="H195" s="35"/>
      <c r="I195" s="35">
        <v>2.54</v>
      </c>
      <c r="J195" s="51">
        <v>0</v>
      </c>
      <c r="K195" s="51">
        <v>12.888888888888886</v>
      </c>
      <c r="L195" s="35">
        <v>223.31317142857142</v>
      </c>
      <c r="M195" s="35"/>
      <c r="N195" s="35">
        <v>3.56</v>
      </c>
      <c r="O195" s="51">
        <v>-1.9283746556473744</v>
      </c>
      <c r="P195" s="51">
        <v>11.949685534591197</v>
      </c>
      <c r="Q195" s="35">
        <v>312.9901142857143</v>
      </c>
      <c r="S195" s="35">
        <v>5.16</v>
      </c>
      <c r="T195" s="51">
        <v>0</v>
      </c>
      <c r="U195" s="51">
        <v>13.157894736842124</v>
      </c>
      <c r="V195" s="35">
        <v>453.65982857142865</v>
      </c>
    </row>
    <row r="196" spans="1:22">
      <c r="A196" s="168">
        <v>40755</v>
      </c>
      <c r="B196" s="11">
        <v>40749</v>
      </c>
      <c r="C196" s="71">
        <v>0.87917857142857148</v>
      </c>
      <c r="D196" s="35">
        <v>2.42</v>
      </c>
      <c r="E196" s="51">
        <v>0</v>
      </c>
      <c r="F196" s="51">
        <v>5.2173913043478422</v>
      </c>
      <c r="G196" s="35">
        <v>212.76121428571432</v>
      </c>
      <c r="H196" s="35"/>
      <c r="I196" s="35">
        <v>2.56</v>
      </c>
      <c r="J196" s="51">
        <v>0.7874015748031411</v>
      </c>
      <c r="K196" s="51">
        <v>12.280701754385987</v>
      </c>
      <c r="L196" s="35">
        <v>225.06971428571433</v>
      </c>
      <c r="M196" s="35"/>
      <c r="N196" s="35">
        <v>3.66</v>
      </c>
      <c r="O196" s="51">
        <v>2.8089887640449405</v>
      </c>
      <c r="P196" s="51">
        <v>15.094339622641513</v>
      </c>
      <c r="Q196" s="35">
        <v>321.77935714285718</v>
      </c>
      <c r="S196" s="35">
        <v>5.16</v>
      </c>
      <c r="T196" s="51">
        <v>0</v>
      </c>
      <c r="U196" s="51">
        <v>17.808219178082197</v>
      </c>
      <c r="V196" s="35">
        <v>453.65614285714287</v>
      </c>
    </row>
    <row r="197" spans="1:22">
      <c r="A197" s="168">
        <v>40762</v>
      </c>
      <c r="B197" s="11">
        <v>40756</v>
      </c>
      <c r="C197" s="71">
        <v>0.87261428571428556</v>
      </c>
      <c r="D197" s="35">
        <v>2.4500000000000002</v>
      </c>
      <c r="E197" s="51">
        <v>1.239669421487605</v>
      </c>
      <c r="F197" s="51">
        <v>3.8135593220339103</v>
      </c>
      <c r="G197" s="35">
        <v>213.79050000000001</v>
      </c>
      <c r="H197" s="35"/>
      <c r="I197" s="35">
        <v>2.61</v>
      </c>
      <c r="J197" s="51">
        <v>1.953125</v>
      </c>
      <c r="K197" s="51">
        <v>10.593220338983045</v>
      </c>
      <c r="L197" s="35">
        <v>227.75232857142851</v>
      </c>
      <c r="M197" s="35"/>
      <c r="N197" s="35">
        <v>3.67</v>
      </c>
      <c r="O197" s="51">
        <v>0.27322404371584241</v>
      </c>
      <c r="P197" s="51">
        <v>14.330218068535828</v>
      </c>
      <c r="Q197" s="35">
        <v>320.24944285714281</v>
      </c>
      <c r="S197" s="35">
        <v>5.22</v>
      </c>
      <c r="T197" s="51">
        <v>1.1627906976744242</v>
      </c>
      <c r="U197" s="51">
        <v>10.126582278480996</v>
      </c>
      <c r="V197" s="35">
        <v>455.50465714285701</v>
      </c>
    </row>
    <row r="198" spans="1:22">
      <c r="A198" s="168">
        <v>40769</v>
      </c>
      <c r="B198" s="11">
        <v>40763</v>
      </c>
      <c r="C198" s="71">
        <v>0.87485000000000013</v>
      </c>
      <c r="D198" s="35">
        <v>2.5</v>
      </c>
      <c r="E198" s="51">
        <v>2.0408163265306172</v>
      </c>
      <c r="F198" s="51">
        <v>4.6025104602510396</v>
      </c>
      <c r="G198" s="35">
        <v>218.71250000000003</v>
      </c>
      <c r="H198" s="35"/>
      <c r="I198" s="35">
        <v>2.68</v>
      </c>
      <c r="J198" s="51">
        <v>2.6819923371647576</v>
      </c>
      <c r="K198" s="51">
        <v>11.666666666666671</v>
      </c>
      <c r="L198" s="35">
        <v>234.45980000000003</v>
      </c>
      <c r="M198" s="35"/>
      <c r="N198" s="35">
        <v>3.71</v>
      </c>
      <c r="O198" s="51">
        <v>1.0899182561307867</v>
      </c>
      <c r="P198" s="51">
        <v>14.860681114551085</v>
      </c>
      <c r="Q198" s="35">
        <v>324.56935000000004</v>
      </c>
      <c r="S198" s="35">
        <v>5.94</v>
      </c>
      <c r="T198" s="51">
        <v>13.793103448275872</v>
      </c>
      <c r="U198" s="51">
        <v>10.000000000000014</v>
      </c>
      <c r="V198" s="35">
        <v>519.66090000000008</v>
      </c>
    </row>
    <row r="199" spans="1:22">
      <c r="A199" s="168">
        <v>40776</v>
      </c>
      <c r="B199" s="11">
        <v>40770</v>
      </c>
      <c r="C199" s="71">
        <v>0.87419285714285722</v>
      </c>
      <c r="D199" s="35">
        <v>2.6</v>
      </c>
      <c r="E199" s="51">
        <v>4</v>
      </c>
      <c r="F199" s="51">
        <v>6.5573770491803316</v>
      </c>
      <c r="G199" s="35">
        <v>227.29014285714285</v>
      </c>
      <c r="H199" s="35"/>
      <c r="I199" s="35">
        <v>2.79</v>
      </c>
      <c r="J199" s="51">
        <v>4.1044776119402826</v>
      </c>
      <c r="K199" s="51">
        <v>13.877551020408148</v>
      </c>
      <c r="L199" s="35">
        <v>243.89980714285718</v>
      </c>
      <c r="M199" s="35"/>
      <c r="N199" s="35">
        <v>3.64</v>
      </c>
      <c r="O199" s="51">
        <v>-1.8867924528301927</v>
      </c>
      <c r="P199" s="51">
        <v>12.693498452012392</v>
      </c>
      <c r="Q199" s="35">
        <v>318.20620000000002</v>
      </c>
      <c r="S199" s="35">
        <v>5.64</v>
      </c>
      <c r="T199" s="51">
        <v>-5.0505050505050662</v>
      </c>
      <c r="U199" s="51">
        <v>4.4444444444444287</v>
      </c>
      <c r="V199" s="35">
        <v>493.04477142857144</v>
      </c>
    </row>
    <row r="200" spans="1:22">
      <c r="A200" s="168">
        <v>40783</v>
      </c>
      <c r="B200" s="11">
        <v>40777</v>
      </c>
      <c r="C200" s="71">
        <v>0.8784142857142857</v>
      </c>
      <c r="D200" s="35">
        <v>2.72</v>
      </c>
      <c r="E200" s="51">
        <v>4.6153846153846274</v>
      </c>
      <c r="F200" s="51">
        <v>9.2369477911646669</v>
      </c>
      <c r="G200" s="35">
        <v>238.92868571428573</v>
      </c>
      <c r="H200" s="35"/>
      <c r="I200" s="35">
        <v>2.84</v>
      </c>
      <c r="J200" s="51">
        <v>1.7921146953404872</v>
      </c>
      <c r="K200" s="51">
        <v>12.252964426877469</v>
      </c>
      <c r="L200" s="35">
        <v>249.46965714285713</v>
      </c>
      <c r="M200" s="35"/>
      <c r="N200" s="35">
        <v>3.73</v>
      </c>
      <c r="O200" s="51">
        <v>2.4725274725274602</v>
      </c>
      <c r="P200" s="51">
        <v>14.067278287461775</v>
      </c>
      <c r="Q200" s="35">
        <v>327.64852857142859</v>
      </c>
      <c r="S200" s="35">
        <v>5.22</v>
      </c>
      <c r="T200" s="51">
        <v>-7.4468085106382915</v>
      </c>
      <c r="U200" s="51">
        <v>8.7499999999999858</v>
      </c>
      <c r="V200" s="35">
        <v>458.53225714285708</v>
      </c>
    </row>
    <row r="201" spans="1:22">
      <c r="A201" s="168">
        <v>40790</v>
      </c>
      <c r="B201" s="11">
        <v>40784</v>
      </c>
      <c r="C201" s="71">
        <v>0.88264285714285706</v>
      </c>
      <c r="D201" s="35">
        <v>2.72</v>
      </c>
      <c r="E201" s="51">
        <v>0</v>
      </c>
      <c r="F201" s="51">
        <v>4.2145593869731925</v>
      </c>
      <c r="G201" s="35">
        <v>240.07885714285715</v>
      </c>
      <c r="H201" s="35"/>
      <c r="I201" s="35">
        <v>2.84</v>
      </c>
      <c r="J201" s="51">
        <v>0</v>
      </c>
      <c r="K201" s="51">
        <v>7.9847908745247054</v>
      </c>
      <c r="L201" s="35">
        <v>250.67057142857138</v>
      </c>
      <c r="M201" s="35"/>
      <c r="N201" s="35">
        <v>3.73</v>
      </c>
      <c r="O201" s="51">
        <v>0</v>
      </c>
      <c r="P201" s="51">
        <v>12.688821752265866</v>
      </c>
      <c r="Q201" s="35">
        <v>329.22578571428568</v>
      </c>
      <c r="S201" s="35">
        <v>5.22</v>
      </c>
      <c r="T201" s="51">
        <v>0</v>
      </c>
      <c r="U201" s="51">
        <v>11.538461538461547</v>
      </c>
      <c r="V201" s="35">
        <v>460.73957142857137</v>
      </c>
    </row>
    <row r="202" spans="1:22">
      <c r="A202" s="168">
        <v>40797</v>
      </c>
      <c r="B202" s="11">
        <v>40791</v>
      </c>
      <c r="C202" s="71">
        <v>0.87394285714285702</v>
      </c>
      <c r="D202" s="35">
        <v>2.82</v>
      </c>
      <c r="E202" s="51">
        <v>3.6764705882352757</v>
      </c>
      <c r="F202" s="51">
        <v>8.0459770114942586</v>
      </c>
      <c r="G202" s="35">
        <v>246.45188571428568</v>
      </c>
      <c r="H202" s="35"/>
      <c r="I202" s="35">
        <v>2.88</v>
      </c>
      <c r="J202" s="51">
        <v>1.4084507042253449</v>
      </c>
      <c r="K202" s="51">
        <v>9.5057034220532302</v>
      </c>
      <c r="L202" s="35">
        <v>251.69554285714278</v>
      </c>
      <c r="M202" s="35"/>
      <c r="N202" s="35">
        <v>3.77</v>
      </c>
      <c r="O202" s="51">
        <v>1.0723860589812375</v>
      </c>
      <c r="P202" s="51">
        <v>13.897280966767369</v>
      </c>
      <c r="Q202" s="35">
        <v>329.4764571428571</v>
      </c>
      <c r="S202" s="35">
        <v>4.9800000000000004</v>
      </c>
      <c r="T202" s="51">
        <v>-4.5977011494252764</v>
      </c>
      <c r="U202" s="51">
        <v>6.4102564102564372</v>
      </c>
      <c r="V202" s="35">
        <v>435.22354285714283</v>
      </c>
    </row>
    <row r="203" spans="1:22">
      <c r="A203" s="168">
        <v>40804</v>
      </c>
      <c r="B203" s="11">
        <v>40798</v>
      </c>
      <c r="C203" s="71">
        <v>0.86786428571428564</v>
      </c>
      <c r="D203" s="35">
        <v>2.82</v>
      </c>
      <c r="E203" s="51">
        <v>0</v>
      </c>
      <c r="F203" s="51">
        <v>8.0459770114942586</v>
      </c>
      <c r="G203" s="35">
        <v>244.73772857142853</v>
      </c>
      <c r="H203" s="35"/>
      <c r="I203" s="35">
        <v>2.88</v>
      </c>
      <c r="J203" s="51">
        <v>0</v>
      </c>
      <c r="K203" s="51">
        <v>9.5057034220532302</v>
      </c>
      <c r="L203" s="35">
        <v>249.94491428571425</v>
      </c>
      <c r="M203" s="35"/>
      <c r="N203" s="35">
        <v>3.77</v>
      </c>
      <c r="O203" s="51">
        <v>0</v>
      </c>
      <c r="P203" s="51">
        <v>13.897280966767369</v>
      </c>
      <c r="Q203" s="35">
        <v>327.18483571428567</v>
      </c>
      <c r="S203" s="35">
        <v>4.9800000000000004</v>
      </c>
      <c r="T203" s="51">
        <v>0</v>
      </c>
      <c r="U203" s="51">
        <v>6.4102564102564372</v>
      </c>
      <c r="V203" s="35">
        <v>432.19641428571424</v>
      </c>
    </row>
    <row r="204" spans="1:22">
      <c r="A204" s="168">
        <v>40811</v>
      </c>
      <c r="B204" s="11">
        <v>40805</v>
      </c>
      <c r="C204" s="71">
        <v>0.87187857142857139</v>
      </c>
      <c r="D204" s="35">
        <v>3</v>
      </c>
      <c r="E204" s="51">
        <v>6.3829787234042499</v>
      </c>
      <c r="F204" s="51">
        <v>14.942528735632195</v>
      </c>
      <c r="G204" s="35">
        <v>261.56357142857144</v>
      </c>
      <c r="H204" s="35"/>
      <c r="I204" s="35">
        <v>3</v>
      </c>
      <c r="J204" s="51">
        <v>4.1666666666666714</v>
      </c>
      <c r="K204" s="51">
        <v>14.068441064638776</v>
      </c>
      <c r="L204" s="35">
        <v>261.56357142857144</v>
      </c>
      <c r="M204" s="35"/>
      <c r="N204" s="35">
        <v>3.77</v>
      </c>
      <c r="O204" s="51">
        <v>0</v>
      </c>
      <c r="P204" s="51">
        <v>13.897280966767369</v>
      </c>
      <c r="Q204" s="35">
        <v>328.6982214285714</v>
      </c>
      <c r="S204" s="35">
        <v>5.16</v>
      </c>
      <c r="T204" s="51">
        <v>3.6144578313252964</v>
      </c>
      <c r="U204" s="51">
        <v>10.256410256410263</v>
      </c>
      <c r="V204" s="35">
        <v>449.88934285714288</v>
      </c>
    </row>
    <row r="205" spans="1:22">
      <c r="A205" s="168">
        <v>40818</v>
      </c>
      <c r="B205" s="11">
        <v>40812</v>
      </c>
      <c r="C205" s="71">
        <v>0.8696357142857144</v>
      </c>
      <c r="D205" s="35">
        <v>3.03</v>
      </c>
      <c r="E205" s="51">
        <v>1</v>
      </c>
      <c r="F205" s="51">
        <v>17.89883268482491</v>
      </c>
      <c r="G205" s="35">
        <v>263.49962142857146</v>
      </c>
      <c r="H205" s="35"/>
      <c r="I205" s="35">
        <v>3.03</v>
      </c>
      <c r="J205" s="51">
        <v>1</v>
      </c>
      <c r="K205" s="51">
        <v>17.89883268482491</v>
      </c>
      <c r="L205" s="35">
        <v>263.49962142857146</v>
      </c>
      <c r="M205" s="35"/>
      <c r="N205" s="35">
        <v>3.77</v>
      </c>
      <c r="O205" s="51">
        <v>0</v>
      </c>
      <c r="P205" s="51">
        <v>12.874251497005986</v>
      </c>
      <c r="Q205" s="35">
        <v>327.85266428571435</v>
      </c>
      <c r="S205" s="35">
        <v>5.16</v>
      </c>
      <c r="T205" s="51">
        <v>0</v>
      </c>
      <c r="U205" s="51">
        <v>7.5000000000000142</v>
      </c>
      <c r="V205" s="35">
        <v>448.73202857142866</v>
      </c>
    </row>
    <row r="206" spans="1:22">
      <c r="A206" s="168">
        <v>40825</v>
      </c>
      <c r="B206" s="11">
        <v>40819</v>
      </c>
      <c r="C206" s="71">
        <v>0.86316428571428561</v>
      </c>
      <c r="D206" s="35">
        <v>3.03</v>
      </c>
      <c r="E206" s="51">
        <v>0</v>
      </c>
      <c r="F206" s="51">
        <v>17.89883268482491</v>
      </c>
      <c r="G206" s="35">
        <v>261.53877857142851</v>
      </c>
      <c r="H206" s="35"/>
      <c r="I206" s="35">
        <v>3.03</v>
      </c>
      <c r="J206" s="51">
        <v>0</v>
      </c>
      <c r="K206" s="51">
        <v>19.291338582677156</v>
      </c>
      <c r="L206" s="35">
        <v>261.53877857142851</v>
      </c>
      <c r="M206" s="35"/>
      <c r="N206" s="35" t="s">
        <v>46</v>
      </c>
      <c r="O206" s="51" t="e">
        <v>#VALUE!</v>
      </c>
      <c r="P206" s="51" t="e">
        <v>#VALUE!</v>
      </c>
      <c r="Q206" s="35" t="e">
        <v>#VALUE!</v>
      </c>
      <c r="S206" s="35">
        <v>5.16</v>
      </c>
      <c r="T206" s="51">
        <v>0</v>
      </c>
      <c r="U206" s="51">
        <v>13.157894736842124</v>
      </c>
      <c r="V206" s="35">
        <v>445.39277142857134</v>
      </c>
    </row>
    <row r="207" spans="1:22">
      <c r="A207" s="168">
        <v>40832</v>
      </c>
      <c r="B207" s="11">
        <v>40826</v>
      </c>
      <c r="C207">
        <v>0.87210000000000021</v>
      </c>
      <c r="D207" s="35">
        <v>3.03</v>
      </c>
      <c r="E207" s="51">
        <v>0</v>
      </c>
      <c r="F207" s="51">
        <v>17.89883268482491</v>
      </c>
      <c r="G207" s="35">
        <v>264.24630000000008</v>
      </c>
      <c r="H207" s="35"/>
      <c r="I207" s="35">
        <v>3.03</v>
      </c>
      <c r="J207" s="51">
        <v>0</v>
      </c>
      <c r="K207" s="51">
        <v>19.291338582677156</v>
      </c>
      <c r="L207" s="35">
        <v>264.24630000000008</v>
      </c>
      <c r="M207" s="35"/>
      <c r="N207" s="35" t="s">
        <v>46</v>
      </c>
      <c r="O207" s="51" t="e">
        <v>#VALUE!</v>
      </c>
      <c r="P207" s="51" t="e">
        <v>#VALUE!</v>
      </c>
      <c r="Q207" s="35" t="e">
        <v>#VALUE!</v>
      </c>
      <c r="S207" s="35">
        <v>5.16</v>
      </c>
      <c r="T207" s="51">
        <v>0</v>
      </c>
      <c r="U207" s="51">
        <v>13.157894736842124</v>
      </c>
      <c r="V207" s="35">
        <v>450.00360000000012</v>
      </c>
    </row>
    <row r="208" spans="1:22">
      <c r="A208" s="168">
        <v>40839</v>
      </c>
      <c r="B208" s="11">
        <v>40833</v>
      </c>
      <c r="C208">
        <v>0.87206428571428574</v>
      </c>
      <c r="D208" s="35">
        <v>3.03</v>
      </c>
      <c r="E208" s="51">
        <v>0</v>
      </c>
      <c r="F208" s="51">
        <v>17.89883268482491</v>
      </c>
      <c r="G208" s="35">
        <v>264.23547857142859</v>
      </c>
      <c r="H208" s="35"/>
      <c r="I208" s="35">
        <v>3.03</v>
      </c>
      <c r="J208" s="51">
        <v>0</v>
      </c>
      <c r="K208" s="51">
        <v>19.291338582677156</v>
      </c>
      <c r="L208" s="35">
        <v>264.23547857142859</v>
      </c>
      <c r="M208" s="35"/>
      <c r="N208" s="35" t="s">
        <v>46</v>
      </c>
      <c r="O208" s="51" t="e">
        <v>#VALUE!</v>
      </c>
      <c r="P208" s="51" t="e">
        <v>#VALUE!</v>
      </c>
      <c r="Q208" s="35" t="e">
        <v>#VALUE!</v>
      </c>
      <c r="S208" s="35">
        <v>5.16</v>
      </c>
      <c r="T208" s="51">
        <v>0</v>
      </c>
      <c r="U208" s="51">
        <v>13.157894736842124</v>
      </c>
      <c r="V208" s="35">
        <v>449.98517142857145</v>
      </c>
    </row>
    <row r="209" spans="1:22">
      <c r="A209" s="168">
        <v>40846</v>
      </c>
      <c r="B209" s="11">
        <v>40840</v>
      </c>
      <c r="C209">
        <v>0.87340714285714272</v>
      </c>
      <c r="D209" s="35">
        <v>3.03</v>
      </c>
      <c r="E209" s="51">
        <v>0</v>
      </c>
      <c r="F209" s="51">
        <v>17.89883268482491</v>
      </c>
      <c r="G209" s="35">
        <v>264.64236428571422</v>
      </c>
      <c r="H209" s="35"/>
      <c r="I209" s="35">
        <v>3.03</v>
      </c>
      <c r="J209" s="51">
        <v>0</v>
      </c>
      <c r="K209" s="51">
        <v>19.291338582677156</v>
      </c>
      <c r="L209" s="35">
        <v>264.64236428571422</v>
      </c>
      <c r="M209" s="35"/>
      <c r="N209" s="35" t="s">
        <v>46</v>
      </c>
      <c r="O209" s="51" t="e">
        <v>#VALUE!</v>
      </c>
      <c r="P209" s="51" t="e">
        <v>#VALUE!</v>
      </c>
      <c r="Q209" s="35" t="e">
        <v>#VALUE!</v>
      </c>
      <c r="S209" s="35">
        <v>5.22</v>
      </c>
      <c r="T209" s="51">
        <v>1.1627906976744242</v>
      </c>
      <c r="U209" s="51">
        <v>14.473684210526329</v>
      </c>
      <c r="V209" s="35">
        <v>455.91852857142845</v>
      </c>
    </row>
    <row r="210" spans="1:22">
      <c r="A210" s="168">
        <v>40853</v>
      </c>
      <c r="B210" s="11">
        <v>40847</v>
      </c>
      <c r="C210">
        <v>0.86447142857142867</v>
      </c>
      <c r="D210" s="35">
        <v>3.03</v>
      </c>
      <c r="E210" s="51">
        <v>0</v>
      </c>
      <c r="F210" s="51">
        <v>20.238095238095227</v>
      </c>
      <c r="G210" s="35">
        <v>261.93484285714288</v>
      </c>
      <c r="H210" s="35"/>
      <c r="I210" s="35">
        <v>3.03</v>
      </c>
      <c r="J210" s="51">
        <v>0</v>
      </c>
      <c r="K210" s="51">
        <v>19.291338582677156</v>
      </c>
      <c r="L210" s="35">
        <v>261.93484285714288</v>
      </c>
      <c r="M210" s="35"/>
      <c r="N210" s="35" t="s">
        <v>46</v>
      </c>
      <c r="O210" s="51" t="e">
        <v>#VALUE!</v>
      </c>
      <c r="P210" s="51" t="e">
        <v>#VALUE!</v>
      </c>
      <c r="Q210" s="35" t="e">
        <v>#VALUE!</v>
      </c>
      <c r="S210" s="35">
        <v>5.28</v>
      </c>
      <c r="T210" s="51">
        <v>1.1494252873563369</v>
      </c>
      <c r="U210" s="51">
        <v>15.789473684210535</v>
      </c>
      <c r="V210" s="35">
        <v>456.44091428571431</v>
      </c>
    </row>
    <row r="211" spans="1:22">
      <c r="A211" s="168">
        <v>40860</v>
      </c>
      <c r="B211" s="11">
        <v>40854</v>
      </c>
      <c r="C211">
        <v>0.85666428571428566</v>
      </c>
      <c r="D211" s="35">
        <v>3.06</v>
      </c>
      <c r="E211" s="51">
        <v>0.99009900990098743</v>
      </c>
      <c r="F211" s="125">
        <v>20.000000000000014</v>
      </c>
      <c r="G211" s="35">
        <v>262.13927142857142</v>
      </c>
      <c r="H211" s="35"/>
      <c r="I211" s="35">
        <v>3.06</v>
      </c>
      <c r="J211" s="51">
        <v>0.99009900990098743</v>
      </c>
      <c r="K211" s="51">
        <v>20.000000000000014</v>
      </c>
      <c r="L211" s="35">
        <v>262.13927142857142</v>
      </c>
      <c r="M211" s="35"/>
      <c r="N211" s="35"/>
      <c r="O211" s="51" t="e">
        <v>#VALUE!</v>
      </c>
      <c r="P211" s="51">
        <v>-100</v>
      </c>
      <c r="Q211" s="35">
        <v>0</v>
      </c>
      <c r="S211" s="35">
        <v>5.0999999999999996</v>
      </c>
      <c r="T211" s="51">
        <v>-3.4090909090909207</v>
      </c>
      <c r="U211" s="51">
        <v>11.842105263157904</v>
      </c>
      <c r="V211" s="35">
        <v>436.89878571428568</v>
      </c>
    </row>
    <row r="212" spans="1:22">
      <c r="A212" s="168">
        <v>40867</v>
      </c>
      <c r="B212" s="11">
        <v>40861</v>
      </c>
      <c r="C212">
        <v>0.85589285714285723</v>
      </c>
      <c r="D212" s="35">
        <v>3.08</v>
      </c>
      <c r="E212" s="51">
        <v>0.65359477124182774</v>
      </c>
      <c r="F212" s="51">
        <v>18.461538461538467</v>
      </c>
      <c r="G212" s="35">
        <v>263.61500000000001</v>
      </c>
      <c r="H212" s="35"/>
      <c r="I212" s="35">
        <v>3.1</v>
      </c>
      <c r="J212" s="51">
        <v>1.3071895424836555</v>
      </c>
      <c r="K212" s="51">
        <v>21.568627450980401</v>
      </c>
      <c r="L212" s="35">
        <v>265.32678571428573</v>
      </c>
      <c r="M212" s="35"/>
      <c r="N212" s="35"/>
      <c r="O212" s="51" t="e">
        <v>#DIV/0!</v>
      </c>
      <c r="P212" s="51">
        <v>-100</v>
      </c>
      <c r="Q212" s="35">
        <v>0</v>
      </c>
      <c r="S212" s="35">
        <v>4.8</v>
      </c>
      <c r="T212" s="51">
        <v>-5.8823529411764781</v>
      </c>
      <c r="U212" s="51">
        <v>11.1111111111111</v>
      </c>
      <c r="V212" s="35">
        <v>410.82857142857148</v>
      </c>
    </row>
    <row r="213" spans="1:22">
      <c r="A213" s="168">
        <v>40874</v>
      </c>
      <c r="B213" s="11">
        <v>40868</v>
      </c>
      <c r="C213">
        <v>0.85947857142857143</v>
      </c>
      <c r="D213" s="35">
        <v>3.08</v>
      </c>
      <c r="E213" s="51">
        <v>0</v>
      </c>
      <c r="F213" s="51">
        <v>18.461538461538467</v>
      </c>
      <c r="G213" s="35">
        <v>264.71940000000001</v>
      </c>
      <c r="H213" s="35"/>
      <c r="I213" s="35">
        <v>3.1</v>
      </c>
      <c r="J213" s="51">
        <v>0</v>
      </c>
      <c r="K213" s="51">
        <v>21.568627450980401</v>
      </c>
      <c r="L213" s="35">
        <v>266.43835714285717</v>
      </c>
      <c r="M213" s="35"/>
      <c r="N213" s="35"/>
      <c r="O213" s="51" t="e">
        <v>#DIV/0!</v>
      </c>
      <c r="P213" s="51">
        <v>-100</v>
      </c>
      <c r="Q213" s="35">
        <v>0</v>
      </c>
      <c r="S213" s="35">
        <v>4.5599999999999996</v>
      </c>
      <c r="T213" s="51">
        <v>-5</v>
      </c>
      <c r="U213" s="51">
        <v>5.5555555555555429</v>
      </c>
      <c r="V213" s="35">
        <v>391.92222857142855</v>
      </c>
    </row>
    <row r="214" spans="1:22">
      <c r="A214" s="168">
        <v>40881</v>
      </c>
      <c r="B214" s="11">
        <v>40875</v>
      </c>
      <c r="C214">
        <v>0.86185714285714277</v>
      </c>
      <c r="D214" s="35">
        <v>3.08</v>
      </c>
      <c r="E214" s="51">
        <v>0</v>
      </c>
      <c r="F214" s="51">
        <v>18.461538461538467</v>
      </c>
      <c r="G214" s="35">
        <v>265.452</v>
      </c>
      <c r="H214" s="35"/>
      <c r="I214" s="35">
        <v>3.1</v>
      </c>
      <c r="J214" s="51">
        <v>0</v>
      </c>
      <c r="K214" s="51">
        <v>21.568627450980401</v>
      </c>
      <c r="L214" s="35">
        <v>267.17571428571426</v>
      </c>
      <c r="M214" s="35"/>
      <c r="N214" s="35"/>
      <c r="O214" s="51" t="e">
        <v>#DIV/0!</v>
      </c>
      <c r="P214" s="51">
        <v>-100</v>
      </c>
      <c r="Q214" s="35">
        <v>0</v>
      </c>
      <c r="S214">
        <v>4.5599999999999996</v>
      </c>
      <c r="T214" s="51">
        <v>0</v>
      </c>
      <c r="U214" s="51">
        <v>5.5555555555555429</v>
      </c>
      <c r="V214" s="35">
        <v>393.00685714285703</v>
      </c>
    </row>
    <row r="215" spans="1:22">
      <c r="A215" s="168">
        <v>40888</v>
      </c>
      <c r="B215" s="11">
        <v>40882</v>
      </c>
      <c r="C215">
        <v>0.85607857142857147</v>
      </c>
      <c r="D215" s="35">
        <v>3.08</v>
      </c>
      <c r="E215" s="51">
        <v>0</v>
      </c>
      <c r="F215" s="51">
        <v>20.784313725490208</v>
      </c>
      <c r="G215" s="35">
        <v>263.67220000000003</v>
      </c>
      <c r="H215" s="35"/>
      <c r="I215" s="35">
        <v>3.1</v>
      </c>
      <c r="J215" s="51">
        <v>0</v>
      </c>
      <c r="K215" s="51">
        <v>22.529644268774703</v>
      </c>
      <c r="L215" s="35">
        <v>265.3843571428572</v>
      </c>
      <c r="M215" s="35"/>
      <c r="N215" s="35"/>
      <c r="O215" s="51" t="e">
        <v>#DIV/0!</v>
      </c>
      <c r="P215" s="51">
        <v>-100</v>
      </c>
      <c r="Q215" s="35">
        <v>0</v>
      </c>
      <c r="S215">
        <v>4.5599999999999996</v>
      </c>
      <c r="T215" s="51">
        <v>0</v>
      </c>
      <c r="U215" s="51">
        <v>0</v>
      </c>
      <c r="V215" s="35">
        <v>390.37182857142858</v>
      </c>
    </row>
    <row r="216" spans="1:22">
      <c r="A216" s="168">
        <v>40895</v>
      </c>
      <c r="B216" s="11">
        <v>40889</v>
      </c>
      <c r="C216">
        <v>0.84383571428571436</v>
      </c>
      <c r="D216" s="35">
        <v>3.07</v>
      </c>
      <c r="E216" s="51">
        <v>-0.32467532467532578</v>
      </c>
      <c r="F216" s="51">
        <v>20.392156862745097</v>
      </c>
      <c r="G216" s="35">
        <v>259.05756428571431</v>
      </c>
      <c r="H216" s="35"/>
      <c r="I216" s="35">
        <v>3.07</v>
      </c>
      <c r="J216" s="51">
        <v>-0.96774193548387188</v>
      </c>
      <c r="K216" s="51">
        <v>21.343873517786577</v>
      </c>
      <c r="L216" s="35">
        <v>259.05756428571431</v>
      </c>
      <c r="M216" s="35"/>
      <c r="N216" s="35"/>
      <c r="O216" s="51" t="e">
        <v>#DIV/0!</v>
      </c>
      <c r="P216" s="51">
        <v>-100</v>
      </c>
      <c r="Q216" s="35">
        <v>0</v>
      </c>
      <c r="S216">
        <v>4.74</v>
      </c>
      <c r="T216" s="51">
        <v>3.9473684210526585</v>
      </c>
      <c r="U216" s="51">
        <v>-1.25</v>
      </c>
      <c r="V216" s="35">
        <v>399.97812857142861</v>
      </c>
    </row>
    <row r="217" spans="1:22">
      <c r="A217" s="168">
        <v>40902</v>
      </c>
      <c r="B217" s="11">
        <v>40896</v>
      </c>
      <c r="C217">
        <v>0.83545000000000003</v>
      </c>
      <c r="D217" s="35">
        <v>3.02</v>
      </c>
      <c r="E217" s="51">
        <v>-1.6286644951139948</v>
      </c>
      <c r="F217" s="51">
        <v>18.431372549019613</v>
      </c>
      <c r="G217" s="35">
        <v>252.30590000000001</v>
      </c>
      <c r="H217" s="35"/>
      <c r="I217" s="35">
        <v>2.99</v>
      </c>
      <c r="J217" s="51">
        <v>-2.6058631921823974</v>
      </c>
      <c r="K217" s="51">
        <v>18.181818181818215</v>
      </c>
      <c r="L217" s="35">
        <v>249.79955000000001</v>
      </c>
      <c r="M217" s="35"/>
      <c r="N217" s="35"/>
      <c r="O217" s="51" t="e">
        <v>#DIV/0!</v>
      </c>
      <c r="P217" s="51">
        <v>-100</v>
      </c>
      <c r="Q217" s="35">
        <v>0</v>
      </c>
      <c r="S217">
        <v>4.8600000000000003</v>
      </c>
      <c r="T217" s="51">
        <v>2.5316455696202382</v>
      </c>
      <c r="U217" s="51">
        <v>1.2500000000000142</v>
      </c>
      <c r="V217" s="35">
        <v>406.02870000000007</v>
      </c>
    </row>
    <row r="218" spans="1:22">
      <c r="A218" s="168">
        <v>40909</v>
      </c>
      <c r="B218" s="11">
        <v>40903</v>
      </c>
      <c r="C218">
        <v>0.83435714285714291</v>
      </c>
      <c r="D218" s="35">
        <v>3.02</v>
      </c>
      <c r="E218" s="51">
        <v>0</v>
      </c>
      <c r="F218" s="51">
        <v>18.431372549019613</v>
      </c>
      <c r="G218" s="35">
        <v>251.97585714285714</v>
      </c>
      <c r="H218" s="35"/>
      <c r="I218" s="35">
        <v>2.99</v>
      </c>
      <c r="J218" s="51">
        <v>0</v>
      </c>
      <c r="K218" s="51">
        <v>18.181818181818215</v>
      </c>
      <c r="L218" s="35">
        <v>249.47278571428572</v>
      </c>
      <c r="M218" s="35"/>
      <c r="N218" s="35"/>
      <c r="O218" s="51"/>
      <c r="P218" s="51"/>
      <c r="Q218" s="35"/>
      <c r="S218">
        <v>4.8600000000000003</v>
      </c>
      <c r="T218" s="51">
        <v>0</v>
      </c>
      <c r="U218" s="51">
        <v>-1.2195121951219363</v>
      </c>
      <c r="V218" s="35">
        <v>405.49757142857146</v>
      </c>
    </row>
    <row r="219" spans="1:22">
      <c r="A219" s="168">
        <v>40916</v>
      </c>
      <c r="B219" s="11">
        <v>40910</v>
      </c>
      <c r="C219" s="44">
        <v>0.83088428571428552</v>
      </c>
      <c r="D219">
        <v>2.88</v>
      </c>
      <c r="E219" s="51">
        <v>-4.6357615894039697</v>
      </c>
      <c r="F219" s="51">
        <v>12.941176470588232</v>
      </c>
      <c r="G219" s="35">
        <v>239.29467428571422</v>
      </c>
      <c r="I219">
        <v>2.86</v>
      </c>
      <c r="J219" s="51">
        <v>-4.3478260869565304</v>
      </c>
      <c r="K219" s="51">
        <v>13.043478260869577</v>
      </c>
      <c r="L219" s="35">
        <v>237.63290571428564</v>
      </c>
      <c r="O219" s="51" t="e">
        <v>#DIV/0!</v>
      </c>
      <c r="P219" s="51">
        <v>-100</v>
      </c>
      <c r="Q219" s="35">
        <v>0</v>
      </c>
      <c r="S219" s="35">
        <v>4.5</v>
      </c>
      <c r="T219" s="51">
        <v>-7.407407407407419</v>
      </c>
      <c r="U219" s="51">
        <v>-8.5365853658536537</v>
      </c>
      <c r="V219" s="35">
        <v>373.89792857142845</v>
      </c>
    </row>
    <row r="220" spans="1:22">
      <c r="A220" s="168">
        <v>40923</v>
      </c>
      <c r="B220" s="11">
        <v>40917</v>
      </c>
      <c r="C220" s="44">
        <v>0.82877857142857125</v>
      </c>
      <c r="D220" s="35">
        <v>2.8</v>
      </c>
      <c r="E220" s="51">
        <v>-2.7777777777777857</v>
      </c>
      <c r="F220" s="51">
        <v>10.671936758893281</v>
      </c>
      <c r="G220" s="35">
        <v>232.05799999999991</v>
      </c>
      <c r="H220" s="35"/>
      <c r="I220" s="35">
        <v>2.77</v>
      </c>
      <c r="J220" s="51">
        <v>-3.1468531468531467</v>
      </c>
      <c r="K220" s="51">
        <v>10.800000000000011</v>
      </c>
      <c r="L220" s="35">
        <v>229.57166428571423</v>
      </c>
      <c r="M220" s="35"/>
      <c r="N220" s="35"/>
      <c r="O220" s="51" t="e">
        <v>#DIV/0!</v>
      </c>
      <c r="P220" s="51">
        <v>-100</v>
      </c>
      <c r="Q220" s="35">
        <v>0</v>
      </c>
      <c r="S220">
        <v>4.4400000000000004</v>
      </c>
      <c r="T220" s="51">
        <v>-1.3333333333333144</v>
      </c>
      <c r="U220" s="51">
        <v>-2.6315789473684106</v>
      </c>
      <c r="V220" s="35">
        <v>367.97768571428566</v>
      </c>
    </row>
    <row r="221" spans="1:22">
      <c r="A221" s="168">
        <v>40930</v>
      </c>
      <c r="B221" s="11">
        <v>40924</v>
      </c>
      <c r="C221" s="44">
        <v>0.83262142857142851</v>
      </c>
      <c r="D221" s="35">
        <v>2.73</v>
      </c>
      <c r="E221" s="51">
        <v>-2.4999999999999858</v>
      </c>
      <c r="F221" s="51">
        <v>7.058823529411768</v>
      </c>
      <c r="G221" s="35">
        <v>227.30565000000001</v>
      </c>
      <c r="H221" s="35"/>
      <c r="I221" s="35">
        <v>2.71</v>
      </c>
      <c r="J221" s="51">
        <v>-2.1660649819494608</v>
      </c>
      <c r="K221" s="51">
        <v>8.4000000000000057</v>
      </c>
      <c r="L221" s="35">
        <v>225.64040714285713</v>
      </c>
      <c r="M221" s="35"/>
      <c r="N221" s="35"/>
      <c r="O221" s="51" t="e">
        <v>#DIV/0!</v>
      </c>
      <c r="P221" s="51">
        <v>-100</v>
      </c>
      <c r="Q221" s="35">
        <v>0</v>
      </c>
      <c r="S221">
        <v>4.4400000000000004</v>
      </c>
      <c r="T221" s="51">
        <v>0</v>
      </c>
      <c r="U221" s="51">
        <v>-2.6315789473684106</v>
      </c>
      <c r="V221" s="35">
        <v>369.68391428571425</v>
      </c>
    </row>
    <row r="222" spans="1:22">
      <c r="A222" s="168">
        <v>40937</v>
      </c>
      <c r="B222" s="11">
        <v>40931</v>
      </c>
      <c r="C222" s="44">
        <v>0.83550000000000002</v>
      </c>
      <c r="D222" s="35">
        <v>2.64</v>
      </c>
      <c r="E222" s="51">
        <v>-3.2967032967032992</v>
      </c>
      <c r="F222" s="51">
        <v>-8.9655172413793025</v>
      </c>
      <c r="G222" s="35">
        <v>220.57200000000003</v>
      </c>
      <c r="H222" s="35"/>
      <c r="I222" s="35">
        <v>2.66</v>
      </c>
      <c r="J222" s="51">
        <v>-1.8450184501844973</v>
      </c>
      <c r="K222" s="51">
        <v>5.1383399209486242</v>
      </c>
      <c r="L222" s="35">
        <v>222.24300000000002</v>
      </c>
      <c r="M222" s="35"/>
      <c r="N222" s="35"/>
      <c r="O222" s="51" t="e">
        <v>#DIV/0!</v>
      </c>
      <c r="P222" s="51">
        <v>-100</v>
      </c>
      <c r="Q222" s="35">
        <v>0</v>
      </c>
      <c r="S222" s="35">
        <v>4.4400000000000004</v>
      </c>
      <c r="T222" s="51">
        <v>0</v>
      </c>
      <c r="U222" s="51">
        <v>-3.896103896103881</v>
      </c>
      <c r="V222" s="35">
        <v>370.96200000000005</v>
      </c>
    </row>
    <row r="223" spans="1:22">
      <c r="A223" s="168">
        <v>40944</v>
      </c>
      <c r="B223" s="11">
        <v>40938</v>
      </c>
      <c r="C223" s="44">
        <v>0.83300000000000007</v>
      </c>
      <c r="D223" s="35">
        <v>2.62</v>
      </c>
      <c r="E223" s="51">
        <v>-0.75757575757575069</v>
      </c>
      <c r="F223" s="51">
        <v>0.7692307692307736</v>
      </c>
      <c r="G223" s="35">
        <v>218.24600000000004</v>
      </c>
      <c r="H223" s="35"/>
      <c r="I223" s="35">
        <v>2.66</v>
      </c>
      <c r="J223" s="51">
        <v>0</v>
      </c>
      <c r="K223" s="51">
        <v>2.7027027027027231</v>
      </c>
      <c r="L223" s="35">
        <v>221.57800000000006</v>
      </c>
      <c r="M223" s="35"/>
      <c r="N223" s="35"/>
      <c r="O223" s="51" t="e">
        <v>#DIV/0!</v>
      </c>
      <c r="P223" s="51">
        <v>-100</v>
      </c>
      <c r="Q223" s="35">
        <v>0</v>
      </c>
      <c r="S223" s="35">
        <v>4.4400000000000004</v>
      </c>
      <c r="T223" s="51">
        <v>0</v>
      </c>
      <c r="U223" s="51">
        <v>-7.4999999999999858</v>
      </c>
      <c r="V223" s="35">
        <v>369.85200000000009</v>
      </c>
    </row>
    <row r="224" spans="1:22">
      <c r="A224" s="168">
        <v>40951</v>
      </c>
      <c r="B224" s="11">
        <v>40945</v>
      </c>
      <c r="C224" s="44">
        <v>0.8335285714285714</v>
      </c>
      <c r="D224" s="35">
        <v>2.62</v>
      </c>
      <c r="E224" s="51">
        <v>0</v>
      </c>
      <c r="F224" s="51">
        <v>-0.75757575757575069</v>
      </c>
      <c r="G224" s="35">
        <v>218.38448571428572</v>
      </c>
      <c r="H224" s="35"/>
      <c r="I224" s="35">
        <v>2.66</v>
      </c>
      <c r="J224" s="51">
        <v>0</v>
      </c>
      <c r="K224" s="51">
        <v>1.1406844106463865</v>
      </c>
      <c r="L224" s="35">
        <v>221.71859999999998</v>
      </c>
      <c r="M224" s="35"/>
      <c r="N224" s="35"/>
      <c r="O224" s="51" t="e">
        <v>#DIV/0!</v>
      </c>
      <c r="P224" s="51">
        <v>-100</v>
      </c>
      <c r="Q224" s="35">
        <v>0</v>
      </c>
      <c r="S224" s="35">
        <v>4.4400000000000004</v>
      </c>
      <c r="T224" s="51">
        <v>0</v>
      </c>
      <c r="U224" s="51">
        <v>-9.75609756097559</v>
      </c>
      <c r="V224" s="35">
        <v>370.08668571428569</v>
      </c>
    </row>
    <row r="225" spans="1:22">
      <c r="A225" s="168">
        <v>40958</v>
      </c>
      <c r="B225" s="11">
        <v>40952</v>
      </c>
      <c r="C225" s="44">
        <v>0.83403571428571432</v>
      </c>
      <c r="D225" s="35">
        <v>2.64</v>
      </c>
      <c r="E225" s="51">
        <v>0.76335877862594259</v>
      </c>
      <c r="F225" s="51">
        <v>0</v>
      </c>
      <c r="G225" s="35">
        <v>220.18542857142859</v>
      </c>
      <c r="H225" s="35"/>
      <c r="I225" s="35">
        <v>2.68</v>
      </c>
      <c r="J225" s="51">
        <v>0.75187969924812137</v>
      </c>
      <c r="K225" s="51">
        <v>1.9011406844106489</v>
      </c>
      <c r="L225" s="35">
        <v>223.52157142857143</v>
      </c>
      <c r="M225" s="35"/>
      <c r="N225" s="35"/>
      <c r="O225" s="51" t="e">
        <v>#DIV/0!</v>
      </c>
      <c r="P225" s="51">
        <v>-100</v>
      </c>
      <c r="Q225" s="35">
        <v>0</v>
      </c>
      <c r="S225" s="35">
        <v>4.62</v>
      </c>
      <c r="T225" s="51">
        <v>4.0540540540540633</v>
      </c>
      <c r="U225" s="51">
        <v>-6.0975609756097526</v>
      </c>
      <c r="V225" s="35">
        <v>385.3245</v>
      </c>
    </row>
    <row r="226" spans="1:22">
      <c r="A226" s="168">
        <v>40965</v>
      </c>
      <c r="B226" s="11">
        <v>40959</v>
      </c>
      <c r="C226" s="44">
        <v>0.84149999999999991</v>
      </c>
      <c r="D226" s="35">
        <v>2.64</v>
      </c>
      <c r="E226" s="51">
        <v>0</v>
      </c>
      <c r="F226" s="51">
        <v>0</v>
      </c>
      <c r="G226" s="35">
        <v>222.15599999999998</v>
      </c>
      <c r="H226" s="35"/>
      <c r="I226" s="35">
        <v>2.72</v>
      </c>
      <c r="J226" s="51">
        <v>1.4925373134328339</v>
      </c>
      <c r="K226" s="51">
        <v>3.4220532319391879</v>
      </c>
      <c r="L226" s="35">
        <v>228.88799999999998</v>
      </c>
      <c r="M226" s="35"/>
      <c r="N226" s="35"/>
      <c r="O226" s="51" t="e">
        <v>#DIV/0!</v>
      </c>
      <c r="P226" s="51">
        <v>-100</v>
      </c>
      <c r="Q226" s="35">
        <v>0</v>
      </c>
      <c r="S226" s="35">
        <v>4.5</v>
      </c>
      <c r="T226" s="51">
        <v>-2.5974025974025921</v>
      </c>
      <c r="U226" s="51">
        <v>-8.5365853658536537</v>
      </c>
      <c r="V226" s="35">
        <v>378.67499999999995</v>
      </c>
    </row>
    <row r="227" spans="1:22">
      <c r="A227" s="168">
        <v>40972</v>
      </c>
      <c r="B227" s="11">
        <v>40966</v>
      </c>
      <c r="C227" s="44">
        <v>0.84075</v>
      </c>
      <c r="D227" s="35">
        <v>2.64</v>
      </c>
      <c r="E227" s="51">
        <v>0</v>
      </c>
      <c r="F227" s="51">
        <v>0</v>
      </c>
      <c r="G227" s="35">
        <v>221.958</v>
      </c>
      <c r="H227" s="35"/>
      <c r="I227" s="35">
        <v>2.76</v>
      </c>
      <c r="J227" s="51">
        <v>1.470588235294116</v>
      </c>
      <c r="K227" s="51">
        <v>4.94296577946767</v>
      </c>
      <c r="L227" s="35">
        <v>232.04699999999997</v>
      </c>
      <c r="M227" s="35"/>
      <c r="N227" s="35"/>
      <c r="O227" s="51" t="e">
        <v>#DIV/0!</v>
      </c>
      <c r="P227" s="51">
        <v>-100</v>
      </c>
      <c r="Q227" s="35">
        <v>0</v>
      </c>
      <c r="S227" s="35">
        <v>4.4400000000000004</v>
      </c>
      <c r="T227" s="51">
        <v>-1.3333333333333144</v>
      </c>
      <c r="U227" s="51">
        <v>-8.6419753086419746</v>
      </c>
      <c r="V227" s="35">
        <v>373.29300000000006</v>
      </c>
    </row>
    <row r="228" spans="1:22">
      <c r="A228" s="168">
        <v>40979</v>
      </c>
      <c r="B228" s="11">
        <v>40973</v>
      </c>
      <c r="C228" s="44">
        <v>0.83504999999999996</v>
      </c>
      <c r="D228" s="35">
        <v>2.64</v>
      </c>
      <c r="E228" s="51">
        <v>0</v>
      </c>
      <c r="F228" s="51">
        <v>0</v>
      </c>
      <c r="G228" s="35">
        <v>220.45319999999998</v>
      </c>
      <c r="H228" s="35"/>
      <c r="I228" s="35">
        <v>2.76</v>
      </c>
      <c r="J228" s="51">
        <v>0</v>
      </c>
      <c r="K228" s="51">
        <v>6.9767441860465027</v>
      </c>
      <c r="L228" s="35">
        <v>230.47379999999995</v>
      </c>
      <c r="M228" s="35"/>
      <c r="N228" s="35"/>
      <c r="O228" s="51" t="e">
        <v>#DIV/0!</v>
      </c>
      <c r="P228" s="51">
        <v>-100</v>
      </c>
      <c r="Q228" s="35">
        <v>0</v>
      </c>
      <c r="S228" s="35">
        <v>4.4400000000000004</v>
      </c>
      <c r="T228" s="51">
        <v>0</v>
      </c>
      <c r="U228" s="51">
        <v>-6.3291139240506311</v>
      </c>
      <c r="V228" s="35">
        <v>370.76220000000001</v>
      </c>
    </row>
    <row r="229" spans="1:22">
      <c r="A229" s="168">
        <v>40986</v>
      </c>
      <c r="B229" s="11">
        <v>40980</v>
      </c>
      <c r="C229" s="44">
        <v>0.83353571428571438</v>
      </c>
      <c r="D229" s="35">
        <v>2.64</v>
      </c>
      <c r="E229" s="51">
        <v>0</v>
      </c>
      <c r="F229" s="51">
        <v>0</v>
      </c>
      <c r="G229" s="35">
        <v>220.05342857142861</v>
      </c>
      <c r="H229" s="35"/>
      <c r="I229" s="35">
        <v>2.76</v>
      </c>
      <c r="J229" s="51">
        <v>0</v>
      </c>
      <c r="K229" s="51">
        <v>6.9767441860465027</v>
      </c>
      <c r="L229" s="35">
        <v>230.05585714285718</v>
      </c>
      <c r="M229" s="35"/>
      <c r="N229" s="35"/>
      <c r="O229" s="51" t="e">
        <v>#DIV/0!</v>
      </c>
      <c r="P229" s="51">
        <v>-100</v>
      </c>
      <c r="Q229" s="35">
        <v>0</v>
      </c>
      <c r="S229" s="35">
        <v>4.4400000000000004</v>
      </c>
      <c r="T229" s="51">
        <v>0</v>
      </c>
      <c r="U229" s="51">
        <v>-6.3291139240506311</v>
      </c>
      <c r="V229" s="35">
        <v>370.08985714285723</v>
      </c>
    </row>
    <row r="230" spans="1:22">
      <c r="A230" s="168">
        <v>40993</v>
      </c>
      <c r="B230" s="11">
        <v>40987</v>
      </c>
      <c r="C230" s="44">
        <v>0.83299999999999996</v>
      </c>
      <c r="D230" s="35">
        <v>2.64</v>
      </c>
      <c r="E230" s="51">
        <v>0</v>
      </c>
      <c r="F230" s="51">
        <v>0</v>
      </c>
      <c r="G230" s="35">
        <v>219.91200000000001</v>
      </c>
      <c r="H230" s="35"/>
      <c r="I230" s="35">
        <v>2.76</v>
      </c>
      <c r="J230" s="51">
        <v>0</v>
      </c>
      <c r="K230" s="51">
        <v>6.9767441860465027</v>
      </c>
      <c r="L230" s="35">
        <v>229.90799999999996</v>
      </c>
      <c r="M230" s="35"/>
      <c r="N230" s="35"/>
      <c r="O230" s="51" t="e">
        <v>#DIV/0!</v>
      </c>
      <c r="P230" s="51">
        <v>-100</v>
      </c>
      <c r="Q230" s="35">
        <v>0</v>
      </c>
      <c r="S230" s="35">
        <v>4.4400000000000004</v>
      </c>
      <c r="T230" s="51">
        <v>0</v>
      </c>
      <c r="U230" s="51">
        <v>-6.3291139240506311</v>
      </c>
      <c r="V230" s="35">
        <v>369.85200000000003</v>
      </c>
    </row>
    <row r="231" spans="1:22">
      <c r="A231" s="168">
        <v>41000</v>
      </c>
      <c r="B231" s="11">
        <v>40994</v>
      </c>
      <c r="C231">
        <v>0.83571428571428563</v>
      </c>
      <c r="D231" s="35">
        <v>2.64</v>
      </c>
      <c r="E231" s="51">
        <v>0</v>
      </c>
      <c r="F231" s="51">
        <v>1.538461538461533</v>
      </c>
      <c r="G231" s="35">
        <v>220.62857142857141</v>
      </c>
      <c r="H231" s="35"/>
      <c r="I231" s="35">
        <v>2.76</v>
      </c>
      <c r="J231" s="51">
        <v>0</v>
      </c>
      <c r="K231" s="51">
        <v>9.0909090909090793</v>
      </c>
      <c r="L231" s="35">
        <v>230.65714285714282</v>
      </c>
      <c r="M231" s="35"/>
      <c r="N231" s="35"/>
      <c r="O231" s="51" t="e">
        <v>#DIV/0!</v>
      </c>
      <c r="P231" s="51">
        <v>-100</v>
      </c>
      <c r="Q231" s="35">
        <v>0</v>
      </c>
      <c r="S231" s="35">
        <v>4.4400000000000004</v>
      </c>
      <c r="T231" s="51">
        <v>0</v>
      </c>
      <c r="U231" s="51">
        <v>-3.896103896103881</v>
      </c>
      <c r="V231" s="35">
        <v>371.05714285714282</v>
      </c>
    </row>
    <row r="232" spans="1:22">
      <c r="A232" s="168">
        <v>41007</v>
      </c>
      <c r="B232" s="11">
        <v>41001</v>
      </c>
      <c r="C232">
        <v>0.82837142857142865</v>
      </c>
      <c r="D232" s="35">
        <v>2.64</v>
      </c>
      <c r="E232" s="51">
        <v>0</v>
      </c>
      <c r="F232" s="51">
        <v>2.72373540856033</v>
      </c>
      <c r="G232" s="35">
        <v>218.69005714285717</v>
      </c>
      <c r="H232" s="35"/>
      <c r="I232" s="35">
        <v>2.8</v>
      </c>
      <c r="J232" s="51">
        <v>1.4492753623188435</v>
      </c>
      <c r="K232" s="51">
        <v>13.360323886639662</v>
      </c>
      <c r="L232" s="35">
        <v>231.94400000000002</v>
      </c>
      <c r="M232" s="35"/>
      <c r="N232" s="35"/>
      <c r="O232" s="51" t="e">
        <v>#DIV/0!</v>
      </c>
      <c r="P232" s="51">
        <v>-100</v>
      </c>
      <c r="Q232" s="35">
        <v>0</v>
      </c>
      <c r="S232" s="35">
        <v>4.68</v>
      </c>
      <c r="T232" s="51">
        <v>5.4054054054053893</v>
      </c>
      <c r="U232" s="51">
        <v>1.2987012987012889</v>
      </c>
      <c r="V232" s="35">
        <v>387.67782857142856</v>
      </c>
    </row>
    <row r="233" spans="1:22">
      <c r="A233" s="168">
        <v>41014</v>
      </c>
      <c r="B233" s="11">
        <v>41008</v>
      </c>
      <c r="C233">
        <v>0.82507857142857133</v>
      </c>
      <c r="D233" s="35">
        <v>2.64</v>
      </c>
      <c r="E233" s="51">
        <v>0</v>
      </c>
      <c r="F233" s="51">
        <v>2.72373540856033</v>
      </c>
      <c r="G233" s="35">
        <v>217.82074285714285</v>
      </c>
      <c r="H233" s="35"/>
      <c r="I233" s="35">
        <v>2.8</v>
      </c>
      <c r="J233" s="51">
        <v>0</v>
      </c>
      <c r="K233" s="51">
        <v>13.360323886639662</v>
      </c>
      <c r="L233" s="35">
        <v>231.02199999999996</v>
      </c>
      <c r="M233" s="35"/>
      <c r="N233" s="35"/>
      <c r="O233" s="51" t="e">
        <v>#DIV/0!</v>
      </c>
      <c r="P233" s="51">
        <v>-100</v>
      </c>
      <c r="Q233" s="35">
        <v>0</v>
      </c>
      <c r="S233" s="35">
        <v>4.68</v>
      </c>
      <c r="T233" s="51">
        <v>0</v>
      </c>
      <c r="U233" s="51">
        <v>1.2987012987012889</v>
      </c>
      <c r="V233" s="35">
        <v>386.13677142857136</v>
      </c>
    </row>
    <row r="234" spans="1:22">
      <c r="A234" s="168">
        <v>41021</v>
      </c>
      <c r="B234" s="11">
        <v>41015</v>
      </c>
      <c r="C234">
        <v>0.82066428571428562</v>
      </c>
      <c r="D234" s="35">
        <v>2.57</v>
      </c>
      <c r="E234" s="51">
        <v>-2.6515151515151558</v>
      </c>
      <c r="F234" s="51">
        <v>0</v>
      </c>
      <c r="G234" s="35">
        <v>210.91072142857138</v>
      </c>
      <c r="H234" s="35"/>
      <c r="I234" s="35">
        <v>2.85</v>
      </c>
      <c r="J234" s="51">
        <v>1.785714285714306</v>
      </c>
      <c r="K234" s="51">
        <v>15.384615384615373</v>
      </c>
      <c r="L234" s="35">
        <v>233.88932142857141</v>
      </c>
      <c r="M234" s="35"/>
      <c r="N234" s="35"/>
      <c r="O234" s="51" t="e">
        <v>#DIV/0!</v>
      </c>
      <c r="P234" s="51">
        <v>-100</v>
      </c>
      <c r="Q234" s="35">
        <v>0</v>
      </c>
      <c r="S234">
        <v>4.8</v>
      </c>
      <c r="T234" s="51">
        <v>2.5641025641025834</v>
      </c>
      <c r="U234" s="51">
        <v>3.896103896103881</v>
      </c>
      <c r="V234" s="35">
        <v>393.91885714285706</v>
      </c>
    </row>
    <row r="235" spans="1:22">
      <c r="A235" s="168">
        <v>41028</v>
      </c>
      <c r="B235" s="11">
        <v>41022</v>
      </c>
      <c r="C235" s="44">
        <v>0.81673571428571423</v>
      </c>
      <c r="D235" s="35">
        <v>2.5299999999999998</v>
      </c>
      <c r="E235" s="51">
        <v>-1.5564202334630437</v>
      </c>
      <c r="F235" s="51">
        <v>-1.5564202334630437</v>
      </c>
      <c r="G235" s="35">
        <v>206.63413571428572</v>
      </c>
      <c r="H235" s="35"/>
      <c r="I235" s="35">
        <v>2.85</v>
      </c>
      <c r="J235" s="51">
        <v>0</v>
      </c>
      <c r="K235" s="51">
        <v>15.384615384615373</v>
      </c>
      <c r="L235" s="35">
        <v>232.76967857142856</v>
      </c>
      <c r="M235" s="35"/>
      <c r="N235" s="35"/>
      <c r="O235" s="51" t="e">
        <v>#DIV/0!</v>
      </c>
      <c r="P235" s="51">
        <v>-100</v>
      </c>
      <c r="Q235" s="35">
        <v>0</v>
      </c>
      <c r="S235" s="35">
        <v>4.92</v>
      </c>
      <c r="T235" s="51">
        <v>2.5000000000000142</v>
      </c>
      <c r="U235" s="51">
        <v>6.4935064935064872</v>
      </c>
      <c r="V235" s="35">
        <v>401.83397142857143</v>
      </c>
    </row>
    <row r="236" spans="1:22">
      <c r="A236" s="168">
        <v>41035</v>
      </c>
      <c r="B236" s="11">
        <v>41029</v>
      </c>
      <c r="C236" s="44">
        <v>0.81262857142857137</v>
      </c>
      <c r="D236" s="35">
        <v>2.5299999999999998</v>
      </c>
      <c r="E236" s="51">
        <v>0</v>
      </c>
      <c r="F236" s="51">
        <v>-1.1718750000000142</v>
      </c>
      <c r="G236" s="35">
        <v>205.59502857142854</v>
      </c>
      <c r="H236" s="35"/>
      <c r="I236" s="35">
        <v>2.85</v>
      </c>
      <c r="J236" s="51">
        <v>0</v>
      </c>
      <c r="K236" s="51">
        <v>15.384615384615373</v>
      </c>
      <c r="L236" s="35">
        <v>231.59914285714285</v>
      </c>
      <c r="M236" s="35"/>
      <c r="N236" s="35"/>
      <c r="O236" s="51" t="e">
        <v>#DIV/0!</v>
      </c>
      <c r="P236" s="51">
        <v>-100</v>
      </c>
      <c r="Q236" s="35">
        <v>0</v>
      </c>
      <c r="S236">
        <v>4.8</v>
      </c>
      <c r="T236" s="51">
        <v>-2.4390243902439011</v>
      </c>
      <c r="U236" s="51">
        <v>1.265822784810112</v>
      </c>
      <c r="V236" s="35">
        <v>390.06171428571423</v>
      </c>
    </row>
    <row r="237" spans="1:22">
      <c r="A237" s="168">
        <v>41042</v>
      </c>
      <c r="B237" s="11">
        <v>41036</v>
      </c>
      <c r="C237" s="44">
        <v>0.80546000000000006</v>
      </c>
      <c r="D237" s="35">
        <v>2.5</v>
      </c>
      <c r="E237" s="51">
        <v>-1.1857707509881408</v>
      </c>
      <c r="F237" s="51">
        <v>-2.34375</v>
      </c>
      <c r="G237" s="35">
        <v>201.36500000000001</v>
      </c>
      <c r="H237" s="35"/>
      <c r="I237" s="35">
        <v>2.85</v>
      </c>
      <c r="J237" s="51">
        <v>0</v>
      </c>
      <c r="K237" s="51">
        <v>15.384615384615373</v>
      </c>
      <c r="L237" s="35">
        <v>229.55610000000001</v>
      </c>
      <c r="M237" s="35"/>
      <c r="N237" s="35"/>
      <c r="O237" s="51" t="e">
        <v>#DIV/0!</v>
      </c>
      <c r="P237" s="51">
        <v>-100</v>
      </c>
      <c r="Q237" s="35">
        <v>0</v>
      </c>
      <c r="S237" s="35">
        <v>4.68</v>
      </c>
      <c r="T237" s="51">
        <v>-2.5</v>
      </c>
      <c r="U237" s="51">
        <v>-1.2658227848101262</v>
      </c>
      <c r="V237" s="35">
        <v>376.95528000000002</v>
      </c>
    </row>
    <row r="238" spans="1:22">
      <c r="A238" s="168">
        <v>41049</v>
      </c>
      <c r="B238" s="11">
        <v>41043</v>
      </c>
      <c r="C238" s="44">
        <v>0.8016928571428571</v>
      </c>
      <c r="D238" s="35">
        <v>2.4900000000000002</v>
      </c>
      <c r="E238" s="51">
        <v>-0.39999999999999147</v>
      </c>
      <c r="F238" s="51">
        <v>-2.7343749999999858</v>
      </c>
      <c r="G238" s="35">
        <v>199.62152142857144</v>
      </c>
      <c r="H238" s="35"/>
      <c r="I238" s="35">
        <v>2.85</v>
      </c>
      <c r="J238" s="51">
        <v>0</v>
      </c>
      <c r="K238" s="51">
        <v>15.384615384615373</v>
      </c>
      <c r="L238" s="35">
        <v>228.48246428571426</v>
      </c>
      <c r="M238" s="35"/>
      <c r="N238" s="35"/>
      <c r="O238" s="51" t="e">
        <v>#DIV/0!</v>
      </c>
      <c r="P238" s="51">
        <v>-100</v>
      </c>
      <c r="Q238" s="35">
        <v>0</v>
      </c>
      <c r="S238" s="35">
        <v>4.62</v>
      </c>
      <c r="T238" s="51">
        <v>-1.2820512820512704</v>
      </c>
      <c r="U238" s="51">
        <v>-2.5316455696202524</v>
      </c>
      <c r="V238" s="35">
        <v>370.38209999999998</v>
      </c>
    </row>
    <row r="239" spans="1:22">
      <c r="A239" s="168">
        <v>41056</v>
      </c>
      <c r="B239" s="11">
        <v>41050</v>
      </c>
      <c r="C239" s="44">
        <v>0.80376428571428582</v>
      </c>
      <c r="D239" s="35">
        <v>2.4900000000000002</v>
      </c>
      <c r="E239" s="51">
        <v>0</v>
      </c>
      <c r="F239" s="51">
        <v>-1.968503937007867</v>
      </c>
      <c r="G239" s="35">
        <v>200.1373071428572</v>
      </c>
      <c r="H239" s="35"/>
      <c r="I239" s="35">
        <v>2.85</v>
      </c>
      <c r="J239" s="51">
        <v>0</v>
      </c>
      <c r="K239" s="51">
        <v>15.384615384615373</v>
      </c>
      <c r="L239" s="35">
        <v>229.07282142857147</v>
      </c>
      <c r="M239" s="35"/>
      <c r="N239" s="35"/>
      <c r="O239" s="51" t="e">
        <v>#DIV/0!</v>
      </c>
      <c r="P239" s="51">
        <v>-100</v>
      </c>
      <c r="Q239" s="35">
        <v>0</v>
      </c>
      <c r="S239" s="35">
        <v>4.62</v>
      </c>
      <c r="T239" s="51">
        <v>0</v>
      </c>
      <c r="U239" s="51">
        <v>-7.228915662650607</v>
      </c>
      <c r="V239" s="35">
        <v>371.33910000000003</v>
      </c>
    </row>
    <row r="240" spans="1:22">
      <c r="A240" s="168">
        <v>41063</v>
      </c>
      <c r="B240" s="11">
        <v>41057</v>
      </c>
      <c r="C240" s="44">
        <v>0.80106428571428556</v>
      </c>
      <c r="D240" s="35">
        <v>2.4900000000000002</v>
      </c>
      <c r="E240" s="51">
        <v>0</v>
      </c>
      <c r="F240" s="51">
        <v>-1.968503937007867</v>
      </c>
      <c r="G240" s="35">
        <v>199.46500714285713</v>
      </c>
      <c r="H240" s="35"/>
      <c r="I240" s="35">
        <v>2.85</v>
      </c>
      <c r="J240" s="51">
        <v>0</v>
      </c>
      <c r="K240" s="51">
        <v>15.384615384615373</v>
      </c>
      <c r="L240" s="35">
        <v>228.30332142857137</v>
      </c>
      <c r="M240" s="35"/>
      <c r="N240" s="35"/>
      <c r="O240" s="51" t="e">
        <v>#DIV/0!</v>
      </c>
      <c r="P240" s="51">
        <v>-100</v>
      </c>
      <c r="Q240" s="35">
        <v>0</v>
      </c>
      <c r="S240" s="35">
        <v>4.62</v>
      </c>
      <c r="T240" s="51">
        <v>0</v>
      </c>
      <c r="U240" s="51">
        <v>-7.228915662650607</v>
      </c>
      <c r="V240" s="35">
        <v>370.09169999999995</v>
      </c>
    </row>
    <row r="241" spans="1:22">
      <c r="A241" s="168">
        <v>41070</v>
      </c>
      <c r="B241" s="11">
        <v>41064</v>
      </c>
      <c r="C241" s="44">
        <v>0.80775714285714284</v>
      </c>
      <c r="D241" s="35">
        <v>2.5099999999999998</v>
      </c>
      <c r="E241" s="51">
        <v>0.80321285140560406</v>
      </c>
      <c r="F241" s="51">
        <v>-1.9531250000000142</v>
      </c>
      <c r="G241" s="35">
        <v>202.74704285714282</v>
      </c>
      <c r="H241" s="35"/>
      <c r="I241" s="35">
        <v>2.9</v>
      </c>
      <c r="J241" s="51">
        <v>1.7543859649122595</v>
      </c>
      <c r="K241" s="51">
        <v>15.537848605577693</v>
      </c>
      <c r="L241" s="35">
        <v>234.24957142857141</v>
      </c>
      <c r="M241" s="35"/>
      <c r="N241" s="35"/>
      <c r="O241" s="51" t="e">
        <v>#DIV/0!</v>
      </c>
      <c r="P241" s="51">
        <v>-100</v>
      </c>
      <c r="Q241" s="35">
        <v>0</v>
      </c>
      <c r="S241" s="35">
        <v>4.74</v>
      </c>
      <c r="T241" s="51">
        <v>2.5974025974025921</v>
      </c>
      <c r="U241" s="51">
        <v>-3.6585365853658516</v>
      </c>
      <c r="V241" s="35">
        <v>382.87688571428572</v>
      </c>
    </row>
    <row r="242" spans="1:22">
      <c r="A242" s="168">
        <v>41077</v>
      </c>
      <c r="B242" s="11">
        <v>41071</v>
      </c>
      <c r="C242" s="44">
        <v>0.8083999999999999</v>
      </c>
      <c r="D242" s="35">
        <v>2.59</v>
      </c>
      <c r="E242" s="51">
        <v>3.1872509960159334</v>
      </c>
      <c r="F242" s="51">
        <v>1.171875</v>
      </c>
      <c r="G242" s="35">
        <v>209.37559999999996</v>
      </c>
      <c r="H242" s="35"/>
      <c r="I242" s="35">
        <v>3.01</v>
      </c>
      <c r="J242" s="51">
        <v>3.7931034482758577</v>
      </c>
      <c r="K242" s="51">
        <v>19.920318725099605</v>
      </c>
      <c r="L242" s="35">
        <v>243.32839999999996</v>
      </c>
      <c r="M242" s="35"/>
      <c r="N242" s="35"/>
      <c r="O242" s="51" t="e">
        <v>#DIV/0!</v>
      </c>
      <c r="P242" s="51">
        <v>-100</v>
      </c>
      <c r="Q242" s="35">
        <v>0</v>
      </c>
      <c r="S242" s="35">
        <v>4.9800000000000004</v>
      </c>
      <c r="T242" s="51">
        <v>5.0632911392405049</v>
      </c>
      <c r="U242" s="51">
        <v>1.2195121951219505</v>
      </c>
      <c r="V242" s="35">
        <v>402.58319999999992</v>
      </c>
    </row>
    <row r="243" spans="1:22">
      <c r="A243" s="168">
        <v>41084</v>
      </c>
      <c r="B243" s="11">
        <v>41078</v>
      </c>
      <c r="C243" s="44">
        <v>0.80635000000000001</v>
      </c>
      <c r="D243" s="35">
        <v>2.62</v>
      </c>
      <c r="E243" s="51">
        <v>1.1583011583011853</v>
      </c>
      <c r="F243" s="51">
        <v>7.377049180327873</v>
      </c>
      <c r="G243" s="35">
        <v>211.26370000000003</v>
      </c>
      <c r="H243" s="35"/>
      <c r="I243" s="35">
        <v>3.05</v>
      </c>
      <c r="J243" s="51">
        <v>1.3289036544850603</v>
      </c>
      <c r="K243" s="51">
        <v>21.513944223107572</v>
      </c>
      <c r="L243" s="35">
        <v>245.93674999999999</v>
      </c>
      <c r="M243" s="35"/>
      <c r="N243" s="35"/>
      <c r="O243" s="51" t="e">
        <v>#DIV/0!</v>
      </c>
      <c r="P243" s="51">
        <v>-100</v>
      </c>
      <c r="Q243" s="35">
        <v>0</v>
      </c>
      <c r="S243" s="35">
        <v>5.0999999999999996</v>
      </c>
      <c r="T243" s="51">
        <v>2.4096385542168548</v>
      </c>
      <c r="U243" s="51">
        <v>-1.1627906976744384</v>
      </c>
      <c r="V243" s="35">
        <v>411.23849999999999</v>
      </c>
    </row>
    <row r="244" spans="1:22">
      <c r="A244" s="168">
        <v>41091</v>
      </c>
      <c r="B244" s="11">
        <v>41085</v>
      </c>
      <c r="C244" s="44">
        <v>0.80271428571428571</v>
      </c>
      <c r="D244" s="35">
        <v>2.64</v>
      </c>
      <c r="E244" s="51">
        <v>0.76335877862594259</v>
      </c>
      <c r="F244" s="51">
        <v>8.1967213114754145</v>
      </c>
      <c r="G244" s="35">
        <v>211.91657142857144</v>
      </c>
      <c r="H244" s="35"/>
      <c r="I244" s="35">
        <v>3.05</v>
      </c>
      <c r="J244" s="51">
        <v>0</v>
      </c>
      <c r="K244" s="51">
        <v>21.513944223107572</v>
      </c>
      <c r="L244" s="35">
        <v>244.82785714285714</v>
      </c>
      <c r="M244" s="35"/>
      <c r="N244" s="35"/>
      <c r="O244" s="51" t="e">
        <v>#DIV/0!</v>
      </c>
      <c r="P244" s="51">
        <v>-100</v>
      </c>
      <c r="Q244" s="35">
        <v>0</v>
      </c>
      <c r="S244" s="35">
        <v>5.0999999999999996</v>
      </c>
      <c r="T244" s="51">
        <v>0</v>
      </c>
      <c r="U244" s="51">
        <v>-1.1627906976744384</v>
      </c>
      <c r="V244" s="35">
        <v>409.38428571428568</v>
      </c>
    </row>
    <row r="245" spans="1:22">
      <c r="A245" s="168">
        <v>41098</v>
      </c>
      <c r="B245" s="11">
        <v>41092</v>
      </c>
      <c r="C245" s="44">
        <v>0.80117857142857141</v>
      </c>
      <c r="D245" s="35">
        <v>2.68</v>
      </c>
      <c r="E245" s="51">
        <v>1.5151515151515156</v>
      </c>
      <c r="F245" s="51">
        <v>9.8360655737704974</v>
      </c>
      <c r="G245" s="35">
        <v>214.71585714285717</v>
      </c>
      <c r="H245" s="35"/>
      <c r="I245" s="35">
        <v>3.08</v>
      </c>
      <c r="J245" s="51">
        <v>0.98360655737705827</v>
      </c>
      <c r="K245" s="51">
        <v>22.709163346613565</v>
      </c>
      <c r="L245" s="35">
        <v>246.76299999999998</v>
      </c>
      <c r="M245" s="35"/>
      <c r="N245" s="35"/>
      <c r="O245" s="51" t="e">
        <v>#DIV/0!</v>
      </c>
      <c r="P245" s="51">
        <v>-100</v>
      </c>
      <c r="Q245" s="35">
        <v>0</v>
      </c>
      <c r="S245" s="35">
        <v>5.0999999999999996</v>
      </c>
      <c r="T245" s="51">
        <v>0</v>
      </c>
      <c r="U245" s="51">
        <v>-1.1627906976744384</v>
      </c>
      <c r="V245" s="35">
        <v>408.6010714285714</v>
      </c>
    </row>
    <row r="246" spans="1:22">
      <c r="A246" s="168">
        <v>41105</v>
      </c>
      <c r="B246" s="11">
        <v>41099</v>
      </c>
      <c r="C246">
        <v>0.79056428571428561</v>
      </c>
      <c r="D246" s="35">
        <v>2.78</v>
      </c>
      <c r="E246" s="51">
        <v>3.7313432835820635</v>
      </c>
      <c r="F246" s="51">
        <v>14.876033057851231</v>
      </c>
      <c r="G246" s="35">
        <v>219.77687142857135</v>
      </c>
      <c r="H246" s="35"/>
      <c r="I246" s="35">
        <v>3.23</v>
      </c>
      <c r="J246" s="51">
        <v>4.8701298701298725</v>
      </c>
      <c r="K246" s="51">
        <v>27.165354330708652</v>
      </c>
      <c r="L246" s="35">
        <v>255.35226428571428</v>
      </c>
      <c r="M246" s="35"/>
      <c r="N246" s="35"/>
      <c r="O246" s="51" t="e">
        <v>#DIV/0!</v>
      </c>
      <c r="P246" s="51">
        <v>-100</v>
      </c>
      <c r="Q246" s="35">
        <v>0</v>
      </c>
      <c r="S246" s="35">
        <v>5.34</v>
      </c>
      <c r="T246" s="51">
        <v>4.7058823529411882</v>
      </c>
      <c r="U246" s="51">
        <v>3.4883720930232442</v>
      </c>
      <c r="V246" s="35">
        <v>422.1613285714285</v>
      </c>
    </row>
    <row r="247" spans="1:22">
      <c r="A247" s="168">
        <v>41112</v>
      </c>
      <c r="B247" s="11">
        <v>41106</v>
      </c>
      <c r="C247">
        <v>0.78310714285714289</v>
      </c>
      <c r="D247" s="35">
        <v>2.85</v>
      </c>
      <c r="E247" s="51">
        <v>2.5179856115107953</v>
      </c>
      <c r="F247" s="51">
        <v>17.768595041322314</v>
      </c>
      <c r="G247" s="35">
        <v>223.18553571428575</v>
      </c>
      <c r="H247" s="35"/>
      <c r="I247" s="35">
        <v>3.23</v>
      </c>
      <c r="J247" s="51">
        <v>0</v>
      </c>
      <c r="K247" s="51">
        <v>27.165354330708652</v>
      </c>
      <c r="L247" s="35">
        <v>252.94360714285716</v>
      </c>
      <c r="M247" s="35"/>
      <c r="N247" s="35"/>
      <c r="O247" s="51" t="e">
        <v>#DIV/0!</v>
      </c>
      <c r="P247" s="51">
        <v>-100</v>
      </c>
      <c r="Q247" s="35">
        <v>0</v>
      </c>
      <c r="S247" s="35">
        <v>5.94</v>
      </c>
      <c r="T247" s="51">
        <v>11.235955056179776</v>
      </c>
      <c r="U247" s="51">
        <v>15.116279069767444</v>
      </c>
      <c r="V247" s="35">
        <v>465.16564285714293</v>
      </c>
    </row>
    <row r="248" spans="1:22">
      <c r="A248" s="168">
        <v>41119</v>
      </c>
      <c r="B248" s="11">
        <v>41113</v>
      </c>
      <c r="C248">
        <v>0.7812214285714284</v>
      </c>
      <c r="D248" s="35">
        <v>2.96</v>
      </c>
      <c r="E248" s="51">
        <v>3.8596491228070136</v>
      </c>
      <c r="F248" s="51">
        <v>22.314049586776846</v>
      </c>
      <c r="G248" s="35">
        <v>231.24154285714283</v>
      </c>
      <c r="H248" s="35"/>
      <c r="I248" s="35">
        <v>3.23</v>
      </c>
      <c r="J248" s="51">
        <v>0</v>
      </c>
      <c r="K248" s="51">
        <v>26.171875</v>
      </c>
      <c r="L248" s="35">
        <v>252.33452142857135</v>
      </c>
      <c r="M248" s="35"/>
      <c r="N248" s="35"/>
      <c r="O248" s="51" t="e">
        <v>#DIV/0!</v>
      </c>
      <c r="P248" s="51">
        <v>-100</v>
      </c>
      <c r="Q248" s="35">
        <v>0</v>
      </c>
      <c r="S248" s="35">
        <v>6.24</v>
      </c>
      <c r="T248" s="51">
        <v>5.0505050505050377</v>
      </c>
      <c r="U248" s="51">
        <v>20.930232558139522</v>
      </c>
      <c r="V248" s="35">
        <v>487.48217142857129</v>
      </c>
    </row>
    <row r="249" spans="1:22">
      <c r="A249" s="168">
        <v>41126</v>
      </c>
      <c r="B249" s="11">
        <v>41120</v>
      </c>
      <c r="C249">
        <v>0.78565000000000007</v>
      </c>
      <c r="D249" s="35">
        <v>3</v>
      </c>
      <c r="E249" s="51">
        <v>1.3513513513513544</v>
      </c>
      <c r="F249" s="51">
        <v>22.448979591836718</v>
      </c>
      <c r="G249" s="35">
        <v>235.69500000000002</v>
      </c>
      <c r="H249" s="35"/>
      <c r="I249" s="35">
        <v>3.23</v>
      </c>
      <c r="J249" s="51">
        <v>0</v>
      </c>
      <c r="K249" s="51">
        <v>23.754789272030649</v>
      </c>
      <c r="L249" s="35">
        <v>253.76495</v>
      </c>
      <c r="M249" s="35"/>
      <c r="N249" s="35"/>
      <c r="O249" s="51" t="e">
        <v>#DIV/0!</v>
      </c>
      <c r="P249" s="51">
        <v>-100</v>
      </c>
      <c r="Q249" s="35">
        <v>0</v>
      </c>
      <c r="S249" s="35">
        <v>6.48</v>
      </c>
      <c r="T249" s="51">
        <v>3.8461538461538538</v>
      </c>
      <c r="U249" s="51">
        <v>24.137931034482762</v>
      </c>
      <c r="V249" s="35">
        <v>509.10120000000012</v>
      </c>
    </row>
    <row r="250" spans="1:22">
      <c r="A250" s="168">
        <v>41133</v>
      </c>
      <c r="B250" s="11">
        <v>41127</v>
      </c>
      <c r="C250">
        <v>0.78913571428571427</v>
      </c>
      <c r="D250" s="35">
        <v>3</v>
      </c>
      <c r="E250" s="51">
        <v>0</v>
      </c>
      <c r="F250" s="51">
        <v>20</v>
      </c>
      <c r="G250" s="35">
        <v>236.74071428571432</v>
      </c>
      <c r="H250" s="35"/>
      <c r="I250" s="35">
        <v>3.23</v>
      </c>
      <c r="J250" s="51">
        <v>0</v>
      </c>
      <c r="K250" s="51">
        <v>20.522388059701484</v>
      </c>
      <c r="L250" s="35">
        <v>254.89083571428571</v>
      </c>
      <c r="M250" s="35"/>
      <c r="N250" s="35">
        <v>0</v>
      </c>
      <c r="O250" s="51" t="e">
        <v>#DIV/0!</v>
      </c>
      <c r="P250" s="51">
        <v>-100</v>
      </c>
      <c r="Q250" s="35">
        <v>0</v>
      </c>
      <c r="S250" s="35">
        <v>6.72</v>
      </c>
      <c r="T250" s="51">
        <v>3.7037037037036953</v>
      </c>
      <c r="U250" s="51">
        <v>13.131313131313121</v>
      </c>
      <c r="V250" s="35">
        <v>530.29919999999993</v>
      </c>
    </row>
    <row r="251" spans="1:22">
      <c r="A251" s="168">
        <v>41140</v>
      </c>
      <c r="B251" s="11">
        <v>41134</v>
      </c>
      <c r="C251">
        <v>0.78472857142857144</v>
      </c>
      <c r="D251" s="35">
        <v>3.07</v>
      </c>
      <c r="E251" s="51">
        <v>2.3333333333333144</v>
      </c>
      <c r="F251" s="51">
        <v>18.076923076923052</v>
      </c>
      <c r="G251" s="35">
        <v>240.91167142857142</v>
      </c>
      <c r="H251" s="35"/>
      <c r="I251" s="35">
        <v>3.3</v>
      </c>
      <c r="J251" s="51">
        <v>2.1671826625387069</v>
      </c>
      <c r="K251" s="51">
        <v>18.279569892473106</v>
      </c>
      <c r="L251" s="35">
        <v>258.96042857142857</v>
      </c>
      <c r="M251" s="35"/>
      <c r="N251" s="35">
        <v>0</v>
      </c>
      <c r="O251" s="51" t="e">
        <v>#DIV/0!</v>
      </c>
      <c r="P251" s="51">
        <v>-100</v>
      </c>
      <c r="Q251" s="35">
        <v>0</v>
      </c>
      <c r="S251" s="35">
        <v>6.72</v>
      </c>
      <c r="T251" s="51">
        <v>0</v>
      </c>
      <c r="U251" s="51">
        <v>19.148936170212764</v>
      </c>
      <c r="V251" s="35">
        <v>527.33759999999995</v>
      </c>
    </row>
    <row r="252" spans="1:22">
      <c r="A252" s="168">
        <v>41147</v>
      </c>
      <c r="B252" s="11">
        <v>41141</v>
      </c>
      <c r="C252">
        <v>0.78780000000000006</v>
      </c>
      <c r="D252" s="35">
        <v>3.27</v>
      </c>
      <c r="E252" s="51">
        <v>6.5146579804560361</v>
      </c>
      <c r="F252" s="51">
        <v>20.220588235294116</v>
      </c>
      <c r="G252" s="35">
        <v>257.61060000000003</v>
      </c>
      <c r="H252" s="35"/>
      <c r="I252" s="35">
        <v>3.5</v>
      </c>
      <c r="J252" s="51">
        <v>6.0606060606060623</v>
      </c>
      <c r="K252" s="51">
        <v>23.239436619718319</v>
      </c>
      <c r="L252" s="35">
        <v>275.73</v>
      </c>
      <c r="M252" s="35"/>
      <c r="N252" s="35">
        <v>0</v>
      </c>
      <c r="O252" s="51" t="e">
        <v>#DIV/0!</v>
      </c>
      <c r="P252" s="51">
        <v>-100</v>
      </c>
      <c r="Q252" s="35">
        <v>0</v>
      </c>
      <c r="S252" s="35">
        <v>5.88</v>
      </c>
      <c r="T252" s="51">
        <v>-12.5</v>
      </c>
      <c r="U252" s="51">
        <v>12.643678160919535</v>
      </c>
      <c r="V252" s="35">
        <v>463.22640000000001</v>
      </c>
    </row>
    <row r="253" spans="1:22">
      <c r="A253" s="168">
        <v>41154</v>
      </c>
      <c r="B253" s="11">
        <v>41148</v>
      </c>
      <c r="C253">
        <v>0.79287714285714284</v>
      </c>
      <c r="D253" s="35">
        <v>3.35</v>
      </c>
      <c r="E253" s="51">
        <v>2.4464831804281317</v>
      </c>
      <c r="F253" s="51">
        <v>23.161764705882334</v>
      </c>
      <c r="G253" s="35">
        <v>265.61384285714286</v>
      </c>
      <c r="H253" s="35"/>
      <c r="I253" s="35">
        <v>3.6</v>
      </c>
      <c r="J253" s="51">
        <v>2.8571428571428754</v>
      </c>
      <c r="K253" s="51">
        <v>26.760563380281695</v>
      </c>
      <c r="L253" s="35">
        <v>285.43577142857146</v>
      </c>
      <c r="M253" s="35"/>
      <c r="N253" s="35">
        <v>0</v>
      </c>
      <c r="O253" s="51" t="e">
        <v>#DIV/0!</v>
      </c>
      <c r="P253" s="51">
        <v>-100</v>
      </c>
      <c r="Q253" s="35">
        <v>0</v>
      </c>
      <c r="S253" s="35">
        <v>5.76</v>
      </c>
      <c r="T253" s="51">
        <v>-2.0408163265306172</v>
      </c>
      <c r="U253" s="51">
        <v>10.34482758620689</v>
      </c>
      <c r="V253" s="35">
        <v>456.69723428571427</v>
      </c>
    </row>
    <row r="254" spans="1:22">
      <c r="A254" s="168">
        <v>41161</v>
      </c>
      <c r="B254" s="11">
        <v>41155</v>
      </c>
      <c r="C254">
        <v>0.79369999999999996</v>
      </c>
      <c r="D254" s="35">
        <v>3.39</v>
      </c>
      <c r="E254" s="51">
        <v>1.1940298507462614</v>
      </c>
      <c r="F254" s="51">
        <v>20.212765957446805</v>
      </c>
      <c r="G254" s="35">
        <v>269.0643</v>
      </c>
      <c r="H254" s="35"/>
      <c r="I254" s="35">
        <v>3.6</v>
      </c>
      <c r="J254" s="51">
        <v>0</v>
      </c>
      <c r="K254" s="51">
        <v>25</v>
      </c>
      <c r="L254" s="35">
        <v>285.73200000000003</v>
      </c>
      <c r="M254" s="35"/>
      <c r="N254" s="35">
        <v>0</v>
      </c>
      <c r="O254" s="51" t="e">
        <v>#DIV/0!</v>
      </c>
      <c r="P254" s="51">
        <v>-100</v>
      </c>
      <c r="Q254" s="35">
        <v>0</v>
      </c>
      <c r="S254" s="35">
        <v>5.76</v>
      </c>
      <c r="T254" s="51">
        <v>0</v>
      </c>
      <c r="U254" s="51">
        <v>15.662650602409627</v>
      </c>
      <c r="V254" s="35">
        <v>457.1712</v>
      </c>
    </row>
    <row r="255" spans="1:22">
      <c r="A255" s="168">
        <v>41168</v>
      </c>
      <c r="B255" s="11">
        <v>41162</v>
      </c>
      <c r="C255">
        <v>0.80175000000000007</v>
      </c>
      <c r="D255" s="35">
        <v>3.39</v>
      </c>
      <c r="E255" s="51">
        <v>0</v>
      </c>
      <c r="F255" s="51">
        <v>20.212765957446805</v>
      </c>
      <c r="G255" s="35">
        <v>271.79325000000006</v>
      </c>
      <c r="H255" s="35"/>
      <c r="I255" s="35">
        <v>3.6</v>
      </c>
      <c r="J255" s="51">
        <v>0</v>
      </c>
      <c r="K255" s="51">
        <v>25</v>
      </c>
      <c r="L255" s="35">
        <v>288.63000000000005</v>
      </c>
      <c r="M255" s="35"/>
      <c r="N255" s="35">
        <v>0</v>
      </c>
      <c r="O255" s="51" t="e">
        <v>#DIV/0!</v>
      </c>
      <c r="P255" s="51">
        <v>-100</v>
      </c>
      <c r="Q255" s="35">
        <v>0</v>
      </c>
      <c r="S255" s="35">
        <v>5.76</v>
      </c>
      <c r="T255" s="51">
        <v>0</v>
      </c>
      <c r="U255" s="51">
        <v>15.662650602409627</v>
      </c>
      <c r="V255" s="35">
        <v>461.80799999999999</v>
      </c>
    </row>
    <row r="256" spans="1:22">
      <c r="A256" s="168">
        <v>41175</v>
      </c>
      <c r="B256" s="11">
        <v>41169</v>
      </c>
      <c r="C256">
        <v>0.80259571428571441</v>
      </c>
      <c r="D256" s="35">
        <v>3.39</v>
      </c>
      <c r="E256" s="51">
        <v>0</v>
      </c>
      <c r="F256" s="51">
        <v>13.000000000000014</v>
      </c>
      <c r="G256" s="35">
        <v>272.07994714285724</v>
      </c>
      <c r="H256" s="35"/>
      <c r="I256" s="35">
        <v>3.6</v>
      </c>
      <c r="J256" s="51">
        <v>0</v>
      </c>
      <c r="K256" s="51">
        <v>20</v>
      </c>
      <c r="L256" s="35">
        <v>288.93445714285718</v>
      </c>
      <c r="M256" s="35"/>
      <c r="N256" s="35">
        <v>0</v>
      </c>
      <c r="O256" s="51" t="e">
        <v>#DIV/0!</v>
      </c>
      <c r="P256" s="51">
        <v>-100</v>
      </c>
      <c r="Q256" s="35">
        <v>0</v>
      </c>
      <c r="S256" s="35">
        <v>5.94</v>
      </c>
      <c r="T256" s="51">
        <v>3.125</v>
      </c>
      <c r="U256" s="51">
        <v>15.116279069767444</v>
      </c>
      <c r="V256" s="35">
        <v>476.74185428571445</v>
      </c>
    </row>
    <row r="257" spans="1:22">
      <c r="A257" s="168">
        <v>41182</v>
      </c>
      <c r="B257" s="11">
        <v>41176</v>
      </c>
      <c r="C257">
        <v>0.79670000000000007</v>
      </c>
      <c r="D257" s="35">
        <v>3.39</v>
      </c>
      <c r="E257" s="51">
        <v>0</v>
      </c>
      <c r="F257" s="51">
        <v>11.881188118811892</v>
      </c>
      <c r="G257" s="35">
        <v>270.08130000000006</v>
      </c>
      <c r="H257" s="35"/>
      <c r="I257" s="35">
        <v>3.6</v>
      </c>
      <c r="J257" s="51">
        <v>0</v>
      </c>
      <c r="K257" s="51">
        <v>18.811881188118832</v>
      </c>
      <c r="L257" s="35">
        <v>286.81200000000001</v>
      </c>
      <c r="M257" s="35"/>
      <c r="N257" s="35">
        <v>0</v>
      </c>
      <c r="O257" s="51" t="e">
        <v>#DIV/0!</v>
      </c>
      <c r="P257" s="51">
        <v>-100</v>
      </c>
      <c r="Q257" s="35">
        <v>0</v>
      </c>
      <c r="S257" s="35">
        <v>5.94</v>
      </c>
      <c r="T257" s="51">
        <v>0</v>
      </c>
      <c r="U257" s="51">
        <v>15.116279069767444</v>
      </c>
      <c r="V257" s="35">
        <v>473.23980000000006</v>
      </c>
    </row>
    <row r="258" spans="1:22">
      <c r="A258" s="168">
        <v>41189</v>
      </c>
      <c r="B258" s="11">
        <v>41183</v>
      </c>
      <c r="C258">
        <v>0.80117857142857152</v>
      </c>
      <c r="D258" s="35">
        <v>3.39</v>
      </c>
      <c r="E258" s="51">
        <v>0</v>
      </c>
      <c r="F258" s="51">
        <v>11.881188118811892</v>
      </c>
      <c r="G258" s="35">
        <v>271.59953571428576</v>
      </c>
      <c r="H258" s="35"/>
      <c r="I258" s="35">
        <v>3.65</v>
      </c>
      <c r="J258" s="51">
        <v>1.3888888888888857</v>
      </c>
      <c r="K258" s="51">
        <v>20.462046204620464</v>
      </c>
      <c r="L258" s="35">
        <v>292.4301785714286</v>
      </c>
      <c r="M258" s="35"/>
      <c r="N258" s="35">
        <v>0</v>
      </c>
      <c r="O258" s="51" t="e">
        <v>#DIV/0!</v>
      </c>
      <c r="P258" s="51" t="e">
        <v>#VALUE!</v>
      </c>
      <c r="Q258" s="35">
        <v>0</v>
      </c>
      <c r="S258" s="35">
        <v>5.58</v>
      </c>
      <c r="T258" s="51">
        <v>-6.0606060606060623</v>
      </c>
      <c r="U258" s="51">
        <v>8.1395348837209269</v>
      </c>
      <c r="V258" s="35">
        <v>447.05764285714292</v>
      </c>
    </row>
    <row r="259" spans="1:22">
      <c r="A259" s="168">
        <v>41196</v>
      </c>
      <c r="B259" s="11">
        <v>41190</v>
      </c>
      <c r="C259">
        <v>0.8061071428571428</v>
      </c>
      <c r="D259" s="35">
        <v>3.39</v>
      </c>
      <c r="E259" s="51">
        <v>0</v>
      </c>
      <c r="F259" s="51">
        <v>11.881188118811892</v>
      </c>
      <c r="G259" s="35">
        <v>273.27032142857144</v>
      </c>
      <c r="H259" s="35"/>
      <c r="I259" s="35">
        <v>3.65</v>
      </c>
      <c r="J259" s="51">
        <v>0</v>
      </c>
      <c r="K259" s="51">
        <v>20.462046204620464</v>
      </c>
      <c r="L259" s="35">
        <v>294.22910714285712</v>
      </c>
      <c r="M259" s="35"/>
      <c r="N259" s="35">
        <v>0</v>
      </c>
      <c r="O259" s="51" t="e">
        <v>#DIV/0!</v>
      </c>
      <c r="P259" s="51" t="e">
        <v>#VALUE!</v>
      </c>
      <c r="Q259" s="35">
        <v>0</v>
      </c>
      <c r="S259" s="35">
        <v>5.58</v>
      </c>
      <c r="T259" s="51">
        <v>0</v>
      </c>
      <c r="U259" s="51">
        <v>8.1395348837209269</v>
      </c>
      <c r="V259" s="35">
        <v>449.80778571428567</v>
      </c>
    </row>
    <row r="260" spans="1:22">
      <c r="A260" s="168">
        <v>41203</v>
      </c>
      <c r="B260" s="11">
        <v>41197</v>
      </c>
      <c r="C260">
        <v>0.81036428571428576</v>
      </c>
      <c r="D260" s="35">
        <v>3.39</v>
      </c>
      <c r="E260" s="51">
        <v>0</v>
      </c>
      <c r="F260" s="51">
        <v>11.881188118811892</v>
      </c>
      <c r="G260" s="35">
        <v>274.71349285714285</v>
      </c>
      <c r="H260" s="35"/>
      <c r="I260" s="35">
        <v>3.65</v>
      </c>
      <c r="J260" s="51">
        <v>0</v>
      </c>
      <c r="K260" s="51">
        <v>20.462046204620464</v>
      </c>
      <c r="L260" s="35">
        <v>295.78296428571429</v>
      </c>
      <c r="M260" s="35"/>
      <c r="N260" s="35">
        <v>0</v>
      </c>
      <c r="O260" s="51" t="e">
        <v>#DIV/0!</v>
      </c>
      <c r="P260" s="51" t="e">
        <v>#VALUE!</v>
      </c>
      <c r="Q260" s="35">
        <v>0</v>
      </c>
      <c r="S260" s="35">
        <v>5.58</v>
      </c>
      <c r="T260" s="51">
        <v>0</v>
      </c>
      <c r="U260" s="51">
        <v>8.1395348837209269</v>
      </c>
      <c r="V260" s="35">
        <v>452.18327142857152</v>
      </c>
    </row>
    <row r="261" spans="1:22">
      <c r="A261" s="168">
        <v>41210</v>
      </c>
      <c r="B261" s="11">
        <v>41204</v>
      </c>
      <c r="C261">
        <v>0.80807142857142844</v>
      </c>
      <c r="D261" s="35">
        <v>3.39</v>
      </c>
      <c r="E261" s="51">
        <v>0</v>
      </c>
      <c r="F261" s="51">
        <v>11.881188118811892</v>
      </c>
      <c r="G261" s="35">
        <v>273.93621428571424</v>
      </c>
      <c r="H261" s="35"/>
      <c r="I261" s="35">
        <v>3.65</v>
      </c>
      <c r="J261" s="51">
        <v>0</v>
      </c>
      <c r="K261" s="51">
        <v>20.462046204620464</v>
      </c>
      <c r="L261" s="35">
        <v>294.94607142857137</v>
      </c>
      <c r="M261" s="35"/>
      <c r="N261" s="35">
        <v>0</v>
      </c>
      <c r="O261" s="51" t="e">
        <v>#DIV/0!</v>
      </c>
      <c r="P261" s="51" t="e">
        <v>#VALUE!</v>
      </c>
      <c r="Q261" s="35">
        <v>0</v>
      </c>
      <c r="S261" s="35">
        <v>5.76</v>
      </c>
      <c r="T261" s="51">
        <v>3.2258064516128968</v>
      </c>
      <c r="U261" s="51">
        <v>10.34482758620689</v>
      </c>
      <c r="V261" s="35">
        <v>465.44914285714276</v>
      </c>
    </row>
    <row r="262" spans="1:22">
      <c r="A262" s="168">
        <v>41217</v>
      </c>
      <c r="B262" s="11">
        <v>41211</v>
      </c>
      <c r="C262">
        <v>0.80353571428571413</v>
      </c>
      <c r="D262" s="35">
        <v>3.39</v>
      </c>
      <c r="E262" s="51">
        <v>0</v>
      </c>
      <c r="F262" s="51">
        <v>11.881188118811892</v>
      </c>
      <c r="G262" s="35">
        <v>272.39860714285709</v>
      </c>
      <c r="H262" s="35"/>
      <c r="I262" s="35">
        <v>3.65</v>
      </c>
      <c r="J262" s="51">
        <v>0</v>
      </c>
      <c r="K262" s="51">
        <v>20.462046204620464</v>
      </c>
      <c r="L262" s="35">
        <v>293.29053571428562</v>
      </c>
      <c r="M262" s="35"/>
      <c r="N262" s="35">
        <v>0</v>
      </c>
      <c r="O262" s="51" t="e">
        <v>#DIV/0!</v>
      </c>
      <c r="P262" s="51" t="e">
        <v>#VALUE!</v>
      </c>
      <c r="Q262" s="35">
        <v>0</v>
      </c>
      <c r="S262" s="35">
        <v>5.76</v>
      </c>
      <c r="T262" s="51">
        <v>0</v>
      </c>
      <c r="U262" s="51">
        <v>9.0909090909090793</v>
      </c>
      <c r="V262" s="35">
        <v>462.83657142857129</v>
      </c>
    </row>
    <row r="263" spans="1:22">
      <c r="A263" s="168">
        <v>41224</v>
      </c>
      <c r="B263" s="11">
        <v>41218</v>
      </c>
      <c r="C263">
        <v>0.79884285714285708</v>
      </c>
      <c r="D263" s="35">
        <v>3.39</v>
      </c>
      <c r="E263" s="51">
        <v>0</v>
      </c>
      <c r="F263" s="51">
        <v>10.784313725490208</v>
      </c>
      <c r="G263" s="35">
        <v>270.80772857142853</v>
      </c>
      <c r="H263" s="35"/>
      <c r="I263" s="35">
        <v>3.65</v>
      </c>
      <c r="J263" s="51">
        <v>0</v>
      </c>
      <c r="K263" s="51">
        <v>19.281045751633982</v>
      </c>
      <c r="L263" s="35">
        <v>291.57764285714285</v>
      </c>
      <c r="M263" s="35"/>
      <c r="N263" s="35">
        <v>0</v>
      </c>
      <c r="O263" s="51" t="e">
        <v>#DIV/0!</v>
      </c>
      <c r="P263" s="51" t="e">
        <v>#DIV/0!</v>
      </c>
      <c r="Q263" s="35">
        <v>0</v>
      </c>
      <c r="S263" s="35">
        <v>5.34</v>
      </c>
      <c r="T263" s="51">
        <v>-7.2916666666666572</v>
      </c>
      <c r="U263" s="51">
        <v>4.7058823529411882</v>
      </c>
      <c r="V263" s="35">
        <v>426.58208571428571</v>
      </c>
    </row>
    <row r="264" spans="1:22">
      <c r="A264" s="168">
        <v>41231</v>
      </c>
      <c r="B264" s="11">
        <v>41225</v>
      </c>
      <c r="C264">
        <v>0.80169285714285721</v>
      </c>
      <c r="D264" s="35">
        <v>3.39</v>
      </c>
      <c r="E264" s="51">
        <v>0</v>
      </c>
      <c r="F264" s="51">
        <v>10.064935064935071</v>
      </c>
      <c r="G264" s="35">
        <v>271.77387857142861</v>
      </c>
      <c r="H264" s="35"/>
      <c r="I264" s="35">
        <v>3.65</v>
      </c>
      <c r="J264" s="51">
        <v>0</v>
      </c>
      <c r="K264" s="51">
        <v>17.741935483870947</v>
      </c>
      <c r="L264" s="35">
        <v>292.61789285714286</v>
      </c>
      <c r="M264" s="35"/>
      <c r="N264" s="35">
        <v>0</v>
      </c>
      <c r="O264" s="51" t="e">
        <v>#DIV/0!</v>
      </c>
      <c r="P264" s="51" t="e">
        <v>#DIV/0!</v>
      </c>
      <c r="Q264" s="35">
        <v>0</v>
      </c>
      <c r="S264" s="35">
        <v>5.04</v>
      </c>
      <c r="T264" s="51">
        <v>-5.6179775280898809</v>
      </c>
      <c r="U264" s="51">
        <v>5</v>
      </c>
      <c r="V264" s="35">
        <v>404.05320000000006</v>
      </c>
    </row>
    <row r="265" spans="1:22">
      <c r="A265" s="168">
        <v>41238</v>
      </c>
      <c r="B265" s="11">
        <v>41232</v>
      </c>
      <c r="C265">
        <v>0.80598571428571442</v>
      </c>
      <c r="D265" s="35">
        <v>3.39</v>
      </c>
      <c r="E265" s="51">
        <v>0</v>
      </c>
      <c r="F265" s="51">
        <v>10.064935064935071</v>
      </c>
      <c r="G265" s="35">
        <v>273.22915714285722</v>
      </c>
      <c r="H265" s="35"/>
      <c r="I265" s="35">
        <v>3.6</v>
      </c>
      <c r="J265" s="51">
        <v>-1.3698630136986196</v>
      </c>
      <c r="K265" s="51">
        <v>16.129032258064527</v>
      </c>
      <c r="L265" s="35">
        <v>290.15485714285722</v>
      </c>
      <c r="M265" s="35"/>
      <c r="N265" s="35">
        <v>0</v>
      </c>
      <c r="O265" s="51" t="e">
        <v>#DIV/0!</v>
      </c>
      <c r="P265" s="51" t="e">
        <v>#DIV/0!</v>
      </c>
      <c r="Q265" s="35">
        <v>0</v>
      </c>
      <c r="S265" s="35">
        <v>4.8600000000000003</v>
      </c>
      <c r="T265" s="51">
        <v>-3.5714285714285694</v>
      </c>
      <c r="U265" s="51">
        <v>6.5789473684210691</v>
      </c>
      <c r="V265" s="35">
        <v>391.70905714285726</v>
      </c>
    </row>
    <row r="266" spans="1:22">
      <c r="A266" s="168">
        <v>41245</v>
      </c>
      <c r="B266" s="11">
        <v>41239</v>
      </c>
      <c r="C266">
        <v>0.80959285714285734</v>
      </c>
      <c r="D266" s="35">
        <v>3.32</v>
      </c>
      <c r="E266" s="51">
        <v>-2.0648967551622519</v>
      </c>
      <c r="F266" s="51">
        <v>7.7922077922077904</v>
      </c>
      <c r="G266" s="35">
        <v>268.78482857142865</v>
      </c>
      <c r="H266" s="35"/>
      <c r="I266" s="35">
        <v>3.52</v>
      </c>
      <c r="J266" s="51">
        <v>-2.2222222222222285</v>
      </c>
      <c r="K266" s="51">
        <v>13.548387096774192</v>
      </c>
      <c r="L266" s="35">
        <v>284.97668571428579</v>
      </c>
      <c r="M266" s="35"/>
      <c r="N266" s="35">
        <v>0</v>
      </c>
      <c r="O266" s="51" t="e">
        <v>#DIV/0!</v>
      </c>
      <c r="P266" s="51" t="e">
        <v>#DIV/0!</v>
      </c>
      <c r="Q266" s="35">
        <v>0</v>
      </c>
      <c r="S266" s="35">
        <v>4.8600000000000003</v>
      </c>
      <c r="T266" s="51">
        <v>0</v>
      </c>
      <c r="U266" s="51">
        <v>6.5789473684210691</v>
      </c>
      <c r="V266" s="35">
        <v>393.46212857142871</v>
      </c>
    </row>
    <row r="267" spans="1:22">
      <c r="A267" s="168">
        <v>41252</v>
      </c>
      <c r="B267" s="11">
        <v>41246</v>
      </c>
      <c r="C267">
        <v>0.81009285714285717</v>
      </c>
      <c r="D267" s="35">
        <v>3.25</v>
      </c>
      <c r="E267" s="51">
        <v>-2.1084337349397515</v>
      </c>
      <c r="F267" s="51">
        <v>5.5194805194805241</v>
      </c>
      <c r="G267" s="35">
        <v>263.28017857142856</v>
      </c>
      <c r="H267" s="35"/>
      <c r="I267" s="35">
        <v>3.45</v>
      </c>
      <c r="J267" s="51">
        <v>-1.9886363636363598</v>
      </c>
      <c r="K267" s="51">
        <v>11.290322580645167</v>
      </c>
      <c r="L267" s="35">
        <v>279.48203571428576</v>
      </c>
      <c r="M267" s="35"/>
      <c r="N267" s="35">
        <v>0</v>
      </c>
      <c r="O267" s="51" t="e">
        <v>#DIV/0!</v>
      </c>
      <c r="P267" s="51" t="e">
        <v>#DIV/0!</v>
      </c>
      <c r="Q267" s="35">
        <v>0</v>
      </c>
      <c r="S267">
        <v>5.0999999999999996</v>
      </c>
      <c r="T267" s="51">
        <v>4.9382716049382509</v>
      </c>
      <c r="U267" s="51">
        <v>11.842105263157904</v>
      </c>
      <c r="V267" s="35">
        <v>413.14735714285706</v>
      </c>
    </row>
    <row r="268" spans="1:22">
      <c r="A268" s="168">
        <v>41259</v>
      </c>
      <c r="B268" s="11">
        <v>41253</v>
      </c>
      <c r="C268">
        <v>0.80838571428571426</v>
      </c>
      <c r="D268" s="35">
        <v>3.16</v>
      </c>
      <c r="E268" s="51">
        <v>-2.7692307692307736</v>
      </c>
      <c r="F268" s="51">
        <v>2.9315960912052077</v>
      </c>
      <c r="G268" s="35">
        <v>255.44988571428573</v>
      </c>
      <c r="H268" s="35"/>
      <c r="I268" s="35">
        <v>3.34</v>
      </c>
      <c r="J268" s="51">
        <v>-3.1884057971014528</v>
      </c>
      <c r="K268" s="51">
        <v>8.7947882736156373</v>
      </c>
      <c r="L268" s="35">
        <v>270.00082857142854</v>
      </c>
      <c r="M268" s="35"/>
      <c r="N268" s="35">
        <v>0</v>
      </c>
      <c r="O268" s="51" t="e">
        <v>#DIV/0!</v>
      </c>
      <c r="P268" s="51" t="e">
        <v>#DIV/0!</v>
      </c>
      <c r="Q268" s="35">
        <v>0</v>
      </c>
      <c r="S268">
        <v>5.28</v>
      </c>
      <c r="T268" s="51">
        <v>3.5294117647058982</v>
      </c>
      <c r="U268" s="51">
        <v>11.392405063291136</v>
      </c>
      <c r="V268" s="35">
        <v>426.82765714285711</v>
      </c>
    </row>
    <row r="269" spans="1:22">
      <c r="A269" s="168">
        <v>41266</v>
      </c>
      <c r="B269" s="11">
        <v>41260</v>
      </c>
      <c r="C269">
        <v>0.81362857142857137</v>
      </c>
      <c r="D269" s="35">
        <v>3.16</v>
      </c>
      <c r="E269" s="51">
        <v>0</v>
      </c>
      <c r="F269" s="51">
        <v>4.6357615894039697</v>
      </c>
      <c r="G269" s="35">
        <v>257.10662857142859</v>
      </c>
      <c r="H269" s="35"/>
      <c r="I269" s="35">
        <v>3.34</v>
      </c>
      <c r="J269" s="51">
        <v>0</v>
      </c>
      <c r="K269" s="51">
        <v>11.705685618729092</v>
      </c>
      <c r="L269" s="35">
        <v>271.75194285714281</v>
      </c>
      <c r="M269" s="35"/>
      <c r="N269" s="35">
        <v>0</v>
      </c>
      <c r="O269" s="51" t="e">
        <v>#DIV/0!</v>
      </c>
      <c r="P269" s="51" t="e">
        <v>#DIV/0!</v>
      </c>
      <c r="Q269" s="35">
        <v>0</v>
      </c>
      <c r="S269">
        <v>5.28</v>
      </c>
      <c r="T269" s="51">
        <v>0</v>
      </c>
      <c r="U269" s="51">
        <v>8.6419753086419746</v>
      </c>
      <c r="V269" s="35">
        <v>429.59588571428571</v>
      </c>
    </row>
    <row r="270" spans="1:22">
      <c r="A270" s="168">
        <v>41273</v>
      </c>
      <c r="B270" s="11">
        <v>41267</v>
      </c>
      <c r="C270">
        <v>0.81721428571428578</v>
      </c>
      <c r="D270" s="35">
        <v>3.16</v>
      </c>
      <c r="E270" s="51">
        <v>0</v>
      </c>
      <c r="F270" s="51">
        <v>4.6357615894039697</v>
      </c>
      <c r="G270" s="35">
        <v>258.23971428571434</v>
      </c>
      <c r="H270" s="35"/>
      <c r="I270" s="35">
        <v>3.34</v>
      </c>
      <c r="J270" s="51">
        <v>0</v>
      </c>
      <c r="K270" s="51">
        <v>11.705685618729092</v>
      </c>
      <c r="L270" s="35">
        <v>272.94957142857146</v>
      </c>
      <c r="M270" s="35"/>
      <c r="N270" s="35">
        <v>0</v>
      </c>
      <c r="O270" s="51" t="e">
        <v>#DIV/0!</v>
      </c>
      <c r="P270" s="51" t="e">
        <v>#DIV/0!</v>
      </c>
      <c r="Q270" s="35">
        <v>0</v>
      </c>
      <c r="S270">
        <v>5.28</v>
      </c>
      <c r="T270" s="51">
        <v>0</v>
      </c>
      <c r="U270" s="51">
        <v>8.6419753086419746</v>
      </c>
      <c r="V270" s="35">
        <v>431.48914285714295</v>
      </c>
    </row>
    <row r="271" spans="1:22">
      <c r="A271" s="168">
        <v>41280</v>
      </c>
      <c r="B271" s="11">
        <v>41274</v>
      </c>
      <c r="C271">
        <v>0.81407142857142867</v>
      </c>
      <c r="D271" s="35">
        <v>3.12</v>
      </c>
      <c r="E271" s="51">
        <v>-1.2658227848101262</v>
      </c>
      <c r="F271" s="51">
        <v>8.3333333333333428</v>
      </c>
      <c r="G271" s="35">
        <v>253.99028571428576</v>
      </c>
      <c r="H271" s="35"/>
      <c r="I271" s="35">
        <v>3.35</v>
      </c>
      <c r="J271" s="51">
        <v>0.29940119760479433</v>
      </c>
      <c r="K271" s="51">
        <v>17.132867132867148</v>
      </c>
      <c r="L271" s="35">
        <v>272.7139285714286</v>
      </c>
      <c r="M271" s="35"/>
      <c r="N271" s="35">
        <v>0</v>
      </c>
      <c r="O271" s="51" t="e">
        <v>#DIV/0!</v>
      </c>
      <c r="P271" s="51" t="e">
        <v>#DIV/0!</v>
      </c>
      <c r="Q271" s="35">
        <v>0</v>
      </c>
      <c r="S271" s="35">
        <v>4.9000000000000004</v>
      </c>
      <c r="T271" s="51">
        <v>-7.1969696969696884</v>
      </c>
      <c r="U271" s="51">
        <v>8.8888888888888999</v>
      </c>
      <c r="V271" s="35">
        <v>398.8950000000001</v>
      </c>
    </row>
    <row r="272" spans="1:22">
      <c r="A272" s="168">
        <v>41287</v>
      </c>
      <c r="B272" s="11">
        <v>41281</v>
      </c>
      <c r="C272">
        <v>0.81673571428571434</v>
      </c>
      <c r="D272" s="35">
        <v>3.14</v>
      </c>
      <c r="E272" s="51">
        <v>0.6410256410256352</v>
      </c>
      <c r="F272" s="51">
        <v>12.142857142857139</v>
      </c>
      <c r="G272" s="35">
        <v>256.4550142857143</v>
      </c>
      <c r="H272" s="35"/>
      <c r="I272" s="35">
        <v>3.39</v>
      </c>
      <c r="J272" s="51">
        <v>1.1940298507462614</v>
      </c>
      <c r="K272" s="51">
        <v>22.38267148014441</v>
      </c>
      <c r="L272" s="35">
        <v>276.87340714285716</v>
      </c>
      <c r="M272" s="35"/>
      <c r="N272" s="35">
        <v>0</v>
      </c>
      <c r="O272" s="51" t="e">
        <v>#DIV/0!</v>
      </c>
      <c r="P272" s="51" t="e">
        <v>#DIV/0!</v>
      </c>
      <c r="Q272" s="35">
        <v>0</v>
      </c>
      <c r="S272" s="35">
        <v>4.5</v>
      </c>
      <c r="T272" s="51">
        <v>-8.1632653061224545</v>
      </c>
      <c r="U272" s="51">
        <v>1.3513513513513402</v>
      </c>
      <c r="V272" s="35">
        <v>367.53107142857147</v>
      </c>
    </row>
    <row r="273" spans="1:22">
      <c r="A273" s="168">
        <v>41294</v>
      </c>
      <c r="B273" s="11">
        <v>41288</v>
      </c>
      <c r="C273">
        <v>0.83189285714285721</v>
      </c>
      <c r="D273" s="35">
        <v>3.14</v>
      </c>
      <c r="E273" s="51">
        <v>0</v>
      </c>
      <c r="F273" s="51">
        <v>15.018315018315036</v>
      </c>
      <c r="G273" s="35">
        <v>261.21435714285718</v>
      </c>
      <c r="H273" s="35"/>
      <c r="I273" s="35">
        <v>3.39</v>
      </c>
      <c r="J273" s="51">
        <v>0</v>
      </c>
      <c r="K273" s="51">
        <v>25.092250922509237</v>
      </c>
      <c r="L273" s="35">
        <v>282.0116785714286</v>
      </c>
      <c r="M273" s="35"/>
      <c r="N273" s="35">
        <v>0</v>
      </c>
      <c r="O273" s="51" t="e">
        <v>#DIV/0!</v>
      </c>
      <c r="P273" s="51" t="e">
        <v>#DIV/0!</v>
      </c>
      <c r="Q273" s="35">
        <v>0</v>
      </c>
      <c r="S273" s="35">
        <v>4.5</v>
      </c>
      <c r="T273" s="51">
        <v>0</v>
      </c>
      <c r="U273" s="51">
        <v>1.3513513513513402</v>
      </c>
      <c r="V273" s="35">
        <v>374.35178571428571</v>
      </c>
    </row>
    <row r="274" spans="1:22">
      <c r="A274" s="168">
        <v>41301</v>
      </c>
      <c r="B274" s="11">
        <v>41295</v>
      </c>
      <c r="C274">
        <v>0.84332142857142856</v>
      </c>
      <c r="D274" s="35">
        <v>3.1</v>
      </c>
      <c r="E274" s="51">
        <v>-1.2738853503184657</v>
      </c>
      <c r="F274" s="51">
        <v>17.424242424242436</v>
      </c>
      <c r="G274" s="35">
        <v>261.42964285714288</v>
      </c>
      <c r="H274" s="35"/>
      <c r="I274" s="35">
        <v>3.36</v>
      </c>
      <c r="J274" s="51">
        <v>-0.88495575221240586</v>
      </c>
      <c r="K274" s="51">
        <v>26.315789473684205</v>
      </c>
      <c r="L274" s="35">
        <v>283.35599999999999</v>
      </c>
      <c r="M274" s="35"/>
      <c r="N274" s="35">
        <v>0</v>
      </c>
      <c r="O274" s="51" t="e">
        <v>#DIV/0!</v>
      </c>
      <c r="P274" s="51" t="e">
        <v>#DIV/0!</v>
      </c>
      <c r="Q274" s="35">
        <v>0</v>
      </c>
      <c r="S274" s="35">
        <v>4.5</v>
      </c>
      <c r="T274" s="51">
        <v>0</v>
      </c>
      <c r="U274" s="51">
        <v>1.3513513513513402</v>
      </c>
      <c r="V274" s="35">
        <v>379.49464285714282</v>
      </c>
    </row>
    <row r="275" spans="1:22">
      <c r="A275" s="168">
        <v>41308</v>
      </c>
      <c r="B275" s="11">
        <v>41302</v>
      </c>
      <c r="C275">
        <v>0.85688571428571425</v>
      </c>
      <c r="D275" s="35">
        <v>3.05</v>
      </c>
      <c r="E275" s="51">
        <v>-1.6129032258064626</v>
      </c>
      <c r="F275" s="51">
        <v>16.412213740458</v>
      </c>
      <c r="G275" s="35">
        <v>261.35014285714283</v>
      </c>
      <c r="H275" s="35"/>
      <c r="I275" s="35">
        <v>3.36</v>
      </c>
      <c r="J275" s="51">
        <v>0</v>
      </c>
      <c r="K275" s="51">
        <v>26.315789473684205</v>
      </c>
      <c r="L275" s="35">
        <v>287.91359999999997</v>
      </c>
      <c r="M275" s="35"/>
      <c r="N275" s="35">
        <v>0</v>
      </c>
      <c r="O275" s="51" t="e">
        <v>#DIV/0!</v>
      </c>
      <c r="P275" s="51" t="e">
        <v>#DIV/0!</v>
      </c>
      <c r="Q275" s="35">
        <v>0</v>
      </c>
      <c r="S275" s="35">
        <v>4.55</v>
      </c>
      <c r="T275" s="51">
        <v>1.1111111111111143</v>
      </c>
      <c r="U275" s="51">
        <v>2.4774774774774642</v>
      </c>
      <c r="V275" s="35">
        <v>389.88299999999998</v>
      </c>
    </row>
    <row r="276" spans="1:22">
      <c r="A276" s="168">
        <v>41315</v>
      </c>
      <c r="B276" s="11">
        <v>41309</v>
      </c>
      <c r="C276">
        <v>0.85738571428571431</v>
      </c>
      <c r="D276" s="35">
        <v>3</v>
      </c>
      <c r="E276" s="51">
        <v>-1.6393442622950687</v>
      </c>
      <c r="F276" s="51">
        <v>14.503816793893122</v>
      </c>
      <c r="G276" s="35">
        <v>257.21571428571428</v>
      </c>
      <c r="H276" s="35"/>
      <c r="I276" s="35">
        <v>3.36</v>
      </c>
      <c r="J276" s="51">
        <v>0</v>
      </c>
      <c r="K276" s="51">
        <v>26.315789473684205</v>
      </c>
      <c r="L276" s="35">
        <v>288.08159999999998</v>
      </c>
      <c r="M276" s="35"/>
      <c r="N276" s="35">
        <v>0</v>
      </c>
      <c r="O276" s="51" t="e">
        <v>#DIV/0!</v>
      </c>
      <c r="P276" s="51" t="e">
        <v>#DIV/0!</v>
      </c>
      <c r="Q276" s="35">
        <v>0</v>
      </c>
      <c r="S276" s="35">
        <v>4.6500000000000004</v>
      </c>
      <c r="T276" s="51">
        <v>2.1978021978022184</v>
      </c>
      <c r="U276" s="51">
        <v>4.7297297297297405</v>
      </c>
      <c r="V276" s="35">
        <v>398.68435714285721</v>
      </c>
    </row>
    <row r="277" spans="1:22">
      <c r="A277" s="168">
        <v>41322</v>
      </c>
      <c r="B277" s="11">
        <v>41316</v>
      </c>
      <c r="C277">
        <v>0.85822142857142869</v>
      </c>
      <c r="D277" s="35">
        <v>3</v>
      </c>
      <c r="E277" s="51">
        <v>0</v>
      </c>
      <c r="F277" s="51">
        <v>13.636363636363626</v>
      </c>
      <c r="G277" s="35">
        <v>257.46642857142865</v>
      </c>
      <c r="H277" s="35"/>
      <c r="I277" s="35">
        <v>3.36</v>
      </c>
      <c r="J277" s="51">
        <v>0</v>
      </c>
      <c r="K277" s="51">
        <v>25.373134328358191</v>
      </c>
      <c r="L277" s="35">
        <v>288.36240000000004</v>
      </c>
      <c r="M277" s="35"/>
      <c r="N277" s="35">
        <v>0</v>
      </c>
      <c r="O277" s="51" t="e">
        <v>#DIV/0!</v>
      </c>
      <c r="P277" s="51" t="e">
        <v>#DIV/0!</v>
      </c>
      <c r="Q277" s="35">
        <v>0</v>
      </c>
      <c r="S277" s="35">
        <v>4.6500000000000004</v>
      </c>
      <c r="T277" s="51">
        <v>0</v>
      </c>
      <c r="U277" s="51">
        <v>0.64935064935065157</v>
      </c>
      <c r="V277" s="35">
        <v>399.07296428571442</v>
      </c>
    </row>
    <row r="278" spans="1:22">
      <c r="A278" s="168">
        <v>41329</v>
      </c>
      <c r="B278" s="11">
        <v>41323</v>
      </c>
      <c r="C278">
        <v>0.86385714285714277</v>
      </c>
      <c r="D278" s="35">
        <v>2.96</v>
      </c>
      <c r="E278" s="51">
        <v>-1.3333333333333286</v>
      </c>
      <c r="F278" s="51">
        <v>12.12121212121211</v>
      </c>
      <c r="G278" s="35">
        <v>255.70171428571427</v>
      </c>
      <c r="H278" s="35"/>
      <c r="I278" s="35">
        <v>3.38</v>
      </c>
      <c r="J278" s="51">
        <v>0.59523809523808779</v>
      </c>
      <c r="K278" s="51">
        <v>24.264705882352928</v>
      </c>
      <c r="L278" s="35">
        <v>291.98371428571426</v>
      </c>
      <c r="M278" s="35"/>
      <c r="N278" s="35">
        <v>0</v>
      </c>
      <c r="O278" s="51" t="e">
        <v>#DIV/0!</v>
      </c>
      <c r="P278" s="51" t="e">
        <v>#DIV/0!</v>
      </c>
      <c r="Q278" s="35">
        <v>0</v>
      </c>
      <c r="S278" s="35">
        <v>4.6500000000000004</v>
      </c>
      <c r="T278" s="51">
        <v>0</v>
      </c>
      <c r="U278" s="51">
        <v>3.3333333333333428</v>
      </c>
      <c r="V278" s="35">
        <v>401.69357142857143</v>
      </c>
    </row>
    <row r="279" spans="1:22">
      <c r="A279" s="168">
        <v>41336</v>
      </c>
      <c r="B279" s="11">
        <v>41330</v>
      </c>
      <c r="C279">
        <v>0.86581428571428576</v>
      </c>
      <c r="D279" s="35">
        <v>2.94</v>
      </c>
      <c r="E279" s="51">
        <v>-0.67567567567567721</v>
      </c>
      <c r="F279" s="51">
        <v>11.36363636363636</v>
      </c>
      <c r="G279" s="35">
        <v>254.54940000000002</v>
      </c>
      <c r="H279" s="35"/>
      <c r="I279" s="35">
        <v>3.36</v>
      </c>
      <c r="J279" s="51">
        <v>-0.59171597633135775</v>
      </c>
      <c r="K279" s="51">
        <v>21.739130434782624</v>
      </c>
      <c r="L279" s="35">
        <v>290.91360000000003</v>
      </c>
      <c r="M279" s="35"/>
      <c r="N279" s="35">
        <v>0</v>
      </c>
      <c r="O279" s="51" t="e">
        <v>#DIV/0!</v>
      </c>
      <c r="P279" s="51" t="e">
        <v>#DIV/0!</v>
      </c>
      <c r="Q279" s="35">
        <v>0</v>
      </c>
      <c r="S279" s="35">
        <v>4.6500000000000004</v>
      </c>
      <c r="T279" s="51">
        <v>0</v>
      </c>
      <c r="U279" s="51">
        <v>4.7297297297297405</v>
      </c>
      <c r="V279" s="35">
        <v>402.60364285714292</v>
      </c>
    </row>
    <row r="280" spans="1:22">
      <c r="A280" s="168">
        <v>41343</v>
      </c>
      <c r="B280" s="11">
        <v>41337</v>
      </c>
      <c r="C280">
        <v>0.86570000000000014</v>
      </c>
      <c r="D280" s="35">
        <v>2.89</v>
      </c>
      <c r="E280" s="51">
        <v>-1.7006802721088405</v>
      </c>
      <c r="F280" s="51">
        <v>9.4696969696969688</v>
      </c>
      <c r="G280" s="35">
        <v>250.18730000000008</v>
      </c>
      <c r="H280" s="35"/>
      <c r="I280" s="35">
        <v>3.28</v>
      </c>
      <c r="J280" s="51">
        <v>-2.3809523809523796</v>
      </c>
      <c r="K280" s="51">
        <v>18.840579710144922</v>
      </c>
      <c r="L280" s="35">
        <v>283.94960000000003</v>
      </c>
      <c r="M280" s="35"/>
      <c r="N280" s="35">
        <v>0</v>
      </c>
      <c r="O280" s="51" t="e">
        <v>#DIV/0!</v>
      </c>
      <c r="P280" s="51" t="e">
        <v>#DIV/0!</v>
      </c>
      <c r="Q280" s="35">
        <v>0</v>
      </c>
      <c r="S280" s="35">
        <v>4.8</v>
      </c>
      <c r="T280" s="51">
        <v>3.2258064516128968</v>
      </c>
      <c r="U280" s="51">
        <v>8.1081081081080981</v>
      </c>
      <c r="V280" s="35">
        <v>415.53600000000006</v>
      </c>
    </row>
    <row r="281" spans="1:22">
      <c r="A281" s="168">
        <v>41350</v>
      </c>
      <c r="B281" s="11">
        <v>41344</v>
      </c>
      <c r="C281">
        <v>0.86887857142857139</v>
      </c>
      <c r="D281" s="35">
        <v>2.83</v>
      </c>
      <c r="E281" s="51">
        <v>-2.0761245674740536</v>
      </c>
      <c r="F281" s="51">
        <v>7.1969696969697026</v>
      </c>
      <c r="G281" s="35">
        <v>245.89263571428569</v>
      </c>
      <c r="H281" s="35"/>
      <c r="I281" s="35">
        <v>3.16</v>
      </c>
      <c r="J281" s="51">
        <v>-3.6585365853658516</v>
      </c>
      <c r="K281" s="51">
        <v>14.49275362318842</v>
      </c>
      <c r="L281" s="35">
        <v>274.56562857142859</v>
      </c>
      <c r="M281" s="35"/>
      <c r="N281" s="35">
        <v>0</v>
      </c>
      <c r="O281" s="51" t="e">
        <v>#DIV/0!</v>
      </c>
      <c r="P281" s="51" t="e">
        <v>#DIV/0!</v>
      </c>
      <c r="Q281" s="35">
        <v>0</v>
      </c>
      <c r="S281" s="35">
        <v>4.8</v>
      </c>
      <c r="T281" s="51">
        <v>0</v>
      </c>
      <c r="U281" s="51">
        <v>8.1081081081080981</v>
      </c>
      <c r="V281" s="35">
        <v>417.06171428571423</v>
      </c>
    </row>
    <row r="282" spans="1:22">
      <c r="A282" s="168">
        <v>41357</v>
      </c>
      <c r="B282" s="11">
        <v>41351</v>
      </c>
      <c r="C282">
        <v>0.85550000000000004</v>
      </c>
      <c r="D282" s="35">
        <v>2.75</v>
      </c>
      <c r="E282" s="51">
        <v>-2.8268551236749033</v>
      </c>
      <c r="F282" s="51">
        <v>4.1666666666666572</v>
      </c>
      <c r="G282" s="35">
        <v>235.26250000000002</v>
      </c>
      <c r="H282" s="35"/>
      <c r="I282" s="35">
        <v>3.03</v>
      </c>
      <c r="J282" s="51">
        <v>-4.1139240506329173</v>
      </c>
      <c r="K282" s="51">
        <v>9.7826086956521721</v>
      </c>
      <c r="L282" s="35">
        <v>259.2165</v>
      </c>
      <c r="M282" s="35"/>
      <c r="N282" s="35">
        <v>0</v>
      </c>
      <c r="O282" s="51" t="e">
        <v>#DIV/0!</v>
      </c>
      <c r="P282" s="51" t="e">
        <v>#DIV/0!</v>
      </c>
      <c r="Q282" s="35">
        <v>0</v>
      </c>
      <c r="S282" s="35">
        <v>4.9000000000000004</v>
      </c>
      <c r="T282" s="51">
        <v>2.0833333333333428</v>
      </c>
      <c r="U282" s="51">
        <v>10.36036036036036</v>
      </c>
      <c r="V282" s="35">
        <v>419.19500000000005</v>
      </c>
    </row>
    <row r="283" spans="1:22">
      <c r="A283" s="168">
        <v>41364</v>
      </c>
      <c r="B283" s="11">
        <v>41358</v>
      </c>
      <c r="C283">
        <v>0.84790714285714286</v>
      </c>
      <c r="D283" s="35">
        <v>2.71</v>
      </c>
      <c r="E283" s="51">
        <v>-1.4545454545454533</v>
      </c>
      <c r="F283" s="51">
        <v>2.6515151515151416</v>
      </c>
      <c r="G283" s="35">
        <v>229.78283571428571</v>
      </c>
      <c r="H283" s="35"/>
      <c r="I283" s="35">
        <v>2.97</v>
      </c>
      <c r="J283" s="51">
        <v>-1.9801980198019749</v>
      </c>
      <c r="K283" s="51">
        <v>7.6086956521739211</v>
      </c>
      <c r="L283" s="35">
        <v>251.82842142857146</v>
      </c>
      <c r="M283" s="35"/>
      <c r="N283" s="35">
        <v>0</v>
      </c>
      <c r="O283" s="51" t="e">
        <v>#DIV/0!</v>
      </c>
      <c r="P283" s="51" t="e">
        <v>#DIV/0!</v>
      </c>
      <c r="Q283" s="35">
        <v>0</v>
      </c>
      <c r="S283" s="35">
        <v>4.8</v>
      </c>
      <c r="T283" s="51">
        <v>-2.0408163265306314</v>
      </c>
      <c r="U283" s="51">
        <v>8.1081081081080981</v>
      </c>
      <c r="V283" s="35">
        <v>406.99542857142853</v>
      </c>
    </row>
    <row r="284" spans="1:22">
      <c r="A284" s="168">
        <v>41371</v>
      </c>
      <c r="B284" s="11">
        <v>41365</v>
      </c>
      <c r="C284">
        <v>0.84745000000000004</v>
      </c>
      <c r="D284" s="35">
        <v>2.65</v>
      </c>
      <c r="E284" s="51">
        <v>-2.2140221402214024</v>
      </c>
      <c r="F284" s="51">
        <v>0.37878787878786113</v>
      </c>
      <c r="G284" s="35">
        <v>224.57425000000001</v>
      </c>
      <c r="H284" s="35"/>
      <c r="I284" s="35">
        <v>2.92</v>
      </c>
      <c r="J284" s="51">
        <v>-1.6835016835016887</v>
      </c>
      <c r="K284" s="51">
        <v>4.2857142857142918</v>
      </c>
      <c r="L284" s="35">
        <v>247.4554</v>
      </c>
      <c r="M284" s="35"/>
      <c r="N284" s="35">
        <v>0</v>
      </c>
      <c r="O284" s="51" t="e">
        <v>#DIV/0!</v>
      </c>
      <c r="P284" s="51" t="e">
        <v>#DIV/0!</v>
      </c>
      <c r="Q284" s="35">
        <v>0</v>
      </c>
      <c r="S284" s="35">
        <v>4.55</v>
      </c>
      <c r="T284" s="51">
        <v>-5.2083333333333428</v>
      </c>
      <c r="U284" s="51">
        <v>-2.7777777777777857</v>
      </c>
      <c r="V284" s="35">
        <v>385.58975000000004</v>
      </c>
    </row>
    <row r="285" spans="1:22">
      <c r="A285" s="168">
        <v>41378</v>
      </c>
      <c r="B285" s="11">
        <v>41372</v>
      </c>
      <c r="C285">
        <v>0.85114285714285731</v>
      </c>
      <c r="D285" s="35">
        <v>2.62</v>
      </c>
      <c r="E285" s="51">
        <v>-1.1320754716981014</v>
      </c>
      <c r="F285" s="51">
        <v>-0.75757575757575069</v>
      </c>
      <c r="G285" s="35">
        <v>222.99942857142861</v>
      </c>
      <c r="H285" s="35"/>
      <c r="I285" s="35">
        <v>2.86</v>
      </c>
      <c r="J285" s="51">
        <v>-2.0547945205479436</v>
      </c>
      <c r="K285" s="51">
        <v>2.1428571428571388</v>
      </c>
      <c r="L285" s="35">
        <v>243.42685714285719</v>
      </c>
      <c r="M285" s="35"/>
      <c r="N285" s="35">
        <v>0</v>
      </c>
      <c r="O285" s="51" t="e">
        <v>#DIV/0!</v>
      </c>
      <c r="P285" s="51" t="e">
        <v>#DIV/0!</v>
      </c>
      <c r="Q285" s="35">
        <v>0</v>
      </c>
      <c r="S285" s="35">
        <v>4.55</v>
      </c>
      <c r="T285" s="51">
        <v>0</v>
      </c>
      <c r="U285" s="51">
        <v>-2.7777777777777857</v>
      </c>
      <c r="V285" s="35">
        <v>387.27000000000004</v>
      </c>
    </row>
    <row r="286" spans="1:22">
      <c r="A286" s="168">
        <v>41385</v>
      </c>
      <c r="B286" s="11">
        <v>41379</v>
      </c>
      <c r="C286">
        <v>0.85491428571428574</v>
      </c>
      <c r="D286" s="35">
        <v>2.62</v>
      </c>
      <c r="E286" s="51">
        <v>0</v>
      </c>
      <c r="F286" s="51">
        <v>1.9455252918288153</v>
      </c>
      <c r="G286" s="35">
        <v>223.98754285714287</v>
      </c>
      <c r="H286" s="35"/>
      <c r="I286" s="35">
        <v>2.86</v>
      </c>
      <c r="J286" s="51">
        <v>0</v>
      </c>
      <c r="K286" s="51">
        <v>0.3508771929824519</v>
      </c>
      <c r="L286" s="35">
        <v>244.5054857142857</v>
      </c>
      <c r="M286" s="35"/>
      <c r="N286" s="35">
        <v>0</v>
      </c>
      <c r="O286" s="51" t="e">
        <v>#DIV/0!</v>
      </c>
      <c r="P286" s="51" t="e">
        <v>#DIV/0!</v>
      </c>
      <c r="Q286" s="35">
        <v>0</v>
      </c>
      <c r="S286" s="35">
        <v>4.6500000000000004</v>
      </c>
      <c r="T286" s="51">
        <v>2.1978021978022184</v>
      </c>
      <c r="U286" s="51">
        <v>-3.1249999999999858</v>
      </c>
      <c r="V286" s="35">
        <v>397.53514285714289</v>
      </c>
    </row>
    <row r="287" spans="1:22">
      <c r="A287" s="168">
        <v>41392</v>
      </c>
      <c r="B287" s="11">
        <v>41386</v>
      </c>
      <c r="C287">
        <v>0.84866428571428565</v>
      </c>
      <c r="D287" s="35">
        <v>2.6</v>
      </c>
      <c r="E287" s="51">
        <v>-0.7633587786259568</v>
      </c>
      <c r="F287" s="51">
        <v>2.7667984189723427</v>
      </c>
      <c r="G287" s="35">
        <v>220.6527142857143</v>
      </c>
      <c r="H287" s="35"/>
      <c r="I287" s="35">
        <v>2.79</v>
      </c>
      <c r="J287" s="51">
        <v>-2.4475524475524395</v>
      </c>
      <c r="K287" s="51">
        <v>-2.1052631578947398</v>
      </c>
      <c r="L287" s="35">
        <v>236.77733571428573</v>
      </c>
      <c r="M287" s="35"/>
      <c r="N287" s="35">
        <v>0</v>
      </c>
      <c r="O287" s="51" t="e">
        <v>#DIV/0!</v>
      </c>
      <c r="P287" s="51" t="e">
        <v>#DIV/0!</v>
      </c>
      <c r="Q287" s="35">
        <v>0</v>
      </c>
      <c r="S287" s="35">
        <v>4.8</v>
      </c>
      <c r="T287" s="51">
        <v>3.2258064516128968</v>
      </c>
      <c r="U287" s="51">
        <v>-2.4390243902439011</v>
      </c>
      <c r="V287" s="35">
        <v>407.35885714285712</v>
      </c>
    </row>
    <row r="288" spans="1:22">
      <c r="A288" s="168">
        <v>41399</v>
      </c>
      <c r="B288" s="11">
        <v>41393</v>
      </c>
      <c r="C288">
        <v>0.84362857142857128</v>
      </c>
      <c r="D288" s="35">
        <v>2.6</v>
      </c>
      <c r="E288" s="51">
        <v>0</v>
      </c>
      <c r="F288" s="51">
        <v>2.7667984189723427</v>
      </c>
      <c r="G288" s="35">
        <v>219.34342857142855</v>
      </c>
      <c r="H288" s="35"/>
      <c r="I288" s="35">
        <v>2.77</v>
      </c>
      <c r="J288" s="51">
        <v>-0.71684587813619771</v>
      </c>
      <c r="K288" s="51">
        <v>-2.8070175438596436</v>
      </c>
      <c r="L288" s="35">
        <v>233.68511428571423</v>
      </c>
      <c r="M288" s="35"/>
      <c r="N288" s="35">
        <v>0</v>
      </c>
      <c r="O288" s="51" t="e">
        <v>#DIV/0!</v>
      </c>
      <c r="P288" s="51" t="e">
        <v>#DIV/0!</v>
      </c>
      <c r="Q288" s="35">
        <v>0</v>
      </c>
      <c r="S288" s="35">
        <v>4.75</v>
      </c>
      <c r="T288" s="51">
        <v>-1.0416666666666572</v>
      </c>
      <c r="U288" s="51">
        <v>-1.0416666666666572</v>
      </c>
      <c r="V288" s="35">
        <v>400.7235714285714</v>
      </c>
    </row>
    <row r="289" spans="1:22">
      <c r="A289" s="168">
        <v>41406</v>
      </c>
      <c r="B289" s="11">
        <v>41400</v>
      </c>
      <c r="C289">
        <v>0.84432142857142878</v>
      </c>
      <c r="D289" s="35">
        <v>2.6</v>
      </c>
      <c r="E289" s="51">
        <v>0</v>
      </c>
      <c r="F289" s="51">
        <v>4</v>
      </c>
      <c r="G289" s="35">
        <v>219.52357142857147</v>
      </c>
      <c r="H289" s="35"/>
      <c r="I289" s="35">
        <v>2.72</v>
      </c>
      <c r="J289" s="51">
        <v>-1.805054151624546</v>
      </c>
      <c r="K289" s="51">
        <v>-4.5614035087719174</v>
      </c>
      <c r="L289" s="35">
        <v>229.65542857142864</v>
      </c>
      <c r="M289" s="35"/>
      <c r="N289" s="35">
        <v>0</v>
      </c>
      <c r="O289" s="51" t="e">
        <v>#DIV/0!</v>
      </c>
      <c r="P289" s="51" t="e">
        <v>#DIV/0!</v>
      </c>
      <c r="Q289" s="35">
        <v>0</v>
      </c>
      <c r="S289" s="35">
        <v>4.75</v>
      </c>
      <c r="T289" s="51">
        <v>0</v>
      </c>
      <c r="U289" s="51">
        <v>1.4957264957265153</v>
      </c>
      <c r="V289" s="35">
        <v>401.05267857142871</v>
      </c>
    </row>
    <row r="290" spans="1:22">
      <c r="A290" s="168">
        <v>41413</v>
      </c>
      <c r="B290" s="11">
        <v>41407</v>
      </c>
      <c r="C290">
        <v>0.84542142857142877</v>
      </c>
      <c r="D290" s="35">
        <v>2.58</v>
      </c>
      <c r="E290" s="51">
        <v>-0.7692307692307736</v>
      </c>
      <c r="F290" s="51">
        <v>3.6144578313252964</v>
      </c>
      <c r="G290" s="35">
        <v>218.11872857142865</v>
      </c>
      <c r="H290" s="35"/>
      <c r="I290" s="35">
        <v>2.68</v>
      </c>
      <c r="J290" s="51">
        <v>-1.4705882352941302</v>
      </c>
      <c r="K290" s="51">
        <v>-5.9649122807017534</v>
      </c>
      <c r="L290" s="35">
        <v>226.57294285714295</v>
      </c>
      <c r="M290" s="35"/>
      <c r="N290" s="35">
        <v>0</v>
      </c>
      <c r="O290" s="51" t="e">
        <v>#DIV/0!</v>
      </c>
      <c r="P290" s="51" t="e">
        <v>#DIV/0!</v>
      </c>
      <c r="Q290" s="35">
        <v>0</v>
      </c>
      <c r="S290" s="35">
        <v>4.75</v>
      </c>
      <c r="T290" s="51">
        <v>0</v>
      </c>
      <c r="U290" s="51">
        <v>2.8138528138528045</v>
      </c>
      <c r="V290" s="35">
        <v>401.57517857142864</v>
      </c>
    </row>
    <row r="291" spans="1:22">
      <c r="A291" s="168">
        <v>41420</v>
      </c>
      <c r="B291" s="11">
        <v>41414</v>
      </c>
      <c r="C291">
        <v>0.85202857142857158</v>
      </c>
      <c r="D291" s="35">
        <v>2.58</v>
      </c>
      <c r="E291" s="51">
        <v>0</v>
      </c>
      <c r="F291" s="51">
        <v>3.6144578313252964</v>
      </c>
      <c r="G291" s="35">
        <v>219.82337142857148</v>
      </c>
      <c r="H291" s="35"/>
      <c r="I291" s="35">
        <v>2.68</v>
      </c>
      <c r="J291" s="51">
        <v>0</v>
      </c>
      <c r="K291" s="51">
        <v>-5.9649122807017534</v>
      </c>
      <c r="L291" s="35">
        <v>228.34365714285721</v>
      </c>
      <c r="M291" s="35"/>
      <c r="N291" s="35">
        <v>0</v>
      </c>
      <c r="O291" s="51" t="e">
        <v>#DIV/0!</v>
      </c>
      <c r="P291" s="51" t="e">
        <v>#DIV/0!</v>
      </c>
      <c r="Q291" s="35">
        <v>0</v>
      </c>
      <c r="S291" s="35">
        <v>4.75</v>
      </c>
      <c r="T291" s="51">
        <v>0</v>
      </c>
      <c r="U291" s="51">
        <v>2.8138528138528045</v>
      </c>
      <c r="V291" s="35">
        <v>404.71357142857147</v>
      </c>
    </row>
    <row r="292" spans="1:22">
      <c r="A292" s="168">
        <v>41427</v>
      </c>
      <c r="B292" s="11">
        <v>41421</v>
      </c>
      <c r="C292">
        <v>0.85540000000000005</v>
      </c>
      <c r="D292" s="35">
        <v>2.58</v>
      </c>
      <c r="E292" s="51">
        <v>0</v>
      </c>
      <c r="F292" s="51">
        <v>3.6144578313252964</v>
      </c>
      <c r="G292" s="35">
        <v>220.69320000000002</v>
      </c>
      <c r="H292" s="35"/>
      <c r="I292" s="35">
        <v>2.68</v>
      </c>
      <c r="J292" s="51">
        <v>0</v>
      </c>
      <c r="K292" s="51">
        <v>-5.9649122807017534</v>
      </c>
      <c r="L292" s="35">
        <v>229.24720000000002</v>
      </c>
      <c r="M292" s="35"/>
      <c r="N292" s="35">
        <v>0</v>
      </c>
      <c r="O292" s="51" t="e">
        <v>#DIV/0!</v>
      </c>
      <c r="P292" s="51" t="e">
        <v>#DIV/0!</v>
      </c>
      <c r="Q292" s="35">
        <v>0</v>
      </c>
      <c r="S292" s="35">
        <v>4.75</v>
      </c>
      <c r="T292" s="51">
        <v>0</v>
      </c>
      <c r="U292" s="51">
        <v>2.8138528138528045</v>
      </c>
      <c r="V292" s="35">
        <v>406.31500000000005</v>
      </c>
    </row>
    <row r="293" spans="1:22">
      <c r="A293" s="168">
        <v>41434</v>
      </c>
      <c r="B293" s="11">
        <v>41428</v>
      </c>
      <c r="C293">
        <v>0.85200000000000009</v>
      </c>
      <c r="D293" s="35">
        <v>2.61</v>
      </c>
      <c r="E293" s="51">
        <v>1.1627906976744242</v>
      </c>
      <c r="F293" s="51">
        <v>3.9840637450199097</v>
      </c>
      <c r="G293" s="35">
        <v>222.37200000000001</v>
      </c>
      <c r="H293" s="35"/>
      <c r="I293" s="35">
        <v>2.71</v>
      </c>
      <c r="J293" s="51">
        <v>1.119402985074629</v>
      </c>
      <c r="K293" s="51">
        <v>-6.551724137931032</v>
      </c>
      <c r="L293" s="35">
        <v>230.892</v>
      </c>
      <c r="M293" s="35"/>
      <c r="N293" s="35">
        <v>0</v>
      </c>
      <c r="O293" s="51" t="e">
        <v>#DIV/0!</v>
      </c>
      <c r="P293" s="51" t="e">
        <v>#DIV/0!</v>
      </c>
      <c r="Q293" s="35">
        <v>0</v>
      </c>
      <c r="S293" s="35">
        <v>4.9000000000000004</v>
      </c>
      <c r="T293" s="51">
        <v>3.1578947368421098</v>
      </c>
      <c r="U293" s="51">
        <v>3.3755274261603461</v>
      </c>
      <c r="V293" s="35">
        <v>417.48000000000013</v>
      </c>
    </row>
    <row r="294" spans="1:22">
      <c r="A294" s="168">
        <v>41441</v>
      </c>
      <c r="B294" s="11">
        <v>41435</v>
      </c>
      <c r="C294">
        <v>0.85090714285714275</v>
      </c>
      <c r="D294" s="35">
        <v>2.64</v>
      </c>
      <c r="E294" s="51">
        <v>1.1494252873563369</v>
      </c>
      <c r="F294" s="51">
        <v>1.9305019305019471</v>
      </c>
      <c r="G294" s="35">
        <v>224.63948571428571</v>
      </c>
      <c r="H294" s="35"/>
      <c r="I294" s="35">
        <v>2.81</v>
      </c>
      <c r="J294" s="51">
        <v>3.6900369003689946</v>
      </c>
      <c r="K294" s="51">
        <v>-6.6445182724252305</v>
      </c>
      <c r="L294" s="35">
        <v>239.10490714285712</v>
      </c>
      <c r="M294" s="35"/>
      <c r="N294" s="35">
        <v>0</v>
      </c>
      <c r="O294" s="51" t="e">
        <v>#DIV/0!</v>
      </c>
      <c r="P294" s="51" t="e">
        <v>#DIV/0!</v>
      </c>
      <c r="Q294" s="35">
        <v>0</v>
      </c>
      <c r="S294" s="35">
        <v>5.05</v>
      </c>
      <c r="T294" s="51">
        <v>3.0612244897959044</v>
      </c>
      <c r="U294" s="51">
        <v>1.4056224899598391</v>
      </c>
      <c r="V294" s="35">
        <v>429.7081071428571</v>
      </c>
    </row>
    <row r="295" spans="1:22">
      <c r="A295" s="168">
        <v>41448</v>
      </c>
      <c r="B295" s="11">
        <v>41442</v>
      </c>
      <c r="C295">
        <v>0.85316428571428571</v>
      </c>
      <c r="D295" s="35">
        <v>2.71</v>
      </c>
      <c r="E295" s="51">
        <v>2.6515151515151416</v>
      </c>
      <c r="F295" s="51">
        <v>3.4351145038167914</v>
      </c>
      <c r="G295" s="35">
        <v>231.20752142857143</v>
      </c>
      <c r="H295" s="35"/>
      <c r="I295" s="35">
        <v>2.94</v>
      </c>
      <c r="J295" s="51">
        <v>4.6263345195729499</v>
      </c>
      <c r="K295" s="51">
        <v>-3.6065573770491852</v>
      </c>
      <c r="L295" s="35">
        <v>250.83029999999997</v>
      </c>
      <c r="M295" s="35"/>
      <c r="N295" s="35">
        <v>0</v>
      </c>
      <c r="O295" s="51" t="e">
        <v>#DIV/0!</v>
      </c>
      <c r="P295" s="51" t="e">
        <v>#DIV/0!</v>
      </c>
      <c r="Q295" s="35">
        <v>0</v>
      </c>
      <c r="S295" s="35">
        <v>5.05</v>
      </c>
      <c r="T295" s="51">
        <v>0</v>
      </c>
      <c r="U295" s="51">
        <v>-0.98039215686273451</v>
      </c>
      <c r="V295" s="35">
        <v>430.84796428571428</v>
      </c>
    </row>
    <row r="296" spans="1:22">
      <c r="A296" s="168">
        <v>41455</v>
      </c>
      <c r="B296" s="11">
        <v>41449</v>
      </c>
      <c r="C296">
        <v>0.85267857142857129</v>
      </c>
      <c r="D296" s="35">
        <v>2.78</v>
      </c>
      <c r="E296" s="51">
        <v>2.5830258302582934</v>
      </c>
      <c r="F296" s="51">
        <v>5.3030303030302974</v>
      </c>
      <c r="G296" s="35">
        <v>237.0446428571428</v>
      </c>
      <c r="H296" s="35"/>
      <c r="I296" s="35">
        <v>3.06</v>
      </c>
      <c r="J296" s="51">
        <v>4.0816326530612344</v>
      </c>
      <c r="K296" s="51">
        <v>0.32786885245903363</v>
      </c>
      <c r="L296" s="35">
        <v>260.91964285714278</v>
      </c>
      <c r="M296" s="35"/>
      <c r="N296" s="35">
        <v>0</v>
      </c>
      <c r="O296" s="51" t="e">
        <v>#DIV/0!</v>
      </c>
      <c r="P296" s="51" t="e">
        <v>#DIV/0!</v>
      </c>
      <c r="Q296" s="35">
        <v>0</v>
      </c>
      <c r="S296" s="35">
        <v>4.95</v>
      </c>
      <c r="T296" s="51">
        <v>-1.9801980198019749</v>
      </c>
      <c r="U296" s="51">
        <v>-2.941176470588232</v>
      </c>
      <c r="V296" s="35">
        <v>422.07589285714278</v>
      </c>
    </row>
    <row r="297" spans="1:22">
      <c r="A297" s="168">
        <v>41462</v>
      </c>
      <c r="B297" s="11">
        <v>41456</v>
      </c>
      <c r="C297">
        <v>0.85734999999999995</v>
      </c>
      <c r="D297" s="35">
        <v>2.82</v>
      </c>
      <c r="E297" s="51">
        <v>1.4388489208633075</v>
      </c>
      <c r="F297" s="51">
        <v>5.2238805970149116</v>
      </c>
      <c r="G297" s="35">
        <v>241.77269999999999</v>
      </c>
      <c r="H297" s="35"/>
      <c r="I297" s="35">
        <v>3.13</v>
      </c>
      <c r="J297" s="51">
        <v>2.28758169934639</v>
      </c>
      <c r="K297" s="51">
        <v>1.6233766233766147</v>
      </c>
      <c r="L297" s="35">
        <v>268.35055</v>
      </c>
      <c r="M297" s="35"/>
      <c r="N297" s="35">
        <v>0</v>
      </c>
      <c r="O297" s="51" t="e">
        <v>#DIV/0!</v>
      </c>
      <c r="P297" s="51" t="e">
        <v>#DIV/0!</v>
      </c>
      <c r="Q297" s="35">
        <v>0</v>
      </c>
      <c r="S297" s="35">
        <v>4.95</v>
      </c>
      <c r="T297" s="51">
        <v>0</v>
      </c>
      <c r="U297" s="51">
        <v>-2.941176470588232</v>
      </c>
      <c r="V297" s="35">
        <v>424.38824999999997</v>
      </c>
    </row>
    <row r="298" spans="1:22">
      <c r="A298" s="168">
        <v>41469</v>
      </c>
      <c r="B298" s="11">
        <v>41463</v>
      </c>
      <c r="C298">
        <v>0.86223571428571433</v>
      </c>
      <c r="D298" s="35">
        <v>2.92</v>
      </c>
      <c r="E298" s="51">
        <v>3.5460992907801341</v>
      </c>
      <c r="F298" s="51">
        <v>5.0359712230215905</v>
      </c>
      <c r="G298" s="35">
        <v>251.77282857142859</v>
      </c>
      <c r="H298" s="35"/>
      <c r="I298" s="35">
        <v>3.24</v>
      </c>
      <c r="J298" s="51">
        <v>3.5143769968051259</v>
      </c>
      <c r="K298" s="51">
        <v>0.30959752321982137</v>
      </c>
      <c r="L298" s="35">
        <v>279.36437142857142</v>
      </c>
      <c r="M298" s="35"/>
      <c r="N298" s="35">
        <v>0</v>
      </c>
      <c r="O298" s="51" t="e">
        <v>#DIV/0!</v>
      </c>
      <c r="P298" s="51" t="e">
        <v>#DIV/0!</v>
      </c>
      <c r="Q298" s="35">
        <v>0</v>
      </c>
      <c r="S298" s="35">
        <v>5.0999999999999996</v>
      </c>
      <c r="T298" s="51">
        <v>3.0303030303030312</v>
      </c>
      <c r="U298" s="51">
        <v>-4.4943820224719104</v>
      </c>
      <c r="V298" s="35">
        <v>439.74021428571427</v>
      </c>
    </row>
    <row r="299" spans="1:22">
      <c r="A299" s="168">
        <v>41476</v>
      </c>
      <c r="B299" s="11">
        <v>41470</v>
      </c>
      <c r="C299">
        <v>0.86294999999999988</v>
      </c>
      <c r="D299" s="35">
        <v>2.92</v>
      </c>
      <c r="E299" s="51">
        <v>0</v>
      </c>
      <c r="F299" s="51">
        <v>2.4561403508771775</v>
      </c>
      <c r="G299" s="35">
        <v>251.98139999999998</v>
      </c>
      <c r="H299" s="35"/>
      <c r="I299" s="35">
        <v>3.24</v>
      </c>
      <c r="J299" s="51">
        <v>0</v>
      </c>
      <c r="K299" s="51">
        <v>0.30959752321982137</v>
      </c>
      <c r="L299" s="35">
        <v>279.5958</v>
      </c>
      <c r="M299" s="35"/>
      <c r="N299" s="35">
        <v>0</v>
      </c>
      <c r="O299" s="51" t="e">
        <v>#DIV/0!</v>
      </c>
      <c r="P299" s="51" t="e">
        <v>#DIV/0!</v>
      </c>
      <c r="Q299" s="35">
        <v>0</v>
      </c>
      <c r="S299" s="35">
        <v>5.0999999999999996</v>
      </c>
      <c r="T299" s="51">
        <v>0</v>
      </c>
      <c r="U299" s="51">
        <v>-14.14141414141416</v>
      </c>
      <c r="V299" s="35">
        <v>440.10449999999992</v>
      </c>
    </row>
    <row r="300" spans="1:22">
      <c r="A300" s="168">
        <v>41483</v>
      </c>
      <c r="B300" s="11">
        <v>41477</v>
      </c>
      <c r="C300">
        <v>0.86098571428571424</v>
      </c>
      <c r="D300" s="35">
        <v>2.92</v>
      </c>
      <c r="E300" s="51">
        <v>0</v>
      </c>
      <c r="F300" s="51">
        <v>-1.3513513513513544</v>
      </c>
      <c r="G300" s="35">
        <v>251.40782857142855</v>
      </c>
      <c r="H300" s="35"/>
      <c r="I300" s="35">
        <v>3.24</v>
      </c>
      <c r="J300" s="51">
        <v>0</v>
      </c>
      <c r="K300" s="51">
        <v>0.30959752321982137</v>
      </c>
      <c r="L300" s="35">
        <v>278.95937142857139</v>
      </c>
      <c r="M300" s="35"/>
      <c r="N300" s="35">
        <v>0</v>
      </c>
      <c r="O300" s="51" t="e">
        <v>#DIV/0!</v>
      </c>
      <c r="P300" s="51" t="e">
        <v>#DIV/0!</v>
      </c>
      <c r="Q300" s="35">
        <v>0</v>
      </c>
      <c r="S300" s="35">
        <v>5.0999999999999996</v>
      </c>
      <c r="T300" s="51">
        <v>0</v>
      </c>
      <c r="U300" s="51">
        <v>-18.269230769230788</v>
      </c>
      <c r="V300" s="35">
        <v>439.10271428571423</v>
      </c>
    </row>
    <row r="301" spans="1:22">
      <c r="A301" s="168">
        <v>41490</v>
      </c>
      <c r="B301" s="11">
        <v>41484</v>
      </c>
      <c r="C301">
        <v>0.86817142857142848</v>
      </c>
      <c r="D301" s="35">
        <v>3</v>
      </c>
      <c r="E301" s="51">
        <v>2.7397260273972677</v>
      </c>
      <c r="F301" s="51">
        <v>0</v>
      </c>
      <c r="G301" s="35">
        <v>260.45142857142855</v>
      </c>
      <c r="H301" s="35"/>
      <c r="I301" s="35">
        <v>3.31</v>
      </c>
      <c r="J301" s="51">
        <v>2.1604938271604794</v>
      </c>
      <c r="K301" s="51">
        <v>2.4767801857585141</v>
      </c>
      <c r="L301" s="35">
        <v>287.3647428571428</v>
      </c>
      <c r="M301" s="35"/>
      <c r="N301" s="35">
        <v>0</v>
      </c>
      <c r="O301" s="51" t="e">
        <v>#DIV/0!</v>
      </c>
      <c r="P301" s="51" t="e">
        <v>#DIV/0!</v>
      </c>
      <c r="Q301" s="35">
        <v>0</v>
      </c>
      <c r="S301" s="35">
        <v>5.3</v>
      </c>
      <c r="T301" s="51">
        <v>3.9215686274509949</v>
      </c>
      <c r="U301" s="51">
        <v>-18.209876543209873</v>
      </c>
      <c r="V301" s="35">
        <v>460.13085714285705</v>
      </c>
    </row>
    <row r="302" spans="1:22">
      <c r="A302" s="168">
        <v>41497</v>
      </c>
      <c r="B302" s="11">
        <v>41491</v>
      </c>
      <c r="C302">
        <v>0.86365714285714279</v>
      </c>
      <c r="D302" s="35">
        <v>3.05</v>
      </c>
      <c r="E302" s="51">
        <v>1.6666666666666572</v>
      </c>
      <c r="F302" s="51">
        <v>1.6666666666666572</v>
      </c>
      <c r="G302" s="35">
        <v>263.41542857142855</v>
      </c>
      <c r="H302" s="35"/>
      <c r="I302" s="35">
        <v>3.37</v>
      </c>
      <c r="J302" s="51">
        <v>1.8126888217522747</v>
      </c>
      <c r="K302" s="51">
        <v>4.3343653250773997</v>
      </c>
      <c r="L302" s="35">
        <v>291.05245714285712</v>
      </c>
      <c r="M302" s="35"/>
      <c r="N302" s="35">
        <v>0</v>
      </c>
      <c r="O302" s="51" t="e">
        <v>#DIV/0!</v>
      </c>
      <c r="P302" s="51" t="e">
        <v>#DIV/0!</v>
      </c>
      <c r="Q302" s="35">
        <v>0</v>
      </c>
      <c r="S302" s="35">
        <v>5.7</v>
      </c>
      <c r="T302" s="51">
        <v>7.5471698113207566</v>
      </c>
      <c r="U302" s="51">
        <v>-15.178571428571416</v>
      </c>
      <c r="V302" s="35">
        <v>492.28457142857138</v>
      </c>
    </row>
    <row r="303" spans="1:22">
      <c r="A303" s="168">
        <v>41504</v>
      </c>
      <c r="B303" s="11">
        <v>41498</v>
      </c>
      <c r="C303">
        <v>0.85624285714285719</v>
      </c>
      <c r="D303" s="35">
        <v>3.1</v>
      </c>
      <c r="E303" s="51">
        <v>1.6393442622950829</v>
      </c>
      <c r="F303" s="51">
        <v>0.97719869706840257</v>
      </c>
      <c r="G303" s="35">
        <v>265.43528571428573</v>
      </c>
      <c r="H303" s="35"/>
      <c r="I303" s="35">
        <v>3.42</v>
      </c>
      <c r="J303" s="51">
        <v>1.4836795252225414</v>
      </c>
      <c r="K303" s="51">
        <v>3.6363636363636402</v>
      </c>
      <c r="L303" s="35">
        <v>292.83505714285718</v>
      </c>
      <c r="M303" s="35"/>
      <c r="N303" s="35">
        <v>0</v>
      </c>
      <c r="O303" s="51" t="e">
        <v>#DIV/0!</v>
      </c>
      <c r="P303" s="51" t="e">
        <v>#DIV/0!</v>
      </c>
      <c r="Q303" s="35">
        <v>0</v>
      </c>
      <c r="S303" s="35">
        <v>5.7</v>
      </c>
      <c r="T303" s="51">
        <v>0</v>
      </c>
      <c r="U303" s="51">
        <v>-15.178571428571416</v>
      </c>
      <c r="V303" s="35">
        <v>488.05842857142858</v>
      </c>
    </row>
    <row r="304" spans="1:22">
      <c r="A304" s="168">
        <v>41511</v>
      </c>
      <c r="B304" s="11">
        <v>41505</v>
      </c>
      <c r="C304">
        <v>0.85532142857142845</v>
      </c>
      <c r="D304" s="35">
        <v>3.2</v>
      </c>
      <c r="E304" s="51">
        <v>3.2258064516128968</v>
      </c>
      <c r="F304" s="51">
        <v>-2.1406727828746028</v>
      </c>
      <c r="G304" s="35">
        <v>273.70285714285711</v>
      </c>
      <c r="H304" s="35"/>
      <c r="I304" s="35">
        <v>3.49</v>
      </c>
      <c r="J304" s="51">
        <v>2.0467836257310097</v>
      </c>
      <c r="K304" s="51">
        <v>-0.28571428571427759</v>
      </c>
      <c r="L304" s="35">
        <v>298.50717857142854</v>
      </c>
      <c r="M304" s="35"/>
      <c r="N304" s="35">
        <v>0</v>
      </c>
      <c r="O304" s="51" t="e">
        <v>#DIV/0!</v>
      </c>
      <c r="P304" s="51" t="e">
        <v>#DIV/0!</v>
      </c>
      <c r="Q304" s="35">
        <v>0</v>
      </c>
      <c r="S304" s="35">
        <v>5.2</v>
      </c>
      <c r="T304" s="51">
        <v>-8.7719298245614112</v>
      </c>
      <c r="U304" s="51">
        <v>-11.564625850340121</v>
      </c>
      <c r="V304" s="35">
        <v>444.7671428571428</v>
      </c>
    </row>
    <row r="305" spans="1:22">
      <c r="A305" s="168">
        <v>41518</v>
      </c>
      <c r="B305" s="11">
        <v>41512</v>
      </c>
      <c r="C305">
        <v>0.85778571428571426</v>
      </c>
      <c r="D305" s="35">
        <v>3.64</v>
      </c>
      <c r="E305" s="51">
        <v>13.75</v>
      </c>
      <c r="F305" s="51">
        <v>8.6567164179104594</v>
      </c>
      <c r="G305" s="35">
        <v>312.23399999999998</v>
      </c>
      <c r="H305" s="35"/>
      <c r="I305" s="35">
        <v>3.64</v>
      </c>
      <c r="J305" s="51">
        <v>4.2979942693409612</v>
      </c>
      <c r="K305" s="51">
        <v>1.1111111111111143</v>
      </c>
      <c r="L305" s="35">
        <v>312.23399999999998</v>
      </c>
      <c r="M305" s="35"/>
      <c r="N305" s="35">
        <v>0</v>
      </c>
      <c r="O305" s="51" t="e">
        <v>#DIV/0!</v>
      </c>
      <c r="P305" s="51" t="e">
        <v>#DIV/0!</v>
      </c>
      <c r="Q305" s="35">
        <v>0</v>
      </c>
      <c r="S305" s="35">
        <v>5.0999999999999996</v>
      </c>
      <c r="T305" s="51">
        <v>-1.923076923076934</v>
      </c>
      <c r="U305" s="51">
        <v>-11.458333333333343</v>
      </c>
      <c r="V305" s="35">
        <v>437.47071428571422</v>
      </c>
    </row>
    <row r="306" spans="1:22">
      <c r="A306" s="168">
        <v>41525</v>
      </c>
      <c r="B306" s="11">
        <v>41519</v>
      </c>
      <c r="C306">
        <v>0.8456999999999999</v>
      </c>
      <c r="D306" s="35">
        <v>3.52</v>
      </c>
      <c r="E306" s="51">
        <v>-3.2967032967032992</v>
      </c>
      <c r="F306" s="51">
        <v>3.834808259587021</v>
      </c>
      <c r="G306" s="35">
        <v>297.68639999999994</v>
      </c>
      <c r="H306" s="35"/>
      <c r="I306" s="35">
        <v>3.66</v>
      </c>
      <c r="J306" s="51">
        <v>0.54945054945054039</v>
      </c>
      <c r="K306" s="51">
        <v>1.6666666666666572</v>
      </c>
      <c r="L306" s="35">
        <v>309.52620000000002</v>
      </c>
      <c r="M306" s="35"/>
      <c r="N306" s="35">
        <v>0</v>
      </c>
      <c r="O306" s="51" t="e">
        <v>#DIV/0!</v>
      </c>
      <c r="P306" s="51" t="e">
        <v>#DIV/0!</v>
      </c>
      <c r="Q306" s="35">
        <v>0</v>
      </c>
      <c r="S306" s="35">
        <v>5.2</v>
      </c>
      <c r="T306" s="51">
        <v>1.9607843137255117</v>
      </c>
      <c r="U306" s="51">
        <v>-9.7222222222222143</v>
      </c>
      <c r="V306" s="35">
        <v>439.76400000000001</v>
      </c>
    </row>
    <row r="307" spans="1:22">
      <c r="A307" s="168">
        <v>41532</v>
      </c>
      <c r="B307" s="11">
        <v>41526</v>
      </c>
      <c r="C307">
        <v>0.84132857142857154</v>
      </c>
      <c r="D307" s="35">
        <v>3.52</v>
      </c>
      <c r="E307" s="51">
        <v>0</v>
      </c>
      <c r="F307" s="51">
        <v>3.834808259587021</v>
      </c>
      <c r="G307" s="35">
        <v>296.14765714285716</v>
      </c>
      <c r="H307" s="35"/>
      <c r="I307" s="35">
        <v>3.48</v>
      </c>
      <c r="J307" s="51">
        <v>-4.9180327868852487</v>
      </c>
      <c r="K307" s="51">
        <v>-3.3333333333333286</v>
      </c>
      <c r="L307" s="35">
        <v>292.78234285714291</v>
      </c>
      <c r="M307" s="35"/>
      <c r="N307" s="35">
        <v>0</v>
      </c>
      <c r="O307" s="51" t="e">
        <v>#DIV/0!</v>
      </c>
      <c r="P307" s="51" t="e">
        <v>#DIV/0!</v>
      </c>
      <c r="Q307" s="35">
        <v>0</v>
      </c>
      <c r="S307" s="35">
        <v>4.9000000000000004</v>
      </c>
      <c r="T307" s="51">
        <v>-5.7692307692307736</v>
      </c>
      <c r="U307" s="51">
        <v>-14.930555555555543</v>
      </c>
      <c r="V307" s="35">
        <v>412.25100000000009</v>
      </c>
    </row>
    <row r="308" spans="1:22">
      <c r="A308" s="168">
        <v>41539</v>
      </c>
      <c r="B308" s="11">
        <v>41533</v>
      </c>
      <c r="C308">
        <v>0.84044285714285727</v>
      </c>
      <c r="D308" s="35">
        <v>3.41</v>
      </c>
      <c r="E308" s="51">
        <v>-3.125</v>
      </c>
      <c r="F308" s="51">
        <v>0.58997050147493724</v>
      </c>
      <c r="G308" s="35">
        <v>286.59101428571432</v>
      </c>
      <c r="H308" s="35"/>
      <c r="I308" s="35">
        <v>3.34</v>
      </c>
      <c r="J308" s="51">
        <v>-4.0229885057471222</v>
      </c>
      <c r="K308" s="51">
        <v>-7.2222222222222285</v>
      </c>
      <c r="L308" s="35">
        <v>280.70791428571431</v>
      </c>
      <c r="M308" s="35"/>
      <c r="N308" s="35">
        <v>0</v>
      </c>
      <c r="O308" s="51" t="e">
        <v>#DIV/0!</v>
      </c>
      <c r="P308" s="51" t="e">
        <v>#DIV/0!</v>
      </c>
      <c r="Q308" s="35">
        <v>0</v>
      </c>
      <c r="S308" s="35">
        <v>4.9000000000000004</v>
      </c>
      <c r="T308" s="51">
        <v>0</v>
      </c>
      <c r="U308" s="51">
        <v>-17.508417508417509</v>
      </c>
      <c r="V308" s="35">
        <v>411.81700000000012</v>
      </c>
    </row>
    <row r="309" spans="1:22">
      <c r="A309" s="168">
        <v>41546</v>
      </c>
      <c r="B309" s="11">
        <v>41540</v>
      </c>
      <c r="C309">
        <v>0.84178714285714284</v>
      </c>
      <c r="D309" s="35">
        <v>3.31</v>
      </c>
      <c r="E309" s="51">
        <v>-2.9325513196480983</v>
      </c>
      <c r="F309" s="51">
        <v>-2.3598820058997063</v>
      </c>
      <c r="G309" s="35">
        <v>278.63154428571431</v>
      </c>
      <c r="H309" s="35"/>
      <c r="I309" s="35">
        <v>3.25</v>
      </c>
      <c r="J309" s="51">
        <v>-2.6946107784431064</v>
      </c>
      <c r="K309" s="51">
        <v>-9.7222222222222143</v>
      </c>
      <c r="L309" s="35">
        <v>273.58082142857143</v>
      </c>
      <c r="M309" s="35"/>
      <c r="N309" s="35">
        <v>0</v>
      </c>
      <c r="O309" s="51" t="e">
        <v>#DIV/0!</v>
      </c>
      <c r="P309" s="51" t="e">
        <v>#DIV/0!</v>
      </c>
      <c r="Q309" s="35">
        <v>0</v>
      </c>
      <c r="S309" s="35">
        <v>4.9000000000000004</v>
      </c>
      <c r="T309" s="51">
        <v>0</v>
      </c>
      <c r="U309" s="51">
        <v>-17.508417508417509</v>
      </c>
      <c r="V309" s="35">
        <v>412.47570000000007</v>
      </c>
    </row>
    <row r="310" spans="1:22">
      <c r="A310" s="168">
        <v>41553</v>
      </c>
      <c r="B310" s="11">
        <v>41547</v>
      </c>
      <c r="C310">
        <v>0.83969285714285713</v>
      </c>
      <c r="D310" s="35">
        <v>3.21</v>
      </c>
      <c r="E310" s="51">
        <v>-3.0211480362537912</v>
      </c>
      <c r="F310" s="51">
        <v>-5.3097345132743499</v>
      </c>
      <c r="G310" s="35">
        <v>269.54140714285717</v>
      </c>
      <c r="H310" s="35"/>
      <c r="I310" s="35">
        <v>3.1</v>
      </c>
      <c r="J310" s="51">
        <v>-4.6153846153846132</v>
      </c>
      <c r="K310" s="51">
        <v>-15.06849315068493</v>
      </c>
      <c r="L310" s="35">
        <v>260.30478571428574</v>
      </c>
      <c r="M310" s="35"/>
      <c r="N310" s="35">
        <v>0</v>
      </c>
      <c r="O310" s="51" t="e">
        <v>#DIV/0!</v>
      </c>
      <c r="P310" s="51" t="e">
        <v>#DIV/0!</v>
      </c>
      <c r="Q310" s="35">
        <v>0</v>
      </c>
      <c r="S310" s="35">
        <v>4.8</v>
      </c>
      <c r="T310" s="51">
        <v>-2.0408163265306314</v>
      </c>
      <c r="U310" s="51">
        <v>-13.978494623655919</v>
      </c>
      <c r="V310" s="35">
        <v>403.05257142857141</v>
      </c>
    </row>
    <row r="311" spans="1:22">
      <c r="A311" s="168">
        <v>41560</v>
      </c>
      <c r="B311" s="11">
        <v>41554</v>
      </c>
      <c r="C311">
        <v>0.84653571428571428</v>
      </c>
      <c r="D311" s="35">
        <v>3.07</v>
      </c>
      <c r="E311" s="51">
        <v>-4.3613707165109048</v>
      </c>
      <c r="F311" s="51">
        <v>-9.4395280235988253</v>
      </c>
      <c r="G311" s="35">
        <v>259.88646428571428</v>
      </c>
      <c r="H311" s="35"/>
      <c r="I311" s="35">
        <v>2.93</v>
      </c>
      <c r="J311" s="51">
        <v>-5.4838709677419359</v>
      </c>
      <c r="K311" s="51">
        <v>-19.726027397260268</v>
      </c>
      <c r="L311" s="35">
        <v>248.0349642857143</v>
      </c>
      <c r="M311" s="35"/>
      <c r="N311" s="35">
        <v>0</v>
      </c>
      <c r="O311" s="51" t="e">
        <v>#DIV/0!</v>
      </c>
      <c r="P311" s="51" t="e">
        <v>#DIV/0!</v>
      </c>
      <c r="Q311" s="35">
        <v>0</v>
      </c>
      <c r="S311" s="35">
        <v>4.5999999999999996</v>
      </c>
      <c r="T311" s="51">
        <v>-4.1666666666666714</v>
      </c>
      <c r="U311" s="51">
        <v>-17.562724014336922</v>
      </c>
      <c r="V311" s="35">
        <v>389.40642857142853</v>
      </c>
    </row>
    <row r="312" spans="1:22">
      <c r="A312" s="168">
        <v>41567</v>
      </c>
      <c r="B312" s="11">
        <v>41561</v>
      </c>
      <c r="C312">
        <v>0.84677857142857149</v>
      </c>
      <c r="D312" s="35">
        <v>3.01</v>
      </c>
      <c r="E312" s="51">
        <v>-1.9543973941368051</v>
      </c>
      <c r="F312" s="51">
        <v>-11.209439528023609</v>
      </c>
      <c r="G312" s="35">
        <v>254.88034999999999</v>
      </c>
      <c r="H312" s="35"/>
      <c r="I312" s="35">
        <v>2.85</v>
      </c>
      <c r="J312" s="51">
        <v>-2.7303754266211655</v>
      </c>
      <c r="K312" s="51">
        <v>-21.917808219178085</v>
      </c>
      <c r="L312" s="35">
        <v>241.33189285714289</v>
      </c>
      <c r="M312" s="35"/>
      <c r="N312" s="35">
        <v>0</v>
      </c>
      <c r="O312" s="51" t="e">
        <v>#DIV/0!</v>
      </c>
      <c r="P312" s="51" t="e">
        <v>#DIV/0!</v>
      </c>
      <c r="Q312" s="35">
        <v>0</v>
      </c>
      <c r="S312" s="35">
        <v>4.5999999999999996</v>
      </c>
      <c r="T312" s="51">
        <v>0</v>
      </c>
      <c r="U312" s="51">
        <v>-17.562724014336922</v>
      </c>
      <c r="V312" s="35">
        <v>389.51814285714283</v>
      </c>
    </row>
    <row r="313" spans="1:22">
      <c r="A313" s="168">
        <v>41574</v>
      </c>
      <c r="B313" s="11">
        <v>41568</v>
      </c>
      <c r="C313">
        <v>0.84976428571428564</v>
      </c>
      <c r="D313" s="35">
        <v>2.96</v>
      </c>
      <c r="E313" s="51">
        <v>-1.6611295681063041</v>
      </c>
      <c r="F313" s="51">
        <v>-12.684365781710909</v>
      </c>
      <c r="G313" s="35">
        <v>251.53022857142852</v>
      </c>
      <c r="H313" s="35"/>
      <c r="I313" s="35">
        <v>2.85</v>
      </c>
      <c r="J313" s="51">
        <v>0</v>
      </c>
      <c r="K313" s="51">
        <v>-21.917808219178085</v>
      </c>
      <c r="L313" s="35">
        <v>242.1828214285714</v>
      </c>
      <c r="M313" s="35"/>
      <c r="N313" s="35">
        <v>0</v>
      </c>
      <c r="O313" s="51" t="e">
        <v>#DIV/0!</v>
      </c>
      <c r="P313" s="51" t="e">
        <v>#DIV/0!</v>
      </c>
      <c r="Q313" s="35">
        <v>0</v>
      </c>
      <c r="S313" s="35">
        <v>4.5999999999999996</v>
      </c>
      <c r="T313" s="51">
        <v>0</v>
      </c>
      <c r="U313" s="51">
        <v>-20.1388888888889</v>
      </c>
      <c r="V313" s="35">
        <v>390.89157142857135</v>
      </c>
    </row>
    <row r="314" spans="1:22">
      <c r="A314" s="168">
        <v>41581</v>
      </c>
      <c r="B314" s="11">
        <v>41575</v>
      </c>
      <c r="C314">
        <v>0.85154285714285727</v>
      </c>
      <c r="D314" s="35">
        <v>2.96</v>
      </c>
      <c r="E314" s="51">
        <v>0</v>
      </c>
      <c r="F314" s="51">
        <v>-12.684365781710909</v>
      </c>
      <c r="G314" s="35">
        <v>252.05668571428578</v>
      </c>
      <c r="H314" s="35"/>
      <c r="I314" s="35">
        <v>2.8</v>
      </c>
      <c r="J314" s="51">
        <v>-1.7543859649122879</v>
      </c>
      <c r="K314" s="51">
        <v>-23.287671232876718</v>
      </c>
      <c r="L314" s="35">
        <v>238.43200000000002</v>
      </c>
      <c r="M314" s="35"/>
      <c r="N314" s="35">
        <v>0</v>
      </c>
      <c r="O314" s="51" t="e">
        <v>#DIV/0!</v>
      </c>
      <c r="P314" s="51" t="e">
        <v>#DIV/0!</v>
      </c>
      <c r="Q314" s="35">
        <v>0</v>
      </c>
      <c r="S314" s="35">
        <v>4.4000000000000004</v>
      </c>
      <c r="T314" s="51">
        <v>-4.347826086956502</v>
      </c>
      <c r="U314" s="51">
        <v>-23.6111111111111</v>
      </c>
      <c r="V314" s="35">
        <v>374.67885714285723</v>
      </c>
    </row>
    <row r="315" spans="1:22">
      <c r="A315" s="168">
        <v>41588</v>
      </c>
      <c r="B315" s="11">
        <v>41582</v>
      </c>
      <c r="C315">
        <v>0.83930714285714292</v>
      </c>
      <c r="D315" s="35">
        <v>2.96</v>
      </c>
      <c r="E315" s="51">
        <v>0</v>
      </c>
      <c r="F315" s="51">
        <v>-12.684365781710909</v>
      </c>
      <c r="G315" s="35">
        <v>248.43491428571429</v>
      </c>
      <c r="H315" s="35"/>
      <c r="I315" s="35">
        <v>2.8</v>
      </c>
      <c r="J315" s="51">
        <v>0</v>
      </c>
      <c r="K315" s="51">
        <v>-23.287671232876718</v>
      </c>
      <c r="L315" s="35">
        <v>235.006</v>
      </c>
      <c r="M315" s="35"/>
      <c r="N315" s="35">
        <v>0</v>
      </c>
      <c r="O315" s="51" t="e">
        <v>#DIV/0!</v>
      </c>
      <c r="P315" s="51" t="e">
        <v>#DIV/0!</v>
      </c>
      <c r="Q315" s="35">
        <v>0</v>
      </c>
      <c r="S315" s="35">
        <v>4.4000000000000004</v>
      </c>
      <c r="T315" s="51">
        <v>0</v>
      </c>
      <c r="U315" s="51">
        <v>-17.602996254681642</v>
      </c>
      <c r="V315" s="35">
        <v>369.29514285714293</v>
      </c>
    </row>
    <row r="316" spans="1:22">
      <c r="A316" s="168">
        <v>41595</v>
      </c>
      <c r="B316" s="11">
        <v>41589</v>
      </c>
      <c r="C316">
        <v>0.83864285714285713</v>
      </c>
      <c r="D316" s="35">
        <v>3.05</v>
      </c>
      <c r="E316" s="51">
        <v>3.040540540540519</v>
      </c>
      <c r="F316" s="51">
        <v>-10.029498525073748</v>
      </c>
      <c r="G316" s="35">
        <v>255.7860714285714</v>
      </c>
      <c r="H316" s="35"/>
      <c r="I316" s="35">
        <v>2.88</v>
      </c>
      <c r="J316" s="51">
        <v>2.8571428571428754</v>
      </c>
      <c r="K316" s="51">
        <v>-21.095890410958901</v>
      </c>
      <c r="L316" s="35">
        <v>241.52914285714283</v>
      </c>
      <c r="M316" s="35"/>
      <c r="N316" s="35">
        <v>0</v>
      </c>
      <c r="O316" s="51" t="e">
        <v>#DIV/0!</v>
      </c>
      <c r="P316" s="51" t="e">
        <v>#DIV/0!</v>
      </c>
      <c r="Q316" s="35">
        <v>0</v>
      </c>
      <c r="S316" s="35">
        <v>4.4000000000000004</v>
      </c>
      <c r="T316" s="51">
        <v>0</v>
      </c>
      <c r="U316" s="51">
        <v>-12.698412698412682</v>
      </c>
      <c r="V316" s="35">
        <v>369.00285714285718</v>
      </c>
    </row>
    <row r="317" spans="1:22">
      <c r="A317" s="168">
        <v>41602</v>
      </c>
      <c r="B317" s="11">
        <v>41596</v>
      </c>
      <c r="C317">
        <v>0.83663571428571437</v>
      </c>
      <c r="D317" s="35">
        <v>3.1</v>
      </c>
      <c r="E317" s="51">
        <v>1.6393442622950829</v>
      </c>
      <c r="F317" s="51">
        <v>-8.5545722713864336</v>
      </c>
      <c r="G317" s="35">
        <v>259.35707142857149</v>
      </c>
      <c r="H317" s="35"/>
      <c r="I317" s="35">
        <v>2.95</v>
      </c>
      <c r="J317" s="51">
        <v>2.4305555555555571</v>
      </c>
      <c r="K317" s="51">
        <v>-18.055555555555557</v>
      </c>
      <c r="L317" s="35">
        <v>246.80753571428576</v>
      </c>
      <c r="M317" s="35"/>
      <c r="N317" s="35">
        <v>0</v>
      </c>
      <c r="O317" s="51" t="e">
        <v>#DIV/0!</v>
      </c>
      <c r="P317" s="51" t="e">
        <v>#DIV/0!</v>
      </c>
      <c r="Q317" s="35">
        <v>0</v>
      </c>
      <c r="S317" s="35">
        <v>4.6500000000000004</v>
      </c>
      <c r="T317" s="51">
        <v>5.681818181818187</v>
      </c>
      <c r="U317" s="51">
        <v>-4.3209876543209873</v>
      </c>
      <c r="V317" s="35">
        <v>389.0356071428572</v>
      </c>
    </row>
    <row r="318" spans="1:22">
      <c r="A318" s="168">
        <v>41609</v>
      </c>
      <c r="B318" s="11">
        <v>41603</v>
      </c>
      <c r="C318">
        <v>0.83417142857142856</v>
      </c>
      <c r="D318" s="35">
        <v>3.15</v>
      </c>
      <c r="E318" s="51">
        <v>1.6129032258064484</v>
      </c>
      <c r="F318" s="51">
        <v>-5.1204819277108413</v>
      </c>
      <c r="G318" s="35">
        <v>262.76400000000001</v>
      </c>
      <c r="H318" s="35"/>
      <c r="I318" s="35">
        <v>3.03</v>
      </c>
      <c r="J318" s="51">
        <v>2.7118644067796396</v>
      </c>
      <c r="K318" s="51">
        <v>-13.920454545454547</v>
      </c>
      <c r="L318" s="35">
        <v>252.75394285714285</v>
      </c>
      <c r="M318" s="35"/>
      <c r="N318" s="35">
        <v>0</v>
      </c>
      <c r="O318" s="51" t="e">
        <v>#DIV/0!</v>
      </c>
      <c r="P318" s="51" t="e">
        <v>#DIV/0!</v>
      </c>
      <c r="Q318" s="35">
        <v>0</v>
      </c>
      <c r="S318" s="35">
        <v>4.8499999999999996</v>
      </c>
      <c r="T318" s="51">
        <v>4.3010752688171721</v>
      </c>
      <c r="U318" s="51">
        <v>-0.20576131687244015</v>
      </c>
      <c r="V318" s="35">
        <v>404.57314285714278</v>
      </c>
    </row>
    <row r="319" spans="1:22">
      <c r="A319" s="168">
        <v>41616</v>
      </c>
      <c r="B319" s="11">
        <v>41610</v>
      </c>
      <c r="C319">
        <v>0.83125714285714281</v>
      </c>
      <c r="D319" s="35">
        <v>3.19</v>
      </c>
      <c r="E319" s="51">
        <v>1.2698412698412653</v>
      </c>
      <c r="F319" s="51">
        <v>-1.8461538461538538</v>
      </c>
      <c r="G319" s="35">
        <v>265.17102857142856</v>
      </c>
      <c r="H319" s="35"/>
      <c r="I319" s="35">
        <v>3.1</v>
      </c>
      <c r="J319" s="51">
        <v>2.3102310231023324</v>
      </c>
      <c r="K319" s="51">
        <v>-10.14492753623189</v>
      </c>
      <c r="L319" s="35">
        <v>257.68971428571427</v>
      </c>
      <c r="M319" s="35"/>
      <c r="N319" s="35">
        <v>0</v>
      </c>
      <c r="O319" s="51" t="e">
        <v>#DIV/0!</v>
      </c>
      <c r="P319" s="51" t="e">
        <v>#DIV/0!</v>
      </c>
      <c r="Q319" s="35">
        <v>0</v>
      </c>
      <c r="S319" s="35">
        <v>5</v>
      </c>
      <c r="T319" s="51">
        <v>3.0927835051546566</v>
      </c>
      <c r="U319" s="51">
        <v>-1.9607843137254832</v>
      </c>
      <c r="V319" s="35">
        <v>415.62857142857138</v>
      </c>
    </row>
    <row r="320" spans="1:22">
      <c r="A320" s="168">
        <v>41623</v>
      </c>
      <c r="B320" s="11">
        <v>41617</v>
      </c>
      <c r="C320">
        <v>0.83960714285714289</v>
      </c>
      <c r="D320" s="35">
        <v>3.24</v>
      </c>
      <c r="E320" s="51">
        <v>1.5673981191222737</v>
      </c>
      <c r="F320" s="51">
        <v>2.5316455696202382</v>
      </c>
      <c r="G320" s="35">
        <v>272.03271428571429</v>
      </c>
      <c r="H320" s="35"/>
      <c r="I320" s="35">
        <v>3.1</v>
      </c>
      <c r="J320" s="51">
        <v>0</v>
      </c>
      <c r="K320" s="51">
        <v>-7.1856287425149645</v>
      </c>
      <c r="L320" s="35">
        <v>260.27821428571428</v>
      </c>
      <c r="M320" s="35"/>
      <c r="N320" s="35">
        <v>0</v>
      </c>
      <c r="O320" s="51" t="e">
        <v>#DIV/0!</v>
      </c>
      <c r="P320" s="51" t="e">
        <v>#DIV/0!</v>
      </c>
      <c r="Q320" s="35">
        <v>0</v>
      </c>
      <c r="S320" s="35">
        <v>5.2</v>
      </c>
      <c r="T320" s="51">
        <v>4</v>
      </c>
      <c r="U320" s="51">
        <v>-1.5151515151515156</v>
      </c>
      <c r="V320" s="35">
        <v>436.59571428571428</v>
      </c>
    </row>
    <row r="321" spans="1:22">
      <c r="A321" s="168">
        <v>41630</v>
      </c>
      <c r="B321" s="11">
        <v>41624</v>
      </c>
      <c r="C321">
        <v>0.83967857142857127</v>
      </c>
      <c r="D321" s="35">
        <v>3.24</v>
      </c>
      <c r="E321" s="51">
        <v>0</v>
      </c>
      <c r="F321" s="51">
        <v>2.5316455696202382</v>
      </c>
      <c r="G321" s="35">
        <v>272.05585714285712</v>
      </c>
      <c r="H321" s="35"/>
      <c r="I321" s="35">
        <v>3.1</v>
      </c>
      <c r="J321" s="51">
        <v>0</v>
      </c>
      <c r="K321" s="51">
        <v>-7.1856287425149645</v>
      </c>
      <c r="L321" s="35">
        <v>260.30035714285708</v>
      </c>
      <c r="M321" s="35"/>
      <c r="N321" s="35">
        <v>0</v>
      </c>
      <c r="O321" s="51" t="e">
        <v>#DIV/0!</v>
      </c>
      <c r="P321" s="51" t="e">
        <v>#DIV/0!</v>
      </c>
      <c r="Q321" s="35">
        <v>0</v>
      </c>
      <c r="S321" s="35">
        <v>5.2</v>
      </c>
      <c r="T321" s="51">
        <v>0</v>
      </c>
      <c r="U321" s="51">
        <v>-1.5151515151515156</v>
      </c>
      <c r="V321" s="35">
        <v>436.63285714285706</v>
      </c>
    </row>
    <row r="322" spans="1:22">
      <c r="A322" s="168">
        <v>41637</v>
      </c>
      <c r="B322" s="11">
        <v>41631</v>
      </c>
      <c r="C322">
        <v>0.83626999999999996</v>
      </c>
      <c r="D322" s="35">
        <v>3.24</v>
      </c>
      <c r="E322" s="51">
        <v>0</v>
      </c>
      <c r="F322" s="51">
        <v>2.5316455696202382</v>
      </c>
      <c r="G322" s="35">
        <v>270.95148</v>
      </c>
      <c r="H322" s="35"/>
      <c r="I322" s="35">
        <v>3.1</v>
      </c>
      <c r="J322" s="51">
        <v>0</v>
      </c>
      <c r="K322" s="51">
        <v>-7.1856287425149645</v>
      </c>
      <c r="L322" s="35">
        <v>259.24369999999999</v>
      </c>
      <c r="M322" s="35"/>
      <c r="N322" s="35">
        <v>0</v>
      </c>
      <c r="O322" s="51" t="e">
        <v>#DIV/0!</v>
      </c>
      <c r="P322" s="51" t="e">
        <v>#DIV/0!</v>
      </c>
      <c r="Q322" s="35">
        <v>0</v>
      </c>
      <c r="S322" s="35">
        <v>5.2</v>
      </c>
      <c r="T322" s="51">
        <v>0</v>
      </c>
      <c r="U322" s="51">
        <v>-1.5151515151515156</v>
      </c>
      <c r="V322" s="35">
        <v>434.86039999999997</v>
      </c>
    </row>
    <row r="323" spans="1:22">
      <c r="A323" s="168">
        <f>A322+7</f>
        <v>41644</v>
      </c>
      <c r="B323" s="11">
        <f>B322+7</f>
        <v>41638</v>
      </c>
      <c r="C323">
        <v>0.832792857142857</v>
      </c>
      <c r="D323" s="35">
        <v>3.22</v>
      </c>
      <c r="E323" s="51">
        <v>-0.61728395061729202</v>
      </c>
      <c r="F323" s="51">
        <v>3.2051282051282186</v>
      </c>
      <c r="G323" s="35">
        <v>268.15929999999997</v>
      </c>
      <c r="H323" s="35"/>
      <c r="I323" s="35">
        <v>3.04</v>
      </c>
      <c r="J323" s="51">
        <v>-1.9354838709677438</v>
      </c>
      <c r="K323" s="51">
        <v>-9.2537313432835901</v>
      </c>
      <c r="L323" s="35">
        <v>253.16902857142853</v>
      </c>
      <c r="M323" s="35"/>
      <c r="N323" s="35">
        <v>0</v>
      </c>
      <c r="O323" s="51" t="e">
        <v>#DIV/0!</v>
      </c>
      <c r="P323" s="51" t="e">
        <v>#DIV/0!</v>
      </c>
      <c r="Q323" s="35">
        <v>0</v>
      </c>
      <c r="S323" s="35">
        <v>5.2</v>
      </c>
      <c r="T323" s="51">
        <v>0</v>
      </c>
      <c r="U323" s="51">
        <v>6.1224489795918373</v>
      </c>
      <c r="V323" s="35">
        <v>433.05228571428563</v>
      </c>
    </row>
    <row r="324" spans="1:22">
      <c r="A324" s="168">
        <f>A323+7</f>
        <v>41651</v>
      </c>
      <c r="B324" s="11">
        <f>B323+7</f>
        <v>41645</v>
      </c>
      <c r="C324">
        <v>0.82876428571428584</v>
      </c>
      <c r="D324" s="35">
        <v>3.27</v>
      </c>
      <c r="E324" s="51">
        <v>1.5527950310558936</v>
      </c>
      <c r="F324" s="51">
        <v>4.1401273885350207</v>
      </c>
      <c r="G324" s="35">
        <v>271.00592142857147</v>
      </c>
      <c r="H324" s="35"/>
      <c r="I324" s="35">
        <v>3.11</v>
      </c>
      <c r="J324" s="51">
        <v>2.3026315789473699</v>
      </c>
      <c r="K324" s="51">
        <v>-8.2595870206489792</v>
      </c>
      <c r="L324" s="35">
        <v>257.7456928571429</v>
      </c>
      <c r="M324" s="35"/>
      <c r="N324" s="35">
        <v>0</v>
      </c>
      <c r="O324" s="51" t="e">
        <v>#DIV/0!</v>
      </c>
      <c r="P324" s="51" t="e">
        <v>#DIV/0!</v>
      </c>
      <c r="Q324" s="35">
        <v>0</v>
      </c>
      <c r="S324" s="35">
        <v>5.2</v>
      </c>
      <c r="T324" s="51">
        <v>0</v>
      </c>
      <c r="U324" s="51">
        <v>15.555555555555571</v>
      </c>
      <c r="V324" s="35">
        <v>430.95742857142864</v>
      </c>
    </row>
    <row r="325" spans="1:22">
      <c r="A325" s="168">
        <f t="shared" ref="A325:A388" si="4">A324+7</f>
        <v>41658</v>
      </c>
      <c r="B325" s="11">
        <f t="shared" ref="B325:B388" si="5">B324+7</f>
        <v>41652</v>
      </c>
      <c r="C325">
        <v>0.82941428571428577</v>
      </c>
      <c r="D325" s="35">
        <v>3.32</v>
      </c>
      <c r="E325" s="51">
        <v>1.5290519877675877</v>
      </c>
      <c r="F325" s="51">
        <v>5.7324840764331242</v>
      </c>
      <c r="G325" s="35">
        <v>275.36554285714288</v>
      </c>
      <c r="H325" s="35"/>
      <c r="I325" s="35">
        <v>3.16</v>
      </c>
      <c r="J325" s="51">
        <v>1.6077170418006546</v>
      </c>
      <c r="K325" s="51">
        <v>-6.7846607669616503</v>
      </c>
      <c r="L325" s="35">
        <v>262.09491428571431</v>
      </c>
      <c r="M325" s="35"/>
      <c r="N325" s="35">
        <v>0</v>
      </c>
      <c r="O325" s="51" t="e">
        <v>#DIV/0!</v>
      </c>
      <c r="P325" s="51" t="e">
        <v>#DIV/0!</v>
      </c>
      <c r="Q325" s="35">
        <v>0</v>
      </c>
      <c r="S325" s="35">
        <v>5.0999999999999996</v>
      </c>
      <c r="T325" s="51">
        <v>-1.923076923076934</v>
      </c>
      <c r="U325" s="51">
        <v>13.333333333333329</v>
      </c>
      <c r="V325" s="35">
        <v>423.00128571428576</v>
      </c>
    </row>
    <row r="326" spans="1:22">
      <c r="A326" s="168">
        <f t="shared" si="4"/>
        <v>41665</v>
      </c>
      <c r="B326" s="11">
        <f t="shared" si="5"/>
        <v>41659</v>
      </c>
      <c r="C326">
        <v>0.82503571428571421</v>
      </c>
      <c r="D326" s="35">
        <v>3.32</v>
      </c>
      <c r="E326" s="51">
        <v>0</v>
      </c>
      <c r="F326" s="51">
        <v>7.0967741935483701</v>
      </c>
      <c r="G326" s="35">
        <v>273.91185714285712</v>
      </c>
      <c r="H326" s="35"/>
      <c r="I326" s="35">
        <v>3.16</v>
      </c>
      <c r="J326" s="51">
        <v>0</v>
      </c>
      <c r="K326" s="51">
        <v>-5.952380952380949</v>
      </c>
      <c r="L326" s="35">
        <v>260.71128571428568</v>
      </c>
      <c r="M326" s="35"/>
      <c r="N326" s="35">
        <v>0</v>
      </c>
      <c r="O326" s="51" t="e">
        <v>#DIV/0!</v>
      </c>
      <c r="P326" s="51" t="e">
        <v>#DIV/0!</v>
      </c>
      <c r="Q326" s="35">
        <v>0</v>
      </c>
      <c r="S326" s="35">
        <v>4.9000000000000004</v>
      </c>
      <c r="T326" s="51">
        <v>-3.9215686274509665</v>
      </c>
      <c r="U326" s="51">
        <v>8.8888888888888999</v>
      </c>
      <c r="V326" s="35">
        <v>404.26749999999998</v>
      </c>
    </row>
    <row r="327" spans="1:22">
      <c r="A327" s="168">
        <f t="shared" si="4"/>
        <v>41672</v>
      </c>
      <c r="B327" s="11">
        <f t="shared" si="5"/>
        <v>41666</v>
      </c>
      <c r="C327">
        <v>0.82365714285714287</v>
      </c>
      <c r="D327" s="35">
        <v>3.26</v>
      </c>
      <c r="E327" s="51">
        <v>-1.8072289156626482</v>
      </c>
      <c r="F327" s="51">
        <v>6.885245901639351</v>
      </c>
      <c r="G327" s="35">
        <v>268.51222857142852</v>
      </c>
      <c r="H327" s="35"/>
      <c r="I327" s="35">
        <v>3.14</v>
      </c>
      <c r="J327" s="51">
        <v>-0.63291139240506311</v>
      </c>
      <c r="K327" s="51">
        <v>-6.5476190476190368</v>
      </c>
      <c r="L327" s="35">
        <v>258.62834285714291</v>
      </c>
      <c r="M327" s="35"/>
      <c r="N327" s="35">
        <v>0</v>
      </c>
      <c r="O327" s="51" t="e">
        <v>#DIV/0!</v>
      </c>
      <c r="P327" s="51" t="e">
        <v>#DIV/0!</v>
      </c>
      <c r="Q327" s="35">
        <v>0</v>
      </c>
      <c r="S327" s="35">
        <v>4.8499999999999996</v>
      </c>
      <c r="T327" s="51">
        <v>-1.0204081632653157</v>
      </c>
      <c r="U327" s="51">
        <v>6.5934065934065984</v>
      </c>
      <c r="V327" s="35">
        <v>399.47371428571427</v>
      </c>
    </row>
    <row r="328" spans="1:22">
      <c r="A328" s="168">
        <f t="shared" si="4"/>
        <v>41679</v>
      </c>
      <c r="B328" s="11">
        <f t="shared" si="5"/>
        <v>41673</v>
      </c>
      <c r="C328">
        <v>0.82857857142857161</v>
      </c>
      <c r="D328" s="35">
        <v>3.12</v>
      </c>
      <c r="E328" s="51">
        <v>-4.2944785276073532</v>
      </c>
      <c r="F328" s="51">
        <v>4</v>
      </c>
      <c r="G328" s="35">
        <v>258.51651428571432</v>
      </c>
      <c r="H328" s="35"/>
      <c r="I328" s="35">
        <v>3.07</v>
      </c>
      <c r="J328" s="51">
        <v>-2.2292993630573363</v>
      </c>
      <c r="K328" s="51">
        <v>-8.6309523809523796</v>
      </c>
      <c r="L328" s="35">
        <v>254.37362142857145</v>
      </c>
      <c r="M328" s="35"/>
      <c r="N328" s="35">
        <v>0</v>
      </c>
      <c r="O328" s="51" t="e">
        <v>#DIV/0!</v>
      </c>
      <c r="P328" s="51" t="e">
        <v>#DIV/0!</v>
      </c>
      <c r="Q328" s="35">
        <v>0</v>
      </c>
      <c r="S328" s="35">
        <v>4.8499999999999996</v>
      </c>
      <c r="T328" s="51">
        <v>0</v>
      </c>
      <c r="U328" s="51">
        <v>4.3010752688171721</v>
      </c>
      <c r="V328" s="35">
        <v>401.86060714285713</v>
      </c>
    </row>
    <row r="329" spans="1:22">
      <c r="A329" s="168">
        <f t="shared" si="4"/>
        <v>41686</v>
      </c>
      <c r="B329" s="11">
        <f t="shared" si="5"/>
        <v>41680</v>
      </c>
      <c r="C329">
        <v>0.82536428571428577</v>
      </c>
      <c r="D329" s="35">
        <v>3</v>
      </c>
      <c r="E329" s="51">
        <v>-3.8461538461538538</v>
      </c>
      <c r="F329" s="51">
        <v>0</v>
      </c>
      <c r="G329" s="35">
        <v>247.60928571428576</v>
      </c>
      <c r="H329" s="35"/>
      <c r="I329" s="35">
        <v>3</v>
      </c>
      <c r="J329" s="51">
        <v>-2.2801302931596013</v>
      </c>
      <c r="K329" s="51">
        <v>-10.714285714285708</v>
      </c>
      <c r="L329" s="35">
        <v>247.60928571428576</v>
      </c>
      <c r="M329" s="35"/>
      <c r="N329" s="35">
        <v>0</v>
      </c>
      <c r="O329" s="51" t="e">
        <v>#DIV/0!</v>
      </c>
      <c r="P329" s="51" t="e">
        <v>#DIV/0!</v>
      </c>
      <c r="Q329" s="35">
        <v>0</v>
      </c>
      <c r="S329" s="35">
        <v>4.8499999999999996</v>
      </c>
      <c r="T329" s="51">
        <v>0</v>
      </c>
      <c r="U329" s="51">
        <v>4.3010752688171721</v>
      </c>
      <c r="V329" s="35">
        <v>400.30167857142851</v>
      </c>
    </row>
    <row r="330" spans="1:22">
      <c r="A330" s="168">
        <f t="shared" si="4"/>
        <v>41693</v>
      </c>
      <c r="B330" s="11">
        <f t="shared" si="5"/>
        <v>41687</v>
      </c>
      <c r="C330">
        <v>0.82189428571428569</v>
      </c>
      <c r="D330" s="35">
        <v>2.91</v>
      </c>
      <c r="E330" s="51">
        <v>-2.9999999999999858</v>
      </c>
      <c r="F330" s="51">
        <v>-1.689189189189193</v>
      </c>
      <c r="G330" s="35">
        <v>239.17123714285714</v>
      </c>
      <c r="H330" s="35"/>
      <c r="I330" s="35">
        <v>2.93</v>
      </c>
      <c r="J330" s="51">
        <v>-2.3333333333333286</v>
      </c>
      <c r="K330" s="51">
        <v>-13.313609467455606</v>
      </c>
      <c r="L330" s="35">
        <v>240.81502571428572</v>
      </c>
      <c r="M330" s="35"/>
      <c r="N330" s="35">
        <v>0</v>
      </c>
      <c r="O330" s="51" t="e">
        <v>#DIV/0!</v>
      </c>
      <c r="P330" s="51" t="e">
        <v>#DIV/0!</v>
      </c>
      <c r="Q330" s="35">
        <v>0</v>
      </c>
      <c r="S330" s="35">
        <v>4.75</v>
      </c>
      <c r="T330" s="51">
        <v>-2.0618556701030855</v>
      </c>
      <c r="U330" s="51">
        <v>2.1505376344086073</v>
      </c>
      <c r="V330" s="35">
        <v>390.39978571428571</v>
      </c>
    </row>
    <row r="331" spans="1:22">
      <c r="A331" s="168">
        <f t="shared" si="4"/>
        <v>41700</v>
      </c>
      <c r="B331" s="11">
        <f t="shared" si="5"/>
        <v>41694</v>
      </c>
      <c r="C331">
        <v>0.82369714285714291</v>
      </c>
      <c r="D331" s="35">
        <v>2.81</v>
      </c>
      <c r="E331" s="51">
        <v>-3.43642611683849</v>
      </c>
      <c r="F331" s="51">
        <v>-4.4217687074829826</v>
      </c>
      <c r="G331" s="35">
        <v>231.45889714285715</v>
      </c>
      <c r="H331" s="35"/>
      <c r="I331" s="35">
        <v>2.86</v>
      </c>
      <c r="J331" s="51">
        <v>-2.3890784982935287</v>
      </c>
      <c r="K331" s="51">
        <v>-14.88095238095238</v>
      </c>
      <c r="L331" s="35">
        <v>235.57738285714285</v>
      </c>
      <c r="M331" s="35"/>
      <c r="N331" s="35">
        <v>0</v>
      </c>
      <c r="O331" s="51" t="e">
        <v>#DIV/0!</v>
      </c>
      <c r="P331" s="51" t="e">
        <v>#DIV/0!</v>
      </c>
      <c r="Q331" s="35">
        <v>0</v>
      </c>
      <c r="S331" s="35">
        <v>4.75</v>
      </c>
      <c r="T331" s="51">
        <v>0</v>
      </c>
      <c r="U331" s="51">
        <v>2.1505376344086073</v>
      </c>
      <c r="V331" s="35">
        <v>391.25614285714289</v>
      </c>
    </row>
    <row r="332" spans="1:22">
      <c r="A332" s="168">
        <f t="shared" si="4"/>
        <v>41707</v>
      </c>
      <c r="B332" s="11">
        <f t="shared" si="5"/>
        <v>41701</v>
      </c>
      <c r="C332">
        <v>0.82514285714285707</v>
      </c>
      <c r="D332" s="35">
        <v>2.78</v>
      </c>
      <c r="E332" s="51">
        <v>-1.0676156583629961</v>
      </c>
      <c r="F332" s="51">
        <v>-3.8062283737024387</v>
      </c>
      <c r="G332" s="35">
        <v>229.38971428571423</v>
      </c>
      <c r="H332" s="35"/>
      <c r="I332" s="35">
        <v>2.86</v>
      </c>
      <c r="J332" s="51">
        <v>0</v>
      </c>
      <c r="K332" s="51">
        <v>-12.804878048780495</v>
      </c>
      <c r="L332" s="35">
        <v>235.9908571428571</v>
      </c>
      <c r="M332" s="35"/>
      <c r="N332" s="35">
        <v>0</v>
      </c>
      <c r="O332" s="51" t="e">
        <v>#DIV/0!</v>
      </c>
      <c r="P332" s="51" t="e">
        <v>#DIV/0!</v>
      </c>
      <c r="Q332" s="35">
        <v>0</v>
      </c>
      <c r="S332" s="35">
        <v>4.9000000000000004</v>
      </c>
      <c r="T332" s="51">
        <v>3.1578947368421098</v>
      </c>
      <c r="U332" s="51">
        <v>2.0833333333333428</v>
      </c>
      <c r="V332" s="35">
        <v>404.32</v>
      </c>
    </row>
    <row r="333" spans="1:22">
      <c r="A333" s="168">
        <f t="shared" si="4"/>
        <v>41714</v>
      </c>
      <c r="B333" s="11">
        <f t="shared" si="5"/>
        <v>41708</v>
      </c>
      <c r="C333">
        <v>0.83436428571428567</v>
      </c>
      <c r="D333" s="35">
        <v>2.78</v>
      </c>
      <c r="E333" s="51">
        <v>0</v>
      </c>
      <c r="F333" s="51">
        <v>-1.7667844522968323</v>
      </c>
      <c r="G333" s="35">
        <v>231.95327142857138</v>
      </c>
      <c r="H333" s="35"/>
      <c r="I333" s="35">
        <v>2.88</v>
      </c>
      <c r="J333" s="51">
        <v>0.69930069930070715</v>
      </c>
      <c r="K333" s="51">
        <v>-8.8607594936708836</v>
      </c>
      <c r="L333" s="35">
        <v>240.29691428571428</v>
      </c>
      <c r="M333" s="35"/>
      <c r="N333" s="35">
        <v>0</v>
      </c>
      <c r="O333" s="51" t="e">
        <v>#DIV/0!</v>
      </c>
      <c r="P333" s="51" t="e">
        <v>#DIV/0!</v>
      </c>
      <c r="Q333" s="35">
        <v>0</v>
      </c>
      <c r="S333" s="35">
        <v>4.9000000000000004</v>
      </c>
      <c r="T333" s="51">
        <v>0</v>
      </c>
      <c r="U333" s="51">
        <v>2.0833333333333428</v>
      </c>
      <c r="V333" s="35">
        <v>408.83849999999995</v>
      </c>
    </row>
    <row r="334" spans="1:22">
      <c r="A334" s="168">
        <f t="shared" si="4"/>
        <v>41721</v>
      </c>
      <c r="B334" s="11">
        <f t="shared" si="5"/>
        <v>41715</v>
      </c>
      <c r="C334">
        <v>0.83635000000000015</v>
      </c>
      <c r="D334" s="35">
        <v>2.78</v>
      </c>
      <c r="E334" s="51">
        <v>0</v>
      </c>
      <c r="F334" s="51">
        <v>1.0909090909090793</v>
      </c>
      <c r="G334" s="35">
        <v>232.50530000000001</v>
      </c>
      <c r="H334" s="35"/>
      <c r="I334" s="35">
        <v>2.92</v>
      </c>
      <c r="J334" s="51">
        <v>1.3888888888888857</v>
      </c>
      <c r="K334" s="51">
        <v>-3.6303630363036348</v>
      </c>
      <c r="L334" s="35">
        <v>244.21420000000006</v>
      </c>
      <c r="M334" s="35"/>
      <c r="N334" s="35">
        <v>0</v>
      </c>
      <c r="O334" s="51" t="e">
        <v>#DIV/0!</v>
      </c>
      <c r="P334" s="51" t="e">
        <v>#DIV/0!</v>
      </c>
      <c r="Q334" s="35">
        <v>0</v>
      </c>
      <c r="S334" s="35">
        <v>4.9000000000000004</v>
      </c>
      <c r="T334" s="51">
        <v>0</v>
      </c>
      <c r="U334" s="51">
        <v>0</v>
      </c>
      <c r="V334" s="35">
        <v>409.81150000000008</v>
      </c>
    </row>
    <row r="335" spans="1:22">
      <c r="A335" s="168">
        <f t="shared" si="4"/>
        <v>41728</v>
      </c>
      <c r="B335" s="11">
        <f t="shared" si="5"/>
        <v>41722</v>
      </c>
      <c r="C335">
        <v>0.83165714285714298</v>
      </c>
      <c r="D335" s="35">
        <v>2.78</v>
      </c>
      <c r="E335" s="51">
        <v>0</v>
      </c>
      <c r="F335" s="51">
        <v>2.5830258302582934</v>
      </c>
      <c r="G335" s="35">
        <v>231.20068571428573</v>
      </c>
      <c r="H335" s="35"/>
      <c r="I335" s="35">
        <v>2.92</v>
      </c>
      <c r="J335" s="51">
        <v>0</v>
      </c>
      <c r="K335" s="51">
        <v>-1.6835016835016887</v>
      </c>
      <c r="L335" s="35">
        <v>242.84388571428573</v>
      </c>
      <c r="M335" s="35"/>
      <c r="N335" s="35">
        <v>0</v>
      </c>
      <c r="O335" s="51" t="e">
        <v>#DIV/0!</v>
      </c>
      <c r="P335" s="51" t="e">
        <v>#DIV/0!</v>
      </c>
      <c r="Q335" s="35">
        <v>0</v>
      </c>
      <c r="S335" s="35">
        <v>4.9000000000000004</v>
      </c>
      <c r="T335" s="51">
        <v>0</v>
      </c>
      <c r="U335" s="51">
        <v>2.0833333333333428</v>
      </c>
      <c r="V335" s="35">
        <v>407.51200000000011</v>
      </c>
    </row>
    <row r="336" spans="1:22">
      <c r="A336" s="168">
        <f t="shared" si="4"/>
        <v>41735</v>
      </c>
      <c r="B336" s="11">
        <f t="shared" si="5"/>
        <v>41729</v>
      </c>
      <c r="C336">
        <v>0.82795714285714284</v>
      </c>
      <c r="D336" s="35">
        <v>2.78</v>
      </c>
      <c r="E336" s="51">
        <v>0</v>
      </c>
      <c r="F336" s="51">
        <v>4.9056603773584868</v>
      </c>
      <c r="G336" s="35">
        <v>230.17208571428571</v>
      </c>
      <c r="H336" s="35"/>
      <c r="I336" s="35">
        <v>2.99</v>
      </c>
      <c r="J336" s="51">
        <v>2.3972602739726199</v>
      </c>
      <c r="K336" s="51">
        <v>2.3972602739726199</v>
      </c>
      <c r="L336" s="35">
        <v>247.55918571428572</v>
      </c>
      <c r="M336" s="35"/>
      <c r="N336" s="35">
        <v>0</v>
      </c>
      <c r="O336" s="51" t="e">
        <v>#DIV/0!</v>
      </c>
      <c r="P336" s="51" t="e">
        <v>#DIV/0!</v>
      </c>
      <c r="Q336" s="35">
        <v>0</v>
      </c>
      <c r="S336" s="35">
        <v>5.05</v>
      </c>
      <c r="T336" s="51">
        <v>3.0612244897959044</v>
      </c>
      <c r="U336" s="51">
        <v>10.989010989010993</v>
      </c>
      <c r="V336" s="35">
        <v>418.11835714285712</v>
      </c>
    </row>
    <row r="337" spans="1:22">
      <c r="A337" s="168">
        <f t="shared" si="4"/>
        <v>41742</v>
      </c>
      <c r="B337" s="11">
        <f t="shared" si="5"/>
        <v>41736</v>
      </c>
      <c r="C337">
        <v>0.82673571428571435</v>
      </c>
      <c r="D337" s="35">
        <v>2.78</v>
      </c>
      <c r="E337" s="51">
        <v>0</v>
      </c>
      <c r="F337" s="51">
        <v>6.106870229007626</v>
      </c>
      <c r="G337" s="35">
        <v>229.83252857142858</v>
      </c>
      <c r="H337" s="35"/>
      <c r="I337" s="35">
        <v>2.99</v>
      </c>
      <c r="J337" s="51">
        <v>0</v>
      </c>
      <c r="K337" s="51">
        <v>4.545454545454561</v>
      </c>
      <c r="L337" s="35">
        <v>247.1939785714286</v>
      </c>
      <c r="M337" s="35"/>
      <c r="N337" s="35">
        <v>0</v>
      </c>
      <c r="O337" s="51" t="e">
        <v>#DIV/0!</v>
      </c>
      <c r="P337" s="51" t="e">
        <v>#DIV/0!</v>
      </c>
      <c r="Q337" s="35">
        <v>0</v>
      </c>
      <c r="S337" s="35">
        <v>5.25</v>
      </c>
      <c r="T337" s="51">
        <v>3.9603960396039639</v>
      </c>
      <c r="U337" s="51">
        <v>15.384615384615401</v>
      </c>
      <c r="V337" s="35">
        <v>434.03625000000005</v>
      </c>
    </row>
    <row r="338" spans="1:22">
      <c r="A338" s="168">
        <f t="shared" si="4"/>
        <v>41749</v>
      </c>
      <c r="B338" s="11">
        <f t="shared" si="5"/>
        <v>41743</v>
      </c>
      <c r="C338">
        <v>0.82531428571428567</v>
      </c>
      <c r="D338" s="35">
        <v>2.78</v>
      </c>
      <c r="E338" s="51">
        <v>0</v>
      </c>
      <c r="F338" s="51">
        <v>6.106870229007626</v>
      </c>
      <c r="G338" s="35">
        <v>229.4373714285714</v>
      </c>
      <c r="H338" s="35"/>
      <c r="I338" s="35">
        <v>2.99</v>
      </c>
      <c r="J338" s="51">
        <v>0</v>
      </c>
      <c r="K338" s="51">
        <v>4.545454545454561</v>
      </c>
      <c r="L338" s="35">
        <v>246.7689714285714</v>
      </c>
      <c r="M338" s="35"/>
      <c r="N338" s="35">
        <v>0</v>
      </c>
      <c r="O338" s="51" t="e">
        <v>#DIV/0!</v>
      </c>
      <c r="P338" s="51" t="e">
        <v>#DIV/0!</v>
      </c>
      <c r="Q338" s="35">
        <v>0</v>
      </c>
      <c r="S338" s="35">
        <v>5.45</v>
      </c>
      <c r="T338" s="51">
        <v>3.8095238095238244</v>
      </c>
      <c r="U338" s="51">
        <v>17.204301075268802</v>
      </c>
      <c r="V338" s="35">
        <v>449.79628571428572</v>
      </c>
    </row>
    <row r="339" spans="1:22">
      <c r="A339" s="168">
        <f t="shared" si="4"/>
        <v>41756</v>
      </c>
      <c r="B339" s="11">
        <f t="shared" si="5"/>
        <v>41750</v>
      </c>
      <c r="C339">
        <v>0.82298571428571421</v>
      </c>
      <c r="D339" s="35">
        <v>2.79</v>
      </c>
      <c r="E339" s="51">
        <v>0.35971223021581977</v>
      </c>
      <c r="F339" s="51">
        <v>7.3076923076923066</v>
      </c>
      <c r="G339" s="35">
        <v>229.61301428571429</v>
      </c>
      <c r="H339" s="35"/>
      <c r="I339" s="35">
        <v>3.01</v>
      </c>
      <c r="J339" s="51">
        <v>0.66889632107020702</v>
      </c>
      <c r="K339" s="51">
        <v>7.885304659498189</v>
      </c>
      <c r="L339" s="35">
        <v>247.71869999999998</v>
      </c>
      <c r="M339" s="35"/>
      <c r="N339" s="35">
        <v>0</v>
      </c>
      <c r="O339" s="51" t="e">
        <v>#DIV/0!</v>
      </c>
      <c r="P339" s="51" t="e">
        <v>#DIV/0!</v>
      </c>
      <c r="Q339" s="35">
        <v>0</v>
      </c>
      <c r="S339" s="35">
        <v>5.45</v>
      </c>
      <c r="T339" s="51">
        <v>0</v>
      </c>
      <c r="U339" s="51">
        <v>13.541666666666671</v>
      </c>
      <c r="V339" s="35">
        <v>448.52721428571425</v>
      </c>
    </row>
    <row r="340" spans="1:22">
      <c r="A340" s="168">
        <f t="shared" si="4"/>
        <v>41763</v>
      </c>
      <c r="B340" s="11">
        <f t="shared" si="5"/>
        <v>41757</v>
      </c>
      <c r="C340">
        <v>0.82237857142857129</v>
      </c>
      <c r="D340" s="35">
        <v>2.8</v>
      </c>
      <c r="E340" s="51">
        <v>0.35842293906809175</v>
      </c>
      <c r="F340" s="51">
        <v>7.6923076923076934</v>
      </c>
      <c r="G340" s="35">
        <v>230.26599999999996</v>
      </c>
      <c r="H340" s="35"/>
      <c r="I340" s="35">
        <v>3.1</v>
      </c>
      <c r="J340" s="51">
        <v>2.9900332225913644</v>
      </c>
      <c r="K340" s="51">
        <v>11.91335740072202</v>
      </c>
      <c r="L340" s="35">
        <v>254.93735714285714</v>
      </c>
      <c r="M340" s="35"/>
      <c r="N340" s="35">
        <v>0</v>
      </c>
      <c r="O340" s="51" t="e">
        <v>#DIV/0!</v>
      </c>
      <c r="P340" s="51" t="e">
        <v>#DIV/0!</v>
      </c>
      <c r="Q340" s="35">
        <v>0</v>
      </c>
      <c r="S340" s="35">
        <v>4.9000000000000004</v>
      </c>
      <c r="T340" s="51">
        <v>-10.091743119266056</v>
      </c>
      <c r="U340" s="51">
        <v>3.1578947368421098</v>
      </c>
      <c r="V340" s="35">
        <v>402.96550000000002</v>
      </c>
    </row>
    <row r="341" spans="1:22">
      <c r="A341" s="168">
        <f t="shared" si="4"/>
        <v>41770</v>
      </c>
      <c r="B341" s="11">
        <f t="shared" si="5"/>
        <v>41764</v>
      </c>
      <c r="C341">
        <v>0.82056857142857154</v>
      </c>
      <c r="D341" s="35">
        <v>2.8</v>
      </c>
      <c r="E341" s="51">
        <v>0</v>
      </c>
      <c r="F341" s="51">
        <v>7.6923076923076934</v>
      </c>
      <c r="G341" s="35">
        <v>229.75920000000002</v>
      </c>
      <c r="H341" s="35"/>
      <c r="I341" s="35">
        <v>3.16</v>
      </c>
      <c r="J341" s="51">
        <v>1.9354838709677296</v>
      </c>
      <c r="K341" s="51">
        <v>16.176470588235276</v>
      </c>
      <c r="L341" s="35">
        <v>259.29966857142858</v>
      </c>
      <c r="M341" s="35"/>
      <c r="N341" s="35">
        <v>0</v>
      </c>
      <c r="O341" s="51" t="e">
        <v>#DIV/0!</v>
      </c>
      <c r="P341" s="51" t="e">
        <v>#DIV/0!</v>
      </c>
      <c r="Q341" s="35">
        <v>0</v>
      </c>
      <c r="S341" s="35">
        <v>4.6500000000000004</v>
      </c>
      <c r="T341" s="51">
        <v>-5.1020408163265216</v>
      </c>
      <c r="U341" s="51">
        <v>-2.1052631578947256</v>
      </c>
      <c r="V341" s="35">
        <v>381.56438571428583</v>
      </c>
    </row>
    <row r="342" spans="1:22">
      <c r="A342" s="168">
        <f t="shared" si="4"/>
        <v>41777</v>
      </c>
      <c r="B342" s="11">
        <f t="shared" si="5"/>
        <v>41771</v>
      </c>
      <c r="C342">
        <v>0.81555</v>
      </c>
      <c r="D342" s="35">
        <v>2.8</v>
      </c>
      <c r="E342" s="51">
        <v>0</v>
      </c>
      <c r="F342" s="51">
        <v>8.5271317829457303</v>
      </c>
      <c r="G342" s="35">
        <v>228.35399999999998</v>
      </c>
      <c r="H342" s="35"/>
      <c r="I342" s="35">
        <v>3.27</v>
      </c>
      <c r="J342" s="51">
        <v>3.48101265822784</v>
      </c>
      <c r="K342" s="51">
        <v>22.014925373134318</v>
      </c>
      <c r="L342" s="35">
        <v>266.68484999999998</v>
      </c>
      <c r="M342" s="35"/>
      <c r="N342" s="35">
        <v>0</v>
      </c>
      <c r="O342" s="51" t="e">
        <v>#DIV/0!</v>
      </c>
      <c r="P342" s="51" t="e">
        <v>#DIV/0!</v>
      </c>
      <c r="Q342" s="35">
        <v>0</v>
      </c>
      <c r="S342" s="35">
        <v>4.75</v>
      </c>
      <c r="T342" s="51">
        <v>2.1505376344086073</v>
      </c>
      <c r="U342" s="51">
        <v>0</v>
      </c>
      <c r="V342" s="35">
        <v>387.38625000000002</v>
      </c>
    </row>
    <row r="343" spans="1:22">
      <c r="A343" s="168">
        <f t="shared" si="4"/>
        <v>41784</v>
      </c>
      <c r="B343" s="11">
        <f t="shared" si="5"/>
        <v>41778</v>
      </c>
      <c r="C343">
        <v>0.81170000000000009</v>
      </c>
      <c r="D343" s="35">
        <v>2.9</v>
      </c>
      <c r="E343" s="51">
        <v>3.5714285714285836</v>
      </c>
      <c r="F343" s="51">
        <v>12.403100775193792</v>
      </c>
      <c r="G343" s="35">
        <v>235.393</v>
      </c>
      <c r="H343" s="35"/>
      <c r="I343" s="35">
        <v>3.41</v>
      </c>
      <c r="J343" s="51">
        <v>4.2813455657492341</v>
      </c>
      <c r="K343" s="51">
        <v>27.238805970149244</v>
      </c>
      <c r="L343" s="35">
        <v>276.78970000000004</v>
      </c>
      <c r="M343" s="35"/>
      <c r="N343" s="35">
        <v>0</v>
      </c>
      <c r="O343" s="51" t="e">
        <v>#DIV/0!</v>
      </c>
      <c r="P343" s="51" t="e">
        <v>#DIV/0!</v>
      </c>
      <c r="Q343" s="35">
        <v>0</v>
      </c>
      <c r="S343" s="35">
        <v>4.95</v>
      </c>
      <c r="T343" s="51">
        <v>4.2105263157894797</v>
      </c>
      <c r="U343" s="51">
        <v>4.2105263157894797</v>
      </c>
      <c r="V343" s="35">
        <v>401.79150000000004</v>
      </c>
    </row>
    <row r="344" spans="1:22">
      <c r="A344" s="168">
        <f t="shared" si="4"/>
        <v>41791</v>
      </c>
      <c r="B344" s="11">
        <f t="shared" si="5"/>
        <v>41785</v>
      </c>
      <c r="C344">
        <v>0.81192142857142868</v>
      </c>
      <c r="D344" s="35">
        <v>2.9</v>
      </c>
      <c r="E344" s="51">
        <v>0</v>
      </c>
      <c r="F344" s="51">
        <v>12.403100775193792</v>
      </c>
      <c r="G344" s="35">
        <v>235.45721428571431</v>
      </c>
      <c r="H344" s="35"/>
      <c r="I344" s="35">
        <v>3.41</v>
      </c>
      <c r="J344" s="51">
        <v>0</v>
      </c>
      <c r="K344" s="51">
        <v>27.238805970149244</v>
      </c>
      <c r="L344" s="35">
        <v>276.86520714285717</v>
      </c>
      <c r="M344" s="35"/>
      <c r="N344" s="35">
        <v>0</v>
      </c>
      <c r="O344" s="51" t="e">
        <v>#DIV/0!</v>
      </c>
      <c r="P344" s="51" t="e">
        <v>#DIV/0!</v>
      </c>
      <c r="Q344" s="35">
        <v>0</v>
      </c>
      <c r="S344" s="35">
        <v>4.75</v>
      </c>
      <c r="T344" s="51">
        <v>-4.0404040404040416</v>
      </c>
      <c r="U344" s="51">
        <v>0</v>
      </c>
      <c r="V344" s="35">
        <v>385.66267857142861</v>
      </c>
    </row>
    <row r="345" spans="1:22">
      <c r="A345" s="168">
        <f t="shared" si="4"/>
        <v>41798</v>
      </c>
      <c r="B345" s="11">
        <f t="shared" si="5"/>
        <v>41792</v>
      </c>
      <c r="C345">
        <v>0.8122285714285713</v>
      </c>
      <c r="D345" s="35">
        <v>2.93</v>
      </c>
      <c r="E345" s="51">
        <v>1.0344827586206975</v>
      </c>
      <c r="F345" s="51">
        <v>12.260536398467451</v>
      </c>
      <c r="G345" s="35">
        <v>237.9829714285714</v>
      </c>
      <c r="H345" s="35"/>
      <c r="I345" s="35">
        <v>3.47</v>
      </c>
      <c r="J345" s="51">
        <v>1.7595307917888476</v>
      </c>
      <c r="K345" s="51">
        <v>28.04428044280445</v>
      </c>
      <c r="L345" s="35">
        <v>281.84331428571426</v>
      </c>
      <c r="M345" s="35"/>
      <c r="N345" s="35">
        <v>0</v>
      </c>
      <c r="O345" s="51" t="e">
        <v>#DIV/0!</v>
      </c>
      <c r="P345" s="51" t="e">
        <v>#DIV/0!</v>
      </c>
      <c r="Q345" s="35">
        <v>0</v>
      </c>
      <c r="S345" s="35">
        <v>4.8</v>
      </c>
      <c r="T345" s="51">
        <v>1.0526315789473699</v>
      </c>
      <c r="U345" s="51">
        <v>-2.0408163265306314</v>
      </c>
      <c r="V345" s="35">
        <v>389.86971428571422</v>
      </c>
    </row>
    <row r="346" spans="1:22">
      <c r="A346" s="168">
        <f t="shared" si="4"/>
        <v>41805</v>
      </c>
      <c r="B346" s="11">
        <f t="shared" si="5"/>
        <v>41799</v>
      </c>
      <c r="C346">
        <v>0.80497857142857143</v>
      </c>
      <c r="D346" s="35">
        <v>2.93</v>
      </c>
      <c r="E346" s="51">
        <v>0</v>
      </c>
      <c r="F346" s="51">
        <v>10.984848484848484</v>
      </c>
      <c r="G346" s="35">
        <v>235.85872142857144</v>
      </c>
      <c r="H346" s="35"/>
      <c r="I346" s="35">
        <v>3.47</v>
      </c>
      <c r="J346" s="51">
        <v>0</v>
      </c>
      <c r="K346" s="51">
        <v>23.487544483985772</v>
      </c>
      <c r="L346" s="35">
        <v>279.32756428571429</v>
      </c>
      <c r="M346" s="35"/>
      <c r="N346" s="35">
        <v>0</v>
      </c>
      <c r="O346" s="51" t="e">
        <v>#DIV/0!</v>
      </c>
      <c r="P346" s="51" t="e">
        <v>#DIV/0!</v>
      </c>
      <c r="Q346" s="35">
        <v>0</v>
      </c>
      <c r="S346" s="35">
        <v>4.8</v>
      </c>
      <c r="T346" s="51">
        <v>0</v>
      </c>
      <c r="U346" s="51">
        <v>-4.9504950495049513</v>
      </c>
      <c r="V346" s="35">
        <v>386.38971428571426</v>
      </c>
    </row>
    <row r="347" spans="1:22">
      <c r="A347" s="168">
        <f t="shared" si="4"/>
        <v>41812</v>
      </c>
      <c r="B347" s="11">
        <f t="shared" si="5"/>
        <v>41806</v>
      </c>
      <c r="C347">
        <v>0.79857857142857147</v>
      </c>
      <c r="D347" s="35">
        <v>2.93</v>
      </c>
      <c r="E347" s="51">
        <v>0</v>
      </c>
      <c r="F347" s="51">
        <v>8.1180811808118136</v>
      </c>
      <c r="G347" s="35">
        <v>233.98352142857144</v>
      </c>
      <c r="H347" s="35"/>
      <c r="I347" s="35">
        <v>3.47</v>
      </c>
      <c r="J347" s="51">
        <v>0</v>
      </c>
      <c r="K347" s="51">
        <v>18.02721088435375</v>
      </c>
      <c r="L347" s="35">
        <v>277.10676428571429</v>
      </c>
      <c r="M347" s="35"/>
      <c r="N347" s="35">
        <v>0</v>
      </c>
      <c r="O347" s="51" t="e">
        <v>#DIV/0!</v>
      </c>
      <c r="P347" s="51" t="e">
        <v>#DIV/0!</v>
      </c>
      <c r="Q347" s="35">
        <v>0</v>
      </c>
      <c r="S347" s="35">
        <v>4.6500000000000004</v>
      </c>
      <c r="T347" s="51">
        <v>-3.1249999999999858</v>
      </c>
      <c r="U347" s="51">
        <v>-7.9207920792078994</v>
      </c>
      <c r="V347" s="35">
        <v>371.33903571428573</v>
      </c>
    </row>
    <row r="348" spans="1:22">
      <c r="A348" s="168">
        <f t="shared" si="4"/>
        <v>41819</v>
      </c>
      <c r="B348" s="11">
        <f t="shared" si="5"/>
        <v>41813</v>
      </c>
      <c r="C348">
        <v>0.79986428571428569</v>
      </c>
      <c r="D348" s="35">
        <v>2.93</v>
      </c>
      <c r="E348" s="51">
        <v>0</v>
      </c>
      <c r="F348" s="51">
        <v>5.3956834532374245</v>
      </c>
      <c r="G348" s="35">
        <v>234.36023571428572</v>
      </c>
      <c r="H348" s="35"/>
      <c r="I348" s="35">
        <v>3.47</v>
      </c>
      <c r="J348" s="51">
        <v>0</v>
      </c>
      <c r="K348" s="51">
        <v>13.398692810457518</v>
      </c>
      <c r="L348" s="35">
        <v>277.55290714285718</v>
      </c>
      <c r="M348" s="35"/>
      <c r="N348" s="35">
        <v>0</v>
      </c>
      <c r="O348" s="51" t="e">
        <v>#DIV/0!</v>
      </c>
      <c r="P348" s="51" t="e">
        <v>#DIV/0!</v>
      </c>
      <c r="Q348" s="35">
        <v>0</v>
      </c>
      <c r="S348" s="35">
        <v>4.6500000000000004</v>
      </c>
      <c r="T348" s="51">
        <v>0</v>
      </c>
      <c r="U348" s="51">
        <v>-6.0606060606060623</v>
      </c>
      <c r="V348" s="35">
        <v>371.93689285714288</v>
      </c>
    </row>
    <row r="349" spans="1:22">
      <c r="A349" s="168">
        <f t="shared" si="4"/>
        <v>41826</v>
      </c>
      <c r="B349" s="11">
        <f t="shared" si="5"/>
        <v>41820</v>
      </c>
      <c r="C349">
        <v>0.79667857142857146</v>
      </c>
      <c r="D349" s="35">
        <v>2.93</v>
      </c>
      <c r="E349" s="51">
        <v>0</v>
      </c>
      <c r="F349" s="51">
        <v>3.9007092198581717</v>
      </c>
      <c r="G349" s="35">
        <v>233.42682142857143</v>
      </c>
      <c r="H349" s="35"/>
      <c r="I349" s="35">
        <v>3.47</v>
      </c>
      <c r="J349" s="51">
        <v>0</v>
      </c>
      <c r="K349" s="51">
        <v>10.862619808306718</v>
      </c>
      <c r="L349" s="35">
        <v>276.44746428571432</v>
      </c>
      <c r="M349" s="35"/>
      <c r="N349" s="35">
        <v>0</v>
      </c>
      <c r="O349" s="51" t="e">
        <v>#DIV/0!</v>
      </c>
      <c r="P349" s="51" t="e">
        <v>#DIV/0!</v>
      </c>
      <c r="Q349" s="35">
        <v>0</v>
      </c>
      <c r="S349" s="35">
        <v>4.6500000000000004</v>
      </c>
      <c r="T349" s="51">
        <v>0</v>
      </c>
      <c r="U349" s="51">
        <v>-6.0606060606060623</v>
      </c>
      <c r="V349" s="35">
        <v>370.45553571428576</v>
      </c>
    </row>
    <row r="350" spans="1:22">
      <c r="A350" s="168">
        <f t="shared" si="4"/>
        <v>41833</v>
      </c>
      <c r="B350" s="11">
        <f t="shared" si="5"/>
        <v>41827</v>
      </c>
      <c r="C350">
        <v>0.79415714285714301</v>
      </c>
      <c r="D350" s="35">
        <v>2.93</v>
      </c>
      <c r="E350" s="51">
        <v>0</v>
      </c>
      <c r="F350" s="51">
        <v>0.34246575342467622</v>
      </c>
      <c r="G350" s="35">
        <v>232.6880428571429</v>
      </c>
      <c r="H350" s="35"/>
      <c r="I350" s="35">
        <v>3.47</v>
      </c>
      <c r="J350" s="51">
        <v>0</v>
      </c>
      <c r="K350" s="51">
        <v>7.098765432098773</v>
      </c>
      <c r="L350" s="35">
        <v>275.57252857142862</v>
      </c>
      <c r="M350" s="35"/>
      <c r="N350" s="35">
        <v>0</v>
      </c>
      <c r="O350" s="51" t="e">
        <v>#DIV/0!</v>
      </c>
      <c r="P350" s="51" t="e">
        <v>#DIV/0!</v>
      </c>
      <c r="Q350" s="35">
        <v>0</v>
      </c>
      <c r="S350" s="35">
        <v>4.7699999999999996</v>
      </c>
      <c r="T350" s="51">
        <v>2.5806451612903061</v>
      </c>
      <c r="U350" s="51">
        <v>-6.470588235294116</v>
      </c>
      <c r="V350" s="35">
        <v>378.81295714285716</v>
      </c>
    </row>
    <row r="351" spans="1:22">
      <c r="A351" s="168">
        <f t="shared" si="4"/>
        <v>41840</v>
      </c>
      <c r="B351" s="11">
        <f t="shared" si="5"/>
        <v>41834</v>
      </c>
      <c r="C351">
        <v>0.79258571428571434</v>
      </c>
      <c r="D351" s="35">
        <v>2.93</v>
      </c>
      <c r="E351" s="51">
        <v>0</v>
      </c>
      <c r="F351" s="51">
        <v>0.34246575342467622</v>
      </c>
      <c r="G351" s="35">
        <v>232.22761428571431</v>
      </c>
      <c r="H351" s="35"/>
      <c r="I351" s="35">
        <v>3.52</v>
      </c>
      <c r="J351" s="51">
        <v>1.4409221902017322</v>
      </c>
      <c r="K351" s="51">
        <v>8.6419753086419746</v>
      </c>
      <c r="L351" s="35">
        <v>278.99017142857144</v>
      </c>
      <c r="M351" s="35"/>
      <c r="N351" s="35">
        <v>0</v>
      </c>
      <c r="O351" s="51" t="e">
        <v>#DIV/0!</v>
      </c>
      <c r="P351" s="51" t="e">
        <v>#DIV/0!</v>
      </c>
      <c r="Q351" s="35">
        <v>0</v>
      </c>
      <c r="S351" s="35">
        <v>4.87</v>
      </c>
      <c r="T351" s="51">
        <v>2.0964360587002204</v>
      </c>
      <c r="U351" s="51">
        <v>-4.5098039215686185</v>
      </c>
      <c r="V351" s="35">
        <v>385.98924285714287</v>
      </c>
    </row>
    <row r="352" spans="1:22">
      <c r="A352" s="168">
        <f t="shared" si="4"/>
        <v>41847</v>
      </c>
      <c r="B352" s="11">
        <f t="shared" si="5"/>
        <v>41841</v>
      </c>
      <c r="C352">
        <v>0.79125714285714288</v>
      </c>
      <c r="D352" s="35">
        <v>2.91</v>
      </c>
      <c r="E352" s="51">
        <v>-0.68259385665528782</v>
      </c>
      <c r="F352" s="51">
        <v>-0.3424657534246478</v>
      </c>
      <c r="G352" s="35">
        <v>230.25582857142859</v>
      </c>
      <c r="H352" s="35"/>
      <c r="I352" s="35">
        <v>3.49</v>
      </c>
      <c r="J352" s="51">
        <v>-0.85227272727271952</v>
      </c>
      <c r="K352" s="51">
        <v>7.7160493827160366</v>
      </c>
      <c r="L352" s="35">
        <v>276.14874285714291</v>
      </c>
      <c r="M352" s="35"/>
      <c r="N352" s="35">
        <v>0</v>
      </c>
      <c r="O352" s="51" t="e">
        <v>#DIV/0!</v>
      </c>
      <c r="P352" s="51" t="e">
        <v>#DIV/0!</v>
      </c>
      <c r="Q352" s="35">
        <v>0</v>
      </c>
      <c r="S352" s="35">
        <v>4.7699999999999996</v>
      </c>
      <c r="T352" s="51">
        <v>-2.0533880903490882</v>
      </c>
      <c r="U352" s="51">
        <v>-6.470588235294116</v>
      </c>
      <c r="V352" s="35">
        <v>377.42965714285714</v>
      </c>
    </row>
    <row r="353" spans="1:22">
      <c r="A353" s="168">
        <f t="shared" si="4"/>
        <v>41854</v>
      </c>
      <c r="B353" s="11">
        <f t="shared" si="5"/>
        <v>41848</v>
      </c>
      <c r="C353">
        <v>0.79297857142857153</v>
      </c>
      <c r="D353" s="35">
        <v>2.91</v>
      </c>
      <c r="E353" s="51">
        <v>0</v>
      </c>
      <c r="F353" s="51">
        <v>-2.9999999999999858</v>
      </c>
      <c r="G353" s="35">
        <v>230.75676428571433</v>
      </c>
      <c r="H353" s="35"/>
      <c r="I353" s="35">
        <v>3.49</v>
      </c>
      <c r="J353" s="51">
        <v>0</v>
      </c>
      <c r="K353" s="51">
        <v>5.4380664652567958</v>
      </c>
      <c r="L353" s="35">
        <v>276.74952142857148</v>
      </c>
      <c r="M353" s="35"/>
      <c r="N353" s="35">
        <v>0</v>
      </c>
      <c r="O353" s="51" t="e">
        <v>#DIV/0!</v>
      </c>
      <c r="P353" s="51" t="e">
        <v>#DIV/0!</v>
      </c>
      <c r="Q353" s="35">
        <v>0</v>
      </c>
      <c r="S353" s="35">
        <v>4.87</v>
      </c>
      <c r="T353" s="51">
        <v>2.0964360587002204</v>
      </c>
      <c r="U353" s="51">
        <v>-8.1132075471698073</v>
      </c>
      <c r="V353" s="35">
        <v>386.18056428571435</v>
      </c>
    </row>
    <row r="354" spans="1:22">
      <c r="A354" s="168">
        <f t="shared" si="4"/>
        <v>41861</v>
      </c>
      <c r="B354" s="11">
        <f t="shared" si="5"/>
        <v>41855</v>
      </c>
      <c r="C354">
        <v>0.79534285714285702</v>
      </c>
      <c r="D354" s="35">
        <v>2.91</v>
      </c>
      <c r="E354" s="51">
        <v>0</v>
      </c>
      <c r="F354" s="51">
        <v>-4.5901639344262151</v>
      </c>
      <c r="G354" s="35">
        <v>231.44477142857141</v>
      </c>
      <c r="H354" s="35"/>
      <c r="I354" s="35">
        <v>3.44</v>
      </c>
      <c r="J354" s="51">
        <v>-1.4326647564469965</v>
      </c>
      <c r="K354" s="51">
        <v>2.0771513353115694</v>
      </c>
      <c r="L354" s="35">
        <v>273.59794285714281</v>
      </c>
      <c r="M354" s="35"/>
      <c r="N354" s="35">
        <v>0</v>
      </c>
      <c r="O354" s="51" t="e">
        <v>#DIV/0!</v>
      </c>
      <c r="P354" s="51" t="e">
        <v>#DIV/0!</v>
      </c>
      <c r="Q354" s="35">
        <v>0</v>
      </c>
      <c r="S354" s="35">
        <v>4.97</v>
      </c>
      <c r="T354" s="51">
        <v>2.053388090349074</v>
      </c>
      <c r="U354" s="51">
        <v>-12.807017543859658</v>
      </c>
      <c r="V354" s="35">
        <v>395.28539999999992</v>
      </c>
    </row>
    <row r="355" spans="1:22">
      <c r="A355" s="168">
        <f t="shared" si="4"/>
        <v>41868</v>
      </c>
      <c r="B355" s="11">
        <f t="shared" si="5"/>
        <v>41862</v>
      </c>
      <c r="C355">
        <v>0.79935714285714288</v>
      </c>
      <c r="D355" s="35">
        <v>2.91</v>
      </c>
      <c r="E355" s="51">
        <v>0</v>
      </c>
      <c r="F355" s="51">
        <v>-6.1290322580645125</v>
      </c>
      <c r="G355" s="35">
        <v>232.6129285714286</v>
      </c>
      <c r="H355" s="35"/>
      <c r="I355" s="35">
        <v>3.44</v>
      </c>
      <c r="J355" s="51">
        <v>0</v>
      </c>
      <c r="K355" s="51">
        <v>0.5847953216374151</v>
      </c>
      <c r="L355" s="35">
        <v>274.97885714285712</v>
      </c>
      <c r="M355" s="35"/>
      <c r="N355" s="35">
        <v>0</v>
      </c>
      <c r="O355" s="51" t="e">
        <v>#DIV/0!</v>
      </c>
      <c r="P355" s="51" t="e">
        <v>#DIV/0!</v>
      </c>
      <c r="Q355" s="35">
        <v>0</v>
      </c>
      <c r="S355" s="35">
        <v>4.87</v>
      </c>
      <c r="T355" s="51">
        <v>-2.0120724346076315</v>
      </c>
      <c r="U355" s="51">
        <v>-14.561403508771932</v>
      </c>
      <c r="V355" s="35">
        <v>389.28692857142858</v>
      </c>
    </row>
    <row r="356" spans="1:22">
      <c r="A356" s="168">
        <f t="shared" si="4"/>
        <v>41875</v>
      </c>
      <c r="B356" s="11">
        <f t="shared" si="5"/>
        <v>41869</v>
      </c>
      <c r="C356">
        <v>0.80041428571428574</v>
      </c>
      <c r="D356" s="35">
        <v>2.97</v>
      </c>
      <c r="E356" s="51">
        <v>2.0618556701030855</v>
      </c>
      <c r="F356" s="51">
        <v>-7.1875</v>
      </c>
      <c r="G356" s="35">
        <v>237.7230428571429</v>
      </c>
      <c r="H356" s="35"/>
      <c r="I356" s="35">
        <v>3.46</v>
      </c>
      <c r="J356" s="51">
        <v>0.58139534883720501</v>
      </c>
      <c r="K356" s="51">
        <v>-0.85959885386820645</v>
      </c>
      <c r="L356" s="35">
        <v>276.94334285714291</v>
      </c>
      <c r="M356" s="35"/>
      <c r="N356" s="35">
        <v>0</v>
      </c>
      <c r="O356" s="51" t="e">
        <v>#DIV/0!</v>
      </c>
      <c r="P356" s="51" t="e">
        <v>#DIV/0!</v>
      </c>
      <c r="Q356" s="35">
        <v>0</v>
      </c>
      <c r="S356" s="35">
        <v>4.57</v>
      </c>
      <c r="T356" s="51">
        <v>-6.160164271047222</v>
      </c>
      <c r="U356" s="51">
        <v>-12.115384615384613</v>
      </c>
      <c r="V356" s="35">
        <v>365.7893285714286</v>
      </c>
    </row>
    <row r="357" spans="1:22">
      <c r="A357" s="168">
        <f t="shared" si="4"/>
        <v>41882</v>
      </c>
      <c r="B357" s="11">
        <f t="shared" si="5"/>
        <v>41876</v>
      </c>
      <c r="C357">
        <v>0.79587142857142867</v>
      </c>
      <c r="D357" s="35">
        <v>3.03</v>
      </c>
      <c r="E357" s="51">
        <v>2.0202020202020066</v>
      </c>
      <c r="F357" s="51">
        <v>-16.758241758241766</v>
      </c>
      <c r="G357" s="35">
        <v>241.14904285714286</v>
      </c>
      <c r="H357" s="35"/>
      <c r="I357" s="35">
        <v>3.5</v>
      </c>
      <c r="J357" s="51">
        <v>1.1560693641618656</v>
      </c>
      <c r="K357" s="51">
        <v>-3.8461538461538538</v>
      </c>
      <c r="L357" s="35">
        <v>278.55500000000001</v>
      </c>
      <c r="M357" s="35"/>
      <c r="N357" s="35">
        <v>0</v>
      </c>
      <c r="O357" s="51" t="e">
        <v>#DIV/0!</v>
      </c>
      <c r="P357" s="51" t="e">
        <v>#DIV/0!</v>
      </c>
      <c r="Q357" s="35">
        <v>0</v>
      </c>
      <c r="S357" s="35">
        <v>4.42</v>
      </c>
      <c r="T357" s="51">
        <v>-3.2822757111597411</v>
      </c>
      <c r="U357" s="51">
        <v>-13.333333333333329</v>
      </c>
      <c r="V357" s="35">
        <v>351.77517142857147</v>
      </c>
    </row>
    <row r="358" spans="1:22">
      <c r="A358" s="168">
        <f t="shared" si="4"/>
        <v>41889</v>
      </c>
      <c r="B358" s="11">
        <f t="shared" si="5"/>
        <v>41883</v>
      </c>
      <c r="C358">
        <v>0.79424285714285714</v>
      </c>
      <c r="D358" s="35">
        <v>3.03</v>
      </c>
      <c r="E358" s="51">
        <v>0</v>
      </c>
      <c r="F358" s="51">
        <v>-13.920454545454547</v>
      </c>
      <c r="G358" s="35">
        <v>240.65558571428571</v>
      </c>
      <c r="H358" s="35"/>
      <c r="I358" s="35">
        <v>3.52</v>
      </c>
      <c r="J358" s="51">
        <v>0.57142857142858361</v>
      </c>
      <c r="K358" s="51">
        <v>-3.8251366120218648</v>
      </c>
      <c r="L358" s="35">
        <v>279.57348571428571</v>
      </c>
      <c r="M358" s="35"/>
      <c r="N358" s="35">
        <v>0</v>
      </c>
      <c r="O358" s="51" t="e">
        <v>#DIV/0!</v>
      </c>
      <c r="P358" s="51" t="e">
        <v>#DIV/0!</v>
      </c>
      <c r="Q358" s="35">
        <v>0</v>
      </c>
      <c r="S358" s="35">
        <v>4.32</v>
      </c>
      <c r="T358" s="51">
        <v>-2.2624434389140191</v>
      </c>
      <c r="U358" s="51">
        <v>-16.92307692307692</v>
      </c>
      <c r="V358" s="35">
        <v>343.11291428571428</v>
      </c>
    </row>
    <row r="359" spans="1:22">
      <c r="A359" s="168">
        <f t="shared" si="4"/>
        <v>41896</v>
      </c>
      <c r="B359" s="11">
        <f t="shared" si="5"/>
        <v>41890</v>
      </c>
      <c r="C359">
        <v>0.79823571428571427</v>
      </c>
      <c r="D359" s="35">
        <v>3.01</v>
      </c>
      <c r="E359" s="51">
        <v>-0.66006600660065828</v>
      </c>
      <c r="F359" s="51">
        <v>-14.48863636363636</v>
      </c>
      <c r="G359" s="35">
        <v>240.26894999999996</v>
      </c>
      <c r="H359" s="35"/>
      <c r="I359" s="35">
        <v>3.48</v>
      </c>
      <c r="J359" s="51">
        <v>-1.1363636363636402</v>
      </c>
      <c r="K359" s="51">
        <v>0</v>
      </c>
      <c r="L359" s="35">
        <v>277.78602857142857</v>
      </c>
      <c r="M359" s="35"/>
      <c r="N359" s="35">
        <v>0</v>
      </c>
      <c r="O359" s="51" t="e">
        <v>#DIV/0!</v>
      </c>
      <c r="P359" s="51" t="e">
        <v>#DIV/0!</v>
      </c>
      <c r="Q359" s="35">
        <v>0</v>
      </c>
      <c r="S359" s="35">
        <v>4.32</v>
      </c>
      <c r="T359" s="51">
        <v>0</v>
      </c>
      <c r="U359" s="51">
        <v>-11.836734693877546</v>
      </c>
      <c r="V359" s="35">
        <v>344.83782857142859</v>
      </c>
    </row>
    <row r="360" spans="1:22">
      <c r="A360" s="168">
        <f t="shared" si="4"/>
        <v>41903</v>
      </c>
      <c r="B360" s="11">
        <f t="shared" si="5"/>
        <v>41897</v>
      </c>
      <c r="C360">
        <v>0.79224285714285714</v>
      </c>
      <c r="D360" s="35">
        <v>2.98</v>
      </c>
      <c r="E360" s="51">
        <v>-0.99667774086378813</v>
      </c>
      <c r="F360" s="51">
        <v>-12.609970674486803</v>
      </c>
      <c r="G360" s="35">
        <v>236.08837142857143</v>
      </c>
      <c r="H360" s="35"/>
      <c r="I360" s="35">
        <v>3.46</v>
      </c>
      <c r="J360" s="51">
        <v>-0.57471264367816843</v>
      </c>
      <c r="K360" s="51">
        <v>3.5928143712574894</v>
      </c>
      <c r="L360" s="35">
        <v>274.11602857142856</v>
      </c>
      <c r="M360" s="35"/>
      <c r="N360" s="35">
        <v>0</v>
      </c>
      <c r="O360" s="51" t="e">
        <v>#DIV/0!</v>
      </c>
      <c r="P360" s="51" t="e">
        <v>#DIV/0!</v>
      </c>
      <c r="Q360" s="35">
        <v>0</v>
      </c>
      <c r="S360" s="35">
        <v>4.2699999999999996</v>
      </c>
      <c r="T360" s="51">
        <v>-1.1574074074074332</v>
      </c>
      <c r="U360" s="51">
        <v>-12.857142857142861</v>
      </c>
      <c r="V360" s="35">
        <v>338.28769999999997</v>
      </c>
    </row>
    <row r="361" spans="1:22">
      <c r="A361" s="168">
        <f t="shared" si="4"/>
        <v>41910</v>
      </c>
      <c r="B361" s="11">
        <f t="shared" si="5"/>
        <v>41904</v>
      </c>
      <c r="C361">
        <v>0.78331428571428574</v>
      </c>
      <c r="D361" s="35">
        <v>3.38</v>
      </c>
      <c r="E361" s="51">
        <v>13.422818791946312</v>
      </c>
      <c r="F361" s="51">
        <v>2.1148036253776326</v>
      </c>
      <c r="G361" s="35">
        <v>264.76022857142857</v>
      </c>
      <c r="H361" s="35"/>
      <c r="I361" s="35">
        <v>2.92</v>
      </c>
      <c r="J361" s="51">
        <v>-15.606936416184965</v>
      </c>
      <c r="K361" s="51">
        <v>-10.15384615384616</v>
      </c>
      <c r="L361" s="35">
        <v>228.7277714285714</v>
      </c>
      <c r="M361" s="35"/>
      <c r="N361" s="35">
        <v>0</v>
      </c>
      <c r="O361" s="51" t="e">
        <v>#DIV/0!</v>
      </c>
      <c r="P361" s="51" t="e">
        <v>#DIV/0!</v>
      </c>
      <c r="Q361" s="35">
        <v>0</v>
      </c>
      <c r="S361" s="35">
        <v>4.2699999999999996</v>
      </c>
      <c r="T361" s="51">
        <v>0</v>
      </c>
      <c r="U361" s="51">
        <v>-12.857142857142861</v>
      </c>
      <c r="V361" s="35">
        <v>334.47519999999997</v>
      </c>
    </row>
    <row r="362" spans="1:22">
      <c r="A362" s="168">
        <f t="shared" si="4"/>
        <v>41917</v>
      </c>
      <c r="B362" s="11">
        <f t="shared" si="5"/>
        <v>41911</v>
      </c>
      <c r="C362">
        <v>0.78167142857142846</v>
      </c>
      <c r="D362" s="35">
        <v>2.86</v>
      </c>
      <c r="E362" s="51">
        <v>-15.384615384615387</v>
      </c>
      <c r="F362" s="51">
        <v>-10.903426791277255</v>
      </c>
      <c r="G362" s="35">
        <v>223.55802857142854</v>
      </c>
      <c r="H362" s="35"/>
      <c r="I362" s="35">
        <v>3.27</v>
      </c>
      <c r="J362" s="51">
        <v>11.986301369863</v>
      </c>
      <c r="K362" s="51">
        <v>5.4838709677419502</v>
      </c>
      <c r="L362" s="35">
        <v>255.6065571428571</v>
      </c>
      <c r="M362" s="35"/>
      <c r="N362" s="35">
        <v>0</v>
      </c>
      <c r="O362" s="51" t="e">
        <v>#DIV/0!</v>
      </c>
      <c r="P362" s="51" t="e">
        <v>#DIV/0!</v>
      </c>
      <c r="Q362" s="35">
        <v>0</v>
      </c>
      <c r="S362" s="35">
        <v>4.2699999999999996</v>
      </c>
      <c r="T362" s="51">
        <v>0</v>
      </c>
      <c r="U362" s="51">
        <v>-11.041666666666671</v>
      </c>
      <c r="V362" s="35">
        <v>333.77369999999991</v>
      </c>
    </row>
    <row r="363" spans="1:22">
      <c r="A363" s="168">
        <f t="shared" si="4"/>
        <v>41924</v>
      </c>
      <c r="B363" s="11">
        <f t="shared" si="5"/>
        <v>41918</v>
      </c>
      <c r="C363">
        <v>0.78655714285714295</v>
      </c>
      <c r="D363" s="35">
        <v>2.82</v>
      </c>
      <c r="E363" s="51">
        <v>-1.3986013986014001</v>
      </c>
      <c r="F363" s="51">
        <v>-8.1433224755700309</v>
      </c>
      <c r="G363" s="35">
        <v>221.80911428571429</v>
      </c>
      <c r="H363" s="35"/>
      <c r="I363" s="35">
        <v>3.2</v>
      </c>
      <c r="J363" s="51">
        <v>-2.1406727828746028</v>
      </c>
      <c r="K363" s="51">
        <v>9.2150170648464211</v>
      </c>
      <c r="L363" s="35">
        <v>251.69828571428576</v>
      </c>
      <c r="M363" s="35"/>
      <c r="N363" s="35">
        <v>0</v>
      </c>
      <c r="O363" s="51" t="e">
        <v>#DIV/0!</v>
      </c>
      <c r="P363" s="51" t="e">
        <v>#DIV/0!</v>
      </c>
      <c r="Q363" s="35">
        <v>0</v>
      </c>
      <c r="S363" s="35">
        <v>4.2699999999999996</v>
      </c>
      <c r="T363" s="51">
        <v>0</v>
      </c>
      <c r="U363" s="51">
        <v>-7.1739130434782652</v>
      </c>
      <c r="V363" s="35">
        <v>335.85989999999998</v>
      </c>
    </row>
    <row r="364" spans="1:22">
      <c r="A364" s="168">
        <f t="shared" si="4"/>
        <v>41931</v>
      </c>
      <c r="B364" s="11">
        <f t="shared" si="5"/>
        <v>41925</v>
      </c>
      <c r="C364">
        <v>0.79348571428571435</v>
      </c>
      <c r="D364" s="35">
        <v>2.82</v>
      </c>
      <c r="E364" s="51">
        <v>0</v>
      </c>
      <c r="F364" s="51">
        <v>-6.3122923588039868</v>
      </c>
      <c r="G364" s="35">
        <v>223.76297142857143</v>
      </c>
      <c r="H364" s="35"/>
      <c r="I364" s="35">
        <v>3.15</v>
      </c>
      <c r="J364" s="51">
        <v>-1.5625000000000142</v>
      </c>
      <c r="K364" s="51">
        <v>10.526315789473671</v>
      </c>
      <c r="L364" s="35">
        <v>249.94800000000001</v>
      </c>
      <c r="M364" s="35"/>
      <c r="N364" s="35">
        <v>0</v>
      </c>
      <c r="O364" s="51" t="e">
        <v>#DIV/0!</v>
      </c>
      <c r="P364" s="51" t="e">
        <v>#DIV/0!</v>
      </c>
      <c r="Q364" s="35">
        <v>0</v>
      </c>
      <c r="S364" s="35">
        <v>4.2699999999999996</v>
      </c>
      <c r="T364" s="51">
        <v>0</v>
      </c>
      <c r="U364" s="51">
        <v>-7.1739130434782652</v>
      </c>
      <c r="V364" s="35">
        <v>338.8184</v>
      </c>
    </row>
    <row r="365" spans="1:22">
      <c r="A365" s="168">
        <f t="shared" si="4"/>
        <v>41938</v>
      </c>
      <c r="B365" s="11">
        <f t="shared" si="5"/>
        <v>41932</v>
      </c>
      <c r="C365">
        <v>0.79080000000000006</v>
      </c>
      <c r="D365" s="35">
        <v>2.79</v>
      </c>
      <c r="E365" s="51">
        <v>-1.0638297872340416</v>
      </c>
      <c r="F365" s="51">
        <v>-5.7432432432432421</v>
      </c>
      <c r="G365" s="35">
        <v>220.63320000000002</v>
      </c>
      <c r="H365" s="35"/>
      <c r="I365" s="35">
        <v>3.15</v>
      </c>
      <c r="J365" s="51">
        <v>0</v>
      </c>
      <c r="K365" s="51">
        <v>10.526315789473671</v>
      </c>
      <c r="L365" s="35">
        <v>249.10200000000003</v>
      </c>
      <c r="M365" s="35"/>
      <c r="N365" s="35">
        <v>0</v>
      </c>
      <c r="O365" s="51" t="e">
        <v>#DIV/0!</v>
      </c>
      <c r="P365" s="51" t="e">
        <v>#DIV/0!</v>
      </c>
      <c r="Q365" s="35">
        <v>0</v>
      </c>
      <c r="S365" s="35">
        <v>4.2699999999999996</v>
      </c>
      <c r="T365" s="51">
        <v>0</v>
      </c>
      <c r="U365" s="51">
        <v>-7.1739130434782652</v>
      </c>
      <c r="V365" s="35">
        <v>337.67160000000001</v>
      </c>
    </row>
    <row r="366" spans="1:22">
      <c r="A366" s="168">
        <f t="shared" si="4"/>
        <v>41945</v>
      </c>
      <c r="B366" s="11">
        <f t="shared" si="5"/>
        <v>41939</v>
      </c>
      <c r="C366">
        <v>0.78722142857142863</v>
      </c>
      <c r="D366" s="35">
        <v>2.79</v>
      </c>
      <c r="E366" s="51">
        <v>0</v>
      </c>
      <c r="F366" s="51">
        <v>-5.7432432432432421</v>
      </c>
      <c r="G366" s="35">
        <v>219.6347785714286</v>
      </c>
      <c r="H366" s="35"/>
      <c r="I366" s="35">
        <v>3.15</v>
      </c>
      <c r="J366" s="51">
        <v>0</v>
      </c>
      <c r="K366" s="51">
        <v>12.5</v>
      </c>
      <c r="L366" s="35">
        <v>247.97475000000003</v>
      </c>
      <c r="M366" s="35"/>
      <c r="N366" s="35">
        <v>0</v>
      </c>
      <c r="O366" s="51" t="e">
        <v>#DIV/0!</v>
      </c>
      <c r="P366" s="51" t="e">
        <v>#DIV/0!</v>
      </c>
      <c r="Q366" s="35">
        <v>0</v>
      </c>
      <c r="S366" s="35">
        <v>4.2699999999999996</v>
      </c>
      <c r="T366" s="51">
        <v>0</v>
      </c>
      <c r="U366" s="51">
        <v>-2.9545454545454817</v>
      </c>
      <c r="V366" s="35">
        <v>336.14355</v>
      </c>
    </row>
    <row r="367" spans="1:22">
      <c r="A367" s="168">
        <f t="shared" si="4"/>
        <v>41952</v>
      </c>
      <c r="B367" s="11">
        <f t="shared" si="5"/>
        <v>41946</v>
      </c>
      <c r="C367">
        <v>0.78346428571428584</v>
      </c>
      <c r="D367" s="35">
        <v>2.79</v>
      </c>
      <c r="E367" s="51">
        <v>0</v>
      </c>
      <c r="F367" s="51">
        <v>-5.7432432432432421</v>
      </c>
      <c r="G367" s="35">
        <v>218.58653571428576</v>
      </c>
      <c r="H367" s="35"/>
      <c r="I367" s="35">
        <v>3.15</v>
      </c>
      <c r="J367" s="51">
        <v>0</v>
      </c>
      <c r="K367" s="51">
        <v>12.5</v>
      </c>
      <c r="L367" s="35">
        <v>246.79125000000002</v>
      </c>
      <c r="M367" s="35"/>
      <c r="N367" s="35">
        <v>0</v>
      </c>
      <c r="O367" s="51" t="e">
        <v>#DIV/0!</v>
      </c>
      <c r="P367" s="51" t="e">
        <v>#DIV/0!</v>
      </c>
      <c r="Q367" s="35">
        <v>0</v>
      </c>
      <c r="S367" s="35">
        <v>4.2699999999999996</v>
      </c>
      <c r="T367" s="51">
        <v>0</v>
      </c>
      <c r="U367" s="51">
        <v>-2.9545454545454817</v>
      </c>
      <c r="V367" s="35">
        <v>334.53924999999998</v>
      </c>
    </row>
    <row r="368" spans="1:22">
      <c r="A368" s="168">
        <f t="shared" si="4"/>
        <v>41959</v>
      </c>
      <c r="B368" s="11">
        <f t="shared" si="5"/>
        <v>41953</v>
      </c>
      <c r="C368">
        <v>0.78859999999999986</v>
      </c>
      <c r="D368" s="35">
        <v>2.84</v>
      </c>
      <c r="E368" s="51">
        <v>1.7921146953404872</v>
      </c>
      <c r="F368" s="51">
        <v>-6.885245901639351</v>
      </c>
      <c r="G368" s="35">
        <v>223.96239999999997</v>
      </c>
      <c r="H368" s="35"/>
      <c r="I368" s="35">
        <v>3.2</v>
      </c>
      <c r="J368" s="51">
        <v>1.5873015873016101</v>
      </c>
      <c r="K368" s="51">
        <v>11.111111111111114</v>
      </c>
      <c r="L368" s="35">
        <v>252.35199999999995</v>
      </c>
      <c r="M368" s="35"/>
      <c r="N368" s="35">
        <v>0</v>
      </c>
      <c r="O368" s="51" t="e">
        <v>#DIV/0!</v>
      </c>
      <c r="P368" s="51" t="e">
        <v>#DIV/0!</v>
      </c>
      <c r="Q368" s="35">
        <v>0</v>
      </c>
      <c r="S368" s="35">
        <v>4.2699999999999996</v>
      </c>
      <c r="T368" s="51">
        <v>0</v>
      </c>
      <c r="U368" s="51">
        <v>-2.9545454545454817</v>
      </c>
      <c r="V368" s="35">
        <v>336.73219999999992</v>
      </c>
    </row>
    <row r="369" spans="1:22">
      <c r="A369" s="168">
        <f t="shared" si="4"/>
        <v>41966</v>
      </c>
      <c r="B369" s="11">
        <f t="shared" si="5"/>
        <v>41960</v>
      </c>
      <c r="C369">
        <v>0.79649285714285711</v>
      </c>
      <c r="D369" s="35">
        <v>2.84</v>
      </c>
      <c r="E369" s="51">
        <v>0</v>
      </c>
      <c r="F369" s="51">
        <v>-8.3870967741935658</v>
      </c>
      <c r="G369" s="35">
        <v>226.20397142857144</v>
      </c>
      <c r="H369" s="35"/>
      <c r="I369" s="35">
        <v>3.2</v>
      </c>
      <c r="J369" s="51">
        <v>0</v>
      </c>
      <c r="K369" s="51">
        <v>8.4745762711864359</v>
      </c>
      <c r="L369" s="35">
        <v>254.87771428571429</v>
      </c>
      <c r="M369" s="35"/>
      <c r="N369" s="35">
        <v>0</v>
      </c>
      <c r="O369" s="51" t="e">
        <v>#DIV/0!</v>
      </c>
      <c r="P369" s="51" t="e">
        <v>#DIV/0!</v>
      </c>
      <c r="Q369" s="35">
        <v>0</v>
      </c>
      <c r="S369" s="35">
        <v>4.2699999999999996</v>
      </c>
      <c r="T369" s="51">
        <v>0</v>
      </c>
      <c r="U369" s="51">
        <v>-8.1720430107527022</v>
      </c>
      <c r="V369" s="35">
        <v>340.10244999999998</v>
      </c>
    </row>
    <row r="370" spans="1:22">
      <c r="A370" s="168">
        <f t="shared" si="4"/>
        <v>41973</v>
      </c>
      <c r="B370" s="11">
        <f t="shared" si="5"/>
        <v>41967</v>
      </c>
      <c r="C370">
        <v>0.79287857142857143</v>
      </c>
      <c r="D370" s="35">
        <v>2.83</v>
      </c>
      <c r="E370" s="51">
        <v>-0.35211267605632202</v>
      </c>
      <c r="F370" s="51">
        <v>-10.158730158730151</v>
      </c>
      <c r="G370" s="35">
        <v>224.38463571428571</v>
      </c>
      <c r="H370" s="35"/>
      <c r="I370" s="35">
        <v>3.15</v>
      </c>
      <c r="J370" s="51">
        <v>-1.5625000000000142</v>
      </c>
      <c r="K370" s="51">
        <v>3.9603960396039639</v>
      </c>
      <c r="L370" s="35">
        <v>249.75675000000001</v>
      </c>
      <c r="M370" s="35"/>
      <c r="N370" s="35">
        <v>0</v>
      </c>
      <c r="O370" s="51" t="e">
        <v>#DIV/0!</v>
      </c>
      <c r="P370" s="51" t="e">
        <v>#DIV/0!</v>
      </c>
      <c r="Q370" s="35">
        <v>0</v>
      </c>
      <c r="S370" s="35">
        <v>4.32</v>
      </c>
      <c r="T370" s="51">
        <v>1.170960187353657</v>
      </c>
      <c r="U370" s="51">
        <v>-10.927835051546381</v>
      </c>
      <c r="V370" s="35">
        <v>342.5235428571429</v>
      </c>
    </row>
    <row r="371" spans="1:22">
      <c r="A371" s="168">
        <f t="shared" si="4"/>
        <v>41980</v>
      </c>
      <c r="B371" s="11">
        <f t="shared" si="5"/>
        <v>41974</v>
      </c>
      <c r="C371">
        <v>0.79001428571428567</v>
      </c>
      <c r="D371" s="35">
        <v>2.83</v>
      </c>
      <c r="E371" s="51">
        <v>0</v>
      </c>
      <c r="F371" s="51">
        <v>-11.285266457680237</v>
      </c>
      <c r="G371" s="35">
        <v>223.57404285714284</v>
      </c>
      <c r="H371" s="35"/>
      <c r="I371" s="35">
        <v>3.08</v>
      </c>
      <c r="J371" s="51">
        <v>-2.2222222222222143</v>
      </c>
      <c r="K371" s="51">
        <v>-0.64516129032257652</v>
      </c>
      <c r="L371" s="35">
        <v>243.32439999999997</v>
      </c>
      <c r="M371" s="35"/>
      <c r="N371" s="35">
        <v>0</v>
      </c>
      <c r="O371" s="51" t="e">
        <v>#DIV/0!</v>
      </c>
      <c r="P371" s="51" t="e">
        <v>#DIV/0!</v>
      </c>
      <c r="Q371" s="35">
        <v>0</v>
      </c>
      <c r="S371" s="35">
        <v>4.57</v>
      </c>
      <c r="T371" s="51">
        <v>5.7870370370370523</v>
      </c>
      <c r="U371" s="51">
        <v>-8.5999999999999943</v>
      </c>
      <c r="V371" s="35">
        <v>361.03652857142856</v>
      </c>
    </row>
    <row r="372" spans="1:22">
      <c r="A372" s="168">
        <f t="shared" si="4"/>
        <v>41987</v>
      </c>
      <c r="B372" s="11">
        <f t="shared" si="5"/>
        <v>41981</v>
      </c>
      <c r="C372">
        <v>0.79002857142857152</v>
      </c>
      <c r="D372" s="35">
        <v>2.83</v>
      </c>
      <c r="E372" s="51">
        <v>0</v>
      </c>
      <c r="F372" s="51">
        <v>-12.654320987654316</v>
      </c>
      <c r="G372" s="35">
        <v>223.57808571428578</v>
      </c>
      <c r="H372" s="35"/>
      <c r="I372" s="35">
        <v>2.93</v>
      </c>
      <c r="J372" s="51">
        <v>-4.8701298701298725</v>
      </c>
      <c r="K372" s="51">
        <v>-5.4838709677419359</v>
      </c>
      <c r="L372" s="35">
        <v>231.47837142857148</v>
      </c>
      <c r="M372" s="35"/>
      <c r="N372" s="35">
        <v>0</v>
      </c>
      <c r="O372" s="51" t="e">
        <v>#DIV/0!</v>
      </c>
      <c r="P372" s="51" t="e">
        <v>#DIV/0!</v>
      </c>
      <c r="Q372" s="35">
        <v>0</v>
      </c>
      <c r="S372" s="35">
        <v>4.82</v>
      </c>
      <c r="T372" s="51">
        <v>5.4704595185995686</v>
      </c>
      <c r="U372" s="51">
        <v>-7.3076923076923066</v>
      </c>
      <c r="V372" s="35">
        <v>380.79377142857152</v>
      </c>
    </row>
    <row r="373" spans="1:22">
      <c r="A373" s="168">
        <f t="shared" si="4"/>
        <v>41994</v>
      </c>
      <c r="B373" s="11">
        <f t="shared" si="5"/>
        <v>41988</v>
      </c>
      <c r="C373">
        <v>0.79024285714285714</v>
      </c>
      <c r="D373" s="35">
        <v>2.83</v>
      </c>
      <c r="E373" s="51">
        <v>0</v>
      </c>
      <c r="F373" s="51">
        <v>-12.654320987654316</v>
      </c>
      <c r="G373" s="35">
        <v>223.63872857142857</v>
      </c>
      <c r="H373" s="35"/>
      <c r="I373" s="35">
        <v>2.86</v>
      </c>
      <c r="J373" s="51">
        <v>-2.3890784982935287</v>
      </c>
      <c r="K373" s="51">
        <v>-7.7419354838709751</v>
      </c>
      <c r="L373" s="35">
        <v>226.00945714285712</v>
      </c>
      <c r="M373" s="35"/>
      <c r="N373" s="35">
        <v>0</v>
      </c>
      <c r="O373" s="51" t="e">
        <v>#DIV/0!</v>
      </c>
      <c r="P373" s="51" t="e">
        <v>#DIV/0!</v>
      </c>
      <c r="Q373" s="35">
        <v>0</v>
      </c>
      <c r="S373" s="35">
        <v>5.07</v>
      </c>
      <c r="T373" s="51">
        <v>5.1867219917012477</v>
      </c>
      <c r="U373" s="51">
        <v>-2.5</v>
      </c>
      <c r="V373" s="35">
        <v>400.65312857142857</v>
      </c>
    </row>
    <row r="374" spans="1:22">
      <c r="A374" s="168">
        <f t="shared" si="4"/>
        <v>42001</v>
      </c>
      <c r="B374" s="11">
        <f t="shared" si="5"/>
        <v>41995</v>
      </c>
      <c r="C374">
        <v>0.78604285714285727</v>
      </c>
      <c r="D374" s="35">
        <v>2.83</v>
      </c>
      <c r="E374" s="51">
        <v>0</v>
      </c>
      <c r="F374" s="51">
        <v>-12.654320987654316</v>
      </c>
      <c r="G374" s="35">
        <v>222.45012857142859</v>
      </c>
      <c r="H374" s="35"/>
      <c r="I374" s="35">
        <v>2.86</v>
      </c>
      <c r="J374" s="51">
        <v>0</v>
      </c>
      <c r="K374" s="51">
        <v>-7.7419354838709751</v>
      </c>
      <c r="L374" s="35">
        <v>224.80825714285717</v>
      </c>
      <c r="M374" s="35"/>
      <c r="N374" s="35">
        <v>0</v>
      </c>
      <c r="O374" s="51" t="e">
        <v>#DIV/0!</v>
      </c>
      <c r="P374" s="51" t="e">
        <v>#DIV/0!</v>
      </c>
      <c r="Q374" s="35">
        <v>0</v>
      </c>
      <c r="S374" s="35">
        <v>5.07</v>
      </c>
      <c r="T374" s="51">
        <v>0</v>
      </c>
      <c r="U374" s="51">
        <v>-2.5</v>
      </c>
      <c r="V374" s="35">
        <v>398.52372857142865</v>
      </c>
    </row>
    <row r="375" spans="1:22">
      <c r="A375" s="168">
        <f t="shared" si="4"/>
        <v>42008</v>
      </c>
      <c r="B375" s="11">
        <f t="shared" si="5"/>
        <v>42002</v>
      </c>
      <c r="C375" s="44">
        <v>0.78154285714285721</v>
      </c>
      <c r="D375" s="35">
        <v>2.83</v>
      </c>
      <c r="E375" s="12">
        <v>0</v>
      </c>
      <c r="F375" s="12">
        <v>-12.111801242236027</v>
      </c>
      <c r="G375" s="35">
        <v>221.17662857142858</v>
      </c>
      <c r="H375" s="35"/>
      <c r="I375" s="35">
        <v>2.86</v>
      </c>
      <c r="J375" s="12">
        <v>0</v>
      </c>
      <c r="K375" s="12">
        <v>-5.9210526315789451</v>
      </c>
      <c r="L375" s="35">
        <v>223.52125714285714</v>
      </c>
      <c r="M375" s="35"/>
      <c r="N375" s="35">
        <v>0</v>
      </c>
      <c r="O375" s="35" t="e">
        <v>#DIV/0!</v>
      </c>
      <c r="P375" s="35" t="e">
        <v>#DIV/0!</v>
      </c>
      <c r="Q375" s="35">
        <v>0</v>
      </c>
      <c r="S375" s="35">
        <v>5.07</v>
      </c>
      <c r="T375" s="12">
        <v>0</v>
      </c>
      <c r="U375" s="12">
        <v>-2.5</v>
      </c>
      <c r="V375" s="35">
        <v>396.2422285714286</v>
      </c>
    </row>
    <row r="376" spans="1:22">
      <c r="A376" s="168">
        <f t="shared" si="4"/>
        <v>42015</v>
      </c>
      <c r="B376" s="11">
        <f t="shared" si="5"/>
        <v>42009</v>
      </c>
      <c r="C376" s="44">
        <v>0.78144285714285722</v>
      </c>
      <c r="D376" s="35">
        <v>2.9</v>
      </c>
      <c r="E376" s="12">
        <v>2.4734982332155369</v>
      </c>
      <c r="F376" s="12">
        <v>-11.314984709480129</v>
      </c>
      <c r="G376" s="35">
        <v>226.61842857142861</v>
      </c>
      <c r="H376" s="35"/>
      <c r="I376" s="35">
        <v>2.89</v>
      </c>
      <c r="J376" s="12">
        <v>1.0489510489510678</v>
      </c>
      <c r="K376" s="12">
        <v>-7.0739549839228317</v>
      </c>
      <c r="L376" s="35">
        <v>225.83698571428576</v>
      </c>
      <c r="M376" s="35"/>
      <c r="N376" s="35">
        <v>0</v>
      </c>
      <c r="O376" s="35" t="e">
        <v>#DIV/0!</v>
      </c>
      <c r="P376" s="35" t="e">
        <v>#DIV/0!</v>
      </c>
      <c r="Q376" s="35">
        <v>0</v>
      </c>
      <c r="S376" s="35">
        <v>5.07</v>
      </c>
      <c r="T376" s="12">
        <v>0</v>
      </c>
      <c r="U376" s="12">
        <v>-2.5</v>
      </c>
      <c r="V376" s="35">
        <v>396.19152857142865</v>
      </c>
    </row>
    <row r="377" spans="1:22">
      <c r="A377" s="168">
        <f t="shared" si="4"/>
        <v>42022</v>
      </c>
      <c r="B377" s="11">
        <f t="shared" si="5"/>
        <v>42016</v>
      </c>
      <c r="C377" s="44">
        <v>0.77222857142857138</v>
      </c>
      <c r="D377" s="35">
        <v>2.96</v>
      </c>
      <c r="E377" s="12">
        <v>2.0689655172413808</v>
      </c>
      <c r="F377" s="12">
        <v>-10.843373493975903</v>
      </c>
      <c r="G377" s="35">
        <v>228.57965714285712</v>
      </c>
      <c r="H377" s="35"/>
      <c r="I377" s="35">
        <v>2.91</v>
      </c>
      <c r="J377" s="12">
        <v>0.69204152249136541</v>
      </c>
      <c r="K377" s="12">
        <v>-7.9113924050632818</v>
      </c>
      <c r="L377" s="35">
        <v>224.71851428571429</v>
      </c>
      <c r="M377" s="35"/>
      <c r="N377" s="35">
        <v>0</v>
      </c>
      <c r="O377" s="35" t="e">
        <v>#DIV/0!</v>
      </c>
      <c r="P377" s="35" t="e">
        <v>#DIV/0!</v>
      </c>
      <c r="Q377" s="35">
        <v>0</v>
      </c>
      <c r="S377" s="35">
        <v>4.57</v>
      </c>
      <c r="T377" s="12">
        <v>-9.8619329388560146</v>
      </c>
      <c r="U377" s="12">
        <v>-10.392156862745082</v>
      </c>
      <c r="V377" s="35">
        <v>352.90845714285712</v>
      </c>
    </row>
    <row r="378" spans="1:22">
      <c r="A378" s="168">
        <f t="shared" si="4"/>
        <v>42029</v>
      </c>
      <c r="B378" s="11">
        <f t="shared" si="5"/>
        <v>42023</v>
      </c>
      <c r="C378" s="44">
        <v>0.75998571428571438</v>
      </c>
      <c r="D378" s="35">
        <v>2.96</v>
      </c>
      <c r="E378" s="12">
        <v>0</v>
      </c>
      <c r="F378" s="12">
        <v>-10.843373493975903</v>
      </c>
      <c r="G378" s="35">
        <v>224.95577142857144</v>
      </c>
      <c r="H378" s="35"/>
      <c r="I378" s="35">
        <v>2.91</v>
      </c>
      <c r="J378" s="12">
        <v>0</v>
      </c>
      <c r="K378" s="12">
        <v>-7.9113924050632818</v>
      </c>
      <c r="L378" s="35">
        <v>221.15584285714291</v>
      </c>
      <c r="M378" s="35"/>
      <c r="N378" s="35">
        <v>0</v>
      </c>
      <c r="O378" s="35" t="e">
        <v>#DIV/0!</v>
      </c>
      <c r="P378" s="35" t="e">
        <v>#DIV/0!</v>
      </c>
      <c r="Q378" s="35">
        <v>0</v>
      </c>
      <c r="S378" s="35">
        <v>4.47</v>
      </c>
      <c r="T378" s="12">
        <v>-2.1881838074398416</v>
      </c>
      <c r="U378" s="12">
        <v>-8.7755102040816553</v>
      </c>
      <c r="V378" s="35">
        <v>339.7136142857143</v>
      </c>
    </row>
    <row r="379" spans="1:22">
      <c r="A379" s="168">
        <f t="shared" si="4"/>
        <v>42036</v>
      </c>
      <c r="B379" s="11">
        <f t="shared" si="5"/>
        <v>42030</v>
      </c>
      <c r="C379" s="44">
        <v>0.74857857142857143</v>
      </c>
      <c r="D379" s="35">
        <v>2.96</v>
      </c>
      <c r="E379" s="12">
        <v>0</v>
      </c>
      <c r="F379" s="12">
        <v>-9.2024539877300526</v>
      </c>
      <c r="G379" s="35">
        <v>221.57925714285716</v>
      </c>
      <c r="H379" s="35"/>
      <c r="I379" s="35">
        <v>2.91</v>
      </c>
      <c r="J379" s="12">
        <v>0</v>
      </c>
      <c r="K379" s="12">
        <v>-7.3248407643312134</v>
      </c>
      <c r="L379" s="35">
        <v>217.83636428571432</v>
      </c>
      <c r="M379" s="35"/>
      <c r="N379" s="35">
        <v>0</v>
      </c>
      <c r="O379" s="35" t="e">
        <v>#DIV/0!</v>
      </c>
      <c r="P379" s="35" t="e">
        <v>#DIV/0!</v>
      </c>
      <c r="Q379" s="35">
        <v>0</v>
      </c>
      <c r="S379" s="35">
        <v>4.2699999999999996</v>
      </c>
      <c r="T379" s="12">
        <v>-4.4742729306487661</v>
      </c>
      <c r="U379" s="12">
        <v>-11.958762886597938</v>
      </c>
      <c r="V379" s="35">
        <v>319.64304999999996</v>
      </c>
    </row>
    <row r="380" spans="1:22">
      <c r="A380" s="168">
        <f t="shared" si="4"/>
        <v>42043</v>
      </c>
      <c r="B380" s="11">
        <f t="shared" si="5"/>
        <v>42037</v>
      </c>
      <c r="C380" s="44">
        <v>0.75029285714285709</v>
      </c>
      <c r="D380" s="35">
        <v>2.96</v>
      </c>
      <c r="E380" s="12">
        <v>0</v>
      </c>
      <c r="F380" s="12">
        <v>-5.1282051282051384</v>
      </c>
      <c r="G380" s="35">
        <v>222.08668571428572</v>
      </c>
      <c r="H380" s="35"/>
      <c r="I380" s="35">
        <v>2.91</v>
      </c>
      <c r="J380" s="12">
        <v>0</v>
      </c>
      <c r="K380" s="12">
        <v>-5.211726384364809</v>
      </c>
      <c r="L380" s="35">
        <v>218.33522142857143</v>
      </c>
      <c r="M380" s="35"/>
      <c r="N380" s="35">
        <v>0</v>
      </c>
      <c r="O380" s="35" t="e">
        <v>#DIV/0!</v>
      </c>
      <c r="P380" s="35" t="e">
        <v>#DIV/0!</v>
      </c>
      <c r="Q380" s="35">
        <v>0</v>
      </c>
      <c r="S380" s="35">
        <v>4.2699999999999996</v>
      </c>
      <c r="T380" s="12">
        <v>0</v>
      </c>
      <c r="U380" s="12">
        <v>-11.958762886597938</v>
      </c>
      <c r="V380" s="35">
        <v>320.37504999999993</v>
      </c>
    </row>
    <row r="381" spans="1:22">
      <c r="A381" s="168">
        <f t="shared" si="4"/>
        <v>42050</v>
      </c>
      <c r="B381" s="11">
        <f t="shared" si="5"/>
        <v>42044</v>
      </c>
      <c r="C381" s="44">
        <v>0.74117142857142859</v>
      </c>
      <c r="D381" s="35">
        <v>2.9</v>
      </c>
      <c r="E381" s="12">
        <v>-2.0270270270270316</v>
      </c>
      <c r="F381" s="12">
        <v>-3.3333333333333286</v>
      </c>
      <c r="G381" s="35">
        <v>214.9397142857143</v>
      </c>
      <c r="H381" s="35"/>
      <c r="I381" s="35">
        <v>2.85</v>
      </c>
      <c r="J381" s="12">
        <v>-2.0618556701030997</v>
      </c>
      <c r="K381" s="12">
        <v>-5</v>
      </c>
      <c r="L381" s="35">
        <v>211.23385714285715</v>
      </c>
      <c r="M381" s="35"/>
      <c r="N381" s="35">
        <v>0</v>
      </c>
      <c r="O381" s="35" t="e">
        <v>#DIV/0!</v>
      </c>
      <c r="P381" s="35" t="e">
        <v>#DIV/0!</v>
      </c>
      <c r="Q381" s="35">
        <v>0</v>
      </c>
      <c r="S381" s="35">
        <v>4.2699999999999996</v>
      </c>
      <c r="T381" s="12">
        <v>0</v>
      </c>
      <c r="U381" s="12">
        <v>-11.958762886597938</v>
      </c>
      <c r="V381" s="35">
        <v>316.48019999999997</v>
      </c>
    </row>
    <row r="382" spans="1:22">
      <c r="A382" s="168">
        <f t="shared" si="4"/>
        <v>42057</v>
      </c>
      <c r="B382" s="11">
        <f t="shared" si="5"/>
        <v>42051</v>
      </c>
      <c r="C382" s="44">
        <v>0.73861428571428578</v>
      </c>
      <c r="D382" s="35">
        <v>2.82</v>
      </c>
      <c r="E382" s="12">
        <v>-2.7586206896551744</v>
      </c>
      <c r="F382" s="12">
        <v>-3.0927835051546566</v>
      </c>
      <c r="G382" s="35">
        <v>208.28922857142857</v>
      </c>
      <c r="H382" s="35"/>
      <c r="I382" s="35">
        <v>2.77</v>
      </c>
      <c r="J382" s="12">
        <v>-2.8070175438596436</v>
      </c>
      <c r="K382" s="12">
        <v>-5.460750853242331</v>
      </c>
      <c r="L382" s="35">
        <v>204.59615714285718</v>
      </c>
      <c r="M382" s="35"/>
      <c r="N382" s="35">
        <v>0</v>
      </c>
      <c r="O382" s="35" t="e">
        <v>#DIV/0!</v>
      </c>
      <c r="P382" s="35" t="e">
        <v>#DIV/0!</v>
      </c>
      <c r="Q382" s="35">
        <v>0</v>
      </c>
      <c r="S382" s="35">
        <v>4.2699999999999996</v>
      </c>
      <c r="T382" s="12">
        <v>0</v>
      </c>
      <c r="U382" s="12">
        <v>-10.105263157894754</v>
      </c>
      <c r="V382" s="35">
        <v>315.38830000000002</v>
      </c>
    </row>
    <row r="383" spans="1:22">
      <c r="A383" s="168">
        <f t="shared" si="4"/>
        <v>42064</v>
      </c>
      <c r="B383" s="11">
        <f t="shared" si="5"/>
        <v>42058</v>
      </c>
      <c r="C383" s="44">
        <v>0.73184285714285724</v>
      </c>
      <c r="D383" s="35">
        <v>2.8</v>
      </c>
      <c r="E383" s="12">
        <v>-0.7092198581560325</v>
      </c>
      <c r="F383" s="12">
        <v>-0.35587188612100817</v>
      </c>
      <c r="G383" s="35">
        <v>204.916</v>
      </c>
      <c r="H383" s="35"/>
      <c r="I383" s="35">
        <v>2.74</v>
      </c>
      <c r="J383" s="12">
        <v>-1.0830324909747162</v>
      </c>
      <c r="K383" s="12">
        <v>-4.1958041958041861</v>
      </c>
      <c r="L383" s="35">
        <v>200.52494285714292</v>
      </c>
      <c r="M383" s="35"/>
      <c r="N383" s="35">
        <v>0</v>
      </c>
      <c r="O383" s="35" t="e">
        <v>#DIV/0!</v>
      </c>
      <c r="P383" s="35" t="e">
        <v>#DIV/0!</v>
      </c>
      <c r="Q383" s="35">
        <v>0</v>
      </c>
      <c r="S383" s="35">
        <v>4.2699999999999996</v>
      </c>
      <c r="T383" s="12">
        <v>0</v>
      </c>
      <c r="U383" s="12">
        <v>-10.105263157894754</v>
      </c>
      <c r="V383" s="35">
        <v>312.49689999999998</v>
      </c>
    </row>
    <row r="384" spans="1:22">
      <c r="A384" s="168">
        <f t="shared" si="4"/>
        <v>42071</v>
      </c>
      <c r="B384" s="11">
        <f t="shared" si="5"/>
        <v>42065</v>
      </c>
      <c r="C384" s="44">
        <v>0.72568571428571438</v>
      </c>
      <c r="D384" s="35">
        <v>2.76</v>
      </c>
      <c r="E384" s="12">
        <v>-1.4285714285714306</v>
      </c>
      <c r="F384" s="12">
        <v>-0.71942446043165376</v>
      </c>
      <c r="G384" s="35">
        <v>200.28925714285717</v>
      </c>
      <c r="H384" s="35"/>
      <c r="I384" s="35">
        <v>2.69</v>
      </c>
      <c r="J384" s="12">
        <v>-1.8248175182481958</v>
      </c>
      <c r="K384" s="12">
        <v>-5.9440559440559326</v>
      </c>
      <c r="L384" s="35">
        <v>195.20945714285716</v>
      </c>
      <c r="M384" s="35"/>
      <c r="N384" s="35">
        <v>0</v>
      </c>
      <c r="O384" s="35" t="e">
        <v>#DIV/0!</v>
      </c>
      <c r="P384" s="35" t="e">
        <v>#DIV/0!</v>
      </c>
      <c r="Q384" s="35">
        <v>0</v>
      </c>
      <c r="S384" s="35">
        <v>4.2699999999999996</v>
      </c>
      <c r="T384" s="12">
        <v>0</v>
      </c>
      <c r="U384" s="12">
        <v>-12.857142857142861</v>
      </c>
      <c r="V384" s="35">
        <v>309.86779999999999</v>
      </c>
    </row>
    <row r="385" spans="1:22">
      <c r="A385" s="168">
        <f t="shared" si="4"/>
        <v>42078</v>
      </c>
      <c r="B385" s="11">
        <f t="shared" si="5"/>
        <v>42072</v>
      </c>
      <c r="C385" s="44">
        <v>0.71379285714285712</v>
      </c>
      <c r="D385" s="35">
        <v>2.76</v>
      </c>
      <c r="E385" s="12">
        <v>0</v>
      </c>
      <c r="F385" s="12">
        <v>-0.71942446043165376</v>
      </c>
      <c r="G385" s="35">
        <v>197.00682857142854</v>
      </c>
      <c r="H385" s="35"/>
      <c r="I385" s="35">
        <v>2.63</v>
      </c>
      <c r="J385" s="12">
        <v>-2.2304832713754763</v>
      </c>
      <c r="K385" s="12">
        <v>-8.6805555555555571</v>
      </c>
      <c r="L385" s="35">
        <v>187.72752142857141</v>
      </c>
      <c r="M385" s="35"/>
      <c r="N385" s="35">
        <v>0</v>
      </c>
      <c r="O385" s="35" t="e">
        <v>#DIV/0!</v>
      </c>
      <c r="P385" s="35" t="e">
        <v>#DIV/0!</v>
      </c>
      <c r="Q385" s="35">
        <v>0</v>
      </c>
      <c r="S385" s="35">
        <v>4.2699999999999996</v>
      </c>
      <c r="T385" s="12">
        <v>0</v>
      </c>
      <c r="U385" s="12">
        <v>-12.857142857142861</v>
      </c>
      <c r="V385" s="35">
        <v>304.78954999999996</v>
      </c>
    </row>
    <row r="386" spans="1:22">
      <c r="A386" s="168">
        <f t="shared" si="4"/>
        <v>42085</v>
      </c>
      <c r="B386" s="11">
        <f t="shared" si="5"/>
        <v>42079</v>
      </c>
      <c r="C386" s="44">
        <v>0.72008571428571433</v>
      </c>
      <c r="D386" s="35">
        <v>2.69</v>
      </c>
      <c r="E386" s="12">
        <v>-2.5362318840579547</v>
      </c>
      <c r="F386" s="12">
        <v>-3.2374100719424348</v>
      </c>
      <c r="G386" s="35">
        <v>193.70305714285715</v>
      </c>
      <c r="H386" s="35"/>
      <c r="I386" s="35">
        <v>2.57</v>
      </c>
      <c r="J386" s="12">
        <v>-2.281368821292773</v>
      </c>
      <c r="K386" s="12">
        <v>-11.986301369863014</v>
      </c>
      <c r="L386" s="35">
        <v>185.06202857142858</v>
      </c>
      <c r="M386" s="35"/>
      <c r="N386" s="35">
        <v>0</v>
      </c>
      <c r="O386" s="35" t="e">
        <v>#DIV/0!</v>
      </c>
      <c r="P386" s="35" t="e">
        <v>#DIV/0!</v>
      </c>
      <c r="Q386" s="35">
        <v>0</v>
      </c>
      <c r="S386" s="35">
        <v>4.37</v>
      </c>
      <c r="T386" s="12">
        <v>2.3419203747072572</v>
      </c>
      <c r="U386" s="12">
        <v>-10.816326530612258</v>
      </c>
      <c r="V386" s="35">
        <v>314.67745714285718</v>
      </c>
    </row>
    <row r="387" spans="1:22">
      <c r="A387" s="168">
        <f t="shared" si="4"/>
        <v>42092</v>
      </c>
      <c r="B387" s="11">
        <f t="shared" si="5"/>
        <v>42086</v>
      </c>
      <c r="C387" s="44">
        <v>0.73212857142857135</v>
      </c>
      <c r="D387" s="35">
        <v>2.69</v>
      </c>
      <c r="E387" s="12">
        <v>0</v>
      </c>
      <c r="F387" s="12">
        <v>-3.2374100719424348</v>
      </c>
      <c r="G387" s="35">
        <v>196.94258571428568</v>
      </c>
      <c r="H387" s="35"/>
      <c r="I387" s="35">
        <v>2.52</v>
      </c>
      <c r="J387" s="12">
        <v>-1.9455252918287869</v>
      </c>
      <c r="K387" s="12">
        <v>-13.698630136986296</v>
      </c>
      <c r="L387" s="35">
        <v>184.49639999999999</v>
      </c>
      <c r="M387" s="35"/>
      <c r="N387" s="35">
        <v>0</v>
      </c>
      <c r="O387" s="35" t="e">
        <v>#DIV/0!</v>
      </c>
      <c r="P387" s="35" t="e">
        <v>#DIV/0!</v>
      </c>
      <c r="Q387" s="35">
        <v>0</v>
      </c>
      <c r="S387" s="35">
        <v>4.62</v>
      </c>
      <c r="T387" s="12">
        <v>5.720823798626995</v>
      </c>
      <c r="U387" s="12">
        <v>-5.7142857142857224</v>
      </c>
      <c r="V387" s="35">
        <v>338.24340000000001</v>
      </c>
    </row>
    <row r="388" spans="1:22">
      <c r="A388" s="168">
        <f t="shared" si="4"/>
        <v>42099</v>
      </c>
      <c r="B388" s="11">
        <f t="shared" si="5"/>
        <v>42093</v>
      </c>
      <c r="C388" s="44">
        <v>0.73045714285714303</v>
      </c>
      <c r="D388" s="35">
        <v>2.69</v>
      </c>
      <c r="E388" s="12">
        <v>0</v>
      </c>
      <c r="F388" s="12">
        <v>-3.2374100719424348</v>
      </c>
      <c r="G388" s="35">
        <v>196.49297142857148</v>
      </c>
      <c r="H388" s="35"/>
      <c r="I388" s="35">
        <v>2.52</v>
      </c>
      <c r="J388" s="12">
        <v>0</v>
      </c>
      <c r="K388" s="12">
        <v>-15.719063545150505</v>
      </c>
      <c r="L388" s="35">
        <v>184.07520000000005</v>
      </c>
      <c r="M388" s="35"/>
      <c r="N388" s="35">
        <v>0</v>
      </c>
      <c r="O388" s="35" t="e">
        <v>#DIV/0!</v>
      </c>
      <c r="P388" s="35" t="e">
        <v>#DIV/0!</v>
      </c>
      <c r="Q388" s="35">
        <v>0</v>
      </c>
      <c r="S388" s="35">
        <v>4.62</v>
      </c>
      <c r="T388" s="12">
        <v>0</v>
      </c>
      <c r="U388" s="12">
        <v>-8.5148514851485118</v>
      </c>
      <c r="V388" s="35">
        <v>337.47120000000012</v>
      </c>
    </row>
    <row r="389" spans="1:22">
      <c r="A389" s="168">
        <f t="shared" ref="A389:B426" si="6">A388+7</f>
        <v>42106</v>
      </c>
      <c r="B389" s="11">
        <f t="shared" si="6"/>
        <v>42100</v>
      </c>
      <c r="C389" s="44">
        <v>0.72768571428571427</v>
      </c>
      <c r="D389" s="35">
        <v>2.67</v>
      </c>
      <c r="E389" s="12">
        <v>-0.74349442379183017</v>
      </c>
      <c r="F389" s="12">
        <v>-3.9568345323741028</v>
      </c>
      <c r="G389" s="35">
        <v>194.29208571428572</v>
      </c>
      <c r="H389" s="35"/>
      <c r="I389" s="35">
        <v>2.52</v>
      </c>
      <c r="J389" s="12">
        <v>0</v>
      </c>
      <c r="K389" s="12">
        <v>-15.719063545150505</v>
      </c>
      <c r="L389" s="35">
        <v>183.3768</v>
      </c>
      <c r="M389" s="35"/>
      <c r="N389" s="35">
        <v>0</v>
      </c>
      <c r="O389" s="35" t="e">
        <v>#DIV/0!</v>
      </c>
      <c r="P389" s="35" t="e">
        <v>#DIV/0!</v>
      </c>
      <c r="Q389" s="35">
        <v>0</v>
      </c>
      <c r="S389" s="35">
        <v>4.22</v>
      </c>
      <c r="T389" s="12">
        <v>-8.6580086580086686</v>
      </c>
      <c r="U389" s="12">
        <v>-19.61904761904762</v>
      </c>
      <c r="V389" s="35">
        <v>307.08337142857141</v>
      </c>
    </row>
    <row r="390" spans="1:22">
      <c r="A390" s="168">
        <f t="shared" si="6"/>
        <v>42113</v>
      </c>
      <c r="B390" s="11">
        <f t="shared" si="6"/>
        <v>42107</v>
      </c>
      <c r="C390" s="44">
        <v>0.72044285714285716</v>
      </c>
      <c r="D390" s="35">
        <v>2.65</v>
      </c>
      <c r="E390" s="12">
        <v>-0.74906367041198507</v>
      </c>
      <c r="F390" s="12">
        <v>-4.6762589928057423</v>
      </c>
      <c r="G390" s="35">
        <v>190.91735714285713</v>
      </c>
      <c r="H390" s="35"/>
      <c r="I390" s="35">
        <v>2.5</v>
      </c>
      <c r="J390" s="12">
        <v>-0.79365079365078373</v>
      </c>
      <c r="K390" s="12">
        <v>-16.38795986622074</v>
      </c>
      <c r="L390" s="35">
        <v>180.11071428571429</v>
      </c>
      <c r="M390" s="35"/>
      <c r="N390" s="35">
        <v>0</v>
      </c>
      <c r="O390" s="35" t="e">
        <v>#DIV/0!</v>
      </c>
      <c r="P390" s="35" t="e">
        <v>#DIV/0!</v>
      </c>
      <c r="Q390" s="35">
        <v>0</v>
      </c>
      <c r="S390" s="35">
        <v>4.22</v>
      </c>
      <c r="T390" s="12">
        <v>0</v>
      </c>
      <c r="U390" s="12">
        <v>-22.568807339449549</v>
      </c>
      <c r="V390" s="35">
        <v>304.0268857142857</v>
      </c>
    </row>
    <row r="391" spans="1:22">
      <c r="A391" s="168">
        <f t="shared" si="6"/>
        <v>42120</v>
      </c>
      <c r="B391" s="11">
        <f t="shared" si="6"/>
        <v>42114</v>
      </c>
      <c r="C391" s="44">
        <v>0.71712142857142858</v>
      </c>
      <c r="D391" s="35">
        <v>2.61</v>
      </c>
      <c r="E391" s="12">
        <v>-1.5094339622641542</v>
      </c>
      <c r="F391" s="12">
        <v>-6.4516129032258078</v>
      </c>
      <c r="G391" s="35">
        <v>187.16869285714287</v>
      </c>
      <c r="H391" s="35"/>
      <c r="I391" s="35">
        <v>2.5</v>
      </c>
      <c r="J391" s="12">
        <v>0</v>
      </c>
      <c r="K391" s="12">
        <v>-16.94352159468437</v>
      </c>
      <c r="L391" s="35">
        <v>179.28035714285716</v>
      </c>
      <c r="M391" s="35"/>
      <c r="N391" s="35">
        <v>0</v>
      </c>
      <c r="O391" s="35" t="e">
        <v>#DIV/0!</v>
      </c>
      <c r="P391" s="35" t="e">
        <v>#DIV/0!</v>
      </c>
      <c r="Q391" s="35">
        <v>0</v>
      </c>
      <c r="S391" s="35">
        <v>4.22</v>
      </c>
      <c r="T391" s="12">
        <v>0</v>
      </c>
      <c r="U391" s="12">
        <v>-22.568807339449549</v>
      </c>
      <c r="V391" s="35">
        <v>302.62524285714284</v>
      </c>
    </row>
    <row r="392" spans="1:22">
      <c r="A392" s="168">
        <f t="shared" si="6"/>
        <v>42127</v>
      </c>
      <c r="B392" s="11">
        <f t="shared" si="6"/>
        <v>42121</v>
      </c>
      <c r="C392" s="44">
        <v>0.72047142857142865</v>
      </c>
      <c r="D392" s="35">
        <v>2.61</v>
      </c>
      <c r="E392" s="12">
        <v>0</v>
      </c>
      <c r="F392" s="12">
        <v>-6.7857142857142776</v>
      </c>
      <c r="G392" s="35">
        <v>188.04304285714286</v>
      </c>
      <c r="H392" s="35"/>
      <c r="I392" s="35">
        <v>2.5</v>
      </c>
      <c r="J392" s="12">
        <v>0</v>
      </c>
      <c r="K392" s="12">
        <v>-19.354838709677423</v>
      </c>
      <c r="L392" s="35">
        <v>180.11785714285716</v>
      </c>
      <c r="M392" s="35"/>
      <c r="N392" s="35">
        <v>0</v>
      </c>
      <c r="O392" s="35" t="e">
        <v>#DIV/0!</v>
      </c>
      <c r="P392" s="35" t="e">
        <v>#DIV/0!</v>
      </c>
      <c r="Q392" s="35">
        <v>0</v>
      </c>
      <c r="S392" s="35">
        <v>4.22</v>
      </c>
      <c r="T392" s="12">
        <v>0</v>
      </c>
      <c r="U392" s="12">
        <v>-13.877551020408177</v>
      </c>
      <c r="V392" s="35">
        <v>304.0389428571429</v>
      </c>
    </row>
    <row r="393" spans="1:22">
      <c r="A393" s="168">
        <f t="shared" si="6"/>
        <v>42134</v>
      </c>
      <c r="B393" s="11">
        <f t="shared" si="6"/>
        <v>42128</v>
      </c>
      <c r="C393" s="44">
        <v>0.73366857142857145</v>
      </c>
      <c r="D393" s="35">
        <v>2.56</v>
      </c>
      <c r="E393" s="12">
        <v>-1.915708812260533</v>
      </c>
      <c r="F393" s="12">
        <v>-8.5714285714285694</v>
      </c>
      <c r="G393" s="35">
        <v>187.81915428571429</v>
      </c>
      <c r="H393" s="35"/>
      <c r="I393" s="35">
        <v>2.42</v>
      </c>
      <c r="J393" s="12">
        <v>-3.2000000000000028</v>
      </c>
      <c r="K393" s="12">
        <v>-23.417721518987349</v>
      </c>
      <c r="L393" s="35">
        <v>177.54779428571428</v>
      </c>
      <c r="M393" s="35"/>
      <c r="N393" s="35">
        <v>0</v>
      </c>
      <c r="O393" s="35" t="e">
        <v>#DIV/0!</v>
      </c>
      <c r="P393" s="35" t="e">
        <v>#DIV/0!</v>
      </c>
      <c r="Q393" s="35">
        <v>0</v>
      </c>
      <c r="S393" s="35">
        <v>4.22</v>
      </c>
      <c r="T393" s="12">
        <v>0</v>
      </c>
      <c r="U393" s="12">
        <v>-9.2473118279570059</v>
      </c>
      <c r="V393" s="35">
        <v>309.60813714285712</v>
      </c>
    </row>
    <row r="394" spans="1:22">
      <c r="A394" s="168">
        <f t="shared" si="6"/>
        <v>42141</v>
      </c>
      <c r="B394" s="11">
        <f t="shared" si="6"/>
        <v>42135</v>
      </c>
      <c r="C394" s="44">
        <v>0.72095714285714296</v>
      </c>
      <c r="D394" s="35">
        <v>2.5299999999999998</v>
      </c>
      <c r="E394" s="12">
        <v>-1.1718750000000142</v>
      </c>
      <c r="F394" s="12">
        <v>-9.6428571428571388</v>
      </c>
      <c r="G394" s="35">
        <v>182.40215714285713</v>
      </c>
      <c r="H394" s="35"/>
      <c r="I394" s="35">
        <v>2.39</v>
      </c>
      <c r="J394" s="12">
        <v>-1.239669421487605</v>
      </c>
      <c r="K394" s="12">
        <v>-26.911314984709477</v>
      </c>
      <c r="L394" s="35">
        <v>172.30875714285719</v>
      </c>
      <c r="M394" s="35"/>
      <c r="N394" s="35">
        <v>0</v>
      </c>
      <c r="O394" s="35" t="e">
        <v>#DIV/0!</v>
      </c>
      <c r="P394" s="35" t="e">
        <v>#DIV/0!</v>
      </c>
      <c r="Q394" s="35">
        <v>0</v>
      </c>
      <c r="S394" s="35">
        <v>4.22</v>
      </c>
      <c r="T394" s="12">
        <v>0</v>
      </c>
      <c r="U394" s="12">
        <v>-11.15789473684211</v>
      </c>
      <c r="V394" s="35">
        <v>304.24391428571431</v>
      </c>
    </row>
    <row r="395" spans="1:22">
      <c r="A395" s="168">
        <f t="shared" si="6"/>
        <v>42148</v>
      </c>
      <c r="B395" s="11">
        <f t="shared" si="6"/>
        <v>42142</v>
      </c>
      <c r="C395" s="44">
        <v>0.71759285714285714</v>
      </c>
      <c r="D395" s="35">
        <v>2.5</v>
      </c>
      <c r="E395" s="12">
        <v>-1.1857707509881408</v>
      </c>
      <c r="F395" s="12">
        <v>-13.793103448275858</v>
      </c>
      <c r="G395" s="35">
        <v>179.39821428571429</v>
      </c>
      <c r="H395" s="35"/>
      <c r="I395" s="35">
        <v>2.36</v>
      </c>
      <c r="J395" s="12">
        <v>-1.2552301255230276</v>
      </c>
      <c r="K395" s="12">
        <v>-30.79178885630499</v>
      </c>
      <c r="L395" s="35">
        <v>169.35191428571429</v>
      </c>
      <c r="M395" s="35"/>
      <c r="N395" s="35">
        <v>0</v>
      </c>
      <c r="O395" s="35" t="e">
        <v>#DIV/0!</v>
      </c>
      <c r="P395" s="35" t="e">
        <v>#DIV/0!</v>
      </c>
      <c r="Q395" s="35">
        <v>0</v>
      </c>
      <c r="S395" s="35">
        <v>4.22</v>
      </c>
      <c r="T395" s="12">
        <v>0</v>
      </c>
      <c r="U395" s="12">
        <v>-14.747474747474755</v>
      </c>
      <c r="V395" s="35">
        <v>302.8241857142857</v>
      </c>
    </row>
    <row r="396" spans="1:22">
      <c r="A396" s="168">
        <f t="shared" si="6"/>
        <v>42155</v>
      </c>
      <c r="B396" s="11">
        <f t="shared" si="6"/>
        <v>42149</v>
      </c>
      <c r="C396" s="44">
        <v>0.71297142857142859</v>
      </c>
      <c r="D396" s="35">
        <v>2.46</v>
      </c>
      <c r="E396" s="12">
        <v>-1.5999999999999943</v>
      </c>
      <c r="F396" s="12">
        <v>-15.172413793103445</v>
      </c>
      <c r="G396" s="35">
        <v>175.39097142857142</v>
      </c>
      <c r="H396" s="35"/>
      <c r="I396" s="35">
        <v>2.29</v>
      </c>
      <c r="J396" s="12">
        <v>-2.9661016949152526</v>
      </c>
      <c r="K396" s="12">
        <v>-32.84457478005865</v>
      </c>
      <c r="L396" s="35">
        <v>163.27045714285714</v>
      </c>
      <c r="M396" s="35"/>
      <c r="N396" s="35">
        <v>0</v>
      </c>
      <c r="O396" s="35" t="e">
        <v>#DIV/0!</v>
      </c>
      <c r="P396" s="35" t="e">
        <v>#DIV/0!</v>
      </c>
      <c r="Q396" s="35">
        <v>0</v>
      </c>
      <c r="S396" s="35">
        <v>4.22</v>
      </c>
      <c r="T396" s="12">
        <v>0</v>
      </c>
      <c r="U396" s="12">
        <v>-11.15789473684211</v>
      </c>
      <c r="V396" s="35">
        <v>300.87394285714282</v>
      </c>
    </row>
    <row r="397" spans="1:22">
      <c r="A397" s="168">
        <f t="shared" si="6"/>
        <v>42162</v>
      </c>
      <c r="B397" s="11">
        <f t="shared" si="6"/>
        <v>42156</v>
      </c>
      <c r="C397" s="44">
        <v>0.72697857142857136</v>
      </c>
      <c r="D397" s="35">
        <v>2.4300000000000002</v>
      </c>
      <c r="E397" s="12">
        <v>-1.2195121951219363</v>
      </c>
      <c r="F397" s="12">
        <v>-17.064846416382252</v>
      </c>
      <c r="G397" s="35">
        <v>176.65579285714287</v>
      </c>
      <c r="H397" s="35"/>
      <c r="I397" s="35">
        <v>2.2400000000000002</v>
      </c>
      <c r="J397" s="12">
        <v>-2.1834061135371172</v>
      </c>
      <c r="K397" s="12">
        <v>-35.446685878962541</v>
      </c>
      <c r="L397" s="35">
        <v>162.84320000000002</v>
      </c>
      <c r="M397" s="35"/>
      <c r="N397" s="35">
        <v>0</v>
      </c>
      <c r="O397" s="35" t="e">
        <v>#DIV/0!</v>
      </c>
      <c r="P397" s="35" t="e">
        <v>#DIV/0!</v>
      </c>
      <c r="Q397" s="35">
        <v>0</v>
      </c>
      <c r="S397" s="35">
        <v>4.2699999999999996</v>
      </c>
      <c r="T397" s="12">
        <v>1.1848341232227426</v>
      </c>
      <c r="U397" s="12">
        <v>-11.041666666666671</v>
      </c>
      <c r="V397" s="35">
        <v>310.41984999999994</v>
      </c>
    </row>
    <row r="398" spans="1:22">
      <c r="A398" s="168">
        <f t="shared" si="6"/>
        <v>42169</v>
      </c>
      <c r="B398" s="11">
        <f t="shared" si="6"/>
        <v>42163</v>
      </c>
      <c r="C398" s="44">
        <v>0.72898571428571424</v>
      </c>
      <c r="D398" s="35">
        <v>2.4300000000000002</v>
      </c>
      <c r="E398" s="12">
        <v>0</v>
      </c>
      <c r="F398" s="12">
        <v>-17.064846416382252</v>
      </c>
      <c r="G398" s="35">
        <v>177.14352857142856</v>
      </c>
      <c r="H398" s="35"/>
      <c r="I398" s="35">
        <v>2.2400000000000002</v>
      </c>
      <c r="J398" s="12">
        <v>0</v>
      </c>
      <c r="K398" s="12">
        <v>-35.446685878962541</v>
      </c>
      <c r="L398" s="35">
        <v>163.29280000000003</v>
      </c>
      <c r="M398" s="35"/>
      <c r="N398" s="35">
        <v>0</v>
      </c>
      <c r="O398" s="35" t="e">
        <v>#DIV/0!</v>
      </c>
      <c r="P398" s="35" t="e">
        <v>#DIV/0!</v>
      </c>
      <c r="Q398" s="35">
        <v>0</v>
      </c>
      <c r="S398" s="35">
        <v>4.2699999999999996</v>
      </c>
      <c r="T398" s="12">
        <v>0</v>
      </c>
      <c r="U398" s="12">
        <v>-11.041666666666671</v>
      </c>
      <c r="V398" s="35">
        <v>311.27689999999996</v>
      </c>
    </row>
    <row r="399" spans="1:22">
      <c r="A399" s="168">
        <f t="shared" si="6"/>
        <v>42176</v>
      </c>
      <c r="B399" s="11">
        <f t="shared" si="6"/>
        <v>42170</v>
      </c>
      <c r="C399" s="44">
        <v>0.71808571428571433</v>
      </c>
      <c r="D399" s="35">
        <v>2.42</v>
      </c>
      <c r="E399" s="12">
        <v>-0.41152263374486608</v>
      </c>
      <c r="F399" s="12">
        <v>-17.406143344709903</v>
      </c>
      <c r="G399" s="35">
        <v>173.77674285714286</v>
      </c>
      <c r="H399" s="35"/>
      <c r="I399" s="35">
        <v>2.2400000000000002</v>
      </c>
      <c r="J399" s="12">
        <v>0</v>
      </c>
      <c r="K399" s="12">
        <v>-35.446685878962541</v>
      </c>
      <c r="L399" s="35">
        <v>160.85120000000001</v>
      </c>
      <c r="M399" s="35"/>
      <c r="N399" s="35">
        <v>0</v>
      </c>
      <c r="O399" s="35" t="e">
        <v>#DIV/0!</v>
      </c>
      <c r="P399" s="35" t="e">
        <v>#DIV/0!</v>
      </c>
      <c r="Q399" s="35">
        <v>0</v>
      </c>
      <c r="S399" s="35">
        <v>4.12</v>
      </c>
      <c r="T399" s="12">
        <v>-3.5128805620608858</v>
      </c>
      <c r="U399" s="12">
        <v>-11.397849462365599</v>
      </c>
      <c r="V399" s="35">
        <v>295.8513142857143</v>
      </c>
    </row>
    <row r="400" spans="1:22">
      <c r="A400" s="168">
        <f t="shared" si="6"/>
        <v>42183</v>
      </c>
      <c r="B400" s="11">
        <f t="shared" si="6"/>
        <v>42177</v>
      </c>
      <c r="C400" s="44">
        <v>0.7127714285714285</v>
      </c>
      <c r="D400" s="35">
        <v>2.42</v>
      </c>
      <c r="E400" s="12">
        <v>0</v>
      </c>
      <c r="F400" s="12">
        <v>-17.406143344709903</v>
      </c>
      <c r="G400" s="35">
        <v>172.49068571428569</v>
      </c>
      <c r="H400" s="35"/>
      <c r="I400" s="35">
        <v>2.2400000000000002</v>
      </c>
      <c r="J400" s="12">
        <v>0</v>
      </c>
      <c r="K400" s="12">
        <v>-35.446685878962541</v>
      </c>
      <c r="L400" s="35">
        <v>159.66079999999999</v>
      </c>
      <c r="M400" s="35"/>
      <c r="N400" s="35">
        <v>0</v>
      </c>
      <c r="O400" s="35" t="e">
        <v>#DIV/0!</v>
      </c>
      <c r="P400" s="35" t="e">
        <v>#DIV/0!</v>
      </c>
      <c r="Q400" s="35">
        <v>0</v>
      </c>
      <c r="S400" s="35">
        <v>4.22</v>
      </c>
      <c r="T400" s="12">
        <v>2.427184466019412</v>
      </c>
      <c r="U400" s="12">
        <v>-9.2473118279570059</v>
      </c>
      <c r="V400" s="35">
        <v>300.78954285714281</v>
      </c>
    </row>
    <row r="401" spans="1:22">
      <c r="A401" s="168">
        <f t="shared" si="6"/>
        <v>42190</v>
      </c>
      <c r="B401" s="11">
        <f t="shared" si="6"/>
        <v>42184</v>
      </c>
      <c r="C401" s="44">
        <v>0.71027142857142866</v>
      </c>
      <c r="D401" s="35">
        <v>2.42</v>
      </c>
      <c r="E401" s="12">
        <v>0</v>
      </c>
      <c r="F401" s="12">
        <v>-17.406143344709903</v>
      </c>
      <c r="G401" s="35">
        <v>171.88568571428573</v>
      </c>
      <c r="H401" s="35"/>
      <c r="I401" s="35">
        <v>2.2400000000000002</v>
      </c>
      <c r="J401" s="12">
        <v>0</v>
      </c>
      <c r="K401" s="12">
        <v>-35.446685878962541</v>
      </c>
      <c r="L401" s="35">
        <v>159.10080000000005</v>
      </c>
      <c r="M401" s="35"/>
      <c r="N401" s="35">
        <v>0</v>
      </c>
      <c r="O401" s="35" t="e">
        <v>#DIV/0!</v>
      </c>
      <c r="P401" s="35" t="e">
        <v>#DIV/0!</v>
      </c>
      <c r="Q401" s="35">
        <v>0</v>
      </c>
      <c r="S401" s="35">
        <v>4.32</v>
      </c>
      <c r="T401" s="12">
        <v>2.3696682464455137</v>
      </c>
      <c r="U401" s="12">
        <v>-7.0967741935483843</v>
      </c>
      <c r="V401" s="35">
        <v>306.8372571428572</v>
      </c>
    </row>
    <row r="402" spans="1:22">
      <c r="A402" s="168">
        <f t="shared" si="6"/>
        <v>42197</v>
      </c>
      <c r="B402" s="11">
        <f t="shared" si="6"/>
        <v>42191</v>
      </c>
      <c r="C402" s="44">
        <v>0.71462857142857139</v>
      </c>
      <c r="D402" s="35">
        <v>2.4500000000000002</v>
      </c>
      <c r="E402" s="12">
        <v>1.239669421487605</v>
      </c>
      <c r="F402" s="12">
        <v>-16.382252559726965</v>
      </c>
      <c r="G402" s="35">
        <v>175.084</v>
      </c>
      <c r="H402" s="35"/>
      <c r="I402" s="35">
        <v>2.2599999999999998</v>
      </c>
      <c r="J402" s="12">
        <v>0.89285714285711038</v>
      </c>
      <c r="K402" s="12">
        <v>-34.870317002881862</v>
      </c>
      <c r="L402" s="35">
        <v>161.50605714285712</v>
      </c>
      <c r="M402" s="35"/>
      <c r="N402" s="35">
        <v>0</v>
      </c>
      <c r="O402" s="35" t="e">
        <v>#DIV/0!</v>
      </c>
      <c r="P402" s="35" t="e">
        <v>#DIV/0!</v>
      </c>
      <c r="Q402" s="35">
        <v>0</v>
      </c>
      <c r="S402" s="35">
        <v>4.32</v>
      </c>
      <c r="T402" s="12">
        <v>0</v>
      </c>
      <c r="U402" s="12">
        <v>-9.4339622641509351</v>
      </c>
      <c r="V402" s="35">
        <v>308.71954285714287</v>
      </c>
    </row>
    <row r="403" spans="1:22">
      <c r="A403" s="168">
        <f t="shared" si="6"/>
        <v>42204</v>
      </c>
      <c r="B403" s="11">
        <f t="shared" si="6"/>
        <v>42198</v>
      </c>
      <c r="C403" s="44">
        <v>0.70569999999999999</v>
      </c>
      <c r="D403" s="35">
        <v>2.4500000000000002</v>
      </c>
      <c r="E403" s="12">
        <v>0</v>
      </c>
      <c r="F403" s="12">
        <v>-16.382252559726965</v>
      </c>
      <c r="G403" s="35">
        <v>172.8965</v>
      </c>
      <c r="H403" s="35"/>
      <c r="I403" s="35">
        <v>2.2599999999999998</v>
      </c>
      <c r="J403" s="12">
        <v>0</v>
      </c>
      <c r="K403" s="12">
        <v>-35.795454545454547</v>
      </c>
      <c r="L403" s="35">
        <v>159.48819999999998</v>
      </c>
      <c r="M403" s="35"/>
      <c r="N403" s="35">
        <v>0</v>
      </c>
      <c r="O403" s="35" t="e">
        <v>#DIV/0!</v>
      </c>
      <c r="P403" s="35" t="e">
        <v>#DIV/0!</v>
      </c>
      <c r="Q403" s="35">
        <v>0</v>
      </c>
      <c r="S403" s="35">
        <v>4.2699999999999996</v>
      </c>
      <c r="T403" s="12">
        <v>-1.1574074074074332</v>
      </c>
      <c r="U403" s="12">
        <v>-12.320328542094472</v>
      </c>
      <c r="V403" s="35">
        <v>301.33389999999997</v>
      </c>
    </row>
    <row r="404" spans="1:22">
      <c r="A404" s="168">
        <f t="shared" si="6"/>
        <v>42211</v>
      </c>
      <c r="B404" s="11">
        <f t="shared" si="6"/>
        <v>42205</v>
      </c>
      <c r="C404" s="44">
        <v>0.70150000000000001</v>
      </c>
      <c r="D404" s="35">
        <v>2.4500000000000002</v>
      </c>
      <c r="E404" s="12">
        <v>0</v>
      </c>
      <c r="F404" s="12">
        <v>-15.807560137457045</v>
      </c>
      <c r="G404" s="35">
        <v>171.86750000000001</v>
      </c>
      <c r="H404" s="35"/>
      <c r="I404" s="35">
        <v>2.2599999999999998</v>
      </c>
      <c r="J404" s="12">
        <v>0</v>
      </c>
      <c r="K404" s="12">
        <v>-35.243553008595995</v>
      </c>
      <c r="L404" s="35">
        <v>158.53899999999999</v>
      </c>
      <c r="M404" s="35"/>
      <c r="N404" s="35">
        <v>0</v>
      </c>
      <c r="O404" s="35" t="e">
        <v>#DIV/0!</v>
      </c>
      <c r="P404" s="35" t="e">
        <v>#DIV/0!</v>
      </c>
      <c r="Q404" s="35">
        <v>0</v>
      </c>
      <c r="S404" s="35">
        <v>4.22</v>
      </c>
      <c r="T404" s="12">
        <v>-1.1709601873536286</v>
      </c>
      <c r="U404" s="12">
        <v>-11.530398322851156</v>
      </c>
      <c r="V404" s="35">
        <v>296.03300000000002</v>
      </c>
    </row>
    <row r="405" spans="1:22">
      <c r="A405" s="168">
        <f t="shared" si="6"/>
        <v>42218</v>
      </c>
      <c r="B405" s="11">
        <f t="shared" si="6"/>
        <v>42212</v>
      </c>
      <c r="C405" s="44">
        <v>0.70592857142857135</v>
      </c>
      <c r="D405" s="35">
        <v>2.48</v>
      </c>
      <c r="E405" s="12">
        <v>1.2244897959183589</v>
      </c>
      <c r="F405" s="12">
        <v>-14.776632302405503</v>
      </c>
      <c r="G405" s="35">
        <v>175.07028571428569</v>
      </c>
      <c r="H405" s="35"/>
      <c r="I405" s="35">
        <v>2.2599999999999998</v>
      </c>
      <c r="J405" s="12">
        <v>0</v>
      </c>
      <c r="K405" s="12">
        <v>-35.243553008595995</v>
      </c>
      <c r="L405" s="35">
        <v>159.5398571428571</v>
      </c>
      <c r="M405" s="35"/>
      <c r="N405" s="35">
        <v>0</v>
      </c>
      <c r="O405" s="35" t="e">
        <v>#DIV/0!</v>
      </c>
      <c r="P405" s="35" t="e">
        <v>#DIV/0!</v>
      </c>
      <c r="Q405" s="35">
        <v>0</v>
      </c>
      <c r="S405" s="35">
        <v>4.32</v>
      </c>
      <c r="T405" s="12">
        <v>2.3696682464455137</v>
      </c>
      <c r="U405" s="12">
        <v>-11.293634496919907</v>
      </c>
      <c r="V405" s="35">
        <v>304.96114285714287</v>
      </c>
    </row>
    <row r="406" spans="1:22">
      <c r="A406" s="168">
        <f t="shared" si="6"/>
        <v>42225</v>
      </c>
      <c r="B406" s="11">
        <f t="shared" si="6"/>
        <v>42219</v>
      </c>
      <c r="C406" s="44">
        <v>0.70250714285714277</v>
      </c>
      <c r="D406" s="35">
        <v>2.5499999999999998</v>
      </c>
      <c r="E406" s="12">
        <v>2.8225806451612812</v>
      </c>
      <c r="F406" s="12">
        <v>-12.37113402061857</v>
      </c>
      <c r="G406" s="35">
        <v>179.13932142857138</v>
      </c>
      <c r="H406" s="35"/>
      <c r="I406" s="35">
        <v>2.31</v>
      </c>
      <c r="J406" s="12">
        <v>2.2123893805309933</v>
      </c>
      <c r="K406" s="12">
        <v>-32.848837209302332</v>
      </c>
      <c r="L406" s="35">
        <v>162.27914999999999</v>
      </c>
      <c r="M406" s="35"/>
      <c r="N406" s="35">
        <v>0</v>
      </c>
      <c r="O406" s="35" t="e">
        <v>#DIV/0!</v>
      </c>
      <c r="P406" s="35" t="e">
        <v>#DIV/0!</v>
      </c>
      <c r="Q406" s="35">
        <v>0</v>
      </c>
      <c r="S406" s="35">
        <v>4.82</v>
      </c>
      <c r="T406" s="12">
        <v>11.574074074074076</v>
      </c>
      <c r="U406" s="12">
        <v>-3.0181086519114615</v>
      </c>
      <c r="V406" s="35">
        <v>338.60844285714285</v>
      </c>
    </row>
    <row r="407" spans="1:22">
      <c r="A407" s="168">
        <f t="shared" si="6"/>
        <v>42232</v>
      </c>
      <c r="B407" s="11">
        <f t="shared" si="6"/>
        <v>42226</v>
      </c>
      <c r="C407" s="44">
        <v>0.71078571428571435</v>
      </c>
      <c r="D407" s="35">
        <v>2.61</v>
      </c>
      <c r="E407" s="12">
        <v>2.3529411764705799</v>
      </c>
      <c r="F407" s="12">
        <v>-10.30927835051547</v>
      </c>
      <c r="G407" s="35">
        <v>185.51507142857145</v>
      </c>
      <c r="H407" s="35"/>
      <c r="I407" s="35">
        <v>2.38</v>
      </c>
      <c r="J407" s="12">
        <v>3.0303030303030312</v>
      </c>
      <c r="K407" s="12">
        <v>-30.813953488372093</v>
      </c>
      <c r="L407" s="35">
        <v>169.167</v>
      </c>
      <c r="M407" s="35"/>
      <c r="N407" s="35">
        <v>0</v>
      </c>
      <c r="O407" s="35" t="e">
        <v>#DIV/0!</v>
      </c>
      <c r="P407" s="35" t="e">
        <v>#DIV/0!</v>
      </c>
      <c r="Q407" s="35">
        <v>0</v>
      </c>
      <c r="S407" s="35">
        <v>4.82</v>
      </c>
      <c r="T407" s="12">
        <v>0</v>
      </c>
      <c r="U407" s="12">
        <v>-1.026694045174537</v>
      </c>
      <c r="V407" s="35">
        <v>342.59871428571438</v>
      </c>
    </row>
    <row r="408" spans="1:22">
      <c r="A408" s="168">
        <f t="shared" si="6"/>
        <v>42239</v>
      </c>
      <c r="B408" s="11">
        <f t="shared" si="6"/>
        <v>42233</v>
      </c>
      <c r="C408" s="44">
        <v>0.71250000000000002</v>
      </c>
      <c r="D408" s="35">
        <v>2.69</v>
      </c>
      <c r="E408" s="12">
        <v>3.0651340996168557</v>
      </c>
      <c r="F408" s="12">
        <v>-9.4276094276094398</v>
      </c>
      <c r="G408" s="35">
        <v>191.66249999999999</v>
      </c>
      <c r="H408" s="35"/>
      <c r="I408" s="35">
        <v>2.4500000000000002</v>
      </c>
      <c r="J408" s="12">
        <v>2.9411764705882462</v>
      </c>
      <c r="K408" s="12">
        <v>-29.190751445086704</v>
      </c>
      <c r="L408" s="35">
        <v>174.56250000000003</v>
      </c>
      <c r="M408" s="35"/>
      <c r="N408" s="35">
        <v>0</v>
      </c>
      <c r="O408" s="35" t="e">
        <v>#DIV/0!</v>
      </c>
      <c r="P408" s="35" t="e">
        <v>#DIV/0!</v>
      </c>
      <c r="Q408" s="35">
        <v>0</v>
      </c>
      <c r="S408" s="35">
        <v>4.22</v>
      </c>
      <c r="T408" s="12">
        <v>-12.448132780083</v>
      </c>
      <c r="U408" s="12">
        <v>-7.658643326039396</v>
      </c>
      <c r="V408" s="35">
        <v>300.67499999999995</v>
      </c>
    </row>
    <row r="409" spans="1:22">
      <c r="A409" s="168">
        <f t="shared" si="6"/>
        <v>42246</v>
      </c>
      <c r="B409" s="11">
        <f t="shared" si="6"/>
        <v>42240</v>
      </c>
      <c r="C409" s="44">
        <v>0.72939999999999994</v>
      </c>
      <c r="D409" s="35">
        <v>2.78</v>
      </c>
      <c r="E409" s="12">
        <v>3.3457249070632002</v>
      </c>
      <c r="F409" s="12">
        <v>-8.250825082508257</v>
      </c>
      <c r="G409" s="35">
        <v>202.77319999999997</v>
      </c>
      <c r="H409" s="35"/>
      <c r="I409" s="35">
        <v>2.54</v>
      </c>
      <c r="J409" s="12">
        <v>3.6734693877551052</v>
      </c>
      <c r="K409" s="12">
        <v>-27.428571428571431</v>
      </c>
      <c r="L409" s="35">
        <v>185.26759999999999</v>
      </c>
      <c r="M409" s="35"/>
      <c r="N409" s="35">
        <v>0</v>
      </c>
      <c r="O409" s="35" t="e">
        <v>#DIV/0!</v>
      </c>
      <c r="P409" s="35" t="e">
        <v>#DIV/0!</v>
      </c>
      <c r="Q409" s="35">
        <v>0</v>
      </c>
      <c r="S409" s="35">
        <v>4.22</v>
      </c>
      <c r="T409" s="12">
        <v>0</v>
      </c>
      <c r="U409" s="12">
        <v>-4.5248868778280666</v>
      </c>
      <c r="V409" s="35">
        <v>307.80679999999995</v>
      </c>
    </row>
    <row r="410" spans="1:22">
      <c r="A410" s="168">
        <f t="shared" si="6"/>
        <v>42253</v>
      </c>
      <c r="B410" s="11">
        <f t="shared" si="6"/>
        <v>42247</v>
      </c>
      <c r="C410" s="44">
        <v>0.73240428571428573</v>
      </c>
      <c r="D410" s="35">
        <v>2.82</v>
      </c>
      <c r="E410" s="12">
        <v>1.4388489208633075</v>
      </c>
      <c r="F410" s="12">
        <v>-6.9306930693069262</v>
      </c>
      <c r="G410" s="35">
        <v>206.53800857142858</v>
      </c>
      <c r="H410" s="35"/>
      <c r="I410" s="35">
        <v>2.6</v>
      </c>
      <c r="J410" s="12">
        <v>2.3622047244094517</v>
      </c>
      <c r="K410" s="12">
        <v>-26.13636363636364</v>
      </c>
      <c r="L410" s="35">
        <v>190.4251142857143</v>
      </c>
      <c r="M410" s="35"/>
      <c r="N410" s="35">
        <v>0</v>
      </c>
      <c r="O410" s="35" t="e">
        <v>#DIV/0!</v>
      </c>
      <c r="P410" s="35" t="e">
        <v>#DIV/0!</v>
      </c>
      <c r="Q410" s="35">
        <v>0</v>
      </c>
      <c r="S410" s="35">
        <v>4.12</v>
      </c>
      <c r="T410" s="12">
        <v>-2.3696682464454852</v>
      </c>
      <c r="U410" s="12">
        <v>-4.6296296296296333</v>
      </c>
      <c r="V410" s="35">
        <v>301.75056571428576</v>
      </c>
    </row>
    <row r="411" spans="1:22">
      <c r="A411" s="168">
        <f t="shared" si="6"/>
        <v>42260</v>
      </c>
      <c r="B411" s="11">
        <f t="shared" si="6"/>
        <v>42254</v>
      </c>
      <c r="C411" s="44">
        <v>0.72844285714285717</v>
      </c>
      <c r="D411" s="35">
        <v>2.85</v>
      </c>
      <c r="E411" s="12">
        <v>1.0638297872340559</v>
      </c>
      <c r="F411" s="12">
        <v>-5.3156146179401844</v>
      </c>
      <c r="G411" s="35">
        <v>207.60621428571429</v>
      </c>
      <c r="H411" s="35"/>
      <c r="I411" s="35">
        <v>2.65</v>
      </c>
      <c r="J411" s="12">
        <v>1.9230769230769198</v>
      </c>
      <c r="K411" s="12">
        <v>-23.850574712643677</v>
      </c>
      <c r="L411" s="35">
        <v>193.03735714285716</v>
      </c>
      <c r="M411" s="35"/>
      <c r="N411" s="35">
        <v>0</v>
      </c>
      <c r="O411" s="35" t="e">
        <v>#DIV/0!</v>
      </c>
      <c r="P411" s="35" t="e">
        <v>#DIV/0!</v>
      </c>
      <c r="Q411" s="35">
        <v>0</v>
      </c>
      <c r="S411" s="35">
        <v>4.12</v>
      </c>
      <c r="T411" s="12">
        <v>0</v>
      </c>
      <c r="U411" s="12">
        <v>-4.6296296296296333</v>
      </c>
      <c r="V411" s="35">
        <v>300.11845714285715</v>
      </c>
    </row>
    <row r="412" spans="1:22">
      <c r="A412" s="168">
        <f t="shared" si="6"/>
        <v>42267</v>
      </c>
      <c r="B412" s="11">
        <f t="shared" si="6"/>
        <v>42261</v>
      </c>
      <c r="C412" s="44">
        <v>0.73050000000000004</v>
      </c>
      <c r="D412" s="35">
        <v>2.85</v>
      </c>
      <c r="E412" s="12">
        <v>0</v>
      </c>
      <c r="F412" s="12">
        <v>-4.3624161073825434</v>
      </c>
      <c r="G412" s="35">
        <v>208.1925</v>
      </c>
      <c r="H412" s="35"/>
      <c r="I412" s="35">
        <v>2.68</v>
      </c>
      <c r="J412" s="12">
        <v>1.1320754716981156</v>
      </c>
      <c r="K412" s="12">
        <v>-22.543352601156059</v>
      </c>
      <c r="L412" s="35">
        <v>195.77400000000003</v>
      </c>
      <c r="M412" s="35"/>
      <c r="N412" s="35">
        <v>0</v>
      </c>
      <c r="O412" s="35" t="e">
        <v>#DIV/0!</v>
      </c>
      <c r="P412" s="35" t="e">
        <v>#DIV/0!</v>
      </c>
      <c r="Q412" s="35">
        <v>0</v>
      </c>
      <c r="S412" s="35">
        <v>4.12</v>
      </c>
      <c r="T412" s="12">
        <v>0</v>
      </c>
      <c r="U412" s="12">
        <v>-3.5128805620608858</v>
      </c>
      <c r="V412" s="35">
        <v>300.96600000000001</v>
      </c>
    </row>
    <row r="413" spans="1:22">
      <c r="A413" s="168">
        <f t="shared" si="6"/>
        <v>42274</v>
      </c>
      <c r="B413" s="11">
        <f t="shared" si="6"/>
        <v>42268</v>
      </c>
      <c r="C413" s="44">
        <v>0.73061428571428577</v>
      </c>
      <c r="D413" s="35">
        <v>2.85</v>
      </c>
      <c r="E413" s="12">
        <v>0</v>
      </c>
      <c r="F413" s="12">
        <v>-15.680473372781051</v>
      </c>
      <c r="G413" s="35">
        <v>208.22507142857148</v>
      </c>
      <c r="H413" s="35"/>
      <c r="I413" s="35">
        <v>2.68</v>
      </c>
      <c r="J413" s="12">
        <v>0</v>
      </c>
      <c r="K413" s="12">
        <v>-8.2191780821917746</v>
      </c>
      <c r="L413" s="35">
        <v>195.80462857142859</v>
      </c>
      <c r="M413" s="35"/>
      <c r="N413" s="35">
        <v>0</v>
      </c>
      <c r="O413" s="35" t="e">
        <v>#DIV/0!</v>
      </c>
      <c r="P413" s="35" t="e">
        <v>#DIV/0!</v>
      </c>
      <c r="Q413" s="35">
        <v>0</v>
      </c>
      <c r="S413" s="35">
        <v>4.12</v>
      </c>
      <c r="T413" s="12">
        <v>0</v>
      </c>
      <c r="U413" s="12">
        <v>-3.5128805620608858</v>
      </c>
      <c r="V413" s="35">
        <v>301.01308571428575</v>
      </c>
    </row>
    <row r="414" spans="1:22">
      <c r="A414" s="168">
        <f t="shared" si="6"/>
        <v>42281</v>
      </c>
      <c r="B414" s="11">
        <f t="shared" si="6"/>
        <v>42275</v>
      </c>
      <c r="C414" s="44">
        <v>0.73655000000000004</v>
      </c>
      <c r="D414" s="35">
        <v>2.85</v>
      </c>
      <c r="E414" s="12">
        <v>0</v>
      </c>
      <c r="F414" s="12">
        <v>-0.34965034965034647</v>
      </c>
      <c r="G414" s="35">
        <v>209.91675000000001</v>
      </c>
      <c r="H414" s="35"/>
      <c r="I414" s="35">
        <v>2.68</v>
      </c>
      <c r="J414" s="12">
        <v>0</v>
      </c>
      <c r="K414" s="12">
        <v>-18.042813455657495</v>
      </c>
      <c r="L414" s="35">
        <v>197.39540000000002</v>
      </c>
      <c r="M414" s="35"/>
      <c r="N414" s="35">
        <v>0</v>
      </c>
      <c r="O414" s="35" t="e">
        <v>#DIV/0!</v>
      </c>
      <c r="P414" s="35" t="e">
        <v>#DIV/0!</v>
      </c>
      <c r="Q414" s="35">
        <v>0</v>
      </c>
      <c r="S414" s="35">
        <v>4.12</v>
      </c>
      <c r="T414" s="12">
        <v>0</v>
      </c>
      <c r="U414" s="12">
        <v>-3.5128805620608858</v>
      </c>
      <c r="V414" s="35">
        <v>303.45860000000005</v>
      </c>
    </row>
    <row r="415" spans="1:22">
      <c r="A415" s="168">
        <f t="shared" si="6"/>
        <v>42288</v>
      </c>
      <c r="B415" s="11">
        <f t="shared" si="6"/>
        <v>42282</v>
      </c>
      <c r="C415" s="44">
        <v>0.73852857142857153</v>
      </c>
      <c r="D415" s="35">
        <v>2.85</v>
      </c>
      <c r="E415" s="12">
        <v>0</v>
      </c>
      <c r="F415" s="12">
        <v>1.0638297872340559</v>
      </c>
      <c r="G415" s="35">
        <v>210.4806428571429</v>
      </c>
      <c r="H415" s="35"/>
      <c r="I415" s="35">
        <v>2.68</v>
      </c>
      <c r="J415" s="12">
        <v>0</v>
      </c>
      <c r="K415" s="12">
        <v>-16.25</v>
      </c>
      <c r="L415" s="35">
        <v>197.9256571428572</v>
      </c>
      <c r="M415" s="35"/>
      <c r="N415" s="35">
        <v>0</v>
      </c>
      <c r="O415" s="35" t="e">
        <v>#DIV/0!</v>
      </c>
      <c r="P415" s="35" t="e">
        <v>#DIV/0!</v>
      </c>
      <c r="Q415" s="35">
        <v>0</v>
      </c>
      <c r="S415" s="35">
        <v>4.12</v>
      </c>
      <c r="T415" s="12">
        <v>0</v>
      </c>
      <c r="U415" s="12">
        <v>-3.5128805620608858</v>
      </c>
      <c r="V415" s="35">
        <v>304.27377142857148</v>
      </c>
    </row>
    <row r="416" spans="1:22">
      <c r="A416" s="168">
        <f t="shared" si="6"/>
        <v>42295</v>
      </c>
      <c r="B416" s="11">
        <f t="shared" si="6"/>
        <v>42289</v>
      </c>
      <c r="C416" s="44">
        <v>0.74021428571428571</v>
      </c>
      <c r="D416" s="35">
        <v>2.7</v>
      </c>
      <c r="E416" s="12">
        <v>-5.2631578947368354</v>
      </c>
      <c r="F416" s="12">
        <v>-4.2553191489361524</v>
      </c>
      <c r="G416" s="35">
        <v>199.85785714285714</v>
      </c>
      <c r="H416" s="35"/>
      <c r="I416" s="35">
        <v>2.68</v>
      </c>
      <c r="J416" s="12">
        <v>0</v>
      </c>
      <c r="K416" s="12">
        <v>-14.92063492063491</v>
      </c>
      <c r="L416" s="35">
        <v>198.3774285714286</v>
      </c>
      <c r="M416" s="35"/>
      <c r="N416" s="35">
        <v>0</v>
      </c>
      <c r="O416" s="35" t="e">
        <v>#DIV/0!</v>
      </c>
      <c r="P416" s="35" t="e">
        <v>#DIV/0!</v>
      </c>
      <c r="Q416" s="35">
        <v>0</v>
      </c>
      <c r="S416" s="35">
        <v>4.12</v>
      </c>
      <c r="T416" s="12">
        <v>0</v>
      </c>
      <c r="U416" s="12">
        <v>-3.5128805620608858</v>
      </c>
      <c r="V416" s="35">
        <v>304.96828571428574</v>
      </c>
    </row>
    <row r="417" spans="1:22">
      <c r="A417" s="168">
        <f t="shared" si="6"/>
        <v>42302</v>
      </c>
      <c r="B417" s="11">
        <f t="shared" si="6"/>
        <v>42296</v>
      </c>
      <c r="C417" s="44">
        <v>0.72970000000000002</v>
      </c>
      <c r="D417" s="35">
        <v>2.7</v>
      </c>
      <c r="E417" s="12">
        <v>0</v>
      </c>
      <c r="F417" s="12">
        <v>-3.2258064516128968</v>
      </c>
      <c r="G417" s="35">
        <v>197.01900000000001</v>
      </c>
      <c r="H417" s="35"/>
      <c r="I417" s="35">
        <v>2.68</v>
      </c>
      <c r="J417" s="12">
        <v>0</v>
      </c>
      <c r="K417" s="12">
        <v>-14.92063492063491</v>
      </c>
      <c r="L417" s="35">
        <v>195.55960000000002</v>
      </c>
      <c r="M417" s="35"/>
      <c r="N417" s="35">
        <v>0</v>
      </c>
      <c r="O417" s="35" t="e">
        <v>#DIV/0!</v>
      </c>
      <c r="P417" s="35" t="e">
        <v>#DIV/0!</v>
      </c>
      <c r="Q417" s="35">
        <v>0</v>
      </c>
      <c r="S417" s="35">
        <v>4.12</v>
      </c>
      <c r="T417" s="12">
        <v>0</v>
      </c>
      <c r="U417" s="12">
        <v>-3.5128805620608858</v>
      </c>
      <c r="V417" s="35">
        <v>300.63639999999998</v>
      </c>
    </row>
    <row r="418" spans="1:22">
      <c r="A418" s="168">
        <f t="shared" si="6"/>
        <v>42309</v>
      </c>
      <c r="B418" s="11">
        <f t="shared" si="6"/>
        <v>42303</v>
      </c>
      <c r="C418" s="44">
        <v>0.71960714285714289</v>
      </c>
      <c r="D418" s="35">
        <v>2.7</v>
      </c>
      <c r="E418" s="12">
        <v>0</v>
      </c>
      <c r="F418" s="12">
        <v>-3.2258064516128968</v>
      </c>
      <c r="G418" s="35">
        <v>194.29392857142861</v>
      </c>
      <c r="H418" s="35"/>
      <c r="I418" s="35">
        <v>2.68</v>
      </c>
      <c r="J418" s="12">
        <v>0</v>
      </c>
      <c r="K418" s="12">
        <v>-14.92063492063491</v>
      </c>
      <c r="L418" s="35">
        <v>192.85471428571429</v>
      </c>
      <c r="M418" s="35"/>
      <c r="N418" s="35">
        <v>0</v>
      </c>
      <c r="O418" s="35" t="e">
        <v>#DIV/0!</v>
      </c>
      <c r="P418" s="35" t="e">
        <v>#DIV/0!</v>
      </c>
      <c r="Q418" s="35">
        <v>0</v>
      </c>
      <c r="S418" s="35">
        <v>3.92</v>
      </c>
      <c r="T418" s="12">
        <v>-4.8543689320388381</v>
      </c>
      <c r="U418" s="12">
        <v>-8.1967213114754145</v>
      </c>
      <c r="V418" s="35">
        <v>282.08600000000001</v>
      </c>
    </row>
    <row r="419" spans="1:22">
      <c r="A419" s="168">
        <f t="shared" si="6"/>
        <v>42316</v>
      </c>
      <c r="B419" s="11">
        <f t="shared" si="6"/>
        <v>42310</v>
      </c>
      <c r="C419" s="44">
        <v>0.71455000000000002</v>
      </c>
      <c r="D419" s="35">
        <v>2.7</v>
      </c>
      <c r="E419" s="12">
        <v>0</v>
      </c>
      <c r="F419" s="12">
        <v>-3.2258064516128968</v>
      </c>
      <c r="G419" s="35">
        <v>192.92850000000001</v>
      </c>
      <c r="H419" s="35"/>
      <c r="I419" s="35">
        <v>2.68</v>
      </c>
      <c r="J419" s="12">
        <v>0</v>
      </c>
      <c r="K419" s="12">
        <v>-14.92063492063491</v>
      </c>
      <c r="L419" s="35">
        <v>191.49940000000001</v>
      </c>
      <c r="M419" s="35"/>
      <c r="N419" s="35">
        <v>0</v>
      </c>
      <c r="O419" s="35" t="e">
        <v>#DIV/0!</v>
      </c>
      <c r="P419" s="35" t="e">
        <v>#DIV/0!</v>
      </c>
      <c r="Q419" s="35">
        <v>0</v>
      </c>
      <c r="S419" s="35">
        <v>3.92</v>
      </c>
      <c r="T419" s="12">
        <v>0</v>
      </c>
      <c r="U419" s="12">
        <v>-8.1967213114754145</v>
      </c>
      <c r="V419" s="35">
        <v>280.10359999999997</v>
      </c>
    </row>
    <row r="420" spans="1:22">
      <c r="A420" s="168">
        <f t="shared" si="6"/>
        <v>42323</v>
      </c>
      <c r="B420" s="11">
        <f t="shared" si="6"/>
        <v>42317</v>
      </c>
      <c r="C420" s="44">
        <v>0.70952142857142853</v>
      </c>
      <c r="D420" s="35">
        <v>2.57</v>
      </c>
      <c r="E420" s="12">
        <v>-4.8148148148148238</v>
      </c>
      <c r="F420" s="12">
        <v>-9.5070422535211208</v>
      </c>
      <c r="G420" s="35">
        <v>182.34700714285711</v>
      </c>
      <c r="H420" s="35"/>
      <c r="I420" s="35">
        <v>2.68</v>
      </c>
      <c r="J420" s="12">
        <v>0</v>
      </c>
      <c r="K420" s="12">
        <v>-16.25</v>
      </c>
      <c r="L420" s="35">
        <v>190.15174285714284</v>
      </c>
      <c r="M420" s="35"/>
      <c r="N420" s="35">
        <v>0</v>
      </c>
      <c r="O420" s="35" t="e">
        <v>#DIV/0!</v>
      </c>
      <c r="P420" s="35" t="e">
        <v>#DIV/0!</v>
      </c>
      <c r="Q420" s="35">
        <v>0</v>
      </c>
      <c r="S420" s="35">
        <v>3.77</v>
      </c>
      <c r="T420" s="12">
        <v>-3.8265306122448948</v>
      </c>
      <c r="U420" s="12">
        <v>-11.709601873536286</v>
      </c>
      <c r="V420" s="35">
        <v>267.48957857142852</v>
      </c>
    </row>
    <row r="421" spans="1:22">
      <c r="A421" s="168">
        <f t="shared" si="6"/>
        <v>42330</v>
      </c>
      <c r="B421" s="11">
        <f t="shared" si="6"/>
        <v>42324</v>
      </c>
      <c r="C421" s="44">
        <v>0.70246428571428565</v>
      </c>
      <c r="D421" s="35">
        <v>2.4</v>
      </c>
      <c r="E421" s="12">
        <v>-6.6147859922179038</v>
      </c>
      <c r="F421" s="12">
        <v>-15.492957746478879</v>
      </c>
      <c r="G421" s="35">
        <v>168.59142857142854</v>
      </c>
      <c r="H421" s="35"/>
      <c r="I421" s="35">
        <v>2.6</v>
      </c>
      <c r="J421" s="12">
        <v>-2.9850746268656678</v>
      </c>
      <c r="K421" s="12">
        <v>-18.75</v>
      </c>
      <c r="L421" s="35">
        <v>182.64071428571427</v>
      </c>
      <c r="M421" s="35"/>
      <c r="N421" s="35">
        <v>0</v>
      </c>
      <c r="O421" s="35" t="e">
        <v>#DIV/0!</v>
      </c>
      <c r="P421" s="35" t="e">
        <v>#DIV/0!</v>
      </c>
      <c r="Q421" s="35">
        <v>0</v>
      </c>
      <c r="S421" s="35">
        <v>3.77</v>
      </c>
      <c r="T421" s="12">
        <v>0</v>
      </c>
      <c r="U421" s="12">
        <v>-11.709601873536286</v>
      </c>
      <c r="V421" s="35">
        <v>264.82903571428568</v>
      </c>
    </row>
    <row r="422" spans="1:22">
      <c r="A422" s="168">
        <f t="shared" si="6"/>
        <v>42337</v>
      </c>
      <c r="B422" s="11">
        <f t="shared" si="6"/>
        <v>42331</v>
      </c>
      <c r="C422" s="44">
        <v>0.70286428571428572</v>
      </c>
      <c r="D422" s="35">
        <v>2.2999999999999998</v>
      </c>
      <c r="E422" s="12">
        <v>-4.1666666666666714</v>
      </c>
      <c r="F422" s="12">
        <v>-18.727915194346295</v>
      </c>
      <c r="G422" s="35">
        <v>161.65878571428573</v>
      </c>
      <c r="H422" s="35"/>
      <c r="I422" s="35">
        <v>2.44</v>
      </c>
      <c r="J422" s="12">
        <v>-6.1538461538461604</v>
      </c>
      <c r="K422" s="12">
        <v>-22.539682539682531</v>
      </c>
      <c r="L422" s="35">
        <v>171.49888571428571</v>
      </c>
      <c r="M422" s="35"/>
      <c r="N422" s="35">
        <v>0</v>
      </c>
      <c r="O422" s="35" t="e">
        <v>#DIV/0!</v>
      </c>
      <c r="P422" s="35" t="e">
        <v>#DIV/0!</v>
      </c>
      <c r="Q422" s="35">
        <v>0</v>
      </c>
      <c r="S422" s="35">
        <v>3.77</v>
      </c>
      <c r="T422" s="12">
        <v>0</v>
      </c>
      <c r="U422" s="12">
        <v>-12.731481481481495</v>
      </c>
      <c r="V422" s="35">
        <v>264.97983571428574</v>
      </c>
    </row>
    <row r="423" spans="1:22">
      <c r="A423" s="168">
        <f t="shared" si="6"/>
        <v>42344</v>
      </c>
      <c r="B423" s="11">
        <f t="shared" si="6"/>
        <v>42338</v>
      </c>
      <c r="C423" s="44">
        <v>0.7099428571428571</v>
      </c>
      <c r="D423" s="35">
        <v>2.2999999999999998</v>
      </c>
      <c r="E423" s="12">
        <v>0</v>
      </c>
      <c r="F423" s="12">
        <v>-18.727915194346295</v>
      </c>
      <c r="G423" s="35">
        <v>163.28685714285712</v>
      </c>
      <c r="H423" s="35"/>
      <c r="I423" s="35">
        <v>2.41</v>
      </c>
      <c r="J423" s="12">
        <v>-1.2295081967213122</v>
      </c>
      <c r="K423" s="12">
        <v>-21.753246753246742</v>
      </c>
      <c r="L423" s="35">
        <v>171.09622857142855</v>
      </c>
      <c r="M423" s="35"/>
      <c r="N423" s="35">
        <v>0</v>
      </c>
      <c r="O423" s="35" t="e">
        <v>#DIV/0!</v>
      </c>
      <c r="P423" s="35" t="e">
        <v>#DIV/0!</v>
      </c>
      <c r="Q423" s="35">
        <v>0</v>
      </c>
      <c r="S423" s="35">
        <v>3.97</v>
      </c>
      <c r="T423" s="12">
        <v>5.305039787798421</v>
      </c>
      <c r="U423" s="12">
        <v>-13.12910284463895</v>
      </c>
      <c r="V423" s="35">
        <v>281.84731428571428</v>
      </c>
    </row>
    <row r="424" spans="1:22">
      <c r="A424" s="168">
        <f t="shared" si="6"/>
        <v>42351</v>
      </c>
      <c r="B424" s="11">
        <f t="shared" si="6"/>
        <v>42345</v>
      </c>
      <c r="C424" s="44">
        <v>0.72261428571428576</v>
      </c>
      <c r="D424" s="35">
        <v>2.2999999999999998</v>
      </c>
      <c r="E424" s="12">
        <v>0</v>
      </c>
      <c r="F424" s="12">
        <v>-18.727915194346295</v>
      </c>
      <c r="G424" s="35">
        <v>166.20128571428572</v>
      </c>
      <c r="H424" s="35"/>
      <c r="I424" s="35">
        <v>2.39</v>
      </c>
      <c r="J424" s="12">
        <v>-0.82987551867219622</v>
      </c>
      <c r="K424" s="12">
        <v>-18.430034129692828</v>
      </c>
      <c r="L424" s="35">
        <v>172.70481428571432</v>
      </c>
      <c r="M424" s="35"/>
      <c r="N424" s="35">
        <v>0</v>
      </c>
      <c r="O424" s="35" t="e">
        <v>#DIV/0!</v>
      </c>
      <c r="P424" s="35" t="e">
        <v>#DIV/0!</v>
      </c>
      <c r="Q424" s="35">
        <v>0</v>
      </c>
      <c r="S424" s="35">
        <v>4.32</v>
      </c>
      <c r="T424" s="12">
        <v>8.816120906801018</v>
      </c>
      <c r="U424" s="12">
        <v>-10.373443983402481</v>
      </c>
      <c r="V424" s="35">
        <v>312.16937142857148</v>
      </c>
    </row>
    <row r="425" spans="1:22">
      <c r="A425" s="168">
        <f t="shared" si="6"/>
        <v>42358</v>
      </c>
      <c r="B425" s="11">
        <f t="shared" si="6"/>
        <v>42352</v>
      </c>
      <c r="C425" s="44">
        <v>0.72597428571428568</v>
      </c>
      <c r="D425" s="35">
        <v>2.2999999999999998</v>
      </c>
      <c r="E425" s="12">
        <v>0</v>
      </c>
      <c r="F425" s="12">
        <v>-18.727915194346295</v>
      </c>
      <c r="G425" s="35">
        <v>166.97408571428568</v>
      </c>
      <c r="H425" s="35"/>
      <c r="I425" s="35">
        <v>2.39</v>
      </c>
      <c r="J425" s="12">
        <v>0</v>
      </c>
      <c r="K425" s="12">
        <v>-16.433566433566426</v>
      </c>
      <c r="L425" s="35">
        <v>173.5078542857143</v>
      </c>
      <c r="M425" s="35"/>
      <c r="N425" s="35">
        <v>0</v>
      </c>
      <c r="O425" s="35" t="e">
        <v>#DIV/0!</v>
      </c>
      <c r="P425" s="35" t="e">
        <v>#DIV/0!</v>
      </c>
      <c r="Q425" s="35">
        <v>0</v>
      </c>
      <c r="S425" s="35">
        <v>4.32</v>
      </c>
      <c r="T425" s="12">
        <v>0</v>
      </c>
      <c r="U425" s="12">
        <v>-14.792899408284015</v>
      </c>
      <c r="V425" s="35">
        <v>313.62089142857144</v>
      </c>
    </row>
    <row r="426" spans="1:22">
      <c r="A426" s="168">
        <f t="shared" si="6"/>
        <v>42365</v>
      </c>
      <c r="B426" s="11">
        <f t="shared" si="6"/>
        <v>42359</v>
      </c>
      <c r="C426" s="44">
        <v>0.73261571428571415</v>
      </c>
      <c r="D426" s="35">
        <v>2.2999999999999998</v>
      </c>
      <c r="E426" s="12">
        <v>0</v>
      </c>
      <c r="F426" s="12">
        <v>-18.727915194346295</v>
      </c>
      <c r="G426" s="35">
        <v>168.50161428571425</v>
      </c>
      <c r="H426" s="35"/>
      <c r="I426" s="35">
        <v>2.34</v>
      </c>
      <c r="J426" s="12">
        <v>-2.092050209205027</v>
      </c>
      <c r="K426" s="12">
        <v>-18.181818181818187</v>
      </c>
      <c r="L426" s="35">
        <v>171.43207714285711</v>
      </c>
      <c r="M426" s="35"/>
      <c r="N426" s="35">
        <v>0</v>
      </c>
      <c r="O426" s="35" t="e">
        <v>#DIV/0!</v>
      </c>
      <c r="P426" s="35" t="e">
        <v>#DIV/0!</v>
      </c>
      <c r="Q426" s="35">
        <v>0</v>
      </c>
      <c r="S426" s="35">
        <v>4.62</v>
      </c>
      <c r="T426" s="12">
        <v>6.9444444444444429</v>
      </c>
      <c r="U426" s="12">
        <v>-8.8757396449704089</v>
      </c>
      <c r="V426" s="35">
        <v>338.46845999999994</v>
      </c>
    </row>
    <row r="427" spans="1:22">
      <c r="A427" s="168">
        <f t="shared" ref="A427:B427" si="7">A426+7</f>
        <v>42372</v>
      </c>
      <c r="B427" s="11">
        <f t="shared" si="7"/>
        <v>42366</v>
      </c>
      <c r="C427" s="44">
        <v>0.7356342857142858</v>
      </c>
      <c r="D427" s="35">
        <v>2.2999999999999998</v>
      </c>
      <c r="E427" s="12">
        <v>0</v>
      </c>
      <c r="F427" s="12">
        <v>-18.727915194346295</v>
      </c>
      <c r="G427" s="35">
        <v>169.19588571428571</v>
      </c>
      <c r="H427" s="35"/>
      <c r="I427" s="35">
        <v>2.34</v>
      </c>
      <c r="J427" s="12">
        <v>0</v>
      </c>
      <c r="K427" s="12">
        <v>-18.181818181818187</v>
      </c>
      <c r="L427" s="35">
        <v>172.13842285714287</v>
      </c>
      <c r="M427" s="35"/>
      <c r="N427" s="35">
        <v>0</v>
      </c>
      <c r="O427" s="35">
        <v>0</v>
      </c>
      <c r="P427" s="35" t="e">
        <v>#DIV/0!</v>
      </c>
      <c r="Q427" s="35">
        <v>0</v>
      </c>
      <c r="S427" s="35">
        <v>4.5199999999999996</v>
      </c>
      <c r="T427" s="12">
        <v>-2.1645021645021814</v>
      </c>
      <c r="U427" s="12">
        <v>-10.848126232741635</v>
      </c>
      <c r="V427" s="35">
        <v>332.50669714285715</v>
      </c>
    </row>
    <row r="428" spans="1:22">
      <c r="A428" s="168">
        <f t="shared" ref="A428:B428" si="8">A427+7</f>
        <v>42379</v>
      </c>
      <c r="B428" s="11">
        <f t="shared" si="8"/>
        <v>42373</v>
      </c>
      <c r="C428" s="44">
        <v>0.73923285714285714</v>
      </c>
      <c r="D428" s="35">
        <v>2.38</v>
      </c>
      <c r="E428" s="12">
        <v>3.4782608695652186</v>
      </c>
      <c r="F428" s="12">
        <v>-17.931034482758619</v>
      </c>
      <c r="G428" s="35">
        <v>175.93741999999997</v>
      </c>
      <c r="H428" s="35"/>
      <c r="I428" s="35">
        <v>2.41</v>
      </c>
      <c r="J428" s="12">
        <v>2.9914529914530021</v>
      </c>
      <c r="K428" s="12">
        <v>-16.608996539792386</v>
      </c>
      <c r="L428" s="35">
        <v>178.15511857142857</v>
      </c>
      <c r="M428" s="35"/>
      <c r="N428" s="35">
        <v>0</v>
      </c>
      <c r="O428" s="35">
        <v>0</v>
      </c>
      <c r="P428" s="35" t="e">
        <v>#DIV/0!</v>
      </c>
      <c r="Q428" s="35">
        <v>0</v>
      </c>
      <c r="S428" s="35">
        <v>4.22</v>
      </c>
      <c r="T428" s="12">
        <v>-6.6371681415929231</v>
      </c>
      <c r="U428" s="12">
        <v>-16.765285996055241</v>
      </c>
      <c r="V428" s="35">
        <v>311.95626571428568</v>
      </c>
    </row>
    <row r="429" spans="1:22">
      <c r="A429" s="168">
        <f t="shared" ref="A429:B429" si="9">A428+7</f>
        <v>42386</v>
      </c>
      <c r="B429" s="11">
        <f t="shared" si="9"/>
        <v>42380</v>
      </c>
      <c r="C429" s="44">
        <v>0.75332428571428578</v>
      </c>
      <c r="D429" s="35">
        <v>2.4300000000000002</v>
      </c>
      <c r="E429" s="12">
        <v>2.1008403361344676</v>
      </c>
      <c r="F429" s="12">
        <v>-17.905405405405389</v>
      </c>
      <c r="G429" s="35">
        <v>183.05780142857145</v>
      </c>
      <c r="H429" s="35"/>
      <c r="I429" s="35">
        <v>2.46</v>
      </c>
      <c r="J429" s="12">
        <v>2.0746887966804906</v>
      </c>
      <c r="K429" s="12">
        <v>-15.463917525773198</v>
      </c>
      <c r="L429" s="35">
        <v>185.31777428571431</v>
      </c>
      <c r="M429" s="35"/>
      <c r="N429" s="35">
        <v>0</v>
      </c>
      <c r="O429" s="35">
        <v>0</v>
      </c>
      <c r="P429" s="35" t="e">
        <v>#DIV/0!</v>
      </c>
      <c r="Q429" s="35">
        <v>0</v>
      </c>
      <c r="S429" s="35">
        <v>3.97</v>
      </c>
      <c r="T429" s="12">
        <v>-5.9241706161137273</v>
      </c>
      <c r="U429" s="12">
        <v>-13.12910284463895</v>
      </c>
      <c r="V429" s="35">
        <v>299.06974142857143</v>
      </c>
    </row>
    <row r="430" spans="1:22">
      <c r="A430" s="168">
        <f t="shared" ref="A430:B430" si="10">A429+7</f>
        <v>42393</v>
      </c>
      <c r="B430" s="11">
        <f t="shared" si="10"/>
        <v>42387</v>
      </c>
      <c r="C430" s="44">
        <v>0.76283714285714299</v>
      </c>
      <c r="D430" s="35">
        <v>2.4300000000000002</v>
      </c>
      <c r="E430" s="12">
        <v>0</v>
      </c>
      <c r="F430" s="12">
        <v>-17.905405405405389</v>
      </c>
      <c r="G430" s="35">
        <v>185.36942571428577</v>
      </c>
      <c r="H430" s="35"/>
      <c r="I430" s="35">
        <v>2.46</v>
      </c>
      <c r="J430" s="12">
        <v>0</v>
      </c>
      <c r="K430" s="12">
        <v>-15.463917525773198</v>
      </c>
      <c r="L430" s="35">
        <v>187.65793714285718</v>
      </c>
      <c r="M430" s="35"/>
      <c r="N430" s="35">
        <v>0</v>
      </c>
      <c r="O430" s="35">
        <v>0</v>
      </c>
      <c r="P430" s="35" t="e">
        <v>#DIV/0!</v>
      </c>
      <c r="Q430" s="35">
        <v>0</v>
      </c>
      <c r="S430" s="35">
        <v>3.97</v>
      </c>
      <c r="T430" s="12">
        <v>0</v>
      </c>
      <c r="U430" s="12">
        <v>-11.185682326621915</v>
      </c>
      <c r="V430" s="35">
        <v>302.84634571428575</v>
      </c>
    </row>
    <row r="431" spans="1:22">
      <c r="A431" s="168">
        <f t="shared" ref="A431:B431" si="11">A430+7</f>
        <v>42400</v>
      </c>
      <c r="B431" s="11">
        <f t="shared" si="11"/>
        <v>42394</v>
      </c>
      <c r="C431" s="44">
        <v>0.76065285714285724</v>
      </c>
      <c r="D431" s="35">
        <v>2.4300000000000002</v>
      </c>
      <c r="E431" s="12">
        <v>0</v>
      </c>
      <c r="F431" s="12">
        <v>-17.905405405405389</v>
      </c>
      <c r="G431" s="35">
        <v>184.83864428571434</v>
      </c>
      <c r="H431" s="35"/>
      <c r="I431" s="35">
        <v>2.46</v>
      </c>
      <c r="J431" s="12">
        <v>0</v>
      </c>
      <c r="K431" s="12">
        <v>-15.463917525773198</v>
      </c>
      <c r="L431" s="35">
        <v>187.12060285714287</v>
      </c>
      <c r="M431" s="35"/>
      <c r="N431" s="35">
        <v>0</v>
      </c>
      <c r="O431" s="35">
        <v>0</v>
      </c>
      <c r="P431" s="35" t="e">
        <v>#DIV/0!</v>
      </c>
      <c r="Q431" s="35">
        <v>0</v>
      </c>
      <c r="S431" s="35">
        <v>3.97</v>
      </c>
      <c r="T431" s="12">
        <v>0</v>
      </c>
      <c r="U431" s="12">
        <v>-7.0257611241217717</v>
      </c>
      <c r="V431" s="35">
        <v>301.97918428571433</v>
      </c>
    </row>
    <row r="432" spans="1:22">
      <c r="A432" s="168">
        <f t="shared" ref="A432:B432" si="12">A431+7</f>
        <v>42407</v>
      </c>
      <c r="B432" s="11">
        <f t="shared" si="12"/>
        <v>42401</v>
      </c>
      <c r="C432" s="44">
        <v>0.76320714285714286</v>
      </c>
      <c r="D432" s="35">
        <v>2.35</v>
      </c>
      <c r="E432" s="12">
        <v>-3.2921810699588576</v>
      </c>
      <c r="F432" s="12">
        <v>-20.608108108108098</v>
      </c>
      <c r="G432" s="35">
        <v>179.35367857142859</v>
      </c>
      <c r="H432" s="35"/>
      <c r="I432" s="35">
        <v>2.4</v>
      </c>
      <c r="J432" s="12">
        <v>-2.4390243902439011</v>
      </c>
      <c r="K432" s="12">
        <v>-17.525773195876297</v>
      </c>
      <c r="L432" s="35">
        <v>183.16971428571426</v>
      </c>
      <c r="M432" s="35"/>
      <c r="N432" s="35">
        <v>0</v>
      </c>
      <c r="O432" s="35">
        <v>0</v>
      </c>
      <c r="P432" s="35" t="e">
        <v>#DIV/0!</v>
      </c>
      <c r="Q432" s="35">
        <v>0</v>
      </c>
      <c r="S432" s="35">
        <v>3.77</v>
      </c>
      <c r="T432" s="12">
        <v>-5.0377833753148593</v>
      </c>
      <c r="U432" s="12">
        <v>-11.709601873536286</v>
      </c>
      <c r="V432" s="35">
        <v>287.72909285714286</v>
      </c>
    </row>
    <row r="433" spans="1:22">
      <c r="A433" s="168">
        <f t="shared" ref="A433:B433" si="13">A432+7</f>
        <v>42414</v>
      </c>
      <c r="B433" s="11">
        <f t="shared" si="13"/>
        <v>42408</v>
      </c>
      <c r="C433" s="44">
        <v>0.77671142857142861</v>
      </c>
      <c r="D433" s="35">
        <v>2.29</v>
      </c>
      <c r="E433" s="12">
        <v>-2.5531914893617085</v>
      </c>
      <c r="F433" s="12">
        <v>-21.034482758620683</v>
      </c>
      <c r="G433" s="35">
        <v>177.86691714285718</v>
      </c>
      <c r="H433" s="35"/>
      <c r="I433" s="35">
        <v>2.35</v>
      </c>
      <c r="J433" s="12">
        <v>-2.0833333333333286</v>
      </c>
      <c r="K433" s="12">
        <v>-17.543859649122808</v>
      </c>
      <c r="L433" s="35">
        <v>182.52718571428574</v>
      </c>
      <c r="M433" s="35"/>
      <c r="N433" s="35">
        <v>0</v>
      </c>
      <c r="O433" s="35">
        <v>0</v>
      </c>
      <c r="P433" s="35" t="e">
        <v>#DIV/0!</v>
      </c>
      <c r="Q433" s="35">
        <v>0</v>
      </c>
      <c r="S433" s="35">
        <v>3.77</v>
      </c>
      <c r="T433" s="12">
        <v>0</v>
      </c>
      <c r="U433" s="12">
        <v>-11.709601873536286</v>
      </c>
      <c r="V433" s="35">
        <v>292.82020857142862</v>
      </c>
    </row>
    <row r="434" spans="1:22">
      <c r="A434" s="168">
        <f t="shared" ref="A434:B434" si="14">A433+7</f>
        <v>42421</v>
      </c>
      <c r="B434" s="11">
        <f t="shared" si="14"/>
        <v>42415</v>
      </c>
      <c r="C434" s="44">
        <v>0.77560428571428564</v>
      </c>
      <c r="D434" s="35">
        <v>2.29</v>
      </c>
      <c r="E434" s="12">
        <v>0</v>
      </c>
      <c r="F434" s="12">
        <v>-18.794326241134755</v>
      </c>
      <c r="G434" s="35">
        <v>177.61338142857142</v>
      </c>
      <c r="H434" s="35"/>
      <c r="I434" s="35">
        <v>2.35</v>
      </c>
      <c r="J434" s="12">
        <v>0</v>
      </c>
      <c r="K434" s="12">
        <v>-15.162454873646197</v>
      </c>
      <c r="L434" s="35">
        <v>182.26700714285712</v>
      </c>
      <c r="M434" s="35"/>
      <c r="N434" s="35">
        <v>0</v>
      </c>
      <c r="O434" s="35">
        <v>0</v>
      </c>
      <c r="P434" s="35" t="e">
        <v>#DIV/0!</v>
      </c>
      <c r="Q434" s="35">
        <v>0</v>
      </c>
      <c r="S434" s="35">
        <v>3.77</v>
      </c>
      <c r="T434" s="12">
        <v>0</v>
      </c>
      <c r="U434" s="12">
        <v>-11.709601873536286</v>
      </c>
      <c r="V434" s="35">
        <v>292.40281571428568</v>
      </c>
    </row>
    <row r="435" spans="1:22">
      <c r="A435" s="168">
        <f t="shared" ref="A435:B435" si="15">A434+7</f>
        <v>42428</v>
      </c>
      <c r="B435" s="11">
        <f t="shared" si="15"/>
        <v>42422</v>
      </c>
      <c r="C435" s="44">
        <v>0.78469714285714276</v>
      </c>
      <c r="D435" s="35">
        <v>2.29</v>
      </c>
      <c r="E435" s="12">
        <v>0</v>
      </c>
      <c r="F435" s="12">
        <v>-18.214285714285708</v>
      </c>
      <c r="G435" s="35">
        <v>179.69564571428569</v>
      </c>
      <c r="H435" s="35"/>
      <c r="I435" s="35">
        <v>2.35</v>
      </c>
      <c r="J435" s="12">
        <v>0</v>
      </c>
      <c r="K435" s="12">
        <v>-14.233576642335763</v>
      </c>
      <c r="L435" s="35">
        <v>184.40382857142856</v>
      </c>
      <c r="M435" s="35"/>
      <c r="N435" s="35">
        <v>0</v>
      </c>
      <c r="O435" s="35">
        <v>0</v>
      </c>
      <c r="P435" s="35" t="e">
        <v>#DIV/0!</v>
      </c>
      <c r="Q435" s="35">
        <v>0</v>
      </c>
      <c r="S435" s="35">
        <v>3.77</v>
      </c>
      <c r="T435" s="12">
        <v>0</v>
      </c>
      <c r="U435" s="12">
        <v>-11.709601873536286</v>
      </c>
      <c r="V435" s="35">
        <v>295.83082285714283</v>
      </c>
    </row>
    <row r="436" spans="1:22">
      <c r="A436" s="168">
        <f t="shared" ref="A436:B436" si="16">A435+7</f>
        <v>42435</v>
      </c>
      <c r="B436" s="11">
        <f t="shared" si="16"/>
        <v>42429</v>
      </c>
      <c r="C436" s="44">
        <v>0.77847999999999995</v>
      </c>
      <c r="D436" s="35">
        <v>2.29</v>
      </c>
      <c r="E436" s="12">
        <v>0</v>
      </c>
      <c r="F436" s="12">
        <v>-17.028985507246361</v>
      </c>
      <c r="G436" s="35">
        <v>178.27191999999999</v>
      </c>
      <c r="H436" s="35"/>
      <c r="I436" s="35">
        <v>2.35</v>
      </c>
      <c r="J436" s="12">
        <v>0</v>
      </c>
      <c r="K436" s="12">
        <v>-12.639405204460957</v>
      </c>
      <c r="L436" s="35">
        <v>182.94280000000001</v>
      </c>
      <c r="M436" s="35"/>
      <c r="N436" s="35">
        <v>0</v>
      </c>
      <c r="O436" s="35">
        <v>0</v>
      </c>
      <c r="P436" s="35" t="e">
        <v>#DIV/0!</v>
      </c>
      <c r="Q436" s="35">
        <v>0</v>
      </c>
      <c r="S436" s="35">
        <v>3.77</v>
      </c>
      <c r="T436" s="12">
        <v>0</v>
      </c>
      <c r="U436" s="12">
        <v>-11.709601873536286</v>
      </c>
      <c r="V436" s="35">
        <v>293.48696000000001</v>
      </c>
    </row>
    <row r="437" spans="1:22">
      <c r="A437" s="168">
        <f t="shared" ref="A437:B437" si="17">A436+7</f>
        <v>42442</v>
      </c>
      <c r="B437" s="11">
        <f t="shared" si="17"/>
        <v>42436</v>
      </c>
      <c r="C437" s="44">
        <v>0.77368857142857139</v>
      </c>
      <c r="D437" s="35">
        <v>2.29</v>
      </c>
      <c r="E437" s="12">
        <v>0</v>
      </c>
      <c r="F437" s="12">
        <v>-17.028985507246361</v>
      </c>
      <c r="G437" s="35">
        <v>177.17468285714287</v>
      </c>
      <c r="H437" s="35"/>
      <c r="I437" s="35">
        <v>2.35</v>
      </c>
      <c r="J437" s="12">
        <v>0</v>
      </c>
      <c r="K437" s="12">
        <v>-10.646387832699617</v>
      </c>
      <c r="L437" s="35">
        <v>181.81681428571429</v>
      </c>
      <c r="M437" s="35"/>
      <c r="N437" s="35">
        <v>0</v>
      </c>
      <c r="O437" s="35">
        <v>0</v>
      </c>
      <c r="P437" s="35" t="e">
        <v>#DIV/0!</v>
      </c>
      <c r="Q437" s="35">
        <v>0</v>
      </c>
      <c r="S437" s="35">
        <v>3.97</v>
      </c>
      <c r="T437" s="12">
        <v>5.305039787798421</v>
      </c>
      <c r="U437" s="12">
        <v>-7.0257611241217717</v>
      </c>
      <c r="V437" s="35">
        <v>307.15436285714281</v>
      </c>
    </row>
    <row r="438" spans="1:22">
      <c r="A438" s="168">
        <f t="shared" ref="A438:B438" si="18">A437+7</f>
        <v>42449</v>
      </c>
      <c r="B438" s="11">
        <f t="shared" si="18"/>
        <v>42443</v>
      </c>
      <c r="C438" s="44">
        <v>0.7800557142857143</v>
      </c>
      <c r="D438" s="35">
        <v>2.29</v>
      </c>
      <c r="E438" s="12">
        <v>0</v>
      </c>
      <c r="F438" s="12">
        <v>-14.869888475836419</v>
      </c>
      <c r="G438" s="35">
        <v>178.63275857142858</v>
      </c>
      <c r="H438" s="35"/>
      <c r="I438" s="35">
        <v>2.35</v>
      </c>
      <c r="J438" s="12">
        <v>0</v>
      </c>
      <c r="K438" s="12">
        <v>-8.5603112840466906</v>
      </c>
      <c r="L438" s="35">
        <v>183.31309285714286</v>
      </c>
      <c r="M438" s="35"/>
      <c r="N438" s="35">
        <v>0</v>
      </c>
      <c r="O438" s="35">
        <v>0</v>
      </c>
      <c r="P438" s="35" t="e">
        <v>#DIV/0!</v>
      </c>
      <c r="Q438" s="35">
        <v>0</v>
      </c>
      <c r="S438" s="35">
        <v>3.97</v>
      </c>
      <c r="T438" s="12">
        <v>0</v>
      </c>
      <c r="U438" s="12">
        <v>-9.153318077803192</v>
      </c>
      <c r="V438" s="35">
        <v>309.68211857142859</v>
      </c>
    </row>
    <row r="439" spans="1:22">
      <c r="A439" s="168">
        <f t="shared" ref="A439:B439" si="19">A438+7</f>
        <v>42456</v>
      </c>
      <c r="B439" s="11">
        <f t="shared" si="19"/>
        <v>42450</v>
      </c>
      <c r="C439" s="44">
        <v>0.78678142857142852</v>
      </c>
      <c r="D439" s="35">
        <v>2.29</v>
      </c>
      <c r="E439" s="12">
        <v>0</v>
      </c>
      <c r="F439" s="12">
        <v>-14.869888475836419</v>
      </c>
      <c r="G439" s="35">
        <v>180.17294714285714</v>
      </c>
      <c r="H439" s="35"/>
      <c r="I439" s="35">
        <v>2.35</v>
      </c>
      <c r="J439" s="12">
        <v>0</v>
      </c>
      <c r="K439" s="12">
        <v>-6.7460317460317469</v>
      </c>
      <c r="L439" s="35">
        <v>184.89363571428572</v>
      </c>
      <c r="M439" s="35"/>
      <c r="N439" s="35">
        <v>0</v>
      </c>
      <c r="O439" s="35">
        <v>0</v>
      </c>
      <c r="P439" s="35" t="e">
        <v>#DIV/0!</v>
      </c>
      <c r="Q439" s="35">
        <v>0</v>
      </c>
      <c r="S439" s="35">
        <v>4.17</v>
      </c>
      <c r="T439" s="12">
        <v>5.0377833753148593</v>
      </c>
      <c r="U439" s="12">
        <v>-9.7402597402597451</v>
      </c>
      <c r="V439" s="35">
        <v>328.08785571428569</v>
      </c>
    </row>
    <row r="440" spans="1:22">
      <c r="A440" s="168">
        <f t="shared" ref="A440:B440" si="20">A439+7</f>
        <v>42463</v>
      </c>
      <c r="B440" s="11">
        <f t="shared" si="20"/>
        <v>42457</v>
      </c>
      <c r="C440" s="44">
        <v>0.7912014285714285</v>
      </c>
      <c r="D440" s="35">
        <v>2.29</v>
      </c>
      <c r="E440" s="12">
        <v>0</v>
      </c>
      <c r="F440" s="12">
        <v>-14.869888475836419</v>
      </c>
      <c r="G440" s="35">
        <v>181.18512714285714</v>
      </c>
      <c r="H440" s="35"/>
      <c r="I440" s="35">
        <v>2.39</v>
      </c>
      <c r="J440" s="12">
        <v>1.7021276595744723</v>
      </c>
      <c r="K440" s="12">
        <v>-5.1587301587301511</v>
      </c>
      <c r="L440" s="35">
        <v>189.0971414285714</v>
      </c>
      <c r="M440" s="35"/>
      <c r="N440" s="35">
        <v>0</v>
      </c>
      <c r="O440" s="35">
        <v>0</v>
      </c>
      <c r="P440" s="35" t="e">
        <v>#DIV/0!</v>
      </c>
      <c r="Q440" s="35">
        <v>0</v>
      </c>
      <c r="S440" s="35">
        <v>3.97</v>
      </c>
      <c r="T440" s="12">
        <v>-4.7961630695443631</v>
      </c>
      <c r="U440" s="12">
        <v>-14.069264069264065</v>
      </c>
      <c r="V440" s="35">
        <v>314.10696714285712</v>
      </c>
    </row>
    <row r="441" spans="1:22">
      <c r="A441" s="168">
        <f t="shared" ref="A441:B441" si="21">A440+7</f>
        <v>42470</v>
      </c>
      <c r="B441" s="11">
        <f t="shared" si="21"/>
        <v>42464</v>
      </c>
      <c r="C441" s="44">
        <v>0.80397714285714272</v>
      </c>
      <c r="D441" s="35">
        <v>2.29</v>
      </c>
      <c r="E441" s="12">
        <v>0</v>
      </c>
      <c r="F441" s="12">
        <v>-14.232209737827716</v>
      </c>
      <c r="G441" s="35">
        <v>184.11076571428569</v>
      </c>
      <c r="H441" s="35"/>
      <c r="I441" s="35">
        <v>2.39</v>
      </c>
      <c r="J441" s="12">
        <v>0</v>
      </c>
      <c r="K441" s="12">
        <v>-5.1587301587301511</v>
      </c>
      <c r="L441" s="35">
        <v>192.15053714285713</v>
      </c>
      <c r="M441" s="35"/>
      <c r="N441" s="35">
        <v>0</v>
      </c>
      <c r="O441" s="35">
        <v>0</v>
      </c>
      <c r="P441" s="35" t="e">
        <v>#DIV/0!</v>
      </c>
      <c r="Q441" s="35">
        <v>0</v>
      </c>
      <c r="S441" s="35">
        <v>3.47</v>
      </c>
      <c r="T441" s="12">
        <v>-12.594458438287148</v>
      </c>
      <c r="U441" s="12">
        <v>-17.772511848341225</v>
      </c>
      <c r="V441" s="35">
        <v>278.98006857142855</v>
      </c>
    </row>
    <row r="442" spans="1:22">
      <c r="A442" s="168">
        <f t="shared" ref="A442:B442" si="22">A441+7</f>
        <v>42477</v>
      </c>
      <c r="B442" s="11">
        <f t="shared" si="22"/>
        <v>42471</v>
      </c>
      <c r="C442" s="44">
        <v>0.79818285714285708</v>
      </c>
      <c r="D442" s="35">
        <v>2.2200000000000002</v>
      </c>
      <c r="E442" s="12">
        <v>-3.0567685589519584</v>
      </c>
      <c r="F442" s="12">
        <v>-16.226415094339615</v>
      </c>
      <c r="G442" s="35">
        <v>177.19659428571427</v>
      </c>
      <c r="H442" s="35"/>
      <c r="I442" s="35">
        <v>2.39</v>
      </c>
      <c r="J442" s="12">
        <v>0</v>
      </c>
      <c r="K442" s="12">
        <v>-4.3999999999999915</v>
      </c>
      <c r="L442" s="35">
        <v>190.76570285714286</v>
      </c>
      <c r="M442" s="35"/>
      <c r="N442" s="35">
        <v>0</v>
      </c>
      <c r="O442" s="35">
        <v>0</v>
      </c>
      <c r="P442" s="35" t="e">
        <v>#DIV/0!</v>
      </c>
      <c r="Q442" s="35">
        <v>0</v>
      </c>
      <c r="S442" s="35">
        <v>3.57</v>
      </c>
      <c r="T442" s="12">
        <v>2.8818443804034359</v>
      </c>
      <c r="U442" s="12">
        <v>-15.402843601895739</v>
      </c>
      <c r="V442" s="35">
        <v>284.95128</v>
      </c>
    </row>
    <row r="443" spans="1:22">
      <c r="A443" s="168">
        <f t="shared" ref="A443:B443" si="23">A442+7</f>
        <v>42484</v>
      </c>
      <c r="B443" s="11">
        <f t="shared" si="23"/>
        <v>42478</v>
      </c>
      <c r="C443" s="44">
        <v>0.78970428571428564</v>
      </c>
      <c r="D443" s="35">
        <v>2.2200000000000002</v>
      </c>
      <c r="E443" s="12">
        <v>0</v>
      </c>
      <c r="F443" s="12">
        <v>-14.94252873563218</v>
      </c>
      <c r="G443" s="35">
        <v>175.31435142857143</v>
      </c>
      <c r="H443" s="35"/>
      <c r="I443" s="35">
        <v>2.39</v>
      </c>
      <c r="J443" s="12">
        <v>0</v>
      </c>
      <c r="K443" s="12">
        <v>-4.3999999999999915</v>
      </c>
      <c r="L443" s="35">
        <v>188.73932428571428</v>
      </c>
      <c r="M443" s="35"/>
      <c r="N443" s="35">
        <v>0</v>
      </c>
      <c r="O443" s="35">
        <v>0</v>
      </c>
      <c r="P443" s="35" t="e">
        <v>#DIV/0!</v>
      </c>
      <c r="Q443" s="35">
        <v>0</v>
      </c>
      <c r="S443" s="35">
        <v>3.57</v>
      </c>
      <c r="T443" s="12">
        <v>0</v>
      </c>
      <c r="U443" s="12">
        <v>-15.402843601895739</v>
      </c>
      <c r="V443" s="35">
        <v>281.92442999999997</v>
      </c>
    </row>
    <row r="444" spans="1:22">
      <c r="A444" s="168">
        <f t="shared" ref="A444:B444" si="24">A443+7</f>
        <v>42491</v>
      </c>
      <c r="B444" s="11">
        <f t="shared" si="24"/>
        <v>42485</v>
      </c>
      <c r="C444" s="44">
        <v>0.77831571428571422</v>
      </c>
      <c r="D444" s="35">
        <v>2.2200000000000002</v>
      </c>
      <c r="E444" s="12">
        <v>0</v>
      </c>
      <c r="F444" s="12">
        <v>-14.94252873563218</v>
      </c>
      <c r="G444" s="35">
        <v>172.78608857142856</v>
      </c>
      <c r="H444" s="35"/>
      <c r="I444" s="35">
        <v>2.39</v>
      </c>
      <c r="J444" s="12">
        <v>0</v>
      </c>
      <c r="K444" s="12">
        <v>-4.3999999999999915</v>
      </c>
      <c r="L444" s="35">
        <v>186.01745571428572</v>
      </c>
      <c r="M444" s="35"/>
      <c r="N444" s="35">
        <v>0</v>
      </c>
      <c r="O444" s="35">
        <v>0</v>
      </c>
      <c r="P444" s="35" t="e">
        <v>#DIV/0!</v>
      </c>
      <c r="Q444" s="35">
        <v>0</v>
      </c>
      <c r="S444" s="35">
        <v>3.62</v>
      </c>
      <c r="T444" s="12">
        <v>1.4005602240896593</v>
      </c>
      <c r="U444" s="12">
        <v>-14.218009478672982</v>
      </c>
      <c r="V444" s="35">
        <v>281.75028857142854</v>
      </c>
    </row>
    <row r="445" spans="1:22">
      <c r="A445" s="168">
        <f t="shared" ref="A445:B445" si="25">A444+7</f>
        <v>42498</v>
      </c>
      <c r="B445" s="11">
        <f t="shared" si="25"/>
        <v>42492</v>
      </c>
      <c r="C445" s="44">
        <v>0.78745714285714286</v>
      </c>
      <c r="D445" s="35">
        <v>2.2200000000000002</v>
      </c>
      <c r="E445" s="12">
        <v>0</v>
      </c>
      <c r="F445" s="12">
        <v>-13.281249999999986</v>
      </c>
      <c r="G445" s="35">
        <v>174.81548571428573</v>
      </c>
      <c r="H445" s="35"/>
      <c r="I445" s="35">
        <v>2.4300000000000002</v>
      </c>
      <c r="J445" s="12">
        <v>1.6736401673640273</v>
      </c>
      <c r="K445" s="12">
        <v>0.41322314049587305</v>
      </c>
      <c r="L445" s="35">
        <v>191.35208571428572</v>
      </c>
      <c r="M445" s="35"/>
      <c r="N445" s="35">
        <v>0</v>
      </c>
      <c r="O445" s="35">
        <v>0</v>
      </c>
      <c r="P445" s="35" t="e">
        <v>#DIV/0!</v>
      </c>
      <c r="Q445" s="35">
        <v>0</v>
      </c>
      <c r="S445" s="35">
        <v>3.67</v>
      </c>
      <c r="T445" s="12">
        <v>1.3812154696132524</v>
      </c>
      <c r="U445" s="12">
        <v>-13.033175355450226</v>
      </c>
      <c r="V445" s="35">
        <v>288.99677142857144</v>
      </c>
    </row>
    <row r="446" spans="1:22">
      <c r="A446" s="168">
        <f t="shared" ref="A446:B446" si="26">A445+7</f>
        <v>42505</v>
      </c>
      <c r="B446" s="11">
        <f t="shared" si="26"/>
        <v>42499</v>
      </c>
      <c r="C446" s="44">
        <v>0.78852857142857147</v>
      </c>
      <c r="D446" s="35">
        <v>2.2400000000000002</v>
      </c>
      <c r="E446" s="12">
        <v>0.90090090090089348</v>
      </c>
      <c r="F446" s="12">
        <v>-11.462450592885361</v>
      </c>
      <c r="G446" s="35">
        <v>176.63040000000004</v>
      </c>
      <c r="H446" s="35"/>
      <c r="I446" s="35">
        <v>2.52</v>
      </c>
      <c r="J446" s="12">
        <v>3.7037037037036953</v>
      </c>
      <c r="K446" s="12">
        <v>5.4393305439330391</v>
      </c>
      <c r="L446" s="35">
        <v>198.70920000000001</v>
      </c>
      <c r="M446" s="35"/>
      <c r="N446" s="35">
        <v>0</v>
      </c>
      <c r="O446" s="35">
        <v>0</v>
      </c>
      <c r="P446" s="35" t="e">
        <v>#DIV/0!</v>
      </c>
      <c r="Q446" s="35">
        <v>0</v>
      </c>
      <c r="S446" s="35">
        <v>3.82</v>
      </c>
      <c r="T446" s="12">
        <v>4.0871934604904681</v>
      </c>
      <c r="U446" s="12">
        <v>-9.4786729857819836</v>
      </c>
      <c r="V446" s="35">
        <v>301.2179142857143</v>
      </c>
    </row>
    <row r="447" spans="1:22">
      <c r="A447" s="168">
        <f t="shared" ref="A447:B447" si="27">A446+7</f>
        <v>42512</v>
      </c>
      <c r="B447" s="11">
        <f t="shared" si="27"/>
        <v>42506</v>
      </c>
      <c r="C447" s="44">
        <v>0.77684857142857133</v>
      </c>
      <c r="D447" s="35">
        <v>2.2999999999999998</v>
      </c>
      <c r="E447" s="12">
        <v>2.6785714285714164</v>
      </c>
      <c r="F447" s="12">
        <v>-8</v>
      </c>
      <c r="G447" s="35">
        <v>178.67517142857139</v>
      </c>
      <c r="H447" s="35"/>
      <c r="I447" s="35">
        <v>2.59</v>
      </c>
      <c r="J447" s="12">
        <v>2.7777777777777715</v>
      </c>
      <c r="K447" s="12">
        <v>9.7457627118644012</v>
      </c>
      <c r="L447" s="35">
        <v>201.20377999999994</v>
      </c>
      <c r="M447" s="35"/>
      <c r="N447" s="35">
        <v>0</v>
      </c>
      <c r="O447" s="35">
        <v>0</v>
      </c>
      <c r="P447" s="35" t="e">
        <v>#DIV/0!</v>
      </c>
      <c r="Q447" s="35">
        <v>0</v>
      </c>
      <c r="S447" s="35">
        <v>4.0199999999999996</v>
      </c>
      <c r="T447" s="12">
        <v>5.2356020942408321</v>
      </c>
      <c r="U447" s="12">
        <v>-4.7393364928909989</v>
      </c>
      <c r="V447" s="35">
        <v>312.29312571428562</v>
      </c>
    </row>
    <row r="448" spans="1:22">
      <c r="A448" s="168">
        <f t="shared" ref="A448:B448" si="28">A447+7</f>
        <v>42519</v>
      </c>
      <c r="B448" s="11">
        <f t="shared" si="28"/>
        <v>42513</v>
      </c>
      <c r="C448" s="44">
        <v>0.76478428571428569</v>
      </c>
      <c r="D448" s="35">
        <v>2.36</v>
      </c>
      <c r="E448" s="12">
        <v>2.6086956521739211</v>
      </c>
      <c r="F448" s="12">
        <v>-4.0650406504065018</v>
      </c>
      <c r="G448" s="35">
        <v>180.48909142857141</v>
      </c>
      <c r="H448" s="35"/>
      <c r="I448" s="35">
        <v>2.69</v>
      </c>
      <c r="J448" s="12">
        <v>3.8610038610038799</v>
      </c>
      <c r="K448" s="12">
        <v>17.467248908296938</v>
      </c>
      <c r="L448" s="35">
        <v>205.72697285714284</v>
      </c>
      <c r="M448" s="35"/>
      <c r="N448" s="35">
        <v>0</v>
      </c>
      <c r="O448" s="35">
        <v>0</v>
      </c>
      <c r="P448" s="35" t="e">
        <v>#DIV/0!</v>
      </c>
      <c r="Q448" s="35">
        <v>0</v>
      </c>
      <c r="S448" s="35">
        <v>4.0199999999999996</v>
      </c>
      <c r="T448" s="12">
        <v>0</v>
      </c>
      <c r="U448" s="12">
        <v>-4.7393364928909989</v>
      </c>
      <c r="V448" s="35">
        <v>307.44328285714283</v>
      </c>
    </row>
    <row r="449" spans="1:22">
      <c r="A449" s="168">
        <f t="shared" ref="A449:B449" si="29">A448+7</f>
        <v>42526</v>
      </c>
      <c r="B449" s="11">
        <f t="shared" si="29"/>
        <v>42520</v>
      </c>
      <c r="C449" s="44">
        <v>0.76831142857142853</v>
      </c>
      <c r="D449" s="35">
        <v>2.38</v>
      </c>
      <c r="E449" s="12">
        <v>0.84745762711864359</v>
      </c>
      <c r="F449" s="12">
        <v>-2.0576131687242878</v>
      </c>
      <c r="G449" s="35">
        <v>182.85811999999999</v>
      </c>
      <c r="H449" s="35"/>
      <c r="I449" s="35">
        <v>2.77</v>
      </c>
      <c r="J449" s="12">
        <v>2.9739776951672923</v>
      </c>
      <c r="K449" s="12">
        <v>23.660714285714278</v>
      </c>
      <c r="L449" s="35">
        <v>212.82226571428572</v>
      </c>
      <c r="M449" s="35"/>
      <c r="N449" s="35">
        <v>0</v>
      </c>
      <c r="O449" s="35">
        <v>0</v>
      </c>
      <c r="P449" s="35" t="e">
        <v>#DIV/0!</v>
      </c>
      <c r="Q449" s="35">
        <v>0</v>
      </c>
      <c r="S449" s="35">
        <v>3.87</v>
      </c>
      <c r="T449" s="12">
        <v>-3.7313432835820777</v>
      </c>
      <c r="U449" s="12">
        <v>-9.3676814988290289</v>
      </c>
      <c r="V449" s="35">
        <v>297.33652285714288</v>
      </c>
    </row>
    <row r="450" spans="1:22">
      <c r="A450" s="168">
        <f t="shared" ref="A450:B450" si="30">A449+7</f>
        <v>42533</v>
      </c>
      <c r="B450" s="11">
        <f t="shared" si="30"/>
        <v>42527</v>
      </c>
      <c r="C450" s="44">
        <v>0.78190142857142853</v>
      </c>
      <c r="D450" s="35">
        <v>2.41</v>
      </c>
      <c r="E450" s="12">
        <v>1.2605042016806891</v>
      </c>
      <c r="F450" s="12">
        <v>-0.82304526748970375</v>
      </c>
      <c r="G450" s="35">
        <v>188.43824428571429</v>
      </c>
      <c r="H450" s="35"/>
      <c r="I450" s="35">
        <v>2.86</v>
      </c>
      <c r="J450" s="12">
        <v>3.2490974729241913</v>
      </c>
      <c r="K450" s="12">
        <v>27.678571428571416</v>
      </c>
      <c r="L450" s="35">
        <v>223.62380857142855</v>
      </c>
      <c r="M450" s="35"/>
      <c r="N450" s="35">
        <v>0</v>
      </c>
      <c r="O450" s="35">
        <v>0</v>
      </c>
      <c r="P450" s="35" t="e">
        <v>#DIV/0!</v>
      </c>
      <c r="Q450" s="35">
        <v>0</v>
      </c>
      <c r="S450" s="35">
        <v>3.67</v>
      </c>
      <c r="T450" s="12">
        <v>-5.1679586563307538</v>
      </c>
      <c r="U450" s="12">
        <v>-14.051522248243558</v>
      </c>
      <c r="V450" s="35">
        <v>286.95782428571425</v>
      </c>
    </row>
    <row r="451" spans="1:22">
      <c r="A451" s="168">
        <f t="shared" ref="A451:B451" si="31">A450+7</f>
        <v>42540</v>
      </c>
      <c r="B451" s="11">
        <f t="shared" si="31"/>
        <v>42534</v>
      </c>
      <c r="C451" s="44">
        <v>0.79029142857142864</v>
      </c>
      <c r="D451" s="35">
        <v>2.46</v>
      </c>
      <c r="E451" s="12">
        <v>2.0746887966804906</v>
      </c>
      <c r="F451" s="12">
        <v>1.6528925619834638</v>
      </c>
      <c r="G451" s="35">
        <v>194.41169142857143</v>
      </c>
      <c r="H451" s="35"/>
      <c r="I451" s="35">
        <v>2.95</v>
      </c>
      <c r="J451" s="12">
        <v>3.1468531468531751</v>
      </c>
      <c r="K451" s="12">
        <v>31.696428571428555</v>
      </c>
      <c r="L451" s="35">
        <v>233.13597142857145</v>
      </c>
      <c r="M451" s="35"/>
      <c r="N451" s="35">
        <v>0</v>
      </c>
      <c r="O451" s="35">
        <v>0</v>
      </c>
      <c r="P451" s="35" t="e">
        <v>#DIV/0!</v>
      </c>
      <c r="Q451" s="35">
        <v>0</v>
      </c>
      <c r="S451" s="35">
        <v>3.47</v>
      </c>
      <c r="T451" s="12">
        <v>-5.4495912806539479</v>
      </c>
      <c r="U451" s="12">
        <v>-15.776699029126206</v>
      </c>
      <c r="V451" s="35">
        <v>274.23112571428578</v>
      </c>
    </row>
    <row r="452" spans="1:22">
      <c r="A452" s="168">
        <f t="shared" ref="A452:B452" si="32">A451+7</f>
        <v>42547</v>
      </c>
      <c r="B452" s="11">
        <f t="shared" si="32"/>
        <v>42541</v>
      </c>
      <c r="C452" s="44">
        <v>0.78255428571428565</v>
      </c>
      <c r="D452" s="35">
        <v>2.52</v>
      </c>
      <c r="E452" s="12">
        <v>2.4390243902439011</v>
      </c>
      <c r="F452" s="12">
        <v>4.1322314049586879</v>
      </c>
      <c r="G452" s="35">
        <v>197.20367999999999</v>
      </c>
      <c r="H452" s="35"/>
      <c r="I452" s="35">
        <v>3.05</v>
      </c>
      <c r="J452" s="12">
        <v>3.3898305084745743</v>
      </c>
      <c r="K452" s="12">
        <v>36.160714285714249</v>
      </c>
      <c r="L452" s="35">
        <v>238.67905714285712</v>
      </c>
      <c r="M452" s="35"/>
      <c r="N452" s="35">
        <v>0</v>
      </c>
      <c r="O452" s="35">
        <v>0</v>
      </c>
      <c r="P452" s="35" t="e">
        <v>#DIV/0!</v>
      </c>
      <c r="Q452" s="35">
        <v>0</v>
      </c>
      <c r="S452" s="35">
        <v>3.57</v>
      </c>
      <c r="T452" s="12">
        <v>2.8818443804034359</v>
      </c>
      <c r="U452" s="12">
        <v>-15.402843601895739</v>
      </c>
      <c r="V452" s="35">
        <v>279.37187999999998</v>
      </c>
    </row>
    <row r="453" spans="1:22">
      <c r="A453" s="168">
        <f t="shared" ref="A453:B453" si="33">A452+7</f>
        <v>42554</v>
      </c>
      <c r="B453" s="11">
        <f t="shared" si="33"/>
        <v>42548</v>
      </c>
      <c r="C453" s="44">
        <v>0.82818571428571441</v>
      </c>
      <c r="D453" s="35">
        <v>2.6</v>
      </c>
      <c r="E453" s="12">
        <v>3.1746031746031917</v>
      </c>
      <c r="F453" s="12">
        <v>7.4380165289256155</v>
      </c>
      <c r="G453" s="35">
        <v>215.32828571428576</v>
      </c>
      <c r="H453" s="35"/>
      <c r="I453" s="35">
        <v>3.18</v>
      </c>
      <c r="J453" s="12">
        <v>4.2622950819672241</v>
      </c>
      <c r="K453" s="12">
        <v>41.964285714285694</v>
      </c>
      <c r="L453" s="35">
        <v>263.3630571428572</v>
      </c>
      <c r="M453" s="35"/>
      <c r="N453" s="35">
        <v>0</v>
      </c>
      <c r="O453" s="35">
        <v>0</v>
      </c>
      <c r="P453" s="35" t="e">
        <v>#DIV/0!</v>
      </c>
      <c r="Q453" s="35">
        <v>0</v>
      </c>
      <c r="S453" s="35">
        <v>3.57</v>
      </c>
      <c r="T453" s="12">
        <v>0</v>
      </c>
      <c r="U453" s="12">
        <v>-17.361111111111114</v>
      </c>
      <c r="V453" s="35">
        <v>295.66230000000007</v>
      </c>
    </row>
    <row r="454" spans="1:22">
      <c r="A454" s="168">
        <f t="shared" ref="A454:B454" si="34">A453+7</f>
        <v>42561</v>
      </c>
      <c r="B454" s="11">
        <f t="shared" si="34"/>
        <v>42555</v>
      </c>
      <c r="C454" s="44">
        <v>0.84800428571428577</v>
      </c>
      <c r="D454" s="35">
        <v>2.67</v>
      </c>
      <c r="E454" s="12">
        <v>2.6923076923076792</v>
      </c>
      <c r="F454" s="12">
        <v>8.9795918367346843</v>
      </c>
      <c r="G454" s="35">
        <v>226.4171442857143</v>
      </c>
      <c r="H454" s="35"/>
      <c r="I454" s="35">
        <v>3.26</v>
      </c>
      <c r="J454" s="12">
        <v>2.5157232704402333</v>
      </c>
      <c r="K454" s="12">
        <v>44.247787610619469</v>
      </c>
      <c r="L454" s="35">
        <v>276.44939714285715</v>
      </c>
      <c r="M454" s="35"/>
      <c r="N454" s="35">
        <v>0</v>
      </c>
      <c r="O454" s="35">
        <v>0</v>
      </c>
      <c r="P454" s="35" t="e">
        <v>#DIV/0!</v>
      </c>
      <c r="Q454" s="35">
        <v>0</v>
      </c>
      <c r="S454" s="35">
        <v>3.57</v>
      </c>
      <c r="T454" s="12">
        <v>0</v>
      </c>
      <c r="U454" s="12">
        <v>-17.361111111111114</v>
      </c>
      <c r="V454" s="35">
        <v>302.73752999999999</v>
      </c>
    </row>
    <row r="455" spans="1:22">
      <c r="A455" s="168">
        <f t="shared" ref="A455:B455" si="35">A454+7</f>
        <v>42568</v>
      </c>
      <c r="B455" s="11">
        <f t="shared" si="35"/>
        <v>42562</v>
      </c>
      <c r="C455" s="44">
        <v>0.8398199999999999</v>
      </c>
      <c r="D455" s="35">
        <v>2.77</v>
      </c>
      <c r="E455" s="12">
        <v>3.7453183520599396</v>
      </c>
      <c r="F455" s="12">
        <v>13.061224489795919</v>
      </c>
      <c r="G455" s="35">
        <v>232.63013999999998</v>
      </c>
      <c r="H455" s="35"/>
      <c r="I455" s="35">
        <v>3.34</v>
      </c>
      <c r="J455" s="12">
        <v>2.4539877300613568</v>
      </c>
      <c r="K455" s="12">
        <v>47.787610619469035</v>
      </c>
      <c r="L455" s="35">
        <v>280.49987999999996</v>
      </c>
      <c r="M455" s="35"/>
      <c r="N455" s="35">
        <v>0</v>
      </c>
      <c r="O455" s="35">
        <v>0</v>
      </c>
      <c r="P455" s="35" t="e">
        <v>#DIV/0!</v>
      </c>
      <c r="Q455" s="35">
        <v>0</v>
      </c>
      <c r="S455" s="35">
        <v>3.77</v>
      </c>
      <c r="T455" s="12">
        <v>5.6022408963585519</v>
      </c>
      <c r="U455" s="12">
        <v>-11.709601873536286</v>
      </c>
      <c r="V455" s="35">
        <v>316.61213999999995</v>
      </c>
    </row>
    <row r="456" spans="1:22">
      <c r="A456" s="168">
        <f t="shared" ref="A456:B456" si="36">A455+7</f>
        <v>42575</v>
      </c>
      <c r="B456" s="11">
        <f t="shared" si="36"/>
        <v>42569</v>
      </c>
      <c r="C456" s="44">
        <v>0.8371614285714285</v>
      </c>
      <c r="D456" s="35">
        <v>2.84</v>
      </c>
      <c r="E456" s="12">
        <v>2.5270758122743615</v>
      </c>
      <c r="F456" s="12">
        <v>15.918367346938766</v>
      </c>
      <c r="G456" s="35">
        <v>237.75384571428569</v>
      </c>
      <c r="H456" s="35"/>
      <c r="I456" s="35">
        <v>3.37</v>
      </c>
      <c r="J456" s="12">
        <v>0.898203592814383</v>
      </c>
      <c r="K456" s="12">
        <v>49.115044247787637</v>
      </c>
      <c r="L456" s="35">
        <v>282.12340142857141</v>
      </c>
      <c r="M456" s="35"/>
      <c r="N456" s="35">
        <v>0</v>
      </c>
      <c r="O456" s="35">
        <v>0</v>
      </c>
      <c r="P456" s="35" t="e">
        <v>#DIV/0!</v>
      </c>
      <c r="Q456" s="35">
        <v>0</v>
      </c>
      <c r="S456" s="35">
        <v>3.82</v>
      </c>
      <c r="T456" s="12">
        <v>1.326259946949591</v>
      </c>
      <c r="U456" s="12">
        <v>-9.4786729857819836</v>
      </c>
      <c r="V456" s="35">
        <v>319.79566571428563</v>
      </c>
    </row>
    <row r="457" spans="1:22">
      <c r="A457" s="168">
        <f t="shared" ref="A457:B457" si="37">A456+7</f>
        <v>42582</v>
      </c>
      <c r="B457" s="11">
        <f t="shared" si="37"/>
        <v>42576</v>
      </c>
      <c r="C457" s="44">
        <v>0.84054714285714294</v>
      </c>
      <c r="D457" s="35">
        <v>2.84</v>
      </c>
      <c r="E457" s="12">
        <v>0</v>
      </c>
      <c r="F457" s="12">
        <v>14.51612903225805</v>
      </c>
      <c r="G457" s="35">
        <v>238.7153885714286</v>
      </c>
      <c r="H457" s="35"/>
      <c r="I457" s="35">
        <v>3.37</v>
      </c>
      <c r="J457" s="12">
        <v>0</v>
      </c>
      <c r="K457" s="12">
        <v>49.115044247787637</v>
      </c>
      <c r="L457" s="35">
        <v>283.26438714285717</v>
      </c>
      <c r="M457" s="35"/>
      <c r="N457" s="35">
        <v>0</v>
      </c>
      <c r="O457" s="35">
        <v>0</v>
      </c>
      <c r="P457" s="35" t="e">
        <v>#DIV/0!</v>
      </c>
      <c r="Q457" s="35">
        <v>0</v>
      </c>
      <c r="S457" s="35">
        <v>4.0199999999999996</v>
      </c>
      <c r="T457" s="12">
        <v>5.2356020942408321</v>
      </c>
      <c r="U457" s="12">
        <v>-6.9444444444444571</v>
      </c>
      <c r="V457" s="35">
        <v>337.89995142857146</v>
      </c>
    </row>
    <row r="458" spans="1:22">
      <c r="A458" s="168">
        <f t="shared" ref="A458:B458" si="38">A457+7</f>
        <v>42589</v>
      </c>
      <c r="B458" s="11">
        <f t="shared" si="38"/>
        <v>42583</v>
      </c>
      <c r="C458" s="44">
        <v>0.84483285714285705</v>
      </c>
      <c r="D458" s="35">
        <v>2.84</v>
      </c>
      <c r="E458" s="12">
        <v>0</v>
      </c>
      <c r="F458" s="12">
        <v>11.372549019607845</v>
      </c>
      <c r="G458" s="35">
        <v>239.93253142857139</v>
      </c>
      <c r="H458" s="35"/>
      <c r="I458" s="35">
        <v>3.37</v>
      </c>
      <c r="J458" s="12">
        <v>0</v>
      </c>
      <c r="K458" s="12">
        <v>45.887445887445892</v>
      </c>
      <c r="L458" s="35">
        <v>284.70867285714286</v>
      </c>
      <c r="M458" s="35"/>
      <c r="N458" s="35">
        <v>0</v>
      </c>
      <c r="O458" s="35">
        <v>0</v>
      </c>
      <c r="P458" s="35" t="e">
        <v>#DIV/0!</v>
      </c>
      <c r="Q458" s="35">
        <v>0</v>
      </c>
      <c r="S458" s="35">
        <v>4.32</v>
      </c>
      <c r="T458" s="12">
        <v>7.462686567164198</v>
      </c>
      <c r="U458" s="12">
        <v>-10.373443983402481</v>
      </c>
      <c r="V458" s="35">
        <v>364.96779428571426</v>
      </c>
    </row>
    <row r="459" spans="1:22">
      <c r="A459" s="168">
        <f t="shared" ref="A459:B459" si="39">A458+7</f>
        <v>42596</v>
      </c>
      <c r="B459" s="11">
        <f t="shared" si="39"/>
        <v>42590</v>
      </c>
      <c r="C459" s="44">
        <v>0.85548999999999997</v>
      </c>
      <c r="D459" s="35">
        <v>2.84</v>
      </c>
      <c r="E459" s="12">
        <v>0</v>
      </c>
      <c r="F459" s="12">
        <v>8.812260536398469</v>
      </c>
      <c r="G459" s="35">
        <v>242.95915999999997</v>
      </c>
      <c r="H459" s="35"/>
      <c r="I459" s="35">
        <v>3.37</v>
      </c>
      <c r="J459" s="12">
        <v>0</v>
      </c>
      <c r="K459" s="12">
        <v>41.596638655462186</v>
      </c>
      <c r="L459" s="35">
        <v>288.30013000000002</v>
      </c>
      <c r="M459" s="35"/>
      <c r="N459" s="35">
        <v>0</v>
      </c>
      <c r="O459" s="35">
        <v>0</v>
      </c>
      <c r="P459" s="35" t="e">
        <v>#DIV/0!</v>
      </c>
      <c r="Q459" s="35">
        <v>0</v>
      </c>
      <c r="S459" s="35">
        <v>4.32</v>
      </c>
      <c r="T459" s="12">
        <v>0</v>
      </c>
      <c r="U459" s="12">
        <v>-10.373443983402481</v>
      </c>
      <c r="V459" s="35">
        <v>369.57168000000001</v>
      </c>
    </row>
    <row r="460" spans="1:22">
      <c r="A460" s="168">
        <f t="shared" ref="A460:B460" si="40">A459+7</f>
        <v>42603</v>
      </c>
      <c r="B460" s="11">
        <f t="shared" si="40"/>
        <v>42597</v>
      </c>
      <c r="C460" s="44">
        <v>0.86510571428571426</v>
      </c>
      <c r="D460" s="35">
        <v>2.99</v>
      </c>
      <c r="E460" s="12">
        <v>5.2816901408450718</v>
      </c>
      <c r="F460" s="12">
        <v>11.152416356877339</v>
      </c>
      <c r="G460" s="35">
        <v>258.66660857142858</v>
      </c>
      <c r="H460" s="35"/>
      <c r="I460" s="35">
        <v>3.46</v>
      </c>
      <c r="J460" s="12">
        <v>2.6706231454005831</v>
      </c>
      <c r="K460" s="12">
        <v>41.224489795918345</v>
      </c>
      <c r="L460" s="35">
        <v>299.3265771428571</v>
      </c>
      <c r="M460" s="35"/>
      <c r="N460" s="35">
        <v>0</v>
      </c>
      <c r="O460" s="35">
        <v>0</v>
      </c>
      <c r="P460" s="35" t="e">
        <v>#DIV/0!</v>
      </c>
      <c r="Q460" s="35">
        <v>0</v>
      </c>
      <c r="S460" s="35">
        <v>4.0199999999999996</v>
      </c>
      <c r="T460" s="12">
        <v>-6.9444444444444571</v>
      </c>
      <c r="U460" s="12">
        <v>-4.7393364928909989</v>
      </c>
      <c r="V460" s="35">
        <v>347.77249714285705</v>
      </c>
    </row>
    <row r="461" spans="1:22">
      <c r="A461" s="168">
        <f t="shared" ref="A461:B461" si="41">A460+7</f>
        <v>42610</v>
      </c>
      <c r="B461" s="11">
        <f t="shared" si="41"/>
        <v>42604</v>
      </c>
      <c r="C461" s="44">
        <v>0.85767428571428561</v>
      </c>
      <c r="D461" s="35">
        <v>3.14</v>
      </c>
      <c r="E461" s="12">
        <v>5.0167224080267516</v>
      </c>
      <c r="F461" s="12">
        <v>12.949640287769796</v>
      </c>
      <c r="G461" s="35">
        <v>269.30972571428572</v>
      </c>
      <c r="H461" s="35"/>
      <c r="I461" s="35">
        <v>3.55</v>
      </c>
      <c r="J461" s="12">
        <v>2.6011560693641513</v>
      </c>
      <c r="K461" s="12">
        <v>39.763779527559052</v>
      </c>
      <c r="L461" s="35">
        <v>304.47437142857137</v>
      </c>
      <c r="M461" s="35"/>
      <c r="N461" s="35">
        <v>0</v>
      </c>
      <c r="O461" s="35">
        <v>0</v>
      </c>
      <c r="P461" s="35" t="e">
        <v>#DIV/0!</v>
      </c>
      <c r="Q461" s="35">
        <v>0</v>
      </c>
      <c r="S461" s="35">
        <v>3.82</v>
      </c>
      <c r="T461" s="12">
        <v>-4.9751243781094416</v>
      </c>
      <c r="U461" s="12">
        <v>-9.4786729857819836</v>
      </c>
      <c r="V461" s="35">
        <v>327.63157714285711</v>
      </c>
    </row>
    <row r="462" spans="1:22">
      <c r="A462" s="168">
        <f t="shared" ref="A462:B462" si="42">A461+7</f>
        <v>42617</v>
      </c>
      <c r="B462" s="11">
        <f t="shared" si="42"/>
        <v>42611</v>
      </c>
      <c r="C462" s="44">
        <v>0.84781714285714294</v>
      </c>
      <c r="D462" s="35">
        <v>3.22</v>
      </c>
      <c r="E462" s="12">
        <v>2.5477707006369457</v>
      </c>
      <c r="F462" s="12">
        <v>14.184397163120593</v>
      </c>
      <c r="G462" s="35">
        <v>272.99712000000005</v>
      </c>
      <c r="H462" s="35"/>
      <c r="I462" s="35">
        <v>3.62</v>
      </c>
      <c r="J462" s="12">
        <v>1.9718309859154886</v>
      </c>
      <c r="K462" s="12">
        <v>39.230769230769226</v>
      </c>
      <c r="L462" s="35">
        <v>306.90980571428577</v>
      </c>
      <c r="M462" s="35"/>
      <c r="N462" s="35">
        <v>0</v>
      </c>
      <c r="O462" s="35">
        <v>0</v>
      </c>
      <c r="P462" s="35" t="e">
        <v>#DIV/0!</v>
      </c>
      <c r="Q462" s="35">
        <v>0</v>
      </c>
      <c r="S462" s="35">
        <v>3.62</v>
      </c>
      <c r="T462" s="12">
        <v>-5.2356020942408321</v>
      </c>
      <c r="U462" s="12">
        <v>-12.135922330097088</v>
      </c>
      <c r="V462" s="35">
        <v>306.90980571428577</v>
      </c>
    </row>
    <row r="463" spans="1:22">
      <c r="A463" s="168">
        <f t="shared" ref="A463:B463" si="43">A462+7</f>
        <v>42624</v>
      </c>
      <c r="B463" s="11">
        <f t="shared" si="43"/>
        <v>42618</v>
      </c>
      <c r="C463" s="44">
        <v>0.84154571428571423</v>
      </c>
      <c r="D463" s="35">
        <v>3.22</v>
      </c>
      <c r="E463" s="12">
        <v>0</v>
      </c>
      <c r="F463" s="12">
        <v>12.982456140350877</v>
      </c>
      <c r="G463" s="35">
        <v>270.97771999999998</v>
      </c>
      <c r="H463" s="35"/>
      <c r="I463" s="35">
        <v>3.66</v>
      </c>
      <c r="J463" s="12">
        <v>1.1049723756906076</v>
      </c>
      <c r="K463" s="12">
        <v>38.113207547169822</v>
      </c>
      <c r="L463" s="35">
        <v>308.00573142857144</v>
      </c>
      <c r="M463" s="35"/>
      <c r="N463" s="35">
        <v>0</v>
      </c>
      <c r="O463" s="35">
        <v>0</v>
      </c>
      <c r="P463" s="35" t="e">
        <v>#DIV/0!</v>
      </c>
      <c r="Q463" s="35">
        <v>0</v>
      </c>
      <c r="S463" s="35">
        <v>3.62</v>
      </c>
      <c r="T463" s="12">
        <v>0</v>
      </c>
      <c r="U463" s="12">
        <v>-12.135922330097088</v>
      </c>
      <c r="V463" s="35">
        <v>304.63954857142858</v>
      </c>
    </row>
    <row r="464" spans="1:22">
      <c r="A464" s="168">
        <f t="shared" ref="A464:B464" si="44">A463+7</f>
        <v>42631</v>
      </c>
      <c r="B464" s="11">
        <f t="shared" si="44"/>
        <v>42625</v>
      </c>
      <c r="C464" s="44">
        <v>0.84925428571428563</v>
      </c>
      <c r="D464" s="35">
        <v>3.27</v>
      </c>
      <c r="E464" s="12">
        <v>1.5527950310558936</v>
      </c>
      <c r="F464" s="12">
        <v>14.736842105263165</v>
      </c>
      <c r="G464" s="35">
        <v>277.70615142857145</v>
      </c>
      <c r="H464" s="35"/>
      <c r="I464" s="35">
        <v>3.75</v>
      </c>
      <c r="J464" s="12">
        <v>2.4590163934426101</v>
      </c>
      <c r="K464" s="12">
        <v>39.925373134328368</v>
      </c>
      <c r="L464" s="35">
        <v>318.4703571428571</v>
      </c>
      <c r="M464" s="35"/>
      <c r="N464" s="35">
        <v>0</v>
      </c>
      <c r="O464" s="35">
        <v>0</v>
      </c>
      <c r="P464" s="35" t="e">
        <v>#DIV/0!</v>
      </c>
      <c r="Q464" s="35">
        <v>0</v>
      </c>
      <c r="S464" s="35">
        <v>3.62</v>
      </c>
      <c r="T464" s="12">
        <v>0</v>
      </c>
      <c r="U464" s="12">
        <v>-12.135922330097088</v>
      </c>
      <c r="V464" s="35">
        <v>307.4300514285714</v>
      </c>
    </row>
    <row r="465" spans="1:22">
      <c r="A465" s="168">
        <f t="shared" ref="A465:B465" si="45">A464+7</f>
        <v>42638</v>
      </c>
      <c r="B465" s="11">
        <f t="shared" si="45"/>
        <v>42632</v>
      </c>
      <c r="C465" s="44">
        <v>0.85914857142857148</v>
      </c>
      <c r="D465" s="35">
        <v>3.31</v>
      </c>
      <c r="E465" s="12">
        <v>1.223241590214073</v>
      </c>
      <c r="F465" s="12">
        <v>16.140350877192986</v>
      </c>
      <c r="G465" s="35">
        <v>284.37817714285717</v>
      </c>
      <c r="H465" s="35"/>
      <c r="I465" s="35">
        <v>3.84</v>
      </c>
      <c r="J465" s="12">
        <v>2.4000000000000057</v>
      </c>
      <c r="K465" s="12">
        <v>43.283582089552226</v>
      </c>
      <c r="L465" s="35">
        <v>329.91305142857141</v>
      </c>
      <c r="M465" s="35"/>
      <c r="N465" s="35">
        <v>0</v>
      </c>
      <c r="O465" s="35">
        <v>0</v>
      </c>
      <c r="P465" s="35" t="e">
        <v>#DIV/0!</v>
      </c>
      <c r="Q465" s="35">
        <v>0</v>
      </c>
      <c r="S465" s="35">
        <v>3.92</v>
      </c>
      <c r="T465" s="12">
        <v>8.2872928176795426</v>
      </c>
      <c r="U465" s="12">
        <v>-4.8543689320388381</v>
      </c>
      <c r="V465" s="35">
        <v>336.78624000000002</v>
      </c>
    </row>
    <row r="466" spans="1:22">
      <c r="A466" s="168">
        <f t="shared" ref="A466:B466" si="46">A465+7</f>
        <v>42645</v>
      </c>
      <c r="B466" s="11">
        <f t="shared" si="46"/>
        <v>42639</v>
      </c>
      <c r="C466" s="44">
        <v>0.86355714285714258</v>
      </c>
      <c r="D466" s="35">
        <v>3.33</v>
      </c>
      <c r="E466" s="12">
        <v>0.60422960725074404</v>
      </c>
      <c r="F466" s="12">
        <v>16.842105263157904</v>
      </c>
      <c r="G466" s="35">
        <v>287.56452857142847</v>
      </c>
      <c r="H466" s="35"/>
      <c r="I466" s="35">
        <v>3.88</v>
      </c>
      <c r="J466" s="12">
        <v>1.0416666666666714</v>
      </c>
      <c r="K466" s="12">
        <v>44.776119402985074</v>
      </c>
      <c r="L466" s="35">
        <v>335.06017142857132</v>
      </c>
      <c r="M466" s="35"/>
      <c r="N466" s="35">
        <v>0</v>
      </c>
      <c r="O466" s="35">
        <v>0</v>
      </c>
      <c r="P466" s="35" t="e">
        <v>#DIV/0!</v>
      </c>
      <c r="Q466" s="35">
        <v>0</v>
      </c>
      <c r="S466" s="35">
        <v>4.0199999999999996</v>
      </c>
      <c r="T466" s="12">
        <v>2.5510204081632679</v>
      </c>
      <c r="U466" s="12">
        <v>-2.4271844660194262</v>
      </c>
      <c r="V466" s="35">
        <v>347.14997142857129</v>
      </c>
    </row>
    <row r="467" spans="1:22">
      <c r="A467" s="168">
        <f t="shared" ref="A467:B467" si="47">A466+7</f>
        <v>42652</v>
      </c>
      <c r="B467" s="11">
        <f t="shared" si="47"/>
        <v>42646</v>
      </c>
      <c r="C467" s="44">
        <v>0.88306428571428575</v>
      </c>
      <c r="D467" s="35">
        <v>3.33</v>
      </c>
      <c r="E467" s="12">
        <v>0</v>
      </c>
      <c r="F467" s="12">
        <v>16.842105263157904</v>
      </c>
      <c r="G467" s="35">
        <v>294.06040714285717</v>
      </c>
      <c r="H467" s="35"/>
      <c r="I467" s="35">
        <v>3.88</v>
      </c>
      <c r="J467" s="12">
        <v>0</v>
      </c>
      <c r="K467" s="12">
        <v>44.776119402985074</v>
      </c>
      <c r="L467" s="35">
        <v>342.62894285714287</v>
      </c>
      <c r="M467" s="35"/>
      <c r="N467" s="35">
        <v>0</v>
      </c>
      <c r="O467" s="35">
        <v>0</v>
      </c>
      <c r="P467" s="35" t="e">
        <v>#DIV/0!</v>
      </c>
      <c r="Q467" s="35">
        <v>0</v>
      </c>
      <c r="S467" s="35">
        <v>4.0199999999999996</v>
      </c>
      <c r="T467" s="12">
        <v>0</v>
      </c>
      <c r="U467" s="12">
        <v>-2.4271844660194262</v>
      </c>
      <c r="V467" s="35">
        <v>354.99184285714284</v>
      </c>
    </row>
    <row r="468" spans="1:22">
      <c r="A468" s="168">
        <f t="shared" ref="A468:B468" si="48">A467+7</f>
        <v>42659</v>
      </c>
      <c r="B468" s="11">
        <f t="shared" si="48"/>
        <v>42653</v>
      </c>
      <c r="C468" s="44">
        <v>0.90127999999999997</v>
      </c>
      <c r="D468" s="35">
        <v>3.22</v>
      </c>
      <c r="E468" s="12">
        <v>-3.303303303303295</v>
      </c>
      <c r="F468" s="12">
        <v>19.259259259259267</v>
      </c>
      <c r="G468" s="35">
        <v>290.21215999999998</v>
      </c>
      <c r="H468" s="35"/>
      <c r="I468" s="35">
        <v>3.88</v>
      </c>
      <c r="J468" s="12">
        <v>0</v>
      </c>
      <c r="K468" s="12">
        <v>44.776119402985074</v>
      </c>
      <c r="L468" s="35">
        <v>349.69664</v>
      </c>
      <c r="M468" s="35"/>
      <c r="N468" s="35">
        <v>0</v>
      </c>
      <c r="O468" s="35">
        <v>0</v>
      </c>
      <c r="P468" s="35" t="e">
        <v>#DIV/0!</v>
      </c>
      <c r="Q468" s="35">
        <v>0</v>
      </c>
      <c r="S468" s="35">
        <v>4.0199999999999996</v>
      </c>
      <c r="T468" s="12">
        <v>0</v>
      </c>
      <c r="U468" s="12">
        <v>-2.4271844660194262</v>
      </c>
      <c r="V468" s="35">
        <v>362.31455999999997</v>
      </c>
    </row>
    <row r="469" spans="1:22">
      <c r="A469" s="168">
        <f t="shared" ref="A469:B469" si="49">A468+7</f>
        <v>42666</v>
      </c>
      <c r="B469" s="11">
        <f t="shared" si="49"/>
        <v>42660</v>
      </c>
      <c r="C469" s="44">
        <v>0.89643714285714282</v>
      </c>
      <c r="D469" s="35">
        <v>3.15</v>
      </c>
      <c r="E469" s="12">
        <v>-2.1739130434782652</v>
      </c>
      <c r="F469" s="12">
        <v>16.666666666666657</v>
      </c>
      <c r="G469" s="35">
        <v>282.3777</v>
      </c>
      <c r="H469" s="35"/>
      <c r="I469" s="35">
        <v>3.83</v>
      </c>
      <c r="J469" s="12">
        <v>-1.288659793814432</v>
      </c>
      <c r="K469" s="12">
        <v>42.910447761194007</v>
      </c>
      <c r="L469" s="35">
        <v>343.33542571428575</v>
      </c>
      <c r="M469" s="35"/>
      <c r="N469" s="35">
        <v>0</v>
      </c>
      <c r="O469" s="35">
        <v>0</v>
      </c>
      <c r="P469" s="35" t="e">
        <v>#DIV/0!</v>
      </c>
      <c r="Q469" s="35">
        <v>0</v>
      </c>
      <c r="S469" s="35">
        <v>4.0199999999999996</v>
      </c>
      <c r="T469" s="12">
        <v>0</v>
      </c>
      <c r="U469" s="12">
        <v>-2.4271844660194262</v>
      </c>
      <c r="V469" s="35">
        <v>360.36773142857135</v>
      </c>
    </row>
    <row r="470" spans="1:22">
      <c r="A470" s="168">
        <f t="shared" ref="A470:B470" si="50">A469+7</f>
        <v>42673</v>
      </c>
      <c r="B470" s="11">
        <f t="shared" si="50"/>
        <v>42667</v>
      </c>
      <c r="C470" s="44">
        <v>0.89395142857142851</v>
      </c>
      <c r="D470" s="35">
        <v>3.07</v>
      </c>
      <c r="E470" s="12">
        <v>-2.5396825396825449</v>
      </c>
      <c r="F470" s="12">
        <v>13.703703703703681</v>
      </c>
      <c r="G470" s="35">
        <v>274.44308857142852</v>
      </c>
      <c r="H470" s="35"/>
      <c r="I470" s="35">
        <v>3.78</v>
      </c>
      <c r="J470" s="12">
        <v>-1.30548302872063</v>
      </c>
      <c r="K470" s="12">
        <v>41.044776119402968</v>
      </c>
      <c r="L470" s="35">
        <v>337.91363999999999</v>
      </c>
      <c r="M470" s="35"/>
      <c r="N470" s="35">
        <v>0</v>
      </c>
      <c r="O470" s="35">
        <v>0</v>
      </c>
      <c r="P470" s="35" t="e">
        <v>#DIV/0!</v>
      </c>
      <c r="Q470" s="35">
        <v>0</v>
      </c>
      <c r="S470" s="35">
        <v>3.87</v>
      </c>
      <c r="T470" s="12">
        <v>-3.7313432835820777</v>
      </c>
      <c r="U470" s="12">
        <v>-1.2755102040816269</v>
      </c>
      <c r="V470" s="35">
        <v>345.95920285714283</v>
      </c>
    </row>
    <row r="471" spans="1:22">
      <c r="A471" s="168">
        <f t="shared" ref="A471:B471" si="51">A470+7</f>
        <v>42680</v>
      </c>
      <c r="B471" s="11">
        <f t="shared" si="51"/>
        <v>42674</v>
      </c>
      <c r="C471" s="44">
        <v>0.89495000000000025</v>
      </c>
      <c r="D471" s="35">
        <v>2.99</v>
      </c>
      <c r="E471" s="12">
        <v>-2.6058631921823974</v>
      </c>
      <c r="F471" s="12">
        <v>10.740740740740733</v>
      </c>
      <c r="G471" s="35">
        <v>267.59005000000008</v>
      </c>
      <c r="H471" s="35"/>
      <c r="I471" s="35">
        <v>3.73</v>
      </c>
      <c r="J471" s="12">
        <v>-1.3227513227513157</v>
      </c>
      <c r="K471" s="12">
        <v>39.179104477611929</v>
      </c>
      <c r="L471" s="35">
        <v>333.81635000000006</v>
      </c>
      <c r="M471" s="35"/>
      <c r="N471" s="35">
        <v>0</v>
      </c>
      <c r="O471" s="35">
        <v>0</v>
      </c>
      <c r="P471" s="35" t="e">
        <v>#DIV/0!</v>
      </c>
      <c r="Q471" s="35">
        <v>0</v>
      </c>
      <c r="S471" s="35">
        <v>3.67</v>
      </c>
      <c r="T471" s="12">
        <v>-5.1679586563307538</v>
      </c>
      <c r="U471" s="12">
        <v>-6.3775510204081627</v>
      </c>
      <c r="V471" s="35">
        <v>328.44665000000009</v>
      </c>
    </row>
    <row r="472" spans="1:22">
      <c r="A472" s="168">
        <f t="shared" ref="A472:B472" si="52">A471+7</f>
        <v>42687</v>
      </c>
      <c r="B472" s="11">
        <f t="shared" si="52"/>
        <v>42681</v>
      </c>
      <c r="C472" s="44">
        <v>0.88002428571428559</v>
      </c>
      <c r="D472" s="35">
        <v>2.95</v>
      </c>
      <c r="E472" s="12">
        <v>-1.3377926421404709</v>
      </c>
      <c r="F472" s="12">
        <v>14.785992217898851</v>
      </c>
      <c r="G472" s="35">
        <v>259.6071642857143</v>
      </c>
      <c r="H472" s="35"/>
      <c r="I472" s="35">
        <v>3.71</v>
      </c>
      <c r="J472" s="12">
        <v>-0.53619302949061876</v>
      </c>
      <c r="K472" s="12">
        <v>38.432835820895519</v>
      </c>
      <c r="L472" s="35">
        <v>326.48900999999995</v>
      </c>
      <c r="M472" s="35"/>
      <c r="N472" s="35">
        <v>0</v>
      </c>
      <c r="O472" s="35">
        <v>0</v>
      </c>
      <c r="P472" s="35" t="e">
        <v>#DIV/0!</v>
      </c>
      <c r="Q472" s="35">
        <v>0</v>
      </c>
      <c r="S472" s="35">
        <v>3.67</v>
      </c>
      <c r="T472" s="12">
        <v>0</v>
      </c>
      <c r="U472" s="12">
        <v>-2.6525198938992105</v>
      </c>
      <c r="V472" s="35">
        <v>322.96891285714281</v>
      </c>
    </row>
    <row r="473" spans="1:22">
      <c r="A473" s="168">
        <f t="shared" ref="A473:B473" si="53">A472+7</f>
        <v>42694</v>
      </c>
      <c r="B473" s="11">
        <f t="shared" si="53"/>
        <v>42688</v>
      </c>
      <c r="C473" s="44">
        <v>0.86193857142857155</v>
      </c>
      <c r="D473" s="35">
        <v>2.95</v>
      </c>
      <c r="E473" s="12">
        <v>0</v>
      </c>
      <c r="F473" s="12">
        <v>22.916666666666671</v>
      </c>
      <c r="G473" s="35">
        <v>254.27187857142863</v>
      </c>
      <c r="H473" s="35"/>
      <c r="I473" s="35">
        <v>3.71</v>
      </c>
      <c r="J473" s="12">
        <v>0</v>
      </c>
      <c r="K473" s="12">
        <v>42.692307692307708</v>
      </c>
      <c r="L473" s="35">
        <v>319.77921000000003</v>
      </c>
      <c r="M473" s="35"/>
      <c r="N473" s="35">
        <v>0</v>
      </c>
      <c r="O473" s="35">
        <v>0</v>
      </c>
      <c r="P473" s="35" t="e">
        <v>#DIV/0!</v>
      </c>
      <c r="Q473" s="35">
        <v>0</v>
      </c>
      <c r="S473" s="35">
        <v>3.67</v>
      </c>
      <c r="T473" s="12">
        <v>0</v>
      </c>
      <c r="U473" s="12">
        <v>-2.6525198938992105</v>
      </c>
      <c r="V473" s="35">
        <v>316.33145571428571</v>
      </c>
    </row>
    <row r="474" spans="1:22">
      <c r="A474" s="168">
        <f t="shared" ref="A474:B474" si="54">A473+7</f>
        <v>42701</v>
      </c>
      <c r="B474" s="11">
        <f t="shared" si="54"/>
        <v>42695</v>
      </c>
      <c r="C474" s="44">
        <v>0.85417571428571437</v>
      </c>
      <c r="D474" s="35">
        <v>2.99</v>
      </c>
      <c r="E474" s="12">
        <v>1.3559322033898269</v>
      </c>
      <c r="F474" s="12">
        <v>30.000000000000028</v>
      </c>
      <c r="G474" s="35">
        <v>255.39853857142862</v>
      </c>
      <c r="H474" s="35"/>
      <c r="I474" s="35">
        <v>3.71</v>
      </c>
      <c r="J474" s="12">
        <v>0</v>
      </c>
      <c r="K474" s="12">
        <v>52.049180327868839</v>
      </c>
      <c r="L474" s="35">
        <v>316.89919000000003</v>
      </c>
      <c r="M474" s="35"/>
      <c r="N474" s="35">
        <v>0</v>
      </c>
      <c r="O474" s="35">
        <v>0</v>
      </c>
      <c r="P474" s="35" t="e">
        <v>#DIV/0!</v>
      </c>
      <c r="Q474" s="35">
        <v>0</v>
      </c>
      <c r="S474" s="35">
        <v>3.77</v>
      </c>
      <c r="T474" s="12">
        <v>2.724795640326974</v>
      </c>
      <c r="U474" s="12">
        <v>0</v>
      </c>
      <c r="V474" s="35">
        <v>322.0242442857143</v>
      </c>
    </row>
    <row r="475" spans="1:22">
      <c r="A475" s="168">
        <f t="shared" ref="A475:B475" si="55">A474+7</f>
        <v>42708</v>
      </c>
      <c r="B475" s="11">
        <f t="shared" si="55"/>
        <v>42702</v>
      </c>
      <c r="C475" s="44">
        <v>0.8475057142857142</v>
      </c>
      <c r="D475" s="35">
        <v>2.99</v>
      </c>
      <c r="E475" s="12">
        <v>0</v>
      </c>
      <c r="F475" s="12">
        <v>30.000000000000028</v>
      </c>
      <c r="G475" s="35">
        <v>253.40420857142857</v>
      </c>
      <c r="H475" s="35"/>
      <c r="I475" s="35">
        <v>3.71</v>
      </c>
      <c r="J475" s="12">
        <v>0</v>
      </c>
      <c r="K475" s="12">
        <v>53.941908713692925</v>
      </c>
      <c r="L475" s="35">
        <v>314.42461999999995</v>
      </c>
      <c r="M475" s="35"/>
      <c r="N475" s="35">
        <v>0</v>
      </c>
      <c r="O475" s="35">
        <v>0</v>
      </c>
      <c r="P475" s="35" t="e">
        <v>#DIV/0!</v>
      </c>
      <c r="Q475" s="35">
        <v>0</v>
      </c>
      <c r="S475" s="35">
        <v>3.97</v>
      </c>
      <c r="T475" s="12">
        <v>5.305039787798421</v>
      </c>
      <c r="U475" s="12">
        <v>0</v>
      </c>
      <c r="V475" s="35">
        <v>336.45976857142858</v>
      </c>
    </row>
    <row r="476" spans="1:22">
      <c r="A476" s="168">
        <f t="shared" ref="A476:B476" si="56">A475+7</f>
        <v>42715</v>
      </c>
      <c r="B476" s="11">
        <f t="shared" si="56"/>
        <v>42709</v>
      </c>
      <c r="C476" s="44">
        <v>0.84377285714285699</v>
      </c>
      <c r="D476" s="35">
        <v>3.05</v>
      </c>
      <c r="E476" s="12">
        <v>2.0066889632106779</v>
      </c>
      <c r="F476" s="12">
        <v>32.608695652173935</v>
      </c>
      <c r="G476" s="35">
        <v>257.35072142857138</v>
      </c>
      <c r="H476" s="35"/>
      <c r="I476" s="35">
        <v>3.73</v>
      </c>
      <c r="J476" s="12">
        <v>0.53908355795148566</v>
      </c>
      <c r="K476" s="12">
        <v>56.06694560669456</v>
      </c>
      <c r="L476" s="35">
        <v>314.72727571428567</v>
      </c>
      <c r="M476" s="35"/>
      <c r="N476" s="35">
        <v>0</v>
      </c>
      <c r="O476" s="35">
        <v>0</v>
      </c>
      <c r="P476" s="35" t="e">
        <v>#DIV/0!</v>
      </c>
      <c r="Q476" s="35">
        <v>0</v>
      </c>
      <c r="S476" s="35">
        <v>4.2699999999999996</v>
      </c>
      <c r="T476" s="12">
        <v>7.556675062972289</v>
      </c>
      <c r="U476" s="12">
        <v>-1.1574074074074332</v>
      </c>
      <c r="V476" s="35">
        <v>360.29100999999991</v>
      </c>
    </row>
    <row r="477" spans="1:22">
      <c r="A477" s="168">
        <f t="shared" ref="A477:B477" si="57">A476+7</f>
        <v>42722</v>
      </c>
      <c r="B477" s="11">
        <f t="shared" si="57"/>
        <v>42716</v>
      </c>
      <c r="C477" s="44">
        <v>0.83809142857142849</v>
      </c>
      <c r="D477" s="35">
        <v>3.08</v>
      </c>
      <c r="E477" s="12">
        <v>0.98360655737705827</v>
      </c>
      <c r="F477" s="12">
        <v>33.913043478260875</v>
      </c>
      <c r="G477" s="35">
        <v>258.13216</v>
      </c>
      <c r="H477" s="35"/>
      <c r="I477" s="35">
        <v>3.73</v>
      </c>
      <c r="J477" s="12">
        <v>0</v>
      </c>
      <c r="K477" s="12">
        <v>56.06694560669456</v>
      </c>
      <c r="L477" s="35">
        <v>312.60810285714285</v>
      </c>
      <c r="M477" s="35"/>
      <c r="N477" s="35">
        <v>0</v>
      </c>
      <c r="O477" s="35">
        <v>0</v>
      </c>
      <c r="P477" s="35" t="e">
        <v>#DIV/0!</v>
      </c>
      <c r="Q477" s="35">
        <v>0</v>
      </c>
      <c r="S477" s="35">
        <v>4.37</v>
      </c>
      <c r="T477" s="12">
        <v>2.3419203747072572</v>
      </c>
      <c r="U477" s="12">
        <v>1.1574074074073906</v>
      </c>
      <c r="V477" s="35">
        <v>366.24595428571422</v>
      </c>
    </row>
    <row r="478" spans="1:22">
      <c r="A478" s="168">
        <f t="shared" ref="A478:B478" si="58">A477+7</f>
        <v>42729</v>
      </c>
      <c r="B478" s="11">
        <f t="shared" si="58"/>
        <v>42723</v>
      </c>
      <c r="C478" s="44">
        <v>0.84492714285714299</v>
      </c>
      <c r="D478" s="35">
        <v>3.14</v>
      </c>
      <c r="E478" s="12">
        <v>1.9480519480519405</v>
      </c>
      <c r="F478" s="12">
        <v>36.521739130434781</v>
      </c>
      <c r="G478" s="35">
        <v>265.30712285714293</v>
      </c>
      <c r="H478" s="35"/>
      <c r="I478" s="35">
        <v>3.73</v>
      </c>
      <c r="J478" s="12">
        <v>0</v>
      </c>
      <c r="K478" s="12">
        <v>59.401709401709411</v>
      </c>
      <c r="L478" s="35">
        <v>315.15782428571436</v>
      </c>
      <c r="M478" s="35"/>
      <c r="N478" s="35">
        <v>0</v>
      </c>
      <c r="O478" s="35">
        <v>0</v>
      </c>
      <c r="P478" s="35" t="e">
        <v>#DIV/0!</v>
      </c>
      <c r="Q478" s="35">
        <v>0</v>
      </c>
      <c r="S478" s="35">
        <v>4.37</v>
      </c>
      <c r="T478" s="12">
        <v>0</v>
      </c>
      <c r="U478" s="12">
        <v>-5.4112554112554108</v>
      </c>
      <c r="V478" s="35">
        <v>369.23316142857152</v>
      </c>
    </row>
    <row r="479" spans="1:22">
      <c r="A479" s="168">
        <f t="shared" ref="A479:B479" si="59">A478+7</f>
        <v>42736</v>
      </c>
      <c r="B479" s="11">
        <f t="shared" si="59"/>
        <v>42730</v>
      </c>
      <c r="C479" s="44">
        <v>0.85360000000000003</v>
      </c>
      <c r="D479" s="35">
        <v>3.18</v>
      </c>
      <c r="E479" s="12">
        <v>1.2738853503184657</v>
      </c>
      <c r="F479" s="12">
        <v>38.260869565217405</v>
      </c>
      <c r="G479" s="35">
        <v>271.44480000000004</v>
      </c>
      <c r="H479" s="35"/>
      <c r="I479" s="35">
        <v>3.73</v>
      </c>
      <c r="J479" s="12">
        <v>0</v>
      </c>
      <c r="K479" s="12">
        <v>59.401709401709411</v>
      </c>
      <c r="L479" s="35">
        <v>318.39279999999997</v>
      </c>
      <c r="M479" s="35"/>
      <c r="N479" s="35">
        <v>0</v>
      </c>
      <c r="O479" s="35">
        <v>0</v>
      </c>
      <c r="P479" s="35" t="e">
        <v>#DIV/0!</v>
      </c>
      <c r="Q479" s="35">
        <v>0</v>
      </c>
      <c r="S479" s="35">
        <v>3.87</v>
      </c>
      <c r="T479" s="12">
        <v>-11.441647597254004</v>
      </c>
      <c r="U479" s="12">
        <v>-14.380530973451329</v>
      </c>
      <c r="V479" s="35">
        <v>330.34320000000002</v>
      </c>
    </row>
    <row r="480" spans="1:22">
      <c r="A480" s="168">
        <f t="shared" ref="A480:B480" si="60">A479+7</f>
        <v>42743</v>
      </c>
      <c r="B480" s="11">
        <f t="shared" si="60"/>
        <v>42737</v>
      </c>
      <c r="C480" s="44">
        <v>0.85237714285714294</v>
      </c>
      <c r="D480" s="35">
        <v>3.18</v>
      </c>
      <c r="E480" s="12">
        <v>0</v>
      </c>
      <c r="F480" s="12">
        <v>33.613445378151283</v>
      </c>
      <c r="G480" s="35">
        <v>271.05593142857145</v>
      </c>
      <c r="H480" s="35"/>
      <c r="I480" s="35">
        <v>3.73</v>
      </c>
      <c r="J480" s="12">
        <v>0</v>
      </c>
      <c r="K480" s="12">
        <v>54.771784232365121</v>
      </c>
      <c r="L480" s="35">
        <v>317.93667428571433</v>
      </c>
      <c r="M480" s="35"/>
      <c r="N480" s="35">
        <v>0</v>
      </c>
      <c r="O480" s="35">
        <v>0</v>
      </c>
      <c r="P480" s="35" t="e">
        <v>#DIV/0!</v>
      </c>
      <c r="Q480" s="35">
        <v>0</v>
      </c>
      <c r="S480" s="35">
        <v>3.67</v>
      </c>
      <c r="T480" s="12">
        <v>-5.1679586563307538</v>
      </c>
      <c r="U480" s="12">
        <v>-13.033175355450226</v>
      </c>
      <c r="V480" s="35">
        <v>312.82241142857146</v>
      </c>
    </row>
    <row r="481" spans="1:22">
      <c r="A481" s="168">
        <f t="shared" ref="A481:B481" si="61">A480+7</f>
        <v>42750</v>
      </c>
      <c r="B481" s="11">
        <f t="shared" si="61"/>
        <v>42744</v>
      </c>
      <c r="C481" s="44">
        <v>0.86844571428571427</v>
      </c>
      <c r="D481" s="35">
        <v>3.13</v>
      </c>
      <c r="E481" s="12">
        <v>-1.5723270440251724</v>
      </c>
      <c r="F481" s="12">
        <v>28.806584362139887</v>
      </c>
      <c r="G481" s="35">
        <v>271.82350857142853</v>
      </c>
      <c r="H481" s="35"/>
      <c r="I481" s="35">
        <v>3.73</v>
      </c>
      <c r="J481" s="12">
        <v>0</v>
      </c>
      <c r="K481" s="12">
        <v>51.626016260162601</v>
      </c>
      <c r="L481" s="35">
        <v>323.93025142857141</v>
      </c>
      <c r="M481" s="35"/>
      <c r="N481" s="35">
        <v>0</v>
      </c>
      <c r="O481" s="35">
        <v>0</v>
      </c>
      <c r="P481" s="35">
        <v>0</v>
      </c>
      <c r="Q481" s="35">
        <v>0</v>
      </c>
      <c r="S481" s="35">
        <v>3.47</v>
      </c>
      <c r="T481" s="12">
        <v>-5.4495912806539479</v>
      </c>
      <c r="U481" s="12">
        <v>-12.594458438287148</v>
      </c>
      <c r="V481" s="35">
        <v>301.35066285714288</v>
      </c>
    </row>
    <row r="482" spans="1:22">
      <c r="A482" s="168">
        <f t="shared" ref="A482:B482" si="62">A481+7</f>
        <v>42757</v>
      </c>
      <c r="B482" s="11">
        <f t="shared" si="62"/>
        <v>42751</v>
      </c>
      <c r="C482" s="44">
        <v>0.8696057142857142</v>
      </c>
      <c r="D482" s="35">
        <v>2.97</v>
      </c>
      <c r="E482" s="12">
        <v>-5.1118210862619691</v>
      </c>
      <c r="F482" s="12">
        <v>22.222222222222229</v>
      </c>
      <c r="G482" s="35">
        <v>258.27289714285712</v>
      </c>
      <c r="H482" s="35"/>
      <c r="I482" s="35">
        <v>3.63</v>
      </c>
      <c r="J482" s="12">
        <v>-2.6809651474530796</v>
      </c>
      <c r="K482" s="12">
        <v>47.560975609756099</v>
      </c>
      <c r="L482" s="35">
        <v>315.66687428571424</v>
      </c>
      <c r="M482" s="35"/>
      <c r="N482" s="35">
        <v>0</v>
      </c>
      <c r="O482" s="35">
        <v>0</v>
      </c>
      <c r="P482" s="35">
        <v>0</v>
      </c>
      <c r="Q482" s="35">
        <v>0</v>
      </c>
      <c r="S482" s="35">
        <v>2.6</v>
      </c>
      <c r="T482" s="12">
        <v>-25.072046109510097</v>
      </c>
      <c r="U482" s="12">
        <v>-34.508816120906801</v>
      </c>
      <c r="V482" s="35">
        <v>226.09748571428571</v>
      </c>
    </row>
    <row r="483" spans="1:22">
      <c r="A483" s="168">
        <f t="shared" ref="A483:B483" si="63">A482+7</f>
        <v>42764</v>
      </c>
      <c r="B483" s="11">
        <f t="shared" si="63"/>
        <v>42758</v>
      </c>
      <c r="C483" s="44">
        <v>0.85699857142857139</v>
      </c>
      <c r="D483" s="35">
        <v>2.82</v>
      </c>
      <c r="E483" s="12">
        <v>-5.0505050505050662</v>
      </c>
      <c r="F483" s="12">
        <v>16.049382716049365</v>
      </c>
      <c r="G483" s="35">
        <v>241.67359714285709</v>
      </c>
      <c r="H483" s="35"/>
      <c r="I483" s="35">
        <v>3.51</v>
      </c>
      <c r="J483" s="12">
        <v>-3.3057851239669418</v>
      </c>
      <c r="K483" s="12">
        <v>42.682926829268297</v>
      </c>
      <c r="L483" s="35">
        <v>300.80649857142856</v>
      </c>
      <c r="M483" s="35"/>
      <c r="N483" s="35">
        <v>0</v>
      </c>
      <c r="O483" s="35">
        <v>0</v>
      </c>
      <c r="P483" s="35">
        <v>0</v>
      </c>
      <c r="Q483" s="35">
        <v>0</v>
      </c>
      <c r="S483" s="35">
        <v>2.6</v>
      </c>
      <c r="T483" s="12">
        <v>0</v>
      </c>
      <c r="U483" s="12">
        <v>-34.508816120906801</v>
      </c>
      <c r="V483" s="35">
        <v>222.81962857142855</v>
      </c>
    </row>
    <row r="484" spans="1:22">
      <c r="A484" s="168">
        <f t="shared" ref="A484:B484" si="64">A483+7</f>
        <v>42771</v>
      </c>
      <c r="B484" s="11">
        <f t="shared" si="64"/>
        <v>42765</v>
      </c>
      <c r="C484" s="44">
        <v>0.85674571428571422</v>
      </c>
      <c r="D484" s="35">
        <v>2.79</v>
      </c>
      <c r="E484" s="12">
        <v>-1.0638297872340416</v>
      </c>
      <c r="F484" s="12">
        <v>18.723404255319153</v>
      </c>
      <c r="G484" s="35">
        <v>239.03205428571428</v>
      </c>
      <c r="H484" s="35"/>
      <c r="I484" s="35">
        <v>3.4</v>
      </c>
      <c r="J484" s="12">
        <v>-3.1339031339031322</v>
      </c>
      <c r="K484" s="12">
        <v>41.666666666666686</v>
      </c>
      <c r="L484" s="35">
        <v>291.29354285714282</v>
      </c>
      <c r="M484" s="35"/>
      <c r="N484" s="35">
        <v>0</v>
      </c>
      <c r="O484" s="35">
        <v>0</v>
      </c>
      <c r="P484" s="35">
        <v>0</v>
      </c>
      <c r="Q484" s="35">
        <v>0</v>
      </c>
      <c r="S484" s="35">
        <v>2.6</v>
      </c>
      <c r="T484" s="12">
        <v>0</v>
      </c>
      <c r="U484" s="12">
        <v>-31.034482758620683</v>
      </c>
      <c r="V484" s="35">
        <v>222.75388571428573</v>
      </c>
    </row>
    <row r="485" spans="1:22">
      <c r="A485" s="168">
        <f t="shared" ref="A485:B485" si="65">A484+7</f>
        <v>42778</v>
      </c>
      <c r="B485" s="11">
        <f t="shared" si="65"/>
        <v>42772</v>
      </c>
      <c r="C485" s="44">
        <v>0.85611142857142852</v>
      </c>
      <c r="D485" s="35">
        <v>2.79</v>
      </c>
      <c r="E485" s="12">
        <v>0</v>
      </c>
      <c r="F485" s="12">
        <v>21.834061135371186</v>
      </c>
      <c r="G485" s="35">
        <v>238.85508857142855</v>
      </c>
      <c r="H485" s="35"/>
      <c r="I485" s="35">
        <v>3.4</v>
      </c>
      <c r="J485" s="12">
        <v>0</v>
      </c>
      <c r="K485" s="12">
        <v>44.680851063829778</v>
      </c>
      <c r="L485" s="35">
        <v>291.07788571428569</v>
      </c>
      <c r="M485" s="35"/>
      <c r="N485" s="35">
        <v>0</v>
      </c>
      <c r="O485" s="35">
        <v>0</v>
      </c>
      <c r="P485" s="35">
        <v>0</v>
      </c>
      <c r="Q485" s="35">
        <v>0</v>
      </c>
      <c r="S485" s="35">
        <v>2.6</v>
      </c>
      <c r="T485" s="12">
        <v>0</v>
      </c>
      <c r="U485" s="12">
        <v>-31.034482758620683</v>
      </c>
      <c r="V485" s="35">
        <v>222.58897142857143</v>
      </c>
    </row>
    <row r="486" spans="1:22">
      <c r="A486" s="168">
        <f t="shared" ref="A486:B486" si="66">A485+7</f>
        <v>42785</v>
      </c>
      <c r="B486" s="11">
        <f t="shared" si="66"/>
        <v>42779</v>
      </c>
      <c r="C486" s="44">
        <v>0.85260857142857127</v>
      </c>
      <c r="D486" s="35">
        <v>2.79</v>
      </c>
      <c r="E486" s="12">
        <v>0</v>
      </c>
      <c r="F486" s="12">
        <v>21.834061135371186</v>
      </c>
      <c r="G486" s="35">
        <v>237.87779142857138</v>
      </c>
      <c r="H486" s="35"/>
      <c r="I486" s="35">
        <v>3.4</v>
      </c>
      <c r="J486" s="12">
        <v>0</v>
      </c>
      <c r="K486" s="12">
        <v>44.680851063829778</v>
      </c>
      <c r="L486" s="35">
        <v>289.88691428571423</v>
      </c>
      <c r="M486" s="35"/>
      <c r="N486" s="35">
        <v>0</v>
      </c>
      <c r="O486" s="35">
        <v>0</v>
      </c>
      <c r="P486" s="35">
        <v>0</v>
      </c>
      <c r="Q486" s="35">
        <v>0</v>
      </c>
      <c r="S486" s="35">
        <v>2.7</v>
      </c>
      <c r="T486" s="12">
        <v>3.8461538461538538</v>
      </c>
      <c r="U486" s="12">
        <v>-28.381962864721473</v>
      </c>
      <c r="V486" s="35">
        <v>230.20431428571425</v>
      </c>
    </row>
    <row r="487" spans="1:22">
      <c r="A487" s="168">
        <f t="shared" ref="A487:B487" si="67">A486+7</f>
        <v>42792</v>
      </c>
      <c r="B487" s="11">
        <f t="shared" si="67"/>
        <v>42786</v>
      </c>
      <c r="C487" s="44">
        <v>0.84829857142857124</v>
      </c>
      <c r="D487" s="35">
        <v>2.79</v>
      </c>
      <c r="E487" s="12">
        <v>0</v>
      </c>
      <c r="F487" s="12">
        <v>21.834061135371186</v>
      </c>
      <c r="G487" s="35">
        <v>236.67530142857137</v>
      </c>
      <c r="H487" s="35"/>
      <c r="I487" s="35">
        <v>3.42</v>
      </c>
      <c r="J487" s="12">
        <v>0.58823529411765207</v>
      </c>
      <c r="K487" s="12">
        <v>45.531914893617</v>
      </c>
      <c r="L487" s="35">
        <v>290.11811142857135</v>
      </c>
      <c r="M487" s="35"/>
      <c r="N487" s="35">
        <v>0</v>
      </c>
      <c r="O487" s="35">
        <v>0</v>
      </c>
      <c r="P487" s="35">
        <v>0</v>
      </c>
      <c r="Q487" s="35">
        <v>0</v>
      </c>
      <c r="S487" s="35">
        <v>2.8</v>
      </c>
      <c r="T487" s="12">
        <v>3.7037037037036953</v>
      </c>
      <c r="U487" s="12">
        <v>-25.729442970822291</v>
      </c>
      <c r="V487" s="35">
        <v>237.52359999999993</v>
      </c>
    </row>
    <row r="488" spans="1:22">
      <c r="A488" s="168">
        <f t="shared" ref="A488:B488" si="68">A487+7</f>
        <v>42799</v>
      </c>
      <c r="B488" s="11">
        <f t="shared" si="68"/>
        <v>42793</v>
      </c>
      <c r="C488" s="44">
        <v>0.8555828571428572</v>
      </c>
      <c r="D488" s="35">
        <v>2.81</v>
      </c>
      <c r="E488" s="12">
        <v>0.71684587813621192</v>
      </c>
      <c r="F488" s="12">
        <v>22.707423580786042</v>
      </c>
      <c r="G488" s="35">
        <v>240.41878285714287</v>
      </c>
      <c r="H488" s="35"/>
      <c r="I488" s="35">
        <v>3.45</v>
      </c>
      <c r="J488" s="12">
        <v>0.87719298245613686</v>
      </c>
      <c r="K488" s="12">
        <v>46.808510638297861</v>
      </c>
      <c r="L488" s="35">
        <v>295.1760857142857</v>
      </c>
      <c r="M488" s="35"/>
      <c r="N488" s="35">
        <v>0</v>
      </c>
      <c r="O488" s="35">
        <v>0</v>
      </c>
      <c r="P488" s="35">
        <v>0</v>
      </c>
      <c r="Q488" s="35">
        <v>0</v>
      </c>
      <c r="S488" s="35">
        <v>2.8</v>
      </c>
      <c r="T488" s="12">
        <v>0</v>
      </c>
      <c r="U488" s="12">
        <v>-25.729442970822291</v>
      </c>
      <c r="V488" s="35">
        <v>239.56319999999999</v>
      </c>
    </row>
    <row r="489" spans="1:22">
      <c r="A489" s="168">
        <f t="shared" ref="A489:B489" si="69">A488+7</f>
        <v>42806</v>
      </c>
      <c r="B489" s="11">
        <f t="shared" si="69"/>
        <v>42800</v>
      </c>
      <c r="C489" s="44">
        <v>0.86753000000000013</v>
      </c>
      <c r="D489" s="35">
        <v>2.83</v>
      </c>
      <c r="E489" s="12">
        <v>0.71174377224198793</v>
      </c>
      <c r="F489" s="12">
        <v>23.580786026200883</v>
      </c>
      <c r="G489" s="35">
        <v>245.51099000000005</v>
      </c>
      <c r="H489" s="35"/>
      <c r="I489" s="35">
        <v>3.49</v>
      </c>
      <c r="J489" s="12">
        <v>1.1594202898550776</v>
      </c>
      <c r="K489" s="12">
        <v>48.510638297872333</v>
      </c>
      <c r="L489" s="35">
        <v>302.76797000000005</v>
      </c>
      <c r="M489" s="35"/>
      <c r="N489" s="35">
        <v>0</v>
      </c>
      <c r="O489" s="35">
        <v>0</v>
      </c>
      <c r="P489" s="35">
        <v>0</v>
      </c>
      <c r="Q489" s="35">
        <v>0</v>
      </c>
      <c r="S489" s="35">
        <v>2.8</v>
      </c>
      <c r="T489" s="12">
        <v>0</v>
      </c>
      <c r="U489" s="12">
        <v>-29.471032745591955</v>
      </c>
      <c r="V489" s="35">
        <v>242.9084</v>
      </c>
    </row>
    <row r="490" spans="1:22">
      <c r="A490" s="168">
        <f t="shared" ref="A490:B490" si="70">A489+7</f>
        <v>42813</v>
      </c>
      <c r="B490" s="11">
        <f t="shared" si="70"/>
        <v>42807</v>
      </c>
      <c r="C490" s="44">
        <v>0.87098571428571436</v>
      </c>
      <c r="D490" s="35">
        <v>2.83</v>
      </c>
      <c r="E490" s="12">
        <v>0</v>
      </c>
      <c r="F490" s="12">
        <v>23.580786026200883</v>
      </c>
      <c r="G490" s="35">
        <v>246.4889571428572</v>
      </c>
      <c r="H490" s="35"/>
      <c r="I490" s="35">
        <v>3.49</v>
      </c>
      <c r="J490" s="12">
        <v>0</v>
      </c>
      <c r="K490" s="12">
        <v>48.510638297872333</v>
      </c>
      <c r="L490" s="35">
        <v>303.9740142857143</v>
      </c>
      <c r="M490" s="35"/>
      <c r="N490" s="35">
        <v>0</v>
      </c>
      <c r="O490" s="35">
        <v>0</v>
      </c>
      <c r="P490" s="35">
        <v>0</v>
      </c>
      <c r="Q490" s="35">
        <v>0</v>
      </c>
      <c r="S490" s="35">
        <v>2.8</v>
      </c>
      <c r="T490" s="12">
        <v>0</v>
      </c>
      <c r="U490" s="12">
        <v>-29.471032745591955</v>
      </c>
      <c r="V490" s="35">
        <v>243.87600000000003</v>
      </c>
    </row>
    <row r="491" spans="1:22">
      <c r="A491" s="168">
        <f t="shared" ref="A491:B491" si="71">A490+7</f>
        <v>42820</v>
      </c>
      <c r="B491" s="11">
        <f t="shared" si="71"/>
        <v>42814</v>
      </c>
      <c r="C491" s="44">
        <v>0.8666814285714286</v>
      </c>
      <c r="D491" s="35">
        <v>2.85</v>
      </c>
      <c r="E491" s="12">
        <v>0.70671378091873294</v>
      </c>
      <c r="F491" s="12">
        <v>24.454148471615738</v>
      </c>
      <c r="G491" s="35">
        <v>247.00420714285718</v>
      </c>
      <c r="H491" s="35"/>
      <c r="I491" s="35">
        <v>3.55</v>
      </c>
      <c r="J491" s="12">
        <v>1.7191977077363845</v>
      </c>
      <c r="K491" s="12">
        <v>51.063829787234027</v>
      </c>
      <c r="L491" s="35">
        <v>307.67190714285715</v>
      </c>
      <c r="M491" s="35"/>
      <c r="N491" s="35">
        <v>0</v>
      </c>
      <c r="O491" s="35">
        <v>0</v>
      </c>
      <c r="P491" s="35">
        <v>0</v>
      </c>
      <c r="Q491" s="35">
        <v>0</v>
      </c>
      <c r="S491" s="35">
        <v>2.85</v>
      </c>
      <c r="T491" s="12">
        <v>1.785714285714306</v>
      </c>
      <c r="U491" s="12">
        <v>-31.654676258992794</v>
      </c>
      <c r="V491" s="35">
        <v>247.00420714285718</v>
      </c>
    </row>
    <row r="492" spans="1:22">
      <c r="A492" s="168">
        <f t="shared" ref="A492:B492" si="72">A491+7</f>
        <v>42827</v>
      </c>
      <c r="B492" s="11">
        <f t="shared" si="72"/>
        <v>42821</v>
      </c>
      <c r="C492" s="44">
        <v>0.86161285714285707</v>
      </c>
      <c r="D492" s="35">
        <v>2.91</v>
      </c>
      <c r="E492" s="12">
        <v>2.1052631578947398</v>
      </c>
      <c r="F492" s="12">
        <v>27.074235807860262</v>
      </c>
      <c r="G492" s="35">
        <v>250.72934142857144</v>
      </c>
      <c r="H492" s="35"/>
      <c r="I492" s="35">
        <v>3.66</v>
      </c>
      <c r="J492" s="12">
        <v>3.0985915492957901</v>
      </c>
      <c r="K492" s="12">
        <v>53.138075313807519</v>
      </c>
      <c r="L492" s="35">
        <v>315.3503057142857</v>
      </c>
      <c r="M492" s="35"/>
      <c r="N492" s="35">
        <v>0</v>
      </c>
      <c r="O492" s="35">
        <v>0</v>
      </c>
      <c r="P492" s="35">
        <v>0</v>
      </c>
      <c r="Q492" s="35">
        <v>0</v>
      </c>
      <c r="S492" s="35">
        <v>3</v>
      </c>
      <c r="T492" s="12">
        <v>5.2631578947368354</v>
      </c>
      <c r="U492" s="12">
        <v>-24.433249370277082</v>
      </c>
      <c r="V492" s="35">
        <v>258.48385714285712</v>
      </c>
    </row>
    <row r="493" spans="1:22">
      <c r="A493" s="168">
        <f t="shared" ref="A493:B493" si="73">A492+7</f>
        <v>42834</v>
      </c>
      <c r="B493" s="11">
        <f t="shared" si="73"/>
        <v>42828</v>
      </c>
      <c r="C493" s="44">
        <v>0.85526000000000013</v>
      </c>
      <c r="D493" s="35">
        <v>2.98</v>
      </c>
      <c r="E493" s="12">
        <v>2.405498281786933</v>
      </c>
      <c r="F493" s="12">
        <v>30.13100436681222</v>
      </c>
      <c r="G493" s="35">
        <v>254.86748000000006</v>
      </c>
      <c r="H493" s="35"/>
      <c r="I493" s="35">
        <v>3.76</v>
      </c>
      <c r="J493" s="12">
        <v>2.7322404371584526</v>
      </c>
      <c r="K493" s="12">
        <v>57.322175732217573</v>
      </c>
      <c r="L493" s="35">
        <v>321.57776000000007</v>
      </c>
      <c r="M493" s="35"/>
      <c r="N493" s="35">
        <v>0</v>
      </c>
      <c r="O493" s="35">
        <v>0</v>
      </c>
      <c r="P493" s="35">
        <v>0</v>
      </c>
      <c r="Q493" s="35">
        <v>0</v>
      </c>
      <c r="S493" s="35">
        <v>3.25</v>
      </c>
      <c r="T493" s="12">
        <v>8.3333333333333286</v>
      </c>
      <c r="U493" s="12">
        <v>-6.3400576368876074</v>
      </c>
      <c r="V493" s="35">
        <v>277.95950000000005</v>
      </c>
    </row>
    <row r="494" spans="1:22">
      <c r="A494" s="168">
        <f t="shared" ref="A494:B494" si="74">A493+7</f>
        <v>42841</v>
      </c>
      <c r="B494" s="11">
        <f t="shared" si="74"/>
        <v>42835</v>
      </c>
      <c r="C494" s="44">
        <v>0.85052428571428551</v>
      </c>
      <c r="D494" s="35">
        <v>3.04</v>
      </c>
      <c r="E494" s="12">
        <v>2.0134228187919518</v>
      </c>
      <c r="F494" s="12">
        <v>36.936936936936945</v>
      </c>
      <c r="G494" s="35">
        <v>258.55938285714279</v>
      </c>
      <c r="H494" s="35"/>
      <c r="I494" s="35">
        <v>3.76</v>
      </c>
      <c r="J494" s="12">
        <v>0</v>
      </c>
      <c r="K494" s="12">
        <v>57.322175732217573</v>
      </c>
      <c r="L494" s="35">
        <v>319.79713142857133</v>
      </c>
      <c r="M494" s="35"/>
      <c r="N494" s="35">
        <v>0</v>
      </c>
      <c r="O494" s="35">
        <v>0</v>
      </c>
      <c r="P494" s="35">
        <v>0</v>
      </c>
      <c r="Q494" s="35">
        <v>0</v>
      </c>
      <c r="S494" s="35">
        <v>3.55</v>
      </c>
      <c r="T494" s="12">
        <v>9.2307692307692264</v>
      </c>
      <c r="U494" s="12">
        <v>-0.56022408963585235</v>
      </c>
      <c r="V494" s="35">
        <v>301.93612142857137</v>
      </c>
    </row>
    <row r="495" spans="1:22">
      <c r="A495" s="168">
        <f t="shared" ref="A495:B495" si="75">A494+7</f>
        <v>42848</v>
      </c>
      <c r="B495" s="11">
        <f t="shared" si="75"/>
        <v>42842</v>
      </c>
      <c r="C495" s="44">
        <v>0.84098714285714293</v>
      </c>
      <c r="D495" s="35">
        <v>3.1</v>
      </c>
      <c r="E495" s="12">
        <v>1.9736842105263293</v>
      </c>
      <c r="F495" s="12">
        <v>39.639639639639626</v>
      </c>
      <c r="G495" s="35">
        <v>260.70601428571433</v>
      </c>
      <c r="H495" s="35"/>
      <c r="I495" s="35">
        <v>3.76</v>
      </c>
      <c r="J495" s="12">
        <v>0</v>
      </c>
      <c r="K495" s="12">
        <v>57.322175732217573</v>
      </c>
      <c r="L495" s="35">
        <v>316.21116571428576</v>
      </c>
      <c r="M495" s="35"/>
      <c r="N495" s="35">
        <v>0</v>
      </c>
      <c r="O495" s="35">
        <v>0</v>
      </c>
      <c r="P495" s="35">
        <v>0</v>
      </c>
      <c r="Q495" s="35">
        <v>0</v>
      </c>
      <c r="S495" s="35">
        <v>3.65</v>
      </c>
      <c r="T495" s="12">
        <v>2.816901408450704</v>
      </c>
      <c r="U495" s="12">
        <v>2.2408963585434094</v>
      </c>
      <c r="V495" s="35">
        <v>306.96030714285718</v>
      </c>
    </row>
    <row r="496" spans="1:22">
      <c r="A496" s="168">
        <f t="shared" ref="A496:B496" si="76">A495+7</f>
        <v>42855</v>
      </c>
      <c r="B496" s="11">
        <f t="shared" si="76"/>
        <v>42849</v>
      </c>
      <c r="C496" s="44">
        <v>0.84535285714285724</v>
      </c>
      <c r="D496" s="35">
        <v>3.14</v>
      </c>
      <c r="E496" s="12">
        <v>1.2903225806451672</v>
      </c>
      <c r="F496" s="12">
        <v>41.441441441441441</v>
      </c>
      <c r="G496" s="35">
        <v>265.44079714285715</v>
      </c>
      <c r="H496" s="35"/>
      <c r="I496" s="35">
        <v>3.81</v>
      </c>
      <c r="J496" s="12">
        <v>1.3297872340425556</v>
      </c>
      <c r="K496" s="12">
        <v>59.414225941422586</v>
      </c>
      <c r="L496" s="35">
        <v>322.07943857142862</v>
      </c>
      <c r="M496" s="35"/>
      <c r="N496" s="35">
        <v>0</v>
      </c>
      <c r="O496" s="35">
        <v>0</v>
      </c>
      <c r="P496" s="35">
        <v>0</v>
      </c>
      <c r="Q496" s="35">
        <v>0</v>
      </c>
      <c r="S496" s="35">
        <v>3</v>
      </c>
      <c r="T496" s="12">
        <v>-17.808219178082183</v>
      </c>
      <c r="U496" s="12">
        <v>-17.127071823204417</v>
      </c>
      <c r="V496" s="35">
        <v>253.60585714285716</v>
      </c>
    </row>
    <row r="497" spans="1:22">
      <c r="A497" s="168">
        <f t="shared" ref="A497:B497" si="77">A496+7</f>
        <v>42862</v>
      </c>
      <c r="B497" s="11">
        <f t="shared" si="77"/>
        <v>42856</v>
      </c>
      <c r="C497" s="44">
        <v>0.84584428571428572</v>
      </c>
      <c r="D497" s="35">
        <v>3.14</v>
      </c>
      <c r="E497" s="12">
        <v>0</v>
      </c>
      <c r="F497" s="12">
        <v>41.441441441441441</v>
      </c>
      <c r="G497" s="35">
        <v>265.59510571428569</v>
      </c>
      <c r="H497" s="35"/>
      <c r="I497" s="35">
        <v>3.81</v>
      </c>
      <c r="J497" s="12">
        <v>0</v>
      </c>
      <c r="K497" s="12">
        <v>56.790123456790099</v>
      </c>
      <c r="L497" s="35">
        <v>322.26667285714285</v>
      </c>
      <c r="M497" s="35"/>
      <c r="N497" s="35">
        <v>0</v>
      </c>
      <c r="O497" s="35">
        <v>0</v>
      </c>
      <c r="P497" s="35">
        <v>0</v>
      </c>
      <c r="Q497" s="35">
        <v>0</v>
      </c>
      <c r="S497" s="35">
        <v>2.7</v>
      </c>
      <c r="T497" s="12">
        <v>-10</v>
      </c>
      <c r="U497" s="12">
        <v>-26.430517711171646</v>
      </c>
      <c r="V497" s="35">
        <v>228.37795714285716</v>
      </c>
    </row>
    <row r="498" spans="1:22">
      <c r="A498" s="168">
        <f t="shared" ref="A498:B498" si="78">A497+7</f>
        <v>42869</v>
      </c>
      <c r="B498" s="11">
        <f t="shared" si="78"/>
        <v>42863</v>
      </c>
      <c r="C498" s="44">
        <v>0.8444585714285715</v>
      </c>
      <c r="D498" s="35">
        <v>3.08</v>
      </c>
      <c r="E498" s="12">
        <v>-1.9108280254777128</v>
      </c>
      <c r="F498" s="12">
        <v>37.5</v>
      </c>
      <c r="G498" s="35">
        <v>260.09324000000004</v>
      </c>
      <c r="H498" s="35"/>
      <c r="I498" s="35">
        <v>3.81</v>
      </c>
      <c r="J498" s="12">
        <v>0</v>
      </c>
      <c r="K498" s="12">
        <v>51.190476190476176</v>
      </c>
      <c r="L498" s="35">
        <v>321.73871571428572</v>
      </c>
      <c r="M498" s="35"/>
      <c r="N498" s="35">
        <v>0</v>
      </c>
      <c r="O498" s="35">
        <v>0</v>
      </c>
      <c r="P498" s="35">
        <v>0</v>
      </c>
      <c r="Q498" s="35">
        <v>0</v>
      </c>
      <c r="S498" s="35">
        <v>2.5</v>
      </c>
      <c r="T498" s="12">
        <v>-7.407407407407419</v>
      </c>
      <c r="U498" s="12">
        <v>-34.55497382198952</v>
      </c>
      <c r="V498" s="35">
        <v>211.11464285714288</v>
      </c>
    </row>
    <row r="499" spans="1:22">
      <c r="A499" s="168">
        <f t="shared" ref="A499:B499" si="79">A498+7</f>
        <v>42876</v>
      </c>
      <c r="B499" s="11">
        <f t="shared" si="79"/>
        <v>42870</v>
      </c>
      <c r="C499" s="44">
        <v>0.8547257142857142</v>
      </c>
      <c r="D499" s="35">
        <v>3.01</v>
      </c>
      <c r="E499" s="12">
        <v>-2.2727272727272805</v>
      </c>
      <c r="F499" s="12">
        <v>30.869565217391312</v>
      </c>
      <c r="G499" s="35">
        <v>257.27243999999996</v>
      </c>
      <c r="H499" s="35"/>
      <c r="I499" s="35">
        <v>3.81</v>
      </c>
      <c r="J499" s="12">
        <v>0</v>
      </c>
      <c r="K499" s="12">
        <v>47.104247104247122</v>
      </c>
      <c r="L499" s="35">
        <v>325.65049714285709</v>
      </c>
      <c r="M499" s="35"/>
      <c r="N499" s="35">
        <v>0</v>
      </c>
      <c r="O499" s="35">
        <v>0</v>
      </c>
      <c r="P499" s="35">
        <v>0</v>
      </c>
      <c r="Q499" s="35">
        <v>0</v>
      </c>
      <c r="S499" s="35">
        <v>2.5</v>
      </c>
      <c r="T499" s="12">
        <v>0</v>
      </c>
      <c r="U499" s="12">
        <v>-37.810945273631837</v>
      </c>
      <c r="V499" s="35">
        <v>213.68142857142854</v>
      </c>
    </row>
    <row r="500" spans="1:22">
      <c r="A500" s="168">
        <f t="shared" ref="A500:B500" si="80">A499+7</f>
        <v>42883</v>
      </c>
      <c r="B500" s="11">
        <f t="shared" si="80"/>
        <v>42877</v>
      </c>
      <c r="C500" s="44">
        <v>0.86567428571428573</v>
      </c>
      <c r="D500" s="35">
        <v>2.91</v>
      </c>
      <c r="E500" s="12">
        <v>-3.3222591362126082</v>
      </c>
      <c r="F500" s="12">
        <v>23.305084745762713</v>
      </c>
      <c r="G500" s="35">
        <v>251.91121714285717</v>
      </c>
      <c r="H500" s="35"/>
      <c r="I500" s="35">
        <v>3.76</v>
      </c>
      <c r="J500" s="12">
        <v>-1.3123359580052636</v>
      </c>
      <c r="K500" s="12">
        <v>39.776951672862452</v>
      </c>
      <c r="L500" s="35">
        <v>325.49353142857143</v>
      </c>
      <c r="M500" s="35"/>
      <c r="N500" s="35">
        <v>0</v>
      </c>
      <c r="O500" s="35">
        <v>0</v>
      </c>
      <c r="P500" s="35">
        <v>0</v>
      </c>
      <c r="Q500" s="35">
        <v>0</v>
      </c>
      <c r="S500" s="35">
        <v>2.7</v>
      </c>
      <c r="T500" s="12">
        <v>8</v>
      </c>
      <c r="U500" s="12">
        <v>-32.835820895522374</v>
      </c>
      <c r="V500" s="35">
        <v>233.73205714285717</v>
      </c>
    </row>
    <row r="501" spans="1:22">
      <c r="A501" s="168">
        <f t="shared" ref="A501:B501" si="81">A500+7</f>
        <v>42890</v>
      </c>
      <c r="B501" s="11">
        <f t="shared" si="81"/>
        <v>42884</v>
      </c>
      <c r="C501" s="44">
        <v>0.87172428571428562</v>
      </c>
      <c r="D501" s="35">
        <v>2.91</v>
      </c>
      <c r="E501" s="12">
        <v>0</v>
      </c>
      <c r="F501" s="12">
        <v>22.268907563025223</v>
      </c>
      <c r="G501" s="35">
        <v>253.67176714285714</v>
      </c>
      <c r="H501" s="35"/>
      <c r="I501" s="35">
        <v>3.76</v>
      </c>
      <c r="J501" s="12">
        <v>0</v>
      </c>
      <c r="K501" s="12">
        <v>35.740072202166061</v>
      </c>
      <c r="L501" s="35">
        <v>327.76833142857134</v>
      </c>
      <c r="M501" s="35"/>
      <c r="N501" s="35">
        <v>0</v>
      </c>
      <c r="O501" s="35">
        <v>0</v>
      </c>
      <c r="P501" s="35">
        <v>0</v>
      </c>
      <c r="Q501" s="35">
        <v>0</v>
      </c>
      <c r="S501" s="35">
        <v>2.7</v>
      </c>
      <c r="T501" s="12">
        <v>0</v>
      </c>
      <c r="U501" s="12">
        <v>-30.232558139534888</v>
      </c>
      <c r="V501" s="35">
        <v>235.36555714285714</v>
      </c>
    </row>
    <row r="502" spans="1:22">
      <c r="A502" s="168">
        <f t="shared" ref="A502:B502" si="82">A501+7</f>
        <v>42897</v>
      </c>
      <c r="B502" s="11">
        <f t="shared" si="82"/>
        <v>42891</v>
      </c>
      <c r="C502" s="44">
        <v>0.87223857142857142</v>
      </c>
      <c r="D502" s="35">
        <v>2.86</v>
      </c>
      <c r="E502" s="12">
        <v>-1.7182130584192521</v>
      </c>
      <c r="F502" s="12">
        <v>18.672199170124458</v>
      </c>
      <c r="G502" s="35">
        <v>249.46023142857143</v>
      </c>
      <c r="H502" s="35"/>
      <c r="I502" s="35">
        <v>3.72</v>
      </c>
      <c r="J502" s="12">
        <v>-1.0638297872340274</v>
      </c>
      <c r="K502" s="12">
        <v>30.069930069930081</v>
      </c>
      <c r="L502" s="35">
        <v>324.47274857142861</v>
      </c>
      <c r="M502" s="35"/>
      <c r="N502" s="35">
        <v>0</v>
      </c>
      <c r="O502" s="35">
        <v>0</v>
      </c>
      <c r="P502" s="35">
        <v>0</v>
      </c>
      <c r="Q502" s="35">
        <v>0</v>
      </c>
      <c r="S502" s="35">
        <v>2.85</v>
      </c>
      <c r="T502" s="12">
        <v>5.5555555555555571</v>
      </c>
      <c r="U502" s="12">
        <v>-22.343324250681192</v>
      </c>
      <c r="V502" s="35">
        <v>248.58799285714289</v>
      </c>
    </row>
    <row r="503" spans="1:22">
      <c r="A503" s="168">
        <f t="shared" ref="A503:B503" si="83">A502+7</f>
        <v>42904</v>
      </c>
      <c r="B503" s="11">
        <f t="shared" si="83"/>
        <v>42898</v>
      </c>
      <c r="C503" s="44">
        <v>0.87823428571428575</v>
      </c>
      <c r="D503" s="35">
        <v>2.86</v>
      </c>
      <c r="E503" s="12">
        <v>0</v>
      </c>
      <c r="F503" s="12">
        <v>16.260162601626021</v>
      </c>
      <c r="G503" s="35">
        <v>251.17500571428573</v>
      </c>
      <c r="H503" s="35"/>
      <c r="I503" s="35">
        <v>3.66</v>
      </c>
      <c r="J503" s="12">
        <v>-1.6129032258064484</v>
      </c>
      <c r="K503" s="12">
        <v>24.067796610169495</v>
      </c>
      <c r="L503" s="35">
        <v>321.43374857142862</v>
      </c>
      <c r="M503" s="35"/>
      <c r="N503" s="35">
        <v>0</v>
      </c>
      <c r="O503" s="35">
        <v>0</v>
      </c>
      <c r="P503" s="35">
        <v>0</v>
      </c>
      <c r="Q503" s="35">
        <v>0</v>
      </c>
      <c r="S503" s="35">
        <v>3</v>
      </c>
      <c r="T503" s="12">
        <v>5.2631578947368354</v>
      </c>
      <c r="U503" s="12">
        <v>-13.544668587896254</v>
      </c>
      <c r="V503" s="35">
        <v>263.47028571428569</v>
      </c>
    </row>
    <row r="504" spans="1:22">
      <c r="A504" s="168">
        <f t="shared" ref="A504:B504" si="84">A503+7</f>
        <v>42911</v>
      </c>
      <c r="B504" s="11">
        <f t="shared" si="84"/>
        <v>42905</v>
      </c>
      <c r="C504" s="44">
        <v>0.87853142857142852</v>
      </c>
      <c r="D504" s="35">
        <v>2.86</v>
      </c>
      <c r="E504" s="12">
        <v>0</v>
      </c>
      <c r="F504" s="12">
        <v>13.492063492063494</v>
      </c>
      <c r="G504" s="35">
        <v>251.25998857142852</v>
      </c>
      <c r="H504" s="35"/>
      <c r="I504" s="35">
        <v>3.66</v>
      </c>
      <c r="J504" s="12">
        <v>0</v>
      </c>
      <c r="K504" s="12">
        <v>20.000000000000014</v>
      </c>
      <c r="L504" s="35">
        <v>321.54250285714284</v>
      </c>
      <c r="M504" s="35"/>
      <c r="N504" s="35">
        <v>0</v>
      </c>
      <c r="O504" s="35">
        <v>0</v>
      </c>
      <c r="P504" s="35">
        <v>0</v>
      </c>
      <c r="Q504" s="35">
        <v>0</v>
      </c>
      <c r="S504" s="35">
        <v>3</v>
      </c>
      <c r="T504" s="12">
        <v>0</v>
      </c>
      <c r="U504" s="12">
        <v>-15.966386554621849</v>
      </c>
      <c r="V504" s="35">
        <v>263.55942857142855</v>
      </c>
    </row>
    <row r="505" spans="1:22">
      <c r="A505" s="168">
        <f t="shared" ref="A505:B505" si="85">A504+7</f>
        <v>42918</v>
      </c>
      <c r="B505" s="11">
        <f t="shared" si="85"/>
        <v>42912</v>
      </c>
      <c r="C505" s="44">
        <v>0.88055142857142854</v>
      </c>
      <c r="D505" s="35">
        <v>2.86</v>
      </c>
      <c r="E505" s="12">
        <v>0</v>
      </c>
      <c r="F505" s="12">
        <v>9.9999999999999858</v>
      </c>
      <c r="G505" s="35">
        <v>251.83770857142855</v>
      </c>
      <c r="H505" s="35"/>
      <c r="I505" s="35">
        <v>3.62</v>
      </c>
      <c r="J505" s="12">
        <v>-1.0928961748633839</v>
      </c>
      <c r="K505" s="12">
        <v>13.836477987421375</v>
      </c>
      <c r="L505" s="35">
        <v>318.75961714285717</v>
      </c>
      <c r="M505" s="35"/>
      <c r="N505" s="35">
        <v>0</v>
      </c>
      <c r="O505" s="35">
        <v>0</v>
      </c>
      <c r="P505" s="35">
        <v>0</v>
      </c>
      <c r="Q505" s="35">
        <v>0</v>
      </c>
      <c r="S505" s="35">
        <v>3</v>
      </c>
      <c r="T505" s="12">
        <v>0</v>
      </c>
      <c r="U505" s="12">
        <v>-15.966386554621849</v>
      </c>
      <c r="V505" s="35">
        <v>264.16542857142855</v>
      </c>
    </row>
    <row r="506" spans="1:22">
      <c r="A506" s="168">
        <f t="shared" ref="A506:B506" si="86">A505+7</f>
        <v>42925</v>
      </c>
      <c r="B506" s="11">
        <f t="shared" si="86"/>
        <v>42919</v>
      </c>
      <c r="C506" s="44">
        <v>0.88023857142857143</v>
      </c>
      <c r="D506" s="35">
        <v>2.94</v>
      </c>
      <c r="E506" s="12">
        <v>2.797202797202786</v>
      </c>
      <c r="F506" s="12">
        <v>10.112359550561806</v>
      </c>
      <c r="G506" s="35">
        <v>258.79013999999995</v>
      </c>
      <c r="H506" s="35"/>
      <c r="I506" s="35">
        <v>3.67</v>
      </c>
      <c r="J506" s="12">
        <v>1.3812154696132524</v>
      </c>
      <c r="K506" s="12">
        <v>12.576687116564429</v>
      </c>
      <c r="L506" s="35">
        <v>323.04755571428569</v>
      </c>
      <c r="M506" s="35"/>
      <c r="N506" s="35">
        <v>0</v>
      </c>
      <c r="O506" s="35">
        <v>0</v>
      </c>
      <c r="P506" s="35">
        <v>0</v>
      </c>
      <c r="Q506" s="35">
        <v>0</v>
      </c>
      <c r="S506" s="35">
        <v>3.1</v>
      </c>
      <c r="T506" s="12">
        <v>3.3333333333333428</v>
      </c>
      <c r="U506" s="12">
        <v>-13.165266106442573</v>
      </c>
      <c r="V506" s="35">
        <v>272.87395714285714</v>
      </c>
    </row>
    <row r="507" spans="1:22">
      <c r="A507" s="168">
        <f t="shared" ref="A507:B507" si="87">A506+7</f>
        <v>42932</v>
      </c>
      <c r="B507" s="11">
        <f t="shared" si="87"/>
        <v>42926</v>
      </c>
      <c r="C507" s="44">
        <v>0.88336428571428571</v>
      </c>
      <c r="D507" s="35">
        <v>2.96</v>
      </c>
      <c r="E507" s="12">
        <v>0.68027210884353906</v>
      </c>
      <c r="F507" s="12">
        <v>6.8592057761732974</v>
      </c>
      <c r="G507" s="35">
        <v>261.47582857142856</v>
      </c>
      <c r="H507" s="35"/>
      <c r="I507" s="35">
        <v>3.72</v>
      </c>
      <c r="J507" s="12">
        <v>1.3623978201634941</v>
      </c>
      <c r="K507" s="12">
        <v>11.377245508982043</v>
      </c>
      <c r="L507" s="35">
        <v>328.61151428571429</v>
      </c>
      <c r="M507" s="35"/>
      <c r="N507" s="35">
        <v>0</v>
      </c>
      <c r="O507" s="35">
        <v>0</v>
      </c>
      <c r="P507" s="35">
        <v>0</v>
      </c>
      <c r="Q507" s="35">
        <v>0</v>
      </c>
      <c r="S507" s="35">
        <v>3.15</v>
      </c>
      <c r="T507" s="12">
        <v>1.6129032258064484</v>
      </c>
      <c r="U507" s="12">
        <v>-16.445623342175068</v>
      </c>
      <c r="V507" s="35">
        <v>278.25975</v>
      </c>
    </row>
    <row r="508" spans="1:22">
      <c r="A508" s="168">
        <f t="shared" ref="A508:B508" si="88">A507+7</f>
        <v>42939</v>
      </c>
      <c r="B508" s="11">
        <f t="shared" si="88"/>
        <v>42933</v>
      </c>
      <c r="C508" s="44">
        <v>0.88705857142857136</v>
      </c>
      <c r="D508" s="35">
        <v>2.95</v>
      </c>
      <c r="E508" s="12">
        <v>-0.3378378378378244</v>
      </c>
      <c r="F508" s="12">
        <v>3.8732394366197269</v>
      </c>
      <c r="G508" s="35">
        <v>261.68227857142858</v>
      </c>
      <c r="H508" s="35"/>
      <c r="I508" s="35">
        <v>3.72</v>
      </c>
      <c r="J508" s="12">
        <v>0</v>
      </c>
      <c r="K508" s="12">
        <v>10.385756676557861</v>
      </c>
      <c r="L508" s="35">
        <v>329.9857885714286</v>
      </c>
      <c r="M508" s="35"/>
      <c r="N508" s="35">
        <v>0</v>
      </c>
      <c r="O508" s="35">
        <v>0</v>
      </c>
      <c r="P508" s="35">
        <v>0</v>
      </c>
      <c r="Q508" s="35">
        <v>0</v>
      </c>
      <c r="S508" s="35">
        <v>3.15</v>
      </c>
      <c r="T508" s="12">
        <v>0</v>
      </c>
      <c r="U508" s="12">
        <v>-17.539267015706798</v>
      </c>
      <c r="V508" s="35">
        <v>279.42344999999995</v>
      </c>
    </row>
    <row r="509" spans="1:22">
      <c r="A509" s="168">
        <f t="shared" ref="A509:B509" si="89">A508+7</f>
        <v>42946</v>
      </c>
      <c r="B509" s="11">
        <f t="shared" si="89"/>
        <v>42940</v>
      </c>
      <c r="C509" s="44">
        <v>0.89392000000000016</v>
      </c>
      <c r="D509" s="35">
        <v>2.95</v>
      </c>
      <c r="E509" s="12">
        <v>0</v>
      </c>
      <c r="F509" s="12">
        <v>3.8732394366197269</v>
      </c>
      <c r="G509" s="35">
        <v>263.70640000000003</v>
      </c>
      <c r="H509" s="35"/>
      <c r="I509" s="35">
        <v>3.72</v>
      </c>
      <c r="J509" s="12">
        <v>0</v>
      </c>
      <c r="K509" s="12">
        <v>10.385756676557861</v>
      </c>
      <c r="L509" s="35">
        <v>332.53824000000009</v>
      </c>
      <c r="M509" s="35"/>
      <c r="N509" s="35">
        <v>0</v>
      </c>
      <c r="O509" s="35">
        <v>0</v>
      </c>
      <c r="P509" s="35">
        <v>0</v>
      </c>
      <c r="Q509" s="35">
        <v>0</v>
      </c>
      <c r="S509" s="35">
        <v>3.25</v>
      </c>
      <c r="T509" s="12">
        <v>3.1746031746031917</v>
      </c>
      <c r="U509" s="12">
        <v>-19.154228855721385</v>
      </c>
      <c r="V509" s="35">
        <v>290.52400000000006</v>
      </c>
    </row>
    <row r="510" spans="1:22">
      <c r="A510" s="168">
        <f t="shared" ref="A510:B510" si="90">A509+7</f>
        <v>42953</v>
      </c>
      <c r="B510" s="11">
        <f t="shared" si="90"/>
        <v>42947</v>
      </c>
      <c r="C510" s="44">
        <v>0.89818714285714296</v>
      </c>
      <c r="D510" s="35">
        <v>2.95</v>
      </c>
      <c r="E510" s="12">
        <v>0</v>
      </c>
      <c r="F510" s="12">
        <v>3.8732394366197269</v>
      </c>
      <c r="G510" s="35">
        <v>264.9652071428572</v>
      </c>
      <c r="H510" s="35"/>
      <c r="I510" s="35">
        <v>3.72</v>
      </c>
      <c r="J510" s="12">
        <v>0</v>
      </c>
      <c r="K510" s="12">
        <v>10.385756676557861</v>
      </c>
      <c r="L510" s="35">
        <v>334.12561714285715</v>
      </c>
      <c r="M510" s="35"/>
      <c r="N510" s="35">
        <v>0</v>
      </c>
      <c r="O510" s="35">
        <v>0</v>
      </c>
      <c r="P510" s="35">
        <v>0</v>
      </c>
      <c r="Q510" s="35">
        <v>0</v>
      </c>
      <c r="S510" s="35">
        <v>3.45</v>
      </c>
      <c r="T510" s="12">
        <v>6.1538461538461604</v>
      </c>
      <c r="U510" s="12">
        <v>-20.1388888888889</v>
      </c>
      <c r="V510" s="35">
        <v>309.87456428571431</v>
      </c>
    </row>
    <row r="511" spans="1:22">
      <c r="A511" s="168">
        <f t="shared" ref="A511:B511" si="91">A510+7</f>
        <v>42960</v>
      </c>
      <c r="B511" s="11">
        <f t="shared" si="91"/>
        <v>42954</v>
      </c>
      <c r="C511" s="44">
        <v>0.90474857142857146</v>
      </c>
      <c r="D511" s="35">
        <v>2.95</v>
      </c>
      <c r="E511" s="12">
        <v>0</v>
      </c>
      <c r="F511" s="12">
        <v>3.8732394366197269</v>
      </c>
      <c r="G511" s="35">
        <v>266.90082857142858</v>
      </c>
      <c r="H511" s="35"/>
      <c r="I511" s="35">
        <v>3.72</v>
      </c>
      <c r="J511" s="12">
        <v>0</v>
      </c>
      <c r="K511" s="12">
        <v>10.385756676557861</v>
      </c>
      <c r="L511" s="35">
        <v>336.56646857142857</v>
      </c>
      <c r="M511" s="35"/>
      <c r="N511" s="35">
        <v>0</v>
      </c>
      <c r="O511" s="35">
        <v>0</v>
      </c>
      <c r="P511" s="35">
        <v>0</v>
      </c>
      <c r="Q511" s="35">
        <v>0</v>
      </c>
      <c r="S511" s="35">
        <v>3.45</v>
      </c>
      <c r="T511" s="12">
        <v>0</v>
      </c>
      <c r="U511" s="12">
        <v>-20.1388888888889</v>
      </c>
      <c r="V511" s="35">
        <v>312.13825714285719</v>
      </c>
    </row>
    <row r="512" spans="1:22">
      <c r="A512" s="168">
        <f t="shared" ref="A512:B512" si="92">A511+7</f>
        <v>42967</v>
      </c>
      <c r="B512" s="11">
        <f t="shared" si="92"/>
        <v>42961</v>
      </c>
      <c r="C512" s="44">
        <v>0.90998428571428569</v>
      </c>
      <c r="D512" s="35">
        <v>2.98</v>
      </c>
      <c r="E512" s="12">
        <v>1.0169491525423524</v>
      </c>
      <c r="F512" s="12">
        <v>-0.33444816053513193</v>
      </c>
      <c r="G512" s="35">
        <v>271.17531714285712</v>
      </c>
      <c r="H512" s="35"/>
      <c r="I512" s="35">
        <v>3.72</v>
      </c>
      <c r="J512" s="12">
        <v>0</v>
      </c>
      <c r="K512" s="12">
        <v>7.5144508670520196</v>
      </c>
      <c r="L512" s="35">
        <v>338.51415428571426</v>
      </c>
      <c r="M512" s="35"/>
      <c r="N512" s="35">
        <v>0</v>
      </c>
      <c r="O512" s="35">
        <v>0</v>
      </c>
      <c r="P512" s="35">
        <v>0</v>
      </c>
      <c r="Q512" s="35">
        <v>0</v>
      </c>
      <c r="S512" s="35">
        <v>3.05</v>
      </c>
      <c r="T512" s="12">
        <v>-11.594202898550733</v>
      </c>
      <c r="U512" s="12">
        <v>-24.129353233830841</v>
      </c>
      <c r="V512" s="35">
        <v>277.54520714285712</v>
      </c>
    </row>
    <row r="513" spans="1:22">
      <c r="A513" s="168">
        <f t="shared" ref="A513:B513" si="93">A512+7</f>
        <v>42974</v>
      </c>
      <c r="B513" s="11">
        <f t="shared" si="93"/>
        <v>42968</v>
      </c>
      <c r="C513" s="44">
        <v>0.91788285714285733</v>
      </c>
      <c r="D513" s="35">
        <v>3.04</v>
      </c>
      <c r="E513" s="12">
        <v>2.0134228187919518</v>
      </c>
      <c r="F513" s="12">
        <v>-3.1847133757961785</v>
      </c>
      <c r="G513" s="35">
        <v>279.03638857142863</v>
      </c>
      <c r="H513" s="35"/>
      <c r="I513" s="35">
        <v>3.77</v>
      </c>
      <c r="J513" s="12">
        <v>1.344086021505376</v>
      </c>
      <c r="K513" s="12">
        <v>6.1971830985915659</v>
      </c>
      <c r="L513" s="35">
        <v>346.04183714285722</v>
      </c>
      <c r="M513" s="35"/>
      <c r="N513" s="35">
        <v>0</v>
      </c>
      <c r="O513" s="35">
        <v>0</v>
      </c>
      <c r="P513" s="35">
        <v>0</v>
      </c>
      <c r="Q513" s="35">
        <v>0</v>
      </c>
      <c r="S513" s="35">
        <v>2.85</v>
      </c>
      <c r="T513" s="12">
        <v>-6.5573770491803174</v>
      </c>
      <c r="U513" s="12">
        <v>-25.392670157068054</v>
      </c>
      <c r="V513" s="35">
        <v>261.5966142857144</v>
      </c>
    </row>
    <row r="514" spans="1:22">
      <c r="A514" s="168">
        <f t="shared" ref="A514:B514" si="94">A513+7</f>
        <v>42981</v>
      </c>
      <c r="B514" s="11">
        <f t="shared" si="94"/>
        <v>42975</v>
      </c>
      <c r="C514" s="44">
        <v>0.92249285714285723</v>
      </c>
      <c r="D514" s="35">
        <v>3.13</v>
      </c>
      <c r="E514" s="12">
        <v>2.9605263157894655</v>
      </c>
      <c r="F514" s="12">
        <v>-2.7950310559006368</v>
      </c>
      <c r="G514" s="35">
        <v>288.74026428571426</v>
      </c>
      <c r="H514" s="35"/>
      <c r="I514" s="35">
        <v>3.82</v>
      </c>
      <c r="J514" s="12">
        <v>1.326259946949591</v>
      </c>
      <c r="K514" s="12">
        <v>5.5248618784530237</v>
      </c>
      <c r="L514" s="35">
        <v>352.39227142857146</v>
      </c>
      <c r="M514" s="35"/>
      <c r="N514" s="35">
        <v>0</v>
      </c>
      <c r="O514" s="35">
        <v>0</v>
      </c>
      <c r="P514" s="35">
        <v>0</v>
      </c>
      <c r="Q514" s="35">
        <v>0</v>
      </c>
      <c r="S514" s="35">
        <v>2.9</v>
      </c>
      <c r="T514" s="12">
        <v>1.7543859649122595</v>
      </c>
      <c r="U514" s="12">
        <v>-19.889502762430951</v>
      </c>
      <c r="V514" s="35">
        <v>267.52292857142857</v>
      </c>
    </row>
    <row r="515" spans="1:22">
      <c r="A515" s="168">
        <f t="shared" ref="A515:B515" si="95">A514+7</f>
        <v>42988</v>
      </c>
      <c r="B515" s="11">
        <f t="shared" si="95"/>
        <v>42982</v>
      </c>
      <c r="C515" s="44">
        <v>0.91576714285714289</v>
      </c>
      <c r="D515" s="35">
        <v>3.18</v>
      </c>
      <c r="E515" s="12">
        <v>1.5974440894568716</v>
      </c>
      <c r="F515" s="12">
        <v>-1.2422360248447291</v>
      </c>
      <c r="G515" s="35">
        <v>291.21395142857148</v>
      </c>
      <c r="H515" s="35"/>
      <c r="I515" s="35">
        <v>3.85</v>
      </c>
      <c r="J515" s="12">
        <v>0.78534031413613548</v>
      </c>
      <c r="K515" s="12">
        <v>5.1912568306010911</v>
      </c>
      <c r="L515" s="35">
        <v>352.57035000000002</v>
      </c>
      <c r="M515" s="35"/>
      <c r="N515" s="35">
        <v>0</v>
      </c>
      <c r="O515" s="35">
        <v>0</v>
      </c>
      <c r="P515" s="35">
        <v>0</v>
      </c>
      <c r="Q515" s="35">
        <v>0</v>
      </c>
      <c r="S515" s="35">
        <v>3.1</v>
      </c>
      <c r="T515" s="12">
        <v>6.8965517241379501</v>
      </c>
      <c r="U515" s="12">
        <v>-14.364640883977899</v>
      </c>
      <c r="V515" s="35">
        <v>283.88781428571434</v>
      </c>
    </row>
    <row r="516" spans="1:22">
      <c r="A516" s="168">
        <f t="shared" ref="A516:B516" si="96">A515+7</f>
        <v>42995</v>
      </c>
      <c r="B516" s="11">
        <f t="shared" si="96"/>
        <v>42989</v>
      </c>
      <c r="C516" s="44">
        <v>0.89624714285714291</v>
      </c>
      <c r="D516" s="35">
        <v>3.2</v>
      </c>
      <c r="E516" s="12">
        <v>0.62893081761006897</v>
      </c>
      <c r="F516" s="12">
        <v>-2.1406727828746028</v>
      </c>
      <c r="G516" s="35">
        <v>286.79908571428575</v>
      </c>
      <c r="H516" s="35"/>
      <c r="I516" s="35">
        <v>3.75</v>
      </c>
      <c r="J516" s="12">
        <v>-2.5974025974025921</v>
      </c>
      <c r="K516" s="12">
        <v>0</v>
      </c>
      <c r="L516" s="35">
        <v>336.09267857142856</v>
      </c>
      <c r="M516" s="35"/>
      <c r="N516" s="35">
        <v>0</v>
      </c>
      <c r="O516" s="35">
        <v>0</v>
      </c>
      <c r="P516" s="35">
        <v>0</v>
      </c>
      <c r="Q516" s="35">
        <v>0</v>
      </c>
      <c r="S516" s="35">
        <v>3.25</v>
      </c>
      <c r="T516" s="12">
        <v>4.8387096774193452</v>
      </c>
      <c r="U516" s="12">
        <v>-10.220994475138127</v>
      </c>
      <c r="V516" s="35">
        <v>291.28032142857143</v>
      </c>
    </row>
    <row r="517" spans="1:22">
      <c r="A517" s="168">
        <f t="shared" ref="A517:B517" si="97">A516+7</f>
        <v>43002</v>
      </c>
      <c r="B517" s="11">
        <f t="shared" si="97"/>
        <v>42996</v>
      </c>
      <c r="C517" s="44">
        <v>0.88038285714285713</v>
      </c>
      <c r="D517" s="35">
        <v>3.2</v>
      </c>
      <c r="E517" s="12">
        <v>0</v>
      </c>
      <c r="F517" s="12">
        <v>-3.3232628398791491</v>
      </c>
      <c r="G517" s="35">
        <v>281.72251428571428</v>
      </c>
      <c r="H517" s="35"/>
      <c r="I517" s="35">
        <v>3.65</v>
      </c>
      <c r="J517" s="12">
        <v>-2.6666666666666714</v>
      </c>
      <c r="K517" s="12">
        <v>-4.9479166666666572</v>
      </c>
      <c r="L517" s="35">
        <v>321.33974285714288</v>
      </c>
      <c r="M517" s="35"/>
      <c r="N517" s="35">
        <v>0</v>
      </c>
      <c r="O517" s="35">
        <v>0</v>
      </c>
      <c r="P517" s="35">
        <v>0</v>
      </c>
      <c r="Q517" s="35">
        <v>0</v>
      </c>
      <c r="S517" s="35">
        <v>3.35</v>
      </c>
      <c r="T517" s="12">
        <v>3.0769230769230944</v>
      </c>
      <c r="U517" s="12">
        <v>-14.540816326530603</v>
      </c>
      <c r="V517" s="35">
        <v>294.92825714285715</v>
      </c>
    </row>
    <row r="518" spans="1:22">
      <c r="A518" s="168">
        <f t="shared" ref="A518:B518" si="98">A517+7</f>
        <v>43009</v>
      </c>
      <c r="B518" s="11">
        <f t="shared" si="98"/>
        <v>43003</v>
      </c>
      <c r="C518" s="44">
        <v>0.87917714285714277</v>
      </c>
      <c r="D518" s="35">
        <v>3.19</v>
      </c>
      <c r="E518" s="12">
        <v>-0.3125</v>
      </c>
      <c r="F518" s="12">
        <v>-4.2042042042042027</v>
      </c>
      <c r="G518" s="35">
        <v>280.45750857142855</v>
      </c>
      <c r="H518" s="35"/>
      <c r="I518" s="35">
        <v>3.57</v>
      </c>
      <c r="J518" s="12">
        <v>-2.191780821917817</v>
      </c>
      <c r="K518" s="12">
        <v>-7.9896907216494952</v>
      </c>
      <c r="L518" s="35">
        <v>313.86623999999995</v>
      </c>
      <c r="M518" s="35"/>
      <c r="N518" s="35">
        <v>0</v>
      </c>
      <c r="O518" s="35">
        <v>0</v>
      </c>
      <c r="P518" s="35">
        <v>0</v>
      </c>
      <c r="Q518" s="35">
        <v>0</v>
      </c>
      <c r="S518" s="35">
        <v>3.35</v>
      </c>
      <c r="T518" s="12">
        <v>0</v>
      </c>
      <c r="U518" s="12">
        <v>-16.666666666666657</v>
      </c>
      <c r="V518" s="35">
        <v>294.52434285714281</v>
      </c>
    </row>
    <row r="519" spans="1:22">
      <c r="A519" s="168">
        <f t="shared" ref="A519:B519" si="99">A518+7</f>
        <v>43016</v>
      </c>
      <c r="B519" s="11">
        <f t="shared" si="99"/>
        <v>43010</v>
      </c>
      <c r="C519" s="44">
        <v>0.88911428571428563</v>
      </c>
      <c r="D519" s="35">
        <v>3.14</v>
      </c>
      <c r="E519" s="12">
        <v>-1.5673981191222595</v>
      </c>
      <c r="F519" s="12">
        <v>-5.7057057057056966</v>
      </c>
      <c r="G519" s="35">
        <v>279.18188571428567</v>
      </c>
      <c r="H519" s="35"/>
      <c r="I519" s="35">
        <v>3.46</v>
      </c>
      <c r="J519" s="12">
        <v>-3.0812324929972021</v>
      </c>
      <c r="K519" s="12">
        <v>-10.824742268041234</v>
      </c>
      <c r="L519" s="35">
        <v>307.63354285714286</v>
      </c>
      <c r="M519" s="35"/>
      <c r="N519" s="35">
        <v>0</v>
      </c>
      <c r="O519" s="35">
        <v>0</v>
      </c>
      <c r="P519" s="35">
        <v>0</v>
      </c>
      <c r="Q519" s="35">
        <v>0</v>
      </c>
      <c r="S519" s="35">
        <v>3.25</v>
      </c>
      <c r="T519" s="12">
        <v>-2.9850746268656678</v>
      </c>
      <c r="U519" s="12">
        <v>-19.154228855721385</v>
      </c>
      <c r="V519" s="35">
        <v>288.96214285714279</v>
      </c>
    </row>
    <row r="520" spans="1:22">
      <c r="A520" s="168">
        <f t="shared" ref="A520:B520" si="100">A519+7</f>
        <v>43023</v>
      </c>
      <c r="B520" s="11">
        <f t="shared" si="100"/>
        <v>43017</v>
      </c>
      <c r="C520" s="44">
        <v>0.89435000000000009</v>
      </c>
      <c r="D520" s="35">
        <v>3.1</v>
      </c>
      <c r="E520" s="12">
        <v>-1.2738853503184657</v>
      </c>
      <c r="F520" s="12">
        <v>-3.726708074534173</v>
      </c>
      <c r="G520" s="35">
        <v>277.24850000000004</v>
      </c>
      <c r="H520" s="35"/>
      <c r="I520" s="35">
        <v>3.36</v>
      </c>
      <c r="J520" s="12">
        <v>-2.8901734104046284</v>
      </c>
      <c r="K520" s="12">
        <v>-13.402061855670098</v>
      </c>
      <c r="L520" s="35">
        <v>300.50160000000005</v>
      </c>
      <c r="M520" s="35"/>
      <c r="N520" s="35">
        <v>0</v>
      </c>
      <c r="O520" s="35">
        <v>0</v>
      </c>
      <c r="P520" s="35">
        <v>0</v>
      </c>
      <c r="Q520" s="35">
        <v>0</v>
      </c>
      <c r="S520" s="35">
        <v>3.15</v>
      </c>
      <c r="T520" s="12">
        <v>-3.0769230769230802</v>
      </c>
      <c r="U520" s="12">
        <v>-21.641791044776113</v>
      </c>
      <c r="V520" s="35">
        <v>281.72025000000002</v>
      </c>
    </row>
    <row r="521" spans="1:22">
      <c r="A521" s="168">
        <f t="shared" ref="A521:B521" si="101">A520+7</f>
        <v>43030</v>
      </c>
      <c r="B521" s="11">
        <f t="shared" si="101"/>
        <v>43024</v>
      </c>
      <c r="C521" s="44">
        <v>0.89317857142857149</v>
      </c>
      <c r="D521" s="35">
        <v>3.1</v>
      </c>
      <c r="E521" s="12">
        <v>0</v>
      </c>
      <c r="F521" s="12">
        <v>-1.5873015873015817</v>
      </c>
      <c r="G521" s="35">
        <v>276.88535714285717</v>
      </c>
      <c r="H521" s="35"/>
      <c r="I521" s="35">
        <v>3.31</v>
      </c>
      <c r="J521" s="12">
        <v>-1.4880952380952266</v>
      </c>
      <c r="K521" s="12">
        <v>-13.577023498694516</v>
      </c>
      <c r="L521" s="35">
        <v>295.64210714285718</v>
      </c>
      <c r="M521" s="35"/>
      <c r="N521" s="35">
        <v>0</v>
      </c>
      <c r="O521" s="35">
        <v>0</v>
      </c>
      <c r="P521" s="35">
        <v>0</v>
      </c>
      <c r="Q521" s="35">
        <v>0</v>
      </c>
      <c r="S521" s="35">
        <v>3.15</v>
      </c>
      <c r="T521" s="12">
        <v>0</v>
      </c>
      <c r="U521" s="12">
        <v>-21.641791044776113</v>
      </c>
      <c r="V521" s="35">
        <v>281.35125000000005</v>
      </c>
    </row>
    <row r="522" spans="1:22">
      <c r="A522" s="168">
        <f t="shared" ref="A522:B522" si="102">A521+7</f>
        <v>43037</v>
      </c>
      <c r="B522" s="11">
        <f t="shared" si="102"/>
        <v>43031</v>
      </c>
      <c r="C522" s="44">
        <v>0.89024999999999999</v>
      </c>
      <c r="D522" s="35">
        <v>3.1</v>
      </c>
      <c r="E522" s="12">
        <v>0</v>
      </c>
      <c r="F522" s="12">
        <v>0.97719869706840257</v>
      </c>
      <c r="G522" s="35">
        <v>275.97749999999996</v>
      </c>
      <c r="H522" s="35"/>
      <c r="I522" s="35">
        <v>3.28</v>
      </c>
      <c r="J522" s="12">
        <v>-0.90634441087613027</v>
      </c>
      <c r="K522" s="12">
        <v>-13.227513227513228</v>
      </c>
      <c r="L522" s="35">
        <v>292.00199999999995</v>
      </c>
      <c r="M522" s="35"/>
      <c r="N522" s="35">
        <v>0</v>
      </c>
      <c r="O522" s="35">
        <v>0</v>
      </c>
      <c r="P522" s="35">
        <v>0</v>
      </c>
      <c r="Q522" s="35">
        <v>0</v>
      </c>
      <c r="S522" s="35">
        <v>3.25</v>
      </c>
      <c r="T522" s="12">
        <v>3.1746031746031917</v>
      </c>
      <c r="U522" s="12">
        <v>-16.020671834625318</v>
      </c>
      <c r="V522" s="35">
        <v>289.33125000000001</v>
      </c>
    </row>
    <row r="523" spans="1:22">
      <c r="A523" s="168">
        <f t="shared" ref="A523:B523" si="103">A522+7</f>
        <v>43044</v>
      </c>
      <c r="B523" s="11">
        <f t="shared" si="103"/>
        <v>43038</v>
      </c>
      <c r="C523" s="44">
        <v>0.88340999999999981</v>
      </c>
      <c r="D523" s="35">
        <v>3.14</v>
      </c>
      <c r="E523" s="12">
        <v>1.2903225806451672</v>
      </c>
      <c r="F523" s="12">
        <v>5.0167224080267516</v>
      </c>
      <c r="G523" s="35">
        <v>277.39073999999999</v>
      </c>
      <c r="H523" s="35"/>
      <c r="I523" s="35">
        <v>3.24</v>
      </c>
      <c r="J523" s="12">
        <v>-1.2195121951219363</v>
      </c>
      <c r="K523" s="12">
        <v>-13.136729222520103</v>
      </c>
      <c r="L523" s="35">
        <v>286.22483999999997</v>
      </c>
      <c r="M523" s="35"/>
      <c r="N523" s="35">
        <v>0</v>
      </c>
      <c r="O523" s="35">
        <v>0</v>
      </c>
      <c r="P523" s="35">
        <v>0</v>
      </c>
      <c r="Q523" s="35">
        <v>0</v>
      </c>
      <c r="S523" s="35">
        <v>3.25</v>
      </c>
      <c r="T523" s="12">
        <v>0</v>
      </c>
      <c r="U523" s="12">
        <v>-11.444141689373296</v>
      </c>
      <c r="V523" s="35">
        <v>287.10824999999994</v>
      </c>
    </row>
    <row r="524" spans="1:22">
      <c r="A524" s="168">
        <f t="shared" ref="A524:B524" si="104">A523+7</f>
        <v>43051</v>
      </c>
      <c r="B524" s="11">
        <f t="shared" si="104"/>
        <v>43045</v>
      </c>
      <c r="C524" s="44">
        <v>0.88447000000000009</v>
      </c>
      <c r="D524" s="35">
        <v>3.21</v>
      </c>
      <c r="E524" s="12">
        <v>2.2292993630573079</v>
      </c>
      <c r="F524" s="12">
        <v>8.8135593220338961</v>
      </c>
      <c r="G524" s="35">
        <v>283.91487000000006</v>
      </c>
      <c r="H524" s="35"/>
      <c r="I524" s="35">
        <v>3.24</v>
      </c>
      <c r="J524" s="12">
        <v>0</v>
      </c>
      <c r="K524" s="12">
        <v>-12.668463611859835</v>
      </c>
      <c r="L524" s="35">
        <v>286.56828000000007</v>
      </c>
      <c r="M524" s="35"/>
      <c r="N524" s="35">
        <v>0</v>
      </c>
      <c r="O524" s="35">
        <v>0</v>
      </c>
      <c r="P524" s="35">
        <v>0</v>
      </c>
      <c r="Q524" s="35">
        <v>0</v>
      </c>
      <c r="S524" s="35">
        <v>3.2</v>
      </c>
      <c r="T524" s="12">
        <v>-1.538461538461533</v>
      </c>
      <c r="U524" s="12">
        <v>-12.806539509536776</v>
      </c>
      <c r="V524" s="35">
        <v>283.03040000000004</v>
      </c>
    </row>
    <row r="525" spans="1:22">
      <c r="A525" s="168">
        <f t="shared" ref="A525:B525" si="105">A524+7</f>
        <v>43058</v>
      </c>
      <c r="B525" s="11">
        <f t="shared" si="105"/>
        <v>43052</v>
      </c>
      <c r="C525" s="44">
        <v>0.89262285714285716</v>
      </c>
      <c r="D525" s="35">
        <v>3.29</v>
      </c>
      <c r="E525" s="12">
        <v>2.4922118380062273</v>
      </c>
      <c r="F525" s="12">
        <v>11.52542372881355</v>
      </c>
      <c r="G525" s="35">
        <v>293.67292000000003</v>
      </c>
      <c r="H525" s="35"/>
      <c r="I525" s="35">
        <v>3.29</v>
      </c>
      <c r="J525" s="12">
        <v>1.5432098765431874</v>
      </c>
      <c r="K525" s="12">
        <v>-11.320754716981128</v>
      </c>
      <c r="L525" s="35">
        <v>293.67292000000003</v>
      </c>
      <c r="M525" s="35"/>
      <c r="N525" s="35">
        <v>0</v>
      </c>
      <c r="O525" s="35">
        <v>0</v>
      </c>
      <c r="P525" s="35">
        <v>0</v>
      </c>
      <c r="Q525" s="35">
        <v>0</v>
      </c>
      <c r="S525" s="35">
        <v>3.2</v>
      </c>
      <c r="T525" s="12">
        <v>0</v>
      </c>
      <c r="U525" s="12">
        <v>-12.806539509536776</v>
      </c>
      <c r="V525" s="35">
        <v>285.63931428571431</v>
      </c>
    </row>
    <row r="526" spans="1:22">
      <c r="A526" s="168">
        <f t="shared" ref="A526:B526" si="106">A525+7</f>
        <v>43065</v>
      </c>
      <c r="B526" s="11">
        <f t="shared" si="106"/>
        <v>43059</v>
      </c>
      <c r="C526" s="44">
        <v>0.88982571428571411</v>
      </c>
      <c r="D526" s="35">
        <v>3.29</v>
      </c>
      <c r="E526" s="12">
        <v>0</v>
      </c>
      <c r="F526" s="12">
        <v>10.033444816053503</v>
      </c>
      <c r="G526" s="35">
        <v>292.75265999999993</v>
      </c>
      <c r="H526" s="35"/>
      <c r="I526" s="35">
        <v>3.29</v>
      </c>
      <c r="J526" s="12">
        <v>0</v>
      </c>
      <c r="K526" s="12">
        <v>-11.320754716981128</v>
      </c>
      <c r="L526" s="35">
        <v>292.75265999999993</v>
      </c>
      <c r="M526" s="35"/>
      <c r="N526" s="35">
        <v>0</v>
      </c>
      <c r="O526" s="35">
        <v>0</v>
      </c>
      <c r="P526" s="35">
        <v>0</v>
      </c>
      <c r="Q526" s="35">
        <v>0</v>
      </c>
      <c r="S526" s="35">
        <v>3.2</v>
      </c>
      <c r="T526" s="12">
        <v>0</v>
      </c>
      <c r="U526" s="12">
        <v>-15.119363395225463</v>
      </c>
      <c r="V526" s="35">
        <v>284.74422857142849</v>
      </c>
    </row>
    <row r="527" spans="1:22">
      <c r="A527" s="168">
        <f t="shared" ref="A527:B527" si="107">A526+7</f>
        <v>43072</v>
      </c>
      <c r="B527" s="11">
        <f t="shared" si="107"/>
        <v>43066</v>
      </c>
      <c r="C527" s="44">
        <v>0.88648714285714281</v>
      </c>
      <c r="D527" s="35">
        <v>3.29</v>
      </c>
      <c r="E527" s="12">
        <v>0</v>
      </c>
      <c r="F527" s="12">
        <v>10.033444816053503</v>
      </c>
      <c r="G527" s="35">
        <v>291.65427</v>
      </c>
      <c r="H527" s="35"/>
      <c r="I527" s="35">
        <v>3.29</v>
      </c>
      <c r="J527" s="12">
        <v>0</v>
      </c>
      <c r="K527" s="12">
        <v>-11.320754716981128</v>
      </c>
      <c r="L527" s="35">
        <v>291.65427</v>
      </c>
      <c r="M527" s="35"/>
      <c r="N527" s="35">
        <v>0</v>
      </c>
      <c r="O527" s="35">
        <v>0</v>
      </c>
      <c r="P527" s="35">
        <v>0</v>
      </c>
      <c r="Q527" s="35">
        <v>0</v>
      </c>
      <c r="S527" s="35">
        <v>3.2</v>
      </c>
      <c r="T527" s="12">
        <v>0</v>
      </c>
      <c r="U527" s="12">
        <v>-19.395465994962208</v>
      </c>
      <c r="V527" s="35">
        <v>283.6758857142857</v>
      </c>
    </row>
    <row r="528" spans="1:22">
      <c r="A528" s="168">
        <f t="shared" ref="A528:B528" si="108">A527+7</f>
        <v>43079</v>
      </c>
      <c r="B528" s="11">
        <f t="shared" si="108"/>
        <v>43073</v>
      </c>
      <c r="C528" s="44">
        <v>0.87925142857142868</v>
      </c>
      <c r="D528" s="35">
        <v>3.32</v>
      </c>
      <c r="E528" s="12">
        <v>0.91185410334347239</v>
      </c>
      <c r="F528" s="12">
        <v>8.8524590163934391</v>
      </c>
      <c r="G528" s="35">
        <v>291.91147428571429</v>
      </c>
      <c r="H528" s="35"/>
      <c r="I528" s="35">
        <v>3.33</v>
      </c>
      <c r="J528" s="12">
        <v>1.2158054711246251</v>
      </c>
      <c r="K528" s="12">
        <v>-10.723860589812332</v>
      </c>
      <c r="L528" s="35">
        <v>292.79072571428577</v>
      </c>
      <c r="M528" s="35"/>
      <c r="N528" s="35">
        <v>0</v>
      </c>
      <c r="O528" s="35">
        <v>0</v>
      </c>
      <c r="P528" s="35">
        <v>0</v>
      </c>
      <c r="Q528" s="35">
        <v>0</v>
      </c>
      <c r="S528" s="35">
        <v>3.5</v>
      </c>
      <c r="T528" s="12">
        <v>9.375</v>
      </c>
      <c r="U528" s="12">
        <v>-18.032786885245883</v>
      </c>
      <c r="V528" s="35">
        <v>307.738</v>
      </c>
    </row>
    <row r="529" spans="1:22">
      <c r="A529" s="168">
        <f t="shared" ref="A529:B529" si="109">A528+7</f>
        <v>43086</v>
      </c>
      <c r="B529" s="11">
        <f t="shared" si="109"/>
        <v>43080</v>
      </c>
      <c r="C529" s="44">
        <v>0.88059571428571437</v>
      </c>
      <c r="D529" s="35">
        <v>3.35</v>
      </c>
      <c r="E529" s="12">
        <v>0.90361445783133831</v>
      </c>
      <c r="F529" s="12">
        <v>8.7662337662337819</v>
      </c>
      <c r="G529" s="35">
        <v>294.99956428571437</v>
      </c>
      <c r="H529" s="35"/>
      <c r="I529" s="35">
        <v>3.38</v>
      </c>
      <c r="J529" s="12">
        <v>1.5015015015015081</v>
      </c>
      <c r="K529" s="12">
        <v>-9.3833780160857998</v>
      </c>
      <c r="L529" s="35">
        <v>297.64135142857145</v>
      </c>
      <c r="M529" s="35"/>
      <c r="N529" s="35">
        <v>0</v>
      </c>
      <c r="O529" s="35">
        <v>0</v>
      </c>
      <c r="P529" s="35">
        <v>0</v>
      </c>
      <c r="Q529" s="35">
        <v>0</v>
      </c>
      <c r="S529" s="35">
        <v>3.85</v>
      </c>
      <c r="T529" s="12">
        <v>10.000000000000014</v>
      </c>
      <c r="U529" s="12">
        <v>-11.899313501144164</v>
      </c>
      <c r="V529" s="35">
        <v>339.02935000000002</v>
      </c>
    </row>
    <row r="530" spans="1:22">
      <c r="A530" s="168">
        <f t="shared" ref="A530:B530" si="110">A529+7</f>
        <v>43093</v>
      </c>
      <c r="B530" s="11">
        <f t="shared" si="110"/>
        <v>43087</v>
      </c>
      <c r="C530" s="44">
        <v>0.88454285714285708</v>
      </c>
      <c r="D530" s="35">
        <v>3.35</v>
      </c>
      <c r="E530" s="12">
        <v>0</v>
      </c>
      <c r="F530" s="12">
        <v>6.6878980891719806</v>
      </c>
      <c r="G530" s="35">
        <v>296.32185714285714</v>
      </c>
      <c r="H530" s="35"/>
      <c r="I530" s="35">
        <v>3.38</v>
      </c>
      <c r="J530" s="12">
        <v>0</v>
      </c>
      <c r="K530" s="12">
        <v>-9.3833780160857998</v>
      </c>
      <c r="L530" s="35">
        <v>298.9754857142857</v>
      </c>
      <c r="M530" s="35"/>
      <c r="N530" s="35">
        <v>0</v>
      </c>
      <c r="O530" s="35">
        <v>0</v>
      </c>
      <c r="P530" s="35">
        <v>0</v>
      </c>
      <c r="Q530" s="35">
        <v>0</v>
      </c>
      <c r="S530" s="35">
        <v>3.85</v>
      </c>
      <c r="T530" s="12">
        <v>0</v>
      </c>
      <c r="U530" s="12">
        <v>-11.899313501144164</v>
      </c>
      <c r="V530" s="35">
        <v>340.54899999999998</v>
      </c>
    </row>
    <row r="531" spans="1:22">
      <c r="A531" s="168">
        <f t="shared" ref="A531:B531" si="111">A530+7</f>
        <v>43100</v>
      </c>
      <c r="B531" s="11">
        <f t="shared" si="111"/>
        <v>43094</v>
      </c>
      <c r="C531" s="44">
        <v>0.88644428571428568</v>
      </c>
      <c r="D531" s="35">
        <v>3.35</v>
      </c>
      <c r="E531" s="12">
        <v>0</v>
      </c>
      <c r="F531" s="12">
        <v>5.3459119496855294</v>
      </c>
      <c r="G531" s="35">
        <v>296.95883571428567</v>
      </c>
      <c r="H531" s="35"/>
      <c r="I531" s="35">
        <v>3.35</v>
      </c>
      <c r="J531" s="12">
        <v>-0.88757396449703663</v>
      </c>
      <c r="K531" s="12">
        <v>-10.187667560321714</v>
      </c>
      <c r="L531" s="35">
        <v>296.95883571428567</v>
      </c>
      <c r="M531" s="35"/>
      <c r="N531" s="35">
        <v>0</v>
      </c>
      <c r="O531" s="35">
        <v>0</v>
      </c>
      <c r="P531" s="35">
        <v>0</v>
      </c>
      <c r="Q531" s="35">
        <v>0</v>
      </c>
      <c r="S531" s="35">
        <v>3.85</v>
      </c>
      <c r="T531" s="12">
        <v>0</v>
      </c>
      <c r="U531" s="12">
        <v>-0.51679586563308533</v>
      </c>
      <c r="V531" s="35">
        <v>341.28104999999999</v>
      </c>
    </row>
    <row r="532" spans="1:22">
      <c r="A532" s="168">
        <f t="shared" ref="A532:B532" si="112">A531+7</f>
        <v>43107</v>
      </c>
      <c r="B532" s="11">
        <f t="shared" si="112"/>
        <v>43101</v>
      </c>
      <c r="C532" s="44">
        <v>0.88844000000000001</v>
      </c>
      <c r="D532" s="35">
        <v>3.35</v>
      </c>
      <c r="E532" s="12">
        <v>0</v>
      </c>
      <c r="F532" s="12">
        <v>5.3459119496855294</v>
      </c>
      <c r="G532" s="35">
        <v>297.62740000000002</v>
      </c>
      <c r="H532" s="35"/>
      <c r="I532" s="35">
        <v>3.33</v>
      </c>
      <c r="J532" s="12">
        <v>-0.59701492537313072</v>
      </c>
      <c r="K532" s="12">
        <v>-10.723860589812332</v>
      </c>
      <c r="L532" s="35">
        <v>295.85052000000002</v>
      </c>
      <c r="M532" s="35"/>
      <c r="N532" s="35">
        <v>0</v>
      </c>
      <c r="O532" s="35">
        <v>0</v>
      </c>
      <c r="P532" s="35">
        <v>0</v>
      </c>
      <c r="Q532" s="35">
        <v>0</v>
      </c>
      <c r="S532" s="35">
        <v>2.95</v>
      </c>
      <c r="T532" s="12">
        <v>-23.376623376623371</v>
      </c>
      <c r="U532" s="12">
        <v>-19.618528610354218</v>
      </c>
      <c r="V532" s="35">
        <v>262.08980000000003</v>
      </c>
    </row>
    <row r="533" spans="1:22">
      <c r="A533" s="168">
        <f t="shared" ref="A533:B533" si="113">A532+7</f>
        <v>43114</v>
      </c>
      <c r="B533" s="11">
        <f t="shared" si="113"/>
        <v>43108</v>
      </c>
      <c r="C533" s="44">
        <v>0.8875385714285714</v>
      </c>
      <c r="D533" s="35">
        <v>3.25</v>
      </c>
      <c r="E533" s="12">
        <v>-2.9850746268656678</v>
      </c>
      <c r="F533" s="12">
        <v>3.8338658146964946</v>
      </c>
      <c r="G533" s="35">
        <v>288.45003571428572</v>
      </c>
      <c r="H533" s="35"/>
      <c r="I533" s="35">
        <v>3.28</v>
      </c>
      <c r="J533" s="12">
        <v>-1.5015015015015081</v>
      </c>
      <c r="K533" s="12">
        <v>-12.064343163538879</v>
      </c>
      <c r="L533" s="35">
        <v>291.11265142857138</v>
      </c>
      <c r="M533" s="35"/>
      <c r="N533" s="35">
        <v>0</v>
      </c>
      <c r="O533" s="35">
        <v>0</v>
      </c>
      <c r="P533" s="35">
        <v>0</v>
      </c>
      <c r="Q533" s="35">
        <v>0</v>
      </c>
      <c r="S533" s="35">
        <v>2.8</v>
      </c>
      <c r="T533" s="12">
        <v>-5.0847457627118757</v>
      </c>
      <c r="U533" s="12">
        <v>-19.308357348703169</v>
      </c>
      <c r="V533" s="35">
        <v>248.51079999999999</v>
      </c>
    </row>
    <row r="534" spans="1:22">
      <c r="A534" s="168">
        <f t="shared" ref="A534:B534" si="114">A533+7</f>
        <v>43121</v>
      </c>
      <c r="B534" s="11">
        <f t="shared" si="114"/>
        <v>43115</v>
      </c>
      <c r="C534" s="44">
        <v>0.8862742857142859</v>
      </c>
      <c r="D534" s="35">
        <v>3.07</v>
      </c>
      <c r="E534" s="12">
        <v>-5.5384615384615472</v>
      </c>
      <c r="F534" s="12">
        <v>3.367003367003349</v>
      </c>
      <c r="G534" s="35">
        <v>272.08620571428577</v>
      </c>
      <c r="H534" s="35"/>
      <c r="I534" s="35">
        <v>3.24</v>
      </c>
      <c r="J534" s="12">
        <v>-1.2195121951219363</v>
      </c>
      <c r="K534" s="12">
        <v>-10.743801652892543</v>
      </c>
      <c r="L534" s="35">
        <v>287.15286857142866</v>
      </c>
      <c r="M534" s="35"/>
      <c r="N534" s="35">
        <v>0</v>
      </c>
      <c r="O534" s="35">
        <v>0</v>
      </c>
      <c r="P534" s="35">
        <v>0</v>
      </c>
      <c r="Q534" s="35">
        <v>0</v>
      </c>
      <c r="S534" s="35">
        <v>2.8</v>
      </c>
      <c r="T534" s="12">
        <v>0</v>
      </c>
      <c r="U534" s="12">
        <v>7.6923076923076934</v>
      </c>
      <c r="V534" s="35">
        <v>248.15680000000003</v>
      </c>
    </row>
    <row r="535" spans="1:22">
      <c r="A535" s="168">
        <f t="shared" ref="A535:B535" si="115">A534+7</f>
        <v>43128</v>
      </c>
      <c r="B535" s="11">
        <f t="shared" si="115"/>
        <v>43122</v>
      </c>
      <c r="C535" s="44">
        <v>0.87595857142857159</v>
      </c>
      <c r="D535" s="35">
        <v>2.9</v>
      </c>
      <c r="E535" s="12">
        <v>-5.5374592833876193</v>
      </c>
      <c r="F535" s="12">
        <v>2.8368794326241158</v>
      </c>
      <c r="G535" s="35">
        <v>254.02798571428576</v>
      </c>
      <c r="H535" s="35"/>
      <c r="I535" s="35">
        <v>3.21</v>
      </c>
      <c r="J535" s="12">
        <v>-0.92592592592592382</v>
      </c>
      <c r="K535" s="12">
        <v>-8.5470085470085451</v>
      </c>
      <c r="L535" s="35">
        <v>281.18270142857148</v>
      </c>
      <c r="M535" s="35"/>
      <c r="N535" s="35">
        <v>0</v>
      </c>
      <c r="O535" s="35">
        <v>0</v>
      </c>
      <c r="P535" s="35">
        <v>0</v>
      </c>
      <c r="Q535" s="35">
        <v>0</v>
      </c>
      <c r="S535" s="35">
        <v>2.8</v>
      </c>
      <c r="T535" s="12">
        <v>0</v>
      </c>
      <c r="U535" s="12">
        <v>7.6923076923076934</v>
      </c>
      <c r="V535" s="35">
        <v>245.26840000000001</v>
      </c>
    </row>
    <row r="536" spans="1:22">
      <c r="A536" s="168">
        <f t="shared" ref="A536:B536" si="116">A535+7</f>
        <v>43135</v>
      </c>
      <c r="B536" s="11">
        <f t="shared" si="116"/>
        <v>43129</v>
      </c>
      <c r="C536" s="44">
        <v>0.87762142857142855</v>
      </c>
      <c r="D536" s="35">
        <v>2.79</v>
      </c>
      <c r="E536" s="12">
        <v>-3.7931034482758577</v>
      </c>
      <c r="F536" s="12">
        <v>0</v>
      </c>
      <c r="G536" s="35">
        <v>244.85637857142856</v>
      </c>
      <c r="H536" s="35"/>
      <c r="I536" s="35">
        <v>3.2</v>
      </c>
      <c r="J536" s="12">
        <v>-0.31152647975076775</v>
      </c>
      <c r="K536" s="12">
        <v>-5.8823529411764639</v>
      </c>
      <c r="L536" s="35">
        <v>280.83885714285714</v>
      </c>
      <c r="M536" s="35"/>
      <c r="N536" s="35">
        <v>0</v>
      </c>
      <c r="O536" s="35">
        <v>0</v>
      </c>
      <c r="P536" s="35">
        <v>0</v>
      </c>
      <c r="Q536" s="35">
        <v>0</v>
      </c>
      <c r="S536" s="35">
        <v>2.8</v>
      </c>
      <c r="T536" s="12">
        <v>0</v>
      </c>
      <c r="U536" s="12">
        <v>7.6923076923076934</v>
      </c>
      <c r="V536" s="35">
        <v>245.73399999999998</v>
      </c>
    </row>
    <row r="537" spans="1:22">
      <c r="A537" s="168">
        <f t="shared" ref="A537:B537" si="117">A536+7</f>
        <v>43142</v>
      </c>
      <c r="B537" s="11">
        <f t="shared" si="117"/>
        <v>43136</v>
      </c>
      <c r="C537" s="44">
        <v>0.8842442857142857</v>
      </c>
      <c r="D537" s="35">
        <v>2.79</v>
      </c>
      <c r="E537" s="12">
        <v>0</v>
      </c>
      <c r="F537" s="12">
        <v>0</v>
      </c>
      <c r="G537" s="35">
        <v>246.70415571428572</v>
      </c>
      <c r="H537" s="35"/>
      <c r="I537" s="35">
        <v>3.2</v>
      </c>
      <c r="J537" s="12">
        <v>0</v>
      </c>
      <c r="K537" s="12">
        <v>-5.8823529411764639</v>
      </c>
      <c r="L537" s="35">
        <v>282.9581714285714</v>
      </c>
      <c r="M537" s="35"/>
      <c r="N537" s="35">
        <v>0</v>
      </c>
      <c r="O537" s="35">
        <v>0</v>
      </c>
      <c r="P537" s="35">
        <v>0</v>
      </c>
      <c r="Q537" s="35">
        <v>0</v>
      </c>
      <c r="S537" s="35">
        <v>2.8</v>
      </c>
      <c r="T537" s="12">
        <v>0</v>
      </c>
      <c r="U537" s="12">
        <v>7.6923076923076934</v>
      </c>
      <c r="V537" s="35">
        <v>247.58839999999998</v>
      </c>
    </row>
    <row r="538" spans="1:22">
      <c r="A538" s="168">
        <f t="shared" ref="A538:B538" si="118">A537+7</f>
        <v>43149</v>
      </c>
      <c r="B538" s="11">
        <f t="shared" si="118"/>
        <v>43143</v>
      </c>
      <c r="C538" s="44">
        <v>0.88797285714285701</v>
      </c>
      <c r="D538" s="35">
        <v>2.82</v>
      </c>
      <c r="E538" s="12">
        <v>1.0752688172043037</v>
      </c>
      <c r="F538" s="12">
        <v>1.0752688172043037</v>
      </c>
      <c r="G538" s="35">
        <v>250.40834571428564</v>
      </c>
      <c r="H538" s="35"/>
      <c r="I538" s="35">
        <v>3.2</v>
      </c>
      <c r="J538" s="12">
        <v>0</v>
      </c>
      <c r="K538" s="12">
        <v>-5.8823529411764639</v>
      </c>
      <c r="L538" s="35">
        <v>284.15131428571425</v>
      </c>
      <c r="M538" s="35"/>
      <c r="N538" s="35">
        <v>0</v>
      </c>
      <c r="O538" s="35">
        <v>0</v>
      </c>
      <c r="P538" s="35">
        <v>0</v>
      </c>
      <c r="Q538" s="35">
        <v>0</v>
      </c>
      <c r="S538" s="35">
        <v>2.9</v>
      </c>
      <c r="T538" s="12">
        <v>3.5714285714285836</v>
      </c>
      <c r="U538" s="12">
        <v>7.4074074074073906</v>
      </c>
      <c r="V538" s="35">
        <v>257.51212857142855</v>
      </c>
    </row>
    <row r="539" spans="1:22">
      <c r="A539" s="168">
        <f t="shared" ref="A539:B539" si="119">A538+7</f>
        <v>43156</v>
      </c>
      <c r="B539" s="11">
        <f t="shared" si="119"/>
        <v>43150</v>
      </c>
      <c r="C539" s="44">
        <v>0.88321000000000005</v>
      </c>
      <c r="D539" s="35">
        <v>2.84</v>
      </c>
      <c r="E539" s="12">
        <v>0.70921985815601829</v>
      </c>
      <c r="F539" s="12">
        <v>1.7921146953404872</v>
      </c>
      <c r="G539" s="35">
        <v>250.83163999999999</v>
      </c>
      <c r="H539" s="35"/>
      <c r="I539" s="35">
        <v>3.23</v>
      </c>
      <c r="J539" s="12">
        <v>0.93749999999998579</v>
      </c>
      <c r="K539" s="12">
        <v>-5.5555555555555571</v>
      </c>
      <c r="L539" s="35">
        <v>285.27683000000002</v>
      </c>
      <c r="M539" s="35"/>
      <c r="N539" s="35">
        <v>0</v>
      </c>
      <c r="O539" s="35">
        <v>0</v>
      </c>
      <c r="P539" s="35">
        <v>0</v>
      </c>
      <c r="Q539" s="35">
        <v>0</v>
      </c>
      <c r="S539" s="35">
        <v>3</v>
      </c>
      <c r="T539" s="12">
        <v>3.448275862068968</v>
      </c>
      <c r="U539" s="12">
        <v>7.1428571428571388</v>
      </c>
      <c r="V539" s="35">
        <v>264.96300000000002</v>
      </c>
    </row>
    <row r="540" spans="1:22">
      <c r="A540" s="168">
        <f t="shared" ref="A540:B540" si="120">A539+7</f>
        <v>43163</v>
      </c>
      <c r="B540" s="11">
        <f t="shared" si="120"/>
        <v>43157</v>
      </c>
      <c r="C540" s="44">
        <v>0.88533571428571434</v>
      </c>
      <c r="D540" s="35">
        <v>2.86</v>
      </c>
      <c r="E540" s="12">
        <v>0.70422535211267245</v>
      </c>
      <c r="F540" s="12">
        <v>1.7793594306049698</v>
      </c>
      <c r="G540" s="35">
        <v>253.2060142857143</v>
      </c>
      <c r="H540" s="35"/>
      <c r="I540" s="35">
        <v>3.23</v>
      </c>
      <c r="J540" s="12">
        <v>0</v>
      </c>
      <c r="K540" s="12">
        <v>-6.3768115942029056</v>
      </c>
      <c r="L540" s="35">
        <v>285.96343571428571</v>
      </c>
      <c r="M540" s="35"/>
      <c r="N540" s="35">
        <v>0</v>
      </c>
      <c r="O540" s="35">
        <v>0</v>
      </c>
      <c r="P540" s="35">
        <v>0</v>
      </c>
      <c r="Q540" s="35">
        <v>0</v>
      </c>
      <c r="S540" s="35">
        <v>3.1</v>
      </c>
      <c r="T540" s="12">
        <v>3.3333333333333428</v>
      </c>
      <c r="U540" s="12">
        <v>10.714285714285722</v>
      </c>
      <c r="V540" s="35">
        <v>274.45407142857141</v>
      </c>
    </row>
    <row r="541" spans="1:22">
      <c r="A541" s="168">
        <f t="shared" ref="A541:B541" si="121">A540+7</f>
        <v>43170</v>
      </c>
      <c r="B541" s="11">
        <f t="shared" si="121"/>
        <v>43164</v>
      </c>
      <c r="C541" s="44">
        <v>0.8918842857142858</v>
      </c>
      <c r="D541" s="35">
        <v>2.83</v>
      </c>
      <c r="E541" s="12">
        <v>-1.0489510489510394</v>
      </c>
      <c r="F541" s="12">
        <v>0</v>
      </c>
      <c r="G541" s="35">
        <v>252.40325285714289</v>
      </c>
      <c r="H541" s="35"/>
      <c r="I541" s="35">
        <v>3.23</v>
      </c>
      <c r="J541" s="12">
        <v>0</v>
      </c>
      <c r="K541" s="12">
        <v>-7.4498567335243564</v>
      </c>
      <c r="L541" s="35">
        <v>288.07862428571428</v>
      </c>
      <c r="M541" s="35"/>
      <c r="N541" s="35">
        <v>0</v>
      </c>
      <c r="O541" s="35">
        <v>0</v>
      </c>
      <c r="P541" s="35">
        <v>0</v>
      </c>
      <c r="Q541" s="35">
        <v>0</v>
      </c>
      <c r="S541" s="35">
        <v>3.2</v>
      </c>
      <c r="T541" s="12">
        <v>3.2258064516128968</v>
      </c>
      <c r="U541" s="12">
        <v>14.285714285714306</v>
      </c>
      <c r="V541" s="35">
        <v>285.40297142857145</v>
      </c>
    </row>
    <row r="542" spans="1:22">
      <c r="A542" s="168">
        <f t="shared" ref="A542:B542" si="122">A541+7</f>
        <v>43177</v>
      </c>
      <c r="B542" s="11">
        <f t="shared" si="122"/>
        <v>43171</v>
      </c>
      <c r="C542" s="44">
        <v>0.88535571428571436</v>
      </c>
      <c r="D542" s="35">
        <v>2.8</v>
      </c>
      <c r="E542" s="12">
        <v>-1.0600706713780994</v>
      </c>
      <c r="F542" s="12">
        <v>-1.0600706713780994</v>
      </c>
      <c r="G542" s="35">
        <v>247.89959999999999</v>
      </c>
      <c r="H542" s="35"/>
      <c r="I542" s="35">
        <v>3.23</v>
      </c>
      <c r="J542" s="12">
        <v>0</v>
      </c>
      <c r="K542" s="12">
        <v>-7.4498567335243564</v>
      </c>
      <c r="L542" s="35">
        <v>285.96989571428571</v>
      </c>
      <c r="M542" s="35"/>
      <c r="N542" s="35">
        <v>0</v>
      </c>
      <c r="O542" s="35">
        <v>0</v>
      </c>
      <c r="P542" s="35">
        <v>0</v>
      </c>
      <c r="Q542" s="35">
        <v>0</v>
      </c>
      <c r="S542" s="35">
        <v>3.3</v>
      </c>
      <c r="T542" s="12">
        <v>3.1249999999999716</v>
      </c>
      <c r="U542" s="12">
        <v>17.857142857142861</v>
      </c>
      <c r="V542" s="35">
        <v>292.16738571428573</v>
      </c>
    </row>
    <row r="543" spans="1:22">
      <c r="A543" s="168">
        <f t="shared" ref="A543:B543" si="123">A542+7</f>
        <v>43184</v>
      </c>
      <c r="B543" s="11">
        <f t="shared" si="123"/>
        <v>43178</v>
      </c>
      <c r="C543" s="44">
        <v>0.87533428571428562</v>
      </c>
      <c r="D543" s="35">
        <v>2.8</v>
      </c>
      <c r="E543" s="12">
        <v>0</v>
      </c>
      <c r="F543" s="12">
        <v>-1.7543859649122879</v>
      </c>
      <c r="G543" s="35">
        <v>245.09359999999995</v>
      </c>
      <c r="H543" s="35"/>
      <c r="I543" s="35">
        <v>3.23</v>
      </c>
      <c r="J543" s="12">
        <v>0</v>
      </c>
      <c r="K543" s="12">
        <v>-9.0140845070422557</v>
      </c>
      <c r="L543" s="35">
        <v>282.73297428571425</v>
      </c>
      <c r="M543" s="35"/>
      <c r="N543" s="35">
        <v>0</v>
      </c>
      <c r="O543" s="35">
        <v>0</v>
      </c>
      <c r="P543" s="35">
        <v>0</v>
      </c>
      <c r="Q543" s="35">
        <v>0</v>
      </c>
      <c r="S543" s="35">
        <v>3.4</v>
      </c>
      <c r="T543" s="12">
        <v>3.0303030303030312</v>
      </c>
      <c r="U543" s="12">
        <v>19.298245614035082</v>
      </c>
      <c r="V543" s="35">
        <v>297.61365714285711</v>
      </c>
    </row>
    <row r="544" spans="1:22">
      <c r="A544" s="168">
        <f t="shared" ref="A544:B544" si="124">A543+7</f>
        <v>43191</v>
      </c>
      <c r="B544" s="11">
        <f t="shared" si="124"/>
        <v>43185</v>
      </c>
      <c r="C544" s="44">
        <v>0.87506857142857153</v>
      </c>
      <c r="D544" s="35">
        <v>2.8</v>
      </c>
      <c r="E544" s="12">
        <v>0</v>
      </c>
      <c r="F544" s="12">
        <v>-3.7800687285223518</v>
      </c>
      <c r="G544" s="35">
        <v>245.01919999999998</v>
      </c>
      <c r="H544" s="35"/>
      <c r="I544" s="35">
        <v>3.23</v>
      </c>
      <c r="J544" s="12">
        <v>0</v>
      </c>
      <c r="K544" s="12">
        <v>-11.748633879781423</v>
      </c>
      <c r="L544" s="35">
        <v>282.6471485714286</v>
      </c>
      <c r="M544" s="35"/>
      <c r="N544" s="35">
        <v>0</v>
      </c>
      <c r="O544" s="35">
        <v>0</v>
      </c>
      <c r="P544" s="35">
        <v>0</v>
      </c>
      <c r="Q544" s="35">
        <v>0</v>
      </c>
      <c r="S544" s="35">
        <v>3.4</v>
      </c>
      <c r="T544" s="12">
        <v>0</v>
      </c>
      <c r="U544" s="12">
        <v>13.333333333333329</v>
      </c>
      <c r="V544" s="35">
        <v>297.52331428571432</v>
      </c>
    </row>
    <row r="545" spans="1:22">
      <c r="A545" s="168">
        <f t="shared" ref="A545:B545" si="125">A544+7</f>
        <v>43198</v>
      </c>
      <c r="B545" s="11">
        <f t="shared" si="125"/>
        <v>43192</v>
      </c>
      <c r="C545" s="44">
        <v>0.87437285714285717</v>
      </c>
      <c r="D545" s="35">
        <v>2.8</v>
      </c>
      <c r="E545" s="12">
        <v>0</v>
      </c>
      <c r="F545" s="12">
        <v>-6.0402684563758413</v>
      </c>
      <c r="G545" s="35">
        <v>244.8244</v>
      </c>
      <c r="H545" s="35"/>
      <c r="I545" s="35">
        <v>3.23</v>
      </c>
      <c r="J545" s="12">
        <v>0</v>
      </c>
      <c r="K545" s="12">
        <v>-14.09574468085107</v>
      </c>
      <c r="L545" s="35">
        <v>282.42243285714289</v>
      </c>
      <c r="M545" s="35"/>
      <c r="N545" s="35">
        <v>0</v>
      </c>
      <c r="O545" s="35">
        <v>0</v>
      </c>
      <c r="P545" s="35">
        <v>0</v>
      </c>
      <c r="Q545" s="35">
        <v>0</v>
      </c>
      <c r="S545" s="35">
        <v>3</v>
      </c>
      <c r="T545" s="12">
        <v>-11.764705882352942</v>
      </c>
      <c r="U545" s="12">
        <v>-7.6923076923076934</v>
      </c>
      <c r="V545" s="35">
        <v>262.31185714285715</v>
      </c>
    </row>
    <row r="546" spans="1:22">
      <c r="A546" s="168">
        <f t="shared" ref="A546:B546" si="126">A545+7</f>
        <v>43205</v>
      </c>
      <c r="B546" s="11">
        <f t="shared" si="126"/>
        <v>43199</v>
      </c>
      <c r="C546" s="44">
        <v>0.8692442857142858</v>
      </c>
      <c r="D546" s="35">
        <v>2.8</v>
      </c>
      <c r="E546" s="12">
        <v>0</v>
      </c>
      <c r="F546" s="12">
        <v>-7.8947368421052602</v>
      </c>
      <c r="G546" s="35">
        <v>243.38839999999999</v>
      </c>
      <c r="H546" s="35"/>
      <c r="I546" s="35">
        <v>3.23</v>
      </c>
      <c r="J546" s="12">
        <v>0</v>
      </c>
      <c r="K546" s="12">
        <v>-14.09574468085107</v>
      </c>
      <c r="L546" s="35">
        <v>280.76590428571433</v>
      </c>
      <c r="M546" s="35"/>
      <c r="N546" s="35">
        <v>0</v>
      </c>
      <c r="O546" s="35">
        <v>0</v>
      </c>
      <c r="P546" s="35">
        <v>0</v>
      </c>
      <c r="Q546" s="35">
        <v>0</v>
      </c>
      <c r="S546" s="35">
        <v>2.7</v>
      </c>
      <c r="T546" s="12">
        <v>-10</v>
      </c>
      <c r="U546" s="12">
        <v>-23.943661971830977</v>
      </c>
      <c r="V546" s="35">
        <v>234.6959571428572</v>
      </c>
    </row>
    <row r="547" spans="1:22">
      <c r="A547" s="168">
        <f t="shared" ref="A547:B547" si="127">A546+7</f>
        <v>43212</v>
      </c>
      <c r="B547" s="11">
        <f t="shared" si="127"/>
        <v>43206</v>
      </c>
      <c r="C547" s="44">
        <v>0.86920142857142857</v>
      </c>
      <c r="D547" s="35">
        <v>2.8</v>
      </c>
      <c r="E547" s="12">
        <v>0</v>
      </c>
      <c r="F547" s="12">
        <v>-9.6774193548387188</v>
      </c>
      <c r="G547" s="35">
        <v>243.37639999999999</v>
      </c>
      <c r="H547" s="35"/>
      <c r="I547" s="35">
        <v>3.23</v>
      </c>
      <c r="J547" s="12">
        <v>0</v>
      </c>
      <c r="K547" s="12">
        <v>-14.09574468085107</v>
      </c>
      <c r="L547" s="35">
        <v>280.75206142857144</v>
      </c>
      <c r="M547" s="35"/>
      <c r="N547" s="35">
        <v>0</v>
      </c>
      <c r="O547" s="35">
        <v>0</v>
      </c>
      <c r="P547" s="35">
        <v>0</v>
      </c>
      <c r="Q547" s="35">
        <v>0</v>
      </c>
      <c r="S547" s="35">
        <v>2.7</v>
      </c>
      <c r="T547" s="12">
        <v>0</v>
      </c>
      <c r="U547" s="12">
        <v>-26.027397260273972</v>
      </c>
      <c r="V547" s="35">
        <v>234.68438571428572</v>
      </c>
    </row>
    <row r="548" spans="1:22">
      <c r="A548" s="168">
        <f t="shared" ref="A548:B548" si="128">A547+7</f>
        <v>43219</v>
      </c>
      <c r="B548" s="11">
        <f t="shared" si="128"/>
        <v>43213</v>
      </c>
      <c r="C548" s="44">
        <v>0.87513714285714272</v>
      </c>
      <c r="D548" s="35">
        <v>2.76</v>
      </c>
      <c r="E548" s="12">
        <v>-1.4285714285714306</v>
      </c>
      <c r="F548" s="12">
        <v>-12.101910828025481</v>
      </c>
      <c r="G548" s="35">
        <v>241.53785142857137</v>
      </c>
      <c r="H548" s="35"/>
      <c r="I548" s="35">
        <v>3.23</v>
      </c>
      <c r="J548" s="12">
        <v>0</v>
      </c>
      <c r="K548" s="12">
        <v>-15.223097112860899</v>
      </c>
      <c r="L548" s="35">
        <v>282.66929714285709</v>
      </c>
      <c r="M548" s="35"/>
      <c r="N548" s="35">
        <v>0</v>
      </c>
      <c r="O548" s="35">
        <v>0</v>
      </c>
      <c r="P548" s="35">
        <v>0</v>
      </c>
      <c r="Q548" s="35">
        <v>0</v>
      </c>
      <c r="S548" s="35">
        <v>2.7</v>
      </c>
      <c r="T548" s="12">
        <v>0</v>
      </c>
      <c r="U548" s="12">
        <v>-10</v>
      </c>
      <c r="V548" s="35">
        <v>236.28702857142855</v>
      </c>
    </row>
    <row r="549" spans="1:22">
      <c r="A549" s="168">
        <f t="shared" ref="A549:B549" si="129">A548+7</f>
        <v>43226</v>
      </c>
      <c r="B549" s="11">
        <f t="shared" si="129"/>
        <v>43220</v>
      </c>
      <c r="C549" s="44">
        <v>0.88044285714285697</v>
      </c>
      <c r="D549" s="35">
        <v>2.66</v>
      </c>
      <c r="E549" s="12">
        <v>-3.6231884057970802</v>
      </c>
      <c r="F549" s="12">
        <v>-15.286624203821646</v>
      </c>
      <c r="G549" s="35">
        <v>234.19779999999997</v>
      </c>
      <c r="H549" s="35"/>
      <c r="I549" s="35">
        <v>3.14</v>
      </c>
      <c r="J549" s="12">
        <v>-2.7863777089783213</v>
      </c>
      <c r="K549" s="12">
        <v>-17.585301837270336</v>
      </c>
      <c r="L549" s="35">
        <v>276.45905714285709</v>
      </c>
      <c r="M549" s="35"/>
      <c r="N549" s="35">
        <v>0</v>
      </c>
      <c r="O549" s="35">
        <v>0</v>
      </c>
      <c r="P549" s="35">
        <v>0</v>
      </c>
      <c r="Q549" s="35">
        <v>0</v>
      </c>
      <c r="S549" s="35">
        <v>2.7</v>
      </c>
      <c r="T549" s="12">
        <v>0</v>
      </c>
      <c r="U549" s="12">
        <v>0</v>
      </c>
      <c r="V549" s="35">
        <v>237.71957142857141</v>
      </c>
    </row>
    <row r="550" spans="1:22">
      <c r="A550" s="168">
        <f t="shared" ref="A550:B550" si="130">A549+7</f>
        <v>43233</v>
      </c>
      <c r="B550" s="11">
        <f t="shared" si="130"/>
        <v>43227</v>
      </c>
      <c r="C550" s="44">
        <v>0.87918571428571435</v>
      </c>
      <c r="D550" s="35">
        <v>2.58</v>
      </c>
      <c r="E550" s="12">
        <v>-3.0075187969924855</v>
      </c>
      <c r="F550" s="12">
        <v>-16.233766233766232</v>
      </c>
      <c r="G550" s="35">
        <v>226.82991428571432</v>
      </c>
      <c r="H550" s="35"/>
      <c r="I550" s="35">
        <v>3.1</v>
      </c>
      <c r="J550" s="12">
        <v>-1.2738853503184657</v>
      </c>
      <c r="K550" s="12">
        <v>-18.635170603674538</v>
      </c>
      <c r="L550" s="35">
        <v>272.54757142857147</v>
      </c>
      <c r="M550" s="35"/>
      <c r="N550" s="35">
        <v>0</v>
      </c>
      <c r="O550" s="35">
        <v>0</v>
      </c>
      <c r="P550" s="35">
        <v>0</v>
      </c>
      <c r="Q550" s="35">
        <v>0</v>
      </c>
      <c r="S550" s="35">
        <v>2.7</v>
      </c>
      <c r="T550" s="12">
        <v>0</v>
      </c>
      <c r="U550" s="12">
        <v>8</v>
      </c>
      <c r="V550" s="35">
        <v>237.38014285714289</v>
      </c>
    </row>
    <row r="551" spans="1:22">
      <c r="A551" s="168">
        <f t="shared" ref="A551:B551" si="131">A550+7</f>
        <v>43240</v>
      </c>
      <c r="B551" s="11">
        <f t="shared" si="131"/>
        <v>43234</v>
      </c>
      <c r="C551" s="44">
        <v>0.8765114285714285</v>
      </c>
      <c r="D551" s="35">
        <v>2.5</v>
      </c>
      <c r="E551" s="12">
        <v>-3.1007751937984551</v>
      </c>
      <c r="F551" s="12">
        <v>-16.94352159468437</v>
      </c>
      <c r="G551" s="35">
        <v>219.12785714285712</v>
      </c>
      <c r="H551" s="35"/>
      <c r="I551" s="35">
        <v>3.1</v>
      </c>
      <c r="J551" s="12">
        <v>0</v>
      </c>
      <c r="K551" s="12">
        <v>-18.635170603674538</v>
      </c>
      <c r="L551" s="35">
        <v>271.71854285714284</v>
      </c>
      <c r="M551" s="35"/>
      <c r="N551" s="35">
        <v>0</v>
      </c>
      <c r="O551" s="35">
        <v>0</v>
      </c>
      <c r="P551" s="35">
        <v>0</v>
      </c>
      <c r="Q551" s="35">
        <v>0</v>
      </c>
      <c r="S551" s="35">
        <v>2.85</v>
      </c>
      <c r="T551" s="12">
        <v>5.5555555555555571</v>
      </c>
      <c r="U551" s="12">
        <v>14.000000000000014</v>
      </c>
      <c r="V551" s="35">
        <v>249.80575714285715</v>
      </c>
    </row>
    <row r="552" spans="1:22">
      <c r="A552" s="168">
        <f t="shared" ref="A552:B552" si="132">A551+7</f>
        <v>43247</v>
      </c>
      <c r="B552" s="11">
        <f t="shared" si="132"/>
        <v>43241</v>
      </c>
      <c r="C552" s="44">
        <v>0.87594428571428562</v>
      </c>
      <c r="D552" s="35">
        <v>2.5</v>
      </c>
      <c r="E552" s="12">
        <v>0</v>
      </c>
      <c r="F552" s="12">
        <v>-14.089347079037807</v>
      </c>
      <c r="G552" s="35">
        <v>218.98607142857139</v>
      </c>
      <c r="H552" s="35"/>
      <c r="I552" s="35">
        <v>3.07</v>
      </c>
      <c r="J552" s="12">
        <v>-0.96774193548387188</v>
      </c>
      <c r="K552" s="12">
        <v>-18.351063829787222</v>
      </c>
      <c r="L552" s="35">
        <v>268.91489571428571</v>
      </c>
      <c r="M552" s="35"/>
      <c r="N552" s="35">
        <v>0</v>
      </c>
      <c r="O552" s="35">
        <v>0</v>
      </c>
      <c r="P552" s="35">
        <v>0</v>
      </c>
      <c r="Q552" s="35">
        <v>0</v>
      </c>
      <c r="S552" s="35">
        <v>2.95</v>
      </c>
      <c r="T552" s="12">
        <v>3.5087719298245759</v>
      </c>
      <c r="U552" s="12">
        <v>9.2592592592592524</v>
      </c>
      <c r="V552" s="35">
        <v>258.40356428571425</v>
      </c>
    </row>
    <row r="553" spans="1:22">
      <c r="A553" s="168">
        <f t="shared" ref="A553:B553" si="133">A552+7</f>
        <v>43254</v>
      </c>
      <c r="B553" s="11">
        <f t="shared" si="133"/>
        <v>43248</v>
      </c>
      <c r="C553" s="44">
        <v>0.87552571428571435</v>
      </c>
      <c r="D553" s="35">
        <v>2.5</v>
      </c>
      <c r="E553" s="12">
        <v>0</v>
      </c>
      <c r="F553" s="12">
        <v>-14.089347079037807</v>
      </c>
      <c r="G553" s="35">
        <v>218.88142857142859</v>
      </c>
      <c r="H553" s="35"/>
      <c r="I553" s="35">
        <v>3.07</v>
      </c>
      <c r="J553" s="12">
        <v>0</v>
      </c>
      <c r="K553" s="12">
        <v>-18.351063829787222</v>
      </c>
      <c r="L553" s="35">
        <v>268.78639428571432</v>
      </c>
      <c r="M553" s="35"/>
      <c r="N553" s="35">
        <v>0</v>
      </c>
      <c r="O553" s="35">
        <v>0</v>
      </c>
      <c r="P553" s="35">
        <v>0</v>
      </c>
      <c r="Q553" s="35">
        <v>0</v>
      </c>
      <c r="S553" s="35">
        <v>2.95</v>
      </c>
      <c r="T553" s="12">
        <v>0</v>
      </c>
      <c r="U553" s="12">
        <v>9.2592592592592524</v>
      </c>
      <c r="V553" s="35">
        <v>258.28008571428575</v>
      </c>
    </row>
    <row r="554" spans="1:22">
      <c r="A554" s="168">
        <f t="shared" ref="A554:B554" si="134">A553+7</f>
        <v>43261</v>
      </c>
      <c r="B554" s="11">
        <f t="shared" si="134"/>
        <v>43255</v>
      </c>
      <c r="C554" s="44">
        <v>0.87716428571428562</v>
      </c>
      <c r="D554" s="35">
        <v>2.5</v>
      </c>
      <c r="E554" s="12">
        <v>0</v>
      </c>
      <c r="F554" s="12">
        <v>-12.587412587412587</v>
      </c>
      <c r="G554" s="35">
        <v>219.2910714285714</v>
      </c>
      <c r="H554" s="35"/>
      <c r="I554" s="35">
        <v>3.07</v>
      </c>
      <c r="J554" s="12">
        <v>0</v>
      </c>
      <c r="K554" s="12">
        <v>-17.473118279569903</v>
      </c>
      <c r="L554" s="35">
        <v>269.28943571428567</v>
      </c>
      <c r="M554" s="35"/>
      <c r="N554" s="35">
        <v>0</v>
      </c>
      <c r="O554" s="35">
        <v>0</v>
      </c>
      <c r="P554" s="35">
        <v>0</v>
      </c>
      <c r="Q554" s="35">
        <v>0</v>
      </c>
      <c r="S554" s="35">
        <v>2.95</v>
      </c>
      <c r="T554" s="12">
        <v>0</v>
      </c>
      <c r="U554" s="12">
        <v>3.5087719298245759</v>
      </c>
      <c r="V554" s="35">
        <v>258.76346428571424</v>
      </c>
    </row>
    <row r="555" spans="1:22">
      <c r="A555" s="168">
        <f t="shared" ref="A555:B555" si="135">A554+7</f>
        <v>43268</v>
      </c>
      <c r="B555" s="11">
        <f t="shared" si="135"/>
        <v>43262</v>
      </c>
      <c r="C555" s="44">
        <v>0.87802999999999998</v>
      </c>
      <c r="D555" s="35">
        <v>2.5</v>
      </c>
      <c r="E555" s="12">
        <v>0</v>
      </c>
      <c r="F555" s="12">
        <v>-12.587412587412587</v>
      </c>
      <c r="G555" s="35">
        <v>219.50750000000002</v>
      </c>
      <c r="H555" s="35"/>
      <c r="I555" s="35">
        <v>3.07</v>
      </c>
      <c r="J555" s="12">
        <v>0</v>
      </c>
      <c r="K555" s="12">
        <v>-16.120218579234972</v>
      </c>
      <c r="L555" s="35">
        <v>269.55520999999999</v>
      </c>
      <c r="M555" s="35"/>
      <c r="N555" s="35">
        <v>0</v>
      </c>
      <c r="O555" s="35">
        <v>0</v>
      </c>
      <c r="P555" s="35">
        <v>0</v>
      </c>
      <c r="Q555" s="35">
        <v>0</v>
      </c>
      <c r="S555" s="35">
        <v>2.95</v>
      </c>
      <c r="T555" s="12">
        <v>0</v>
      </c>
      <c r="U555" s="12">
        <v>-1.6666666666666572</v>
      </c>
      <c r="V555" s="35">
        <v>259.01884999999999</v>
      </c>
    </row>
    <row r="556" spans="1:22">
      <c r="A556" s="168">
        <f t="shared" ref="A556:B556" si="136">A555+7</f>
        <v>43275</v>
      </c>
      <c r="B556" s="11">
        <f t="shared" si="136"/>
        <v>43269</v>
      </c>
      <c r="C556" s="44">
        <v>0.87606000000000017</v>
      </c>
      <c r="D556" s="35">
        <v>2.5</v>
      </c>
      <c r="E556" s="12">
        <v>0</v>
      </c>
      <c r="F556" s="12">
        <v>-12.587412587412587</v>
      </c>
      <c r="G556" s="35">
        <v>219.01500000000004</v>
      </c>
      <c r="H556" s="35"/>
      <c r="I556" s="35">
        <v>3.07</v>
      </c>
      <c r="J556" s="12">
        <v>0</v>
      </c>
      <c r="K556" s="12">
        <v>-16.120218579234972</v>
      </c>
      <c r="L556" s="35">
        <v>268.95042000000007</v>
      </c>
      <c r="M556" s="35"/>
      <c r="N556" s="35">
        <v>0</v>
      </c>
      <c r="O556" s="35">
        <v>0</v>
      </c>
      <c r="P556" s="35">
        <v>0</v>
      </c>
      <c r="Q556" s="35">
        <v>0</v>
      </c>
      <c r="S556" s="35">
        <v>2.95</v>
      </c>
      <c r="T556" s="12">
        <v>0</v>
      </c>
      <c r="U556" s="12">
        <v>-1.6666666666666572</v>
      </c>
      <c r="V556" s="35">
        <v>258.43770000000006</v>
      </c>
    </row>
    <row r="557" spans="1:22">
      <c r="A557" s="168">
        <f t="shared" ref="A557:B557" si="137">A556+7</f>
        <v>43282</v>
      </c>
      <c r="B557" s="11">
        <f t="shared" si="137"/>
        <v>43276</v>
      </c>
      <c r="C557" s="44">
        <v>0.88252285714285716</v>
      </c>
      <c r="D557" s="35">
        <v>2.5</v>
      </c>
      <c r="E557" s="12">
        <v>0</v>
      </c>
      <c r="F557" s="12">
        <v>-12.587412587412587</v>
      </c>
      <c r="G557" s="35">
        <v>220.63071428571428</v>
      </c>
      <c r="H557" s="35"/>
      <c r="I557" s="35">
        <v>3.07</v>
      </c>
      <c r="J557" s="12">
        <v>0</v>
      </c>
      <c r="K557" s="12">
        <v>-15.193370165745861</v>
      </c>
      <c r="L557" s="35">
        <v>270.93451714285715</v>
      </c>
      <c r="M557" s="35"/>
      <c r="N557" s="35">
        <v>0</v>
      </c>
      <c r="O557" s="35">
        <v>0</v>
      </c>
      <c r="P557" s="35">
        <v>0</v>
      </c>
      <c r="Q557" s="35">
        <v>0</v>
      </c>
      <c r="S557" s="35">
        <v>2.95</v>
      </c>
      <c r="T557" s="12">
        <v>0</v>
      </c>
      <c r="U557" s="12">
        <v>-1.6666666666666572</v>
      </c>
      <c r="V557" s="35">
        <v>260.34424285714289</v>
      </c>
    </row>
    <row r="558" spans="1:22">
      <c r="A558" s="168">
        <f t="shared" ref="A558:B558" si="138">A557+7</f>
        <v>43289</v>
      </c>
      <c r="B558" s="11">
        <f t="shared" si="138"/>
        <v>43283</v>
      </c>
      <c r="C558" s="44">
        <v>0.88458999999999999</v>
      </c>
      <c r="D558" s="35">
        <v>2.5</v>
      </c>
      <c r="E558" s="12">
        <v>0</v>
      </c>
      <c r="F558" s="12">
        <v>-14.965986394557817</v>
      </c>
      <c r="G558" s="35">
        <v>221.14750000000001</v>
      </c>
      <c r="H558" s="35"/>
      <c r="I558" s="35">
        <v>3.07</v>
      </c>
      <c r="J558" s="12">
        <v>0</v>
      </c>
      <c r="K558" s="12">
        <v>-16.348773841961858</v>
      </c>
      <c r="L558" s="35">
        <v>271.56913000000003</v>
      </c>
      <c r="M558" s="35"/>
      <c r="N558" s="35">
        <v>0</v>
      </c>
      <c r="O558" s="35">
        <v>0</v>
      </c>
      <c r="P558" s="35">
        <v>0</v>
      </c>
      <c r="Q558" s="35">
        <v>0</v>
      </c>
      <c r="S558" s="35">
        <v>2.95</v>
      </c>
      <c r="T558" s="12">
        <v>0</v>
      </c>
      <c r="U558" s="12">
        <v>-4.8387096774193452</v>
      </c>
      <c r="V558" s="35">
        <v>260.95405</v>
      </c>
    </row>
    <row r="559" spans="1:22">
      <c r="A559" s="168">
        <f t="shared" ref="A559:B559" si="139">A558+7</f>
        <v>43296</v>
      </c>
      <c r="B559" s="11">
        <f t="shared" si="139"/>
        <v>43290</v>
      </c>
      <c r="C559" s="44">
        <v>0.88428428571428574</v>
      </c>
      <c r="D559" s="35" t="s">
        <v>135</v>
      </c>
      <c r="E559" s="12" t="s">
        <v>135</v>
      </c>
      <c r="F559" s="12" t="s">
        <v>135</v>
      </c>
      <c r="G559" s="35" t="s">
        <v>135</v>
      </c>
      <c r="H559" s="35"/>
      <c r="I559" s="35" t="s">
        <v>135</v>
      </c>
      <c r="J559" s="12" t="s">
        <v>135</v>
      </c>
      <c r="K559" s="12" t="s">
        <v>135</v>
      </c>
      <c r="L559" s="35" t="s">
        <v>135</v>
      </c>
      <c r="M559" s="35"/>
      <c r="N559" s="35">
        <v>0</v>
      </c>
      <c r="O559" s="35">
        <v>0</v>
      </c>
      <c r="P559" s="35">
        <v>0</v>
      </c>
      <c r="Q559" s="35">
        <v>0</v>
      </c>
      <c r="S559" s="35" t="s">
        <v>135</v>
      </c>
      <c r="T559" s="12" t="s">
        <v>135</v>
      </c>
      <c r="U559" s="12" t="s">
        <v>135</v>
      </c>
      <c r="V559" s="35" t="s">
        <v>135</v>
      </c>
    </row>
    <row r="560" spans="1:22">
      <c r="A560" s="168">
        <f t="shared" ref="A560:B560" si="140">A559+7</f>
        <v>43303</v>
      </c>
      <c r="B560" s="11">
        <f t="shared" si="140"/>
        <v>43297</v>
      </c>
      <c r="C560" s="44">
        <v>0.88969857142857134</v>
      </c>
      <c r="D560" s="35" t="s">
        <v>135</v>
      </c>
      <c r="E560" s="12" t="s">
        <v>135</v>
      </c>
      <c r="F560" s="12" t="s">
        <v>135</v>
      </c>
      <c r="G560" s="35" t="s">
        <v>135</v>
      </c>
      <c r="H560" s="35"/>
      <c r="I560" s="35" t="s">
        <v>135</v>
      </c>
      <c r="J560" s="12" t="s">
        <v>135</v>
      </c>
      <c r="K560" s="12" t="s">
        <v>135</v>
      </c>
      <c r="L560" s="35" t="s">
        <v>135</v>
      </c>
      <c r="M560" s="35"/>
      <c r="N560" s="35">
        <v>0</v>
      </c>
      <c r="O560" s="35">
        <v>0</v>
      </c>
      <c r="P560" s="35">
        <v>0</v>
      </c>
      <c r="Q560" s="35">
        <v>0</v>
      </c>
      <c r="S560" s="35" t="s">
        <v>135</v>
      </c>
      <c r="T560" s="12" t="s">
        <v>135</v>
      </c>
      <c r="U560" s="12" t="s">
        <v>135</v>
      </c>
      <c r="V560" s="35" t="s">
        <v>135</v>
      </c>
    </row>
    <row r="561" spans="1:22">
      <c r="A561" s="168">
        <f t="shared" ref="A561:B561" si="141">A560+7</f>
        <v>43310</v>
      </c>
      <c r="B561" s="11">
        <f t="shared" si="141"/>
        <v>43304</v>
      </c>
      <c r="C561" s="44">
        <v>0.89022000000000001</v>
      </c>
      <c r="D561" s="35" t="s">
        <v>135</v>
      </c>
      <c r="E561" s="12" t="s">
        <v>135</v>
      </c>
      <c r="F561" s="12" t="s">
        <v>135</v>
      </c>
      <c r="G561" s="35" t="s">
        <v>135</v>
      </c>
      <c r="H561" s="35"/>
      <c r="I561" s="35" t="s">
        <v>135</v>
      </c>
      <c r="J561" s="12" t="s">
        <v>135</v>
      </c>
      <c r="K561" s="12" t="s">
        <v>135</v>
      </c>
      <c r="L561" s="35" t="s">
        <v>135</v>
      </c>
      <c r="M561" s="35"/>
      <c r="N561" s="35">
        <v>0</v>
      </c>
      <c r="O561" s="35">
        <v>0</v>
      </c>
      <c r="P561" s="35">
        <v>0</v>
      </c>
      <c r="Q561" s="35">
        <v>0</v>
      </c>
      <c r="S561" s="35" t="s">
        <v>135</v>
      </c>
      <c r="T561" s="12" t="s">
        <v>135</v>
      </c>
      <c r="U561" s="12" t="s">
        <v>135</v>
      </c>
      <c r="V561" s="35" t="s">
        <v>135</v>
      </c>
    </row>
    <row r="562" spans="1:22">
      <c r="A562" s="168">
        <f t="shared" ref="A562:B562" si="142">A561+7</f>
        <v>43317</v>
      </c>
      <c r="B562" s="11">
        <f t="shared" si="142"/>
        <v>43311</v>
      </c>
      <c r="C562" s="44">
        <v>0.89056857142857149</v>
      </c>
      <c r="D562" s="35" t="s">
        <v>135</v>
      </c>
      <c r="E562" s="12" t="s">
        <v>135</v>
      </c>
      <c r="F562" s="12" t="s">
        <v>135</v>
      </c>
      <c r="G562" s="35" t="s">
        <v>135</v>
      </c>
      <c r="H562" s="35"/>
      <c r="I562" s="35" t="s">
        <v>135</v>
      </c>
      <c r="J562" s="12" t="s">
        <v>135</v>
      </c>
      <c r="K562" s="12" t="s">
        <v>135</v>
      </c>
      <c r="L562" s="35" t="s">
        <v>135</v>
      </c>
      <c r="M562" s="35"/>
      <c r="N562" s="35">
        <v>0</v>
      </c>
      <c r="O562" s="35">
        <v>0</v>
      </c>
      <c r="P562" s="35">
        <v>0</v>
      </c>
      <c r="Q562" s="35">
        <v>0</v>
      </c>
      <c r="S562" s="35" t="s">
        <v>135</v>
      </c>
      <c r="T562" s="12" t="s">
        <v>135</v>
      </c>
      <c r="U562" s="12" t="s">
        <v>135</v>
      </c>
      <c r="V562" s="35" t="s">
        <v>135</v>
      </c>
    </row>
    <row r="563" spans="1:22">
      <c r="A563" s="168">
        <f t="shared" ref="A563:B563" si="143">A562+7</f>
        <v>43324</v>
      </c>
      <c r="B563" s="11">
        <f t="shared" si="143"/>
        <v>43318</v>
      </c>
      <c r="C563" s="44">
        <v>0.89598285714285719</v>
      </c>
      <c r="D563" s="35" t="s">
        <v>135</v>
      </c>
      <c r="E563" s="12" t="s">
        <v>135</v>
      </c>
      <c r="F563" s="12" t="s">
        <v>135</v>
      </c>
      <c r="G563" s="35" t="s">
        <v>135</v>
      </c>
      <c r="H563" s="35"/>
      <c r="I563" s="35" t="s">
        <v>135</v>
      </c>
      <c r="J563" s="12" t="s">
        <v>135</v>
      </c>
      <c r="K563" s="12" t="s">
        <v>135</v>
      </c>
      <c r="L563" s="35" t="s">
        <v>135</v>
      </c>
      <c r="M563" s="35"/>
      <c r="N563" s="35">
        <v>0</v>
      </c>
      <c r="O563" s="35">
        <v>0</v>
      </c>
      <c r="P563" s="35">
        <v>0</v>
      </c>
      <c r="Q563" s="35">
        <v>0</v>
      </c>
      <c r="S563" s="35" t="s">
        <v>135</v>
      </c>
      <c r="T563" s="12" t="s">
        <v>135</v>
      </c>
      <c r="U563" s="12" t="s">
        <v>135</v>
      </c>
      <c r="V563" s="35" t="s">
        <v>135</v>
      </c>
    </row>
    <row r="564" spans="1:22">
      <c r="A564" s="168">
        <f t="shared" ref="A564:B564" si="144">A563+7</f>
        <v>43331</v>
      </c>
      <c r="B564" s="11">
        <f t="shared" si="144"/>
        <v>43325</v>
      </c>
      <c r="C564" s="44">
        <v>0.89440428571428576</v>
      </c>
      <c r="D564" s="35" t="s">
        <v>135</v>
      </c>
      <c r="E564" s="12" t="s">
        <v>135</v>
      </c>
      <c r="F564" s="12" t="s">
        <v>135</v>
      </c>
      <c r="G564" s="35" t="s">
        <v>135</v>
      </c>
      <c r="H564" s="35"/>
      <c r="I564" s="35" t="s">
        <v>135</v>
      </c>
      <c r="J564" s="12" t="s">
        <v>135</v>
      </c>
      <c r="K564" s="12" t="s">
        <v>135</v>
      </c>
      <c r="L564" s="35" t="s">
        <v>135</v>
      </c>
      <c r="M564" s="35"/>
      <c r="N564" s="35">
        <v>0</v>
      </c>
      <c r="O564" s="35">
        <v>0</v>
      </c>
      <c r="P564" s="35">
        <v>0</v>
      </c>
      <c r="Q564" s="35">
        <v>0</v>
      </c>
      <c r="S564" s="35" t="s">
        <v>135</v>
      </c>
      <c r="T564" s="12" t="s">
        <v>135</v>
      </c>
      <c r="U564" s="12" t="s">
        <v>135</v>
      </c>
      <c r="V564" s="35" t="s">
        <v>135</v>
      </c>
    </row>
    <row r="565" spans="1:22">
      <c r="A565" s="168">
        <f t="shared" ref="A565:B565" si="145">A564+7</f>
        <v>43338</v>
      </c>
      <c r="B565" s="11">
        <f t="shared" si="145"/>
        <v>43332</v>
      </c>
      <c r="C565" s="44">
        <v>0</v>
      </c>
      <c r="D565" s="35">
        <v>0</v>
      </c>
      <c r="E565" s="12">
        <v>0</v>
      </c>
      <c r="F565" s="12">
        <v>0</v>
      </c>
      <c r="G565" s="35">
        <v>0</v>
      </c>
      <c r="H565" s="35"/>
      <c r="I565" s="35">
        <v>0</v>
      </c>
      <c r="J565" s="12">
        <v>0</v>
      </c>
      <c r="K565" s="12">
        <v>0</v>
      </c>
      <c r="L565" s="35">
        <v>0</v>
      </c>
      <c r="M565" s="35"/>
      <c r="N565" s="35">
        <v>0</v>
      </c>
      <c r="O565" s="35">
        <v>0</v>
      </c>
      <c r="P565" s="35">
        <v>0</v>
      </c>
      <c r="Q565" s="35">
        <v>0</v>
      </c>
      <c r="S565" s="35">
        <v>0</v>
      </c>
      <c r="T565" s="12">
        <v>0</v>
      </c>
      <c r="U565" s="12">
        <v>0</v>
      </c>
      <c r="V565" s="35">
        <v>0</v>
      </c>
    </row>
    <row r="566" spans="1:22">
      <c r="A566" s="168"/>
      <c r="B566" s="11"/>
      <c r="C566" s="44"/>
      <c r="D566" s="35">
        <v>0</v>
      </c>
      <c r="E566" s="12">
        <v>0</v>
      </c>
      <c r="F566" s="12">
        <v>0</v>
      </c>
      <c r="G566" s="35">
        <v>0</v>
      </c>
      <c r="H566" s="35"/>
      <c r="I566" s="35">
        <v>0</v>
      </c>
      <c r="J566" s="12">
        <v>0</v>
      </c>
      <c r="K566" s="12">
        <v>0</v>
      </c>
      <c r="L566" s="35">
        <v>0</v>
      </c>
      <c r="M566" s="35"/>
      <c r="N566" s="35">
        <v>0</v>
      </c>
      <c r="O566" s="35">
        <v>0</v>
      </c>
      <c r="P566" s="35">
        <v>0</v>
      </c>
      <c r="Q566" s="35">
        <v>0</v>
      </c>
      <c r="S566" s="35">
        <v>0</v>
      </c>
      <c r="T566" s="12">
        <v>0</v>
      </c>
      <c r="U566" s="12">
        <v>0</v>
      </c>
      <c r="V566" s="35">
        <v>0</v>
      </c>
    </row>
    <row r="567" spans="1:22">
      <c r="A567" s="168"/>
      <c r="B567" s="11"/>
      <c r="C567" s="44"/>
      <c r="D567" s="35">
        <v>0</v>
      </c>
      <c r="E567" s="12">
        <v>0</v>
      </c>
      <c r="F567" s="12">
        <v>0</v>
      </c>
      <c r="G567" s="35">
        <v>0</v>
      </c>
      <c r="H567" s="35"/>
      <c r="I567" s="35">
        <v>0</v>
      </c>
      <c r="J567" s="12">
        <v>0</v>
      </c>
      <c r="K567" s="12">
        <v>0</v>
      </c>
      <c r="L567" s="35">
        <v>0</v>
      </c>
      <c r="M567" s="35"/>
      <c r="N567" s="35">
        <v>0</v>
      </c>
      <c r="O567" s="35">
        <v>0</v>
      </c>
      <c r="P567" s="35">
        <v>0</v>
      </c>
      <c r="Q567" s="35">
        <v>0</v>
      </c>
      <c r="S567" s="35">
        <v>0</v>
      </c>
      <c r="T567" s="12">
        <v>0</v>
      </c>
      <c r="U567" s="12">
        <v>0</v>
      </c>
      <c r="V567" s="35">
        <v>0</v>
      </c>
    </row>
    <row r="568" spans="1:22">
      <c r="A568" s="168"/>
      <c r="B568" s="11"/>
      <c r="C568" s="44"/>
      <c r="D568" s="35">
        <v>0</v>
      </c>
      <c r="E568" s="12">
        <v>0</v>
      </c>
      <c r="F568" s="12">
        <v>0</v>
      </c>
      <c r="G568" s="35">
        <v>0</v>
      </c>
      <c r="H568" s="35"/>
      <c r="I568" s="35">
        <v>0</v>
      </c>
      <c r="J568" s="12">
        <v>0</v>
      </c>
      <c r="K568" s="12">
        <v>0</v>
      </c>
      <c r="L568" s="35">
        <v>0</v>
      </c>
      <c r="M568" s="35"/>
      <c r="N568" s="35">
        <v>0</v>
      </c>
      <c r="O568" s="35">
        <v>0</v>
      </c>
      <c r="P568" s="35">
        <v>0</v>
      </c>
      <c r="Q568" s="35">
        <v>0</v>
      </c>
      <c r="S568" s="35">
        <v>0</v>
      </c>
      <c r="T568" s="12">
        <v>0</v>
      </c>
      <c r="U568" s="12">
        <v>0</v>
      </c>
      <c r="V568" s="35">
        <v>0</v>
      </c>
    </row>
    <row r="569" spans="1:22">
      <c r="A569" s="168"/>
      <c r="B569" s="11"/>
      <c r="C569" s="44"/>
      <c r="D569" s="35">
        <v>0</v>
      </c>
      <c r="E569" s="12">
        <v>0</v>
      </c>
      <c r="F569" s="12">
        <v>0</v>
      </c>
      <c r="G569" s="35">
        <v>0</v>
      </c>
      <c r="H569" s="35"/>
      <c r="I569" s="35">
        <v>0</v>
      </c>
      <c r="J569" s="12">
        <v>0</v>
      </c>
      <c r="K569" s="12">
        <v>0</v>
      </c>
      <c r="L569" s="35">
        <v>0</v>
      </c>
      <c r="M569" s="35"/>
      <c r="N569" s="35">
        <v>0</v>
      </c>
      <c r="O569" s="35">
        <v>0</v>
      </c>
      <c r="P569" s="35">
        <v>0</v>
      </c>
      <c r="Q569" s="35">
        <v>0</v>
      </c>
      <c r="S569" s="35">
        <v>0</v>
      </c>
      <c r="T569" s="12">
        <v>0</v>
      </c>
      <c r="U569" s="12">
        <v>0</v>
      </c>
      <c r="V569" s="35">
        <v>0</v>
      </c>
    </row>
    <row r="570" spans="1:22">
      <c r="A570" s="168"/>
      <c r="B570" s="11"/>
      <c r="C570" s="44"/>
      <c r="D570" s="35">
        <v>0</v>
      </c>
      <c r="E570" s="12" t="s">
        <v>136</v>
      </c>
      <c r="F570" s="12">
        <v>0</v>
      </c>
      <c r="G570" s="35">
        <v>0</v>
      </c>
      <c r="H570" s="35"/>
      <c r="I570" s="35">
        <v>0</v>
      </c>
      <c r="J570" s="12" t="s">
        <v>137</v>
      </c>
      <c r="K570" s="12">
        <v>0</v>
      </c>
      <c r="L570" s="35">
        <v>0</v>
      </c>
      <c r="M570" s="35"/>
      <c r="N570" s="35">
        <v>0</v>
      </c>
      <c r="O570" s="35">
        <v>0</v>
      </c>
      <c r="P570" s="35">
        <v>0</v>
      </c>
      <c r="Q570" s="35">
        <v>0</v>
      </c>
      <c r="S570" s="35">
        <v>0</v>
      </c>
      <c r="T570" s="12" t="s">
        <v>138</v>
      </c>
      <c r="U570" s="12">
        <v>0</v>
      </c>
      <c r="V570" s="35">
        <v>0</v>
      </c>
    </row>
    <row r="571" spans="1:22">
      <c r="A571" s="190"/>
      <c r="B571" s="191"/>
      <c r="C571" s="192"/>
      <c r="D571" s="193" t="s">
        <v>139</v>
      </c>
      <c r="E571" s="194">
        <v>0</v>
      </c>
      <c r="F571" s="194">
        <v>0</v>
      </c>
      <c r="G571" s="193">
        <v>0</v>
      </c>
      <c r="H571" s="193"/>
      <c r="I571" s="193" t="s">
        <v>140</v>
      </c>
      <c r="J571" s="194">
        <v>0</v>
      </c>
      <c r="K571" s="194">
        <v>0</v>
      </c>
      <c r="L571" s="193">
        <v>0</v>
      </c>
      <c r="M571" s="193"/>
      <c r="N571" s="193">
        <v>0</v>
      </c>
      <c r="O571" s="193">
        <v>0</v>
      </c>
      <c r="P571" s="193">
        <v>0</v>
      </c>
      <c r="Q571" s="193">
        <v>0</v>
      </c>
      <c r="R571" s="195"/>
      <c r="S571" s="193" t="s">
        <v>141</v>
      </c>
      <c r="T571" s="194">
        <v>0</v>
      </c>
      <c r="U571" s="194">
        <v>0</v>
      </c>
      <c r="V571" s="193">
        <v>0</v>
      </c>
    </row>
    <row r="572" spans="1:22">
      <c r="A572" s="190"/>
      <c r="B572" s="191"/>
      <c r="C572" s="192"/>
      <c r="D572" s="193">
        <v>0</v>
      </c>
      <c r="E572" s="194" t="s">
        <v>66</v>
      </c>
      <c r="F572" s="194" t="s">
        <v>66</v>
      </c>
      <c r="G572" s="193">
        <v>0</v>
      </c>
      <c r="H572" s="193"/>
      <c r="I572" s="193">
        <v>0</v>
      </c>
      <c r="J572" s="194" t="s">
        <v>66</v>
      </c>
      <c r="K572" s="194" t="s">
        <v>66</v>
      </c>
      <c r="L572" s="193">
        <v>0</v>
      </c>
      <c r="M572" s="193"/>
      <c r="N572" s="193" t="s">
        <v>82</v>
      </c>
      <c r="O572" s="193" t="s">
        <v>66</v>
      </c>
      <c r="P572" s="193" t="s">
        <v>66</v>
      </c>
      <c r="Q572" s="193">
        <v>0</v>
      </c>
      <c r="R572" s="195"/>
      <c r="S572" s="193">
        <v>0</v>
      </c>
      <c r="T572" s="194" t="s">
        <v>66</v>
      </c>
      <c r="U572" s="194" t="s">
        <v>66</v>
      </c>
      <c r="V572" s="193">
        <v>0</v>
      </c>
    </row>
    <row r="573" spans="1:22">
      <c r="A573" s="190"/>
      <c r="B573" s="191"/>
      <c r="C573" s="192"/>
      <c r="D573" s="193">
        <v>0</v>
      </c>
      <c r="E573" s="194" t="s">
        <v>50</v>
      </c>
      <c r="F573" s="194" t="s">
        <v>50</v>
      </c>
      <c r="G573" s="193">
        <v>0</v>
      </c>
      <c r="H573" s="193"/>
      <c r="I573" s="193">
        <v>0</v>
      </c>
      <c r="J573" s="194" t="s">
        <v>50</v>
      </c>
      <c r="K573" s="194" t="s">
        <v>50</v>
      </c>
      <c r="L573" s="193">
        <v>0</v>
      </c>
      <c r="M573" s="193"/>
      <c r="N573" s="193">
        <v>0</v>
      </c>
      <c r="O573" s="193" t="s">
        <v>50</v>
      </c>
      <c r="P573" s="193" t="s">
        <v>50</v>
      </c>
      <c r="Q573" s="193">
        <v>0</v>
      </c>
      <c r="R573" s="195"/>
      <c r="S573" s="193">
        <v>0</v>
      </c>
      <c r="T573" s="194" t="s">
        <v>50</v>
      </c>
      <c r="U573" s="194" t="s">
        <v>50</v>
      </c>
      <c r="V573" s="193">
        <v>0</v>
      </c>
    </row>
    <row r="574" spans="1:22">
      <c r="A574" s="190"/>
      <c r="B574" s="191"/>
      <c r="C574" s="192"/>
      <c r="D574" s="193" t="s">
        <v>38</v>
      </c>
      <c r="E574" s="194" t="s">
        <v>39</v>
      </c>
      <c r="F574" s="194" t="s">
        <v>40</v>
      </c>
      <c r="G574" s="193" t="s">
        <v>45</v>
      </c>
      <c r="H574" s="193"/>
      <c r="I574" s="193" t="s">
        <v>38</v>
      </c>
      <c r="J574" s="194" t="s">
        <v>39</v>
      </c>
      <c r="K574" s="194" t="s">
        <v>40</v>
      </c>
      <c r="L574" s="193" t="s">
        <v>45</v>
      </c>
      <c r="M574" s="193"/>
      <c r="N574" s="193" t="s">
        <v>38</v>
      </c>
      <c r="O574" s="193" t="s">
        <v>39</v>
      </c>
      <c r="P574" s="193" t="s">
        <v>40</v>
      </c>
      <c r="Q574" s="193" t="s">
        <v>45</v>
      </c>
      <c r="R574" s="195"/>
      <c r="S574" s="193" t="s">
        <v>38</v>
      </c>
      <c r="T574" s="194" t="s">
        <v>39</v>
      </c>
      <c r="U574" s="194" t="s">
        <v>40</v>
      </c>
      <c r="V574" s="193" t="s">
        <v>45</v>
      </c>
    </row>
    <row r="575" spans="1:22">
      <c r="A575" s="168">
        <v>43338</v>
      </c>
      <c r="B575" s="11">
        <v>43336</v>
      </c>
      <c r="C575" s="44">
        <v>0.89857000000000009</v>
      </c>
      <c r="D575" s="35">
        <v>3.58</v>
      </c>
      <c r="E575" s="12" t="e">
        <v>#VALUE!</v>
      </c>
      <c r="F575" s="12" t="s">
        <v>46</v>
      </c>
      <c r="G575" s="35">
        <v>321.68806000000006</v>
      </c>
      <c r="H575" s="35"/>
      <c r="I575" s="35">
        <v>2.88</v>
      </c>
      <c r="J575" s="12" t="e">
        <v>#VALUE!</v>
      </c>
      <c r="K575" s="12" t="s">
        <v>46</v>
      </c>
      <c r="L575" s="35">
        <v>258.78816</v>
      </c>
      <c r="M575" s="35"/>
      <c r="N575" s="35">
        <v>0</v>
      </c>
      <c r="O575" s="35">
        <v>0</v>
      </c>
      <c r="P575" s="35">
        <v>0</v>
      </c>
      <c r="Q575" s="35">
        <v>0</v>
      </c>
      <c r="S575" s="35">
        <v>3.39</v>
      </c>
      <c r="T575" s="12" t="e">
        <v>#VALUE!</v>
      </c>
      <c r="U575" s="12" t="s">
        <v>46</v>
      </c>
      <c r="V575" s="35">
        <v>304.61523000000005</v>
      </c>
    </row>
    <row r="576" spans="1:22">
      <c r="A576" s="168">
        <f t="shared" ref="A576:B576" si="146">A575+7</f>
        <v>43345</v>
      </c>
      <c r="B576" s="11">
        <f t="shared" si="146"/>
        <v>43343</v>
      </c>
      <c r="C576" s="44">
        <v>0.90140428571428566</v>
      </c>
      <c r="D576" s="35">
        <v>3.55</v>
      </c>
      <c r="E576" s="12">
        <v>-0.83798882681564635</v>
      </c>
      <c r="F576" s="12" t="s">
        <v>46</v>
      </c>
      <c r="G576" s="35">
        <v>319.99852142857139</v>
      </c>
      <c r="H576" s="35"/>
      <c r="I576" s="35">
        <v>2.97</v>
      </c>
      <c r="J576" s="12">
        <v>3.125</v>
      </c>
      <c r="K576" s="12" t="s">
        <v>46</v>
      </c>
      <c r="L576" s="35">
        <v>267.71707285714285</v>
      </c>
      <c r="M576" s="35"/>
      <c r="N576" s="35">
        <v>0</v>
      </c>
      <c r="O576" s="35">
        <v>0</v>
      </c>
      <c r="P576" s="35">
        <v>0</v>
      </c>
      <c r="Q576" s="35">
        <v>0</v>
      </c>
      <c r="S576" s="35">
        <v>3.42</v>
      </c>
      <c r="T576" s="12">
        <v>0.88495575221239164</v>
      </c>
      <c r="U576" s="12" t="s">
        <v>46</v>
      </c>
      <c r="V576" s="35">
        <v>308.28026571428569</v>
      </c>
    </row>
    <row r="577" spans="1:22">
      <c r="A577" s="168">
        <f t="shared" ref="A577:B577" si="147">A576+7</f>
        <v>43352</v>
      </c>
      <c r="B577" s="11">
        <f t="shared" si="147"/>
        <v>43350</v>
      </c>
      <c r="C577" s="44">
        <v>0.89808285714285729</v>
      </c>
      <c r="D577" s="35">
        <v>3.5</v>
      </c>
      <c r="E577" s="12">
        <v>-1.4084507042253449</v>
      </c>
      <c r="F577" s="12" t="s">
        <v>46</v>
      </c>
      <c r="G577" s="35">
        <v>314.32900000000006</v>
      </c>
      <c r="H577" s="35"/>
      <c r="I577" s="35">
        <v>3.04</v>
      </c>
      <c r="J577" s="12">
        <v>2.3569023569023528</v>
      </c>
      <c r="K577" s="12" t="s">
        <v>46</v>
      </c>
      <c r="L577" s="35">
        <v>273.01718857142862</v>
      </c>
      <c r="M577" s="35"/>
      <c r="N577" s="35">
        <v>0</v>
      </c>
      <c r="O577" s="35">
        <v>0</v>
      </c>
      <c r="P577" s="35">
        <v>0</v>
      </c>
      <c r="Q577" s="35">
        <v>0</v>
      </c>
      <c r="S577" s="35">
        <v>3.47</v>
      </c>
      <c r="T577" s="12">
        <v>1.4619883040935662</v>
      </c>
      <c r="U577" s="12" t="s">
        <v>46</v>
      </c>
      <c r="V577" s="35">
        <v>311.63475142857152</v>
      </c>
    </row>
    <row r="578" spans="1:22">
      <c r="A578" s="168">
        <f t="shared" ref="A578:B578" si="148">A577+7</f>
        <v>43359</v>
      </c>
      <c r="B578" s="11">
        <f t="shared" si="148"/>
        <v>43357</v>
      </c>
      <c r="C578" s="44">
        <v>0.89166714285714277</v>
      </c>
      <c r="D578" s="35">
        <v>3.42</v>
      </c>
      <c r="E578" s="12">
        <v>-2.2857142857142918</v>
      </c>
      <c r="F578" s="12" t="s">
        <v>46</v>
      </c>
      <c r="G578" s="35">
        <v>304.9501628571428</v>
      </c>
      <c r="H578" s="35"/>
      <c r="I578" s="35">
        <v>3.06</v>
      </c>
      <c r="J578" s="12">
        <v>0.65789473684209554</v>
      </c>
      <c r="K578" s="12" t="s">
        <v>46</v>
      </c>
      <c r="L578" s="35">
        <v>272.8501457142857</v>
      </c>
      <c r="M578" s="35"/>
      <c r="N578" s="35">
        <v>0</v>
      </c>
      <c r="O578" s="35">
        <v>0</v>
      </c>
      <c r="P578" s="35">
        <v>0</v>
      </c>
      <c r="Q578" s="35">
        <v>0</v>
      </c>
      <c r="S578" s="35">
        <v>3.47</v>
      </c>
      <c r="T578" s="12">
        <v>0</v>
      </c>
      <c r="U578" s="12" t="s">
        <v>46</v>
      </c>
      <c r="V578" s="35">
        <v>309.40849857142854</v>
      </c>
    </row>
    <row r="579" spans="1:22">
      <c r="A579" s="168">
        <f t="shared" ref="A579:B579" si="149">A578+7</f>
        <v>43366</v>
      </c>
      <c r="B579" s="11">
        <f t="shared" si="149"/>
        <v>43364</v>
      </c>
      <c r="C579" s="44">
        <v>0.89076857142857147</v>
      </c>
      <c r="D579" s="35">
        <v>3.22</v>
      </c>
      <c r="E579" s="12">
        <v>-5.8479532163742647</v>
      </c>
      <c r="F579" s="12" t="s">
        <v>46</v>
      </c>
      <c r="G579" s="35">
        <v>286.82748000000004</v>
      </c>
      <c r="H579" s="35"/>
      <c r="I579" s="35">
        <v>3.06</v>
      </c>
      <c r="J579" s="12">
        <v>0</v>
      </c>
      <c r="K579" s="12" t="s">
        <v>46</v>
      </c>
      <c r="L579" s="35">
        <v>272.57518285714286</v>
      </c>
      <c r="M579" s="35"/>
      <c r="N579" s="35">
        <v>0</v>
      </c>
      <c r="O579" s="35">
        <v>0</v>
      </c>
      <c r="P579" s="35">
        <v>0</v>
      </c>
      <c r="Q579" s="35">
        <v>0</v>
      </c>
      <c r="S579" s="35">
        <v>3.47</v>
      </c>
      <c r="T579" s="12">
        <v>0</v>
      </c>
      <c r="U579" s="12" t="s">
        <v>46</v>
      </c>
      <c r="V579" s="35">
        <v>309.09669428571431</v>
      </c>
    </row>
    <row r="580" spans="1:22">
      <c r="A580" s="168">
        <f t="shared" ref="A580:B580" si="150">A579+7</f>
        <v>43373</v>
      </c>
      <c r="B580" s="11">
        <f t="shared" si="150"/>
        <v>43371</v>
      </c>
      <c r="C580" s="44">
        <v>0.89113714285714274</v>
      </c>
      <c r="D580" s="35">
        <v>3.22</v>
      </c>
      <c r="E580" s="12">
        <v>0</v>
      </c>
      <c r="F580" s="12" t="s">
        <v>46</v>
      </c>
      <c r="G580" s="35">
        <v>286.94615999999996</v>
      </c>
      <c r="H580" s="35"/>
      <c r="I580" s="35">
        <v>3.06</v>
      </c>
      <c r="J580" s="12">
        <v>0</v>
      </c>
      <c r="K580" s="12" t="s">
        <v>46</v>
      </c>
      <c r="L580" s="35">
        <v>272.68796571428567</v>
      </c>
      <c r="M580" s="35"/>
      <c r="N580" s="35">
        <v>0</v>
      </c>
      <c r="O580" s="35">
        <v>0</v>
      </c>
      <c r="P580" s="35">
        <v>0</v>
      </c>
      <c r="Q580" s="35">
        <v>0</v>
      </c>
      <c r="S580" s="35">
        <v>3.47</v>
      </c>
      <c r="T580" s="12">
        <v>0</v>
      </c>
      <c r="U580" s="12" t="s">
        <v>46</v>
      </c>
      <c r="V580" s="35">
        <v>309.22458857142857</v>
      </c>
    </row>
    <row r="581" spans="1:22">
      <c r="A581" s="168">
        <f t="shared" ref="A581:B581" si="151">A580+7</f>
        <v>43380</v>
      </c>
      <c r="B581" s="11">
        <f t="shared" si="151"/>
        <v>43378</v>
      </c>
      <c r="C581" s="44">
        <v>0.88665142857142876</v>
      </c>
      <c r="D581" s="35">
        <v>3.17</v>
      </c>
      <c r="E581" s="12">
        <v>-1.5527950310559078</v>
      </c>
      <c r="F581" s="12" t="s">
        <v>46</v>
      </c>
      <c r="G581" s="35">
        <v>281.0685028571429</v>
      </c>
      <c r="H581" s="35"/>
      <c r="I581" s="35">
        <v>3.06</v>
      </c>
      <c r="J581" s="12">
        <v>0</v>
      </c>
      <c r="K581" s="12" t="s">
        <v>46</v>
      </c>
      <c r="L581" s="35">
        <v>271.31533714285723</v>
      </c>
      <c r="M581" s="35"/>
      <c r="N581" s="35">
        <v>0</v>
      </c>
      <c r="O581" s="35">
        <v>0</v>
      </c>
      <c r="P581" s="35">
        <v>0</v>
      </c>
      <c r="Q581" s="35">
        <v>0</v>
      </c>
      <c r="S581" s="35">
        <v>3.47</v>
      </c>
      <c r="T581" s="12">
        <v>0</v>
      </c>
      <c r="U581" s="12" t="s">
        <v>46</v>
      </c>
      <c r="V581" s="35">
        <v>307.66804571428577</v>
      </c>
    </row>
    <row r="582" spans="1:22">
      <c r="A582" s="168">
        <f t="shared" ref="A582:B582" si="152">A581+7</f>
        <v>43387</v>
      </c>
      <c r="B582" s="11">
        <f t="shared" si="152"/>
        <v>43385</v>
      </c>
      <c r="C582" s="44">
        <v>0.877247142857143</v>
      </c>
      <c r="D582" s="35">
        <v>3.1</v>
      </c>
      <c r="E582" s="12">
        <v>-2.2082018927444835</v>
      </c>
      <c r="F582" s="12" t="s">
        <v>46</v>
      </c>
      <c r="G582" s="35">
        <v>271.94661428571436</v>
      </c>
      <c r="H582" s="35"/>
      <c r="I582" s="35">
        <v>3.06</v>
      </c>
      <c r="J582" s="12">
        <v>0</v>
      </c>
      <c r="K582" s="12" t="s">
        <v>46</v>
      </c>
      <c r="L582" s="35">
        <v>268.43762571428573</v>
      </c>
      <c r="M582" s="35"/>
      <c r="N582" s="35">
        <v>0</v>
      </c>
      <c r="O582" s="35">
        <v>0</v>
      </c>
      <c r="P582" s="35">
        <v>0</v>
      </c>
      <c r="Q582" s="35">
        <v>0</v>
      </c>
      <c r="S582" s="35">
        <v>3.47</v>
      </c>
      <c r="T582" s="12">
        <v>0</v>
      </c>
      <c r="U582" s="12" t="s">
        <v>46</v>
      </c>
      <c r="V582" s="35">
        <v>304.40475857142866</v>
      </c>
    </row>
    <row r="583" spans="1:22">
      <c r="A583" s="168">
        <f t="shared" ref="A583:B583" si="153">A582+7</f>
        <v>43394</v>
      </c>
      <c r="B583" s="11">
        <f t="shared" si="153"/>
        <v>43392</v>
      </c>
      <c r="C583" s="44">
        <v>0.87872285714285714</v>
      </c>
      <c r="D583" s="35">
        <v>2.95</v>
      </c>
      <c r="E583" s="12">
        <v>-4.8387096774193452</v>
      </c>
      <c r="F583" s="12" t="s">
        <v>46</v>
      </c>
      <c r="G583" s="35">
        <v>259.22324285714285</v>
      </c>
      <c r="H583" s="35"/>
      <c r="I583" s="35">
        <v>3.04</v>
      </c>
      <c r="J583" s="12">
        <v>-0.65359477124182774</v>
      </c>
      <c r="K583" s="12" t="s">
        <v>46</v>
      </c>
      <c r="L583" s="35">
        <v>267.1317485714286</v>
      </c>
      <c r="M583" s="35"/>
      <c r="N583" s="35">
        <v>0</v>
      </c>
      <c r="O583" s="35">
        <v>0</v>
      </c>
      <c r="P583" s="35">
        <v>0</v>
      </c>
      <c r="Q583" s="35">
        <v>0</v>
      </c>
      <c r="S583" s="35">
        <v>3.39</v>
      </c>
      <c r="T583" s="12">
        <v>-2.3054755043227715</v>
      </c>
      <c r="U583" s="12" t="s">
        <v>46</v>
      </c>
      <c r="V583" s="35">
        <v>297.88704857142858</v>
      </c>
    </row>
    <row r="584" spans="1:22">
      <c r="A584" s="168">
        <f t="shared" ref="A584:B584" si="154">A583+7</f>
        <v>43401</v>
      </c>
      <c r="B584" s="11">
        <f t="shared" si="154"/>
        <v>43399</v>
      </c>
      <c r="C584" s="44">
        <v>0.88382000000000005</v>
      </c>
      <c r="D584" s="35">
        <v>2.9</v>
      </c>
      <c r="E584" s="12">
        <v>-1.6949152542373014</v>
      </c>
      <c r="F584" s="12" t="s">
        <v>46</v>
      </c>
      <c r="G584" s="35">
        <v>256.30779999999999</v>
      </c>
      <c r="H584" s="35"/>
      <c r="I584" s="35">
        <v>3.01</v>
      </c>
      <c r="J584" s="12">
        <v>-0.98684210526316463</v>
      </c>
      <c r="K584" s="12" t="s">
        <v>46</v>
      </c>
      <c r="L584" s="35">
        <v>266.02982000000003</v>
      </c>
      <c r="M584" s="35"/>
      <c r="N584" s="35">
        <v>0</v>
      </c>
      <c r="O584" s="35">
        <v>0</v>
      </c>
      <c r="P584" s="35">
        <v>0</v>
      </c>
      <c r="Q584" s="35">
        <v>0</v>
      </c>
      <c r="S584" s="35">
        <v>3.31</v>
      </c>
      <c r="T584" s="12">
        <v>-2.3598820058997063</v>
      </c>
      <c r="U584" s="12" t="s">
        <v>46</v>
      </c>
      <c r="V584" s="35">
        <v>292.54442</v>
      </c>
    </row>
    <row r="585" spans="1:22">
      <c r="A585" s="168">
        <f t="shared" ref="A585:B585" si="155">A584+7</f>
        <v>43408</v>
      </c>
      <c r="B585" s="11">
        <f t="shared" si="155"/>
        <v>43406</v>
      </c>
      <c r="C585" s="44">
        <v>0.88486000000000009</v>
      </c>
      <c r="D585" s="35">
        <v>2.9</v>
      </c>
      <c r="E585" s="12">
        <v>0</v>
      </c>
      <c r="F585" s="12" t="s">
        <v>46</v>
      </c>
      <c r="G585" s="35">
        <v>256.60939999999999</v>
      </c>
      <c r="H585" s="35"/>
      <c r="I585" s="35">
        <v>3.01</v>
      </c>
      <c r="J585" s="12">
        <v>0</v>
      </c>
      <c r="K585" s="12" t="s">
        <v>46</v>
      </c>
      <c r="L585" s="35">
        <v>266.34286000000003</v>
      </c>
      <c r="M585" s="35"/>
      <c r="N585" s="35">
        <v>0</v>
      </c>
      <c r="O585" s="35">
        <v>0</v>
      </c>
      <c r="P585" s="35">
        <v>0</v>
      </c>
      <c r="Q585" s="35">
        <v>0</v>
      </c>
      <c r="S585" s="35">
        <v>3.29</v>
      </c>
      <c r="T585" s="12">
        <v>-0.60422960725075825</v>
      </c>
      <c r="U585" s="12" t="s">
        <v>46</v>
      </c>
      <c r="V585" s="35">
        <v>291.11894000000007</v>
      </c>
    </row>
    <row r="586" spans="1:22">
      <c r="A586" s="168">
        <f t="shared" ref="A586:B586" si="156">A585+7</f>
        <v>43415</v>
      </c>
      <c r="B586" s="11">
        <f t="shared" si="156"/>
        <v>43413</v>
      </c>
      <c r="C586" s="44">
        <v>0.87341428571428581</v>
      </c>
      <c r="D586" s="35">
        <v>2.8</v>
      </c>
      <c r="E586" s="12">
        <v>-3.448275862068968</v>
      </c>
      <c r="F586" s="12" t="s">
        <v>46</v>
      </c>
      <c r="G586" s="35">
        <v>244.55599999999998</v>
      </c>
      <c r="H586" s="35"/>
      <c r="I586" s="35">
        <v>3.05</v>
      </c>
      <c r="J586" s="12">
        <v>1.3289036544850603</v>
      </c>
      <c r="K586" s="12" t="s">
        <v>46</v>
      </c>
      <c r="L586" s="35">
        <v>266.39135714285715</v>
      </c>
      <c r="M586" s="35"/>
      <c r="N586" s="35">
        <v>0</v>
      </c>
      <c r="O586" s="35">
        <v>0</v>
      </c>
      <c r="P586" s="35">
        <v>0</v>
      </c>
      <c r="Q586" s="35">
        <v>0</v>
      </c>
      <c r="S586" s="35">
        <v>3.29</v>
      </c>
      <c r="T586" s="12">
        <v>0</v>
      </c>
      <c r="U586" s="12" t="s">
        <v>46</v>
      </c>
      <c r="V586" s="35">
        <v>287.35330000000005</v>
      </c>
    </row>
    <row r="587" spans="1:22">
      <c r="A587" s="168">
        <f t="shared" ref="A587:B587" si="157">A586+7</f>
        <v>43422</v>
      </c>
      <c r="B587" s="11">
        <f t="shared" si="157"/>
        <v>43420</v>
      </c>
      <c r="C587" s="44">
        <v>0.87668428571428569</v>
      </c>
      <c r="D587" s="35">
        <v>2.8</v>
      </c>
      <c r="E587" s="12">
        <v>0</v>
      </c>
      <c r="F587" s="12" t="s">
        <v>46</v>
      </c>
      <c r="G587" s="35">
        <v>245.4716</v>
      </c>
      <c r="H587" s="35"/>
      <c r="I587" s="35">
        <v>3.07</v>
      </c>
      <c r="J587" s="12">
        <v>0.65573770491802463</v>
      </c>
      <c r="K587" s="12" t="s">
        <v>46</v>
      </c>
      <c r="L587" s="35">
        <v>269.14207571428568</v>
      </c>
      <c r="M587" s="35"/>
      <c r="N587" s="35">
        <v>0</v>
      </c>
      <c r="O587" s="35">
        <v>0</v>
      </c>
      <c r="P587" s="35">
        <v>0</v>
      </c>
      <c r="Q587" s="35">
        <v>0</v>
      </c>
      <c r="S587" s="35">
        <v>3.29</v>
      </c>
      <c r="T587" s="12">
        <v>0</v>
      </c>
      <c r="U587" s="12" t="s">
        <v>46</v>
      </c>
      <c r="V587" s="35">
        <v>288.42912999999999</v>
      </c>
    </row>
    <row r="588" spans="1:22">
      <c r="A588" s="168">
        <f t="shared" ref="A588:B588" si="158">A587+7</f>
        <v>43429</v>
      </c>
      <c r="B588" s="11">
        <f t="shared" si="158"/>
        <v>43427</v>
      </c>
      <c r="C588" s="44">
        <v>0.88715285714285719</v>
      </c>
      <c r="D588" s="35">
        <v>2.8</v>
      </c>
      <c r="E588" s="12">
        <v>0</v>
      </c>
      <c r="F588" s="12" t="s">
        <v>46</v>
      </c>
      <c r="G588" s="35">
        <v>248.40279999999998</v>
      </c>
      <c r="H588" s="35"/>
      <c r="I588" s="35">
        <v>3.07</v>
      </c>
      <c r="J588" s="12">
        <v>0</v>
      </c>
      <c r="K588" s="12" t="s">
        <v>46</v>
      </c>
      <c r="L588" s="35">
        <v>272.35592714285713</v>
      </c>
      <c r="M588" s="35"/>
      <c r="N588" s="35">
        <v>0</v>
      </c>
      <c r="O588" s="35">
        <v>0</v>
      </c>
      <c r="P588" s="35">
        <v>0</v>
      </c>
      <c r="Q588" s="35">
        <v>0</v>
      </c>
      <c r="S588" s="35">
        <v>3.29</v>
      </c>
      <c r="T588" s="12">
        <v>0</v>
      </c>
      <c r="U588" s="12" t="s">
        <v>46</v>
      </c>
      <c r="V588" s="35">
        <v>291.87329</v>
      </c>
    </row>
    <row r="589" spans="1:22">
      <c r="A589" s="168">
        <f t="shared" ref="A589:B589" si="159">A588+7</f>
        <v>43436</v>
      </c>
      <c r="B589" s="11">
        <f t="shared" si="159"/>
        <v>43434</v>
      </c>
      <c r="C589" s="44">
        <v>0.88740571428571424</v>
      </c>
      <c r="D589" s="35">
        <v>2.8</v>
      </c>
      <c r="E589" s="12">
        <v>0</v>
      </c>
      <c r="F589" s="12" t="s">
        <v>46</v>
      </c>
      <c r="G589" s="35">
        <v>248.47359999999998</v>
      </c>
      <c r="H589" s="35"/>
      <c r="I589" s="35">
        <v>3.07</v>
      </c>
      <c r="J589" s="12">
        <v>0</v>
      </c>
      <c r="K589" s="12" t="s">
        <v>46</v>
      </c>
      <c r="L589" s="35">
        <v>272.43355428571425</v>
      </c>
      <c r="M589" s="35"/>
      <c r="N589" s="35">
        <v>0</v>
      </c>
      <c r="O589" s="35">
        <v>0</v>
      </c>
      <c r="P589" s="35">
        <v>0</v>
      </c>
      <c r="Q589" s="35">
        <v>0</v>
      </c>
      <c r="S589" s="35">
        <v>3.29</v>
      </c>
      <c r="T589" s="12">
        <v>0</v>
      </c>
      <c r="U589" s="12" t="s">
        <v>46</v>
      </c>
      <c r="V589" s="35">
        <v>291.95648</v>
      </c>
    </row>
    <row r="590" spans="1:22">
      <c r="A590" s="168">
        <f t="shared" ref="A590:B590" si="160">A589+7</f>
        <v>43443</v>
      </c>
      <c r="B590" s="11">
        <f t="shared" si="160"/>
        <v>43441</v>
      </c>
      <c r="C590" s="44">
        <v>0.8903728571428573</v>
      </c>
      <c r="D590" s="35">
        <v>2.9</v>
      </c>
      <c r="E590" s="12">
        <v>3.5714285714285836</v>
      </c>
      <c r="F590" s="12" t="s">
        <v>46</v>
      </c>
      <c r="G590" s="35">
        <v>258.20812857142863</v>
      </c>
      <c r="H590" s="35"/>
      <c r="I590" s="35">
        <v>3.05</v>
      </c>
      <c r="J590" s="12">
        <v>-0.65146579804560645</v>
      </c>
      <c r="K590" s="12" t="s">
        <v>46</v>
      </c>
      <c r="L590" s="35">
        <v>271.56372142857145</v>
      </c>
      <c r="M590" s="35"/>
      <c r="N590" s="35">
        <v>0</v>
      </c>
      <c r="O590" s="35">
        <v>0</v>
      </c>
      <c r="P590" s="35">
        <v>0</v>
      </c>
      <c r="Q590" s="35">
        <v>0</v>
      </c>
      <c r="S590" s="35">
        <v>3.22</v>
      </c>
      <c r="T590" s="12">
        <v>-2.1276595744680833</v>
      </c>
      <c r="U590" s="12" t="s">
        <v>46</v>
      </c>
      <c r="V590" s="35">
        <v>286.70006000000006</v>
      </c>
    </row>
    <row r="591" spans="1:22">
      <c r="A591" s="168">
        <f t="shared" ref="A591:B591" si="161">A590+7</f>
        <v>43450</v>
      </c>
      <c r="B591" s="11">
        <f t="shared" si="161"/>
        <v>43448</v>
      </c>
      <c r="C591" s="44">
        <v>0.89887285714285703</v>
      </c>
      <c r="D591" s="35">
        <v>2.9</v>
      </c>
      <c r="E591" s="12">
        <v>0</v>
      </c>
      <c r="F591" s="12" t="s">
        <v>46</v>
      </c>
      <c r="G591" s="35">
        <v>260.67312857142855</v>
      </c>
      <c r="H591" s="35"/>
      <c r="I591" s="35">
        <v>2.99</v>
      </c>
      <c r="J591" s="12">
        <v>-1.9672131147540881</v>
      </c>
      <c r="K591" s="12" t="s">
        <v>46</v>
      </c>
      <c r="L591" s="35">
        <v>268.76298428571425</v>
      </c>
      <c r="M591" s="35"/>
      <c r="N591" s="35">
        <v>0</v>
      </c>
      <c r="O591" s="35">
        <v>0</v>
      </c>
      <c r="P591" s="35">
        <v>0</v>
      </c>
      <c r="Q591" s="35">
        <v>0</v>
      </c>
      <c r="S591" s="35">
        <v>3.11</v>
      </c>
      <c r="T591" s="12">
        <v>-3.4161490683229943</v>
      </c>
      <c r="U591" s="12" t="s">
        <v>46</v>
      </c>
      <c r="V591" s="35">
        <v>279.54945857142854</v>
      </c>
    </row>
    <row r="592" spans="1:22">
      <c r="A592" s="168">
        <f t="shared" ref="A592:B592" si="162">A591+7</f>
        <v>43457</v>
      </c>
      <c r="B592" s="11">
        <f t="shared" si="162"/>
        <v>43455</v>
      </c>
      <c r="C592" s="44">
        <v>0.90074714285714275</v>
      </c>
      <c r="D592" s="35">
        <v>2.9</v>
      </c>
      <c r="E592" s="12">
        <v>0</v>
      </c>
      <c r="F592" s="12" t="s">
        <v>46</v>
      </c>
      <c r="G592" s="35">
        <v>261.21667142857137</v>
      </c>
      <c r="H592" s="35"/>
      <c r="I592" s="35">
        <v>2.96</v>
      </c>
      <c r="J592" s="12">
        <v>-1.0033444816053674</v>
      </c>
      <c r="K592" s="12" t="s">
        <v>46</v>
      </c>
      <c r="L592" s="35">
        <v>266.62115428571423</v>
      </c>
      <c r="M592" s="35"/>
      <c r="N592" s="35">
        <v>0</v>
      </c>
      <c r="O592" s="35">
        <v>0</v>
      </c>
      <c r="P592" s="35">
        <v>0</v>
      </c>
      <c r="Q592" s="35">
        <v>0</v>
      </c>
      <c r="S592" s="35">
        <v>2.93</v>
      </c>
      <c r="T592" s="12">
        <v>-5.7877813504823052</v>
      </c>
      <c r="U592" s="12" t="s">
        <v>46</v>
      </c>
      <c r="V592" s="35">
        <v>263.9189128571428</v>
      </c>
    </row>
    <row r="593" spans="1:22">
      <c r="A593" s="168">
        <f t="shared" ref="A593:B593" si="163">A592+7</f>
        <v>43464</v>
      </c>
      <c r="B593" s="11">
        <f t="shared" si="163"/>
        <v>43462</v>
      </c>
      <c r="C593" s="44">
        <v>0.90135428571428577</v>
      </c>
      <c r="D593" s="35">
        <v>2.95</v>
      </c>
      <c r="E593" s="12">
        <v>1.7241379310344911</v>
      </c>
      <c r="F593" s="12" t="s">
        <v>46</v>
      </c>
      <c r="G593" s="35">
        <v>265.8995142857143</v>
      </c>
      <c r="H593" s="35"/>
      <c r="I593" s="35">
        <v>2.94</v>
      </c>
      <c r="J593" s="12">
        <v>-0.67567567567567721</v>
      </c>
      <c r="K593" s="12" t="s">
        <v>46</v>
      </c>
      <c r="L593" s="35">
        <v>264.99816000000004</v>
      </c>
      <c r="M593" s="35"/>
      <c r="N593" s="35">
        <v>0</v>
      </c>
      <c r="O593" s="35">
        <v>0</v>
      </c>
      <c r="P593" s="35">
        <v>0</v>
      </c>
      <c r="Q593" s="35">
        <v>0</v>
      </c>
      <c r="S593" s="35">
        <v>2.88</v>
      </c>
      <c r="T593" s="12">
        <v>-1.7064846416382409</v>
      </c>
      <c r="U593" s="12" t="s">
        <v>46</v>
      </c>
      <c r="V593" s="35">
        <v>259.5900342857143</v>
      </c>
    </row>
    <row r="594" spans="1:22">
      <c r="A594" s="168">
        <f t="shared" ref="A594:B594" si="164">A593+7</f>
        <v>43471</v>
      </c>
      <c r="B594" s="11">
        <f t="shared" si="164"/>
        <v>43469</v>
      </c>
      <c r="C594" s="44">
        <v>0.89947428571428567</v>
      </c>
      <c r="D594" s="35">
        <v>2.95</v>
      </c>
      <c r="E594" s="12">
        <v>0</v>
      </c>
      <c r="F594" s="12" t="s">
        <v>46</v>
      </c>
      <c r="G594" s="35">
        <v>265.34491428571425</v>
      </c>
      <c r="H594" s="35"/>
      <c r="I594" s="35">
        <v>2.94</v>
      </c>
      <c r="J594" s="12">
        <v>0</v>
      </c>
      <c r="K594" s="12" t="s">
        <v>46</v>
      </c>
      <c r="L594" s="35">
        <v>264.44543999999996</v>
      </c>
      <c r="M594" s="35"/>
      <c r="N594" s="35">
        <v>0</v>
      </c>
      <c r="O594" s="35">
        <v>0</v>
      </c>
      <c r="P594" s="35">
        <v>0</v>
      </c>
      <c r="Q594" s="35">
        <v>0</v>
      </c>
      <c r="S594" s="35">
        <v>2.88</v>
      </c>
      <c r="T594" s="12">
        <v>0</v>
      </c>
      <c r="U594" s="12" t="s">
        <v>46</v>
      </c>
      <c r="V594" s="35">
        <v>259.04859428571427</v>
      </c>
    </row>
    <row r="595" spans="1:22">
      <c r="A595" s="168">
        <f t="shared" ref="A595:B595" si="165">A594+7</f>
        <v>43478</v>
      </c>
      <c r="B595" s="11">
        <f t="shared" si="165"/>
        <v>43476</v>
      </c>
      <c r="C595" s="44">
        <v>0.89973857142857139</v>
      </c>
      <c r="D595" s="35">
        <v>3</v>
      </c>
      <c r="E595" s="12">
        <v>1.6949152542372872</v>
      </c>
      <c r="F595" s="12" t="s">
        <v>46</v>
      </c>
      <c r="G595" s="35">
        <v>269.92157142857144</v>
      </c>
      <c r="H595" s="35"/>
      <c r="I595" s="35">
        <v>2.99</v>
      </c>
      <c r="J595" s="12">
        <v>1.7006802721088548</v>
      </c>
      <c r="K595" s="12" t="s">
        <v>46</v>
      </c>
      <c r="L595" s="35">
        <v>269.02183285714284</v>
      </c>
      <c r="M595" s="35"/>
      <c r="N595" s="35">
        <v>0</v>
      </c>
      <c r="O595" s="35">
        <v>0</v>
      </c>
      <c r="P595" s="35">
        <v>0</v>
      </c>
      <c r="Q595" s="35">
        <v>0</v>
      </c>
      <c r="S595" s="35">
        <v>2.9</v>
      </c>
      <c r="T595" s="12">
        <v>0.69444444444444287</v>
      </c>
      <c r="U595" s="12" t="s">
        <v>46</v>
      </c>
      <c r="V595" s="35">
        <v>260.92418571428573</v>
      </c>
    </row>
    <row r="596" spans="1:22">
      <c r="A596" s="168">
        <f t="shared" ref="A596:B596" si="166">A595+7</f>
        <v>43485</v>
      </c>
      <c r="B596" s="11">
        <f t="shared" si="166"/>
        <v>43483</v>
      </c>
      <c r="C596" s="44">
        <v>0.88771857142857136</v>
      </c>
      <c r="D596" s="35">
        <v>3</v>
      </c>
      <c r="E596" s="12">
        <v>0</v>
      </c>
      <c r="F596" s="12" t="s">
        <v>46</v>
      </c>
      <c r="G596" s="35">
        <v>266.31557142857139</v>
      </c>
      <c r="H596" s="35"/>
      <c r="I596" s="35">
        <v>2.97</v>
      </c>
      <c r="J596" s="12">
        <v>-0.66889632107023544</v>
      </c>
      <c r="K596" s="12" t="s">
        <v>46</v>
      </c>
      <c r="L596" s="35">
        <v>263.65241571428572</v>
      </c>
      <c r="M596" s="35"/>
      <c r="N596" s="35">
        <v>0</v>
      </c>
      <c r="O596" s="35">
        <v>0</v>
      </c>
      <c r="P596" s="35">
        <v>0</v>
      </c>
      <c r="Q596" s="35">
        <v>0</v>
      </c>
      <c r="S596" s="35">
        <v>2.9</v>
      </c>
      <c r="T596" s="12">
        <v>0</v>
      </c>
      <c r="U596" s="12" t="s">
        <v>46</v>
      </c>
      <c r="V596" s="35">
        <v>257.43838571428569</v>
      </c>
    </row>
    <row r="597" spans="1:22">
      <c r="A597" s="168">
        <f t="shared" ref="A597:B597" si="167">A596+7</f>
        <v>43492</v>
      </c>
      <c r="B597" s="11">
        <f t="shared" si="167"/>
        <v>43490</v>
      </c>
      <c r="C597" s="44">
        <v>0.87412285714285709</v>
      </c>
      <c r="D597" s="35">
        <v>3</v>
      </c>
      <c r="E597" s="12">
        <v>0</v>
      </c>
      <c r="F597" s="12" t="s">
        <v>46</v>
      </c>
      <c r="G597" s="35">
        <v>262.23685714285716</v>
      </c>
      <c r="H597" s="35"/>
      <c r="I597" s="35">
        <v>2.97</v>
      </c>
      <c r="J597" s="12">
        <v>0</v>
      </c>
      <c r="K597" s="12" t="s">
        <v>46</v>
      </c>
      <c r="L597" s="35">
        <v>259.61448857142858</v>
      </c>
      <c r="M597" s="35"/>
      <c r="N597" s="35">
        <v>0</v>
      </c>
      <c r="O597" s="35">
        <v>0</v>
      </c>
      <c r="P597" s="35">
        <v>0</v>
      </c>
      <c r="Q597" s="35">
        <v>0</v>
      </c>
      <c r="S597" s="35">
        <v>2.9</v>
      </c>
      <c r="T597" s="12">
        <v>0</v>
      </c>
      <c r="U597" s="12" t="s">
        <v>46</v>
      </c>
      <c r="V597" s="35">
        <v>253.49562857142854</v>
      </c>
    </row>
    <row r="598" spans="1:22">
      <c r="A598" s="168">
        <f t="shared" ref="A598:B598" si="168">A597+7</f>
        <v>43499</v>
      </c>
      <c r="B598" s="11">
        <f t="shared" si="168"/>
        <v>43497</v>
      </c>
      <c r="C598" s="44">
        <v>0.87271142857142847</v>
      </c>
      <c r="D598" s="35">
        <v>3</v>
      </c>
      <c r="E598" s="12">
        <v>0</v>
      </c>
      <c r="F598" s="12" t="s">
        <v>46</v>
      </c>
      <c r="G598" s="35">
        <v>261.81342857142857</v>
      </c>
      <c r="H598" s="35"/>
      <c r="I598" s="35">
        <v>2.94</v>
      </c>
      <c r="J598" s="12">
        <v>-1.0101010101010104</v>
      </c>
      <c r="K598" s="12" t="s">
        <v>46</v>
      </c>
      <c r="L598" s="35">
        <v>256.57715999999999</v>
      </c>
      <c r="M598" s="35"/>
      <c r="N598" s="35">
        <v>0</v>
      </c>
      <c r="O598" s="35">
        <v>0</v>
      </c>
      <c r="P598" s="35">
        <v>0</v>
      </c>
      <c r="Q598" s="35">
        <v>0</v>
      </c>
      <c r="S598" s="35">
        <v>2.9</v>
      </c>
      <c r="T598" s="12">
        <v>0</v>
      </c>
      <c r="U598" s="12" t="s">
        <v>46</v>
      </c>
      <c r="V598" s="35">
        <v>253.08631428571425</v>
      </c>
    </row>
    <row r="599" spans="1:22">
      <c r="A599" s="168">
        <f t="shared" ref="A599:B599" si="169">A598+7</f>
        <v>43506</v>
      </c>
      <c r="B599" s="11">
        <f t="shared" si="169"/>
        <v>43504</v>
      </c>
      <c r="C599" s="44">
        <v>0.87709857142857139</v>
      </c>
      <c r="D599" s="35">
        <v>3</v>
      </c>
      <c r="E599" s="12">
        <v>0</v>
      </c>
      <c r="F599" s="12" t="s">
        <v>46</v>
      </c>
      <c r="G599" s="35">
        <v>263.12957142857141</v>
      </c>
      <c r="H599" s="35"/>
      <c r="I599" s="35">
        <v>2.89</v>
      </c>
      <c r="J599" s="12">
        <v>-1.7006802721088405</v>
      </c>
      <c r="K599" s="12" t="s">
        <v>46</v>
      </c>
      <c r="L599" s="35">
        <v>253.48148714285713</v>
      </c>
      <c r="M599" s="35"/>
      <c r="N599" s="35">
        <v>0</v>
      </c>
      <c r="O599" s="35">
        <v>0</v>
      </c>
      <c r="P599" s="35">
        <v>0</v>
      </c>
      <c r="Q599" s="35">
        <v>0</v>
      </c>
      <c r="S599" s="35">
        <v>2.9</v>
      </c>
      <c r="T599" s="12">
        <v>0</v>
      </c>
      <c r="U599" s="12" t="s">
        <v>46</v>
      </c>
      <c r="V599" s="35">
        <v>254.35858571428568</v>
      </c>
    </row>
    <row r="600" spans="1:22">
      <c r="A600" s="168">
        <f t="shared" ref="A600:B600" si="170">A599+7</f>
        <v>43513</v>
      </c>
      <c r="B600" s="11">
        <f t="shared" si="170"/>
        <v>43511</v>
      </c>
      <c r="C600" s="44">
        <v>0.87740571428571434</v>
      </c>
      <c r="D600" s="35">
        <v>2.9</v>
      </c>
      <c r="E600" s="12">
        <v>-3.3333333333333286</v>
      </c>
      <c r="F600" s="12" t="s">
        <v>46</v>
      </c>
      <c r="G600" s="35">
        <v>254.44765714285717</v>
      </c>
      <c r="H600" s="35"/>
      <c r="I600" s="35">
        <v>2.8</v>
      </c>
      <c r="J600" s="12">
        <v>-3.1141868512110875</v>
      </c>
      <c r="K600" s="12" t="s">
        <v>46</v>
      </c>
      <c r="L600" s="35">
        <v>245.67359999999999</v>
      </c>
      <c r="M600" s="35"/>
      <c r="N600" s="35">
        <v>0</v>
      </c>
      <c r="O600" s="35">
        <v>0</v>
      </c>
      <c r="P600" s="35">
        <v>0</v>
      </c>
      <c r="Q600" s="35">
        <v>0</v>
      </c>
      <c r="S600" s="35">
        <v>2.85</v>
      </c>
      <c r="T600" s="12">
        <v>-1.7241379310344769</v>
      </c>
      <c r="U600" s="12" t="s">
        <v>46</v>
      </c>
      <c r="V600" s="35">
        <v>250.06062857142859</v>
      </c>
    </row>
    <row r="601" spans="1:22">
      <c r="A601" s="168">
        <f t="shared" ref="A601:B601" si="171">A600+7</f>
        <v>43520</v>
      </c>
      <c r="B601" s="11">
        <f t="shared" si="171"/>
        <v>43518</v>
      </c>
      <c r="C601" s="44">
        <v>0.87288428571428578</v>
      </c>
      <c r="D601" s="35">
        <v>2.85</v>
      </c>
      <c r="E601" s="12">
        <v>-1.7241379310344769</v>
      </c>
      <c r="F601" s="12" t="s">
        <v>46</v>
      </c>
      <c r="G601" s="35">
        <v>248.77202142857143</v>
      </c>
      <c r="H601" s="35"/>
      <c r="I601" s="35">
        <v>2.72</v>
      </c>
      <c r="J601" s="12">
        <v>-2.857142857142847</v>
      </c>
      <c r="K601" s="12" t="s">
        <v>46</v>
      </c>
      <c r="L601" s="35">
        <v>237.42452571428575</v>
      </c>
      <c r="M601" s="35"/>
      <c r="N601" s="35">
        <v>0</v>
      </c>
      <c r="O601" s="35">
        <v>0</v>
      </c>
      <c r="P601" s="35">
        <v>0</v>
      </c>
      <c r="Q601" s="35">
        <v>0</v>
      </c>
      <c r="S601" s="35">
        <v>2.79</v>
      </c>
      <c r="T601" s="12">
        <v>-2.1052631578947398</v>
      </c>
      <c r="U601" s="12" t="s">
        <v>46</v>
      </c>
      <c r="V601" s="35">
        <v>243.53471571428577</v>
      </c>
    </row>
    <row r="602" spans="1:22">
      <c r="A602" s="168">
        <f t="shared" ref="A602:B602" si="172">A601+7</f>
        <v>43527</v>
      </c>
      <c r="B602" s="11">
        <f t="shared" si="172"/>
        <v>43525</v>
      </c>
      <c r="C602" s="44">
        <v>0.86202857142857137</v>
      </c>
      <c r="D602" s="35">
        <v>2.85</v>
      </c>
      <c r="E602" s="12">
        <v>0</v>
      </c>
      <c r="F602" s="12" t="s">
        <v>46</v>
      </c>
      <c r="G602" s="35">
        <v>245.67814285714286</v>
      </c>
      <c r="H602" s="35"/>
      <c r="I602" s="35">
        <v>2.64</v>
      </c>
      <c r="J602" s="12">
        <v>-2.941176470588232</v>
      </c>
      <c r="K602" s="12" t="s">
        <v>46</v>
      </c>
      <c r="L602" s="35">
        <v>227.57554285714284</v>
      </c>
      <c r="M602" s="35"/>
      <c r="N602" s="35">
        <v>0</v>
      </c>
      <c r="O602" s="35">
        <v>0</v>
      </c>
      <c r="P602" s="35">
        <v>0</v>
      </c>
      <c r="Q602" s="35">
        <v>0</v>
      </c>
      <c r="S602" s="35">
        <v>2.73</v>
      </c>
      <c r="T602" s="12">
        <v>-2.1505376344086073</v>
      </c>
      <c r="U602" s="12" t="s">
        <v>46</v>
      </c>
      <c r="V602" s="35">
        <v>235.3338</v>
      </c>
    </row>
    <row r="603" spans="1:22">
      <c r="A603" s="168">
        <f t="shared" ref="A603:B603" si="173">A602+7</f>
        <v>43534</v>
      </c>
      <c r="B603" s="11">
        <f t="shared" si="173"/>
        <v>43532</v>
      </c>
      <c r="C603" s="44">
        <v>0.85965857142857138</v>
      </c>
      <c r="D603" s="35">
        <v>2.85</v>
      </c>
      <c r="E603" s="12">
        <v>0</v>
      </c>
      <c r="F603" s="12" t="s">
        <v>46</v>
      </c>
      <c r="G603" s="35">
        <v>245.00269285714285</v>
      </c>
      <c r="H603" s="35"/>
      <c r="I603" s="35">
        <v>2.61</v>
      </c>
      <c r="J603" s="12">
        <v>-1.1363636363636402</v>
      </c>
      <c r="K603" s="12" t="s">
        <v>46</v>
      </c>
      <c r="L603" s="35">
        <v>224.37088714285713</v>
      </c>
      <c r="M603" s="35"/>
      <c r="N603" s="35">
        <v>0</v>
      </c>
      <c r="O603" s="35">
        <v>0</v>
      </c>
      <c r="P603" s="35">
        <v>0</v>
      </c>
      <c r="Q603" s="35">
        <v>0</v>
      </c>
      <c r="S603" s="35">
        <v>2.65</v>
      </c>
      <c r="T603" s="12">
        <v>-2.9304029304029342</v>
      </c>
      <c r="U603" s="12" t="s">
        <v>46</v>
      </c>
      <c r="V603" s="35">
        <v>227.8095214285714</v>
      </c>
    </row>
    <row r="604" spans="1:22">
      <c r="A604" s="168">
        <f t="shared" ref="A604:B604" si="174">A603+7</f>
        <v>43541</v>
      </c>
      <c r="B604" s="11">
        <f t="shared" si="174"/>
        <v>43539</v>
      </c>
      <c r="C604" s="44">
        <v>0.85746857142857136</v>
      </c>
      <c r="D604" s="35">
        <v>2.9</v>
      </c>
      <c r="E604" s="12">
        <v>1.7543859649122595</v>
      </c>
      <c r="F604" s="12" t="s">
        <v>46</v>
      </c>
      <c r="G604" s="35">
        <v>248.66588571428571</v>
      </c>
      <c r="H604" s="35"/>
      <c r="I604" s="35">
        <v>2.61</v>
      </c>
      <c r="J604" s="12">
        <v>0</v>
      </c>
      <c r="K604" s="12" t="s">
        <v>46</v>
      </c>
      <c r="L604" s="35">
        <v>223.79929714285711</v>
      </c>
      <c r="M604" s="35"/>
      <c r="N604" s="35">
        <v>0</v>
      </c>
      <c r="O604" s="35">
        <v>0</v>
      </c>
      <c r="P604" s="35">
        <v>0</v>
      </c>
      <c r="Q604" s="35">
        <v>0</v>
      </c>
      <c r="S604" s="35">
        <v>2.5499999999999998</v>
      </c>
      <c r="T604" s="12">
        <v>-3.7735849056603712</v>
      </c>
      <c r="U604" s="12" t="s">
        <v>46</v>
      </c>
      <c r="V604" s="35">
        <v>218.65448571428567</v>
      </c>
    </row>
    <row r="605" spans="1:22">
      <c r="A605" s="168">
        <f t="shared" ref="A605:B605" si="175">A604+7</f>
        <v>43548</v>
      </c>
      <c r="B605" s="11">
        <f t="shared" si="175"/>
        <v>43546</v>
      </c>
      <c r="C605" s="44">
        <v>0.85904714285714301</v>
      </c>
      <c r="D605" s="35">
        <v>2.95</v>
      </c>
      <c r="E605" s="12">
        <v>1.7241379310344911</v>
      </c>
      <c r="F605" s="12" t="s">
        <v>46</v>
      </c>
      <c r="G605" s="35">
        <v>253.41890714285719</v>
      </c>
      <c r="H605" s="35"/>
      <c r="I605" s="35">
        <v>2.73</v>
      </c>
      <c r="J605" s="12">
        <v>4.5977011494252764</v>
      </c>
      <c r="K605" s="12" t="s">
        <v>46</v>
      </c>
      <c r="L605" s="35">
        <v>234.51987000000005</v>
      </c>
      <c r="M605" s="35"/>
      <c r="N605" s="35">
        <v>0</v>
      </c>
      <c r="O605" s="35">
        <v>0</v>
      </c>
      <c r="P605" s="35">
        <v>0</v>
      </c>
      <c r="Q605" s="35">
        <v>0</v>
      </c>
      <c r="S605" s="35">
        <v>2.5499999999999998</v>
      </c>
      <c r="T605" s="12">
        <v>0</v>
      </c>
      <c r="U605" s="12" t="s">
        <v>46</v>
      </c>
      <c r="V605" s="35">
        <v>219.05702142857146</v>
      </c>
    </row>
    <row r="606" spans="1:22">
      <c r="A606" s="168">
        <f t="shared" ref="A606:B606" si="176">A605+7</f>
        <v>43555</v>
      </c>
      <c r="B606" s="11">
        <f t="shared" si="176"/>
        <v>43553</v>
      </c>
      <c r="C606" s="44">
        <v>0.85598714285714284</v>
      </c>
      <c r="D606" s="35">
        <v>3.05</v>
      </c>
      <c r="E606" s="12">
        <v>3.3898305084745743</v>
      </c>
      <c r="F606" s="12" t="s">
        <v>46</v>
      </c>
      <c r="G606" s="35">
        <v>261.07607857142858</v>
      </c>
      <c r="H606" s="35"/>
      <c r="I606" s="35">
        <v>2.9</v>
      </c>
      <c r="J606" s="12">
        <v>6.2271062271062334</v>
      </c>
      <c r="K606" s="12" t="s">
        <v>46</v>
      </c>
      <c r="L606" s="35">
        <v>248.23627142857143</v>
      </c>
      <c r="M606" s="35"/>
      <c r="N606" s="35">
        <v>0</v>
      </c>
      <c r="O606" s="35">
        <v>0</v>
      </c>
      <c r="P606" s="35">
        <v>0</v>
      </c>
      <c r="Q606" s="35">
        <v>0</v>
      </c>
      <c r="S606" s="35">
        <v>2.63</v>
      </c>
      <c r="T606" s="12">
        <v>3.1372549019608016</v>
      </c>
      <c r="U606" s="12" t="s">
        <v>46</v>
      </c>
      <c r="V606" s="35">
        <v>225.12461857142853</v>
      </c>
    </row>
    <row r="607" spans="1:22">
      <c r="A607" s="168">
        <f t="shared" ref="A607:B607" si="177">A606+7</f>
        <v>43562</v>
      </c>
      <c r="B607" s="11">
        <f t="shared" si="177"/>
        <v>43560</v>
      </c>
      <c r="C607" s="44">
        <v>0.85738857142857139</v>
      </c>
      <c r="D607" s="35">
        <v>3.2</v>
      </c>
      <c r="E607" s="12">
        <v>4.9180327868852487</v>
      </c>
      <c r="F607" s="12" t="s">
        <v>46</v>
      </c>
      <c r="G607" s="35">
        <v>274.36434285714284</v>
      </c>
      <c r="H607" s="35"/>
      <c r="I607" s="35">
        <v>3.07</v>
      </c>
      <c r="J607" s="12">
        <v>5.8620689655172384</v>
      </c>
      <c r="K607" s="12" t="s">
        <v>46</v>
      </c>
      <c r="L607" s="35">
        <v>263.21829142857143</v>
      </c>
      <c r="M607" s="35"/>
      <c r="N607" s="35">
        <v>0</v>
      </c>
      <c r="O607" s="35">
        <v>0</v>
      </c>
      <c r="P607" s="35">
        <v>0</v>
      </c>
      <c r="Q607" s="35">
        <v>0</v>
      </c>
      <c r="S607" s="35">
        <v>2.71</v>
      </c>
      <c r="T607" s="12">
        <v>3.0418250950570354</v>
      </c>
      <c r="U607" s="12" t="s">
        <v>46</v>
      </c>
      <c r="V607" s="35">
        <v>232.35230285714286</v>
      </c>
    </row>
    <row r="608" spans="1:22">
      <c r="A608" s="168">
        <f t="shared" ref="A608:B608" si="178">A607+7</f>
        <v>43569</v>
      </c>
      <c r="B608" s="11">
        <f t="shared" si="178"/>
        <v>43567</v>
      </c>
      <c r="C608" s="44">
        <v>0.86183857142857145</v>
      </c>
      <c r="D608" s="35">
        <v>3.3</v>
      </c>
      <c r="E608" s="12">
        <v>3.1249999999999716</v>
      </c>
      <c r="F608" s="12" t="s">
        <v>46</v>
      </c>
      <c r="G608" s="35">
        <v>284.40672857142857</v>
      </c>
      <c r="H608" s="35"/>
      <c r="I608" s="35">
        <v>3.2</v>
      </c>
      <c r="J608" s="12">
        <v>4.2345276872964206</v>
      </c>
      <c r="K608" s="12" t="s">
        <v>46</v>
      </c>
      <c r="L608" s="35">
        <v>275.78834285714288</v>
      </c>
      <c r="M608" s="35"/>
      <c r="N608" s="35">
        <v>0</v>
      </c>
      <c r="O608" s="35">
        <v>0</v>
      </c>
      <c r="P608" s="35">
        <v>0</v>
      </c>
      <c r="Q608" s="35">
        <v>0</v>
      </c>
      <c r="S608" s="35">
        <v>2.79</v>
      </c>
      <c r="T608" s="12">
        <v>2.9520295202952127</v>
      </c>
      <c r="U608" s="12" t="s">
        <v>46</v>
      </c>
      <c r="V608" s="35">
        <v>240.45296142857146</v>
      </c>
    </row>
    <row r="609" spans="1:22">
      <c r="A609" s="168">
        <f t="shared" ref="A609:B609" si="179">A608+7</f>
        <v>43576</v>
      </c>
      <c r="B609" s="11">
        <f t="shared" si="179"/>
        <v>43574</v>
      </c>
      <c r="C609" s="44">
        <v>0.86426857142857139</v>
      </c>
      <c r="D609" s="35">
        <v>3.5</v>
      </c>
      <c r="E609" s="12">
        <v>6.0606060606060623</v>
      </c>
      <c r="F609" s="12" t="s">
        <v>46</v>
      </c>
      <c r="G609" s="35">
        <v>302.49399999999997</v>
      </c>
      <c r="H609" s="35"/>
      <c r="I609" s="35">
        <v>3.28</v>
      </c>
      <c r="J609" s="12">
        <v>2.4999999999999858</v>
      </c>
      <c r="K609" s="12" t="s">
        <v>46</v>
      </c>
      <c r="L609" s="35">
        <v>283.48009142857137</v>
      </c>
      <c r="M609" s="35"/>
      <c r="N609" s="35">
        <v>0</v>
      </c>
      <c r="O609" s="35">
        <v>0</v>
      </c>
      <c r="P609" s="35">
        <v>0</v>
      </c>
      <c r="Q609" s="35">
        <v>0</v>
      </c>
      <c r="S609" s="35">
        <v>2.87</v>
      </c>
      <c r="T609" s="12">
        <v>2.8673835125448051</v>
      </c>
      <c r="U609" s="12" t="s">
        <v>46</v>
      </c>
      <c r="V609" s="35">
        <v>248.04507999999998</v>
      </c>
    </row>
    <row r="610" spans="1:22">
      <c r="A610" s="168">
        <f t="shared" ref="A610:B610" si="180">A609+7</f>
        <v>43583</v>
      </c>
      <c r="B610" s="11">
        <f t="shared" si="180"/>
        <v>43581</v>
      </c>
      <c r="C610" s="44">
        <v>0.86435714285714305</v>
      </c>
      <c r="D610" s="35">
        <v>3.5</v>
      </c>
      <c r="E610" s="12">
        <v>0</v>
      </c>
      <c r="F610" s="12" t="s">
        <v>46</v>
      </c>
      <c r="G610" s="35">
        <v>302.52500000000009</v>
      </c>
      <c r="H610" s="35"/>
      <c r="I610" s="35">
        <v>3.28</v>
      </c>
      <c r="J610" s="12">
        <v>0</v>
      </c>
      <c r="K610" s="12" t="s">
        <v>46</v>
      </c>
      <c r="L610" s="35">
        <v>283.50914285714288</v>
      </c>
      <c r="M610" s="35"/>
      <c r="N610" s="35">
        <v>0</v>
      </c>
      <c r="O610" s="35">
        <v>0</v>
      </c>
      <c r="P610" s="35">
        <v>0</v>
      </c>
      <c r="Q610" s="35">
        <v>0</v>
      </c>
      <c r="S610" s="35">
        <v>2.87</v>
      </c>
      <c r="T610" s="12">
        <v>0</v>
      </c>
      <c r="U610" s="12" t="s">
        <v>46</v>
      </c>
      <c r="V610" s="35">
        <v>248.0705000000001</v>
      </c>
    </row>
    <row r="611" spans="1:22">
      <c r="A611" s="168">
        <f t="shared" ref="A611:B611" si="181">A610+7</f>
        <v>43590</v>
      </c>
      <c r="B611" s="11">
        <f t="shared" si="181"/>
        <v>43588</v>
      </c>
      <c r="C611" s="44">
        <v>0.86096571428571433</v>
      </c>
      <c r="D611" s="35">
        <v>3.7</v>
      </c>
      <c r="E611" s="12">
        <v>5.7142857142857224</v>
      </c>
      <c r="F611" s="12" t="s">
        <v>46</v>
      </c>
      <c r="G611" s="35">
        <v>318.55731428571431</v>
      </c>
      <c r="H611" s="35"/>
      <c r="I611" s="35">
        <v>3.34</v>
      </c>
      <c r="J611" s="12">
        <v>1.8292682926829258</v>
      </c>
      <c r="K611" s="12" t="s">
        <v>46</v>
      </c>
      <c r="L611" s="35">
        <v>287.56254857142858</v>
      </c>
      <c r="M611" s="35"/>
      <c r="N611" s="35">
        <v>0</v>
      </c>
      <c r="O611" s="35">
        <v>0</v>
      </c>
      <c r="P611" s="35">
        <v>0</v>
      </c>
      <c r="Q611" s="35">
        <v>0</v>
      </c>
      <c r="S611" s="35">
        <v>2.94</v>
      </c>
      <c r="T611" s="12">
        <v>2.4390243902439011</v>
      </c>
      <c r="U611" s="12" t="s">
        <v>46</v>
      </c>
      <c r="V611" s="35">
        <v>253.12392</v>
      </c>
    </row>
    <row r="612" spans="1:22">
      <c r="A612" s="168">
        <f t="shared" ref="A612:B612" si="182">A611+7</f>
        <v>43597</v>
      </c>
      <c r="B612" s="11">
        <f t="shared" si="182"/>
        <v>43595</v>
      </c>
      <c r="C612" s="44">
        <v>0.85944999999999994</v>
      </c>
      <c r="D612" s="35">
        <v>3.8</v>
      </c>
      <c r="E612" s="12">
        <v>2.7027027027026946</v>
      </c>
      <c r="F612" s="12" t="s">
        <v>46</v>
      </c>
      <c r="G612" s="35">
        <v>326.59099999999995</v>
      </c>
      <c r="H612" s="35"/>
      <c r="I612" s="35">
        <v>3.3</v>
      </c>
      <c r="J612" s="12">
        <v>-1.1976047904191631</v>
      </c>
      <c r="K612" s="12" t="s">
        <v>46</v>
      </c>
      <c r="L612" s="35">
        <v>283.61849999999993</v>
      </c>
      <c r="M612" s="35"/>
      <c r="N612" s="35">
        <v>0</v>
      </c>
      <c r="O612" s="35">
        <v>0</v>
      </c>
      <c r="P612" s="35">
        <v>0</v>
      </c>
      <c r="Q612" s="35">
        <v>0</v>
      </c>
      <c r="S612" s="35">
        <v>3.06</v>
      </c>
      <c r="T612" s="12">
        <v>4.0816326530612344</v>
      </c>
      <c r="U612" s="12" t="s">
        <v>46</v>
      </c>
      <c r="V612" s="35">
        <v>262.99169999999998</v>
      </c>
    </row>
    <row r="613" spans="1:22">
      <c r="A613" s="168">
        <f t="shared" ref="A613:B613" si="183">A612+7</f>
        <v>43604</v>
      </c>
      <c r="B613" s="11">
        <f t="shared" si="183"/>
        <v>43602</v>
      </c>
      <c r="C613" s="44">
        <v>0.86970857142857128</v>
      </c>
      <c r="D613" s="35">
        <v>3.8</v>
      </c>
      <c r="E613" s="12">
        <v>0</v>
      </c>
      <c r="F613" s="12" t="s">
        <v>46</v>
      </c>
      <c r="G613" s="35">
        <v>330.48925714285707</v>
      </c>
      <c r="H613" s="35"/>
      <c r="I613" s="35">
        <v>3.28</v>
      </c>
      <c r="J613" s="12">
        <v>-0.60606060606060908</v>
      </c>
      <c r="K613" s="12" t="s">
        <v>46</v>
      </c>
      <c r="L613" s="35">
        <v>285.26441142857135</v>
      </c>
      <c r="M613" s="35"/>
      <c r="N613" s="35">
        <v>0</v>
      </c>
      <c r="O613" s="35">
        <v>0</v>
      </c>
      <c r="P613" s="35">
        <v>0</v>
      </c>
      <c r="Q613" s="35">
        <v>0</v>
      </c>
      <c r="S613" s="35">
        <v>3.16</v>
      </c>
      <c r="T613" s="12">
        <v>3.2679738562091671</v>
      </c>
      <c r="U613" s="12" t="s">
        <v>46</v>
      </c>
      <c r="V613" s="35">
        <v>274.82790857142851</v>
      </c>
    </row>
    <row r="614" spans="1:22">
      <c r="A614" s="168">
        <f t="shared" ref="A614:B614" si="184">A613+7</f>
        <v>43611</v>
      </c>
      <c r="B614" s="11">
        <f t="shared" si="184"/>
        <v>43609</v>
      </c>
      <c r="C614" s="44">
        <v>0.87977285714285725</v>
      </c>
      <c r="D614" s="35">
        <v>3.8</v>
      </c>
      <c r="E614" s="12">
        <v>0</v>
      </c>
      <c r="F614" s="12" t="s">
        <v>46</v>
      </c>
      <c r="G614" s="35">
        <v>334.31368571428573</v>
      </c>
      <c r="H614" s="35"/>
      <c r="I614" s="35">
        <v>3.28</v>
      </c>
      <c r="J614" s="12">
        <v>0</v>
      </c>
      <c r="K614" s="12" t="s">
        <v>46</v>
      </c>
      <c r="L614" s="35">
        <v>288.56549714285717</v>
      </c>
      <c r="M614" s="35"/>
      <c r="N614" s="35">
        <v>0</v>
      </c>
      <c r="O614" s="35">
        <v>0</v>
      </c>
      <c r="P614" s="35">
        <v>0</v>
      </c>
      <c r="Q614" s="35">
        <v>0</v>
      </c>
      <c r="S614" s="35">
        <v>3.21</v>
      </c>
      <c r="T614" s="12">
        <v>1.5822784810126507</v>
      </c>
      <c r="U614" s="12" t="s">
        <v>46</v>
      </c>
      <c r="V614" s="35">
        <v>282.40708714285716</v>
      </c>
    </row>
    <row r="615" spans="1:22">
      <c r="A615" s="168">
        <f t="shared" ref="A615:B615" si="185">A614+7</f>
        <v>43618</v>
      </c>
      <c r="B615" s="11">
        <f t="shared" si="185"/>
        <v>43616</v>
      </c>
      <c r="C615" s="44">
        <v>0.88386428571428566</v>
      </c>
      <c r="D615" s="35">
        <v>3.8</v>
      </c>
      <c r="E615" s="12">
        <v>0</v>
      </c>
      <c r="F615" s="12" t="s">
        <v>46</v>
      </c>
      <c r="G615" s="35">
        <v>335.86842857142852</v>
      </c>
      <c r="H615" s="35"/>
      <c r="I615" s="35">
        <v>3.28</v>
      </c>
      <c r="J615" s="12">
        <v>0</v>
      </c>
      <c r="K615" s="12" t="s">
        <v>46</v>
      </c>
      <c r="L615" s="35">
        <v>289.90748571428571</v>
      </c>
      <c r="M615" s="35"/>
      <c r="N615" s="35">
        <v>0</v>
      </c>
      <c r="O615" s="35">
        <v>0</v>
      </c>
      <c r="P615" s="35">
        <v>0</v>
      </c>
      <c r="Q615" s="35">
        <v>0</v>
      </c>
      <c r="S615" s="35">
        <v>3.21</v>
      </c>
      <c r="T615" s="12">
        <v>0</v>
      </c>
      <c r="U615" s="12" t="s">
        <v>46</v>
      </c>
      <c r="V615" s="35">
        <v>283.72043571428571</v>
      </c>
    </row>
    <row r="616" spans="1:22">
      <c r="A616" s="168">
        <f t="shared" ref="A616:B616" si="186">A615+7</f>
        <v>43625</v>
      </c>
      <c r="B616" s="11">
        <f t="shared" si="186"/>
        <v>43623</v>
      </c>
      <c r="C616" s="44">
        <v>0.88655428571428574</v>
      </c>
      <c r="D616" s="35">
        <v>3.6</v>
      </c>
      <c r="E616" s="12">
        <v>-5.2631578947368354</v>
      </c>
      <c r="F616" s="12" t="s">
        <v>46</v>
      </c>
      <c r="G616" s="35">
        <v>319.15954285714287</v>
      </c>
      <c r="H616" s="35"/>
      <c r="I616" s="35">
        <v>3.24</v>
      </c>
      <c r="J616" s="12">
        <v>-1.2195121951219363</v>
      </c>
      <c r="K616" s="12" t="s">
        <v>46</v>
      </c>
      <c r="L616" s="35">
        <v>287.24358857142857</v>
      </c>
      <c r="M616" s="35"/>
      <c r="N616" s="35">
        <v>0</v>
      </c>
      <c r="O616" s="35">
        <v>0</v>
      </c>
      <c r="P616" s="35">
        <v>0</v>
      </c>
      <c r="Q616" s="35">
        <v>0</v>
      </c>
      <c r="S616" s="35">
        <v>3.29</v>
      </c>
      <c r="T616" s="12">
        <v>2.4922118380062273</v>
      </c>
      <c r="U616" s="12" t="s">
        <v>46</v>
      </c>
      <c r="V616" s="35">
        <v>291.67635999999999</v>
      </c>
    </row>
    <row r="617" spans="1:22">
      <c r="A617" s="168">
        <f t="shared" ref="A617:B617" si="187">A616+7</f>
        <v>43632</v>
      </c>
      <c r="B617" s="11">
        <f t="shared" si="187"/>
        <v>43630</v>
      </c>
      <c r="C617" s="44">
        <v>0.88992428571428572</v>
      </c>
      <c r="D617" s="35">
        <v>3.6</v>
      </c>
      <c r="E617" s="12">
        <v>0</v>
      </c>
      <c r="F617" s="12" t="s">
        <v>46</v>
      </c>
      <c r="G617" s="35">
        <v>320.3727428571429</v>
      </c>
      <c r="H617" s="35"/>
      <c r="I617" s="35">
        <v>3.24</v>
      </c>
      <c r="J617" s="12">
        <v>0</v>
      </c>
      <c r="K617" s="12" t="s">
        <v>46</v>
      </c>
      <c r="L617" s="35">
        <v>288.33546857142858</v>
      </c>
      <c r="M617" s="35"/>
      <c r="N617" s="35">
        <v>0</v>
      </c>
      <c r="O617" s="35">
        <v>0</v>
      </c>
      <c r="P617" s="35">
        <v>0</v>
      </c>
      <c r="Q617" s="35">
        <v>0</v>
      </c>
      <c r="S617" s="35">
        <v>3.29</v>
      </c>
      <c r="T617" s="12">
        <v>0</v>
      </c>
      <c r="U617" s="12" t="s">
        <v>46</v>
      </c>
      <c r="V617" s="35">
        <v>292.78509000000003</v>
      </c>
    </row>
    <row r="618" spans="1:22">
      <c r="A618" s="168">
        <f t="shared" ref="A618:B618" si="188">A617+7</f>
        <v>43639</v>
      </c>
      <c r="B618" s="11">
        <f t="shared" si="188"/>
        <v>43637</v>
      </c>
      <c r="C618" s="44">
        <v>0.89230571428571415</v>
      </c>
      <c r="D618" s="35">
        <v>3.6</v>
      </c>
      <c r="E618" s="12">
        <v>0</v>
      </c>
      <c r="F618" s="12" t="s">
        <v>46</v>
      </c>
      <c r="G618" s="35">
        <v>321.23005714285711</v>
      </c>
      <c r="H618" s="35"/>
      <c r="I618" s="35">
        <v>3.19</v>
      </c>
      <c r="J618" s="12">
        <v>-1.5432098765432158</v>
      </c>
      <c r="K618" s="12" t="s">
        <v>46</v>
      </c>
      <c r="L618" s="35">
        <v>284.64552285714279</v>
      </c>
      <c r="M618" s="35"/>
      <c r="N618" s="35">
        <v>0</v>
      </c>
      <c r="O618" s="35">
        <v>0</v>
      </c>
      <c r="P618" s="35">
        <v>0</v>
      </c>
      <c r="Q618" s="35">
        <v>0</v>
      </c>
      <c r="S618" s="35">
        <v>3.32</v>
      </c>
      <c r="T618" s="12">
        <v>0.91185410334347239</v>
      </c>
      <c r="U618" s="12" t="s">
        <v>46</v>
      </c>
      <c r="V618" s="35">
        <v>296.24549714285706</v>
      </c>
    </row>
    <row r="619" spans="1:22">
      <c r="A619" s="168">
        <f t="shared" ref="A619:B619" si="189">A618+7</f>
        <v>43646</v>
      </c>
      <c r="B619" s="11">
        <f t="shared" si="189"/>
        <v>43644</v>
      </c>
      <c r="C619" s="44">
        <v>0.89516571428571423</v>
      </c>
      <c r="D619" s="35">
        <v>3.2</v>
      </c>
      <c r="E619" s="12">
        <v>-11.1111111111111</v>
      </c>
      <c r="F619" s="12" t="s">
        <v>46</v>
      </c>
      <c r="G619" s="35">
        <v>286.4530285714286</v>
      </c>
      <c r="H619" s="35"/>
      <c r="I619" s="35">
        <v>3.14</v>
      </c>
      <c r="J619" s="12">
        <v>-1.5673981191222595</v>
      </c>
      <c r="K619" s="12" t="s">
        <v>46</v>
      </c>
      <c r="L619" s="35">
        <v>281.08203428571426</v>
      </c>
      <c r="M619" s="35"/>
      <c r="N619" s="35">
        <v>0</v>
      </c>
      <c r="O619" s="35">
        <v>0</v>
      </c>
      <c r="P619" s="35">
        <v>0</v>
      </c>
      <c r="Q619" s="35">
        <v>0</v>
      </c>
      <c r="S619" s="35">
        <v>3.32</v>
      </c>
      <c r="T619" s="12">
        <v>0</v>
      </c>
      <c r="U619" s="12" t="s">
        <v>46</v>
      </c>
      <c r="V619" s="35">
        <v>297.19501714285713</v>
      </c>
    </row>
    <row r="620" spans="1:22">
      <c r="A620" s="168">
        <f t="shared" ref="A620:B620" si="190">A619+7</f>
        <v>43653</v>
      </c>
      <c r="B620" s="11">
        <f t="shared" si="190"/>
        <v>43651</v>
      </c>
      <c r="C620" s="44">
        <v>0.89671714285714288</v>
      </c>
      <c r="D620" s="35">
        <v>3.2</v>
      </c>
      <c r="E620" s="12">
        <v>0</v>
      </c>
      <c r="F620" s="12" t="s">
        <v>46</v>
      </c>
      <c r="G620" s="35">
        <v>286.94948571428574</v>
      </c>
      <c r="H620" s="35"/>
      <c r="I620" s="35">
        <v>3.07</v>
      </c>
      <c r="J620" s="12">
        <v>-2.2292993630573363</v>
      </c>
      <c r="K620" s="12" t="s">
        <v>46</v>
      </c>
      <c r="L620" s="35">
        <v>275.29216285714284</v>
      </c>
      <c r="M620" s="35"/>
      <c r="N620" s="35">
        <v>0</v>
      </c>
      <c r="O620" s="35">
        <v>0</v>
      </c>
      <c r="P620" s="35">
        <v>0</v>
      </c>
      <c r="Q620" s="35">
        <v>0</v>
      </c>
      <c r="S620" s="35">
        <v>3.32</v>
      </c>
      <c r="T620" s="12">
        <v>0</v>
      </c>
      <c r="U620" s="12" t="s">
        <v>46</v>
      </c>
      <c r="V620" s="35">
        <v>297.71009142857145</v>
      </c>
    </row>
    <row r="621" spans="1:22">
      <c r="A621" s="168">
        <f t="shared" ref="A621:B621" si="191">A620+7</f>
        <v>43660</v>
      </c>
      <c r="B621" s="11">
        <f t="shared" si="191"/>
        <v>43658</v>
      </c>
      <c r="C621" s="44">
        <v>0.89799571428571423</v>
      </c>
      <c r="D621" s="35">
        <v>3.3</v>
      </c>
      <c r="E621" s="12">
        <v>3.1249999999999716</v>
      </c>
      <c r="F621" s="12" t="s">
        <v>46</v>
      </c>
      <c r="G621" s="35">
        <v>296.33858571428567</v>
      </c>
      <c r="H621" s="35"/>
      <c r="I621" s="35">
        <v>3.03</v>
      </c>
      <c r="J621" s="12">
        <v>-1.3029315960912129</v>
      </c>
      <c r="K621" s="12" t="s">
        <v>46</v>
      </c>
      <c r="L621" s="35">
        <v>272.09270142857139</v>
      </c>
      <c r="M621" s="35"/>
      <c r="N621" s="35">
        <v>0</v>
      </c>
      <c r="O621" s="35">
        <v>0</v>
      </c>
      <c r="P621" s="35">
        <v>0</v>
      </c>
      <c r="Q621" s="35">
        <v>0</v>
      </c>
      <c r="S621" s="35">
        <v>3.32</v>
      </c>
      <c r="T621" s="12">
        <v>0</v>
      </c>
      <c r="U621" s="12" t="s">
        <v>46</v>
      </c>
      <c r="V621" s="35">
        <v>298.1345771428571</v>
      </c>
    </row>
    <row r="622" spans="1:22">
      <c r="A622" s="168">
        <f t="shared" ref="A622:B622" si="192">A621+7</f>
        <v>43667</v>
      </c>
      <c r="B622" s="11">
        <f t="shared" si="192"/>
        <v>43665</v>
      </c>
      <c r="C622" s="44">
        <v>0.89911999999999992</v>
      </c>
      <c r="D622" s="35">
        <v>3.6</v>
      </c>
      <c r="E622" s="12">
        <v>9.0909090909091077</v>
      </c>
      <c r="F622" s="12" t="s">
        <v>46</v>
      </c>
      <c r="G622" s="35">
        <v>323.68319999999994</v>
      </c>
      <c r="H622" s="35"/>
      <c r="I622" s="35">
        <v>3.03</v>
      </c>
      <c r="J622" s="12">
        <v>0</v>
      </c>
      <c r="K622" s="12" t="s">
        <v>46</v>
      </c>
      <c r="L622" s="35">
        <v>272.43335999999994</v>
      </c>
      <c r="M622" s="35"/>
      <c r="N622" s="35">
        <v>0</v>
      </c>
      <c r="O622" s="35">
        <v>0</v>
      </c>
      <c r="P622" s="35">
        <v>0</v>
      </c>
      <c r="Q622" s="35">
        <v>0</v>
      </c>
      <c r="S622" s="35">
        <v>3.37</v>
      </c>
      <c r="T622" s="12">
        <v>1.5060240963855591</v>
      </c>
      <c r="U622" s="12" t="s">
        <v>46</v>
      </c>
      <c r="V622" s="35">
        <v>303.00344000000001</v>
      </c>
    </row>
    <row r="623" spans="1:22">
      <c r="A623" s="168">
        <f t="shared" ref="A623:B623" si="193">A622+7</f>
        <v>43674</v>
      </c>
      <c r="B623" s="11">
        <f t="shared" si="193"/>
        <v>43672</v>
      </c>
      <c r="C623" s="44">
        <v>0.89543571428571422</v>
      </c>
      <c r="D623" s="35">
        <v>4</v>
      </c>
      <c r="E623" s="12">
        <v>11.111111111111114</v>
      </c>
      <c r="F623" s="12" t="s">
        <v>46</v>
      </c>
      <c r="G623" s="35">
        <v>358.1742857142857</v>
      </c>
      <c r="H623" s="35"/>
      <c r="I623" s="35">
        <v>3.12</v>
      </c>
      <c r="J623" s="12">
        <v>2.9702970297029765</v>
      </c>
      <c r="K623" s="12" t="s">
        <v>46</v>
      </c>
      <c r="L623" s="35">
        <v>279.37594285714289</v>
      </c>
      <c r="M623" s="35"/>
      <c r="N623" s="35">
        <v>0</v>
      </c>
      <c r="O623" s="35">
        <v>0</v>
      </c>
      <c r="P623" s="35">
        <v>0</v>
      </c>
      <c r="Q623" s="35">
        <v>0</v>
      </c>
      <c r="S623" s="35">
        <v>3.45</v>
      </c>
      <c r="T623" s="12">
        <v>2.3738872403560833</v>
      </c>
      <c r="U623" s="12" t="s">
        <v>46</v>
      </c>
      <c r="V623" s="35">
        <v>308.92532142857141</v>
      </c>
    </row>
    <row r="624" spans="1:22">
      <c r="A624" s="168">
        <f t="shared" ref="A624:B624" si="194">A623+7</f>
        <v>43681</v>
      </c>
      <c r="B624" s="11">
        <f t="shared" si="194"/>
        <v>43679</v>
      </c>
      <c r="C624" s="44">
        <v>0.91073142857142853</v>
      </c>
      <c r="D624" s="35">
        <v>4.0999999999999996</v>
      </c>
      <c r="E624" s="12">
        <v>2.4999999999999858</v>
      </c>
      <c r="F624" s="12" t="s">
        <v>46</v>
      </c>
      <c r="G624" s="35">
        <v>373.39988571428569</v>
      </c>
      <c r="H624" s="35"/>
      <c r="I624" s="35">
        <v>3.19</v>
      </c>
      <c r="J624" s="12">
        <v>2.2435897435897374</v>
      </c>
      <c r="K624" s="12" t="s">
        <v>46</v>
      </c>
      <c r="L624" s="35">
        <v>290.52332571428565</v>
      </c>
      <c r="M624" s="35"/>
      <c r="N624" s="35">
        <v>0</v>
      </c>
      <c r="O624" s="35">
        <v>0</v>
      </c>
      <c r="P624" s="35">
        <v>0</v>
      </c>
      <c r="Q624" s="35">
        <v>0</v>
      </c>
      <c r="S624" s="35">
        <v>3.53</v>
      </c>
      <c r="T624" s="12">
        <v>2.3188405797101268</v>
      </c>
      <c r="U624" s="12" t="s">
        <v>46</v>
      </c>
      <c r="V624" s="35">
        <v>321.48819428571426</v>
      </c>
    </row>
    <row r="625" spans="1:22">
      <c r="A625" s="168">
        <f t="shared" ref="A625:B625" si="195">A624+7</f>
        <v>43688</v>
      </c>
      <c r="B625" s="11">
        <f t="shared" si="195"/>
        <v>43686</v>
      </c>
      <c r="C625" s="44">
        <v>0.9218900000000001</v>
      </c>
      <c r="D625" s="35">
        <v>4.25</v>
      </c>
      <c r="E625" s="12">
        <v>3.6585365853658516</v>
      </c>
      <c r="F625" s="12" t="s">
        <v>46</v>
      </c>
      <c r="G625" s="35">
        <v>391.80325000000005</v>
      </c>
      <c r="H625" s="35"/>
      <c r="I625" s="35">
        <v>3.45</v>
      </c>
      <c r="J625" s="12">
        <v>8.1504702194357321</v>
      </c>
      <c r="K625" s="12" t="s">
        <v>46</v>
      </c>
      <c r="L625" s="35">
        <v>318.05205000000007</v>
      </c>
      <c r="M625" s="35"/>
      <c r="N625" s="35">
        <v>0</v>
      </c>
      <c r="O625" s="35">
        <v>0</v>
      </c>
      <c r="P625" s="35">
        <v>0</v>
      </c>
      <c r="Q625" s="35">
        <v>0</v>
      </c>
      <c r="S625" s="35">
        <v>3.65</v>
      </c>
      <c r="T625" s="12">
        <v>3.3994334277620339</v>
      </c>
      <c r="U625" s="12" t="s">
        <v>46</v>
      </c>
      <c r="V625" s="35">
        <v>336.48985000000005</v>
      </c>
    </row>
    <row r="626" spans="1:22">
      <c r="A626" s="168">
        <f t="shared" ref="A626:B626" si="196">A625+7</f>
        <v>43695</v>
      </c>
      <c r="B626" s="11">
        <f t="shared" si="196"/>
        <v>43693</v>
      </c>
      <c r="C626" s="44">
        <v>0.92123857142857157</v>
      </c>
      <c r="D626" s="35">
        <v>4.25</v>
      </c>
      <c r="E626" s="12">
        <v>0</v>
      </c>
      <c r="F626" s="12" t="s">
        <v>46</v>
      </c>
      <c r="G626" s="35">
        <v>391.52639285714292</v>
      </c>
      <c r="H626" s="35"/>
      <c r="I626" s="35">
        <v>3.45</v>
      </c>
      <c r="J626" s="12">
        <v>0</v>
      </c>
      <c r="K626" s="12" t="s">
        <v>46</v>
      </c>
      <c r="L626" s="35">
        <v>317.82730714285725</v>
      </c>
      <c r="M626" s="35"/>
      <c r="N626" s="35">
        <v>0</v>
      </c>
      <c r="O626" s="35">
        <v>0</v>
      </c>
      <c r="P626" s="35">
        <v>0</v>
      </c>
      <c r="Q626" s="35">
        <v>0</v>
      </c>
      <c r="S626" s="35">
        <v>3.65</v>
      </c>
      <c r="T626" s="12">
        <v>0</v>
      </c>
      <c r="U626" s="12" t="s">
        <v>46</v>
      </c>
      <c r="V626" s="35">
        <v>336.25207857142863</v>
      </c>
    </row>
    <row r="627" spans="1:22">
      <c r="A627" s="168">
        <f t="shared" ref="A627:B627" si="197">A626+7</f>
        <v>43702</v>
      </c>
      <c r="B627" s="11">
        <f t="shared" si="197"/>
        <v>43700</v>
      </c>
      <c r="C627" s="44">
        <v>0.91120000000000001</v>
      </c>
      <c r="D627" s="35">
        <v>4.05</v>
      </c>
      <c r="E627" s="12">
        <v>-4.7058823529411882</v>
      </c>
      <c r="F627" s="12">
        <v>13.128491620111717</v>
      </c>
      <c r="G627" s="35">
        <v>369.036</v>
      </c>
      <c r="H627" s="35"/>
      <c r="I627" s="35">
        <v>3.61</v>
      </c>
      <c r="J627" s="12">
        <v>4.6376811594202678</v>
      </c>
      <c r="K627" s="12">
        <v>25.347222222222229</v>
      </c>
      <c r="L627" s="35">
        <v>328.94319999999999</v>
      </c>
      <c r="M627" s="35"/>
      <c r="N627" s="35">
        <v>0</v>
      </c>
      <c r="O627" s="35">
        <v>0</v>
      </c>
      <c r="P627" s="35">
        <v>0</v>
      </c>
      <c r="Q627" s="35">
        <v>0</v>
      </c>
      <c r="S627" s="35">
        <v>3.75</v>
      </c>
      <c r="T627" s="12">
        <v>2.7397260273972677</v>
      </c>
      <c r="U627" s="12">
        <v>10.619469026548671</v>
      </c>
      <c r="V627" s="35">
        <v>341.7</v>
      </c>
    </row>
    <row r="628" spans="1:22">
      <c r="A628" s="168">
        <f t="shared" ref="A628:B628" si="198">A627+7</f>
        <v>43709</v>
      </c>
      <c r="B628" s="11">
        <f t="shared" si="198"/>
        <v>43707</v>
      </c>
      <c r="C628" s="44">
        <v>0.90597142857142843</v>
      </c>
      <c r="D628" s="35">
        <v>3.9</v>
      </c>
      <c r="E628" s="12">
        <v>-3.7037037037036953</v>
      </c>
      <c r="F628" s="12">
        <v>9.8591549295774712</v>
      </c>
      <c r="G628" s="35">
        <v>353.32885714285709</v>
      </c>
      <c r="H628" s="35"/>
      <c r="I628" s="35">
        <v>3.71</v>
      </c>
      <c r="J628" s="12">
        <v>2.770083102493075</v>
      </c>
      <c r="K628" s="12">
        <v>24.915824915824913</v>
      </c>
      <c r="L628" s="35">
        <v>336.11539999999997</v>
      </c>
      <c r="M628" s="35"/>
      <c r="N628" s="35">
        <v>0</v>
      </c>
      <c r="O628" s="35">
        <v>0</v>
      </c>
      <c r="P628" s="35">
        <v>0</v>
      </c>
      <c r="Q628" s="35">
        <v>0</v>
      </c>
      <c r="S628" s="35">
        <v>3.87</v>
      </c>
      <c r="T628" s="12">
        <v>3.2000000000000028</v>
      </c>
      <c r="U628" s="12">
        <v>13.157894736842096</v>
      </c>
      <c r="V628" s="35">
        <v>350.61094285714279</v>
      </c>
    </row>
    <row r="629" spans="1:22">
      <c r="A629" s="168">
        <f t="shared" ref="A629:B629" si="199">A628+7</f>
        <v>43716</v>
      </c>
      <c r="B629" s="11">
        <f t="shared" si="199"/>
        <v>43714</v>
      </c>
      <c r="C629" s="44">
        <v>0.90196428571428577</v>
      </c>
      <c r="D629" s="35">
        <v>3.9</v>
      </c>
      <c r="E629" s="12">
        <v>0</v>
      </c>
      <c r="F629" s="12">
        <v>11.428571428571431</v>
      </c>
      <c r="G629" s="35">
        <v>351.76607142857142</v>
      </c>
      <c r="H629" s="35"/>
      <c r="I629" s="35">
        <v>3.75</v>
      </c>
      <c r="J629" s="12">
        <v>1.0781671159029571</v>
      </c>
      <c r="K629" s="12">
        <v>23.35526315789474</v>
      </c>
      <c r="L629" s="35">
        <v>338.23660714285717</v>
      </c>
      <c r="M629" s="35"/>
      <c r="N629" s="35">
        <v>0</v>
      </c>
      <c r="O629" s="35">
        <v>0</v>
      </c>
      <c r="P629" s="35">
        <v>0</v>
      </c>
      <c r="Q629" s="35">
        <v>0</v>
      </c>
      <c r="S629" s="35">
        <v>3.95</v>
      </c>
      <c r="T629" s="12">
        <v>2.0671834625322987</v>
      </c>
      <c r="U629" s="12">
        <v>13.8328530259366</v>
      </c>
      <c r="V629" s="35">
        <v>356.27589285714294</v>
      </c>
    </row>
    <row r="630" spans="1:22">
      <c r="A630" s="168">
        <f t="shared" ref="A630:B630" si="200">A629+7</f>
        <v>43723</v>
      </c>
      <c r="B630" s="11">
        <f t="shared" si="200"/>
        <v>43721</v>
      </c>
      <c r="C630" s="44">
        <v>0.89207000000000003</v>
      </c>
      <c r="D630" s="35">
        <v>3.8</v>
      </c>
      <c r="E630" s="12">
        <v>-2.5641025641025692</v>
      </c>
      <c r="F630" s="12">
        <v>11.111111111111114</v>
      </c>
      <c r="G630" s="35">
        <v>338.98660000000001</v>
      </c>
      <c r="H630" s="35"/>
      <c r="I630" s="35">
        <v>3.75</v>
      </c>
      <c r="J630" s="12">
        <v>0</v>
      </c>
      <c r="K630" s="12">
        <v>22.54901960784315</v>
      </c>
      <c r="L630" s="35">
        <v>334.52625</v>
      </c>
      <c r="M630" s="35"/>
      <c r="N630" s="35">
        <v>0</v>
      </c>
      <c r="O630" s="35">
        <v>0</v>
      </c>
      <c r="P630" s="35">
        <v>0</v>
      </c>
      <c r="Q630" s="35">
        <v>0</v>
      </c>
      <c r="S630" s="35">
        <v>3.99</v>
      </c>
      <c r="T630" s="12">
        <v>1.0126582278481067</v>
      </c>
      <c r="U630" s="12">
        <v>14.985590778097986</v>
      </c>
      <c r="V630" s="35">
        <v>355.93592999999998</v>
      </c>
    </row>
    <row r="631" spans="1:22">
      <c r="A631" s="168">
        <f t="shared" ref="A631:B631" si="201">A630+7</f>
        <v>43730</v>
      </c>
      <c r="B631" s="11">
        <f t="shared" si="201"/>
        <v>43728</v>
      </c>
      <c r="C631" s="44">
        <v>0.88618714285714273</v>
      </c>
      <c r="D631" s="35">
        <v>3.7</v>
      </c>
      <c r="E631" s="12">
        <v>-2.6315789473684106</v>
      </c>
      <c r="F631" s="12">
        <v>14.906832298136649</v>
      </c>
      <c r="G631" s="35">
        <v>327.88924285714279</v>
      </c>
      <c r="H631" s="35"/>
      <c r="I631" s="35">
        <v>3.75</v>
      </c>
      <c r="J631" s="12">
        <v>0</v>
      </c>
      <c r="K631" s="12">
        <v>22.54901960784315</v>
      </c>
      <c r="L631" s="35">
        <v>332.32017857142853</v>
      </c>
      <c r="M631" s="35"/>
      <c r="N631" s="35">
        <v>0</v>
      </c>
      <c r="O631" s="35">
        <v>0</v>
      </c>
      <c r="P631" s="35">
        <v>0</v>
      </c>
      <c r="Q631" s="35">
        <v>0</v>
      </c>
      <c r="S631" s="35">
        <v>4.04</v>
      </c>
      <c r="T631" s="12">
        <v>1.2531328320801975</v>
      </c>
      <c r="U631" s="12">
        <v>16.426512968299704</v>
      </c>
      <c r="V631" s="35">
        <v>358.01960571428566</v>
      </c>
    </row>
    <row r="632" spans="1:22">
      <c r="A632" s="168">
        <f t="shared" ref="A632:B632" si="202">A631+7</f>
        <v>43737</v>
      </c>
      <c r="B632" s="11">
        <f t="shared" si="202"/>
        <v>43735</v>
      </c>
      <c r="C632" s="44">
        <v>0.88493571428571438</v>
      </c>
      <c r="D632" s="35">
        <v>3.65</v>
      </c>
      <c r="E632" s="12">
        <v>-1.3513513513513544</v>
      </c>
      <c r="F632" s="12">
        <v>13.354037267080727</v>
      </c>
      <c r="G632" s="35">
        <v>323.00153571428575</v>
      </c>
      <c r="H632" s="35"/>
      <c r="I632" s="35">
        <v>3.74</v>
      </c>
      <c r="J632" s="12">
        <v>-0.26666666666666572</v>
      </c>
      <c r="K632" s="12">
        <v>22.222222222222229</v>
      </c>
      <c r="L632" s="35">
        <v>330.96595714285718</v>
      </c>
      <c r="M632" s="35"/>
      <c r="N632" s="35">
        <v>0</v>
      </c>
      <c r="O632" s="35">
        <v>0</v>
      </c>
      <c r="P632" s="35">
        <v>0</v>
      </c>
      <c r="Q632" s="35">
        <v>0</v>
      </c>
      <c r="S632" s="35">
        <v>4.07</v>
      </c>
      <c r="T632" s="12">
        <v>0.74257425742574412</v>
      </c>
      <c r="U632" s="12">
        <v>17.291066282420744</v>
      </c>
      <c r="V632" s="35">
        <v>360.16883571428576</v>
      </c>
    </row>
    <row r="633" spans="1:22">
      <c r="A633" s="168">
        <f t="shared" ref="A633:B633" si="203">A632+7</f>
        <v>43744</v>
      </c>
      <c r="B633" s="11">
        <f t="shared" si="203"/>
        <v>43742</v>
      </c>
      <c r="C633" s="44">
        <v>0.88879428571428554</v>
      </c>
      <c r="D633" s="35">
        <v>3.55</v>
      </c>
      <c r="E633" s="12">
        <v>-2.7397260273972535</v>
      </c>
      <c r="F633" s="12">
        <v>11.987381703470021</v>
      </c>
      <c r="G633" s="35">
        <v>315.52197142857136</v>
      </c>
      <c r="H633" s="35"/>
      <c r="I633" s="35">
        <v>3.74</v>
      </c>
      <c r="J633" s="12">
        <v>0</v>
      </c>
      <c r="K633" s="12">
        <v>22.222222222222229</v>
      </c>
      <c r="L633" s="35">
        <v>332.40906285714283</v>
      </c>
      <c r="M633" s="35"/>
      <c r="N633" s="35">
        <v>0</v>
      </c>
      <c r="O633" s="35">
        <v>0</v>
      </c>
      <c r="P633" s="35">
        <v>0</v>
      </c>
      <c r="Q633" s="35">
        <v>0</v>
      </c>
      <c r="S633" s="35">
        <v>4.0999999999999996</v>
      </c>
      <c r="T633" s="12">
        <v>0.73710073710071811</v>
      </c>
      <c r="U633" s="12">
        <v>18.155619596541769</v>
      </c>
      <c r="V633" s="35">
        <v>364.40565714285702</v>
      </c>
    </row>
    <row r="634" spans="1:22">
      <c r="A634" s="168">
        <f t="shared" ref="A634:B634" si="204">A633+7</f>
        <v>43751</v>
      </c>
      <c r="B634" s="11">
        <f t="shared" si="204"/>
        <v>43749</v>
      </c>
      <c r="C634" s="44">
        <v>0.8900514285714286</v>
      </c>
      <c r="D634" s="35">
        <v>3.45</v>
      </c>
      <c r="E634" s="12">
        <v>-2.8169014084506898</v>
      </c>
      <c r="F634" s="12">
        <v>11.290322580645167</v>
      </c>
      <c r="G634" s="35">
        <v>307.06774285714289</v>
      </c>
      <c r="H634" s="35"/>
      <c r="I634" s="35">
        <v>3.75</v>
      </c>
      <c r="J634" s="12">
        <v>0.26737967914438343</v>
      </c>
      <c r="K634" s="12">
        <v>22.54901960784315</v>
      </c>
      <c r="L634" s="35">
        <v>333.76928571428573</v>
      </c>
      <c r="M634" s="35"/>
      <c r="N634" s="35">
        <v>0</v>
      </c>
      <c r="O634" s="35">
        <v>0</v>
      </c>
      <c r="P634" s="35">
        <v>0</v>
      </c>
      <c r="Q634" s="35">
        <v>0</v>
      </c>
      <c r="S634" s="35">
        <v>4.18</v>
      </c>
      <c r="T634" s="12">
        <v>1.9512195121951237</v>
      </c>
      <c r="U634" s="12">
        <v>20.46109510086454</v>
      </c>
      <c r="V634" s="35">
        <v>372.04149714285711</v>
      </c>
    </row>
    <row r="635" spans="1:22">
      <c r="A635" s="168">
        <f t="shared" ref="A635:B635" si="205">A634+7</f>
        <v>43758</v>
      </c>
      <c r="B635" s="11">
        <f t="shared" si="205"/>
        <v>43756</v>
      </c>
      <c r="C635" s="44">
        <v>0.8697557142857143</v>
      </c>
      <c r="D635" s="35">
        <v>3.45</v>
      </c>
      <c r="E635" s="12">
        <v>0</v>
      </c>
      <c r="F635" s="12">
        <v>16.949152542372886</v>
      </c>
      <c r="G635" s="35">
        <v>300.06572142857146</v>
      </c>
      <c r="H635" s="35"/>
      <c r="I635" s="35">
        <v>3.81</v>
      </c>
      <c r="J635" s="12">
        <v>1.5999999999999943</v>
      </c>
      <c r="K635" s="12">
        <v>25.328947368421069</v>
      </c>
      <c r="L635" s="35">
        <v>331.37692714285714</v>
      </c>
      <c r="M635" s="35"/>
      <c r="N635" s="35">
        <v>0</v>
      </c>
      <c r="O635" s="35">
        <v>0</v>
      </c>
      <c r="P635" s="35">
        <v>0</v>
      </c>
      <c r="Q635" s="35">
        <v>0</v>
      </c>
      <c r="S635" s="35">
        <v>4.26</v>
      </c>
      <c r="T635" s="12">
        <v>1.9138755980861362</v>
      </c>
      <c r="U635" s="12">
        <v>25.663716814159287</v>
      </c>
      <c r="V635" s="35">
        <v>370.51593428571425</v>
      </c>
    </row>
    <row r="636" spans="1:22">
      <c r="A636" s="168">
        <f t="shared" ref="A636:B636" si="206">A635+7</f>
        <v>43765</v>
      </c>
      <c r="B636" s="11">
        <f t="shared" si="206"/>
        <v>43763</v>
      </c>
      <c r="C636" s="44">
        <v>0.86330285714285704</v>
      </c>
      <c r="D636" s="35">
        <v>3.45</v>
      </c>
      <c r="E636" s="12">
        <v>0</v>
      </c>
      <c r="F636" s="12">
        <v>18.965517241379317</v>
      </c>
      <c r="G636" s="35">
        <v>297.83948571428567</v>
      </c>
      <c r="H636" s="35"/>
      <c r="I636" s="35">
        <v>3.85</v>
      </c>
      <c r="J636" s="12">
        <v>1.0498687664042023</v>
      </c>
      <c r="K636" s="12">
        <v>27.906976744186053</v>
      </c>
      <c r="L636" s="35">
        <v>332.37159999999994</v>
      </c>
      <c r="M636" s="35"/>
      <c r="N636" s="35">
        <v>0</v>
      </c>
      <c r="O636" s="35">
        <v>0</v>
      </c>
      <c r="P636" s="35">
        <v>0</v>
      </c>
      <c r="Q636" s="35">
        <v>0</v>
      </c>
      <c r="S636" s="35">
        <v>4.3099999999999996</v>
      </c>
      <c r="T636" s="12">
        <v>1.1737089201878064</v>
      </c>
      <c r="U636" s="12">
        <v>30.21148036253777</v>
      </c>
      <c r="V636" s="35">
        <v>372.08353142857135</v>
      </c>
    </row>
    <row r="637" spans="1:22">
      <c r="A637" s="168">
        <f t="shared" ref="A637:B637" si="207">A636+7</f>
        <v>43772</v>
      </c>
      <c r="B637" s="11">
        <f t="shared" si="207"/>
        <v>43770</v>
      </c>
      <c r="C637" s="44">
        <v>0.86228285714285724</v>
      </c>
      <c r="D637" s="35">
        <v>3.45</v>
      </c>
      <c r="E637" s="12">
        <v>0</v>
      </c>
      <c r="F637" s="12">
        <v>18.965517241379317</v>
      </c>
      <c r="G637" s="35">
        <v>297.48758571428573</v>
      </c>
      <c r="H637" s="35"/>
      <c r="I637" s="35">
        <v>3.89</v>
      </c>
      <c r="J637" s="12">
        <v>1.038961038961034</v>
      </c>
      <c r="K637" s="12">
        <v>29.2358803986711</v>
      </c>
      <c r="L637" s="35">
        <v>335.4280314285715</v>
      </c>
      <c r="M637" s="35"/>
      <c r="N637" s="35">
        <v>0</v>
      </c>
      <c r="O637" s="35">
        <v>0</v>
      </c>
      <c r="P637" s="35">
        <v>0</v>
      </c>
      <c r="Q637" s="35">
        <v>0</v>
      </c>
      <c r="S637" s="35">
        <v>4.3600000000000003</v>
      </c>
      <c r="T637" s="12">
        <v>1.1600928074246184</v>
      </c>
      <c r="U637" s="12">
        <v>32.522796352583583</v>
      </c>
      <c r="V637" s="35">
        <v>375.95532571428578</v>
      </c>
    </row>
    <row r="638" spans="1:22">
      <c r="A638" s="168">
        <f t="shared" ref="A638:B638" si="208">A637+7</f>
        <v>43779</v>
      </c>
      <c r="B638" s="11">
        <f t="shared" si="208"/>
        <v>43777</v>
      </c>
      <c r="C638" s="44">
        <v>0.86182857142857139</v>
      </c>
      <c r="D638" s="35">
        <v>3.45</v>
      </c>
      <c r="E638" s="12">
        <v>0</v>
      </c>
      <c r="F638" s="12">
        <v>23.214285714285722</v>
      </c>
      <c r="G638" s="35">
        <v>297.33085714285716</v>
      </c>
      <c r="H638" s="35"/>
      <c r="I638" s="35">
        <v>3.97</v>
      </c>
      <c r="J638" s="12">
        <v>2.0565552699228817</v>
      </c>
      <c r="K638" s="12">
        <v>30.163934426229531</v>
      </c>
      <c r="L638" s="35">
        <v>342.14594285714287</v>
      </c>
      <c r="M638" s="35"/>
      <c r="N638" s="35">
        <v>0</v>
      </c>
      <c r="O638" s="35">
        <v>0</v>
      </c>
      <c r="P638" s="35">
        <v>0</v>
      </c>
      <c r="Q638" s="35">
        <v>0</v>
      </c>
      <c r="S638" s="35">
        <v>4.47</v>
      </c>
      <c r="T638" s="12">
        <v>2.5229357798165069</v>
      </c>
      <c r="U638" s="12">
        <v>35.866261398176277</v>
      </c>
      <c r="V638" s="35">
        <v>385.23737142857135</v>
      </c>
    </row>
    <row r="639" spans="1:22">
      <c r="A639" s="168">
        <f t="shared" ref="A639:B639" si="209">A638+7</f>
        <v>43786</v>
      </c>
      <c r="B639" s="11">
        <f t="shared" si="209"/>
        <v>43784</v>
      </c>
      <c r="C639" s="44">
        <v>0.8577771428571429</v>
      </c>
      <c r="D639" s="35">
        <v>3.45</v>
      </c>
      <c r="E639" s="12">
        <v>0</v>
      </c>
      <c r="F639" s="12">
        <v>23.214285714285722</v>
      </c>
      <c r="G639" s="35">
        <v>295.93311428571434</v>
      </c>
      <c r="H639" s="35"/>
      <c r="I639" s="35">
        <v>4.07</v>
      </c>
      <c r="J639" s="12">
        <v>2.5188916876574439</v>
      </c>
      <c r="K639" s="12">
        <v>32.573289902280152</v>
      </c>
      <c r="L639" s="35">
        <v>349.11529714285717</v>
      </c>
      <c r="M639" s="35"/>
      <c r="N639" s="35">
        <v>0</v>
      </c>
      <c r="O639" s="35">
        <v>0</v>
      </c>
      <c r="P639" s="35">
        <v>0</v>
      </c>
      <c r="Q639" s="35">
        <v>0</v>
      </c>
      <c r="S639" s="35">
        <v>4.67</v>
      </c>
      <c r="T639" s="12">
        <v>4.4742729306487661</v>
      </c>
      <c r="U639" s="12">
        <v>41.945288753799389</v>
      </c>
      <c r="V639" s="35">
        <v>400.58192571428572</v>
      </c>
    </row>
    <row r="640" spans="1:22">
      <c r="A640" s="168">
        <f t="shared" ref="A640:B640" si="210">A639+7</f>
        <v>43793</v>
      </c>
      <c r="B640" s="11">
        <f t="shared" si="210"/>
        <v>43791</v>
      </c>
      <c r="C640" s="44">
        <v>0.85683714285714274</v>
      </c>
      <c r="D640" s="35">
        <v>3.5</v>
      </c>
      <c r="E640" s="12">
        <v>1.4492753623188293</v>
      </c>
      <c r="F640" s="12">
        <v>25</v>
      </c>
      <c r="G640" s="35">
        <v>299.89299999999997</v>
      </c>
      <c r="H640" s="35"/>
      <c r="I640" s="35">
        <v>4.12</v>
      </c>
      <c r="J640" s="12">
        <v>1.2285012285012158</v>
      </c>
      <c r="K640" s="12">
        <v>34.201954397394161</v>
      </c>
      <c r="L640" s="35">
        <v>353.01690285714284</v>
      </c>
      <c r="M640" s="35"/>
      <c r="N640" s="35">
        <v>0</v>
      </c>
      <c r="O640" s="35">
        <v>0</v>
      </c>
      <c r="P640" s="35">
        <v>0</v>
      </c>
      <c r="Q640" s="35">
        <v>0</v>
      </c>
      <c r="S640" s="35">
        <v>4.97</v>
      </c>
      <c r="T640" s="12">
        <v>6.4239828693790173</v>
      </c>
      <c r="U640" s="12">
        <v>51.063829787234027</v>
      </c>
      <c r="V640" s="35">
        <v>425.84805999999998</v>
      </c>
    </row>
    <row r="641" spans="1:22">
      <c r="A641" s="168">
        <f t="shared" ref="A641:B641" si="211">A640+7</f>
        <v>43800</v>
      </c>
      <c r="B641" s="11">
        <f t="shared" si="211"/>
        <v>43798</v>
      </c>
      <c r="C641" s="44">
        <v>0.8546999999999999</v>
      </c>
      <c r="D641" s="35">
        <v>3.6</v>
      </c>
      <c r="E641" s="12">
        <v>2.8571428571428754</v>
      </c>
      <c r="F641" s="12">
        <v>28.571428571428584</v>
      </c>
      <c r="G641" s="35">
        <v>307.69200000000001</v>
      </c>
      <c r="H641" s="35"/>
      <c r="I641" s="35">
        <v>4.1399999999999997</v>
      </c>
      <c r="J641" s="12">
        <v>0.48543689320388239</v>
      </c>
      <c r="K641" s="12">
        <v>34.853420195439725</v>
      </c>
      <c r="L641" s="35">
        <v>353.84579999999994</v>
      </c>
      <c r="M641" s="35"/>
      <c r="N641" s="35">
        <v>0</v>
      </c>
      <c r="O641" s="35">
        <v>0</v>
      </c>
      <c r="P641" s="35">
        <v>0</v>
      </c>
      <c r="Q641" s="35">
        <v>0</v>
      </c>
      <c r="S641" s="35">
        <v>5.12</v>
      </c>
      <c r="T641" s="12">
        <v>3.0181086519114757</v>
      </c>
      <c r="U641" s="12">
        <v>55.623100303951361</v>
      </c>
      <c r="V641" s="35">
        <v>437.60639999999995</v>
      </c>
    </row>
    <row r="642" spans="1:22">
      <c r="A642" s="168">
        <f t="shared" ref="A642:B642" si="212">A641+7</f>
        <v>43807</v>
      </c>
      <c r="B642" s="11">
        <f t="shared" si="212"/>
        <v>43805</v>
      </c>
      <c r="C642" s="44">
        <v>0.8480414285714285</v>
      </c>
      <c r="D642" s="35">
        <v>3.75</v>
      </c>
      <c r="E642" s="12">
        <v>4.1666666666666714</v>
      </c>
      <c r="F642" s="12">
        <v>29.310344827586221</v>
      </c>
      <c r="G642" s="35">
        <v>318.01553571428565</v>
      </c>
      <c r="H642" s="35"/>
      <c r="I642" s="35">
        <v>4.1399999999999997</v>
      </c>
      <c r="J642" s="12">
        <v>0</v>
      </c>
      <c r="K642" s="12">
        <v>35.73770491803279</v>
      </c>
      <c r="L642" s="35">
        <v>351.08915142857137</v>
      </c>
      <c r="M642" s="35"/>
      <c r="N642" s="35">
        <v>0</v>
      </c>
      <c r="O642" s="35">
        <v>0</v>
      </c>
      <c r="P642" s="35">
        <v>0</v>
      </c>
      <c r="Q642" s="35">
        <v>0</v>
      </c>
      <c r="S642" s="35">
        <v>5.19</v>
      </c>
      <c r="T642" s="12">
        <v>1.3671875</v>
      </c>
      <c r="U642" s="12">
        <v>61.18012422360249</v>
      </c>
      <c r="V642" s="35">
        <v>440.13350142857144</v>
      </c>
    </row>
    <row r="643" spans="1:22">
      <c r="A643" s="168">
        <f t="shared" ref="A643:B643" si="213">A642+7</f>
        <v>43814</v>
      </c>
      <c r="B643" s="11">
        <f t="shared" si="213"/>
        <v>43812</v>
      </c>
      <c r="C643" s="44">
        <v>0.8407742857142857</v>
      </c>
      <c r="D643" s="35">
        <v>3.95</v>
      </c>
      <c r="E643" s="12">
        <v>5.3333333333333428</v>
      </c>
      <c r="F643" s="12">
        <v>36.206896551724157</v>
      </c>
      <c r="G643" s="35">
        <v>332.10584285714287</v>
      </c>
      <c r="H643" s="35"/>
      <c r="I643" s="35">
        <v>4.1399999999999997</v>
      </c>
      <c r="J643" s="12">
        <v>0</v>
      </c>
      <c r="K643" s="12">
        <v>38.461538461538424</v>
      </c>
      <c r="L643" s="35">
        <v>348.08055428571424</v>
      </c>
      <c r="M643" s="35"/>
      <c r="N643" s="35">
        <v>0</v>
      </c>
      <c r="O643" s="35">
        <v>0</v>
      </c>
      <c r="P643" s="35">
        <v>0</v>
      </c>
      <c r="Q643" s="35">
        <v>0</v>
      </c>
      <c r="S643" s="35">
        <v>5.19</v>
      </c>
      <c r="T643" s="12">
        <v>0</v>
      </c>
      <c r="U643" s="12">
        <v>66.88102893890678</v>
      </c>
      <c r="V643" s="35">
        <v>436.36185428571429</v>
      </c>
    </row>
    <row r="644" spans="1:22">
      <c r="A644" s="168">
        <f t="shared" ref="A644:B644" si="214">A643+7</f>
        <v>43821</v>
      </c>
      <c r="B644" s="11">
        <f t="shared" si="214"/>
        <v>43819</v>
      </c>
      <c r="C644" s="44">
        <v>0.84580714285714287</v>
      </c>
      <c r="D644" s="35">
        <v>3.9</v>
      </c>
      <c r="E644" s="12">
        <v>-1.2658227848101262</v>
      </c>
      <c r="F644" s="12">
        <v>34.482758620689651</v>
      </c>
      <c r="G644" s="35">
        <v>329.86478571428569</v>
      </c>
      <c r="H644" s="35"/>
      <c r="I644" s="35">
        <v>4.07</v>
      </c>
      <c r="J644" s="12">
        <v>-1.6908212560386318</v>
      </c>
      <c r="K644" s="12">
        <v>37.500000000000028</v>
      </c>
      <c r="L644" s="35">
        <v>344.24350714285714</v>
      </c>
      <c r="M644" s="35"/>
      <c r="N644" s="35">
        <v>0</v>
      </c>
      <c r="O644" s="35">
        <v>0</v>
      </c>
      <c r="P644" s="35">
        <v>0</v>
      </c>
      <c r="Q644" s="35">
        <v>0</v>
      </c>
      <c r="S644" s="35">
        <v>5.14</v>
      </c>
      <c r="T644" s="12">
        <v>-0.96339113680154753</v>
      </c>
      <c r="U644" s="12">
        <v>75.426621160409553</v>
      </c>
      <c r="V644" s="35">
        <v>434.7448714285714</v>
      </c>
    </row>
    <row r="645" spans="1:22">
      <c r="A645" s="168">
        <f t="shared" ref="A645:B645" si="215">A644+7</f>
        <v>43828</v>
      </c>
      <c r="B645" s="11">
        <f t="shared" si="215"/>
        <v>43826</v>
      </c>
      <c r="C645" s="44">
        <v>0.85385714285714287</v>
      </c>
      <c r="D645" s="35">
        <v>3.9</v>
      </c>
      <c r="E645" s="12">
        <v>0</v>
      </c>
      <c r="F645" s="12">
        <v>32.203389830508456</v>
      </c>
      <c r="G645" s="35">
        <v>333.00428571428574</v>
      </c>
      <c r="H645" s="35"/>
      <c r="I645" s="35">
        <v>4.07</v>
      </c>
      <c r="J645" s="12">
        <v>0</v>
      </c>
      <c r="K645" s="12">
        <v>38.435374149659879</v>
      </c>
      <c r="L645" s="35">
        <v>347.51985714285718</v>
      </c>
      <c r="M645" s="35"/>
      <c r="N645" s="35">
        <v>0</v>
      </c>
      <c r="O645" s="35">
        <v>0</v>
      </c>
      <c r="P645" s="35">
        <v>0</v>
      </c>
      <c r="Q645" s="35">
        <v>0</v>
      </c>
      <c r="S645" s="35">
        <v>5.14</v>
      </c>
      <c r="T645" s="12">
        <v>0</v>
      </c>
      <c r="U645" s="12">
        <v>78.4722222222222</v>
      </c>
      <c r="V645" s="35">
        <v>438.8825714285714</v>
      </c>
    </row>
    <row r="646" spans="1:22">
      <c r="A646" s="168">
        <f t="shared" ref="A646:B646" si="216">A645+7</f>
        <v>43835</v>
      </c>
      <c r="B646" s="11">
        <f t="shared" si="216"/>
        <v>43833</v>
      </c>
      <c r="C646" s="44">
        <v>0.85079428571428561</v>
      </c>
      <c r="D646" s="35">
        <v>3.8</v>
      </c>
      <c r="E646" s="12">
        <v>-2.5641025641025692</v>
      </c>
      <c r="F646" s="12">
        <v>28.813559322033882</v>
      </c>
      <c r="G646" s="35">
        <v>323.30182857142853</v>
      </c>
      <c r="H646" s="35"/>
      <c r="I646" s="35">
        <v>4</v>
      </c>
      <c r="J646" s="12">
        <v>-1.7199017199017277</v>
      </c>
      <c r="K646" s="12">
        <v>36.054421768707471</v>
      </c>
      <c r="L646" s="35">
        <v>340.31771428571426</v>
      </c>
      <c r="M646" s="35"/>
      <c r="N646" s="35">
        <v>0</v>
      </c>
      <c r="O646" s="35">
        <v>0</v>
      </c>
      <c r="P646" s="35">
        <v>0</v>
      </c>
      <c r="Q646" s="35">
        <v>0</v>
      </c>
      <c r="S646" s="35">
        <v>5.0599999999999996</v>
      </c>
      <c r="T646" s="12">
        <v>-1.5564202334630437</v>
      </c>
      <c r="U646" s="12">
        <v>75.694444444444429</v>
      </c>
      <c r="V646" s="35">
        <v>430.50190857142854</v>
      </c>
    </row>
    <row r="647" spans="1:22">
      <c r="A647" s="168">
        <f t="shared" ref="A647:B647" si="217">A646+7</f>
        <v>43842</v>
      </c>
      <c r="B647" s="11">
        <f t="shared" si="217"/>
        <v>43840</v>
      </c>
      <c r="C647" s="44">
        <v>0.85040857142857129</v>
      </c>
      <c r="D647" s="35">
        <v>3.8</v>
      </c>
      <c r="E647" s="12">
        <v>0</v>
      </c>
      <c r="F647" s="12">
        <v>26.666666666666657</v>
      </c>
      <c r="G647" s="35">
        <v>323.15525714285707</v>
      </c>
      <c r="H647" s="35"/>
      <c r="I647" s="35">
        <v>4</v>
      </c>
      <c r="J647" s="12">
        <v>0</v>
      </c>
      <c r="K647" s="12">
        <v>33.779264214046833</v>
      </c>
      <c r="L647" s="35">
        <v>340.16342857142854</v>
      </c>
      <c r="M647" s="35"/>
      <c r="N647" s="35">
        <v>0</v>
      </c>
      <c r="O647" s="35">
        <v>0</v>
      </c>
      <c r="P647" s="35">
        <v>0</v>
      </c>
      <c r="Q647" s="35">
        <v>0</v>
      </c>
      <c r="S647" s="35">
        <v>4.9000000000000004</v>
      </c>
      <c r="T647" s="12">
        <v>-3.1620553359683612</v>
      </c>
      <c r="U647" s="12">
        <v>68.965517241379331</v>
      </c>
      <c r="V647" s="35">
        <v>416.70019999999994</v>
      </c>
    </row>
    <row r="648" spans="1:22">
      <c r="A648" s="168">
        <f t="shared" ref="A648:B648" si="218">A647+7</f>
        <v>43849</v>
      </c>
      <c r="B648" s="11">
        <f t="shared" si="218"/>
        <v>43847</v>
      </c>
      <c r="C648" s="44">
        <v>0.85364428571428574</v>
      </c>
      <c r="D648" s="35">
        <v>3.8</v>
      </c>
      <c r="E648" s="12">
        <v>0</v>
      </c>
      <c r="F648" s="12">
        <v>26.666666666666657</v>
      </c>
      <c r="G648" s="35">
        <v>324.38482857142856</v>
      </c>
      <c r="H648" s="35"/>
      <c r="I648" s="35">
        <v>3.95</v>
      </c>
      <c r="J648" s="12">
        <v>-1.25</v>
      </c>
      <c r="K648" s="12">
        <v>32.996632996632997</v>
      </c>
      <c r="L648" s="35">
        <v>337.18949285714291</v>
      </c>
      <c r="M648" s="35"/>
      <c r="N648" s="35">
        <v>0</v>
      </c>
      <c r="O648" s="35">
        <v>0</v>
      </c>
      <c r="P648" s="35">
        <v>0</v>
      </c>
      <c r="Q648" s="35">
        <v>0</v>
      </c>
      <c r="S648" s="35">
        <v>4.76</v>
      </c>
      <c r="T648" s="12">
        <v>-2.8571428571428754</v>
      </c>
      <c r="U648" s="12">
        <v>64.137931034482762</v>
      </c>
      <c r="V648" s="35">
        <v>406.33467999999999</v>
      </c>
    </row>
    <row r="649" spans="1:22">
      <c r="A649" s="168">
        <f t="shared" ref="A649:B649" si="219">A648+7</f>
        <v>43856</v>
      </c>
      <c r="B649" s="11">
        <f t="shared" si="219"/>
        <v>43854</v>
      </c>
      <c r="C649" s="44">
        <v>0.84711285714285722</v>
      </c>
      <c r="D649" s="35">
        <v>3.6</v>
      </c>
      <c r="E649" s="12">
        <v>-5.2631578947368354</v>
      </c>
      <c r="F649" s="12">
        <v>20</v>
      </c>
      <c r="G649" s="35">
        <v>304.96062857142863</v>
      </c>
      <c r="H649" s="35"/>
      <c r="I649" s="35">
        <v>3.89</v>
      </c>
      <c r="J649" s="12">
        <v>-1.5189873417721458</v>
      </c>
      <c r="K649" s="12">
        <v>30.976430976430976</v>
      </c>
      <c r="L649" s="35">
        <v>329.52690142857148</v>
      </c>
      <c r="M649" s="35"/>
      <c r="N649" s="35">
        <v>0</v>
      </c>
      <c r="O649" s="35">
        <v>0</v>
      </c>
      <c r="P649" s="35">
        <v>0</v>
      </c>
      <c r="Q649" s="35">
        <v>0</v>
      </c>
      <c r="S649" s="35">
        <v>4.6399999999999997</v>
      </c>
      <c r="T649" s="12">
        <v>-2.5210084033613498</v>
      </c>
      <c r="U649" s="12">
        <v>60</v>
      </c>
      <c r="V649" s="35">
        <v>393.06036571428569</v>
      </c>
    </row>
    <row r="650" spans="1:22">
      <c r="A650" s="168">
        <f t="shared" ref="A650:B650" si="220">A649+7</f>
        <v>43863</v>
      </c>
      <c r="B650" s="11">
        <f t="shared" si="220"/>
        <v>43861</v>
      </c>
      <c r="C650" s="44">
        <v>0.8434100000000001</v>
      </c>
      <c r="D650" s="35">
        <v>3.45</v>
      </c>
      <c r="E650" s="12">
        <v>-4.1666666666666572</v>
      </c>
      <c r="F650" s="12">
        <v>15.000000000000014</v>
      </c>
      <c r="G650" s="35">
        <v>290.97645000000006</v>
      </c>
      <c r="H650" s="35"/>
      <c r="I650" s="35">
        <v>3.82</v>
      </c>
      <c r="J650" s="12">
        <v>-1.7994858611825322</v>
      </c>
      <c r="K650" s="12">
        <v>29.931972789115633</v>
      </c>
      <c r="L650" s="35">
        <v>322.18262000000004</v>
      </c>
      <c r="M650" s="35"/>
      <c r="N650" s="35">
        <v>0</v>
      </c>
      <c r="O650" s="35">
        <v>0</v>
      </c>
      <c r="P650" s="35">
        <v>0</v>
      </c>
      <c r="Q650" s="35">
        <v>0</v>
      </c>
      <c r="S650" s="35">
        <v>4.53</v>
      </c>
      <c r="T650" s="12">
        <v>-2.3706896551723986</v>
      </c>
      <c r="U650" s="12">
        <v>56.206896551724157</v>
      </c>
      <c r="V650" s="35">
        <v>382.06473000000005</v>
      </c>
    </row>
    <row r="651" spans="1:22">
      <c r="A651" s="168">
        <f t="shared" ref="A651:B651" si="221">A650+7</f>
        <v>43870</v>
      </c>
      <c r="B651" s="11">
        <f t="shared" si="221"/>
        <v>43868</v>
      </c>
      <c r="C651" s="44">
        <v>0.84649857142857143</v>
      </c>
      <c r="D651" s="35">
        <v>3.35</v>
      </c>
      <c r="E651" s="12">
        <v>-2.8985507246376869</v>
      </c>
      <c r="F651" s="12">
        <v>11.666666666666671</v>
      </c>
      <c r="G651" s="35">
        <v>283.57702142857141</v>
      </c>
      <c r="H651" s="35"/>
      <c r="I651" s="35">
        <v>3.72</v>
      </c>
      <c r="J651" s="12">
        <v>-2.617801047120409</v>
      </c>
      <c r="K651" s="12">
        <v>28.719723183391011</v>
      </c>
      <c r="L651" s="35">
        <v>314.89746857142859</v>
      </c>
      <c r="M651" s="35"/>
      <c r="N651" s="35">
        <v>0</v>
      </c>
      <c r="O651" s="35">
        <v>0</v>
      </c>
      <c r="P651" s="35">
        <v>0</v>
      </c>
      <c r="Q651" s="35">
        <v>0</v>
      </c>
      <c r="S651" s="35">
        <v>4.3600000000000003</v>
      </c>
      <c r="T651" s="12">
        <v>-3.752759381898457</v>
      </c>
      <c r="U651" s="12">
        <v>50.344827586206918</v>
      </c>
      <c r="V651" s="35">
        <v>369.07337714285717</v>
      </c>
    </row>
    <row r="652" spans="1:22">
      <c r="A652" s="168">
        <f t="shared" ref="A652:B652" si="222">A651+7</f>
        <v>43877</v>
      </c>
      <c r="B652" s="11">
        <f t="shared" si="222"/>
        <v>43875</v>
      </c>
      <c r="C652" s="44">
        <v>0.83931714285714309</v>
      </c>
      <c r="D652" s="35">
        <v>3.35</v>
      </c>
      <c r="E652" s="12">
        <v>0</v>
      </c>
      <c r="F652" s="12">
        <v>15.517241379310349</v>
      </c>
      <c r="G652" s="35">
        <v>281.17124285714294</v>
      </c>
      <c r="H652" s="35"/>
      <c r="I652" s="35">
        <v>3.6</v>
      </c>
      <c r="J652" s="12">
        <v>-3.225806451612911</v>
      </c>
      <c r="K652" s="12">
        <v>28.571428571428584</v>
      </c>
      <c r="L652" s="35">
        <v>302.15417142857149</v>
      </c>
      <c r="M652" s="35"/>
      <c r="N652" s="35">
        <v>0</v>
      </c>
      <c r="O652" s="35">
        <v>0</v>
      </c>
      <c r="P652" s="35">
        <v>0</v>
      </c>
      <c r="Q652" s="35">
        <v>0</v>
      </c>
      <c r="S652" s="35">
        <v>4.2300000000000004</v>
      </c>
      <c r="T652" s="12">
        <v>-2.981651376146786</v>
      </c>
      <c r="U652" s="12">
        <v>48.421052631578959</v>
      </c>
      <c r="V652" s="35">
        <v>355.03115142857155</v>
      </c>
    </row>
    <row r="653" spans="1:22">
      <c r="A653" s="168">
        <f t="shared" ref="A653:B653" si="223">A652+7</f>
        <v>43884</v>
      </c>
      <c r="B653" s="11">
        <f t="shared" si="223"/>
        <v>43882</v>
      </c>
      <c r="C653" s="44">
        <v>0.83348428571428557</v>
      </c>
      <c r="D653" s="35">
        <v>3.35</v>
      </c>
      <c r="E653" s="12">
        <v>0</v>
      </c>
      <c r="F653" s="12">
        <v>17.543859649122822</v>
      </c>
      <c r="G653" s="35">
        <v>279.21723571428572</v>
      </c>
      <c r="H653" s="35"/>
      <c r="I653" s="35">
        <v>3.54</v>
      </c>
      <c r="J653" s="12">
        <v>-1.6666666666666714</v>
      </c>
      <c r="K653" s="12">
        <v>30.147058823529392</v>
      </c>
      <c r="L653" s="35">
        <v>295.05343714285709</v>
      </c>
      <c r="M653" s="35"/>
      <c r="N653" s="35">
        <v>0</v>
      </c>
      <c r="O653" s="35">
        <v>0</v>
      </c>
      <c r="P653" s="35">
        <v>0</v>
      </c>
      <c r="Q653" s="35">
        <v>0</v>
      </c>
      <c r="S653" s="35">
        <v>4.17</v>
      </c>
      <c r="T653" s="12">
        <v>-1.418439716312065</v>
      </c>
      <c r="U653" s="12">
        <v>49.462365591397855</v>
      </c>
      <c r="V653" s="35">
        <v>347.56294714285707</v>
      </c>
    </row>
    <row r="654" spans="1:22">
      <c r="A654" s="168">
        <f t="shared" ref="A654:B654" si="224">A653+7</f>
        <v>43891</v>
      </c>
      <c r="B654" s="11">
        <f t="shared" si="224"/>
        <v>43889</v>
      </c>
      <c r="C654" s="44">
        <v>0.84392571428571439</v>
      </c>
      <c r="D654" s="35">
        <v>3.4</v>
      </c>
      <c r="E654" s="12">
        <v>1.4925373134328339</v>
      </c>
      <c r="F654" s="12">
        <v>19.298245614035082</v>
      </c>
      <c r="G654" s="35">
        <v>286.93474285714291</v>
      </c>
      <c r="H654" s="35"/>
      <c r="I654" s="35">
        <v>3.54</v>
      </c>
      <c r="J654" s="12">
        <v>0</v>
      </c>
      <c r="K654" s="12">
        <v>34.090909090909093</v>
      </c>
      <c r="L654" s="35">
        <v>298.74970285714289</v>
      </c>
      <c r="M654" s="35"/>
      <c r="N654" s="35">
        <v>0</v>
      </c>
      <c r="O654" s="35">
        <v>0</v>
      </c>
      <c r="P654" s="35">
        <v>0</v>
      </c>
      <c r="Q654" s="35">
        <v>0</v>
      </c>
      <c r="S654" s="35">
        <v>4.12</v>
      </c>
      <c r="T654" s="12">
        <v>-1.1990407673860801</v>
      </c>
      <c r="U654" s="12">
        <v>50.91575091575092</v>
      </c>
      <c r="V654" s="35">
        <v>347.69739428571438</v>
      </c>
    </row>
    <row r="655" spans="1:22">
      <c r="A655" s="168">
        <f t="shared" ref="A655:B655" si="225">A654+7</f>
        <v>43898</v>
      </c>
      <c r="B655" s="11">
        <f t="shared" si="225"/>
        <v>43896</v>
      </c>
      <c r="C655" s="44">
        <v>0.86755428571428561</v>
      </c>
      <c r="D655" s="35">
        <v>3.4</v>
      </c>
      <c r="E655" s="12">
        <v>0</v>
      </c>
      <c r="F655" s="12">
        <v>19.298245614035082</v>
      </c>
      <c r="G655" s="35">
        <v>294.96845714285712</v>
      </c>
      <c r="H655" s="35"/>
      <c r="I655" s="35">
        <v>3.5</v>
      </c>
      <c r="J655" s="12">
        <v>-1.1299435028248581</v>
      </c>
      <c r="K655" s="12">
        <v>34.099616858237539</v>
      </c>
      <c r="L655" s="35">
        <v>303.64400000000001</v>
      </c>
      <c r="M655" s="35"/>
      <c r="N655" s="35">
        <v>0</v>
      </c>
      <c r="O655" s="35">
        <v>0</v>
      </c>
      <c r="P655" s="35">
        <v>0</v>
      </c>
      <c r="Q655" s="35">
        <v>0</v>
      </c>
      <c r="S655" s="35">
        <v>4.07</v>
      </c>
      <c r="T655" s="12">
        <v>-1.213592233009706</v>
      </c>
      <c r="U655" s="12">
        <v>53.584905660377359</v>
      </c>
      <c r="V655" s="35">
        <v>353.09459428571427</v>
      </c>
    </row>
    <row r="656" spans="1:22">
      <c r="A656" s="168">
        <f t="shared" ref="A656:B656" si="226">A655+7</f>
        <v>43905</v>
      </c>
      <c r="B656" s="11">
        <f t="shared" si="226"/>
        <v>43903</v>
      </c>
      <c r="C656" s="44">
        <v>0.88055142857142854</v>
      </c>
      <c r="D656" s="35">
        <v>3.8</v>
      </c>
      <c r="E656" s="12">
        <v>11.764705882352942</v>
      </c>
      <c r="F656" s="12">
        <v>31.034482758620697</v>
      </c>
      <c r="G656" s="35">
        <v>334.6095428571428</v>
      </c>
      <c r="H656" s="35"/>
      <c r="I656" s="35">
        <v>3.46</v>
      </c>
      <c r="J656" s="12">
        <v>-1.1428571428571388</v>
      </c>
      <c r="K656" s="12">
        <v>32.567049808429118</v>
      </c>
      <c r="L656" s="35">
        <v>304.67079428571424</v>
      </c>
      <c r="M656" s="35"/>
      <c r="N656" s="35">
        <v>0</v>
      </c>
      <c r="O656" s="35">
        <v>0</v>
      </c>
      <c r="P656" s="35">
        <v>0</v>
      </c>
      <c r="Q656" s="35">
        <v>0</v>
      </c>
      <c r="S656" s="35">
        <v>3.94</v>
      </c>
      <c r="T656" s="12">
        <v>-3.1941031941032065</v>
      </c>
      <c r="U656" s="12">
        <v>54.509803921568647</v>
      </c>
      <c r="V656" s="35">
        <v>346.93726285714285</v>
      </c>
    </row>
    <row r="657" spans="1:22">
      <c r="A657" s="168">
        <f t="shared" ref="A657:B657" si="227">A656+7</f>
        <v>43912</v>
      </c>
      <c r="B657" s="11">
        <f t="shared" si="227"/>
        <v>43910</v>
      </c>
      <c r="C657" s="44">
        <v>0.91148857142857143</v>
      </c>
      <c r="D657" s="35">
        <v>3.8</v>
      </c>
      <c r="E657" s="12">
        <v>0</v>
      </c>
      <c r="F657" s="12">
        <v>28.813559322033882</v>
      </c>
      <c r="G657" s="35">
        <v>346.36565714285712</v>
      </c>
      <c r="H657" s="35"/>
      <c r="I657" s="35">
        <v>3.46</v>
      </c>
      <c r="J657" s="12">
        <v>0</v>
      </c>
      <c r="K657" s="12">
        <v>26.73992673992673</v>
      </c>
      <c r="L657" s="35">
        <v>315.3750457142857</v>
      </c>
      <c r="M657" s="35"/>
      <c r="N657" s="35">
        <v>0</v>
      </c>
      <c r="O657" s="35">
        <v>0</v>
      </c>
      <c r="P657" s="35">
        <v>0</v>
      </c>
      <c r="Q657" s="35">
        <v>0</v>
      </c>
      <c r="S657" s="35">
        <v>3.81</v>
      </c>
      <c r="T657" s="12">
        <v>-3.2994923857867917</v>
      </c>
      <c r="U657" s="12">
        <v>49.411764705882348</v>
      </c>
      <c r="V657" s="35">
        <v>347.27714571428572</v>
      </c>
    </row>
    <row r="658" spans="1:22">
      <c r="A658" s="168">
        <f t="shared" ref="A658:B658" si="228">A657+7</f>
        <v>43919</v>
      </c>
      <c r="B658" s="11">
        <f t="shared" si="228"/>
        <v>43917</v>
      </c>
      <c r="C658" s="44">
        <v>0.91204999999999992</v>
      </c>
      <c r="D658" s="35">
        <v>3.8</v>
      </c>
      <c r="E658" s="12">
        <v>0</v>
      </c>
      <c r="F658" s="12">
        <v>24.590163934426229</v>
      </c>
      <c r="G658" s="35">
        <v>346.57899999999995</v>
      </c>
      <c r="H658" s="35"/>
      <c r="I658" s="35">
        <v>3.46</v>
      </c>
      <c r="J658" s="12">
        <v>0</v>
      </c>
      <c r="K658" s="12">
        <v>19.310344827586206</v>
      </c>
      <c r="L658" s="35">
        <v>315.5693</v>
      </c>
      <c r="M658" s="35"/>
      <c r="N658" s="35">
        <v>0</v>
      </c>
      <c r="O658" s="35">
        <v>0</v>
      </c>
      <c r="P658" s="35">
        <v>0</v>
      </c>
      <c r="Q658" s="35">
        <v>0</v>
      </c>
      <c r="S658" s="35">
        <v>3.78</v>
      </c>
      <c r="T658" s="12">
        <v>-0.78740157480315531</v>
      </c>
      <c r="U658" s="12">
        <v>43.726235741444867</v>
      </c>
      <c r="V658" s="35">
        <v>344.75489999999996</v>
      </c>
    </row>
    <row r="659" spans="1:22">
      <c r="A659" s="168">
        <f t="shared" ref="A659:B659" si="229">A658+7</f>
        <v>43926</v>
      </c>
      <c r="B659" s="11">
        <f t="shared" si="229"/>
        <v>43924</v>
      </c>
      <c r="C659" s="44">
        <v>0.88454857142857135</v>
      </c>
      <c r="D659" s="35">
        <v>3.9</v>
      </c>
      <c r="E659" s="12">
        <v>2.6315789473684248</v>
      </c>
      <c r="F659" s="12">
        <v>21.875</v>
      </c>
      <c r="G659" s="35">
        <v>344.97394285714284</v>
      </c>
      <c r="H659" s="35"/>
      <c r="I659" s="35">
        <v>3.46</v>
      </c>
      <c r="J659" s="12">
        <v>0</v>
      </c>
      <c r="K659" s="12">
        <v>12.703583061889262</v>
      </c>
      <c r="L659" s="35">
        <v>306.05380571428566</v>
      </c>
      <c r="M659" s="35"/>
      <c r="N659" s="35">
        <v>0</v>
      </c>
      <c r="O659" s="35">
        <v>0</v>
      </c>
      <c r="P659" s="35">
        <v>0</v>
      </c>
      <c r="Q659" s="35">
        <v>0</v>
      </c>
      <c r="S659" s="35">
        <v>3.69</v>
      </c>
      <c r="T659" s="12">
        <v>-2.3809523809523796</v>
      </c>
      <c r="U659" s="12">
        <v>36.162361623616221</v>
      </c>
      <c r="V659" s="35">
        <v>326.3984228571428</v>
      </c>
    </row>
    <row r="660" spans="1:22">
      <c r="A660" s="168">
        <f t="shared" ref="A660:B660" si="230">A659+7</f>
        <v>43933</v>
      </c>
      <c r="B660" s="11">
        <f t="shared" si="230"/>
        <v>43931</v>
      </c>
      <c r="C660" s="44">
        <v>0.87769428571428587</v>
      </c>
      <c r="D660" s="35">
        <v>3.9</v>
      </c>
      <c r="E660" s="12">
        <v>0</v>
      </c>
      <c r="F660" s="12">
        <v>18.181818181818187</v>
      </c>
      <c r="G660" s="35">
        <v>342.30077142857147</v>
      </c>
      <c r="H660" s="35"/>
      <c r="I660" s="35">
        <v>3.46</v>
      </c>
      <c r="J660" s="12">
        <v>0</v>
      </c>
      <c r="K660" s="12">
        <v>8.1249999999999858</v>
      </c>
      <c r="L660" s="35">
        <v>303.6822228571429</v>
      </c>
      <c r="M660" s="35"/>
      <c r="N660" s="35">
        <v>0</v>
      </c>
      <c r="O660" s="35">
        <v>0</v>
      </c>
      <c r="P660" s="35">
        <v>0</v>
      </c>
      <c r="Q660" s="35">
        <v>0</v>
      </c>
      <c r="S660" s="35">
        <v>3.69</v>
      </c>
      <c r="T660" s="12">
        <v>0</v>
      </c>
      <c r="U660" s="12">
        <v>32.258064516129025</v>
      </c>
      <c r="V660" s="35">
        <v>323.86919142857147</v>
      </c>
    </row>
    <row r="661" spans="1:22">
      <c r="A661" s="168">
        <f t="shared" ref="A661:B661" si="231">A660+7</f>
        <v>43940</v>
      </c>
      <c r="B661" s="11">
        <f t="shared" si="231"/>
        <v>43938</v>
      </c>
      <c r="C661" s="44">
        <v>0.87269571428571424</v>
      </c>
      <c r="D661" s="35">
        <v>3.9</v>
      </c>
      <c r="E661" s="12">
        <v>0</v>
      </c>
      <c r="F661" s="12">
        <v>11.428571428571431</v>
      </c>
      <c r="G661" s="35">
        <v>340.35132857142855</v>
      </c>
      <c r="H661" s="35"/>
      <c r="I661" s="35">
        <v>3.46</v>
      </c>
      <c r="J661" s="12">
        <v>0</v>
      </c>
      <c r="K661" s="12">
        <v>5.4878048780487916</v>
      </c>
      <c r="L661" s="35">
        <v>301.95271714285713</v>
      </c>
      <c r="M661" s="35"/>
      <c r="N661" s="35">
        <v>0</v>
      </c>
      <c r="O661" s="35">
        <v>0</v>
      </c>
      <c r="P661" s="35">
        <v>0</v>
      </c>
      <c r="Q661" s="35">
        <v>0</v>
      </c>
      <c r="S661" s="35">
        <v>3.69</v>
      </c>
      <c r="T661" s="12">
        <v>0</v>
      </c>
      <c r="U661" s="12">
        <v>28.571428571428555</v>
      </c>
      <c r="V661" s="35">
        <v>322.02471857142854</v>
      </c>
    </row>
    <row r="662" spans="1:22">
      <c r="A662" s="168">
        <f t="shared" ref="A662:B662" si="232">A661+7</f>
        <v>43947</v>
      </c>
      <c r="B662" s="11">
        <f t="shared" si="232"/>
        <v>43945</v>
      </c>
      <c r="C662" s="44">
        <v>0.87508142857142857</v>
      </c>
      <c r="D662" s="35">
        <v>3.7</v>
      </c>
      <c r="E662" s="12">
        <v>-5.1282051282051242</v>
      </c>
      <c r="F662" s="12">
        <v>5.7142857142857224</v>
      </c>
      <c r="G662" s="35">
        <v>323.78012857142858</v>
      </c>
      <c r="H662" s="35"/>
      <c r="I662" s="35">
        <v>3.36</v>
      </c>
      <c r="J662" s="12">
        <v>-2.8901734104046284</v>
      </c>
      <c r="K662" s="12">
        <v>2.4390243902439011</v>
      </c>
      <c r="L662" s="35">
        <v>294.02735999999999</v>
      </c>
      <c r="M662" s="35"/>
      <c r="N662" s="35">
        <v>0</v>
      </c>
      <c r="O662" s="35">
        <v>0</v>
      </c>
      <c r="P662" s="35">
        <v>0</v>
      </c>
      <c r="Q662" s="35">
        <v>0</v>
      </c>
      <c r="S662" s="35">
        <v>3.66</v>
      </c>
      <c r="T662" s="12">
        <v>-0.81300813008130035</v>
      </c>
      <c r="U662" s="12">
        <v>27.526132404181183</v>
      </c>
      <c r="V662" s="35">
        <v>320.2798028571429</v>
      </c>
    </row>
    <row r="663" spans="1:22">
      <c r="A663" s="168">
        <f t="shared" ref="A663:B663" si="233">A662+7</f>
        <v>43954</v>
      </c>
      <c r="B663" s="11">
        <f t="shared" si="233"/>
        <v>43952</v>
      </c>
      <c r="C663" s="44">
        <v>0.87133142857142842</v>
      </c>
      <c r="D663" s="35">
        <v>3.5</v>
      </c>
      <c r="E663" s="12">
        <v>-5.4054054054054035</v>
      </c>
      <c r="F663" s="12">
        <v>-5.4054054054054035</v>
      </c>
      <c r="G663" s="35">
        <v>304.96599999999995</v>
      </c>
      <c r="H663" s="35"/>
      <c r="I663" s="35">
        <v>3.21</v>
      </c>
      <c r="J663" s="12">
        <v>-4.4642857142857082</v>
      </c>
      <c r="K663" s="12">
        <v>-3.8922155688622695</v>
      </c>
      <c r="L663" s="35">
        <v>279.69738857142852</v>
      </c>
      <c r="M663" s="35"/>
      <c r="N663" s="35">
        <v>0</v>
      </c>
      <c r="O663" s="35">
        <v>0</v>
      </c>
      <c r="P663" s="35">
        <v>0</v>
      </c>
      <c r="Q663" s="35">
        <v>0</v>
      </c>
      <c r="S663" s="35">
        <v>3.6</v>
      </c>
      <c r="T663" s="12">
        <v>-1.6393442622950829</v>
      </c>
      <c r="U663" s="12">
        <v>22.448979591836732</v>
      </c>
      <c r="V663" s="35">
        <v>313.67931428571427</v>
      </c>
    </row>
    <row r="664" spans="1:22">
      <c r="A664" s="168">
        <f t="shared" ref="A664:B664" si="234">A663+7</f>
        <v>43961</v>
      </c>
      <c r="B664" s="11">
        <f t="shared" si="234"/>
        <v>43959</v>
      </c>
      <c r="C664" s="44">
        <v>0.8738057142857143</v>
      </c>
      <c r="D664" s="35">
        <v>3.5</v>
      </c>
      <c r="E664" s="12">
        <v>0</v>
      </c>
      <c r="F664" s="12">
        <v>-7.8947368421052602</v>
      </c>
      <c r="G664" s="35">
        <v>305.83199999999999</v>
      </c>
      <c r="H664" s="35"/>
      <c r="I664" s="35">
        <v>3.04</v>
      </c>
      <c r="J664" s="12">
        <v>-5.2959501557632365</v>
      </c>
      <c r="K664" s="12">
        <v>-7.8787878787878753</v>
      </c>
      <c r="L664" s="35">
        <v>265.63693714285716</v>
      </c>
      <c r="M664" s="35"/>
      <c r="N664" s="35">
        <v>0</v>
      </c>
      <c r="O664" s="35">
        <v>0</v>
      </c>
      <c r="P664" s="35">
        <v>0</v>
      </c>
      <c r="Q664" s="35">
        <v>0</v>
      </c>
      <c r="S664" s="35">
        <v>3.49</v>
      </c>
      <c r="T664" s="12">
        <v>-3.0555555555555571</v>
      </c>
      <c r="U664" s="12">
        <v>14.052287581699346</v>
      </c>
      <c r="V664" s="35">
        <v>304.95819428571428</v>
      </c>
    </row>
    <row r="665" spans="1:22">
      <c r="A665" s="168">
        <f t="shared" ref="A665:B665" si="235">A664+7</f>
        <v>43968</v>
      </c>
      <c r="B665" s="11">
        <f t="shared" si="235"/>
        <v>43966</v>
      </c>
      <c r="C665" s="44">
        <v>0.88199857142857152</v>
      </c>
      <c r="D665" s="35">
        <v>3.5</v>
      </c>
      <c r="E665" s="12">
        <v>0</v>
      </c>
      <c r="F665" s="12">
        <v>-7.8947368421052602</v>
      </c>
      <c r="G665" s="35">
        <v>308.69950000000006</v>
      </c>
      <c r="H665" s="35"/>
      <c r="I665" s="35">
        <v>2.9</v>
      </c>
      <c r="J665" s="12">
        <v>-4.6052631578947398</v>
      </c>
      <c r="K665" s="12">
        <v>-11.58536585365853</v>
      </c>
      <c r="L665" s="35">
        <v>255.77958571428573</v>
      </c>
      <c r="M665" s="35"/>
      <c r="N665" s="35">
        <v>0</v>
      </c>
      <c r="O665" s="35">
        <v>0</v>
      </c>
      <c r="P665" s="35">
        <v>0</v>
      </c>
      <c r="Q665" s="35">
        <v>0</v>
      </c>
      <c r="S665" s="35">
        <v>3.4</v>
      </c>
      <c r="T665" s="12">
        <v>-2.5787965616045909</v>
      </c>
      <c r="U665" s="12">
        <v>7.5949367088607573</v>
      </c>
      <c r="V665" s="35">
        <v>299.87951428571427</v>
      </c>
    </row>
    <row r="666" spans="1:22">
      <c r="A666" s="168">
        <f t="shared" ref="A666:B666" si="236">A665+7</f>
        <v>43975</v>
      </c>
      <c r="B666" s="11">
        <f t="shared" si="236"/>
        <v>43973</v>
      </c>
      <c r="C666" s="44">
        <v>0.8940757142857142</v>
      </c>
      <c r="D666" s="35">
        <v>3.4</v>
      </c>
      <c r="E666" s="12">
        <v>-2.8571428571428612</v>
      </c>
      <c r="F666" s="12">
        <v>-10.526315789473685</v>
      </c>
      <c r="G666" s="35">
        <v>303.98574285714284</v>
      </c>
      <c r="H666" s="35"/>
      <c r="I666" s="35">
        <v>2.8</v>
      </c>
      <c r="J666" s="12">
        <v>-3.448275862068968</v>
      </c>
      <c r="K666" s="12">
        <v>-14.634146341463421</v>
      </c>
      <c r="L666" s="35">
        <v>250.34119999999996</v>
      </c>
      <c r="M666" s="35"/>
      <c r="N666" s="35">
        <v>0</v>
      </c>
      <c r="O666" s="35">
        <v>0</v>
      </c>
      <c r="P666" s="35">
        <v>0</v>
      </c>
      <c r="Q666" s="35">
        <v>0</v>
      </c>
      <c r="S666" s="35">
        <v>3.34</v>
      </c>
      <c r="T666" s="12">
        <v>-1.764705882352942</v>
      </c>
      <c r="U666" s="12">
        <v>4.0498442367601086</v>
      </c>
      <c r="V666" s="35">
        <v>298.62128857142852</v>
      </c>
    </row>
    <row r="667" spans="1:22">
      <c r="A667" s="168">
        <f t="shared" ref="A667:B667" si="237">A666+7</f>
        <v>43982</v>
      </c>
      <c r="B667" s="11">
        <f t="shared" si="237"/>
        <v>43980</v>
      </c>
      <c r="C667" s="44">
        <v>0.89636428571428561</v>
      </c>
      <c r="D667" s="35">
        <v>3.4</v>
      </c>
      <c r="E667" s="12">
        <v>0</v>
      </c>
      <c r="F667" s="12">
        <v>-10.526315789473685</v>
      </c>
      <c r="G667" s="35">
        <v>304.76385714285709</v>
      </c>
      <c r="H667" s="35"/>
      <c r="I667" s="35">
        <v>2.73</v>
      </c>
      <c r="J667" s="12">
        <v>-2.4999999999999858</v>
      </c>
      <c r="K667" s="12">
        <v>-16.768292682926827</v>
      </c>
      <c r="L667" s="35">
        <v>244.70744999999999</v>
      </c>
      <c r="M667" s="35"/>
      <c r="N667" s="35">
        <v>0</v>
      </c>
      <c r="O667" s="35">
        <v>0</v>
      </c>
      <c r="P667" s="35">
        <v>0</v>
      </c>
      <c r="Q667" s="35">
        <v>0</v>
      </c>
      <c r="S667" s="35">
        <v>3.29</v>
      </c>
      <c r="T667" s="12">
        <v>-1.4970059880239432</v>
      </c>
      <c r="U667" s="12">
        <v>2.4922118380062273</v>
      </c>
      <c r="V667" s="35">
        <v>294.90384999999998</v>
      </c>
    </row>
    <row r="668" spans="1:22">
      <c r="A668" s="168">
        <f t="shared" ref="A668:B668" si="238">A667+7</f>
        <v>43989</v>
      </c>
      <c r="B668" s="11">
        <f t="shared" si="238"/>
        <v>43987</v>
      </c>
      <c r="C668" s="44">
        <v>0.89498571428571416</v>
      </c>
      <c r="D668" s="35">
        <v>3.4</v>
      </c>
      <c r="E668" s="12">
        <v>0</v>
      </c>
      <c r="F668" s="12">
        <v>-5.5555555555555571</v>
      </c>
      <c r="G668" s="35">
        <v>304.29514285714282</v>
      </c>
      <c r="H668" s="35"/>
      <c r="I668" s="35">
        <v>2.73</v>
      </c>
      <c r="J668" s="12">
        <v>0</v>
      </c>
      <c r="K668" s="12">
        <v>-15.740740740740748</v>
      </c>
      <c r="L668" s="35">
        <v>244.33109999999996</v>
      </c>
      <c r="M668" s="35"/>
      <c r="N668" s="35">
        <v>0</v>
      </c>
      <c r="O668" s="35">
        <v>0</v>
      </c>
      <c r="P668" s="35">
        <v>0</v>
      </c>
      <c r="Q668" s="35">
        <v>0</v>
      </c>
      <c r="S668" s="35">
        <v>3.29</v>
      </c>
      <c r="T668" s="12">
        <v>0</v>
      </c>
      <c r="U668" s="12">
        <v>0</v>
      </c>
      <c r="V668" s="35">
        <v>294.45029999999997</v>
      </c>
    </row>
    <row r="669" spans="1:22">
      <c r="A669" s="168">
        <f t="shared" ref="A669:B669" si="239">A668+7</f>
        <v>43996</v>
      </c>
      <c r="B669" s="11">
        <f t="shared" si="239"/>
        <v>43994</v>
      </c>
      <c r="C669" s="44">
        <v>0.89382142857142866</v>
      </c>
      <c r="D669" s="35">
        <v>3.4</v>
      </c>
      <c r="E669" s="12">
        <v>0</v>
      </c>
      <c r="F669" s="12">
        <v>-5.5555555555555571</v>
      </c>
      <c r="G669" s="35">
        <v>303.89928571428572</v>
      </c>
      <c r="H669" s="35"/>
      <c r="I669" s="35">
        <v>2.73</v>
      </c>
      <c r="J669" s="12">
        <v>0</v>
      </c>
      <c r="K669" s="12">
        <v>-15.740740740740748</v>
      </c>
      <c r="L669" s="35">
        <v>244.01325000000003</v>
      </c>
      <c r="M669" s="35"/>
      <c r="N669" s="35">
        <v>0</v>
      </c>
      <c r="O669" s="35">
        <v>0</v>
      </c>
      <c r="P669" s="35">
        <v>0</v>
      </c>
      <c r="Q669" s="35">
        <v>0</v>
      </c>
      <c r="S669" s="35">
        <v>3.29</v>
      </c>
      <c r="T669" s="12">
        <v>0</v>
      </c>
      <c r="U669" s="12">
        <v>0</v>
      </c>
      <c r="V669" s="35">
        <v>294.06725</v>
      </c>
    </row>
    <row r="670" spans="1:22">
      <c r="A670" s="168">
        <f t="shared" ref="A670:B670" si="240">A669+7</f>
        <v>44003</v>
      </c>
      <c r="B670" s="11">
        <f t="shared" si="240"/>
        <v>44001</v>
      </c>
      <c r="C670" s="44">
        <v>0.89879571428571425</v>
      </c>
      <c r="D670" s="35">
        <v>3.4</v>
      </c>
      <c r="E670" s="12">
        <v>0</v>
      </c>
      <c r="F670" s="12">
        <v>-5.5555555555555571</v>
      </c>
      <c r="G670" s="35">
        <v>305.59054285714285</v>
      </c>
      <c r="H670" s="35"/>
      <c r="I670" s="35">
        <v>2.73</v>
      </c>
      <c r="J670" s="12">
        <v>0</v>
      </c>
      <c r="K670" s="12">
        <v>-14.420062695924756</v>
      </c>
      <c r="L670" s="35">
        <v>245.37123</v>
      </c>
      <c r="M670" s="35"/>
      <c r="N670" s="35">
        <v>0</v>
      </c>
      <c r="O670" s="35">
        <v>0</v>
      </c>
      <c r="P670" s="35">
        <v>0</v>
      </c>
      <c r="Q670" s="35">
        <v>0</v>
      </c>
      <c r="S670" s="35">
        <v>3.34</v>
      </c>
      <c r="T670" s="12">
        <v>1.5197568389057778</v>
      </c>
      <c r="U670" s="12">
        <v>0.60240963855422081</v>
      </c>
      <c r="V670" s="35">
        <v>300.19776857142853</v>
      </c>
    </row>
    <row r="671" spans="1:22">
      <c r="A671" s="168">
        <f t="shared" ref="A671:B671" si="241">A670+7</f>
        <v>44010</v>
      </c>
      <c r="B671" s="11">
        <f t="shared" si="241"/>
        <v>44008</v>
      </c>
      <c r="C671" s="44">
        <v>0.90441285714285713</v>
      </c>
      <c r="D671" s="35">
        <v>3.4</v>
      </c>
      <c r="E671" s="12">
        <v>0</v>
      </c>
      <c r="F671" s="12">
        <v>6.25</v>
      </c>
      <c r="G671" s="35">
        <v>307.50037142857144</v>
      </c>
      <c r="H671" s="35"/>
      <c r="I671" s="35">
        <v>2.8</v>
      </c>
      <c r="J671" s="12">
        <v>2.564102564102555</v>
      </c>
      <c r="K671" s="12">
        <v>-10.828025477707016</v>
      </c>
      <c r="L671" s="35">
        <v>253.23559999999995</v>
      </c>
      <c r="M671" s="35"/>
      <c r="N671" s="35">
        <v>0</v>
      </c>
      <c r="O671" s="35">
        <v>0</v>
      </c>
      <c r="P671" s="35">
        <v>0</v>
      </c>
      <c r="Q671" s="35">
        <v>0</v>
      </c>
      <c r="S671" s="35">
        <v>3.47</v>
      </c>
      <c r="T671" s="12">
        <v>3.8922155688622837</v>
      </c>
      <c r="U671" s="12">
        <v>4.5180722891566347</v>
      </c>
      <c r="V671" s="35">
        <v>313.83126142857145</v>
      </c>
    </row>
    <row r="672" spans="1:22">
      <c r="A672" s="168">
        <f t="shared" ref="A672:B672" si="242">A671+7</f>
        <v>44017</v>
      </c>
      <c r="B672" s="11">
        <f t="shared" si="242"/>
        <v>44015</v>
      </c>
      <c r="C672" s="44">
        <v>0.90607571428571432</v>
      </c>
      <c r="D672" s="35">
        <v>3.4</v>
      </c>
      <c r="E672" s="12">
        <v>0</v>
      </c>
      <c r="F672" s="12">
        <v>6.25</v>
      </c>
      <c r="G672" s="35">
        <v>308.06574285714288</v>
      </c>
      <c r="H672" s="35"/>
      <c r="I672" s="35">
        <v>2.84</v>
      </c>
      <c r="J672" s="12">
        <v>1.4285714285714164</v>
      </c>
      <c r="K672" s="12">
        <v>-7.4918566775244386</v>
      </c>
      <c r="L672" s="35">
        <v>257.32550285714285</v>
      </c>
      <c r="M672" s="35"/>
      <c r="N672" s="35">
        <v>0</v>
      </c>
      <c r="O672" s="35">
        <v>0</v>
      </c>
      <c r="P672" s="35">
        <v>0</v>
      </c>
      <c r="Q672" s="35">
        <v>0</v>
      </c>
      <c r="S672" s="35">
        <v>3.56</v>
      </c>
      <c r="T672" s="12">
        <v>2.5936599423631179</v>
      </c>
      <c r="U672" s="12">
        <v>7.228915662650607</v>
      </c>
      <c r="V672" s="35">
        <v>322.56295428571428</v>
      </c>
    </row>
    <row r="673" spans="1:22">
      <c r="A673" s="168">
        <f t="shared" ref="A673:B673" si="243">A672+7</f>
        <v>44024</v>
      </c>
      <c r="B673" s="11">
        <f t="shared" si="243"/>
        <v>44022</v>
      </c>
      <c r="C673" s="44">
        <v>0.89927571428571418</v>
      </c>
      <c r="D673" s="35">
        <v>3.4</v>
      </c>
      <c r="E673" s="12">
        <v>0</v>
      </c>
      <c r="F673" s="12">
        <v>3.0303030303030312</v>
      </c>
      <c r="G673" s="35">
        <v>305.75374285714281</v>
      </c>
      <c r="H673" s="35"/>
      <c r="I673" s="35">
        <v>2.84</v>
      </c>
      <c r="J673" s="12">
        <v>0</v>
      </c>
      <c r="K673" s="12">
        <v>-6.2706270627062679</v>
      </c>
      <c r="L673" s="35">
        <v>255.3943028571428</v>
      </c>
      <c r="M673" s="35"/>
      <c r="N673" s="35">
        <v>0</v>
      </c>
      <c r="O673" s="35">
        <v>0</v>
      </c>
      <c r="P673" s="35">
        <v>0</v>
      </c>
      <c r="Q673" s="35">
        <v>0</v>
      </c>
      <c r="S673" s="35">
        <v>3.62</v>
      </c>
      <c r="T673" s="12">
        <v>1.6853932584269558</v>
      </c>
      <c r="U673" s="12">
        <v>9.0361445783132552</v>
      </c>
      <c r="V673" s="35">
        <v>325.53780857142851</v>
      </c>
    </row>
    <row r="674" spans="1:22">
      <c r="A674" s="168">
        <f t="shared" ref="A674:B674" si="244">A673+7</f>
        <v>44031</v>
      </c>
      <c r="B674" s="11">
        <f t="shared" si="244"/>
        <v>44029</v>
      </c>
      <c r="C674" s="44">
        <v>0.90551000000000015</v>
      </c>
      <c r="D674" s="35">
        <v>3.2</v>
      </c>
      <c r="E674" s="12">
        <v>-5.8823529411764639</v>
      </c>
      <c r="F674" s="12">
        <v>-11.1111111111111</v>
      </c>
      <c r="G674" s="35">
        <v>289.76320000000004</v>
      </c>
      <c r="H674" s="35"/>
      <c r="I674" s="35">
        <v>2.84</v>
      </c>
      <c r="J674" s="12">
        <v>0</v>
      </c>
      <c r="K674" s="12">
        <v>-6.2706270627062679</v>
      </c>
      <c r="L674" s="35">
        <v>257.16484000000003</v>
      </c>
      <c r="M674" s="35"/>
      <c r="N674" s="35">
        <v>0</v>
      </c>
      <c r="O674" s="35">
        <v>0</v>
      </c>
      <c r="P674" s="35">
        <v>0</v>
      </c>
      <c r="Q674" s="35">
        <v>0</v>
      </c>
      <c r="S674" s="35">
        <v>3.67</v>
      </c>
      <c r="T674" s="12">
        <v>1.3812154696132524</v>
      </c>
      <c r="U674" s="12">
        <v>8.9020771513353054</v>
      </c>
      <c r="V674" s="35">
        <v>332.32217000000003</v>
      </c>
    </row>
    <row r="675" spans="1:22">
      <c r="A675" s="168">
        <f t="shared" ref="A675:B675" si="245">A674+7</f>
        <v>44038</v>
      </c>
      <c r="B675" s="11">
        <f t="shared" si="245"/>
        <v>44036</v>
      </c>
      <c r="C675" s="44">
        <v>0.90856571428571442</v>
      </c>
      <c r="D675" s="35">
        <v>3.28</v>
      </c>
      <c r="E675" s="12">
        <v>2.4999999999999858</v>
      </c>
      <c r="F675" s="12">
        <v>-18</v>
      </c>
      <c r="G675" s="35">
        <v>298.00955428571433</v>
      </c>
      <c r="H675" s="35"/>
      <c r="I675" s="35">
        <v>2.84</v>
      </c>
      <c r="J675" s="12">
        <v>0</v>
      </c>
      <c r="K675" s="12">
        <v>-8.9743589743589922</v>
      </c>
      <c r="L675" s="35">
        <v>258.0326628571429</v>
      </c>
      <c r="M675" s="35"/>
      <c r="N675" s="35">
        <v>0</v>
      </c>
      <c r="O675" s="35">
        <v>0</v>
      </c>
      <c r="P675" s="35">
        <v>0</v>
      </c>
      <c r="Q675" s="35">
        <v>0</v>
      </c>
      <c r="S675" s="35">
        <v>3.67</v>
      </c>
      <c r="T675" s="12">
        <v>0</v>
      </c>
      <c r="U675" s="12">
        <v>6.3768115942028913</v>
      </c>
      <c r="V675" s="35">
        <v>333.44361714285719</v>
      </c>
    </row>
    <row r="676" spans="1:22">
      <c r="A676" s="168">
        <f t="shared" ref="A676:B676" si="246">A675+7</f>
        <v>44045</v>
      </c>
      <c r="B676" s="11">
        <f t="shared" si="246"/>
        <v>44043</v>
      </c>
      <c r="C676" s="44">
        <v>0.90578857142857139</v>
      </c>
      <c r="D676" s="35">
        <v>3.78</v>
      </c>
      <c r="E676" s="12">
        <v>15.243902439024382</v>
      </c>
      <c r="F676" s="12">
        <v>-7.8048780487804805</v>
      </c>
      <c r="G676" s="35">
        <v>342.38807999999995</v>
      </c>
      <c r="H676" s="35"/>
      <c r="I676" s="35">
        <v>2.87</v>
      </c>
      <c r="J676" s="12">
        <v>1.0563380281690229</v>
      </c>
      <c r="K676" s="12">
        <v>-10.031347962382441</v>
      </c>
      <c r="L676" s="35">
        <v>259.96132</v>
      </c>
      <c r="M676" s="35"/>
      <c r="N676" s="35">
        <v>0</v>
      </c>
      <c r="O676" s="35">
        <v>0</v>
      </c>
      <c r="P676" s="35">
        <v>0</v>
      </c>
      <c r="Q676" s="35">
        <v>0</v>
      </c>
      <c r="S676" s="35">
        <v>3.74</v>
      </c>
      <c r="T676" s="12">
        <v>1.9073569482288946</v>
      </c>
      <c r="U676" s="12">
        <v>5.9490084985835807</v>
      </c>
      <c r="V676" s="35">
        <v>338.76492571428571</v>
      </c>
    </row>
    <row r="677" spans="1:22">
      <c r="A677" s="168">
        <f t="shared" ref="A677:B677" si="247">A676+7</f>
        <v>44052</v>
      </c>
      <c r="B677" s="11">
        <f t="shared" si="247"/>
        <v>44050</v>
      </c>
      <c r="C677" s="44">
        <v>0.90206428571428587</v>
      </c>
      <c r="D677" s="35">
        <v>3.98</v>
      </c>
      <c r="E677" s="12">
        <v>5.2910052910053054</v>
      </c>
      <c r="F677" s="12">
        <v>-6.3529411764705799</v>
      </c>
      <c r="G677" s="35">
        <v>359.02158571428578</v>
      </c>
      <c r="H677" s="35"/>
      <c r="I677" s="35">
        <v>2.89</v>
      </c>
      <c r="J677" s="12">
        <v>0.69686411149825744</v>
      </c>
      <c r="K677" s="12">
        <v>-16.231884057971016</v>
      </c>
      <c r="L677" s="35">
        <v>260.69657857142863</v>
      </c>
      <c r="M677" s="35"/>
      <c r="N677" s="35">
        <v>0</v>
      </c>
      <c r="O677" s="35">
        <v>0</v>
      </c>
      <c r="P677" s="35">
        <v>0</v>
      </c>
      <c r="Q677" s="35">
        <v>0</v>
      </c>
      <c r="S677" s="35">
        <v>3.79</v>
      </c>
      <c r="T677" s="12">
        <v>1.3368983957219314</v>
      </c>
      <c r="U677" s="12">
        <v>3.8356164383561691</v>
      </c>
      <c r="V677" s="35">
        <v>341.88236428571435</v>
      </c>
    </row>
    <row r="678" spans="1:22">
      <c r="A678" s="168">
        <f t="shared" ref="A678:B678" si="248">A677+7</f>
        <v>44059</v>
      </c>
      <c r="B678" s="11">
        <f t="shared" si="248"/>
        <v>44057</v>
      </c>
      <c r="C678" s="44">
        <v>0.90223571428571425</v>
      </c>
      <c r="D678" s="35">
        <v>4.08</v>
      </c>
      <c r="E678" s="12">
        <v>2.5125628140703498</v>
      </c>
      <c r="F678" s="12">
        <v>-4</v>
      </c>
      <c r="G678" s="35">
        <v>368.1121714285714</v>
      </c>
      <c r="H678" s="35"/>
      <c r="I678" s="35">
        <v>2.94</v>
      </c>
      <c r="J678" s="12">
        <v>1.7301038062283851</v>
      </c>
      <c r="K678" s="12">
        <v>-14.782608695652172</v>
      </c>
      <c r="L678" s="35">
        <v>265.25729999999999</v>
      </c>
      <c r="M678" s="35"/>
      <c r="N678" s="35">
        <v>0</v>
      </c>
      <c r="O678" s="35">
        <v>0</v>
      </c>
      <c r="P678" s="35">
        <v>0</v>
      </c>
      <c r="Q678" s="35">
        <v>0</v>
      </c>
      <c r="S678" s="35">
        <v>3.88</v>
      </c>
      <c r="T678" s="12">
        <v>2.3746701846965692</v>
      </c>
      <c r="U678" s="12">
        <v>6.3013698630137043</v>
      </c>
      <c r="V678" s="35">
        <v>350.06745714285711</v>
      </c>
    </row>
    <row r="679" spans="1:22">
      <c r="A679" s="168">
        <f t="shared" ref="A679:B679" si="249">A678+7</f>
        <v>44066</v>
      </c>
      <c r="B679" s="11">
        <f t="shared" si="249"/>
        <v>44064</v>
      </c>
      <c r="C679" s="44">
        <v>0.90171571428571429</v>
      </c>
      <c r="D679" s="35">
        <v>4.08</v>
      </c>
      <c r="E679" s="12">
        <v>0</v>
      </c>
      <c r="F679" s="12">
        <v>0.74074074074074758</v>
      </c>
      <c r="G679" s="35">
        <v>367.90001142857147</v>
      </c>
      <c r="H679" s="35"/>
      <c r="I679" s="35">
        <v>2.97</v>
      </c>
      <c r="J679" s="12">
        <v>1.0204081632653157</v>
      </c>
      <c r="K679" s="12">
        <v>-17.72853185595568</v>
      </c>
      <c r="L679" s="35">
        <v>267.80956714285719</v>
      </c>
      <c r="M679" s="35"/>
      <c r="N679" s="35">
        <v>0</v>
      </c>
      <c r="O679" s="35">
        <v>0</v>
      </c>
      <c r="P679" s="35">
        <v>0</v>
      </c>
      <c r="Q679" s="35">
        <v>0</v>
      </c>
      <c r="S679" s="35">
        <v>3.97</v>
      </c>
      <c r="T679" s="12">
        <v>2.3195876288659889</v>
      </c>
      <c r="U679" s="12">
        <v>5.86666666666666</v>
      </c>
      <c r="V679" s="35">
        <v>357.98113857142857</v>
      </c>
    </row>
    <row r="680" spans="1:22">
      <c r="A680" s="168">
        <f t="shared" ref="A680:B680" si="250">A679+7</f>
        <v>44073</v>
      </c>
      <c r="B680" s="11">
        <f t="shared" si="250"/>
        <v>44071</v>
      </c>
      <c r="C680" s="44">
        <v>0.89715142857142871</v>
      </c>
      <c r="D680" s="35">
        <v>4.08</v>
      </c>
      <c r="E680" s="12">
        <v>0</v>
      </c>
      <c r="F680" s="12">
        <v>4.6153846153846274</v>
      </c>
      <c r="G680" s="35">
        <v>366.03778285714293</v>
      </c>
      <c r="H680" s="35"/>
      <c r="I680" s="35">
        <v>3.03</v>
      </c>
      <c r="J680" s="12">
        <v>2.0202020202020066</v>
      </c>
      <c r="K680" s="12">
        <v>-18.328840970350413</v>
      </c>
      <c r="L680" s="35">
        <v>271.83688285714288</v>
      </c>
      <c r="M680" s="35"/>
      <c r="N680" s="35">
        <v>0</v>
      </c>
      <c r="O680" s="35">
        <v>0</v>
      </c>
      <c r="P680" s="35">
        <v>0</v>
      </c>
      <c r="Q680" s="35">
        <v>0</v>
      </c>
      <c r="S680" s="35">
        <v>4.0999999999999996</v>
      </c>
      <c r="T680" s="12">
        <v>3.2745591939546443</v>
      </c>
      <c r="U680" s="12">
        <v>5.9431524547803463</v>
      </c>
      <c r="V680" s="35">
        <v>367.83208571428577</v>
      </c>
    </row>
    <row r="681" spans="1:22">
      <c r="A681" s="168">
        <f t="shared" ref="A681:B681" si="251">A680+7</f>
        <v>44080</v>
      </c>
      <c r="B681" s="11">
        <f t="shared" si="251"/>
        <v>44078</v>
      </c>
      <c r="C681" s="44">
        <v>0.89239000000000002</v>
      </c>
      <c r="D681" s="35">
        <v>4.08</v>
      </c>
      <c r="E681" s="12">
        <v>0</v>
      </c>
      <c r="F681" s="12">
        <v>4.6153846153846274</v>
      </c>
      <c r="G681" s="35">
        <v>364.09512000000001</v>
      </c>
      <c r="H681" s="35"/>
      <c r="I681" s="35">
        <v>3.12</v>
      </c>
      <c r="J681" s="12">
        <v>2.9702970297029765</v>
      </c>
      <c r="K681" s="12">
        <v>-16.799999999999997</v>
      </c>
      <c r="L681" s="35">
        <v>278.42568</v>
      </c>
      <c r="M681" s="35"/>
      <c r="N681" s="35">
        <v>0</v>
      </c>
      <c r="O681" s="35">
        <v>0</v>
      </c>
      <c r="P681" s="35">
        <v>0</v>
      </c>
      <c r="Q681" s="35">
        <v>0</v>
      </c>
      <c r="S681" s="35">
        <v>4.26</v>
      </c>
      <c r="T681" s="12">
        <v>3.9024390243902474</v>
      </c>
      <c r="U681" s="12">
        <v>7.8481012658227769</v>
      </c>
      <c r="V681" s="35">
        <v>380.15814</v>
      </c>
    </row>
    <row r="682" spans="1:22">
      <c r="A682" s="168">
        <f t="shared" ref="A682:B682" si="252">A681+7</f>
        <v>44087</v>
      </c>
      <c r="B682" s="11">
        <f t="shared" si="252"/>
        <v>44085</v>
      </c>
      <c r="C682" s="44">
        <v>0.91033142857142846</v>
      </c>
      <c r="D682" s="35">
        <v>4.18</v>
      </c>
      <c r="E682" s="12">
        <v>2.4509803921568505</v>
      </c>
      <c r="F682" s="12">
        <v>9.9999999999999858</v>
      </c>
      <c r="G682" s="35">
        <v>380.5185371428571</v>
      </c>
      <c r="H682" s="35"/>
      <c r="I682" s="35">
        <v>3.21</v>
      </c>
      <c r="J682" s="12">
        <v>2.8846153846153726</v>
      </c>
      <c r="K682" s="12">
        <v>-14.400000000000006</v>
      </c>
      <c r="L682" s="35">
        <v>292.21638857142852</v>
      </c>
      <c r="M682" s="35"/>
      <c r="N682" s="35">
        <v>0</v>
      </c>
      <c r="O682" s="35">
        <v>0</v>
      </c>
      <c r="P682" s="35">
        <v>0</v>
      </c>
      <c r="Q682" s="35">
        <v>0</v>
      </c>
      <c r="S682" s="35">
        <v>4.4000000000000004</v>
      </c>
      <c r="T682" s="12">
        <v>3.2863849765258237</v>
      </c>
      <c r="U682" s="12">
        <v>10.27568922305764</v>
      </c>
      <c r="V682" s="35">
        <v>400.54582857142861</v>
      </c>
    </row>
    <row r="683" spans="1:22">
      <c r="A683" s="168">
        <f t="shared" ref="A683:B683" si="253">A682+7</f>
        <v>44094</v>
      </c>
      <c r="B683" s="11">
        <f t="shared" si="253"/>
        <v>44092</v>
      </c>
      <c r="C683" s="44">
        <v>0.91754571428571408</v>
      </c>
      <c r="D683" s="35">
        <v>4.18</v>
      </c>
      <c r="E683" s="12">
        <v>0</v>
      </c>
      <c r="F683" s="12">
        <v>12.972972972972954</v>
      </c>
      <c r="G683" s="35">
        <v>383.53410857142848</v>
      </c>
      <c r="H683" s="35"/>
      <c r="I683" s="35">
        <v>3.28</v>
      </c>
      <c r="J683" s="12">
        <v>2.1806853582554453</v>
      </c>
      <c r="K683" s="12">
        <v>-12.533333333333346</v>
      </c>
      <c r="L683" s="35">
        <v>300.95499428571418</v>
      </c>
      <c r="M683" s="35"/>
      <c r="N683" s="35">
        <v>0</v>
      </c>
      <c r="O683" s="35">
        <v>0</v>
      </c>
      <c r="P683" s="35">
        <v>0</v>
      </c>
      <c r="Q683" s="35">
        <v>0</v>
      </c>
      <c r="S683" s="35">
        <v>4.5199999999999996</v>
      </c>
      <c r="T683" s="12">
        <v>2.7272727272727053</v>
      </c>
      <c r="U683" s="12">
        <v>11.881188118811863</v>
      </c>
      <c r="V683" s="35">
        <v>414.7306628571427</v>
      </c>
    </row>
    <row r="684" spans="1:22">
      <c r="A684" s="168">
        <f t="shared" ref="A684:B684" si="254">A683+7</f>
        <v>44101</v>
      </c>
      <c r="B684" s="11">
        <f t="shared" si="254"/>
        <v>44099</v>
      </c>
      <c r="C684" s="44">
        <v>0.91495428571428572</v>
      </c>
      <c r="D684" s="35">
        <v>4.18</v>
      </c>
      <c r="E684" s="12">
        <v>0</v>
      </c>
      <c r="F684" s="12">
        <v>14.520547945205479</v>
      </c>
      <c r="G684" s="35">
        <v>382.45089142857142</v>
      </c>
      <c r="H684" s="35"/>
      <c r="I684" s="35">
        <v>3.28</v>
      </c>
      <c r="J684" s="12">
        <v>0</v>
      </c>
      <c r="K684" s="12">
        <v>-12.299465240641723</v>
      </c>
      <c r="L684" s="35">
        <v>300.10500571428571</v>
      </c>
      <c r="M684" s="35"/>
      <c r="N684" s="35">
        <v>0</v>
      </c>
      <c r="O684" s="35">
        <v>0</v>
      </c>
      <c r="P684" s="35">
        <v>0</v>
      </c>
      <c r="Q684" s="35">
        <v>0</v>
      </c>
      <c r="S684" s="35">
        <v>4.55</v>
      </c>
      <c r="T684" s="12">
        <v>0.66371681415928663</v>
      </c>
      <c r="U684" s="12">
        <v>11.793611793611774</v>
      </c>
      <c r="V684" s="35">
        <v>416.30419999999998</v>
      </c>
    </row>
    <row r="685" spans="1:22">
      <c r="A685" s="168">
        <f t="shared" ref="A685:B685" si="255">A684+7</f>
        <v>44108</v>
      </c>
      <c r="B685" s="11">
        <f t="shared" si="255"/>
        <v>44106</v>
      </c>
      <c r="C685" s="44">
        <v>0.90873999999999988</v>
      </c>
      <c r="D685" s="35">
        <v>3.98</v>
      </c>
      <c r="E685" s="12">
        <v>-4.7846889952153049</v>
      </c>
      <c r="F685" s="12">
        <v>12.112676056338032</v>
      </c>
      <c r="G685" s="35">
        <v>361.67851999999993</v>
      </c>
      <c r="H685" s="35"/>
      <c r="I685" s="35">
        <v>3.28</v>
      </c>
      <c r="J685" s="12">
        <v>0</v>
      </c>
      <c r="K685" s="12">
        <v>-12.299465240641723</v>
      </c>
      <c r="L685" s="35">
        <v>298.06671999999998</v>
      </c>
      <c r="M685" s="35"/>
      <c r="N685" s="35">
        <v>0</v>
      </c>
      <c r="O685" s="35">
        <v>0</v>
      </c>
      <c r="P685" s="35">
        <v>0</v>
      </c>
      <c r="Q685" s="35">
        <v>0</v>
      </c>
      <c r="S685" s="35">
        <v>4.55</v>
      </c>
      <c r="T685" s="12">
        <v>0</v>
      </c>
      <c r="U685" s="12">
        <v>10.975609756097569</v>
      </c>
      <c r="V685" s="35">
        <v>413.47669999999994</v>
      </c>
    </row>
    <row r="686" spans="1:22">
      <c r="A686" s="168">
        <f t="shared" ref="A686:B686" si="256">A685+7</f>
        <v>44115</v>
      </c>
      <c r="B686" s="11">
        <f t="shared" si="256"/>
        <v>44113</v>
      </c>
      <c r="C686" s="44">
        <v>0.91046142857142864</v>
      </c>
      <c r="D686" s="35">
        <v>3.88</v>
      </c>
      <c r="E686" s="12">
        <v>-2.5125628140703498</v>
      </c>
      <c r="F686" s="12">
        <v>12.463768115942031</v>
      </c>
      <c r="G686" s="35">
        <v>353.25903428571428</v>
      </c>
      <c r="H686" s="35"/>
      <c r="I686" s="35">
        <v>3.26</v>
      </c>
      <c r="J686" s="12">
        <v>-0.60975609756097526</v>
      </c>
      <c r="K686" s="12">
        <v>-13.066666666666677</v>
      </c>
      <c r="L686" s="35">
        <v>296.81042571428571</v>
      </c>
      <c r="M686" s="35"/>
      <c r="N686" s="35">
        <v>0</v>
      </c>
      <c r="O686" s="35">
        <v>0</v>
      </c>
      <c r="P686" s="35">
        <v>0</v>
      </c>
      <c r="Q686" s="35">
        <v>0</v>
      </c>
      <c r="S686" s="35">
        <v>4.5199999999999996</v>
      </c>
      <c r="T686" s="12">
        <v>-0.65934065934067121</v>
      </c>
      <c r="U686" s="12">
        <v>8.1339712918660183</v>
      </c>
      <c r="V686" s="35">
        <v>411.52856571428566</v>
      </c>
    </row>
    <row r="687" spans="1:22">
      <c r="A687" s="168">
        <f t="shared" ref="A687:B687" si="257">A686+7</f>
        <v>44122</v>
      </c>
      <c r="B687" s="11">
        <f t="shared" si="257"/>
        <v>44120</v>
      </c>
      <c r="C687" s="44">
        <v>0.90730857142857158</v>
      </c>
      <c r="D687" s="35">
        <v>3.73</v>
      </c>
      <c r="E687" s="12">
        <v>-3.8659793814432959</v>
      </c>
      <c r="F687" s="12">
        <v>8.1159420289855149</v>
      </c>
      <c r="G687" s="35">
        <v>338.4260971428572</v>
      </c>
      <c r="H687" s="35"/>
      <c r="I687" s="35">
        <v>3.23</v>
      </c>
      <c r="J687" s="12">
        <v>-0.92024539877300526</v>
      </c>
      <c r="K687" s="12">
        <v>-15.223097112860899</v>
      </c>
      <c r="L687" s="35">
        <v>293.06066857142861</v>
      </c>
      <c r="M687" s="35"/>
      <c r="N687" s="35">
        <v>0</v>
      </c>
      <c r="O687" s="35">
        <v>0</v>
      </c>
      <c r="P687" s="35">
        <v>0</v>
      </c>
      <c r="Q687" s="35">
        <v>0</v>
      </c>
      <c r="S687" s="35">
        <v>4.4400000000000004</v>
      </c>
      <c r="T687" s="12">
        <v>-1.7699115044247549</v>
      </c>
      <c r="U687" s="12">
        <v>4.2253521126760774</v>
      </c>
      <c r="V687" s="35">
        <v>402.84500571428578</v>
      </c>
    </row>
    <row r="688" spans="1:22">
      <c r="A688" s="168">
        <f t="shared" ref="A688:B688" si="258">A687+7</f>
        <v>44129</v>
      </c>
      <c r="B688" s="11">
        <f t="shared" si="258"/>
        <v>44127</v>
      </c>
      <c r="C688" s="44">
        <v>0.90744142857142851</v>
      </c>
      <c r="D688" s="35">
        <v>3.58</v>
      </c>
      <c r="E688" s="12">
        <v>-4.0214477211796265</v>
      </c>
      <c r="F688" s="12">
        <v>3.7681159420289703</v>
      </c>
      <c r="G688" s="35">
        <v>324.86403142857142</v>
      </c>
      <c r="H688" s="35"/>
      <c r="I688" s="35">
        <v>3.19</v>
      </c>
      <c r="J688" s="12">
        <v>-1.2383900928792571</v>
      </c>
      <c r="K688" s="12">
        <v>-17.142857142857153</v>
      </c>
      <c r="L688" s="35">
        <v>289.47381571428565</v>
      </c>
      <c r="M688" s="35"/>
      <c r="N688" s="35">
        <v>0</v>
      </c>
      <c r="O688" s="35">
        <v>0</v>
      </c>
      <c r="P688" s="35">
        <v>0</v>
      </c>
      <c r="Q688" s="35">
        <v>0</v>
      </c>
      <c r="S688" s="35">
        <v>4.3</v>
      </c>
      <c r="T688" s="12">
        <v>-3.1531531531531698</v>
      </c>
      <c r="U688" s="12">
        <v>-0.23201856148492084</v>
      </c>
      <c r="V688" s="35">
        <v>390.19981428571424</v>
      </c>
    </row>
    <row r="689" spans="1:22">
      <c r="A689" s="168">
        <f t="shared" ref="A689:B689" si="259">A688+7</f>
        <v>44136</v>
      </c>
      <c r="B689" s="11">
        <f t="shared" si="259"/>
        <v>44134</v>
      </c>
      <c r="C689" s="44">
        <v>0.90522285714285711</v>
      </c>
      <c r="D689" s="35">
        <v>3.38</v>
      </c>
      <c r="E689" s="12">
        <v>-5.5865921787709567</v>
      </c>
      <c r="F689" s="12">
        <v>-2.0289855072463894</v>
      </c>
      <c r="G689" s="35">
        <v>305.96532571428565</v>
      </c>
      <c r="H689" s="35"/>
      <c r="I689" s="35">
        <v>3.16</v>
      </c>
      <c r="J689" s="12">
        <v>-0.94043887147334715</v>
      </c>
      <c r="K689" s="12">
        <v>-18.766066838046271</v>
      </c>
      <c r="L689" s="35">
        <v>286.05042285714285</v>
      </c>
      <c r="M689" s="35"/>
      <c r="N689" s="35">
        <v>0</v>
      </c>
      <c r="O689" s="35">
        <v>0</v>
      </c>
      <c r="P689" s="35">
        <v>0</v>
      </c>
      <c r="Q689" s="35">
        <v>0</v>
      </c>
      <c r="S689" s="35">
        <v>4.1500000000000004</v>
      </c>
      <c r="T689" s="12">
        <v>-3.4883720930232442</v>
      </c>
      <c r="U689" s="12">
        <v>-4.8165137614678883</v>
      </c>
      <c r="V689" s="35">
        <v>375.66748571428576</v>
      </c>
    </row>
    <row r="690" spans="1:22">
      <c r="A690" s="168">
        <f t="shared" ref="A690:B690" si="260">A689+7</f>
        <v>44143</v>
      </c>
      <c r="B690" s="11">
        <f t="shared" si="260"/>
        <v>44141</v>
      </c>
      <c r="C690" s="44">
        <v>0.90223857142857145</v>
      </c>
      <c r="D690" s="35">
        <v>3.13</v>
      </c>
      <c r="E690" s="12">
        <v>-7.3964497041420145</v>
      </c>
      <c r="F690" s="12">
        <v>-9.2753623188405925</v>
      </c>
      <c r="G690" s="35">
        <v>282.40067285714281</v>
      </c>
      <c r="H690" s="35"/>
      <c r="I690" s="35">
        <v>3.12</v>
      </c>
      <c r="J690" s="12">
        <v>-1.2658227848101262</v>
      </c>
      <c r="K690" s="12">
        <v>-21.410579345088166</v>
      </c>
      <c r="L690" s="35">
        <v>281.49843428571432</v>
      </c>
      <c r="M690" s="35"/>
      <c r="N690" s="35">
        <v>0</v>
      </c>
      <c r="O690" s="35">
        <v>0</v>
      </c>
      <c r="P690" s="35">
        <v>0</v>
      </c>
      <c r="Q690" s="35">
        <v>0</v>
      </c>
      <c r="S690" s="35">
        <v>3.9</v>
      </c>
      <c r="T690" s="12">
        <v>-6.0240963855421796</v>
      </c>
      <c r="U690" s="12">
        <v>-12.75167785234899</v>
      </c>
      <c r="V690" s="35">
        <v>351.87304285714288</v>
      </c>
    </row>
    <row r="691" spans="1:22">
      <c r="A691" s="168">
        <f t="shared" ref="A691:B691" si="261">A690+7</f>
        <v>44150</v>
      </c>
      <c r="B691" s="11">
        <f t="shared" si="261"/>
        <v>44148</v>
      </c>
      <c r="C691" s="44">
        <v>0.89700428571428559</v>
      </c>
      <c r="D691" s="35">
        <v>2.98</v>
      </c>
      <c r="E691" s="12">
        <v>-4.7923322683706004</v>
      </c>
      <c r="F691" s="12">
        <v>-13.623188405797109</v>
      </c>
      <c r="G691" s="35">
        <v>267.30727714285712</v>
      </c>
      <c r="H691" s="35"/>
      <c r="I691" s="35">
        <v>3.07</v>
      </c>
      <c r="J691" s="12">
        <v>-1.6025641025641022</v>
      </c>
      <c r="K691" s="12">
        <v>-24.570024570024586</v>
      </c>
      <c r="L691" s="35">
        <v>275.38031571428564</v>
      </c>
      <c r="M691" s="35"/>
      <c r="N691" s="35">
        <v>0</v>
      </c>
      <c r="O691" s="35">
        <v>0</v>
      </c>
      <c r="P691" s="35">
        <v>0</v>
      </c>
      <c r="Q691" s="35">
        <v>0</v>
      </c>
      <c r="S691" s="35">
        <v>3.72</v>
      </c>
      <c r="T691" s="12">
        <v>-4.6153846153846132</v>
      </c>
      <c r="U691" s="12">
        <v>-20.342612419700217</v>
      </c>
      <c r="V691" s="35">
        <v>333.68559428571427</v>
      </c>
    </row>
    <row r="692" spans="1:22">
      <c r="A692" s="168">
        <f t="shared" ref="A692:B692" si="262">A691+7</f>
        <v>44157</v>
      </c>
      <c r="B692" s="11">
        <f t="shared" si="262"/>
        <v>44155</v>
      </c>
      <c r="C692" s="44">
        <v>0.895177142857143</v>
      </c>
      <c r="D692" s="35">
        <v>2.88</v>
      </c>
      <c r="E692" s="12">
        <v>-3.3557046979865817</v>
      </c>
      <c r="F692" s="12">
        <v>-17.714285714285722</v>
      </c>
      <c r="G692" s="35">
        <v>257.81101714285717</v>
      </c>
      <c r="H692" s="35"/>
      <c r="I692" s="35">
        <v>2.97</v>
      </c>
      <c r="J692" s="12">
        <v>-3.2573289902280038</v>
      </c>
      <c r="K692" s="12">
        <v>-27.912621359223294</v>
      </c>
      <c r="L692" s="35">
        <v>265.86761142857148</v>
      </c>
      <c r="M692" s="35"/>
      <c r="N692" s="35">
        <v>0</v>
      </c>
      <c r="O692" s="35">
        <v>0</v>
      </c>
      <c r="P692" s="35">
        <v>0</v>
      </c>
      <c r="Q692" s="35">
        <v>0</v>
      </c>
      <c r="S692" s="35">
        <v>3.59</v>
      </c>
      <c r="T692" s="12">
        <v>-3.4946236559139834</v>
      </c>
      <c r="U692" s="12">
        <v>-27.766599597585511</v>
      </c>
      <c r="V692" s="35">
        <v>321.36859428571432</v>
      </c>
    </row>
    <row r="693" spans="1:22">
      <c r="A693" s="168">
        <f t="shared" ref="A693:B693" si="263">A692+7</f>
        <v>44164</v>
      </c>
      <c r="B693" s="11">
        <f t="shared" si="263"/>
        <v>44162</v>
      </c>
      <c r="C693" s="44">
        <v>0.89205000000000012</v>
      </c>
      <c r="D693" s="35">
        <v>2.88</v>
      </c>
      <c r="E693" s="12">
        <v>0</v>
      </c>
      <c r="F693" s="12">
        <v>-20</v>
      </c>
      <c r="G693" s="35">
        <v>256.91040000000004</v>
      </c>
      <c r="H693" s="35"/>
      <c r="I693" s="35">
        <v>2.89</v>
      </c>
      <c r="J693" s="12">
        <v>-2.6936026936026991</v>
      </c>
      <c r="K693" s="12">
        <v>-30.193236714975839</v>
      </c>
      <c r="L693" s="35">
        <v>257.80245000000008</v>
      </c>
      <c r="M693" s="35"/>
      <c r="N693" s="35">
        <v>0</v>
      </c>
      <c r="O693" s="35">
        <v>0</v>
      </c>
      <c r="P693" s="35">
        <v>0</v>
      </c>
      <c r="Q693" s="35">
        <v>0</v>
      </c>
      <c r="S693" s="35">
        <v>3.47</v>
      </c>
      <c r="T693" s="12">
        <v>-3.3426183844011064</v>
      </c>
      <c r="U693" s="12">
        <v>-32.2265625</v>
      </c>
      <c r="V693" s="35">
        <v>309.54135000000008</v>
      </c>
    </row>
    <row r="694" spans="1:22">
      <c r="A694" s="168">
        <f t="shared" ref="A694:B694" si="264">A693+7</f>
        <v>44171</v>
      </c>
      <c r="B694" s="11">
        <f t="shared" si="264"/>
        <v>44169</v>
      </c>
      <c r="C694" s="44">
        <v>0.90071000000000012</v>
      </c>
      <c r="D694" s="35">
        <v>2.98</v>
      </c>
      <c r="E694" s="12">
        <v>3.4722222222222285</v>
      </c>
      <c r="F694" s="12">
        <v>-20.533333333333331</v>
      </c>
      <c r="G694" s="35">
        <v>268.41158000000001</v>
      </c>
      <c r="H694" s="35"/>
      <c r="I694" s="35">
        <v>2.84</v>
      </c>
      <c r="J694" s="12">
        <v>-1.7301038062283851</v>
      </c>
      <c r="K694" s="12">
        <v>-31.40096618357488</v>
      </c>
      <c r="L694" s="35">
        <v>255.80164000000002</v>
      </c>
      <c r="M694" s="35"/>
      <c r="N694" s="35">
        <v>0</v>
      </c>
      <c r="O694" s="35">
        <v>0</v>
      </c>
      <c r="P694" s="35">
        <v>0</v>
      </c>
      <c r="Q694" s="35">
        <v>0</v>
      </c>
      <c r="S694" s="35">
        <v>3.39</v>
      </c>
      <c r="T694" s="12">
        <v>-2.3054755043227715</v>
      </c>
      <c r="U694" s="12">
        <v>-34.682080924855498</v>
      </c>
      <c r="V694" s="35">
        <v>305.34069000000005</v>
      </c>
    </row>
    <row r="695" spans="1:22">
      <c r="A695" s="168">
        <f t="shared" ref="A695:B695" si="265">A694+7</f>
        <v>44178</v>
      </c>
      <c r="B695" s="11">
        <f t="shared" si="265"/>
        <v>44176</v>
      </c>
      <c r="C695" s="44">
        <v>0.91189714285714274</v>
      </c>
      <c r="D695" s="35">
        <v>3.13</v>
      </c>
      <c r="E695" s="12">
        <v>5.0335570469798512</v>
      </c>
      <c r="F695" s="12">
        <v>-20.759493670886087</v>
      </c>
      <c r="G695" s="35">
        <v>285.42380571428566</v>
      </c>
      <c r="H695" s="35"/>
      <c r="I695" s="35">
        <v>2.84</v>
      </c>
      <c r="J695" s="12">
        <v>0</v>
      </c>
      <c r="K695" s="12">
        <v>-31.40096618357488</v>
      </c>
      <c r="L695" s="35">
        <v>258.97878857142854</v>
      </c>
      <c r="M695" s="35"/>
      <c r="N695" s="35">
        <v>0</v>
      </c>
      <c r="O695" s="35">
        <v>0</v>
      </c>
      <c r="P695" s="35">
        <v>0</v>
      </c>
      <c r="Q695" s="35">
        <v>0</v>
      </c>
      <c r="S695" s="35">
        <v>3.36</v>
      </c>
      <c r="T695" s="12">
        <v>-0.88495575221240586</v>
      </c>
      <c r="U695" s="12">
        <v>-35.260115606936424</v>
      </c>
      <c r="V695" s="35">
        <v>306.39743999999996</v>
      </c>
    </row>
    <row r="696" spans="1:22">
      <c r="A696" s="168">
        <f t="shared" ref="A696:B696" si="266">A695+7</f>
        <v>44185</v>
      </c>
      <c r="B696" s="11">
        <f t="shared" si="266"/>
        <v>44183</v>
      </c>
      <c r="C696" s="44">
        <v>0.90777857142857143</v>
      </c>
      <c r="D696" s="35">
        <v>3.13</v>
      </c>
      <c r="E696" s="12">
        <v>0</v>
      </c>
      <c r="F696" s="12">
        <v>-19.743589743589737</v>
      </c>
      <c r="G696" s="35">
        <v>284.13469285714285</v>
      </c>
      <c r="H696" s="35"/>
      <c r="I696" s="35">
        <v>2.84</v>
      </c>
      <c r="J696" s="12">
        <v>0</v>
      </c>
      <c r="K696" s="12">
        <v>-30.221130221130238</v>
      </c>
      <c r="L696" s="35">
        <v>257.80911428571426</v>
      </c>
      <c r="M696" s="35"/>
      <c r="N696" s="35">
        <v>0</v>
      </c>
      <c r="O696" s="35">
        <v>0</v>
      </c>
      <c r="P696" s="35">
        <v>0</v>
      </c>
      <c r="Q696" s="35">
        <v>0</v>
      </c>
      <c r="S696" s="35">
        <v>3.33</v>
      </c>
      <c r="T696" s="12">
        <v>-0.8928571428571388</v>
      </c>
      <c r="U696" s="12">
        <v>-35.214007782101163</v>
      </c>
      <c r="V696" s="35">
        <v>302.29026428571427</v>
      </c>
    </row>
    <row r="697" spans="1:22">
      <c r="A697" s="168">
        <f t="shared" ref="A697:B697" si="267">A696+7</f>
        <v>44192</v>
      </c>
      <c r="B697" s="11">
        <f t="shared" si="267"/>
        <v>44190</v>
      </c>
      <c r="C697" s="44">
        <v>0.90524428571428572</v>
      </c>
      <c r="D697" s="35">
        <v>3.13</v>
      </c>
      <c r="E697" s="12">
        <v>0</v>
      </c>
      <c r="F697" s="12">
        <v>-19.743589743589737</v>
      </c>
      <c r="G697" s="35">
        <v>283.34146142857139</v>
      </c>
      <c r="H697" s="35"/>
      <c r="I697" s="35">
        <v>2.84</v>
      </c>
      <c r="J697" s="12">
        <v>0</v>
      </c>
      <c r="K697" s="12">
        <v>-30.221130221130238</v>
      </c>
      <c r="L697" s="35">
        <v>257.08937714285713</v>
      </c>
      <c r="M697" s="35"/>
      <c r="N697" s="35">
        <v>0</v>
      </c>
      <c r="O697" s="35">
        <v>0</v>
      </c>
      <c r="P697" s="35">
        <v>0</v>
      </c>
      <c r="Q697" s="35">
        <v>0</v>
      </c>
      <c r="S697" s="35">
        <v>3.33</v>
      </c>
      <c r="T697" s="12">
        <v>0</v>
      </c>
      <c r="U697" s="12">
        <v>-35.214007782101163</v>
      </c>
      <c r="V697" s="35">
        <v>301.44634714285712</v>
      </c>
    </row>
    <row r="698" spans="1:22">
      <c r="A698" s="168">
        <f t="shared" ref="A698:B698" si="268">A697+7</f>
        <v>44199</v>
      </c>
      <c r="B698" s="11">
        <f t="shared" si="268"/>
        <v>44197</v>
      </c>
      <c r="C698" s="44">
        <v>0.90154571428571428</v>
      </c>
      <c r="D698" s="35">
        <v>3.13</v>
      </c>
      <c r="E698" s="12">
        <v>0</v>
      </c>
      <c r="F698" s="12">
        <v>-17.631578947368425</v>
      </c>
      <c r="G698" s="35">
        <v>282.18380857142853</v>
      </c>
      <c r="H698" s="35"/>
      <c r="I698" s="35">
        <v>2.84</v>
      </c>
      <c r="J698" s="12">
        <v>0</v>
      </c>
      <c r="K698" s="12">
        <v>-29</v>
      </c>
      <c r="L698" s="35">
        <v>256.03898285714286</v>
      </c>
      <c r="M698" s="35"/>
      <c r="N698" s="35">
        <v>0</v>
      </c>
      <c r="O698" s="35">
        <v>0</v>
      </c>
      <c r="P698" s="35">
        <v>0</v>
      </c>
      <c r="Q698" s="35">
        <v>0</v>
      </c>
      <c r="S698" s="35">
        <v>3.33</v>
      </c>
      <c r="T698" s="12">
        <v>0</v>
      </c>
      <c r="U698" s="12">
        <v>-34.189723320158095</v>
      </c>
      <c r="V698" s="35">
        <v>300.21472285714287</v>
      </c>
    </row>
    <row r="699" spans="1:22">
      <c r="A699" s="168">
        <f t="shared" ref="A699:B699" si="269">A698+7</f>
        <v>44206</v>
      </c>
      <c r="B699" s="11">
        <f t="shared" si="269"/>
        <v>44204</v>
      </c>
      <c r="C699" s="44">
        <v>0.90211000000000008</v>
      </c>
      <c r="D699" s="35">
        <v>3.2</v>
      </c>
      <c r="E699" s="12">
        <v>2.2364217252396372</v>
      </c>
      <c r="F699" s="12">
        <v>-15.78947368421052</v>
      </c>
      <c r="G699" s="35">
        <v>288.67520000000002</v>
      </c>
      <c r="H699" s="35"/>
      <c r="I699" s="35">
        <v>2.93</v>
      </c>
      <c r="J699" s="12">
        <v>3.1690140845070545</v>
      </c>
      <c r="K699" s="12">
        <v>-26.75</v>
      </c>
      <c r="L699" s="35">
        <v>264.31823000000003</v>
      </c>
      <c r="M699" s="35"/>
      <c r="N699" s="35">
        <v>0</v>
      </c>
      <c r="O699" s="35">
        <v>0</v>
      </c>
      <c r="P699" s="35">
        <v>0</v>
      </c>
      <c r="Q699" s="35">
        <v>0</v>
      </c>
      <c r="S699" s="35">
        <v>3.36</v>
      </c>
      <c r="T699" s="12">
        <v>0.90090090090089348</v>
      </c>
      <c r="U699" s="12">
        <v>-31.428571428571445</v>
      </c>
      <c r="V699" s="35">
        <v>303.10896000000002</v>
      </c>
    </row>
    <row r="700" spans="1:22">
      <c r="A700" s="168">
        <f t="shared" ref="A700:B700" si="270">A699+7</f>
        <v>44213</v>
      </c>
      <c r="B700" s="11">
        <f t="shared" si="270"/>
        <v>44211</v>
      </c>
      <c r="C700" s="44">
        <v>0.89389285714285704</v>
      </c>
      <c r="D700" s="35">
        <v>3.2</v>
      </c>
      <c r="E700" s="12">
        <v>0</v>
      </c>
      <c r="F700" s="12">
        <v>-15.78947368421052</v>
      </c>
      <c r="G700" s="35">
        <v>286.04571428571427</v>
      </c>
      <c r="H700" s="35"/>
      <c r="I700" s="35">
        <v>3.04</v>
      </c>
      <c r="J700" s="12">
        <v>3.7542662116040901</v>
      </c>
      <c r="K700" s="12">
        <v>-23.037974683544306</v>
      </c>
      <c r="L700" s="35">
        <v>271.74342857142852</v>
      </c>
      <c r="M700" s="35"/>
      <c r="N700" s="35">
        <v>0</v>
      </c>
      <c r="O700" s="35">
        <v>0</v>
      </c>
      <c r="P700" s="35">
        <v>0</v>
      </c>
      <c r="Q700" s="35">
        <v>0</v>
      </c>
      <c r="S700" s="35">
        <v>3.43</v>
      </c>
      <c r="T700" s="12">
        <v>2.0833333333333428</v>
      </c>
      <c r="U700" s="12">
        <v>-27.941176470588232</v>
      </c>
      <c r="V700" s="35">
        <v>306.60524999999996</v>
      </c>
    </row>
    <row r="701" spans="1:22">
      <c r="A701" s="168">
        <f t="shared" ref="A701:B701" si="271">A700+7</f>
        <v>44220</v>
      </c>
      <c r="B701" s="11">
        <f t="shared" si="271"/>
        <v>44218</v>
      </c>
      <c r="C701" s="44">
        <v>0.88921285714285703</v>
      </c>
      <c r="D701" s="35">
        <v>3.2</v>
      </c>
      <c r="E701" s="12">
        <v>0</v>
      </c>
      <c r="F701" s="12">
        <v>-11.1111111111111</v>
      </c>
      <c r="G701" s="35">
        <v>284.54811428571423</v>
      </c>
      <c r="H701" s="35"/>
      <c r="I701" s="35">
        <v>3.11</v>
      </c>
      <c r="J701" s="12">
        <v>2.3026315789473699</v>
      </c>
      <c r="K701" s="12">
        <v>-20.051413881748076</v>
      </c>
      <c r="L701" s="35">
        <v>276.54519857142856</v>
      </c>
      <c r="M701" s="35"/>
      <c r="N701" s="35">
        <v>0</v>
      </c>
      <c r="O701" s="35">
        <v>0</v>
      </c>
      <c r="P701" s="35">
        <v>0</v>
      </c>
      <c r="Q701" s="35">
        <v>0</v>
      </c>
      <c r="S701" s="35">
        <v>3.51</v>
      </c>
      <c r="T701" s="12">
        <v>2.3323615160349789</v>
      </c>
      <c r="U701" s="12">
        <v>-24.353448275862064</v>
      </c>
      <c r="V701" s="35">
        <v>312.11371285714279</v>
      </c>
    </row>
    <row r="702" spans="1:22">
      <c r="A702" s="168">
        <f t="shared" ref="A702:B702" si="272">A701+7</f>
        <v>44227</v>
      </c>
      <c r="B702" s="11">
        <f t="shared" si="272"/>
        <v>44225</v>
      </c>
      <c r="C702" s="44">
        <v>0.88615285714285708</v>
      </c>
      <c r="D702" s="35">
        <v>3.2</v>
      </c>
      <c r="E702" s="12">
        <v>0</v>
      </c>
      <c r="F702" s="12">
        <v>-7.2463768115942031</v>
      </c>
      <c r="G702" s="35">
        <v>283.5689142857143</v>
      </c>
      <c r="H702" s="35"/>
      <c r="I702" s="35">
        <v>3.14</v>
      </c>
      <c r="J702" s="12">
        <v>0.96463022508039842</v>
      </c>
      <c r="K702" s="12">
        <v>-17.801047120418843</v>
      </c>
      <c r="L702" s="35">
        <v>278.25199714285714</v>
      </c>
      <c r="M702" s="35"/>
      <c r="N702" s="35">
        <v>0</v>
      </c>
      <c r="O702" s="35">
        <v>0</v>
      </c>
      <c r="P702" s="35">
        <v>0</v>
      </c>
      <c r="Q702" s="35">
        <v>0</v>
      </c>
      <c r="S702" s="35">
        <v>3.59</v>
      </c>
      <c r="T702" s="12">
        <v>2.2792022792022806</v>
      </c>
      <c r="U702" s="12">
        <v>-20.750551876379703</v>
      </c>
      <c r="V702" s="35">
        <v>318.1288757142857</v>
      </c>
    </row>
    <row r="703" spans="1:22">
      <c r="A703" s="168">
        <f t="shared" ref="A703:B703" si="273">A702+7</f>
        <v>44234</v>
      </c>
      <c r="B703" s="11">
        <f t="shared" si="273"/>
        <v>44232</v>
      </c>
      <c r="C703" s="44">
        <v>0.87938857142857141</v>
      </c>
      <c r="D703" s="35">
        <v>3.2</v>
      </c>
      <c r="E703" s="12">
        <v>0</v>
      </c>
      <c r="F703" s="12">
        <v>-4.4776119402985159</v>
      </c>
      <c r="G703" s="35">
        <v>281.40434285714286</v>
      </c>
      <c r="H703" s="35"/>
      <c r="I703" s="35">
        <v>3.14</v>
      </c>
      <c r="J703" s="12">
        <v>0</v>
      </c>
      <c r="K703" s="12">
        <v>-15.591397849462368</v>
      </c>
      <c r="L703" s="35">
        <v>276.12801142857143</v>
      </c>
      <c r="M703" s="35"/>
      <c r="N703" s="35">
        <v>0</v>
      </c>
      <c r="O703" s="35">
        <v>0</v>
      </c>
      <c r="P703" s="35">
        <v>0</v>
      </c>
      <c r="Q703" s="35">
        <v>0</v>
      </c>
      <c r="S703" s="35">
        <v>3.73</v>
      </c>
      <c r="T703" s="12">
        <v>3.8997214484679716</v>
      </c>
      <c r="U703" s="12">
        <v>-14.449541284403679</v>
      </c>
      <c r="V703" s="35">
        <v>328.01193714285716</v>
      </c>
    </row>
    <row r="704" spans="1:22">
      <c r="A704" s="168">
        <f t="shared" ref="A704:B704" si="274">A703+7</f>
        <v>44241</v>
      </c>
      <c r="B704" s="11">
        <f t="shared" si="274"/>
        <v>44239</v>
      </c>
      <c r="C704" s="44">
        <v>0.87730000000000008</v>
      </c>
      <c r="D704" s="35">
        <v>3.2</v>
      </c>
      <c r="E704" s="12">
        <v>0</v>
      </c>
      <c r="F704" s="12">
        <v>-4.4776119402985159</v>
      </c>
      <c r="G704" s="35">
        <v>280.73600000000005</v>
      </c>
      <c r="H704" s="35"/>
      <c r="I704" s="35">
        <v>3.14</v>
      </c>
      <c r="J704" s="12">
        <v>0</v>
      </c>
      <c r="K704" s="12">
        <v>-12.777777777777771</v>
      </c>
      <c r="L704" s="35">
        <v>275.47220000000004</v>
      </c>
      <c r="M704" s="35"/>
      <c r="N704" s="35">
        <v>0</v>
      </c>
      <c r="O704" s="35">
        <v>0</v>
      </c>
      <c r="P704" s="35">
        <v>0</v>
      </c>
      <c r="Q704" s="35">
        <v>0</v>
      </c>
      <c r="S704" s="35">
        <v>3.81</v>
      </c>
      <c r="T704" s="12">
        <v>2.144772117962475</v>
      </c>
      <c r="U704" s="12">
        <v>-9.9290780141843982</v>
      </c>
      <c r="V704" s="35">
        <v>334.25130000000001</v>
      </c>
    </row>
    <row r="705" spans="1:22">
      <c r="A705" s="168">
        <f t="shared" ref="A705:B705" si="275">A704+7</f>
        <v>44248</v>
      </c>
      <c r="B705" s="11">
        <f t="shared" si="275"/>
        <v>44246</v>
      </c>
      <c r="C705" s="44">
        <v>0.86975285714285711</v>
      </c>
      <c r="D705" s="35">
        <v>3.2</v>
      </c>
      <c r="E705" s="12">
        <v>0</v>
      </c>
      <c r="F705" s="12">
        <v>-4.4776119402985159</v>
      </c>
      <c r="G705" s="35">
        <v>278.32091428571431</v>
      </c>
      <c r="H705" s="35"/>
      <c r="I705" s="35">
        <v>3.14</v>
      </c>
      <c r="J705" s="12">
        <v>0</v>
      </c>
      <c r="K705" s="12">
        <v>-11.299435028248581</v>
      </c>
      <c r="L705" s="35">
        <v>273.10239714285711</v>
      </c>
      <c r="M705" s="35"/>
      <c r="N705" s="35">
        <v>0</v>
      </c>
      <c r="O705" s="35">
        <v>0</v>
      </c>
      <c r="P705" s="35">
        <v>0</v>
      </c>
      <c r="Q705" s="35">
        <v>0</v>
      </c>
      <c r="S705" s="35">
        <v>3.81</v>
      </c>
      <c r="T705" s="12">
        <v>0</v>
      </c>
      <c r="U705" s="12">
        <v>-8.6330935251798593</v>
      </c>
      <c r="V705" s="35">
        <v>331.37583857142857</v>
      </c>
    </row>
    <row r="706" spans="1:22">
      <c r="A706" s="168">
        <f t="shared" ref="A706:B706" si="276">A705+7</f>
        <v>44255</v>
      </c>
      <c r="B706" s="11">
        <f t="shared" si="276"/>
        <v>44253</v>
      </c>
      <c r="C706" s="44">
        <v>0.86555714285714302</v>
      </c>
      <c r="D706" s="35">
        <v>3.2</v>
      </c>
      <c r="E706" s="12">
        <v>0</v>
      </c>
      <c r="F706" s="12">
        <v>-5.8823529411764639</v>
      </c>
      <c r="G706" s="35">
        <v>276.97828571428579</v>
      </c>
      <c r="H706" s="35"/>
      <c r="I706" s="35">
        <v>3.14</v>
      </c>
      <c r="J706" s="12">
        <v>0</v>
      </c>
      <c r="K706" s="12">
        <v>-11.299435028248581</v>
      </c>
      <c r="L706" s="35">
        <v>271.78494285714294</v>
      </c>
      <c r="M706" s="35"/>
      <c r="N706" s="35">
        <v>0</v>
      </c>
      <c r="O706" s="35">
        <v>0</v>
      </c>
      <c r="P706" s="35">
        <v>0</v>
      </c>
      <c r="Q706" s="35">
        <v>0</v>
      </c>
      <c r="S706" s="35">
        <v>3.81</v>
      </c>
      <c r="T706" s="12">
        <v>0</v>
      </c>
      <c r="U706" s="12">
        <v>-7.5242718446601913</v>
      </c>
      <c r="V706" s="35">
        <v>329.77727142857151</v>
      </c>
    </row>
    <row r="707" spans="1:22">
      <c r="A707" s="168">
        <f t="shared" ref="A707:B707" si="277">A706+7</f>
        <v>44262</v>
      </c>
      <c r="B707" s="11">
        <f t="shared" si="277"/>
        <v>44260</v>
      </c>
      <c r="C707" s="44">
        <v>0.86466428571428566</v>
      </c>
      <c r="D707" s="35">
        <v>3.2</v>
      </c>
      <c r="E707" s="12">
        <v>0</v>
      </c>
      <c r="F707" s="12">
        <v>-5.8823529411764639</v>
      </c>
      <c r="G707" s="35">
        <v>276.6925714285714</v>
      </c>
      <c r="H707" s="35"/>
      <c r="I707" s="35">
        <v>3.09</v>
      </c>
      <c r="J707" s="12">
        <v>-1.5923566878981035</v>
      </c>
      <c r="K707" s="12">
        <v>-11.714285714285722</v>
      </c>
      <c r="L707" s="35">
        <v>267.18126428571429</v>
      </c>
      <c r="M707" s="35"/>
      <c r="N707" s="35">
        <v>0</v>
      </c>
      <c r="O707" s="35">
        <v>0</v>
      </c>
      <c r="P707" s="35">
        <v>0</v>
      </c>
      <c r="Q707" s="35">
        <v>0</v>
      </c>
      <c r="S707" s="35">
        <v>3.86</v>
      </c>
      <c r="T707" s="12">
        <v>1.3123359580052352</v>
      </c>
      <c r="U707" s="12">
        <v>-5.1597051597051689</v>
      </c>
      <c r="V707" s="35">
        <v>333.76041428571426</v>
      </c>
    </row>
    <row r="708" spans="1:22">
      <c r="A708" s="168">
        <f t="shared" ref="A708:B708" si="278">A707+7</f>
        <v>44269</v>
      </c>
      <c r="B708" s="11">
        <f t="shared" si="278"/>
        <v>44267</v>
      </c>
      <c r="C708" s="44">
        <v>0.85818142857142854</v>
      </c>
      <c r="D708" s="35">
        <v>3.2</v>
      </c>
      <c r="E708" s="12">
        <v>0</v>
      </c>
      <c r="F708" s="12">
        <v>-15.78947368421052</v>
      </c>
      <c r="G708" s="35">
        <v>274.61805714285714</v>
      </c>
      <c r="H708" s="35"/>
      <c r="I708" s="35">
        <v>3.09</v>
      </c>
      <c r="J708" s="12">
        <v>0</v>
      </c>
      <c r="K708" s="12">
        <v>-10.693641618497125</v>
      </c>
      <c r="L708" s="35">
        <v>265.17806142857137</v>
      </c>
      <c r="M708" s="35"/>
      <c r="N708" s="35">
        <v>0</v>
      </c>
      <c r="O708" s="35">
        <v>0</v>
      </c>
      <c r="P708" s="35">
        <v>0</v>
      </c>
      <c r="Q708" s="35">
        <v>0</v>
      </c>
      <c r="S708" s="35">
        <v>3.91</v>
      </c>
      <c r="T708" s="12">
        <v>1.2953367875647643</v>
      </c>
      <c r="U708" s="12">
        <v>-0.76142131979695193</v>
      </c>
      <c r="V708" s="35">
        <v>335.54893857142861</v>
      </c>
    </row>
    <row r="709" spans="1:22">
      <c r="A709" s="168">
        <f t="shared" ref="A709:B709" si="279">A708+7</f>
        <v>44276</v>
      </c>
      <c r="B709" s="11">
        <f t="shared" si="279"/>
        <v>44274</v>
      </c>
      <c r="C709" s="44">
        <v>0.85745571428571432</v>
      </c>
      <c r="D709" s="35">
        <v>3.3</v>
      </c>
      <c r="E709" s="12">
        <v>3.1249999999999716</v>
      </c>
      <c r="F709" s="12">
        <v>-13.157894736842096</v>
      </c>
      <c r="G709" s="35">
        <v>282.96038571428574</v>
      </c>
      <c r="H709" s="35"/>
      <c r="I709" s="35">
        <v>3.09</v>
      </c>
      <c r="J709" s="12">
        <v>0</v>
      </c>
      <c r="K709" s="12">
        <v>-10.693641618497125</v>
      </c>
      <c r="L709" s="35">
        <v>264.95381571428572</v>
      </c>
      <c r="M709" s="35"/>
      <c r="N709" s="35">
        <v>0</v>
      </c>
      <c r="O709" s="35">
        <v>0</v>
      </c>
      <c r="P709" s="35">
        <v>0</v>
      </c>
      <c r="Q709" s="35">
        <v>0</v>
      </c>
      <c r="S709" s="35">
        <v>3.91</v>
      </c>
      <c r="T709" s="12">
        <v>0</v>
      </c>
      <c r="U709" s="12">
        <v>2.6246719160104988</v>
      </c>
      <c r="V709" s="35">
        <v>335.26518428571433</v>
      </c>
    </row>
    <row r="710" spans="1:22">
      <c r="A710" s="168">
        <f t="shared" ref="A710:B710" si="280">A709+7</f>
        <v>44283</v>
      </c>
      <c r="B710" s="11">
        <f t="shared" si="280"/>
        <v>44281</v>
      </c>
      <c r="C710" s="44">
        <v>0.85931142857142873</v>
      </c>
      <c r="D710" s="35">
        <v>3.3</v>
      </c>
      <c r="E710" s="12">
        <v>0</v>
      </c>
      <c r="F710" s="12">
        <v>-13.157894736842096</v>
      </c>
      <c r="G710" s="35">
        <v>283.57277142857146</v>
      </c>
      <c r="H710" s="35"/>
      <c r="I710" s="35">
        <v>3.09</v>
      </c>
      <c r="J710" s="12">
        <v>0</v>
      </c>
      <c r="K710" s="12">
        <v>-10.693641618497125</v>
      </c>
      <c r="L710" s="35">
        <v>265.5272314285715</v>
      </c>
      <c r="M710" s="35"/>
      <c r="N710" s="35">
        <v>0</v>
      </c>
      <c r="O710" s="35">
        <v>0</v>
      </c>
      <c r="P710" s="35">
        <v>0</v>
      </c>
      <c r="Q710" s="35">
        <v>0</v>
      </c>
      <c r="S710" s="35">
        <v>3.91</v>
      </c>
      <c r="T710" s="12">
        <v>0</v>
      </c>
      <c r="U710" s="12">
        <v>3.4391534391534435</v>
      </c>
      <c r="V710" s="35">
        <v>335.99076857142865</v>
      </c>
    </row>
    <row r="711" spans="1:22">
      <c r="A711" s="168">
        <f t="shared" ref="A711:B711" si="281">A710+7</f>
        <v>44290</v>
      </c>
      <c r="B711" s="11">
        <f t="shared" si="281"/>
        <v>44288</v>
      </c>
      <c r="C711" s="44">
        <v>0.85256428571428577</v>
      </c>
      <c r="D711" s="35">
        <v>3.3</v>
      </c>
      <c r="E711" s="12">
        <v>0</v>
      </c>
      <c r="F711" s="12">
        <v>-15.384615384615387</v>
      </c>
      <c r="G711" s="35">
        <v>281.34621428571427</v>
      </c>
      <c r="H711" s="35"/>
      <c r="I711" s="35">
        <v>3.09</v>
      </c>
      <c r="J711" s="12">
        <v>0</v>
      </c>
      <c r="K711" s="12">
        <v>-10.693641618497125</v>
      </c>
      <c r="L711" s="35">
        <v>263.44236428571429</v>
      </c>
      <c r="M711" s="35"/>
      <c r="N711" s="35">
        <v>0</v>
      </c>
      <c r="O711" s="35">
        <v>0</v>
      </c>
      <c r="P711" s="35">
        <v>0</v>
      </c>
      <c r="Q711" s="35">
        <v>0</v>
      </c>
      <c r="S711" s="35">
        <v>3.91</v>
      </c>
      <c r="T711" s="12">
        <v>0</v>
      </c>
      <c r="U711" s="12">
        <v>5.9620596205962215</v>
      </c>
      <c r="V711" s="35">
        <v>333.35263571428573</v>
      </c>
    </row>
    <row r="712" spans="1:22">
      <c r="A712" s="168">
        <f t="shared" ref="A712:B712" si="282">A711+7</f>
        <v>44297</v>
      </c>
      <c r="B712" s="11">
        <f t="shared" si="282"/>
        <v>44295</v>
      </c>
      <c r="C712" s="44">
        <v>0.85916999999999999</v>
      </c>
      <c r="D712" s="35">
        <v>3.3</v>
      </c>
      <c r="E712" s="12">
        <v>0</v>
      </c>
      <c r="F712" s="12">
        <v>-15.384615384615387</v>
      </c>
      <c r="G712" s="35">
        <v>283.52609999999999</v>
      </c>
      <c r="H712" s="35"/>
      <c r="I712" s="35">
        <v>3.09</v>
      </c>
      <c r="J712" s="12">
        <v>0</v>
      </c>
      <c r="K712" s="12">
        <v>-10.693641618497125</v>
      </c>
      <c r="L712" s="35">
        <v>265.48352999999997</v>
      </c>
      <c r="M712" s="35"/>
      <c r="N712" s="35">
        <v>0</v>
      </c>
      <c r="O712" s="35">
        <v>0</v>
      </c>
      <c r="P712" s="35">
        <v>0</v>
      </c>
      <c r="Q712" s="35">
        <v>0</v>
      </c>
      <c r="S712" s="35">
        <v>3.91</v>
      </c>
      <c r="T712" s="12">
        <v>0</v>
      </c>
      <c r="U712" s="12">
        <v>5.9620596205962215</v>
      </c>
      <c r="V712" s="35">
        <v>335.93547000000001</v>
      </c>
    </row>
    <row r="713" spans="1:22">
      <c r="A713" s="168">
        <f t="shared" ref="A713:B713" si="283">A712+7</f>
        <v>44304</v>
      </c>
      <c r="B713" s="11">
        <f t="shared" si="283"/>
        <v>44302</v>
      </c>
      <c r="C713" s="44">
        <v>0.86733000000000005</v>
      </c>
      <c r="D713" s="35">
        <v>3.3</v>
      </c>
      <c r="E713" s="12">
        <v>0</v>
      </c>
      <c r="F713" s="12">
        <v>-15.384615384615387</v>
      </c>
      <c r="G713" s="35">
        <v>286.21889999999996</v>
      </c>
      <c r="H713" s="35"/>
      <c r="I713" s="35">
        <v>3.09</v>
      </c>
      <c r="J713" s="12">
        <v>0</v>
      </c>
      <c r="K713" s="12">
        <v>-10.693641618497125</v>
      </c>
      <c r="L713" s="35">
        <v>268.00497000000001</v>
      </c>
      <c r="M713" s="35"/>
      <c r="N713" s="35">
        <v>0</v>
      </c>
      <c r="O713" s="35">
        <v>0</v>
      </c>
      <c r="P713" s="35">
        <v>0</v>
      </c>
      <c r="Q713" s="35">
        <v>0</v>
      </c>
      <c r="S713" s="35">
        <v>3.91</v>
      </c>
      <c r="T713" s="12">
        <v>0</v>
      </c>
      <c r="U713" s="12">
        <v>5.9620596205962215</v>
      </c>
      <c r="V713" s="35">
        <v>339.12603000000001</v>
      </c>
    </row>
    <row r="714" spans="1:22">
      <c r="A714" s="168">
        <f t="shared" ref="A714:B714" si="284">A713+7</f>
        <v>44311</v>
      </c>
      <c r="B714" s="11">
        <f t="shared" si="284"/>
        <v>44309</v>
      </c>
      <c r="C714" s="44">
        <v>0.86622571428571415</v>
      </c>
      <c r="D714" s="35">
        <v>3.3</v>
      </c>
      <c r="E714" s="12">
        <v>0</v>
      </c>
      <c r="F714" s="12">
        <v>-10.810810810810821</v>
      </c>
      <c r="G714" s="35">
        <v>285.85448571428566</v>
      </c>
      <c r="H714" s="35"/>
      <c r="I714" s="35">
        <v>3.04</v>
      </c>
      <c r="J714" s="12">
        <v>-1.6181229773462746</v>
      </c>
      <c r="K714" s="12">
        <v>-9.5238095238095184</v>
      </c>
      <c r="L714" s="35">
        <v>263.33261714285709</v>
      </c>
      <c r="M714" s="35"/>
      <c r="N714" s="35">
        <v>0</v>
      </c>
      <c r="O714" s="35">
        <v>0</v>
      </c>
      <c r="P714" s="35">
        <v>0</v>
      </c>
      <c r="Q714" s="35">
        <v>0</v>
      </c>
      <c r="S714" s="35">
        <v>3.91</v>
      </c>
      <c r="T714" s="12">
        <v>0</v>
      </c>
      <c r="U714" s="12">
        <v>6.830601092896174</v>
      </c>
      <c r="V714" s="35">
        <v>338.69425428571424</v>
      </c>
    </row>
    <row r="715" spans="1:22">
      <c r="A715" s="168">
        <f t="shared" ref="A715:B715" si="285">A714+7</f>
        <v>44318</v>
      </c>
      <c r="B715" s="11">
        <f t="shared" si="285"/>
        <v>44316</v>
      </c>
      <c r="C715" s="44">
        <v>0.86914142857142829</v>
      </c>
      <c r="D715" s="35">
        <v>3.3</v>
      </c>
      <c r="E715" s="12">
        <v>0</v>
      </c>
      <c r="F715" s="12">
        <v>-5.7142857142857224</v>
      </c>
      <c r="G715" s="35">
        <v>286.81667142857134</v>
      </c>
      <c r="H715" s="35"/>
      <c r="I715" s="35">
        <v>3.04</v>
      </c>
      <c r="J715" s="12">
        <v>0</v>
      </c>
      <c r="K715" s="12">
        <v>-5.2959501557632365</v>
      </c>
      <c r="L715" s="35">
        <v>264.21899428571419</v>
      </c>
      <c r="M715" s="35"/>
      <c r="N715" s="35">
        <v>0</v>
      </c>
      <c r="O715" s="35">
        <v>0</v>
      </c>
      <c r="P715" s="35">
        <v>0</v>
      </c>
      <c r="Q715" s="35">
        <v>0</v>
      </c>
      <c r="S715" s="35">
        <v>3.91</v>
      </c>
      <c r="T715" s="12">
        <v>0</v>
      </c>
      <c r="U715" s="12">
        <v>8.6111111111111001</v>
      </c>
      <c r="V715" s="35">
        <v>339.83429857142846</v>
      </c>
    </row>
    <row r="716" spans="1:22">
      <c r="A716" s="168">
        <f t="shared" ref="A716:B716" si="286">A715+7</f>
        <v>44325</v>
      </c>
      <c r="B716" s="11">
        <f t="shared" si="286"/>
        <v>44323</v>
      </c>
      <c r="C716" s="44">
        <v>0.86724714285714288</v>
      </c>
      <c r="D716" s="35">
        <v>3.3</v>
      </c>
      <c r="E716" s="12">
        <v>0</v>
      </c>
      <c r="F716" s="12">
        <v>-5.7142857142857224</v>
      </c>
      <c r="G716" s="35">
        <v>286.19155714285711</v>
      </c>
      <c r="H716" s="35"/>
      <c r="I716" s="35">
        <v>3.04</v>
      </c>
      <c r="J716" s="12">
        <v>0</v>
      </c>
      <c r="K716" s="12">
        <v>0</v>
      </c>
      <c r="L716" s="35">
        <v>263.64313142857145</v>
      </c>
      <c r="M716" s="35"/>
      <c r="N716" s="35">
        <v>0</v>
      </c>
      <c r="O716" s="35">
        <v>0</v>
      </c>
      <c r="P716" s="35">
        <v>0</v>
      </c>
      <c r="Q716" s="35">
        <v>0</v>
      </c>
      <c r="S716" s="35">
        <v>3.91</v>
      </c>
      <c r="T716" s="12">
        <v>0</v>
      </c>
      <c r="U716" s="12">
        <v>12.03438395415472</v>
      </c>
      <c r="V716" s="35">
        <v>339.09363285714289</v>
      </c>
    </row>
    <row r="717" spans="1:22">
      <c r="A717" s="168">
        <f t="shared" ref="A717:B717" si="287">A716+7</f>
        <v>44332</v>
      </c>
      <c r="B717" s="11">
        <f t="shared" si="287"/>
        <v>44330</v>
      </c>
      <c r="C717" s="44">
        <v>0.86149285714285717</v>
      </c>
      <c r="D717" s="35">
        <v>3.3</v>
      </c>
      <c r="E717" s="12">
        <v>0</v>
      </c>
      <c r="F717" s="12">
        <v>-5.7142857142857224</v>
      </c>
      <c r="G717" s="35">
        <v>284.29264285714282</v>
      </c>
      <c r="H717" s="35"/>
      <c r="I717" s="35">
        <v>3.04</v>
      </c>
      <c r="J717" s="12">
        <v>0</v>
      </c>
      <c r="K717" s="12">
        <v>4.8275862068965552</v>
      </c>
      <c r="L717" s="35">
        <v>261.89382857142857</v>
      </c>
      <c r="M717" s="35"/>
      <c r="N717" s="35">
        <v>0</v>
      </c>
      <c r="O717" s="35">
        <v>0</v>
      </c>
      <c r="P717" s="35">
        <v>0</v>
      </c>
      <c r="Q717" s="35">
        <v>0</v>
      </c>
      <c r="S717" s="35">
        <v>3.91</v>
      </c>
      <c r="T717" s="12">
        <v>0</v>
      </c>
      <c r="U717" s="12">
        <v>15.000000000000014</v>
      </c>
      <c r="V717" s="35">
        <v>336.84370714285717</v>
      </c>
    </row>
    <row r="718" spans="1:22">
      <c r="A718" s="168">
        <f t="shared" ref="A718:B718" si="288">A717+7</f>
        <v>44339</v>
      </c>
      <c r="B718" s="11">
        <f t="shared" si="288"/>
        <v>44337</v>
      </c>
      <c r="C718" s="44">
        <v>0.49218428571428569</v>
      </c>
      <c r="D718" s="35">
        <v>0</v>
      </c>
      <c r="E718" s="12">
        <v>-100</v>
      </c>
      <c r="F718" s="12">
        <v>-100</v>
      </c>
      <c r="G718" s="35">
        <v>0</v>
      </c>
      <c r="H718" s="35"/>
      <c r="I718" s="35">
        <v>0</v>
      </c>
      <c r="J718" s="12">
        <v>-100</v>
      </c>
      <c r="K718" s="12">
        <v>-100</v>
      </c>
      <c r="L718" s="35">
        <v>0</v>
      </c>
      <c r="M718" s="35"/>
      <c r="N718" s="35">
        <v>0</v>
      </c>
      <c r="O718" s="35">
        <v>0</v>
      </c>
      <c r="P718" s="35">
        <v>0</v>
      </c>
      <c r="Q718" s="35">
        <v>0</v>
      </c>
      <c r="S718" s="35">
        <v>0</v>
      </c>
      <c r="T718" s="12">
        <v>-100</v>
      </c>
      <c r="U718" s="12">
        <v>-100</v>
      </c>
      <c r="V718" s="35">
        <v>0</v>
      </c>
    </row>
    <row r="719" spans="1:22">
      <c r="A719" s="168">
        <f t="shared" ref="A719:B719" si="289">A718+7</f>
        <v>44346</v>
      </c>
      <c r="B719" s="11">
        <f t="shared" si="289"/>
        <v>44344</v>
      </c>
      <c r="C719" s="44">
        <v>0</v>
      </c>
      <c r="D719" s="35">
        <v>0</v>
      </c>
      <c r="E719" s="12" t="e">
        <v>#DIV/0!</v>
      </c>
      <c r="F719" s="12">
        <v>-100</v>
      </c>
      <c r="G719" s="35">
        <v>0</v>
      </c>
      <c r="H719" s="35"/>
      <c r="I719" s="35">
        <v>0</v>
      </c>
      <c r="J719" s="12" t="e">
        <v>#DIV/0!</v>
      </c>
      <c r="K719" s="12">
        <v>-100</v>
      </c>
      <c r="L719" s="35">
        <v>0</v>
      </c>
      <c r="M719" s="35"/>
      <c r="N719" s="35">
        <v>0</v>
      </c>
      <c r="O719" s="35">
        <v>0</v>
      </c>
      <c r="P719" s="35">
        <v>0</v>
      </c>
      <c r="Q719" s="35">
        <v>0</v>
      </c>
      <c r="S719" s="35">
        <v>0</v>
      </c>
      <c r="T719" s="12" t="e">
        <v>#DIV/0!</v>
      </c>
      <c r="U719" s="12">
        <v>-100</v>
      </c>
      <c r="V719" s="35">
        <v>0</v>
      </c>
    </row>
    <row r="720" spans="1:22">
      <c r="A720" s="168">
        <f t="shared" ref="A720:B720" si="290">A719+7</f>
        <v>44353</v>
      </c>
      <c r="B720" s="11">
        <f t="shared" si="290"/>
        <v>44351</v>
      </c>
      <c r="C720" s="44">
        <v>0</v>
      </c>
      <c r="D720" s="35">
        <v>0</v>
      </c>
      <c r="E720" s="12" t="e">
        <v>#DIV/0!</v>
      </c>
      <c r="F720" s="12">
        <v>-100</v>
      </c>
      <c r="G720" s="35">
        <v>0</v>
      </c>
      <c r="H720" s="35"/>
      <c r="I720" s="35">
        <v>0</v>
      </c>
      <c r="J720" s="12" t="e">
        <v>#DIV/0!</v>
      </c>
      <c r="K720" s="12">
        <v>-100</v>
      </c>
      <c r="L720" s="35">
        <v>0</v>
      </c>
      <c r="M720" s="35"/>
      <c r="N720" s="35">
        <v>0</v>
      </c>
      <c r="O720" s="35">
        <v>0</v>
      </c>
      <c r="P720" s="35">
        <v>0</v>
      </c>
      <c r="Q720" s="35">
        <v>0</v>
      </c>
      <c r="S720" s="35">
        <v>0</v>
      </c>
      <c r="T720" s="12" t="e">
        <v>#DIV/0!</v>
      </c>
      <c r="U720" s="12">
        <v>-100</v>
      </c>
      <c r="V720" s="35">
        <v>0</v>
      </c>
    </row>
    <row r="721" spans="1:22">
      <c r="A721" s="168">
        <f t="shared" ref="A721:B721" si="291">A720+7</f>
        <v>44360</v>
      </c>
      <c r="B721" s="11">
        <f t="shared" si="291"/>
        <v>44358</v>
      </c>
      <c r="C721" s="44">
        <v>0</v>
      </c>
      <c r="D721" s="35">
        <v>0</v>
      </c>
      <c r="E721" s="12" t="e">
        <v>#DIV/0!</v>
      </c>
      <c r="F721" s="12">
        <v>-100</v>
      </c>
      <c r="G721" s="35">
        <v>0</v>
      </c>
      <c r="H721" s="35"/>
      <c r="I721" s="35">
        <v>0</v>
      </c>
      <c r="J721" s="12" t="e">
        <v>#DIV/0!</v>
      </c>
      <c r="K721" s="12">
        <v>-100</v>
      </c>
      <c r="L721" s="35">
        <v>0</v>
      </c>
      <c r="M721" s="35"/>
      <c r="N721" s="35">
        <v>0</v>
      </c>
      <c r="O721" s="35">
        <v>0</v>
      </c>
      <c r="P721" s="35">
        <v>0</v>
      </c>
      <c r="Q721" s="35">
        <v>0</v>
      </c>
      <c r="S721" s="35">
        <v>0</v>
      </c>
      <c r="T721" s="12" t="e">
        <v>#DIV/0!</v>
      </c>
      <c r="U721" s="12">
        <v>-100</v>
      </c>
      <c r="V721" s="35">
        <v>0</v>
      </c>
    </row>
    <row r="722" spans="1:22">
      <c r="A722" s="168">
        <f t="shared" ref="A722:B722" si="292">A721+7</f>
        <v>44367</v>
      </c>
      <c r="B722" s="11">
        <f t="shared" si="292"/>
        <v>44365</v>
      </c>
      <c r="C722" s="44">
        <v>0</v>
      </c>
      <c r="D722" s="35">
        <v>0</v>
      </c>
      <c r="E722" s="12" t="e">
        <v>#DIV/0!</v>
      </c>
      <c r="F722" s="12">
        <v>-100</v>
      </c>
      <c r="G722" s="35">
        <v>0</v>
      </c>
      <c r="H722" s="35"/>
      <c r="I722" s="35">
        <v>0</v>
      </c>
      <c r="J722" s="12" t="e">
        <v>#DIV/0!</v>
      </c>
      <c r="K722" s="12">
        <v>-100</v>
      </c>
      <c r="L722" s="35">
        <v>0</v>
      </c>
      <c r="M722" s="35"/>
      <c r="N722" s="35">
        <v>0</v>
      </c>
      <c r="O722" s="35">
        <v>0</v>
      </c>
      <c r="P722" s="35">
        <v>0</v>
      </c>
      <c r="Q722" s="35">
        <v>0</v>
      </c>
      <c r="S722" s="35">
        <v>0</v>
      </c>
      <c r="T722" s="12" t="e">
        <v>#DIV/0!</v>
      </c>
      <c r="U722" s="12">
        <v>-100</v>
      </c>
      <c r="V722" s="35">
        <v>0</v>
      </c>
    </row>
    <row r="723" spans="1:22">
      <c r="A723" s="168">
        <f t="shared" ref="A723:B723" si="293">A722+7</f>
        <v>44374</v>
      </c>
      <c r="B723" s="11">
        <f t="shared" si="293"/>
        <v>44372</v>
      </c>
      <c r="C723" s="44">
        <v>0</v>
      </c>
      <c r="D723" s="35">
        <v>0</v>
      </c>
      <c r="E723" s="12" t="e">
        <v>#DIV/0!</v>
      </c>
      <c r="F723" s="12">
        <v>-100</v>
      </c>
      <c r="G723" s="35">
        <v>0</v>
      </c>
      <c r="H723" s="35"/>
      <c r="I723" s="35">
        <v>0</v>
      </c>
      <c r="J723" s="12" t="e">
        <v>#DIV/0!</v>
      </c>
      <c r="K723" s="12">
        <v>-100</v>
      </c>
      <c r="L723" s="35">
        <v>0</v>
      </c>
      <c r="M723" s="35"/>
      <c r="N723" s="35">
        <v>0</v>
      </c>
      <c r="O723" s="35">
        <v>0</v>
      </c>
      <c r="P723" s="35">
        <v>0</v>
      </c>
      <c r="Q723" s="35">
        <v>0</v>
      </c>
      <c r="S723" s="35">
        <v>0</v>
      </c>
      <c r="T723" s="12" t="e">
        <v>#DIV/0!</v>
      </c>
      <c r="U723" s="12">
        <v>-100</v>
      </c>
      <c r="V723" s="35">
        <v>0</v>
      </c>
    </row>
    <row r="724" spans="1:22">
      <c r="A724" s="168">
        <f t="shared" ref="A724:B724" si="294">A723+7</f>
        <v>44381</v>
      </c>
      <c r="B724" s="11">
        <f t="shared" si="294"/>
        <v>44379</v>
      </c>
      <c r="C724" s="44">
        <v>0</v>
      </c>
      <c r="D724" s="35">
        <v>0</v>
      </c>
      <c r="E724" s="12" t="e">
        <v>#DIV/0!</v>
      </c>
      <c r="F724" s="12">
        <v>-100</v>
      </c>
      <c r="G724" s="35">
        <v>0</v>
      </c>
      <c r="H724" s="35"/>
      <c r="I724" s="35">
        <v>0</v>
      </c>
      <c r="J724" s="12" t="e">
        <v>#DIV/0!</v>
      </c>
      <c r="K724" s="12">
        <v>-100</v>
      </c>
      <c r="L724" s="35">
        <v>0</v>
      </c>
      <c r="M724" s="35"/>
      <c r="N724" s="35">
        <v>0</v>
      </c>
      <c r="O724" s="35">
        <v>0</v>
      </c>
      <c r="P724" s="35">
        <v>0</v>
      </c>
      <c r="Q724" s="35">
        <v>0</v>
      </c>
      <c r="S724" s="35">
        <v>0</v>
      </c>
      <c r="T724" s="12" t="e">
        <v>#DIV/0!</v>
      </c>
      <c r="U724" s="12">
        <v>-100</v>
      </c>
      <c r="V724" s="35">
        <v>0</v>
      </c>
    </row>
    <row r="725" spans="1:22">
      <c r="A725" s="168">
        <f t="shared" ref="A725:B725" si="295">A724+7</f>
        <v>44388</v>
      </c>
      <c r="B725" s="11">
        <f t="shared" si="295"/>
        <v>44386</v>
      </c>
      <c r="C725" s="44">
        <v>0</v>
      </c>
      <c r="D725" s="35">
        <v>0</v>
      </c>
      <c r="E725" s="12" t="e">
        <v>#DIV/0!</v>
      </c>
      <c r="F725" s="12">
        <v>-100</v>
      </c>
      <c r="G725" s="35">
        <v>0</v>
      </c>
      <c r="H725" s="35"/>
      <c r="I725" s="35">
        <v>0</v>
      </c>
      <c r="J725" s="12" t="e">
        <v>#DIV/0!</v>
      </c>
      <c r="K725" s="12">
        <v>-100</v>
      </c>
      <c r="L725" s="35">
        <v>0</v>
      </c>
      <c r="M725" s="35"/>
      <c r="N725" s="35">
        <v>0</v>
      </c>
      <c r="O725" s="35">
        <v>0</v>
      </c>
      <c r="P725" s="35">
        <v>0</v>
      </c>
      <c r="Q725" s="35">
        <v>0</v>
      </c>
      <c r="S725" s="35">
        <v>0</v>
      </c>
      <c r="T725" s="12" t="e">
        <v>#DIV/0!</v>
      </c>
      <c r="U725" s="12">
        <v>-100</v>
      </c>
      <c r="V725" s="35">
        <v>0</v>
      </c>
    </row>
    <row r="726" spans="1:22">
      <c r="A726" s="168">
        <f t="shared" ref="A726:B726" si="296">A725+7</f>
        <v>44395</v>
      </c>
      <c r="B726" s="11">
        <f t="shared" si="296"/>
        <v>44393</v>
      </c>
      <c r="C726" s="44">
        <v>0</v>
      </c>
      <c r="D726" s="35">
        <v>0</v>
      </c>
      <c r="E726" s="12" t="e">
        <v>#DIV/0!</v>
      </c>
      <c r="F726" s="12">
        <v>-100</v>
      </c>
      <c r="G726" s="35">
        <v>0</v>
      </c>
      <c r="H726" s="35"/>
      <c r="I726" s="35">
        <v>0</v>
      </c>
      <c r="J726" s="12" t="e">
        <v>#DIV/0!</v>
      </c>
      <c r="K726" s="12">
        <v>-100</v>
      </c>
      <c r="L726" s="35">
        <v>0</v>
      </c>
      <c r="M726" s="35"/>
      <c r="N726" s="35">
        <v>0</v>
      </c>
      <c r="O726" s="35">
        <v>0</v>
      </c>
      <c r="P726" s="35">
        <v>0</v>
      </c>
      <c r="Q726" s="35">
        <v>0</v>
      </c>
      <c r="S726" s="35">
        <v>0</v>
      </c>
      <c r="T726" s="12" t="e">
        <v>#DIV/0!</v>
      </c>
      <c r="U726" s="12">
        <v>-100</v>
      </c>
      <c r="V726" s="35">
        <v>0</v>
      </c>
    </row>
    <row r="727" spans="1:22">
      <c r="A727" s="168">
        <f t="shared" ref="A727:B727" si="297">A726+7</f>
        <v>44402</v>
      </c>
      <c r="B727" s="11">
        <f t="shared" si="297"/>
        <v>44400</v>
      </c>
      <c r="C727" s="44">
        <v>0</v>
      </c>
      <c r="D727" s="35">
        <v>0</v>
      </c>
      <c r="E727" s="12" t="e">
        <v>#DIV/0!</v>
      </c>
      <c r="F727" s="12">
        <v>-100</v>
      </c>
      <c r="G727" s="35">
        <v>0</v>
      </c>
      <c r="H727" s="35"/>
      <c r="I727" s="35">
        <v>0</v>
      </c>
      <c r="J727" s="12" t="e">
        <v>#DIV/0!</v>
      </c>
      <c r="K727" s="12">
        <v>-100</v>
      </c>
      <c r="L727" s="35">
        <v>0</v>
      </c>
      <c r="M727" s="35"/>
      <c r="N727" s="35">
        <v>0</v>
      </c>
      <c r="O727" s="35">
        <v>0</v>
      </c>
      <c r="P727" s="35">
        <v>0</v>
      </c>
      <c r="Q727" s="35">
        <v>0</v>
      </c>
      <c r="S727" s="35">
        <v>0</v>
      </c>
      <c r="T727" s="12" t="e">
        <v>#DIV/0!</v>
      </c>
      <c r="U727" s="12">
        <v>-100</v>
      </c>
      <c r="V727" s="35">
        <v>0</v>
      </c>
    </row>
    <row r="728" spans="1:22">
      <c r="A728" s="168">
        <f t="shared" ref="A728:B728" si="298">A727+7</f>
        <v>44409</v>
      </c>
      <c r="B728" s="11">
        <f t="shared" si="298"/>
        <v>44407</v>
      </c>
      <c r="C728" s="44">
        <v>0</v>
      </c>
      <c r="D728" s="35">
        <v>0</v>
      </c>
      <c r="E728" s="12" t="e">
        <v>#DIV/0!</v>
      </c>
      <c r="F728" s="12">
        <v>-100</v>
      </c>
      <c r="G728" s="35">
        <v>0</v>
      </c>
      <c r="H728" s="35"/>
      <c r="I728" s="35">
        <v>0</v>
      </c>
      <c r="J728" s="12" t="e">
        <v>#DIV/0!</v>
      </c>
      <c r="K728" s="12">
        <v>-100</v>
      </c>
      <c r="L728" s="35">
        <v>0</v>
      </c>
      <c r="M728" s="35"/>
      <c r="N728" s="35">
        <v>0</v>
      </c>
      <c r="O728" s="35">
        <v>0</v>
      </c>
      <c r="P728" s="35">
        <v>0</v>
      </c>
      <c r="Q728" s="35">
        <v>0</v>
      </c>
      <c r="S728" s="35">
        <v>0</v>
      </c>
      <c r="T728" s="12" t="e">
        <v>#DIV/0!</v>
      </c>
      <c r="U728" s="12">
        <v>-100</v>
      </c>
      <c r="V728" s="35">
        <v>0</v>
      </c>
    </row>
    <row r="729" spans="1:22">
      <c r="A729" s="168">
        <f t="shared" ref="A729:B729" si="299">A728+7</f>
        <v>44416</v>
      </c>
      <c r="B729" s="11">
        <f t="shared" si="299"/>
        <v>44414</v>
      </c>
      <c r="C729" s="44">
        <v>0</v>
      </c>
      <c r="D729" s="35">
        <v>0</v>
      </c>
      <c r="E729" s="12" t="e">
        <v>#DIV/0!</v>
      </c>
      <c r="F729" s="12">
        <v>-100</v>
      </c>
      <c r="G729" s="35">
        <v>0</v>
      </c>
      <c r="H729" s="35"/>
      <c r="I729" s="35">
        <v>0</v>
      </c>
      <c r="J729" s="12" t="e">
        <v>#DIV/0!</v>
      </c>
      <c r="K729" s="12">
        <v>-100</v>
      </c>
      <c r="L729" s="35">
        <v>0</v>
      </c>
      <c r="M729" s="35"/>
      <c r="N729" s="35">
        <v>0</v>
      </c>
      <c r="O729" s="35">
        <v>0</v>
      </c>
      <c r="P729" s="35">
        <v>0</v>
      </c>
      <c r="Q729" s="35">
        <v>0</v>
      </c>
      <c r="S729" s="35">
        <v>0</v>
      </c>
      <c r="T729" s="12" t="e">
        <v>#DIV/0!</v>
      </c>
      <c r="U729" s="12">
        <v>-100</v>
      </c>
      <c r="V729" s="35">
        <v>0</v>
      </c>
    </row>
    <row r="730" spans="1:22">
      <c r="A730" s="168">
        <f t="shared" ref="A730:B730" si="300">A729+7</f>
        <v>44423</v>
      </c>
      <c r="B730" s="11">
        <f t="shared" si="300"/>
        <v>44421</v>
      </c>
      <c r="C730" s="44">
        <v>0</v>
      </c>
      <c r="D730" s="35">
        <v>0</v>
      </c>
      <c r="E730" s="12" t="e">
        <v>#DIV/0!</v>
      </c>
      <c r="F730" s="12">
        <v>-100</v>
      </c>
      <c r="G730" s="35">
        <v>0</v>
      </c>
      <c r="H730" s="35"/>
      <c r="I730" s="35">
        <v>0</v>
      </c>
      <c r="J730" s="12" t="e">
        <v>#DIV/0!</v>
      </c>
      <c r="K730" s="12">
        <v>-100</v>
      </c>
      <c r="L730" s="35">
        <v>0</v>
      </c>
      <c r="M730" s="35"/>
      <c r="N730" s="35">
        <v>0</v>
      </c>
      <c r="O730" s="35">
        <v>0</v>
      </c>
      <c r="P730" s="35">
        <v>0</v>
      </c>
      <c r="Q730" s="35">
        <v>0</v>
      </c>
      <c r="S730" s="35">
        <v>0</v>
      </c>
      <c r="T730" s="12" t="e">
        <v>#DIV/0!</v>
      </c>
      <c r="U730" s="12">
        <v>-100</v>
      </c>
      <c r="V730" s="35">
        <v>0</v>
      </c>
    </row>
    <row r="731" spans="1:22">
      <c r="A731" s="168">
        <f t="shared" ref="A731:B731" si="301">A730+7</f>
        <v>44430</v>
      </c>
      <c r="B731" s="11">
        <f t="shared" si="301"/>
        <v>44428</v>
      </c>
      <c r="C731" s="44">
        <v>0</v>
      </c>
      <c r="D731" s="35">
        <v>0</v>
      </c>
      <c r="E731" s="12" t="e">
        <v>#DIV/0!</v>
      </c>
      <c r="F731" s="12">
        <v>-100</v>
      </c>
      <c r="G731" s="35">
        <v>0</v>
      </c>
      <c r="H731" s="35"/>
      <c r="I731" s="35">
        <v>0</v>
      </c>
      <c r="J731" s="12" t="e">
        <v>#DIV/0!</v>
      </c>
      <c r="K731" s="12">
        <v>-100</v>
      </c>
      <c r="L731" s="35">
        <v>0</v>
      </c>
      <c r="M731" s="35"/>
      <c r="N731" s="35">
        <v>0</v>
      </c>
      <c r="O731" s="35">
        <v>0</v>
      </c>
      <c r="P731" s="35">
        <v>0</v>
      </c>
      <c r="Q731" s="35">
        <v>0</v>
      </c>
      <c r="S731" s="35">
        <v>0</v>
      </c>
      <c r="T731" s="12" t="e">
        <v>#DIV/0!</v>
      </c>
      <c r="U731" s="12">
        <v>-100</v>
      </c>
      <c r="V731" s="35">
        <v>0</v>
      </c>
    </row>
    <row r="732" spans="1:22">
      <c r="A732" s="168">
        <f t="shared" ref="A732:B732" si="302">A731+7</f>
        <v>44437</v>
      </c>
      <c r="B732" s="11">
        <f t="shared" si="302"/>
        <v>44435</v>
      </c>
      <c r="C732" s="44">
        <v>0</v>
      </c>
      <c r="D732" s="35">
        <v>0</v>
      </c>
      <c r="E732" s="12" t="e">
        <v>#DIV/0!</v>
      </c>
      <c r="F732" s="12">
        <v>-100</v>
      </c>
      <c r="G732" s="35">
        <v>0</v>
      </c>
      <c r="H732" s="35"/>
      <c r="I732" s="35">
        <v>0</v>
      </c>
      <c r="J732" s="12" t="e">
        <v>#DIV/0!</v>
      </c>
      <c r="K732" s="12">
        <v>-100</v>
      </c>
      <c r="L732" s="35">
        <v>0</v>
      </c>
      <c r="M732" s="35"/>
      <c r="N732" s="35">
        <v>0</v>
      </c>
      <c r="O732" s="35">
        <v>0</v>
      </c>
      <c r="P732" s="35">
        <v>0</v>
      </c>
      <c r="Q732" s="35">
        <v>0</v>
      </c>
      <c r="S732" s="35">
        <v>0</v>
      </c>
      <c r="T732" s="12" t="e">
        <v>#DIV/0!</v>
      </c>
      <c r="U732" s="12">
        <v>-100</v>
      </c>
      <c r="V732" s="35">
        <v>0</v>
      </c>
    </row>
    <row r="733" spans="1:22">
      <c r="A733" s="168">
        <f t="shared" ref="A733:B733" si="303">A732+7</f>
        <v>44444</v>
      </c>
      <c r="B733" s="11">
        <f t="shared" si="303"/>
        <v>44442</v>
      </c>
      <c r="C733" s="44">
        <v>0</v>
      </c>
      <c r="D733" s="35">
        <v>0</v>
      </c>
      <c r="E733" s="12" t="e">
        <v>#DIV/0!</v>
      </c>
      <c r="F733" s="12">
        <v>-100</v>
      </c>
      <c r="G733" s="35">
        <v>0</v>
      </c>
      <c r="H733" s="35"/>
      <c r="I733" s="35">
        <v>0</v>
      </c>
      <c r="J733" s="12" t="e">
        <v>#DIV/0!</v>
      </c>
      <c r="K733" s="12">
        <v>-100</v>
      </c>
      <c r="L733" s="35">
        <v>0</v>
      </c>
      <c r="M733" s="35"/>
      <c r="N733" s="35">
        <v>0</v>
      </c>
      <c r="O733" s="35">
        <v>0</v>
      </c>
      <c r="P733" s="35">
        <v>0</v>
      </c>
      <c r="Q733" s="35">
        <v>0</v>
      </c>
      <c r="S733" s="35">
        <v>0</v>
      </c>
      <c r="T733" s="12" t="e">
        <v>#DIV/0!</v>
      </c>
      <c r="U733" s="12">
        <v>-100</v>
      </c>
      <c r="V733" s="35">
        <v>0</v>
      </c>
    </row>
    <row r="734" spans="1:22">
      <c r="A734" s="168">
        <f t="shared" ref="A734:B734" si="304">A733+7</f>
        <v>44451</v>
      </c>
      <c r="B734" s="11">
        <f t="shared" si="304"/>
        <v>44449</v>
      </c>
      <c r="C734" s="44">
        <v>0</v>
      </c>
      <c r="D734" s="35">
        <v>0</v>
      </c>
      <c r="E734" s="12" t="e">
        <v>#DIV/0!</v>
      </c>
      <c r="F734" s="12">
        <v>-100</v>
      </c>
      <c r="G734" s="35">
        <v>0</v>
      </c>
      <c r="H734" s="35"/>
      <c r="I734" s="35">
        <v>0</v>
      </c>
      <c r="J734" s="12" t="e">
        <v>#DIV/0!</v>
      </c>
      <c r="K734" s="12">
        <v>-100</v>
      </c>
      <c r="L734" s="35">
        <v>0</v>
      </c>
      <c r="M734" s="35"/>
      <c r="N734" s="35">
        <v>0</v>
      </c>
      <c r="O734" s="35">
        <v>0</v>
      </c>
      <c r="P734" s="35">
        <v>0</v>
      </c>
      <c r="Q734" s="35">
        <v>0</v>
      </c>
      <c r="S734" s="35">
        <v>0</v>
      </c>
      <c r="T734" s="12" t="e">
        <v>#DIV/0!</v>
      </c>
      <c r="U734" s="12">
        <v>-100</v>
      </c>
      <c r="V734" s="35">
        <v>0</v>
      </c>
    </row>
    <row r="735" spans="1:22">
      <c r="A735" s="168">
        <f t="shared" ref="A735:B735" si="305">A734+7</f>
        <v>44458</v>
      </c>
      <c r="B735" s="11">
        <f t="shared" si="305"/>
        <v>44456</v>
      </c>
      <c r="C735" s="44">
        <v>0</v>
      </c>
      <c r="D735" s="35">
        <v>0</v>
      </c>
      <c r="E735" s="12" t="e">
        <v>#DIV/0!</v>
      </c>
      <c r="F735" s="12">
        <v>-100</v>
      </c>
      <c r="G735" s="35">
        <v>0</v>
      </c>
      <c r="H735" s="35"/>
      <c r="I735" s="35">
        <v>0</v>
      </c>
      <c r="J735" s="12" t="e">
        <v>#DIV/0!</v>
      </c>
      <c r="K735" s="12">
        <v>-100</v>
      </c>
      <c r="L735" s="35">
        <v>0</v>
      </c>
      <c r="M735" s="35"/>
      <c r="N735" s="35">
        <v>0</v>
      </c>
      <c r="O735" s="35">
        <v>0</v>
      </c>
      <c r="P735" s="35">
        <v>0</v>
      </c>
      <c r="Q735" s="35">
        <v>0</v>
      </c>
      <c r="S735" s="35">
        <v>0</v>
      </c>
      <c r="T735" s="12" t="e">
        <v>#DIV/0!</v>
      </c>
      <c r="U735" s="12">
        <v>-100</v>
      </c>
      <c r="V735" s="35">
        <v>0</v>
      </c>
    </row>
    <row r="736" spans="1:22">
      <c r="A736" s="168">
        <f t="shared" ref="A736:B736" si="306">A735+7</f>
        <v>44465</v>
      </c>
      <c r="B736" s="11">
        <f t="shared" si="306"/>
        <v>44463</v>
      </c>
      <c r="C736" s="44">
        <v>0</v>
      </c>
      <c r="D736" s="35">
        <v>0</v>
      </c>
      <c r="E736" s="12" t="e">
        <v>#DIV/0!</v>
      </c>
      <c r="F736" s="12">
        <v>-100</v>
      </c>
      <c r="G736" s="35">
        <v>0</v>
      </c>
      <c r="H736" s="35"/>
      <c r="I736" s="35">
        <v>0</v>
      </c>
      <c r="J736" s="12" t="e">
        <v>#DIV/0!</v>
      </c>
      <c r="K736" s="12">
        <v>-100</v>
      </c>
      <c r="L736" s="35">
        <v>0</v>
      </c>
      <c r="M736" s="35"/>
      <c r="N736" s="35">
        <v>0</v>
      </c>
      <c r="O736" s="35">
        <v>0</v>
      </c>
      <c r="P736" s="35">
        <v>0</v>
      </c>
      <c r="Q736" s="35">
        <v>0</v>
      </c>
      <c r="S736" s="35">
        <v>0</v>
      </c>
      <c r="T736" s="12" t="e">
        <v>#DIV/0!</v>
      </c>
      <c r="U736" s="12">
        <v>-100</v>
      </c>
      <c r="V736" s="35">
        <v>0</v>
      </c>
    </row>
    <row r="737" spans="1:22">
      <c r="A737" s="168">
        <f t="shared" ref="A737:B737" si="307">A736+7</f>
        <v>44472</v>
      </c>
      <c r="B737" s="11">
        <f t="shared" si="307"/>
        <v>44470</v>
      </c>
      <c r="C737" s="44">
        <v>0</v>
      </c>
      <c r="D737" s="35">
        <v>0</v>
      </c>
      <c r="E737" s="12" t="e">
        <v>#DIV/0!</v>
      </c>
      <c r="F737" s="12">
        <v>-100</v>
      </c>
      <c r="G737" s="35">
        <v>0</v>
      </c>
      <c r="H737" s="35"/>
      <c r="I737" s="35">
        <v>0</v>
      </c>
      <c r="J737" s="12" t="e">
        <v>#DIV/0!</v>
      </c>
      <c r="K737" s="12">
        <v>-100</v>
      </c>
      <c r="L737" s="35">
        <v>0</v>
      </c>
      <c r="M737" s="35"/>
      <c r="N737" s="35">
        <v>0</v>
      </c>
      <c r="O737" s="35">
        <v>0</v>
      </c>
      <c r="P737" s="35">
        <v>0</v>
      </c>
      <c r="Q737" s="35">
        <v>0</v>
      </c>
      <c r="S737" s="35">
        <v>0</v>
      </c>
      <c r="T737" s="12" t="e">
        <v>#DIV/0!</v>
      </c>
      <c r="U737" s="12">
        <v>-100</v>
      </c>
      <c r="V737" s="35">
        <v>0</v>
      </c>
    </row>
    <row r="738" spans="1:22">
      <c r="A738" s="168">
        <f t="shared" ref="A738:B738" si="308">A737+7</f>
        <v>44479</v>
      </c>
      <c r="B738" s="11">
        <f t="shared" si="308"/>
        <v>44477</v>
      </c>
      <c r="C738" s="44">
        <v>0</v>
      </c>
      <c r="D738" s="35">
        <v>0</v>
      </c>
      <c r="E738" s="12" t="e">
        <v>#DIV/0!</v>
      </c>
      <c r="F738" s="12">
        <v>-100</v>
      </c>
      <c r="G738" s="35">
        <v>0</v>
      </c>
      <c r="H738" s="35"/>
      <c r="I738" s="35">
        <v>0</v>
      </c>
      <c r="J738" s="12" t="e">
        <v>#DIV/0!</v>
      </c>
      <c r="K738" s="12">
        <v>-100</v>
      </c>
      <c r="L738" s="35">
        <v>0</v>
      </c>
      <c r="M738" s="35"/>
      <c r="N738" s="35">
        <v>0</v>
      </c>
      <c r="O738" s="35">
        <v>0</v>
      </c>
      <c r="P738" s="35">
        <v>0</v>
      </c>
      <c r="Q738" s="35">
        <v>0</v>
      </c>
      <c r="S738" s="35">
        <v>0</v>
      </c>
      <c r="T738" s="12" t="e">
        <v>#DIV/0!</v>
      </c>
      <c r="U738" s="12">
        <v>-100</v>
      </c>
      <c r="V738" s="35">
        <v>0</v>
      </c>
    </row>
    <row r="739" spans="1:22">
      <c r="A739" s="168">
        <f t="shared" ref="A739:B739" si="309">A738+7</f>
        <v>44486</v>
      </c>
      <c r="B739" s="11">
        <f t="shared" si="309"/>
        <v>44484</v>
      </c>
      <c r="C739" s="44">
        <v>0</v>
      </c>
      <c r="D739" s="35">
        <v>0</v>
      </c>
      <c r="E739" s="12" t="e">
        <v>#DIV/0!</v>
      </c>
      <c r="F739" s="12">
        <v>-100</v>
      </c>
      <c r="G739" s="35">
        <v>0</v>
      </c>
      <c r="H739" s="35"/>
      <c r="I739" s="35">
        <v>0</v>
      </c>
      <c r="J739" s="12" t="e">
        <v>#DIV/0!</v>
      </c>
      <c r="K739" s="12">
        <v>-100</v>
      </c>
      <c r="L739" s="35">
        <v>0</v>
      </c>
      <c r="M739" s="35"/>
      <c r="N739" s="35">
        <v>0</v>
      </c>
      <c r="O739" s="35">
        <v>0</v>
      </c>
      <c r="P739" s="35">
        <v>0</v>
      </c>
      <c r="Q739" s="35">
        <v>0</v>
      </c>
      <c r="S739" s="35">
        <v>0</v>
      </c>
      <c r="T739" s="12" t="e">
        <v>#DIV/0!</v>
      </c>
      <c r="U739" s="12">
        <v>-100</v>
      </c>
      <c r="V739" s="35">
        <v>0</v>
      </c>
    </row>
    <row r="740" spans="1:22">
      <c r="A740" s="168">
        <f t="shared" ref="A740:B740" si="310">A739+7</f>
        <v>44493</v>
      </c>
      <c r="B740" s="11">
        <f t="shared" si="310"/>
        <v>44491</v>
      </c>
      <c r="C740" s="44">
        <v>0</v>
      </c>
      <c r="D740" s="35">
        <v>0</v>
      </c>
      <c r="E740" s="12" t="e">
        <v>#DIV/0!</v>
      </c>
      <c r="F740" s="12">
        <v>-100</v>
      </c>
      <c r="G740" s="35">
        <v>0</v>
      </c>
      <c r="H740" s="35"/>
      <c r="I740" s="35">
        <v>0</v>
      </c>
      <c r="J740" s="12" t="e">
        <v>#DIV/0!</v>
      </c>
      <c r="K740" s="12">
        <v>-100</v>
      </c>
      <c r="L740" s="35">
        <v>0</v>
      </c>
      <c r="M740" s="35"/>
      <c r="N740" s="35">
        <v>0</v>
      </c>
      <c r="O740" s="35">
        <v>0</v>
      </c>
      <c r="P740" s="35">
        <v>0</v>
      </c>
      <c r="Q740" s="35">
        <v>0</v>
      </c>
      <c r="S740" s="35">
        <v>0</v>
      </c>
      <c r="T740" s="12" t="e">
        <v>#DIV/0!</v>
      </c>
      <c r="U740" s="12">
        <v>-100</v>
      </c>
      <c r="V740" s="35">
        <v>0</v>
      </c>
    </row>
    <row r="741" spans="1:22">
      <c r="A741" s="168">
        <f t="shared" ref="A741:B741" si="311">A740+7</f>
        <v>44500</v>
      </c>
      <c r="B741" s="11">
        <f t="shared" si="311"/>
        <v>44498</v>
      </c>
      <c r="C741" s="44">
        <v>0</v>
      </c>
      <c r="D741" s="35">
        <v>0</v>
      </c>
      <c r="E741" s="12" t="e">
        <v>#DIV/0!</v>
      </c>
      <c r="F741" s="12">
        <v>-100</v>
      </c>
      <c r="G741" s="35">
        <v>0</v>
      </c>
      <c r="H741" s="35"/>
      <c r="I741" s="35">
        <v>0</v>
      </c>
      <c r="J741" s="12" t="e">
        <v>#DIV/0!</v>
      </c>
      <c r="K741" s="12">
        <v>-100</v>
      </c>
      <c r="L741" s="35">
        <v>0</v>
      </c>
      <c r="M741" s="35"/>
      <c r="N741" s="35">
        <v>0</v>
      </c>
      <c r="O741" s="35">
        <v>0</v>
      </c>
      <c r="P741" s="35">
        <v>0</v>
      </c>
      <c r="Q741" s="35">
        <v>0</v>
      </c>
      <c r="S741" s="35">
        <v>0</v>
      </c>
      <c r="T741" s="12" t="e">
        <v>#DIV/0!</v>
      </c>
      <c r="U741" s="12">
        <v>-100</v>
      </c>
      <c r="V741" s="35">
        <v>0</v>
      </c>
    </row>
    <row r="742" spans="1:22">
      <c r="A742" s="168">
        <f t="shared" ref="A742:B742" si="312">A741+7</f>
        <v>44507</v>
      </c>
      <c r="B742" s="11">
        <f t="shared" si="312"/>
        <v>44505</v>
      </c>
      <c r="C742" s="44">
        <v>0</v>
      </c>
      <c r="D742" s="35">
        <v>0</v>
      </c>
      <c r="E742" s="12" t="e">
        <v>#DIV/0!</v>
      </c>
      <c r="F742" s="12">
        <v>-100</v>
      </c>
      <c r="G742" s="35">
        <v>0</v>
      </c>
      <c r="H742" s="35"/>
      <c r="I742" s="35">
        <v>0</v>
      </c>
      <c r="J742" s="12" t="e">
        <v>#DIV/0!</v>
      </c>
      <c r="K742" s="12">
        <v>-100</v>
      </c>
      <c r="L742" s="35">
        <v>0</v>
      </c>
      <c r="M742" s="35"/>
      <c r="N742" s="35">
        <v>0</v>
      </c>
      <c r="O742" s="35">
        <v>0</v>
      </c>
      <c r="P742" s="35">
        <v>0</v>
      </c>
      <c r="Q742" s="35">
        <v>0</v>
      </c>
      <c r="S742" s="35">
        <v>0</v>
      </c>
      <c r="T742" s="12" t="e">
        <v>#DIV/0!</v>
      </c>
      <c r="U742" s="12">
        <v>-100</v>
      </c>
      <c r="V742" s="35">
        <v>0</v>
      </c>
    </row>
    <row r="743" spans="1:22">
      <c r="A743" s="168">
        <f t="shared" ref="A743:B743" si="313">A742+7</f>
        <v>44514</v>
      </c>
      <c r="B743" s="11">
        <f t="shared" si="313"/>
        <v>44512</v>
      </c>
      <c r="C743" s="44">
        <v>0</v>
      </c>
      <c r="D743" s="35">
        <v>0</v>
      </c>
      <c r="E743" s="12" t="e">
        <v>#DIV/0!</v>
      </c>
      <c r="F743" s="12">
        <v>-100</v>
      </c>
      <c r="G743" s="35">
        <v>0</v>
      </c>
      <c r="H743" s="35"/>
      <c r="I743" s="35">
        <v>0</v>
      </c>
      <c r="J743" s="12" t="e">
        <v>#DIV/0!</v>
      </c>
      <c r="K743" s="12">
        <v>-100</v>
      </c>
      <c r="L743" s="35">
        <v>0</v>
      </c>
      <c r="M743" s="35"/>
      <c r="N743" s="35">
        <v>0</v>
      </c>
      <c r="O743" s="35">
        <v>0</v>
      </c>
      <c r="P743" s="35">
        <v>0</v>
      </c>
      <c r="Q743" s="35">
        <v>0</v>
      </c>
      <c r="S743" s="35">
        <v>0</v>
      </c>
      <c r="T743" s="12" t="e">
        <v>#DIV/0!</v>
      </c>
      <c r="U743" s="12">
        <v>-100</v>
      </c>
      <c r="V743" s="35">
        <v>0</v>
      </c>
    </row>
    <row r="744" spans="1:22">
      <c r="A744" s="168">
        <f t="shared" ref="A744:B744" si="314">A743+7</f>
        <v>44521</v>
      </c>
      <c r="B744" s="11">
        <f t="shared" si="314"/>
        <v>44519</v>
      </c>
      <c r="C744" s="44">
        <v>0</v>
      </c>
      <c r="D744" s="35">
        <v>0</v>
      </c>
      <c r="E744" s="12" t="e">
        <v>#DIV/0!</v>
      </c>
      <c r="F744" s="12">
        <v>-100</v>
      </c>
      <c r="G744" s="35">
        <v>0</v>
      </c>
      <c r="H744" s="35"/>
      <c r="I744" s="35">
        <v>0</v>
      </c>
      <c r="J744" s="12" t="e">
        <v>#DIV/0!</v>
      </c>
      <c r="K744" s="12">
        <v>-100</v>
      </c>
      <c r="L744" s="35">
        <v>0</v>
      </c>
      <c r="M744" s="35"/>
      <c r="N744" s="35">
        <v>0</v>
      </c>
      <c r="O744" s="35">
        <v>0</v>
      </c>
      <c r="P744" s="35">
        <v>0</v>
      </c>
      <c r="Q744" s="35">
        <v>0</v>
      </c>
      <c r="S744" s="35">
        <v>0</v>
      </c>
      <c r="T744" s="12" t="e">
        <v>#DIV/0!</v>
      </c>
      <c r="U744" s="12">
        <v>-100</v>
      </c>
      <c r="V744" s="35">
        <v>0</v>
      </c>
    </row>
    <row r="745" spans="1:22">
      <c r="A745" s="168">
        <f t="shared" ref="A745:B745" si="315">A744+7</f>
        <v>44528</v>
      </c>
      <c r="B745" s="11">
        <f t="shared" si="315"/>
        <v>44526</v>
      </c>
      <c r="C745" s="44">
        <v>0</v>
      </c>
      <c r="D745" s="35">
        <v>0</v>
      </c>
      <c r="E745" s="12" t="e">
        <v>#DIV/0!</v>
      </c>
      <c r="F745" s="12">
        <v>-100</v>
      </c>
      <c r="G745" s="35">
        <v>0</v>
      </c>
      <c r="H745" s="35"/>
      <c r="I745" s="35">
        <v>0</v>
      </c>
      <c r="J745" s="12" t="e">
        <v>#DIV/0!</v>
      </c>
      <c r="K745" s="12">
        <v>-100</v>
      </c>
      <c r="L745" s="35">
        <v>0</v>
      </c>
      <c r="M745" s="35"/>
      <c r="N745" s="35">
        <v>0</v>
      </c>
      <c r="O745" s="35">
        <v>0</v>
      </c>
      <c r="P745" s="35">
        <v>0</v>
      </c>
      <c r="Q745" s="35">
        <v>0</v>
      </c>
      <c r="S745" s="35">
        <v>0</v>
      </c>
      <c r="T745" s="12" t="e">
        <v>#DIV/0!</v>
      </c>
      <c r="U745" s="12">
        <v>-100</v>
      </c>
      <c r="V745" s="35">
        <v>0</v>
      </c>
    </row>
    <row r="746" spans="1:22">
      <c r="A746" s="168">
        <f t="shared" ref="A746:B746" si="316">A745+7</f>
        <v>44535</v>
      </c>
      <c r="B746" s="11">
        <f t="shared" si="316"/>
        <v>44533</v>
      </c>
      <c r="C746" s="44">
        <v>0</v>
      </c>
      <c r="D746" s="35">
        <v>0</v>
      </c>
      <c r="E746" s="12" t="e">
        <v>#DIV/0!</v>
      </c>
      <c r="F746" s="12">
        <v>-100</v>
      </c>
      <c r="G746" s="35">
        <v>0</v>
      </c>
      <c r="H746" s="35"/>
      <c r="I746" s="35">
        <v>0</v>
      </c>
      <c r="J746" s="12" t="e">
        <v>#DIV/0!</v>
      </c>
      <c r="K746" s="12">
        <v>-100</v>
      </c>
      <c r="L746" s="35">
        <v>0</v>
      </c>
      <c r="M746" s="35"/>
      <c r="N746" s="35">
        <v>0</v>
      </c>
      <c r="O746" s="35">
        <v>0</v>
      </c>
      <c r="P746" s="35">
        <v>0</v>
      </c>
      <c r="Q746" s="35">
        <v>0</v>
      </c>
      <c r="S746" s="35">
        <v>0</v>
      </c>
      <c r="T746" s="12" t="e">
        <v>#DIV/0!</v>
      </c>
      <c r="U746" s="12">
        <v>-100</v>
      </c>
      <c r="V746" s="35">
        <v>0</v>
      </c>
    </row>
    <row r="747" spans="1:22">
      <c r="A747" s="168">
        <f t="shared" ref="A747:B747" si="317">A746+7</f>
        <v>44542</v>
      </c>
      <c r="B747" s="11">
        <f t="shared" si="317"/>
        <v>44540</v>
      </c>
      <c r="C747" s="44">
        <v>0</v>
      </c>
      <c r="D747" s="35">
        <v>0</v>
      </c>
      <c r="E747" s="12" t="e">
        <v>#DIV/0!</v>
      </c>
      <c r="F747" s="12">
        <v>-100</v>
      </c>
      <c r="G747" s="35">
        <v>0</v>
      </c>
      <c r="H747" s="35"/>
      <c r="I747" s="35">
        <v>0</v>
      </c>
      <c r="J747" s="12" t="e">
        <v>#DIV/0!</v>
      </c>
      <c r="K747" s="12">
        <v>-100</v>
      </c>
      <c r="L747" s="35">
        <v>0</v>
      </c>
      <c r="M747" s="35"/>
      <c r="N747" s="35">
        <v>0</v>
      </c>
      <c r="O747" s="35">
        <v>0</v>
      </c>
      <c r="P747" s="35">
        <v>0</v>
      </c>
      <c r="Q747" s="35">
        <v>0</v>
      </c>
      <c r="S747" s="35">
        <v>0</v>
      </c>
      <c r="T747" s="12" t="e">
        <v>#DIV/0!</v>
      </c>
      <c r="U747" s="12">
        <v>-100</v>
      </c>
      <c r="V747" s="35">
        <v>0</v>
      </c>
    </row>
    <row r="748" spans="1:22">
      <c r="A748" s="168">
        <f t="shared" ref="A748:B748" si="318">A747+7</f>
        <v>44549</v>
      </c>
      <c r="B748" s="11">
        <f t="shared" si="318"/>
        <v>44547</v>
      </c>
      <c r="C748" s="44">
        <v>0</v>
      </c>
      <c r="D748" s="35">
        <v>0</v>
      </c>
      <c r="E748" s="12" t="e">
        <v>#DIV/0!</v>
      </c>
      <c r="F748" s="12">
        <v>-100</v>
      </c>
      <c r="G748" s="35">
        <v>0</v>
      </c>
      <c r="H748" s="35"/>
      <c r="I748" s="35">
        <v>0</v>
      </c>
      <c r="J748" s="12" t="e">
        <v>#DIV/0!</v>
      </c>
      <c r="K748" s="12">
        <v>-100</v>
      </c>
      <c r="L748" s="35">
        <v>0</v>
      </c>
      <c r="M748" s="35"/>
      <c r="N748" s="35">
        <v>0</v>
      </c>
      <c r="O748" s="35">
        <v>0</v>
      </c>
      <c r="P748" s="35">
        <v>0</v>
      </c>
      <c r="Q748" s="35">
        <v>0</v>
      </c>
      <c r="S748" s="35">
        <v>0</v>
      </c>
      <c r="T748" s="12" t="e">
        <v>#DIV/0!</v>
      </c>
      <c r="U748" s="12">
        <v>-100</v>
      </c>
      <c r="V748" s="35">
        <v>0</v>
      </c>
    </row>
    <row r="749" spans="1:22">
      <c r="A749" s="168">
        <f t="shared" ref="A749:B749" si="319">A748+7</f>
        <v>44556</v>
      </c>
      <c r="B749" s="11">
        <f t="shared" si="319"/>
        <v>44554</v>
      </c>
      <c r="C749" s="44">
        <v>0</v>
      </c>
      <c r="D749" s="35">
        <v>0</v>
      </c>
      <c r="E749" s="12" t="e">
        <v>#DIV/0!</v>
      </c>
      <c r="F749" s="12">
        <v>-100</v>
      </c>
      <c r="G749" s="35">
        <v>0</v>
      </c>
      <c r="H749" s="35"/>
      <c r="I749" s="35">
        <v>0</v>
      </c>
      <c r="J749" s="12" t="e">
        <v>#DIV/0!</v>
      </c>
      <c r="K749" s="12">
        <v>-100</v>
      </c>
      <c r="L749" s="35">
        <v>0</v>
      </c>
      <c r="M749" s="35"/>
      <c r="N749" s="35">
        <v>0</v>
      </c>
      <c r="O749" s="35">
        <v>0</v>
      </c>
      <c r="P749" s="35">
        <v>0</v>
      </c>
      <c r="Q749" s="35">
        <v>0</v>
      </c>
      <c r="S749" s="35">
        <v>0</v>
      </c>
      <c r="T749" s="12" t="e">
        <v>#DIV/0!</v>
      </c>
      <c r="U749" s="12">
        <v>-100</v>
      </c>
      <c r="V749" s="35">
        <v>0</v>
      </c>
    </row>
    <row r="750" spans="1:22">
      <c r="A750" s="168">
        <f t="shared" ref="A750:B750" si="320">A749+7</f>
        <v>44563</v>
      </c>
      <c r="B750" s="11">
        <f t="shared" si="320"/>
        <v>44561</v>
      </c>
      <c r="C750" s="44">
        <v>0</v>
      </c>
      <c r="D750" s="35">
        <v>0</v>
      </c>
      <c r="E750" s="12" t="e">
        <v>#DIV/0!</v>
      </c>
      <c r="F750" s="12">
        <v>-100</v>
      </c>
      <c r="G750" s="35">
        <v>0</v>
      </c>
      <c r="H750" s="35"/>
      <c r="I750" s="35">
        <v>0</v>
      </c>
      <c r="J750" s="12" t="e">
        <v>#DIV/0!</v>
      </c>
      <c r="K750" s="12">
        <v>-100</v>
      </c>
      <c r="L750" s="35">
        <v>0</v>
      </c>
      <c r="M750" s="35"/>
      <c r="N750" s="35">
        <v>0</v>
      </c>
      <c r="O750" s="35">
        <v>0</v>
      </c>
      <c r="P750" s="35">
        <v>0</v>
      </c>
      <c r="Q750" s="35">
        <v>0</v>
      </c>
      <c r="S750" s="35">
        <v>0</v>
      </c>
      <c r="T750" s="12" t="e">
        <v>#DIV/0!</v>
      </c>
      <c r="U750" s="12">
        <v>-100</v>
      </c>
      <c r="V750" s="35">
        <v>0</v>
      </c>
    </row>
    <row r="751" spans="1:22">
      <c r="A751" s="168">
        <f t="shared" ref="A751:B751" si="321">A750+7</f>
        <v>44570</v>
      </c>
      <c r="B751" s="11">
        <f t="shared" si="321"/>
        <v>44568</v>
      </c>
      <c r="C751" s="44">
        <v>0</v>
      </c>
      <c r="D751" s="35">
        <v>0</v>
      </c>
      <c r="E751" s="12">
        <v>0</v>
      </c>
      <c r="F751" s="12">
        <v>0</v>
      </c>
      <c r="G751" s="35">
        <v>0</v>
      </c>
      <c r="H751" s="35"/>
      <c r="I751" s="35">
        <v>0</v>
      </c>
      <c r="J751" s="12">
        <v>0</v>
      </c>
      <c r="K751" s="12">
        <v>0</v>
      </c>
      <c r="L751" s="35">
        <v>0</v>
      </c>
      <c r="M751" s="35"/>
      <c r="N751" s="35">
        <v>0</v>
      </c>
      <c r="O751" s="35">
        <v>0</v>
      </c>
      <c r="P751" s="35">
        <v>0</v>
      </c>
      <c r="Q751" s="35">
        <v>0</v>
      </c>
      <c r="S751" s="35">
        <v>0</v>
      </c>
      <c r="T751" s="12">
        <v>0</v>
      </c>
      <c r="U751" s="12">
        <v>0</v>
      </c>
      <c r="V751" s="35">
        <v>0</v>
      </c>
    </row>
    <row r="752" spans="1:22">
      <c r="A752" s="168">
        <f t="shared" ref="A752:B752" si="322">A751+7</f>
        <v>44577</v>
      </c>
      <c r="B752" s="11">
        <f t="shared" si="322"/>
        <v>44575</v>
      </c>
      <c r="C752" s="44">
        <v>0</v>
      </c>
      <c r="D752" s="35">
        <v>0</v>
      </c>
      <c r="E752" s="12">
        <v>0</v>
      </c>
      <c r="F752" s="12">
        <v>0</v>
      </c>
      <c r="G752" s="35">
        <v>0</v>
      </c>
      <c r="H752" s="35"/>
      <c r="I752" s="35">
        <v>0</v>
      </c>
      <c r="J752" s="12">
        <v>0</v>
      </c>
      <c r="K752" s="12">
        <v>0</v>
      </c>
      <c r="L752" s="35">
        <v>0</v>
      </c>
      <c r="M752" s="35"/>
      <c r="N752" s="35">
        <v>0</v>
      </c>
      <c r="O752" s="35">
        <v>0</v>
      </c>
      <c r="P752" s="35">
        <v>0</v>
      </c>
      <c r="Q752" s="35">
        <v>0</v>
      </c>
      <c r="S752" s="35">
        <v>0</v>
      </c>
      <c r="T752" s="12">
        <v>0</v>
      </c>
      <c r="U752" s="12">
        <v>0</v>
      </c>
      <c r="V752" s="35">
        <v>0</v>
      </c>
    </row>
    <row r="753" spans="1:22">
      <c r="A753" s="168">
        <f t="shared" ref="A753:B753" si="323">A752+7</f>
        <v>44584</v>
      </c>
      <c r="B753" s="11">
        <f t="shared" si="323"/>
        <v>44582</v>
      </c>
      <c r="C753" s="44">
        <v>0</v>
      </c>
      <c r="D753" s="35">
        <v>0</v>
      </c>
      <c r="E753" s="12">
        <v>0</v>
      </c>
      <c r="F753" s="12">
        <v>0</v>
      </c>
      <c r="G753" s="35">
        <v>0</v>
      </c>
      <c r="H753" s="35"/>
      <c r="I753" s="35">
        <v>0</v>
      </c>
      <c r="J753" s="12">
        <v>0</v>
      </c>
      <c r="K753" s="12">
        <v>0</v>
      </c>
      <c r="L753" s="35">
        <v>0</v>
      </c>
      <c r="M753" s="35"/>
      <c r="N753" s="35">
        <v>0</v>
      </c>
      <c r="O753" s="35">
        <v>0</v>
      </c>
      <c r="P753" s="35">
        <v>0</v>
      </c>
      <c r="Q753" s="35">
        <v>0</v>
      </c>
      <c r="S753" s="35">
        <v>0</v>
      </c>
      <c r="T753" s="12">
        <v>0</v>
      </c>
      <c r="U753" s="12">
        <v>0</v>
      </c>
      <c r="V753" s="35">
        <v>0</v>
      </c>
    </row>
    <row r="754" spans="1:22">
      <c r="A754" s="168">
        <f t="shared" ref="A754:B754" si="324">A753+7</f>
        <v>44591</v>
      </c>
      <c r="B754" s="11">
        <f t="shared" si="324"/>
        <v>44589</v>
      </c>
      <c r="C754" s="44">
        <v>0</v>
      </c>
      <c r="D754" s="35">
        <v>0</v>
      </c>
      <c r="E754" s="12">
        <v>0</v>
      </c>
      <c r="F754" s="12">
        <v>0</v>
      </c>
      <c r="G754" s="35">
        <v>0</v>
      </c>
      <c r="H754" s="35"/>
      <c r="I754" s="35">
        <v>0</v>
      </c>
      <c r="J754" s="12">
        <v>0</v>
      </c>
      <c r="K754" s="12">
        <v>0</v>
      </c>
      <c r="L754" s="35">
        <v>0</v>
      </c>
      <c r="M754" s="35"/>
      <c r="N754" s="35">
        <v>0</v>
      </c>
      <c r="O754" s="35">
        <v>0</v>
      </c>
      <c r="P754" s="35">
        <v>0</v>
      </c>
      <c r="Q754" s="35">
        <v>0</v>
      </c>
      <c r="S754" s="35">
        <v>0</v>
      </c>
      <c r="T754" s="12">
        <v>0</v>
      </c>
      <c r="U754" s="12">
        <v>0</v>
      </c>
      <c r="V754" s="35">
        <v>0</v>
      </c>
    </row>
    <row r="755" spans="1:22">
      <c r="A755" s="168">
        <f t="shared" ref="A755:B755" si="325">A754+7</f>
        <v>44598</v>
      </c>
      <c r="B755" s="11">
        <f t="shared" si="325"/>
        <v>44596</v>
      </c>
      <c r="C755" s="44">
        <v>0</v>
      </c>
      <c r="D755" s="35">
        <v>0</v>
      </c>
      <c r="E755" s="12">
        <v>0</v>
      </c>
      <c r="F755" s="12">
        <v>0</v>
      </c>
      <c r="G755" s="35">
        <v>0</v>
      </c>
      <c r="H755" s="35"/>
      <c r="I755" s="35">
        <v>0</v>
      </c>
      <c r="J755" s="12">
        <v>0</v>
      </c>
      <c r="K755" s="12">
        <v>0</v>
      </c>
      <c r="L755" s="35">
        <v>0</v>
      </c>
      <c r="M755" s="35"/>
      <c r="N755" s="35">
        <v>0</v>
      </c>
      <c r="O755" s="35">
        <v>0</v>
      </c>
      <c r="P755" s="35">
        <v>0</v>
      </c>
      <c r="Q755" s="35">
        <v>0</v>
      </c>
      <c r="S755" s="35">
        <v>0</v>
      </c>
      <c r="T755" s="12">
        <v>0</v>
      </c>
      <c r="U755" s="12">
        <v>0</v>
      </c>
      <c r="V755" s="35">
        <v>0</v>
      </c>
    </row>
    <row r="756" spans="1:22">
      <c r="A756" s="168">
        <f t="shared" ref="A756:B756" si="326">A755+7</f>
        <v>44605</v>
      </c>
      <c r="B756" s="11">
        <f t="shared" si="326"/>
        <v>44603</v>
      </c>
      <c r="C756" s="44">
        <v>0</v>
      </c>
      <c r="D756" s="35">
        <v>0</v>
      </c>
      <c r="E756" s="12">
        <v>0</v>
      </c>
      <c r="F756" s="12">
        <v>0</v>
      </c>
      <c r="G756" s="35">
        <v>0</v>
      </c>
      <c r="H756" s="35"/>
      <c r="I756" s="35">
        <v>0</v>
      </c>
      <c r="J756" s="12">
        <v>0</v>
      </c>
      <c r="K756" s="12">
        <v>0</v>
      </c>
      <c r="L756" s="35">
        <v>0</v>
      </c>
      <c r="M756" s="35"/>
      <c r="N756" s="35">
        <v>0</v>
      </c>
      <c r="O756" s="35">
        <v>0</v>
      </c>
      <c r="P756" s="35">
        <v>0</v>
      </c>
      <c r="Q756" s="35">
        <v>0</v>
      </c>
      <c r="S756" s="35">
        <v>0</v>
      </c>
      <c r="T756" s="12">
        <v>0</v>
      </c>
      <c r="U756" s="12">
        <v>0</v>
      </c>
      <c r="V756" s="35">
        <v>0</v>
      </c>
    </row>
    <row r="757" spans="1:22">
      <c r="A757" s="168">
        <f t="shared" ref="A757:B757" si="327">A756+7</f>
        <v>44612</v>
      </c>
      <c r="B757" s="11">
        <f t="shared" si="327"/>
        <v>44610</v>
      </c>
      <c r="C757" s="44">
        <v>0</v>
      </c>
      <c r="D757" s="35">
        <v>0</v>
      </c>
      <c r="E757" s="12">
        <v>0</v>
      </c>
      <c r="F757" s="12">
        <v>0</v>
      </c>
      <c r="G757" s="35">
        <v>0</v>
      </c>
      <c r="H757" s="35"/>
      <c r="I757" s="35">
        <v>0</v>
      </c>
      <c r="J757" s="12">
        <v>0</v>
      </c>
      <c r="K757" s="12">
        <v>0</v>
      </c>
      <c r="L757" s="35">
        <v>0</v>
      </c>
      <c r="M757" s="35"/>
      <c r="N757" s="35">
        <v>0</v>
      </c>
      <c r="O757" s="35">
        <v>0</v>
      </c>
      <c r="P757" s="35">
        <v>0</v>
      </c>
      <c r="Q757" s="35">
        <v>0</v>
      </c>
      <c r="S757" s="35">
        <v>0</v>
      </c>
      <c r="T757" s="12">
        <v>0</v>
      </c>
      <c r="U757" s="12">
        <v>0</v>
      </c>
      <c r="V757" s="35">
        <v>0</v>
      </c>
    </row>
    <row r="758" spans="1:22">
      <c r="A758" s="168">
        <f t="shared" ref="A758:B758" si="328">A757+7</f>
        <v>44619</v>
      </c>
      <c r="B758" s="11">
        <f t="shared" si="328"/>
        <v>44617</v>
      </c>
      <c r="C758" s="44">
        <v>0</v>
      </c>
      <c r="D758" s="35">
        <v>0</v>
      </c>
      <c r="E758" s="12">
        <v>0</v>
      </c>
      <c r="F758" s="12">
        <v>0</v>
      </c>
      <c r="G758" s="35">
        <v>0</v>
      </c>
      <c r="H758" s="35"/>
      <c r="I758" s="35">
        <v>0</v>
      </c>
      <c r="J758" s="12">
        <v>0</v>
      </c>
      <c r="K758" s="12">
        <v>0</v>
      </c>
      <c r="L758" s="35">
        <v>0</v>
      </c>
      <c r="M758" s="35"/>
      <c r="N758" s="35">
        <v>0</v>
      </c>
      <c r="O758" s="35">
        <v>0</v>
      </c>
      <c r="P758" s="35">
        <v>0</v>
      </c>
      <c r="Q758" s="35">
        <v>0</v>
      </c>
      <c r="S758" s="35">
        <v>0</v>
      </c>
      <c r="T758" s="12">
        <v>0</v>
      </c>
      <c r="U758" s="12">
        <v>0</v>
      </c>
      <c r="V758" s="35">
        <v>0</v>
      </c>
    </row>
    <row r="759" spans="1:22">
      <c r="A759" s="168">
        <f t="shared" ref="A759:B759" si="329">A758+7</f>
        <v>44626</v>
      </c>
      <c r="B759" s="11">
        <f t="shared" si="329"/>
        <v>44624</v>
      </c>
      <c r="C759" s="44">
        <v>0</v>
      </c>
      <c r="D759" s="35">
        <v>0</v>
      </c>
      <c r="E759" s="12">
        <v>0</v>
      </c>
      <c r="F759" s="12">
        <v>0</v>
      </c>
      <c r="G759" s="35">
        <v>0</v>
      </c>
      <c r="H759" s="35"/>
      <c r="I759" s="35">
        <v>0</v>
      </c>
      <c r="J759" s="12">
        <v>0</v>
      </c>
      <c r="K759" s="12">
        <v>0</v>
      </c>
      <c r="L759" s="35">
        <v>0</v>
      </c>
      <c r="M759" s="35"/>
      <c r="N759" s="35">
        <v>0</v>
      </c>
      <c r="O759" s="35">
        <v>0</v>
      </c>
      <c r="P759" s="35">
        <v>0</v>
      </c>
      <c r="Q759" s="35">
        <v>0</v>
      </c>
      <c r="S759" s="35">
        <v>0</v>
      </c>
      <c r="T759" s="12">
        <v>0</v>
      </c>
      <c r="U759" s="12">
        <v>0</v>
      </c>
      <c r="V759" s="35">
        <v>0</v>
      </c>
    </row>
    <row r="760" spans="1:22">
      <c r="A760" s="168">
        <f t="shared" ref="A760:B760" si="330">A759+7</f>
        <v>44633</v>
      </c>
      <c r="B760" s="11">
        <f t="shared" si="330"/>
        <v>44631</v>
      </c>
      <c r="C760" s="44">
        <v>0</v>
      </c>
      <c r="D760" s="35">
        <v>0</v>
      </c>
      <c r="E760" s="12">
        <v>0</v>
      </c>
      <c r="F760" s="12">
        <v>0</v>
      </c>
      <c r="G760" s="35">
        <v>0</v>
      </c>
      <c r="H760" s="35"/>
      <c r="I760" s="35">
        <v>0</v>
      </c>
      <c r="J760" s="12">
        <v>0</v>
      </c>
      <c r="K760" s="12">
        <v>0</v>
      </c>
      <c r="L760" s="35">
        <v>0</v>
      </c>
      <c r="M760" s="35"/>
      <c r="N760" s="35">
        <v>0</v>
      </c>
      <c r="O760" s="35">
        <v>0</v>
      </c>
      <c r="P760" s="35">
        <v>0</v>
      </c>
      <c r="Q760" s="35">
        <v>0</v>
      </c>
      <c r="S760" s="35">
        <v>0</v>
      </c>
      <c r="T760" s="12">
        <v>0</v>
      </c>
      <c r="U760" s="12">
        <v>0</v>
      </c>
      <c r="V760" s="35">
        <v>0</v>
      </c>
    </row>
    <row r="761" spans="1:22">
      <c r="A761" s="168">
        <f t="shared" ref="A761:B761" si="331">A760+7</f>
        <v>44640</v>
      </c>
      <c r="B761" s="11">
        <f t="shared" si="331"/>
        <v>44638</v>
      </c>
      <c r="C761" s="44">
        <v>0</v>
      </c>
      <c r="D761" s="35">
        <v>0</v>
      </c>
      <c r="E761" s="12">
        <v>0</v>
      </c>
      <c r="F761" s="12">
        <v>0</v>
      </c>
      <c r="G761" s="35">
        <v>0</v>
      </c>
      <c r="H761" s="35"/>
      <c r="I761" s="35">
        <v>0</v>
      </c>
      <c r="J761" s="12">
        <v>0</v>
      </c>
      <c r="K761" s="12">
        <v>0</v>
      </c>
      <c r="L761" s="35">
        <v>0</v>
      </c>
      <c r="M761" s="35"/>
      <c r="N761" s="35">
        <v>0</v>
      </c>
      <c r="O761" s="35">
        <v>0</v>
      </c>
      <c r="P761" s="35">
        <v>0</v>
      </c>
      <c r="Q761" s="35">
        <v>0</v>
      </c>
      <c r="S761" s="35">
        <v>0</v>
      </c>
      <c r="T761" s="12">
        <v>0</v>
      </c>
      <c r="U761" s="12">
        <v>0</v>
      </c>
      <c r="V761" s="35">
        <v>0</v>
      </c>
    </row>
    <row r="762" spans="1:22">
      <c r="A762" s="168">
        <f t="shared" ref="A762:B762" si="332">A761+7</f>
        <v>44647</v>
      </c>
      <c r="B762" s="11">
        <f t="shared" si="332"/>
        <v>44645</v>
      </c>
      <c r="C762" s="44">
        <v>0</v>
      </c>
      <c r="D762" s="35">
        <v>0</v>
      </c>
      <c r="E762" s="12">
        <v>0</v>
      </c>
      <c r="F762" s="12">
        <v>0</v>
      </c>
      <c r="G762" s="35">
        <v>0</v>
      </c>
      <c r="H762" s="35"/>
      <c r="I762" s="35">
        <v>0</v>
      </c>
      <c r="J762" s="12">
        <v>0</v>
      </c>
      <c r="K762" s="12">
        <v>0</v>
      </c>
      <c r="L762" s="35">
        <v>0</v>
      </c>
      <c r="M762" s="35"/>
      <c r="N762" s="35">
        <v>0</v>
      </c>
      <c r="O762" s="35">
        <v>0</v>
      </c>
      <c r="P762" s="35">
        <v>0</v>
      </c>
      <c r="Q762" s="35">
        <v>0</v>
      </c>
      <c r="S762" s="35">
        <v>0</v>
      </c>
      <c r="T762" s="12">
        <v>0</v>
      </c>
      <c r="U762" s="12">
        <v>0</v>
      </c>
      <c r="V762" s="35">
        <v>0</v>
      </c>
    </row>
    <row r="763" spans="1:22">
      <c r="A763" s="168">
        <f t="shared" ref="A763:B763" si="333">A762+7</f>
        <v>44654</v>
      </c>
      <c r="B763" s="11">
        <f t="shared" si="333"/>
        <v>44652</v>
      </c>
      <c r="C763" s="44">
        <v>0</v>
      </c>
      <c r="D763" s="35">
        <v>0</v>
      </c>
      <c r="E763" s="12">
        <v>0</v>
      </c>
      <c r="F763" s="12">
        <v>0</v>
      </c>
      <c r="G763" s="35">
        <v>0</v>
      </c>
      <c r="H763" s="35"/>
      <c r="I763" s="35">
        <v>0</v>
      </c>
      <c r="J763" s="12">
        <v>0</v>
      </c>
      <c r="K763" s="12">
        <v>0</v>
      </c>
      <c r="L763" s="35">
        <v>0</v>
      </c>
      <c r="M763" s="35"/>
      <c r="N763" s="35">
        <v>0</v>
      </c>
      <c r="O763" s="35">
        <v>0</v>
      </c>
      <c r="P763" s="35">
        <v>0</v>
      </c>
      <c r="Q763" s="35">
        <v>0</v>
      </c>
      <c r="S763" s="35">
        <v>0</v>
      </c>
      <c r="T763" s="12">
        <v>0</v>
      </c>
      <c r="U763" s="12">
        <v>0</v>
      </c>
      <c r="V763" s="35">
        <v>0</v>
      </c>
    </row>
    <row r="764" spans="1:22">
      <c r="A764" s="168">
        <f t="shared" ref="A764:B764" si="334">A763+7</f>
        <v>44661</v>
      </c>
      <c r="B764" s="11">
        <f t="shared" si="334"/>
        <v>44659</v>
      </c>
      <c r="C764" s="44">
        <v>0</v>
      </c>
      <c r="D764" s="35">
        <v>0</v>
      </c>
      <c r="E764" s="12">
        <v>0</v>
      </c>
      <c r="F764" s="12">
        <v>0</v>
      </c>
      <c r="G764" s="35">
        <v>0</v>
      </c>
      <c r="H764" s="35"/>
      <c r="I764" s="35">
        <v>0</v>
      </c>
      <c r="J764" s="12">
        <v>0</v>
      </c>
      <c r="K764" s="12">
        <v>0</v>
      </c>
      <c r="L764" s="35">
        <v>0</v>
      </c>
      <c r="M764" s="35"/>
      <c r="N764" s="35">
        <v>0</v>
      </c>
      <c r="O764" s="35">
        <v>0</v>
      </c>
      <c r="P764" s="35">
        <v>0</v>
      </c>
      <c r="Q764" s="35">
        <v>0</v>
      </c>
      <c r="S764" s="35">
        <v>0</v>
      </c>
      <c r="T764" s="12">
        <v>0</v>
      </c>
      <c r="U764" s="12">
        <v>0</v>
      </c>
      <c r="V764" s="35">
        <v>0</v>
      </c>
    </row>
    <row r="765" spans="1:22">
      <c r="A765" s="168">
        <f t="shared" ref="A765:B765" si="335">A764+7</f>
        <v>44668</v>
      </c>
      <c r="B765" s="11">
        <f t="shared" si="335"/>
        <v>44666</v>
      </c>
      <c r="C765" s="44">
        <v>0</v>
      </c>
      <c r="D765" s="35">
        <v>0</v>
      </c>
      <c r="E765" s="12">
        <v>0</v>
      </c>
      <c r="F765" s="12">
        <v>0</v>
      </c>
      <c r="G765" s="35">
        <v>0</v>
      </c>
      <c r="H765" s="35"/>
      <c r="I765" s="35">
        <v>0</v>
      </c>
      <c r="J765" s="12">
        <v>0</v>
      </c>
      <c r="K765" s="12">
        <v>0</v>
      </c>
      <c r="L765" s="35">
        <v>0</v>
      </c>
      <c r="M765" s="35"/>
      <c r="N765" s="35">
        <v>0</v>
      </c>
      <c r="O765" s="35">
        <v>0</v>
      </c>
      <c r="P765" s="35">
        <v>0</v>
      </c>
      <c r="Q765" s="35">
        <v>0</v>
      </c>
      <c r="S765" s="35">
        <v>0</v>
      </c>
      <c r="T765" s="12">
        <v>0</v>
      </c>
      <c r="U765" s="12">
        <v>0</v>
      </c>
      <c r="V765" s="35">
        <v>0</v>
      </c>
    </row>
    <row r="766" spans="1:22">
      <c r="A766" s="168">
        <f t="shared" ref="A766:B766" si="336">A765+7</f>
        <v>44675</v>
      </c>
      <c r="B766" s="11">
        <f t="shared" si="336"/>
        <v>44673</v>
      </c>
      <c r="C766" s="44">
        <v>0</v>
      </c>
      <c r="D766" s="35">
        <v>0</v>
      </c>
      <c r="E766" s="12">
        <v>0</v>
      </c>
      <c r="F766" s="12">
        <v>0</v>
      </c>
      <c r="G766" s="35">
        <v>0</v>
      </c>
      <c r="H766" s="35"/>
      <c r="I766" s="35">
        <v>0</v>
      </c>
      <c r="J766" s="12">
        <v>0</v>
      </c>
      <c r="K766" s="12">
        <v>0</v>
      </c>
      <c r="L766" s="35">
        <v>0</v>
      </c>
      <c r="M766" s="35"/>
      <c r="N766" s="35">
        <v>0</v>
      </c>
      <c r="O766" s="35">
        <v>0</v>
      </c>
      <c r="P766" s="35">
        <v>0</v>
      </c>
      <c r="Q766" s="35">
        <v>0</v>
      </c>
      <c r="S766" s="35">
        <v>0</v>
      </c>
      <c r="T766" s="12">
        <v>0</v>
      </c>
      <c r="U766" s="12">
        <v>0</v>
      </c>
      <c r="V766" s="35">
        <v>0</v>
      </c>
    </row>
    <row r="767" spans="1:22">
      <c r="A767" s="168">
        <f t="shared" ref="A767:B767" si="337">A766+7</f>
        <v>44682</v>
      </c>
      <c r="B767" s="11">
        <f t="shared" si="337"/>
        <v>44680</v>
      </c>
      <c r="C767" s="44">
        <v>0</v>
      </c>
      <c r="D767" s="35">
        <v>0</v>
      </c>
      <c r="E767" s="12">
        <v>0</v>
      </c>
      <c r="F767" s="12">
        <v>0</v>
      </c>
      <c r="G767" s="35">
        <v>0</v>
      </c>
      <c r="H767" s="35"/>
      <c r="I767" s="35">
        <v>0</v>
      </c>
      <c r="J767" s="12">
        <v>0</v>
      </c>
      <c r="K767" s="12">
        <v>0</v>
      </c>
      <c r="L767" s="35">
        <v>0</v>
      </c>
      <c r="M767" s="35"/>
      <c r="N767" s="35">
        <v>0</v>
      </c>
      <c r="O767" s="35">
        <v>0</v>
      </c>
      <c r="P767" s="35">
        <v>0</v>
      </c>
      <c r="Q767" s="35">
        <v>0</v>
      </c>
      <c r="S767" s="35">
        <v>0</v>
      </c>
      <c r="T767" s="12">
        <v>0</v>
      </c>
      <c r="U767" s="12">
        <v>0</v>
      </c>
      <c r="V767" s="35">
        <v>0</v>
      </c>
    </row>
    <row r="768" spans="1:22">
      <c r="A768" s="168">
        <f t="shared" ref="A768:B768" si="338">A767+7</f>
        <v>44689</v>
      </c>
      <c r="B768" s="11">
        <f t="shared" si="338"/>
        <v>44687</v>
      </c>
      <c r="C768" s="44">
        <v>0</v>
      </c>
      <c r="D768" s="35">
        <v>0</v>
      </c>
      <c r="E768" s="12">
        <v>0</v>
      </c>
      <c r="F768" s="12">
        <v>0</v>
      </c>
      <c r="G768" s="35">
        <v>0</v>
      </c>
      <c r="H768" s="35"/>
      <c r="I768" s="35">
        <v>0</v>
      </c>
      <c r="J768" s="12">
        <v>0</v>
      </c>
      <c r="K768" s="12">
        <v>0</v>
      </c>
      <c r="L768" s="35">
        <v>0</v>
      </c>
      <c r="M768" s="35"/>
      <c r="N768" s="35">
        <v>0</v>
      </c>
      <c r="O768" s="35">
        <v>0</v>
      </c>
      <c r="P768" s="35">
        <v>0</v>
      </c>
      <c r="Q768" s="35">
        <v>0</v>
      </c>
      <c r="S768" s="35">
        <v>0</v>
      </c>
      <c r="T768" s="12">
        <v>0</v>
      </c>
      <c r="U768" s="12">
        <v>0</v>
      </c>
      <c r="V768" s="35">
        <v>0</v>
      </c>
    </row>
    <row r="769" spans="1:22">
      <c r="A769" s="168">
        <f t="shared" ref="A769:B769" si="339">A768+7</f>
        <v>44696</v>
      </c>
      <c r="B769" s="11">
        <f t="shared" si="339"/>
        <v>44694</v>
      </c>
      <c r="C769" s="44">
        <v>0</v>
      </c>
      <c r="D769" s="35">
        <v>0</v>
      </c>
      <c r="E769" s="12">
        <v>0</v>
      </c>
      <c r="F769" s="12">
        <v>0</v>
      </c>
      <c r="G769" s="35">
        <v>0</v>
      </c>
      <c r="H769" s="35"/>
      <c r="I769" s="35">
        <v>0</v>
      </c>
      <c r="J769" s="12">
        <v>0</v>
      </c>
      <c r="K769" s="12">
        <v>0</v>
      </c>
      <c r="L769" s="35">
        <v>0</v>
      </c>
      <c r="M769" s="35"/>
      <c r="N769" s="35">
        <v>0</v>
      </c>
      <c r="O769" s="35">
        <v>0</v>
      </c>
      <c r="P769" s="35">
        <v>0</v>
      </c>
      <c r="Q769" s="35">
        <v>0</v>
      </c>
      <c r="S769" s="35">
        <v>0</v>
      </c>
      <c r="T769" s="12">
        <v>0</v>
      </c>
      <c r="U769" s="12">
        <v>0</v>
      </c>
      <c r="V769" s="35">
        <v>0</v>
      </c>
    </row>
    <row r="770" spans="1:22">
      <c r="A770" s="168">
        <f t="shared" ref="A770:B770" si="340">A769+7</f>
        <v>44703</v>
      </c>
      <c r="B770" s="11">
        <f t="shared" si="340"/>
        <v>44701</v>
      </c>
      <c r="C770" s="44">
        <v>0</v>
      </c>
      <c r="D770" s="35">
        <v>0</v>
      </c>
      <c r="E770" s="12">
        <v>0</v>
      </c>
      <c r="F770" s="12">
        <v>0</v>
      </c>
      <c r="G770" s="35">
        <v>0</v>
      </c>
      <c r="H770" s="35"/>
      <c r="I770" s="35">
        <v>0</v>
      </c>
      <c r="J770" s="12">
        <v>0</v>
      </c>
      <c r="K770" s="12">
        <v>0</v>
      </c>
      <c r="L770" s="35">
        <v>0</v>
      </c>
      <c r="M770" s="35"/>
      <c r="N770" s="35">
        <v>0</v>
      </c>
      <c r="O770" s="35">
        <v>0</v>
      </c>
      <c r="P770" s="35">
        <v>0</v>
      </c>
      <c r="Q770" s="35">
        <v>0</v>
      </c>
      <c r="S770" s="35">
        <v>0</v>
      </c>
      <c r="T770" s="12">
        <v>0</v>
      </c>
      <c r="U770" s="12">
        <v>0</v>
      </c>
      <c r="V770" s="35">
        <v>0</v>
      </c>
    </row>
    <row r="771" spans="1:22">
      <c r="A771" s="168">
        <f t="shared" ref="A771:B771" si="341">A770+7</f>
        <v>44710</v>
      </c>
      <c r="B771" s="11">
        <f t="shared" si="341"/>
        <v>44708</v>
      </c>
      <c r="C771" s="44">
        <v>0</v>
      </c>
      <c r="D771" s="35">
        <v>0</v>
      </c>
      <c r="E771" s="12">
        <v>0</v>
      </c>
      <c r="F771" s="12">
        <v>0</v>
      </c>
      <c r="G771" s="35">
        <v>0</v>
      </c>
      <c r="H771" s="35"/>
      <c r="I771" s="35">
        <v>0</v>
      </c>
      <c r="J771" s="12">
        <v>0</v>
      </c>
      <c r="K771" s="12">
        <v>0</v>
      </c>
      <c r="L771" s="35">
        <v>0</v>
      </c>
      <c r="M771" s="35"/>
      <c r="N771" s="35">
        <v>0</v>
      </c>
      <c r="O771" s="35">
        <v>0</v>
      </c>
      <c r="P771" s="35">
        <v>0</v>
      </c>
      <c r="Q771" s="35">
        <v>0</v>
      </c>
      <c r="S771" s="35">
        <v>0</v>
      </c>
      <c r="T771" s="12">
        <v>0</v>
      </c>
      <c r="U771" s="12">
        <v>0</v>
      </c>
      <c r="V771" s="35">
        <v>0</v>
      </c>
    </row>
    <row r="772" spans="1:22">
      <c r="A772" s="168">
        <f t="shared" ref="A772:B772" si="342">A771+7</f>
        <v>44717</v>
      </c>
      <c r="B772" s="11">
        <f t="shared" si="342"/>
        <v>44715</v>
      </c>
      <c r="C772" s="44">
        <v>0</v>
      </c>
      <c r="D772" s="35">
        <v>0</v>
      </c>
      <c r="E772" s="12">
        <v>0</v>
      </c>
      <c r="F772" s="12">
        <v>0</v>
      </c>
      <c r="G772" s="35">
        <v>0</v>
      </c>
      <c r="H772" s="35"/>
      <c r="I772" s="35">
        <v>0</v>
      </c>
      <c r="J772" s="12">
        <v>0</v>
      </c>
      <c r="K772" s="12">
        <v>0</v>
      </c>
      <c r="L772" s="35">
        <v>0</v>
      </c>
      <c r="M772" s="35"/>
      <c r="N772" s="35">
        <v>0</v>
      </c>
      <c r="O772" s="35">
        <v>0</v>
      </c>
      <c r="P772" s="35">
        <v>0</v>
      </c>
      <c r="Q772" s="35">
        <v>0</v>
      </c>
      <c r="S772" s="35">
        <v>0</v>
      </c>
      <c r="T772" s="12">
        <v>0</v>
      </c>
      <c r="U772" s="12">
        <v>0</v>
      </c>
      <c r="V772" s="35">
        <v>0</v>
      </c>
    </row>
    <row r="773" spans="1:22">
      <c r="A773" s="168">
        <f t="shared" ref="A773:B773" si="343">A772+7</f>
        <v>44724</v>
      </c>
      <c r="B773" s="11">
        <f t="shared" si="343"/>
        <v>44722</v>
      </c>
      <c r="C773" s="44">
        <v>0</v>
      </c>
      <c r="D773" s="35">
        <v>0</v>
      </c>
      <c r="E773" s="12">
        <v>0</v>
      </c>
      <c r="F773" s="12">
        <v>0</v>
      </c>
      <c r="G773" s="35">
        <v>0</v>
      </c>
      <c r="H773" s="35"/>
      <c r="I773" s="35">
        <v>0</v>
      </c>
      <c r="J773" s="12">
        <v>0</v>
      </c>
      <c r="K773" s="12">
        <v>0</v>
      </c>
      <c r="L773" s="35">
        <v>0</v>
      </c>
      <c r="M773" s="35"/>
      <c r="N773" s="35">
        <v>0</v>
      </c>
      <c r="O773" s="35">
        <v>0</v>
      </c>
      <c r="P773" s="35">
        <v>0</v>
      </c>
      <c r="Q773" s="35">
        <v>0</v>
      </c>
      <c r="S773" s="35">
        <v>0</v>
      </c>
      <c r="T773" s="12">
        <v>0</v>
      </c>
      <c r="U773" s="12">
        <v>0</v>
      </c>
      <c r="V773" s="35">
        <v>0</v>
      </c>
    </row>
    <row r="774" spans="1:22">
      <c r="A774" s="168">
        <f t="shared" ref="A774:B774" si="344">A773+7</f>
        <v>44731</v>
      </c>
      <c r="B774" s="11">
        <f t="shared" si="344"/>
        <v>44729</v>
      </c>
      <c r="C774" s="44">
        <v>0</v>
      </c>
      <c r="D774" s="35">
        <v>0</v>
      </c>
      <c r="E774" s="12">
        <v>0</v>
      </c>
      <c r="F774" s="12">
        <v>0</v>
      </c>
      <c r="G774" s="35">
        <v>0</v>
      </c>
      <c r="H774" s="35"/>
      <c r="I774" s="35">
        <v>0</v>
      </c>
      <c r="J774" s="12">
        <v>0</v>
      </c>
      <c r="K774" s="12">
        <v>0</v>
      </c>
      <c r="L774" s="35">
        <v>0</v>
      </c>
      <c r="M774" s="35"/>
      <c r="N774" s="35">
        <v>0</v>
      </c>
      <c r="O774" s="35">
        <v>0</v>
      </c>
      <c r="P774" s="35">
        <v>0</v>
      </c>
      <c r="Q774" s="35">
        <v>0</v>
      </c>
      <c r="S774" s="35">
        <v>0</v>
      </c>
      <c r="T774" s="12">
        <v>0</v>
      </c>
      <c r="U774" s="12">
        <v>0</v>
      </c>
      <c r="V774" s="35">
        <v>0</v>
      </c>
    </row>
    <row r="775" spans="1:22">
      <c r="A775" s="168">
        <f t="shared" ref="A775:B775" si="345">A774+7</f>
        <v>44738</v>
      </c>
      <c r="B775" s="11">
        <f t="shared" si="345"/>
        <v>44736</v>
      </c>
      <c r="C775" s="44">
        <v>0</v>
      </c>
      <c r="D775" s="35">
        <v>0</v>
      </c>
      <c r="E775" s="12">
        <v>0</v>
      </c>
      <c r="F775" s="12">
        <v>0</v>
      </c>
      <c r="G775" s="35">
        <v>0</v>
      </c>
      <c r="H775" s="35"/>
      <c r="I775" s="35">
        <v>0</v>
      </c>
      <c r="J775" s="12">
        <v>0</v>
      </c>
      <c r="K775" s="12">
        <v>0</v>
      </c>
      <c r="L775" s="35">
        <v>0</v>
      </c>
      <c r="M775" s="35"/>
      <c r="N775" s="35">
        <v>0</v>
      </c>
      <c r="O775" s="35">
        <v>0</v>
      </c>
      <c r="P775" s="35">
        <v>0</v>
      </c>
      <c r="Q775" s="35">
        <v>0</v>
      </c>
      <c r="S775" s="35">
        <v>0</v>
      </c>
      <c r="T775" s="12">
        <v>0</v>
      </c>
      <c r="U775" s="12">
        <v>0</v>
      </c>
      <c r="V775" s="35">
        <v>0</v>
      </c>
    </row>
    <row r="776" spans="1:22">
      <c r="A776" s="168">
        <f t="shared" ref="A776:B776" si="346">A775+7</f>
        <v>44745</v>
      </c>
      <c r="B776" s="11">
        <f t="shared" si="346"/>
        <v>44743</v>
      </c>
      <c r="C776" s="44">
        <v>0</v>
      </c>
      <c r="D776" s="35">
        <v>0</v>
      </c>
      <c r="E776" s="12">
        <v>0</v>
      </c>
      <c r="F776" s="12">
        <v>0</v>
      </c>
      <c r="G776" s="35">
        <v>0</v>
      </c>
      <c r="H776" s="35"/>
      <c r="I776" s="35">
        <v>0</v>
      </c>
      <c r="J776" s="12">
        <v>0</v>
      </c>
      <c r="K776" s="12">
        <v>0</v>
      </c>
      <c r="L776" s="35">
        <v>0</v>
      </c>
      <c r="M776" s="35"/>
      <c r="N776" s="35">
        <v>0</v>
      </c>
      <c r="O776" s="35">
        <v>0</v>
      </c>
      <c r="P776" s="35">
        <v>0</v>
      </c>
      <c r="Q776" s="35">
        <v>0</v>
      </c>
      <c r="S776" s="35">
        <v>0</v>
      </c>
      <c r="T776" s="12">
        <v>0</v>
      </c>
      <c r="U776" s="12">
        <v>0</v>
      </c>
      <c r="V776" s="35">
        <v>0</v>
      </c>
    </row>
    <row r="777" spans="1:22">
      <c r="A777" s="168">
        <f t="shared" ref="A777:B777" si="347">A776+7</f>
        <v>44752</v>
      </c>
      <c r="B777" s="11">
        <f t="shared" si="347"/>
        <v>44750</v>
      </c>
      <c r="C777" s="44">
        <v>0</v>
      </c>
      <c r="D777" s="35">
        <v>0</v>
      </c>
      <c r="E777" s="12">
        <v>0</v>
      </c>
      <c r="F777" s="12">
        <v>0</v>
      </c>
      <c r="G777" s="35">
        <v>0</v>
      </c>
      <c r="H777" s="35"/>
      <c r="I777" s="35">
        <v>0</v>
      </c>
      <c r="J777" s="12">
        <v>0</v>
      </c>
      <c r="K777" s="12">
        <v>0</v>
      </c>
      <c r="L777" s="35">
        <v>0</v>
      </c>
      <c r="M777" s="35"/>
      <c r="N777" s="35">
        <v>0</v>
      </c>
      <c r="O777" s="35">
        <v>0</v>
      </c>
      <c r="P777" s="35">
        <v>0</v>
      </c>
      <c r="Q777" s="35">
        <v>0</v>
      </c>
      <c r="S777" s="35">
        <v>0</v>
      </c>
      <c r="T777" s="12">
        <v>0</v>
      </c>
      <c r="U777" s="12">
        <v>0</v>
      </c>
      <c r="V777" s="35">
        <v>0</v>
      </c>
    </row>
    <row r="778" spans="1:22">
      <c r="A778" s="168">
        <f t="shared" ref="A778:B778" si="348">A777+7</f>
        <v>44759</v>
      </c>
      <c r="B778" s="11">
        <f t="shared" si="348"/>
        <v>44757</v>
      </c>
      <c r="C778" s="44">
        <v>0</v>
      </c>
      <c r="D778" s="35">
        <v>0</v>
      </c>
      <c r="E778" s="12">
        <v>0</v>
      </c>
      <c r="F778" s="12">
        <v>0</v>
      </c>
      <c r="G778" s="35">
        <v>0</v>
      </c>
      <c r="H778" s="35"/>
      <c r="I778" s="35">
        <v>0</v>
      </c>
      <c r="J778" s="12">
        <v>0</v>
      </c>
      <c r="K778" s="12">
        <v>0</v>
      </c>
      <c r="L778" s="35">
        <v>0</v>
      </c>
      <c r="M778" s="35"/>
      <c r="N778" s="35">
        <v>0</v>
      </c>
      <c r="O778" s="35">
        <v>0</v>
      </c>
      <c r="P778" s="35">
        <v>0</v>
      </c>
      <c r="Q778" s="35">
        <v>0</v>
      </c>
      <c r="S778" s="35">
        <v>0</v>
      </c>
      <c r="T778" s="12">
        <v>0</v>
      </c>
      <c r="U778" s="12">
        <v>0</v>
      </c>
      <c r="V778" s="35">
        <v>0</v>
      </c>
    </row>
    <row r="779" spans="1:22">
      <c r="A779" s="168">
        <f t="shared" ref="A779:B779" si="349">A778+7</f>
        <v>44766</v>
      </c>
      <c r="B779" s="11">
        <f t="shared" si="349"/>
        <v>44764</v>
      </c>
      <c r="C779" s="44">
        <v>0</v>
      </c>
      <c r="D779" s="35">
        <v>0</v>
      </c>
      <c r="E779" s="12">
        <v>0</v>
      </c>
      <c r="F779" s="12">
        <v>0</v>
      </c>
      <c r="G779" s="35">
        <v>0</v>
      </c>
      <c r="H779" s="35"/>
      <c r="I779" s="35">
        <v>0</v>
      </c>
      <c r="J779" s="12">
        <v>0</v>
      </c>
      <c r="K779" s="12">
        <v>0</v>
      </c>
      <c r="L779" s="35">
        <v>0</v>
      </c>
      <c r="M779" s="35"/>
      <c r="N779" s="35">
        <v>0</v>
      </c>
      <c r="O779" s="35">
        <v>0</v>
      </c>
      <c r="P779" s="35">
        <v>0</v>
      </c>
      <c r="Q779" s="35">
        <v>0</v>
      </c>
      <c r="S779" s="35">
        <v>0</v>
      </c>
      <c r="T779" s="12">
        <v>0</v>
      </c>
      <c r="U779" s="12">
        <v>0</v>
      </c>
      <c r="V779" s="35">
        <v>0</v>
      </c>
    </row>
    <row r="780" spans="1:22">
      <c r="A780" s="168">
        <f t="shared" ref="A780:B780" si="350">A779+7</f>
        <v>44773</v>
      </c>
      <c r="B780" s="11">
        <f t="shared" si="350"/>
        <v>44771</v>
      </c>
      <c r="C780" s="44">
        <v>0</v>
      </c>
      <c r="D780" s="35">
        <v>0</v>
      </c>
      <c r="E780" s="12">
        <v>0</v>
      </c>
      <c r="F780" s="12">
        <v>0</v>
      </c>
      <c r="G780" s="35">
        <v>0</v>
      </c>
      <c r="H780" s="35"/>
      <c r="I780" s="35">
        <v>0</v>
      </c>
      <c r="J780" s="12">
        <v>0</v>
      </c>
      <c r="K780" s="12">
        <v>0</v>
      </c>
      <c r="L780" s="35">
        <v>0</v>
      </c>
      <c r="M780" s="35"/>
      <c r="N780" s="35">
        <v>0</v>
      </c>
      <c r="O780" s="35">
        <v>0</v>
      </c>
      <c r="P780" s="35">
        <v>0</v>
      </c>
      <c r="Q780" s="35">
        <v>0</v>
      </c>
      <c r="S780" s="35">
        <v>0</v>
      </c>
      <c r="T780" s="12">
        <v>0</v>
      </c>
      <c r="U780" s="12">
        <v>0</v>
      </c>
      <c r="V780" s="35">
        <v>0</v>
      </c>
    </row>
    <row r="781" spans="1:22">
      <c r="A781" s="168">
        <f t="shared" ref="A781:B781" si="351">A780+7</f>
        <v>44780</v>
      </c>
      <c r="B781" s="11">
        <f t="shared" si="351"/>
        <v>44778</v>
      </c>
      <c r="C781" s="44">
        <v>0</v>
      </c>
      <c r="D781" s="35">
        <v>0</v>
      </c>
      <c r="E781" s="12">
        <v>0</v>
      </c>
      <c r="F781" s="12">
        <v>0</v>
      </c>
      <c r="G781" s="35">
        <v>0</v>
      </c>
      <c r="H781" s="35"/>
      <c r="I781" s="35">
        <v>0</v>
      </c>
      <c r="J781" s="12">
        <v>0</v>
      </c>
      <c r="K781" s="12">
        <v>0</v>
      </c>
      <c r="L781" s="35">
        <v>0</v>
      </c>
      <c r="M781" s="35"/>
      <c r="N781" s="35">
        <v>0</v>
      </c>
      <c r="O781" s="35">
        <v>0</v>
      </c>
      <c r="P781" s="35">
        <v>0</v>
      </c>
      <c r="Q781" s="35">
        <v>0</v>
      </c>
      <c r="S781" s="35">
        <v>0</v>
      </c>
      <c r="T781" s="12">
        <v>0</v>
      </c>
      <c r="U781" s="12">
        <v>0</v>
      </c>
      <c r="V781" s="35">
        <v>0</v>
      </c>
    </row>
    <row r="782" spans="1:22">
      <c r="A782" s="168">
        <f t="shared" ref="A782:B782" si="352">A781+7</f>
        <v>44787</v>
      </c>
      <c r="B782" s="11">
        <f t="shared" si="352"/>
        <v>44785</v>
      </c>
      <c r="C782" s="44">
        <v>0</v>
      </c>
      <c r="D782" s="35">
        <v>0</v>
      </c>
      <c r="E782" s="12">
        <v>0</v>
      </c>
      <c r="F782" s="12">
        <v>0</v>
      </c>
      <c r="G782" s="35">
        <v>0</v>
      </c>
      <c r="H782" s="35"/>
      <c r="I782" s="35">
        <v>0</v>
      </c>
      <c r="J782" s="12">
        <v>0</v>
      </c>
      <c r="K782" s="12">
        <v>0</v>
      </c>
      <c r="L782" s="35">
        <v>0</v>
      </c>
      <c r="M782" s="35"/>
      <c r="N782" s="35">
        <v>0</v>
      </c>
      <c r="O782" s="35">
        <v>0</v>
      </c>
      <c r="P782" s="35">
        <v>0</v>
      </c>
      <c r="Q782" s="35">
        <v>0</v>
      </c>
      <c r="S782" s="35">
        <v>0</v>
      </c>
      <c r="T782" s="12">
        <v>0</v>
      </c>
      <c r="U782" s="12">
        <v>0</v>
      </c>
      <c r="V782" s="35">
        <v>0</v>
      </c>
    </row>
    <row r="783" spans="1:22">
      <c r="A783" s="168">
        <f t="shared" ref="A783:B783" si="353">A782+7</f>
        <v>44794</v>
      </c>
      <c r="B783" s="11">
        <f t="shared" si="353"/>
        <v>44792</v>
      </c>
      <c r="C783" s="44">
        <v>0</v>
      </c>
      <c r="D783" s="35">
        <v>0</v>
      </c>
      <c r="E783" s="12">
        <v>0</v>
      </c>
      <c r="F783" s="12">
        <v>0</v>
      </c>
      <c r="G783" s="35">
        <v>0</v>
      </c>
      <c r="H783" s="35"/>
      <c r="I783" s="35">
        <v>0</v>
      </c>
      <c r="J783" s="12">
        <v>0</v>
      </c>
      <c r="K783" s="12">
        <v>0</v>
      </c>
      <c r="L783" s="35">
        <v>0</v>
      </c>
      <c r="M783" s="35"/>
      <c r="N783" s="35">
        <v>0</v>
      </c>
      <c r="O783" s="35">
        <v>0</v>
      </c>
      <c r="P783" s="35">
        <v>0</v>
      </c>
      <c r="Q783" s="35">
        <v>0</v>
      </c>
      <c r="S783" s="35">
        <v>0</v>
      </c>
      <c r="T783" s="12">
        <v>0</v>
      </c>
      <c r="U783" s="12">
        <v>0</v>
      </c>
      <c r="V783" s="35">
        <v>0</v>
      </c>
    </row>
    <row r="784" spans="1:22">
      <c r="A784" s="168">
        <f t="shared" ref="A784:B784" si="354">A783+7</f>
        <v>44801</v>
      </c>
      <c r="B784" s="11">
        <f t="shared" si="354"/>
        <v>44799</v>
      </c>
      <c r="C784" s="44">
        <v>0</v>
      </c>
      <c r="D784" s="35">
        <v>0</v>
      </c>
      <c r="E784" s="12">
        <v>0</v>
      </c>
      <c r="F784" s="12">
        <v>0</v>
      </c>
      <c r="G784" s="35">
        <v>0</v>
      </c>
      <c r="H784" s="35"/>
      <c r="I784" s="35">
        <v>0</v>
      </c>
      <c r="J784" s="12">
        <v>0</v>
      </c>
      <c r="K784" s="12">
        <v>0</v>
      </c>
      <c r="L784" s="35">
        <v>0</v>
      </c>
      <c r="M784" s="35"/>
      <c r="N784" s="35">
        <v>0</v>
      </c>
      <c r="O784" s="35">
        <v>0</v>
      </c>
      <c r="P784" s="35">
        <v>0</v>
      </c>
      <c r="Q784" s="35">
        <v>0</v>
      </c>
      <c r="S784" s="35">
        <v>0</v>
      </c>
      <c r="T784" s="12">
        <v>0</v>
      </c>
      <c r="U784" s="12">
        <v>0</v>
      </c>
      <c r="V784" s="35">
        <v>0</v>
      </c>
    </row>
    <row r="785" spans="1:22">
      <c r="A785" s="168">
        <f t="shared" ref="A785:B785" si="355">A784+7</f>
        <v>44808</v>
      </c>
      <c r="B785" s="11">
        <f t="shared" si="355"/>
        <v>44806</v>
      </c>
      <c r="C785" s="44">
        <v>0</v>
      </c>
      <c r="D785" s="35">
        <v>0</v>
      </c>
      <c r="E785" s="12">
        <v>0</v>
      </c>
      <c r="F785" s="12">
        <v>0</v>
      </c>
      <c r="G785" s="35">
        <v>0</v>
      </c>
      <c r="H785" s="35"/>
      <c r="I785" s="35">
        <v>0</v>
      </c>
      <c r="J785" s="12">
        <v>0</v>
      </c>
      <c r="K785" s="12">
        <v>0</v>
      </c>
      <c r="L785" s="35">
        <v>0</v>
      </c>
      <c r="M785" s="35"/>
      <c r="N785" s="35">
        <v>0</v>
      </c>
      <c r="O785" s="35">
        <v>0</v>
      </c>
      <c r="P785" s="35">
        <v>0</v>
      </c>
      <c r="Q785" s="35">
        <v>0</v>
      </c>
      <c r="S785" s="35">
        <v>0</v>
      </c>
      <c r="T785" s="12">
        <v>0</v>
      </c>
      <c r="U785" s="12">
        <v>0</v>
      </c>
      <c r="V785" s="35">
        <v>0</v>
      </c>
    </row>
    <row r="786" spans="1:22">
      <c r="A786" s="168">
        <f t="shared" ref="A786:B786" si="356">A785+7</f>
        <v>44815</v>
      </c>
      <c r="B786" s="11">
        <f t="shared" si="356"/>
        <v>44813</v>
      </c>
      <c r="C786" s="44">
        <v>0</v>
      </c>
      <c r="D786" s="35">
        <v>0</v>
      </c>
      <c r="E786" s="12">
        <v>0</v>
      </c>
      <c r="F786" s="12">
        <v>0</v>
      </c>
      <c r="G786" s="35">
        <v>0</v>
      </c>
      <c r="H786" s="35"/>
      <c r="I786" s="35">
        <v>0</v>
      </c>
      <c r="J786" s="12">
        <v>0</v>
      </c>
      <c r="K786" s="12">
        <v>0</v>
      </c>
      <c r="L786" s="35">
        <v>0</v>
      </c>
      <c r="M786" s="35"/>
      <c r="N786" s="35">
        <v>0</v>
      </c>
      <c r="O786" s="35">
        <v>0</v>
      </c>
      <c r="P786" s="35">
        <v>0</v>
      </c>
      <c r="Q786" s="35">
        <v>0</v>
      </c>
      <c r="S786" s="35">
        <v>0</v>
      </c>
      <c r="T786" s="12">
        <v>0</v>
      </c>
      <c r="U786" s="12">
        <v>0</v>
      </c>
      <c r="V786" s="35">
        <v>0</v>
      </c>
    </row>
    <row r="787" spans="1:22">
      <c r="A787" s="168">
        <f t="shared" ref="A787:B787" si="357">A786+7</f>
        <v>44822</v>
      </c>
      <c r="B787" s="11">
        <f t="shared" si="357"/>
        <v>44820</v>
      </c>
      <c r="C787" s="44">
        <v>0</v>
      </c>
      <c r="D787" s="35">
        <v>0</v>
      </c>
      <c r="E787" s="12">
        <v>0</v>
      </c>
      <c r="F787" s="12">
        <v>0</v>
      </c>
      <c r="G787" s="35">
        <v>0</v>
      </c>
      <c r="H787" s="35"/>
      <c r="I787" s="35">
        <v>0</v>
      </c>
      <c r="J787" s="12">
        <v>0</v>
      </c>
      <c r="K787" s="12">
        <v>0</v>
      </c>
      <c r="L787" s="35">
        <v>0</v>
      </c>
      <c r="M787" s="35"/>
      <c r="N787" s="35">
        <v>0</v>
      </c>
      <c r="O787" s="35">
        <v>0</v>
      </c>
      <c r="P787" s="35">
        <v>0</v>
      </c>
      <c r="Q787" s="35">
        <v>0</v>
      </c>
      <c r="S787" s="35">
        <v>0</v>
      </c>
      <c r="T787" s="12">
        <v>0</v>
      </c>
      <c r="U787" s="12">
        <v>0</v>
      </c>
      <c r="V787" s="35">
        <v>0</v>
      </c>
    </row>
    <row r="788" spans="1:22">
      <c r="A788" s="168">
        <f t="shared" ref="A788:B788" si="358">A787+7</f>
        <v>44829</v>
      </c>
      <c r="B788" s="11">
        <f t="shared" si="358"/>
        <v>44827</v>
      </c>
      <c r="C788" s="44">
        <v>0</v>
      </c>
      <c r="D788" s="35">
        <v>0</v>
      </c>
      <c r="E788" s="12">
        <v>0</v>
      </c>
      <c r="F788" s="12">
        <v>0</v>
      </c>
      <c r="G788" s="35">
        <v>0</v>
      </c>
      <c r="H788" s="35"/>
      <c r="I788" s="35">
        <v>0</v>
      </c>
      <c r="J788" s="12">
        <v>0</v>
      </c>
      <c r="K788" s="12">
        <v>0</v>
      </c>
      <c r="L788" s="35">
        <v>0</v>
      </c>
      <c r="M788" s="35"/>
      <c r="N788" s="35">
        <v>0</v>
      </c>
      <c r="O788" s="35">
        <v>0</v>
      </c>
      <c r="P788" s="35">
        <v>0</v>
      </c>
      <c r="Q788" s="35">
        <v>0</v>
      </c>
      <c r="S788" s="35">
        <v>0</v>
      </c>
      <c r="T788" s="12">
        <v>0</v>
      </c>
      <c r="U788" s="12">
        <v>0</v>
      </c>
      <c r="V788" s="35">
        <v>0</v>
      </c>
    </row>
    <row r="789" spans="1:22">
      <c r="A789" s="168">
        <f t="shared" ref="A789:B789" si="359">A788+7</f>
        <v>44836</v>
      </c>
      <c r="B789" s="11">
        <f t="shared" si="359"/>
        <v>44834</v>
      </c>
      <c r="C789" s="44">
        <v>0</v>
      </c>
      <c r="D789" s="35">
        <v>0</v>
      </c>
      <c r="E789" s="12">
        <v>0</v>
      </c>
      <c r="F789" s="12">
        <v>0</v>
      </c>
      <c r="G789" s="35">
        <v>0</v>
      </c>
      <c r="H789" s="35"/>
      <c r="I789" s="35">
        <v>0</v>
      </c>
      <c r="J789" s="12">
        <v>0</v>
      </c>
      <c r="K789" s="12">
        <v>0</v>
      </c>
      <c r="L789" s="35">
        <v>0</v>
      </c>
      <c r="M789" s="35"/>
      <c r="N789" s="35">
        <v>0</v>
      </c>
      <c r="O789" s="35">
        <v>0</v>
      </c>
      <c r="P789" s="35">
        <v>0</v>
      </c>
      <c r="Q789" s="35">
        <v>0</v>
      </c>
      <c r="S789" s="35">
        <v>0</v>
      </c>
      <c r="T789" s="12">
        <v>0</v>
      </c>
      <c r="U789" s="12">
        <v>0</v>
      </c>
      <c r="V789" s="35">
        <v>0</v>
      </c>
    </row>
    <row r="790" spans="1:22">
      <c r="A790" s="168">
        <f t="shared" ref="A790:B790" si="360">A789+7</f>
        <v>44843</v>
      </c>
      <c r="B790" s="11">
        <f t="shared" si="360"/>
        <v>44841</v>
      </c>
      <c r="C790" s="44">
        <v>0</v>
      </c>
      <c r="D790" s="35">
        <v>0</v>
      </c>
      <c r="E790" s="12">
        <v>0</v>
      </c>
      <c r="F790" s="12">
        <v>0</v>
      </c>
      <c r="G790" s="35">
        <v>0</v>
      </c>
      <c r="H790" s="35"/>
      <c r="I790" s="35">
        <v>0</v>
      </c>
      <c r="J790" s="12">
        <v>0</v>
      </c>
      <c r="K790" s="12">
        <v>0</v>
      </c>
      <c r="L790" s="35">
        <v>0</v>
      </c>
      <c r="M790" s="35"/>
      <c r="N790" s="35">
        <v>0</v>
      </c>
      <c r="O790" s="35">
        <v>0</v>
      </c>
      <c r="P790" s="35">
        <v>0</v>
      </c>
      <c r="Q790" s="35">
        <v>0</v>
      </c>
      <c r="S790" s="35">
        <v>0</v>
      </c>
      <c r="T790" s="12">
        <v>0</v>
      </c>
      <c r="U790" s="12">
        <v>0</v>
      </c>
      <c r="V790" s="35">
        <v>0</v>
      </c>
    </row>
    <row r="791" spans="1:22">
      <c r="A791" s="168">
        <f t="shared" ref="A791:B791" si="361">A790+7</f>
        <v>44850</v>
      </c>
      <c r="B791" s="11">
        <f t="shared" si="361"/>
        <v>44848</v>
      </c>
      <c r="C791" s="44">
        <v>0</v>
      </c>
      <c r="D791" s="35">
        <v>0</v>
      </c>
      <c r="E791" s="12">
        <v>0</v>
      </c>
      <c r="F791" s="12">
        <v>0</v>
      </c>
      <c r="G791" s="35">
        <v>0</v>
      </c>
      <c r="H791" s="35"/>
      <c r="I791" s="35">
        <v>0</v>
      </c>
      <c r="J791" s="12">
        <v>0</v>
      </c>
      <c r="K791" s="12">
        <v>0</v>
      </c>
      <c r="L791" s="35">
        <v>0</v>
      </c>
      <c r="M791" s="35"/>
      <c r="N791" s="35">
        <v>0</v>
      </c>
      <c r="O791" s="35">
        <v>0</v>
      </c>
      <c r="P791" s="35">
        <v>0</v>
      </c>
      <c r="Q791" s="35">
        <v>0</v>
      </c>
      <c r="S791" s="35">
        <v>0</v>
      </c>
      <c r="T791" s="12">
        <v>0</v>
      </c>
      <c r="U791" s="12">
        <v>0</v>
      </c>
      <c r="V791" s="35">
        <v>0</v>
      </c>
    </row>
    <row r="792" spans="1:22">
      <c r="A792" s="168">
        <f t="shared" ref="A792:B792" si="362">A791+7</f>
        <v>44857</v>
      </c>
      <c r="B792" s="11">
        <f t="shared" si="362"/>
        <v>44855</v>
      </c>
      <c r="C792" s="44">
        <v>0</v>
      </c>
      <c r="D792" s="35">
        <v>0</v>
      </c>
      <c r="E792" s="12">
        <v>0</v>
      </c>
      <c r="F792" s="12">
        <v>0</v>
      </c>
      <c r="G792" s="35">
        <v>0</v>
      </c>
      <c r="H792" s="35"/>
      <c r="I792" s="35">
        <v>0</v>
      </c>
      <c r="J792" s="12">
        <v>0</v>
      </c>
      <c r="K792" s="12">
        <v>0</v>
      </c>
      <c r="L792" s="35">
        <v>0</v>
      </c>
      <c r="M792" s="35"/>
      <c r="N792" s="35">
        <v>0</v>
      </c>
      <c r="O792" s="35">
        <v>0</v>
      </c>
      <c r="P792" s="35">
        <v>0</v>
      </c>
      <c r="Q792" s="35">
        <v>0</v>
      </c>
      <c r="S792" s="35">
        <v>0</v>
      </c>
      <c r="T792" s="12">
        <v>0</v>
      </c>
      <c r="U792" s="12">
        <v>0</v>
      </c>
      <c r="V792" s="35">
        <v>0</v>
      </c>
    </row>
    <row r="793" spans="1:22">
      <c r="A793" s="168">
        <f t="shared" ref="A793:B793" si="363">A792+7</f>
        <v>44864</v>
      </c>
      <c r="B793" s="11">
        <f t="shared" si="363"/>
        <v>44862</v>
      </c>
      <c r="C793" s="44">
        <v>0</v>
      </c>
      <c r="D793" s="35">
        <v>0</v>
      </c>
      <c r="E793" s="12">
        <v>0</v>
      </c>
      <c r="F793" s="12">
        <v>0</v>
      </c>
      <c r="G793" s="35">
        <v>0</v>
      </c>
      <c r="H793" s="35"/>
      <c r="I793" s="35">
        <v>0</v>
      </c>
      <c r="J793" s="12">
        <v>0</v>
      </c>
      <c r="K793" s="12">
        <v>0</v>
      </c>
      <c r="L793" s="35">
        <v>0</v>
      </c>
      <c r="M793" s="35"/>
      <c r="N793" s="35">
        <v>0</v>
      </c>
      <c r="O793" s="35">
        <v>0</v>
      </c>
      <c r="P793" s="35">
        <v>0</v>
      </c>
      <c r="Q793" s="35">
        <v>0</v>
      </c>
      <c r="S793" s="35">
        <v>0</v>
      </c>
      <c r="T793" s="12">
        <v>0</v>
      </c>
      <c r="U793" s="12">
        <v>0</v>
      </c>
      <c r="V793" s="35">
        <v>0</v>
      </c>
    </row>
    <row r="794" spans="1:22">
      <c r="A794" s="168">
        <f t="shared" ref="A794:B794" si="364">A793+7</f>
        <v>44871</v>
      </c>
      <c r="B794" s="11">
        <f t="shared" si="364"/>
        <v>44869</v>
      </c>
      <c r="C794" s="44">
        <v>0</v>
      </c>
      <c r="D794" s="35">
        <v>0</v>
      </c>
      <c r="E794" s="12">
        <v>0</v>
      </c>
      <c r="F794" s="12">
        <v>0</v>
      </c>
      <c r="G794" s="35">
        <v>0</v>
      </c>
      <c r="H794" s="35"/>
      <c r="I794" s="35">
        <v>0</v>
      </c>
      <c r="J794" s="12">
        <v>0</v>
      </c>
      <c r="K794" s="12">
        <v>0</v>
      </c>
      <c r="L794" s="35">
        <v>0</v>
      </c>
      <c r="M794" s="35"/>
      <c r="N794" s="35">
        <v>0</v>
      </c>
      <c r="O794" s="35">
        <v>0</v>
      </c>
      <c r="P794" s="35">
        <v>0</v>
      </c>
      <c r="Q794" s="35">
        <v>0</v>
      </c>
      <c r="S794" s="35">
        <v>0</v>
      </c>
      <c r="T794" s="12">
        <v>0</v>
      </c>
      <c r="U794" s="12">
        <v>0</v>
      </c>
      <c r="V794" s="35">
        <v>0</v>
      </c>
    </row>
    <row r="795" spans="1:22">
      <c r="A795" s="168">
        <f t="shared" ref="A795:B795" si="365">A794+7</f>
        <v>44878</v>
      </c>
      <c r="B795" s="11">
        <f t="shared" si="365"/>
        <v>44876</v>
      </c>
      <c r="C795" s="44">
        <v>0</v>
      </c>
      <c r="D795" s="35">
        <v>0</v>
      </c>
      <c r="E795" s="12">
        <v>0</v>
      </c>
      <c r="F795" s="12">
        <v>0</v>
      </c>
      <c r="G795" s="35">
        <v>0</v>
      </c>
      <c r="H795" s="35"/>
      <c r="I795" s="35">
        <v>0</v>
      </c>
      <c r="J795" s="12">
        <v>0</v>
      </c>
      <c r="K795" s="12">
        <v>0</v>
      </c>
      <c r="L795" s="35">
        <v>0</v>
      </c>
      <c r="M795" s="35"/>
      <c r="N795" s="35">
        <v>0</v>
      </c>
      <c r="O795" s="35">
        <v>0</v>
      </c>
      <c r="P795" s="35">
        <v>0</v>
      </c>
      <c r="Q795" s="35">
        <v>0</v>
      </c>
      <c r="S795" s="35">
        <v>0</v>
      </c>
      <c r="T795" s="12">
        <v>0</v>
      </c>
      <c r="U795" s="12">
        <v>0</v>
      </c>
      <c r="V795" s="35">
        <v>0</v>
      </c>
    </row>
    <row r="796" spans="1:22">
      <c r="A796" s="168">
        <f t="shared" ref="A796:B796" si="366">A795+7</f>
        <v>44885</v>
      </c>
      <c r="B796" s="11">
        <f t="shared" si="366"/>
        <v>44883</v>
      </c>
      <c r="C796" s="44">
        <v>0</v>
      </c>
      <c r="D796" s="35">
        <v>0</v>
      </c>
      <c r="E796" s="12">
        <v>0</v>
      </c>
      <c r="F796" s="12">
        <v>0</v>
      </c>
      <c r="G796" s="35">
        <v>0</v>
      </c>
      <c r="H796" s="35"/>
      <c r="I796" s="35">
        <v>0</v>
      </c>
      <c r="J796" s="12">
        <v>0</v>
      </c>
      <c r="K796" s="12">
        <v>0</v>
      </c>
      <c r="L796" s="35">
        <v>0</v>
      </c>
      <c r="M796" s="35"/>
      <c r="N796" s="35">
        <v>0</v>
      </c>
      <c r="O796" s="35">
        <v>0</v>
      </c>
      <c r="P796" s="35">
        <v>0</v>
      </c>
      <c r="Q796" s="35">
        <v>0</v>
      </c>
      <c r="S796" s="35">
        <v>0</v>
      </c>
      <c r="T796" s="12">
        <v>0</v>
      </c>
      <c r="U796" s="12">
        <v>0</v>
      </c>
      <c r="V796" s="35">
        <v>0</v>
      </c>
    </row>
    <row r="797" spans="1:22">
      <c r="A797" s="168">
        <f t="shared" ref="A797:B797" si="367">A796+7</f>
        <v>44892</v>
      </c>
      <c r="B797" s="11">
        <f t="shared" si="367"/>
        <v>44890</v>
      </c>
      <c r="C797" s="44">
        <v>0</v>
      </c>
      <c r="D797" s="35">
        <v>0</v>
      </c>
      <c r="E797" s="12">
        <v>0</v>
      </c>
      <c r="F797" s="12">
        <v>0</v>
      </c>
      <c r="G797" s="35">
        <v>0</v>
      </c>
      <c r="H797" s="35"/>
      <c r="I797" s="35">
        <v>0</v>
      </c>
      <c r="J797" s="12">
        <v>0</v>
      </c>
      <c r="K797" s="12">
        <v>0</v>
      </c>
      <c r="L797" s="35">
        <v>0</v>
      </c>
      <c r="M797" s="35"/>
      <c r="N797" s="35">
        <v>0</v>
      </c>
      <c r="O797" s="35">
        <v>0</v>
      </c>
      <c r="P797" s="35">
        <v>0</v>
      </c>
      <c r="Q797" s="35">
        <v>0</v>
      </c>
      <c r="S797" s="35">
        <v>0</v>
      </c>
      <c r="T797" s="12">
        <v>0</v>
      </c>
      <c r="U797" s="12">
        <v>0</v>
      </c>
      <c r="V797" s="35">
        <v>0</v>
      </c>
    </row>
    <row r="798" spans="1:22">
      <c r="A798" s="168">
        <f t="shared" ref="A798:B798" si="368">A797+7</f>
        <v>44899</v>
      </c>
      <c r="B798" s="11">
        <f t="shared" si="368"/>
        <v>44897</v>
      </c>
      <c r="C798" s="44">
        <v>0</v>
      </c>
      <c r="D798" s="35">
        <v>0</v>
      </c>
      <c r="E798" s="12">
        <v>0</v>
      </c>
      <c r="F798" s="12">
        <v>0</v>
      </c>
      <c r="G798" s="35">
        <v>0</v>
      </c>
      <c r="H798" s="35"/>
      <c r="I798" s="35">
        <v>0</v>
      </c>
      <c r="J798" s="12">
        <v>0</v>
      </c>
      <c r="K798" s="12">
        <v>0</v>
      </c>
      <c r="L798" s="35">
        <v>0</v>
      </c>
      <c r="M798" s="35"/>
      <c r="N798" s="35">
        <v>0</v>
      </c>
      <c r="O798" s="35">
        <v>0</v>
      </c>
      <c r="P798" s="35">
        <v>0</v>
      </c>
      <c r="Q798" s="35">
        <v>0</v>
      </c>
      <c r="S798" s="35">
        <v>0</v>
      </c>
      <c r="T798" s="12">
        <v>0</v>
      </c>
      <c r="U798" s="12">
        <v>0</v>
      </c>
      <c r="V798" s="35">
        <v>0</v>
      </c>
    </row>
    <row r="799" spans="1:22">
      <c r="A799" s="168">
        <f t="shared" ref="A799:B799" si="369">A798+7</f>
        <v>44906</v>
      </c>
      <c r="B799" s="11">
        <f t="shared" si="369"/>
        <v>44904</v>
      </c>
      <c r="C799" s="44">
        <v>0</v>
      </c>
      <c r="D799" s="35">
        <v>0</v>
      </c>
      <c r="E799" s="12">
        <v>0</v>
      </c>
      <c r="F799" s="12">
        <v>0</v>
      </c>
      <c r="G799" s="35">
        <v>0</v>
      </c>
      <c r="H799" s="35"/>
      <c r="I799" s="35">
        <v>0</v>
      </c>
      <c r="J799" s="12">
        <v>0</v>
      </c>
      <c r="K799" s="12">
        <v>0</v>
      </c>
      <c r="L799" s="35">
        <v>0</v>
      </c>
      <c r="M799" s="35"/>
      <c r="N799" s="35">
        <v>0</v>
      </c>
      <c r="O799" s="35">
        <v>0</v>
      </c>
      <c r="P799" s="35">
        <v>0</v>
      </c>
      <c r="Q799" s="35">
        <v>0</v>
      </c>
      <c r="S799" s="35">
        <v>0</v>
      </c>
      <c r="T799" s="12">
        <v>0</v>
      </c>
      <c r="U799" s="12">
        <v>0</v>
      </c>
      <c r="V799" s="35">
        <v>0</v>
      </c>
    </row>
    <row r="800" spans="1:22">
      <c r="A800" s="168">
        <f t="shared" ref="A800:B800" si="370">A799+7</f>
        <v>44913</v>
      </c>
      <c r="B800" s="11">
        <f t="shared" si="370"/>
        <v>44911</v>
      </c>
      <c r="C800" s="44">
        <v>0</v>
      </c>
      <c r="D800" s="35">
        <v>0</v>
      </c>
      <c r="E800" s="12">
        <v>0</v>
      </c>
      <c r="F800" s="12">
        <v>0</v>
      </c>
      <c r="G800" s="35">
        <v>0</v>
      </c>
      <c r="H800" s="35"/>
      <c r="I800" s="35">
        <v>0</v>
      </c>
      <c r="J800" s="12">
        <v>0</v>
      </c>
      <c r="K800" s="12">
        <v>0</v>
      </c>
      <c r="L800" s="35">
        <v>0</v>
      </c>
      <c r="M800" s="35"/>
      <c r="N800" s="35">
        <v>0</v>
      </c>
      <c r="O800" s="35">
        <v>0</v>
      </c>
      <c r="P800" s="35">
        <v>0</v>
      </c>
      <c r="Q800" s="35">
        <v>0</v>
      </c>
      <c r="S800" s="35">
        <v>0</v>
      </c>
      <c r="T800" s="12">
        <v>0</v>
      </c>
      <c r="U800" s="12">
        <v>0</v>
      </c>
      <c r="V800" s="35">
        <v>0</v>
      </c>
    </row>
    <row r="801" spans="1:22">
      <c r="A801" s="168">
        <f t="shared" ref="A801:B801" si="371">A800+7</f>
        <v>44920</v>
      </c>
      <c r="B801" s="11">
        <f t="shared" si="371"/>
        <v>44918</v>
      </c>
      <c r="C801" s="44">
        <v>0</v>
      </c>
      <c r="D801" s="35">
        <v>0</v>
      </c>
      <c r="E801" s="12">
        <v>0</v>
      </c>
      <c r="F801" s="12">
        <v>0</v>
      </c>
      <c r="G801" s="35">
        <v>0</v>
      </c>
      <c r="H801" s="35"/>
      <c r="I801" s="35">
        <v>0</v>
      </c>
      <c r="J801" s="12">
        <v>0</v>
      </c>
      <c r="K801" s="12">
        <v>0</v>
      </c>
      <c r="L801" s="35">
        <v>0</v>
      </c>
      <c r="M801" s="35"/>
      <c r="N801" s="35">
        <v>0</v>
      </c>
      <c r="O801" s="35">
        <v>0</v>
      </c>
      <c r="P801" s="35">
        <v>0</v>
      </c>
      <c r="Q801" s="35">
        <v>0</v>
      </c>
      <c r="S801" s="35">
        <v>0</v>
      </c>
      <c r="T801" s="12">
        <v>0</v>
      </c>
      <c r="U801" s="12">
        <v>0</v>
      </c>
      <c r="V801" s="35">
        <v>0</v>
      </c>
    </row>
    <row r="802" spans="1:22">
      <c r="A802" s="168">
        <f t="shared" ref="A802:B802" si="372">A801+7</f>
        <v>44927</v>
      </c>
      <c r="B802" s="11">
        <f t="shared" si="372"/>
        <v>44925</v>
      </c>
      <c r="C802" s="44">
        <v>0</v>
      </c>
      <c r="D802" s="35">
        <v>0</v>
      </c>
      <c r="E802" s="12">
        <v>0</v>
      </c>
      <c r="F802" s="12">
        <v>0</v>
      </c>
      <c r="G802" s="35">
        <v>0</v>
      </c>
      <c r="H802" s="35"/>
      <c r="I802" s="35">
        <v>0</v>
      </c>
      <c r="J802" s="12">
        <v>0</v>
      </c>
      <c r="K802" s="12">
        <v>0</v>
      </c>
      <c r="L802" s="35">
        <v>0</v>
      </c>
      <c r="M802" s="35"/>
      <c r="N802" s="35">
        <v>0</v>
      </c>
      <c r="O802" s="35">
        <v>0</v>
      </c>
      <c r="P802" s="35">
        <v>0</v>
      </c>
      <c r="Q802" s="35">
        <v>0</v>
      </c>
      <c r="S802" s="35">
        <v>0</v>
      </c>
      <c r="T802" s="12">
        <v>0</v>
      </c>
      <c r="U802" s="12">
        <v>0</v>
      </c>
      <c r="V802" s="35">
        <v>0</v>
      </c>
    </row>
    <row r="803" spans="1:22">
      <c r="A803" s="168">
        <f t="shared" ref="A803:B803" si="373">A802+7</f>
        <v>44934</v>
      </c>
      <c r="B803" s="11">
        <f t="shared" si="373"/>
        <v>44932</v>
      </c>
      <c r="C803" s="44">
        <v>0</v>
      </c>
      <c r="D803" s="35">
        <v>0</v>
      </c>
      <c r="E803" s="12">
        <v>0</v>
      </c>
      <c r="F803" s="12">
        <v>0</v>
      </c>
      <c r="G803" s="35">
        <v>0</v>
      </c>
      <c r="H803" s="35"/>
      <c r="I803" s="35">
        <v>0</v>
      </c>
      <c r="J803" s="12">
        <v>0</v>
      </c>
      <c r="K803" s="12">
        <v>0</v>
      </c>
      <c r="L803" s="35">
        <v>0</v>
      </c>
      <c r="M803" s="35"/>
      <c r="N803" s="35">
        <v>0</v>
      </c>
      <c r="O803" s="35">
        <v>0</v>
      </c>
      <c r="P803" s="35">
        <v>0</v>
      </c>
      <c r="Q803" s="35">
        <v>0</v>
      </c>
      <c r="S803" s="35">
        <v>0</v>
      </c>
      <c r="T803" s="12">
        <v>0</v>
      </c>
      <c r="U803" s="12">
        <v>0</v>
      </c>
      <c r="V803" s="35">
        <v>0</v>
      </c>
    </row>
    <row r="804" spans="1:22">
      <c r="A804" s="168">
        <f t="shared" ref="A804:B804" si="374">A803+7</f>
        <v>44941</v>
      </c>
      <c r="B804" s="11">
        <f t="shared" si="374"/>
        <v>44939</v>
      </c>
      <c r="C804" s="44">
        <v>0</v>
      </c>
      <c r="D804" s="35">
        <v>0</v>
      </c>
      <c r="E804" s="12">
        <v>0</v>
      </c>
      <c r="F804" s="12">
        <v>0</v>
      </c>
      <c r="G804" s="35">
        <v>0</v>
      </c>
      <c r="H804" s="35"/>
      <c r="I804" s="35">
        <v>0</v>
      </c>
      <c r="J804" s="12">
        <v>0</v>
      </c>
      <c r="K804" s="12">
        <v>0</v>
      </c>
      <c r="L804" s="35">
        <v>0</v>
      </c>
      <c r="M804" s="35"/>
      <c r="N804" s="35">
        <v>0</v>
      </c>
      <c r="O804" s="35">
        <v>0</v>
      </c>
      <c r="P804" s="35">
        <v>0</v>
      </c>
      <c r="Q804" s="35">
        <v>0</v>
      </c>
      <c r="S804" s="35">
        <v>0</v>
      </c>
      <c r="T804" s="12">
        <v>0</v>
      </c>
      <c r="U804" s="12">
        <v>0</v>
      </c>
      <c r="V804" s="35">
        <v>0</v>
      </c>
    </row>
    <row r="805" spans="1:22">
      <c r="A805" s="168">
        <f t="shared" ref="A805:B805" si="375">A804+7</f>
        <v>44948</v>
      </c>
      <c r="B805" s="11">
        <f t="shared" si="375"/>
        <v>44946</v>
      </c>
      <c r="C805" s="44">
        <v>0</v>
      </c>
      <c r="D805" s="35">
        <v>0</v>
      </c>
      <c r="E805" s="12">
        <v>0</v>
      </c>
      <c r="F805" s="12">
        <v>0</v>
      </c>
      <c r="G805" s="35">
        <v>0</v>
      </c>
      <c r="H805" s="35"/>
      <c r="I805" s="35">
        <v>0</v>
      </c>
      <c r="J805" s="12">
        <v>0</v>
      </c>
      <c r="K805" s="12">
        <v>0</v>
      </c>
      <c r="L805" s="35">
        <v>0</v>
      </c>
      <c r="M805" s="35"/>
      <c r="N805" s="35">
        <v>0</v>
      </c>
      <c r="O805" s="35">
        <v>0</v>
      </c>
      <c r="P805" s="35">
        <v>0</v>
      </c>
      <c r="Q805" s="35">
        <v>0</v>
      </c>
      <c r="S805" s="35">
        <v>0</v>
      </c>
      <c r="T805" s="12">
        <v>0</v>
      </c>
      <c r="U805" s="12">
        <v>0</v>
      </c>
      <c r="V805" s="35">
        <v>0</v>
      </c>
    </row>
    <row r="806" spans="1:22">
      <c r="A806" s="168">
        <f t="shared" ref="A806:B806" si="376">A805+7</f>
        <v>44955</v>
      </c>
      <c r="B806" s="11">
        <f t="shared" si="376"/>
        <v>44953</v>
      </c>
      <c r="C806" s="44">
        <v>0</v>
      </c>
      <c r="D806" s="35">
        <v>0</v>
      </c>
      <c r="E806" s="12">
        <v>0</v>
      </c>
      <c r="F806" s="12">
        <v>0</v>
      </c>
      <c r="G806" s="35">
        <v>0</v>
      </c>
      <c r="H806" s="35"/>
      <c r="I806" s="35">
        <v>0</v>
      </c>
      <c r="J806" s="12">
        <v>0</v>
      </c>
      <c r="K806" s="12">
        <v>0</v>
      </c>
      <c r="L806" s="35">
        <v>0</v>
      </c>
      <c r="M806" s="35"/>
      <c r="N806" s="35">
        <v>0</v>
      </c>
      <c r="O806" s="35">
        <v>0</v>
      </c>
      <c r="P806" s="35">
        <v>0</v>
      </c>
      <c r="Q806" s="35">
        <v>0</v>
      </c>
      <c r="S806" s="35">
        <v>0</v>
      </c>
      <c r="T806" s="12">
        <v>0</v>
      </c>
      <c r="U806" s="12">
        <v>0</v>
      </c>
      <c r="V806" s="35">
        <v>0</v>
      </c>
    </row>
    <row r="807" spans="1:22">
      <c r="A807" s="168">
        <f t="shared" ref="A807:B807" si="377">A806+7</f>
        <v>44962</v>
      </c>
      <c r="B807" s="11">
        <f t="shared" si="377"/>
        <v>44960</v>
      </c>
      <c r="C807" s="44">
        <v>0</v>
      </c>
      <c r="D807" s="35">
        <v>0</v>
      </c>
      <c r="E807" s="12">
        <v>0</v>
      </c>
      <c r="F807" s="12">
        <v>0</v>
      </c>
      <c r="G807" s="35">
        <v>0</v>
      </c>
      <c r="H807" s="35"/>
      <c r="I807" s="35">
        <v>0</v>
      </c>
      <c r="J807" s="12">
        <v>0</v>
      </c>
      <c r="K807" s="12">
        <v>0</v>
      </c>
      <c r="L807" s="35">
        <v>0</v>
      </c>
      <c r="M807" s="35"/>
      <c r="N807" s="35">
        <v>0</v>
      </c>
      <c r="O807" s="35">
        <v>0</v>
      </c>
      <c r="P807" s="35">
        <v>0</v>
      </c>
      <c r="Q807" s="35">
        <v>0</v>
      </c>
      <c r="S807" s="35">
        <v>0</v>
      </c>
      <c r="T807" s="12">
        <v>0</v>
      </c>
      <c r="U807" s="12">
        <v>0</v>
      </c>
      <c r="V807" s="35">
        <v>0</v>
      </c>
    </row>
    <row r="808" spans="1:22">
      <c r="A808" s="168">
        <f t="shared" ref="A808:B808" si="378">A807+7</f>
        <v>44969</v>
      </c>
      <c r="B808" s="11">
        <f t="shared" si="378"/>
        <v>44967</v>
      </c>
      <c r="C808" s="44">
        <v>0</v>
      </c>
      <c r="D808" s="35">
        <v>0</v>
      </c>
      <c r="E808" s="12">
        <v>0</v>
      </c>
      <c r="F808" s="12">
        <v>0</v>
      </c>
      <c r="G808" s="35">
        <v>0</v>
      </c>
      <c r="H808" s="35"/>
      <c r="I808" s="35">
        <v>0</v>
      </c>
      <c r="J808" s="12">
        <v>0</v>
      </c>
      <c r="K808" s="12">
        <v>0</v>
      </c>
      <c r="L808" s="35">
        <v>0</v>
      </c>
      <c r="M808" s="35"/>
      <c r="N808" s="35">
        <v>0</v>
      </c>
      <c r="O808" s="35">
        <v>0</v>
      </c>
      <c r="P808" s="35">
        <v>0</v>
      </c>
      <c r="Q808" s="35">
        <v>0</v>
      </c>
      <c r="S808" s="35">
        <v>0</v>
      </c>
      <c r="T808" s="12">
        <v>0</v>
      </c>
      <c r="U808" s="12">
        <v>0</v>
      </c>
      <c r="V808" s="35">
        <v>0</v>
      </c>
    </row>
    <row r="809" spans="1:22">
      <c r="A809" s="168">
        <f t="shared" ref="A809:B809" si="379">A808+7</f>
        <v>44976</v>
      </c>
      <c r="B809" s="11">
        <f t="shared" si="379"/>
        <v>44974</v>
      </c>
      <c r="C809" s="44">
        <v>0</v>
      </c>
      <c r="D809" s="35">
        <v>0</v>
      </c>
      <c r="E809" s="12">
        <v>0</v>
      </c>
      <c r="F809" s="12">
        <v>0</v>
      </c>
      <c r="G809" s="35">
        <v>0</v>
      </c>
      <c r="H809" s="35"/>
      <c r="I809" s="35">
        <v>0</v>
      </c>
      <c r="J809" s="12">
        <v>0</v>
      </c>
      <c r="K809" s="12">
        <v>0</v>
      </c>
      <c r="L809" s="35">
        <v>0</v>
      </c>
      <c r="M809" s="35"/>
      <c r="N809" s="35">
        <v>0</v>
      </c>
      <c r="O809" s="35">
        <v>0</v>
      </c>
      <c r="P809" s="35">
        <v>0</v>
      </c>
      <c r="Q809" s="35">
        <v>0</v>
      </c>
      <c r="S809" s="35">
        <v>0</v>
      </c>
      <c r="T809" s="12">
        <v>0</v>
      </c>
      <c r="U809" s="12">
        <v>0</v>
      </c>
      <c r="V809" s="35">
        <v>0</v>
      </c>
    </row>
    <row r="810" spans="1:22">
      <c r="A810" s="168">
        <f t="shared" ref="A810:B810" si="380">A809+7</f>
        <v>44983</v>
      </c>
      <c r="B810" s="11">
        <f t="shared" si="380"/>
        <v>44981</v>
      </c>
      <c r="C810" s="44">
        <v>0</v>
      </c>
      <c r="D810" s="35">
        <v>0</v>
      </c>
      <c r="E810" s="12">
        <v>0</v>
      </c>
      <c r="F810" s="12">
        <v>0</v>
      </c>
      <c r="G810" s="35">
        <v>0</v>
      </c>
      <c r="H810" s="35"/>
      <c r="I810" s="35">
        <v>0</v>
      </c>
      <c r="J810" s="12">
        <v>0</v>
      </c>
      <c r="K810" s="12">
        <v>0</v>
      </c>
      <c r="L810" s="35">
        <v>0</v>
      </c>
      <c r="M810" s="35"/>
      <c r="N810" s="35">
        <v>0</v>
      </c>
      <c r="O810" s="35">
        <v>0</v>
      </c>
      <c r="P810" s="35">
        <v>0</v>
      </c>
      <c r="Q810" s="35">
        <v>0</v>
      </c>
      <c r="S810" s="35">
        <v>0</v>
      </c>
      <c r="T810" s="12">
        <v>0</v>
      </c>
      <c r="U810" s="12">
        <v>0</v>
      </c>
      <c r="V810" s="35">
        <v>0</v>
      </c>
    </row>
    <row r="811" spans="1:22">
      <c r="A811" s="168">
        <f t="shared" ref="A811:B811" si="381">A810+7</f>
        <v>44990</v>
      </c>
      <c r="B811" s="11">
        <f t="shared" si="381"/>
        <v>44988</v>
      </c>
      <c r="C811" s="44">
        <v>0</v>
      </c>
      <c r="D811" s="35">
        <v>0</v>
      </c>
      <c r="E811" s="12">
        <v>0</v>
      </c>
      <c r="F811" s="12">
        <v>0</v>
      </c>
      <c r="G811" s="35">
        <v>0</v>
      </c>
      <c r="H811" s="35"/>
      <c r="I811" s="35">
        <v>0</v>
      </c>
      <c r="J811" s="12">
        <v>0</v>
      </c>
      <c r="K811" s="12">
        <v>0</v>
      </c>
      <c r="L811" s="35">
        <v>0</v>
      </c>
      <c r="M811" s="35"/>
      <c r="N811" s="35">
        <v>0</v>
      </c>
      <c r="O811" s="35">
        <v>0</v>
      </c>
      <c r="P811" s="35">
        <v>0</v>
      </c>
      <c r="Q811" s="35">
        <v>0</v>
      </c>
      <c r="S811" s="35">
        <v>0</v>
      </c>
      <c r="T811" s="12">
        <v>0</v>
      </c>
      <c r="U811" s="12">
        <v>0</v>
      </c>
      <c r="V811" s="35">
        <v>0</v>
      </c>
    </row>
    <row r="812" spans="1:22">
      <c r="A812" s="168">
        <f t="shared" ref="A812:B812" si="382">A811+7</f>
        <v>44997</v>
      </c>
      <c r="B812" s="11">
        <f t="shared" si="382"/>
        <v>44995</v>
      </c>
      <c r="C812" s="44">
        <v>0</v>
      </c>
      <c r="D812" s="35">
        <v>0</v>
      </c>
      <c r="E812" s="12">
        <v>0</v>
      </c>
      <c r="F812" s="12">
        <v>0</v>
      </c>
      <c r="G812" s="35">
        <v>0</v>
      </c>
      <c r="H812" s="35"/>
      <c r="I812" s="35">
        <v>0</v>
      </c>
      <c r="J812" s="12">
        <v>0</v>
      </c>
      <c r="K812" s="12">
        <v>0</v>
      </c>
      <c r="L812" s="35">
        <v>0</v>
      </c>
      <c r="M812" s="35"/>
      <c r="N812" s="35">
        <v>0</v>
      </c>
      <c r="O812" s="35">
        <v>0</v>
      </c>
      <c r="P812" s="35">
        <v>0</v>
      </c>
      <c r="Q812" s="35">
        <v>0</v>
      </c>
      <c r="S812" s="35">
        <v>0</v>
      </c>
      <c r="T812" s="12">
        <v>0</v>
      </c>
      <c r="U812" s="12">
        <v>0</v>
      </c>
      <c r="V812" s="35">
        <v>0</v>
      </c>
    </row>
    <row r="813" spans="1:22">
      <c r="A813" s="168">
        <f t="shared" ref="A813:B813" si="383">A812+7</f>
        <v>45004</v>
      </c>
      <c r="B813" s="11">
        <f t="shared" si="383"/>
        <v>45002</v>
      </c>
      <c r="C813" s="44">
        <v>0</v>
      </c>
      <c r="D813" s="35">
        <v>0</v>
      </c>
      <c r="E813" s="12">
        <v>0</v>
      </c>
      <c r="F813" s="12">
        <v>0</v>
      </c>
      <c r="G813" s="35">
        <v>0</v>
      </c>
      <c r="H813" s="35"/>
      <c r="I813" s="35">
        <v>0</v>
      </c>
      <c r="J813" s="12">
        <v>0</v>
      </c>
      <c r="K813" s="12">
        <v>0</v>
      </c>
      <c r="L813" s="35">
        <v>0</v>
      </c>
      <c r="M813" s="35"/>
      <c r="N813" s="35">
        <v>0</v>
      </c>
      <c r="O813" s="35">
        <v>0</v>
      </c>
      <c r="P813" s="35">
        <v>0</v>
      </c>
      <c r="Q813" s="35">
        <v>0</v>
      </c>
      <c r="S813" s="35">
        <v>0</v>
      </c>
      <c r="T813" s="12">
        <v>0</v>
      </c>
      <c r="U813" s="12">
        <v>0</v>
      </c>
      <c r="V813" s="35">
        <v>0</v>
      </c>
    </row>
    <row r="814" spans="1:22">
      <c r="A814" s="168">
        <f t="shared" ref="A814:B814" si="384">A813+7</f>
        <v>45011</v>
      </c>
      <c r="B814" s="11">
        <f t="shared" si="384"/>
        <v>45009</v>
      </c>
      <c r="C814" s="44">
        <v>0</v>
      </c>
      <c r="D814" s="35">
        <v>0</v>
      </c>
      <c r="E814" s="12">
        <v>0</v>
      </c>
      <c r="F814" s="12">
        <v>0</v>
      </c>
      <c r="G814" s="35">
        <v>0</v>
      </c>
      <c r="H814" s="35"/>
      <c r="I814" s="35">
        <v>0</v>
      </c>
      <c r="J814" s="12">
        <v>0</v>
      </c>
      <c r="K814" s="12">
        <v>0</v>
      </c>
      <c r="L814" s="35">
        <v>0</v>
      </c>
      <c r="M814" s="35"/>
      <c r="N814" s="35">
        <v>0</v>
      </c>
      <c r="O814" s="35">
        <v>0</v>
      </c>
      <c r="P814" s="35">
        <v>0</v>
      </c>
      <c r="Q814" s="35">
        <v>0</v>
      </c>
      <c r="S814" s="35">
        <v>0</v>
      </c>
      <c r="T814" s="12">
        <v>0</v>
      </c>
      <c r="U814" s="12">
        <v>0</v>
      </c>
      <c r="V814" s="35">
        <v>0</v>
      </c>
    </row>
    <row r="815" spans="1:22">
      <c r="A815" s="168">
        <f t="shared" ref="A815:B815" si="385">A814+7</f>
        <v>45018</v>
      </c>
      <c r="B815" s="11">
        <f t="shared" si="385"/>
        <v>45016</v>
      </c>
      <c r="C815" s="44">
        <v>0</v>
      </c>
      <c r="D815" s="35">
        <v>0</v>
      </c>
      <c r="E815" s="12">
        <v>0</v>
      </c>
      <c r="F815" s="12">
        <v>0</v>
      </c>
      <c r="G815" s="35">
        <v>0</v>
      </c>
      <c r="H815" s="35"/>
      <c r="I815" s="35">
        <v>0</v>
      </c>
      <c r="J815" s="12">
        <v>0</v>
      </c>
      <c r="K815" s="12">
        <v>0</v>
      </c>
      <c r="L815" s="35">
        <v>0</v>
      </c>
      <c r="M815" s="35"/>
      <c r="N815" s="35">
        <v>0</v>
      </c>
      <c r="O815" s="35">
        <v>0</v>
      </c>
      <c r="P815" s="35">
        <v>0</v>
      </c>
      <c r="Q815" s="35">
        <v>0</v>
      </c>
      <c r="S815" s="35">
        <v>0</v>
      </c>
      <c r="T815" s="12">
        <v>0</v>
      </c>
      <c r="U815" s="12">
        <v>0</v>
      </c>
      <c r="V815" s="35">
        <v>0</v>
      </c>
    </row>
    <row r="816" spans="1:22">
      <c r="A816" s="168">
        <f t="shared" ref="A816:B816" si="386">A815+7</f>
        <v>45025</v>
      </c>
      <c r="B816" s="11">
        <f t="shared" si="386"/>
        <v>45023</v>
      </c>
      <c r="C816" s="44">
        <v>0</v>
      </c>
      <c r="D816" s="35">
        <v>0</v>
      </c>
      <c r="E816" s="12">
        <v>0</v>
      </c>
      <c r="F816" s="12">
        <v>0</v>
      </c>
      <c r="G816" s="35">
        <v>0</v>
      </c>
      <c r="H816" s="35"/>
      <c r="I816" s="35">
        <v>0</v>
      </c>
      <c r="J816" s="12">
        <v>0</v>
      </c>
      <c r="K816" s="12">
        <v>0</v>
      </c>
      <c r="L816" s="35">
        <v>0</v>
      </c>
      <c r="M816" s="35"/>
      <c r="N816" s="35">
        <v>0</v>
      </c>
      <c r="O816" s="35">
        <v>0</v>
      </c>
      <c r="P816" s="35">
        <v>0</v>
      </c>
      <c r="Q816" s="35">
        <v>0</v>
      </c>
      <c r="S816" s="35">
        <v>0</v>
      </c>
      <c r="T816" s="12">
        <v>0</v>
      </c>
      <c r="U816" s="12">
        <v>0</v>
      </c>
      <c r="V816" s="35">
        <v>0</v>
      </c>
    </row>
    <row r="817" spans="1:22">
      <c r="A817" s="168">
        <f t="shared" ref="A817:B817" si="387">A816+7</f>
        <v>45032</v>
      </c>
      <c r="B817" s="11">
        <f t="shared" si="387"/>
        <v>45030</v>
      </c>
      <c r="C817" s="44">
        <v>0</v>
      </c>
      <c r="D817" s="35">
        <v>0</v>
      </c>
      <c r="E817" s="12">
        <v>0</v>
      </c>
      <c r="F817" s="12">
        <v>0</v>
      </c>
      <c r="G817" s="35">
        <v>0</v>
      </c>
      <c r="H817" s="35"/>
      <c r="I817" s="35">
        <v>0</v>
      </c>
      <c r="J817" s="12">
        <v>0</v>
      </c>
      <c r="K817" s="12">
        <v>0</v>
      </c>
      <c r="L817" s="35">
        <v>0</v>
      </c>
      <c r="M817" s="35"/>
      <c r="N817" s="35">
        <v>0</v>
      </c>
      <c r="O817" s="35">
        <v>0</v>
      </c>
      <c r="P817" s="35">
        <v>0</v>
      </c>
      <c r="Q817" s="35">
        <v>0</v>
      </c>
      <c r="S817" s="35">
        <v>0</v>
      </c>
      <c r="T817" s="12">
        <v>0</v>
      </c>
      <c r="U817" s="12">
        <v>0</v>
      </c>
      <c r="V817" s="35">
        <v>0</v>
      </c>
    </row>
    <row r="818" spans="1:22">
      <c r="A818" s="168">
        <f t="shared" ref="A818:B818" si="388">A817+7</f>
        <v>45039</v>
      </c>
      <c r="B818" s="11">
        <f t="shared" si="388"/>
        <v>45037</v>
      </c>
      <c r="C818" s="44">
        <v>0</v>
      </c>
      <c r="D818" s="35">
        <v>0</v>
      </c>
      <c r="E818" s="12">
        <v>0</v>
      </c>
      <c r="F818" s="12">
        <v>0</v>
      </c>
      <c r="G818" s="35">
        <v>0</v>
      </c>
      <c r="H818" s="35"/>
      <c r="I818" s="35">
        <v>0</v>
      </c>
      <c r="J818" s="12">
        <v>0</v>
      </c>
      <c r="K818" s="12">
        <v>0</v>
      </c>
      <c r="L818" s="35">
        <v>0</v>
      </c>
      <c r="M818" s="35"/>
      <c r="N818" s="35">
        <v>0</v>
      </c>
      <c r="O818" s="35">
        <v>0</v>
      </c>
      <c r="P818" s="35">
        <v>0</v>
      </c>
      <c r="Q818" s="35">
        <v>0</v>
      </c>
      <c r="S818" s="35">
        <v>0</v>
      </c>
      <c r="T818" s="12">
        <v>0</v>
      </c>
      <c r="U818" s="12">
        <v>0</v>
      </c>
      <c r="V818" s="35">
        <v>0</v>
      </c>
    </row>
    <row r="819" spans="1:22">
      <c r="A819" s="168">
        <f t="shared" ref="A819:B819" si="389">A818+7</f>
        <v>45046</v>
      </c>
      <c r="B819" s="11">
        <f t="shared" si="389"/>
        <v>45044</v>
      </c>
      <c r="C819" s="44">
        <v>0</v>
      </c>
      <c r="D819" s="35">
        <v>0</v>
      </c>
      <c r="E819" s="12">
        <v>0</v>
      </c>
      <c r="F819" s="12">
        <v>0</v>
      </c>
      <c r="G819" s="35">
        <v>0</v>
      </c>
      <c r="H819" s="35"/>
      <c r="I819" s="35">
        <v>0</v>
      </c>
      <c r="J819" s="12">
        <v>0</v>
      </c>
      <c r="K819" s="12">
        <v>0</v>
      </c>
      <c r="L819" s="35">
        <v>0</v>
      </c>
      <c r="M819" s="35"/>
      <c r="N819" s="35">
        <v>0</v>
      </c>
      <c r="O819" s="35">
        <v>0</v>
      </c>
      <c r="P819" s="35">
        <v>0</v>
      </c>
      <c r="Q819" s="35">
        <v>0</v>
      </c>
      <c r="S819" s="35">
        <v>0</v>
      </c>
      <c r="T819" s="12">
        <v>0</v>
      </c>
      <c r="U819" s="12">
        <v>0</v>
      </c>
      <c r="V819" s="35">
        <v>0</v>
      </c>
    </row>
    <row r="820" spans="1:22">
      <c r="A820" s="168">
        <f t="shared" ref="A820:B820" si="390">A819+7</f>
        <v>45053</v>
      </c>
      <c r="B820" s="11">
        <f t="shared" si="390"/>
        <v>45051</v>
      </c>
      <c r="C820" s="44">
        <v>0</v>
      </c>
      <c r="D820" s="35">
        <v>0</v>
      </c>
      <c r="E820" s="12">
        <v>0</v>
      </c>
      <c r="F820" s="12">
        <v>0</v>
      </c>
      <c r="G820" s="35">
        <v>0</v>
      </c>
      <c r="H820" s="35"/>
      <c r="I820" s="35">
        <v>0</v>
      </c>
      <c r="J820" s="12">
        <v>0</v>
      </c>
      <c r="K820" s="12">
        <v>0</v>
      </c>
      <c r="L820" s="35">
        <v>0</v>
      </c>
      <c r="M820" s="35"/>
      <c r="N820" s="35">
        <v>0</v>
      </c>
      <c r="O820" s="35">
        <v>0</v>
      </c>
      <c r="P820" s="35">
        <v>0</v>
      </c>
      <c r="Q820" s="35">
        <v>0</v>
      </c>
      <c r="S820" s="35">
        <v>0</v>
      </c>
      <c r="T820" s="12">
        <v>0</v>
      </c>
      <c r="U820" s="12">
        <v>0</v>
      </c>
      <c r="V820" s="35">
        <v>0</v>
      </c>
    </row>
    <row r="821" spans="1:22">
      <c r="A821" s="168">
        <f t="shared" ref="A821:B821" si="391">A820+7</f>
        <v>45060</v>
      </c>
      <c r="B821" s="11">
        <f t="shared" si="391"/>
        <v>45058</v>
      </c>
      <c r="C821" s="44">
        <v>0</v>
      </c>
      <c r="D821" s="35">
        <v>0</v>
      </c>
      <c r="E821" s="12">
        <v>0</v>
      </c>
      <c r="F821" s="12">
        <v>0</v>
      </c>
      <c r="G821" s="35">
        <v>0</v>
      </c>
      <c r="H821" s="35"/>
      <c r="I821" s="35">
        <v>0</v>
      </c>
      <c r="J821" s="12">
        <v>0</v>
      </c>
      <c r="K821" s="12">
        <v>0</v>
      </c>
      <c r="L821" s="35">
        <v>0</v>
      </c>
      <c r="M821" s="35"/>
      <c r="N821" s="35">
        <v>0</v>
      </c>
      <c r="O821" s="35">
        <v>0</v>
      </c>
      <c r="P821" s="35">
        <v>0</v>
      </c>
      <c r="Q821" s="35">
        <v>0</v>
      </c>
      <c r="S821" s="35">
        <v>0</v>
      </c>
      <c r="T821" s="12">
        <v>0</v>
      </c>
      <c r="U821" s="12">
        <v>0</v>
      </c>
      <c r="V821" s="35">
        <v>0</v>
      </c>
    </row>
    <row r="822" spans="1:22">
      <c r="A822" s="168">
        <f t="shared" ref="A822:B822" si="392">A821+7</f>
        <v>45067</v>
      </c>
      <c r="B822" s="11">
        <f t="shared" si="392"/>
        <v>45065</v>
      </c>
      <c r="C822" s="44">
        <v>0</v>
      </c>
      <c r="D822" s="35">
        <v>0</v>
      </c>
      <c r="E822" s="12">
        <v>0</v>
      </c>
      <c r="F822" s="12">
        <v>0</v>
      </c>
      <c r="G822" s="35">
        <v>0</v>
      </c>
      <c r="H822" s="35"/>
      <c r="I822" s="35">
        <v>0</v>
      </c>
      <c r="J822" s="12">
        <v>0</v>
      </c>
      <c r="K822" s="12">
        <v>0</v>
      </c>
      <c r="L822" s="35">
        <v>0</v>
      </c>
      <c r="M822" s="35"/>
      <c r="N822" s="35">
        <v>0</v>
      </c>
      <c r="O822" s="35">
        <v>0</v>
      </c>
      <c r="P822" s="35">
        <v>0</v>
      </c>
      <c r="Q822" s="35">
        <v>0</v>
      </c>
      <c r="S822" s="35">
        <v>0</v>
      </c>
      <c r="T822" s="12">
        <v>0</v>
      </c>
      <c r="U822" s="12">
        <v>0</v>
      </c>
      <c r="V822" s="35">
        <v>0</v>
      </c>
    </row>
    <row r="823" spans="1:22">
      <c r="A823" s="168">
        <f t="shared" ref="A823:B823" si="393">A822+7</f>
        <v>45074</v>
      </c>
      <c r="B823" s="11">
        <f t="shared" si="393"/>
        <v>45072</v>
      </c>
      <c r="C823" s="44">
        <v>0</v>
      </c>
      <c r="D823" s="35">
        <v>0</v>
      </c>
      <c r="E823" s="12">
        <v>0</v>
      </c>
      <c r="F823" s="12">
        <v>0</v>
      </c>
      <c r="G823" s="35">
        <v>0</v>
      </c>
      <c r="H823" s="35"/>
      <c r="I823" s="35">
        <v>0</v>
      </c>
      <c r="J823" s="12">
        <v>0</v>
      </c>
      <c r="K823" s="12">
        <v>0</v>
      </c>
      <c r="L823" s="35">
        <v>0</v>
      </c>
      <c r="M823" s="35"/>
      <c r="N823" s="35">
        <v>0</v>
      </c>
      <c r="O823" s="35">
        <v>0</v>
      </c>
      <c r="P823" s="35">
        <v>0</v>
      </c>
      <c r="Q823" s="35">
        <v>0</v>
      </c>
      <c r="S823" s="35">
        <v>0</v>
      </c>
      <c r="T823" s="12">
        <v>0</v>
      </c>
      <c r="U823" s="12">
        <v>0</v>
      </c>
      <c r="V823" s="35">
        <v>0</v>
      </c>
    </row>
    <row r="824" spans="1:22">
      <c r="A824" s="168">
        <f t="shared" ref="A824:B824" si="394">A823+7</f>
        <v>45081</v>
      </c>
      <c r="B824" s="11">
        <f t="shared" si="394"/>
        <v>45079</v>
      </c>
      <c r="C824" s="44">
        <v>0</v>
      </c>
      <c r="D824" s="35">
        <v>0</v>
      </c>
      <c r="E824" s="12">
        <v>0</v>
      </c>
      <c r="F824" s="12">
        <v>0</v>
      </c>
      <c r="G824" s="35">
        <v>0</v>
      </c>
      <c r="H824" s="35"/>
      <c r="I824" s="35">
        <v>0</v>
      </c>
      <c r="J824" s="12">
        <v>0</v>
      </c>
      <c r="K824" s="12">
        <v>0</v>
      </c>
      <c r="L824" s="35">
        <v>0</v>
      </c>
      <c r="M824" s="35"/>
      <c r="N824" s="35">
        <v>0</v>
      </c>
      <c r="O824" s="35">
        <v>0</v>
      </c>
      <c r="P824" s="35">
        <v>0</v>
      </c>
      <c r="Q824" s="35">
        <v>0</v>
      </c>
      <c r="S824" s="35">
        <v>0</v>
      </c>
      <c r="T824" s="12">
        <v>0</v>
      </c>
      <c r="U824" s="12">
        <v>0</v>
      </c>
      <c r="V824" s="35">
        <v>0</v>
      </c>
    </row>
    <row r="825" spans="1:22">
      <c r="A825" s="168">
        <f t="shared" ref="A825:B825" si="395">A824+7</f>
        <v>45088</v>
      </c>
      <c r="B825" s="11">
        <f t="shared" si="395"/>
        <v>45086</v>
      </c>
      <c r="C825" s="44">
        <v>0</v>
      </c>
      <c r="D825" s="35">
        <v>0</v>
      </c>
      <c r="E825" s="12">
        <v>0</v>
      </c>
      <c r="F825" s="12">
        <v>0</v>
      </c>
      <c r="G825" s="35">
        <v>0</v>
      </c>
      <c r="H825" s="35"/>
      <c r="I825" s="35">
        <v>0</v>
      </c>
      <c r="J825" s="12">
        <v>0</v>
      </c>
      <c r="K825" s="12">
        <v>0</v>
      </c>
      <c r="L825" s="35">
        <v>0</v>
      </c>
      <c r="M825" s="35"/>
      <c r="N825" s="35">
        <v>0</v>
      </c>
      <c r="O825" s="35">
        <v>0</v>
      </c>
      <c r="P825" s="35">
        <v>0</v>
      </c>
      <c r="Q825" s="35">
        <v>0</v>
      </c>
      <c r="S825" s="35">
        <v>0</v>
      </c>
      <c r="T825" s="12">
        <v>0</v>
      </c>
      <c r="U825" s="12">
        <v>0</v>
      </c>
      <c r="V825" s="35">
        <v>0</v>
      </c>
    </row>
    <row r="826" spans="1:22">
      <c r="A826" s="168">
        <f t="shared" ref="A826:B826" si="396">A825+7</f>
        <v>45095</v>
      </c>
      <c r="B826" s="11">
        <f t="shared" si="396"/>
        <v>45093</v>
      </c>
      <c r="C826" s="44">
        <v>0</v>
      </c>
      <c r="D826" s="35">
        <v>0</v>
      </c>
      <c r="E826" s="12">
        <v>0</v>
      </c>
      <c r="F826" s="12">
        <v>0</v>
      </c>
      <c r="G826" s="35">
        <v>0</v>
      </c>
      <c r="H826" s="35"/>
      <c r="I826" s="35">
        <v>0</v>
      </c>
      <c r="J826" s="12">
        <v>0</v>
      </c>
      <c r="K826" s="12">
        <v>0</v>
      </c>
      <c r="L826" s="35">
        <v>0</v>
      </c>
      <c r="M826" s="35"/>
      <c r="N826" s="35">
        <v>0</v>
      </c>
      <c r="O826" s="35">
        <v>0</v>
      </c>
      <c r="P826" s="35">
        <v>0</v>
      </c>
      <c r="Q826" s="35">
        <v>0</v>
      </c>
      <c r="S826" s="35">
        <v>0</v>
      </c>
      <c r="T826" s="12">
        <v>0</v>
      </c>
      <c r="U826" s="12">
        <v>0</v>
      </c>
      <c r="V826" s="35">
        <v>0</v>
      </c>
    </row>
    <row r="827" spans="1:22">
      <c r="A827" s="168">
        <f t="shared" ref="A827:B827" si="397">A826+7</f>
        <v>45102</v>
      </c>
      <c r="B827" s="11">
        <f t="shared" si="397"/>
        <v>45100</v>
      </c>
      <c r="C827" s="44">
        <v>0</v>
      </c>
      <c r="D827" s="35">
        <v>0</v>
      </c>
      <c r="E827" s="12">
        <v>0</v>
      </c>
      <c r="F827" s="12">
        <v>0</v>
      </c>
      <c r="G827" s="35">
        <v>0</v>
      </c>
      <c r="H827" s="35"/>
      <c r="I827" s="35">
        <v>0</v>
      </c>
      <c r="J827" s="12">
        <v>0</v>
      </c>
      <c r="K827" s="12">
        <v>0</v>
      </c>
      <c r="L827" s="35">
        <v>0</v>
      </c>
      <c r="M827" s="35"/>
      <c r="N827" s="35">
        <v>0</v>
      </c>
      <c r="O827" s="35">
        <v>0</v>
      </c>
      <c r="P827" s="35">
        <v>0</v>
      </c>
      <c r="Q827" s="35">
        <v>0</v>
      </c>
      <c r="S827" s="35">
        <v>0</v>
      </c>
      <c r="T827" s="12">
        <v>0</v>
      </c>
      <c r="U827" s="12">
        <v>0</v>
      </c>
      <c r="V827" s="35">
        <v>0</v>
      </c>
    </row>
    <row r="828" spans="1:22">
      <c r="A828" s="168">
        <f t="shared" ref="A828:B828" si="398">A827+7</f>
        <v>45109</v>
      </c>
      <c r="B828" s="11">
        <f t="shared" si="398"/>
        <v>45107</v>
      </c>
      <c r="C828" s="44">
        <v>0</v>
      </c>
      <c r="D828" s="35">
        <v>0</v>
      </c>
      <c r="E828" s="12">
        <v>0</v>
      </c>
      <c r="F828" s="12">
        <v>0</v>
      </c>
      <c r="G828" s="35">
        <v>0</v>
      </c>
      <c r="H828" s="35"/>
      <c r="I828" s="35">
        <v>0</v>
      </c>
      <c r="J828" s="12">
        <v>0</v>
      </c>
      <c r="K828" s="12">
        <v>0</v>
      </c>
      <c r="L828" s="35">
        <v>0</v>
      </c>
      <c r="M828" s="35"/>
      <c r="N828" s="35">
        <v>0</v>
      </c>
      <c r="O828" s="35">
        <v>0</v>
      </c>
      <c r="P828" s="35">
        <v>0</v>
      </c>
      <c r="Q828" s="35">
        <v>0</v>
      </c>
      <c r="S828" s="35">
        <v>0</v>
      </c>
      <c r="T828" s="12">
        <v>0</v>
      </c>
      <c r="U828" s="12">
        <v>0</v>
      </c>
      <c r="V828" s="35">
        <v>0</v>
      </c>
    </row>
    <row r="829" spans="1:22">
      <c r="A829" s="168">
        <f t="shared" ref="A829:B829" si="399">A828+7</f>
        <v>45116</v>
      </c>
      <c r="B829" s="11">
        <f t="shared" si="399"/>
        <v>45114</v>
      </c>
      <c r="C829" s="44">
        <v>0</v>
      </c>
      <c r="D829" s="35">
        <v>0</v>
      </c>
      <c r="E829" s="12">
        <v>0</v>
      </c>
      <c r="F829" s="12">
        <v>0</v>
      </c>
      <c r="G829" s="35">
        <v>0</v>
      </c>
      <c r="H829" s="35"/>
      <c r="I829" s="35">
        <v>0</v>
      </c>
      <c r="J829" s="12">
        <v>0</v>
      </c>
      <c r="K829" s="12">
        <v>0</v>
      </c>
      <c r="L829" s="35">
        <v>0</v>
      </c>
      <c r="M829" s="35"/>
      <c r="N829" s="35">
        <v>0</v>
      </c>
      <c r="O829" s="35">
        <v>0</v>
      </c>
      <c r="P829" s="35">
        <v>0</v>
      </c>
      <c r="Q829" s="35">
        <v>0</v>
      </c>
      <c r="S829" s="35">
        <v>0</v>
      </c>
      <c r="T829" s="12">
        <v>0</v>
      </c>
      <c r="U829" s="12">
        <v>0</v>
      </c>
      <c r="V829" s="35">
        <v>0</v>
      </c>
    </row>
    <row r="830" spans="1:22">
      <c r="A830" s="168">
        <f t="shared" ref="A830:B830" si="400">A829+7</f>
        <v>45123</v>
      </c>
      <c r="B830" s="11">
        <f t="shared" si="400"/>
        <v>45121</v>
      </c>
      <c r="C830" s="44">
        <v>0</v>
      </c>
      <c r="D830" s="35">
        <v>0</v>
      </c>
      <c r="E830" s="12">
        <v>0</v>
      </c>
      <c r="F830" s="12">
        <v>0</v>
      </c>
      <c r="G830" s="35">
        <v>0</v>
      </c>
      <c r="H830" s="35"/>
      <c r="I830" s="35">
        <v>0</v>
      </c>
      <c r="J830" s="12">
        <v>0</v>
      </c>
      <c r="K830" s="12">
        <v>0</v>
      </c>
      <c r="L830" s="35">
        <v>0</v>
      </c>
      <c r="M830" s="35"/>
      <c r="N830" s="35">
        <v>0</v>
      </c>
      <c r="O830" s="35">
        <v>0</v>
      </c>
      <c r="P830" s="35">
        <v>0</v>
      </c>
      <c r="Q830" s="35">
        <v>0</v>
      </c>
      <c r="S830" s="35">
        <v>0</v>
      </c>
      <c r="T830" s="12">
        <v>0</v>
      </c>
      <c r="U830" s="12">
        <v>0</v>
      </c>
      <c r="V830" s="35">
        <v>0</v>
      </c>
    </row>
    <row r="831" spans="1:22">
      <c r="A831" s="168">
        <f t="shared" ref="A831:B831" si="401">A830+7</f>
        <v>45130</v>
      </c>
      <c r="B831" s="11">
        <f t="shared" si="401"/>
        <v>45128</v>
      </c>
      <c r="C831" s="44">
        <v>0</v>
      </c>
      <c r="D831" s="35">
        <v>0</v>
      </c>
      <c r="E831" s="12">
        <v>0</v>
      </c>
      <c r="F831" s="12">
        <v>0</v>
      </c>
      <c r="G831" s="35">
        <v>0</v>
      </c>
      <c r="H831" s="35"/>
      <c r="I831" s="35">
        <v>0</v>
      </c>
      <c r="J831" s="12">
        <v>0</v>
      </c>
      <c r="K831" s="12">
        <v>0</v>
      </c>
      <c r="L831" s="35">
        <v>0</v>
      </c>
      <c r="M831" s="35"/>
      <c r="N831" s="35">
        <v>0</v>
      </c>
      <c r="O831" s="35">
        <v>0</v>
      </c>
      <c r="P831" s="35">
        <v>0</v>
      </c>
      <c r="Q831" s="35">
        <v>0</v>
      </c>
      <c r="S831" s="35">
        <v>0</v>
      </c>
      <c r="T831" s="12">
        <v>0</v>
      </c>
      <c r="U831" s="12">
        <v>0</v>
      </c>
      <c r="V831" s="35">
        <v>0</v>
      </c>
    </row>
    <row r="832" spans="1:22">
      <c r="A832" s="168">
        <f t="shared" ref="A832:B832" si="402">A831+7</f>
        <v>45137</v>
      </c>
      <c r="B832" s="11">
        <f t="shared" si="402"/>
        <v>45135</v>
      </c>
      <c r="C832" s="44">
        <v>0</v>
      </c>
      <c r="D832" s="35">
        <v>0</v>
      </c>
      <c r="E832" s="12">
        <v>0</v>
      </c>
      <c r="F832" s="12">
        <v>0</v>
      </c>
      <c r="G832" s="35">
        <v>0</v>
      </c>
      <c r="H832" s="35"/>
      <c r="I832" s="35">
        <v>0</v>
      </c>
      <c r="J832" s="12">
        <v>0</v>
      </c>
      <c r="K832" s="12">
        <v>0</v>
      </c>
      <c r="L832" s="35">
        <v>0</v>
      </c>
      <c r="M832" s="35"/>
      <c r="N832" s="35">
        <v>0</v>
      </c>
      <c r="O832" s="35">
        <v>0</v>
      </c>
      <c r="P832" s="35">
        <v>0</v>
      </c>
      <c r="Q832" s="35">
        <v>0</v>
      </c>
      <c r="S832" s="35">
        <v>0</v>
      </c>
      <c r="T832" s="12">
        <v>0</v>
      </c>
      <c r="U832" s="12">
        <v>0</v>
      </c>
      <c r="V832" s="35">
        <v>0</v>
      </c>
    </row>
    <row r="833" spans="1:22">
      <c r="A833" s="168">
        <f t="shared" ref="A833:B833" si="403">A832+7</f>
        <v>45144</v>
      </c>
      <c r="B833" s="11">
        <f t="shared" si="403"/>
        <v>45142</v>
      </c>
      <c r="C833" s="44">
        <v>0</v>
      </c>
      <c r="D833" s="35">
        <v>0</v>
      </c>
      <c r="E833" s="12">
        <v>0</v>
      </c>
      <c r="F833" s="12">
        <v>0</v>
      </c>
      <c r="G833" s="35">
        <v>0</v>
      </c>
      <c r="H833" s="35"/>
      <c r="I833" s="35">
        <v>0</v>
      </c>
      <c r="J833" s="12">
        <v>0</v>
      </c>
      <c r="K833" s="12">
        <v>0</v>
      </c>
      <c r="L833" s="35">
        <v>0</v>
      </c>
      <c r="M833" s="35"/>
      <c r="N833" s="35">
        <v>0</v>
      </c>
      <c r="O833" s="35">
        <v>0</v>
      </c>
      <c r="P833" s="35">
        <v>0</v>
      </c>
      <c r="Q833" s="35">
        <v>0</v>
      </c>
      <c r="S833" s="35">
        <v>0</v>
      </c>
      <c r="T833" s="12">
        <v>0</v>
      </c>
      <c r="U833" s="12">
        <v>0</v>
      </c>
      <c r="V833" s="35">
        <v>0</v>
      </c>
    </row>
    <row r="834" spans="1:22">
      <c r="A834" s="168">
        <f t="shared" ref="A834:B834" si="404">A833+7</f>
        <v>45151</v>
      </c>
      <c r="B834" s="11">
        <f t="shared" si="404"/>
        <v>45149</v>
      </c>
      <c r="C834" s="44">
        <v>0</v>
      </c>
      <c r="D834" s="35">
        <v>0</v>
      </c>
      <c r="E834" s="12">
        <v>0</v>
      </c>
      <c r="F834" s="12">
        <v>0</v>
      </c>
      <c r="G834" s="35">
        <v>0</v>
      </c>
      <c r="H834" s="35"/>
      <c r="I834" s="35">
        <v>0</v>
      </c>
      <c r="J834" s="12">
        <v>0</v>
      </c>
      <c r="K834" s="12">
        <v>0</v>
      </c>
      <c r="L834" s="35">
        <v>0</v>
      </c>
      <c r="M834" s="35"/>
      <c r="N834" s="35">
        <v>0</v>
      </c>
      <c r="O834" s="35">
        <v>0</v>
      </c>
      <c r="P834" s="35">
        <v>0</v>
      </c>
      <c r="Q834" s="35">
        <v>0</v>
      </c>
      <c r="S834" s="35">
        <v>0</v>
      </c>
      <c r="T834" s="12">
        <v>0</v>
      </c>
      <c r="U834" s="12">
        <v>0</v>
      </c>
      <c r="V834" s="35">
        <v>0</v>
      </c>
    </row>
    <row r="835" spans="1:22">
      <c r="A835" s="168">
        <f t="shared" ref="A835:B835" si="405">A834+7</f>
        <v>45158</v>
      </c>
      <c r="B835" s="11">
        <f t="shared" si="405"/>
        <v>45156</v>
      </c>
      <c r="C835" s="44">
        <v>0</v>
      </c>
      <c r="D835" s="35">
        <v>0</v>
      </c>
      <c r="E835" s="12">
        <v>0</v>
      </c>
      <c r="F835" s="12">
        <v>0</v>
      </c>
      <c r="G835" s="35">
        <v>0</v>
      </c>
      <c r="H835" s="35"/>
      <c r="I835" s="35">
        <v>0</v>
      </c>
      <c r="J835" s="12">
        <v>0</v>
      </c>
      <c r="K835" s="12">
        <v>0</v>
      </c>
      <c r="L835" s="35">
        <v>0</v>
      </c>
      <c r="M835" s="35"/>
      <c r="N835" s="35">
        <v>0</v>
      </c>
      <c r="O835" s="35">
        <v>0</v>
      </c>
      <c r="P835" s="35">
        <v>0</v>
      </c>
      <c r="Q835" s="35">
        <v>0</v>
      </c>
      <c r="S835" s="35">
        <v>0</v>
      </c>
      <c r="T835" s="12">
        <v>0</v>
      </c>
      <c r="U835" s="12">
        <v>0</v>
      </c>
      <c r="V835" s="35">
        <v>0</v>
      </c>
    </row>
    <row r="836" spans="1:22">
      <c r="A836" s="168">
        <f t="shared" ref="A836:B836" si="406">A835+7</f>
        <v>45165</v>
      </c>
      <c r="B836" s="11">
        <f t="shared" si="406"/>
        <v>45163</v>
      </c>
      <c r="C836" s="44">
        <v>0</v>
      </c>
      <c r="D836" s="35">
        <v>0</v>
      </c>
      <c r="E836" s="12">
        <v>0</v>
      </c>
      <c r="F836" s="12">
        <v>0</v>
      </c>
      <c r="G836" s="35">
        <v>0</v>
      </c>
      <c r="H836" s="35"/>
      <c r="I836" s="35">
        <v>0</v>
      </c>
      <c r="J836" s="12">
        <v>0</v>
      </c>
      <c r="K836" s="12">
        <v>0</v>
      </c>
      <c r="L836" s="35">
        <v>0</v>
      </c>
      <c r="M836" s="35"/>
      <c r="N836" s="35">
        <v>0</v>
      </c>
      <c r="O836" s="35">
        <v>0</v>
      </c>
      <c r="P836" s="35">
        <v>0</v>
      </c>
      <c r="Q836" s="35">
        <v>0</v>
      </c>
      <c r="S836" s="35">
        <v>0</v>
      </c>
      <c r="T836" s="12">
        <v>0</v>
      </c>
      <c r="U836" s="12">
        <v>0</v>
      </c>
      <c r="V836" s="35">
        <v>0</v>
      </c>
    </row>
    <row r="837" spans="1:22">
      <c r="A837" s="168">
        <f t="shared" ref="A837:B837" si="407">A836+7</f>
        <v>45172</v>
      </c>
      <c r="B837" s="11">
        <f t="shared" si="407"/>
        <v>45170</v>
      </c>
      <c r="C837" s="44">
        <v>0</v>
      </c>
      <c r="D837" s="35">
        <v>0</v>
      </c>
      <c r="E837" s="12">
        <v>0</v>
      </c>
      <c r="F837" s="12">
        <v>0</v>
      </c>
      <c r="G837" s="35">
        <v>0</v>
      </c>
      <c r="H837" s="35"/>
      <c r="I837" s="35">
        <v>0</v>
      </c>
      <c r="J837" s="12">
        <v>0</v>
      </c>
      <c r="K837" s="12">
        <v>0</v>
      </c>
      <c r="L837" s="35">
        <v>0</v>
      </c>
      <c r="M837" s="35"/>
      <c r="N837" s="35">
        <v>0</v>
      </c>
      <c r="O837" s="35">
        <v>0</v>
      </c>
      <c r="P837" s="35">
        <v>0</v>
      </c>
      <c r="Q837" s="35">
        <v>0</v>
      </c>
      <c r="S837" s="35">
        <v>0</v>
      </c>
      <c r="T837" s="12">
        <v>0</v>
      </c>
      <c r="U837" s="12">
        <v>0</v>
      </c>
      <c r="V837" s="35">
        <v>0</v>
      </c>
    </row>
    <row r="838" spans="1:22">
      <c r="A838" s="168">
        <f t="shared" ref="A838:B838" si="408">A837+7</f>
        <v>45179</v>
      </c>
      <c r="B838" s="11">
        <f t="shared" si="408"/>
        <v>45177</v>
      </c>
      <c r="C838" s="44">
        <v>0</v>
      </c>
      <c r="D838" s="35">
        <v>0</v>
      </c>
      <c r="E838" s="12">
        <v>0</v>
      </c>
      <c r="F838" s="12">
        <v>0</v>
      </c>
      <c r="G838" s="35">
        <v>0</v>
      </c>
      <c r="H838" s="35"/>
      <c r="I838" s="35">
        <v>0</v>
      </c>
      <c r="J838" s="12">
        <v>0</v>
      </c>
      <c r="K838" s="12">
        <v>0</v>
      </c>
      <c r="L838" s="35">
        <v>0</v>
      </c>
      <c r="M838" s="35"/>
      <c r="N838" s="35">
        <v>0</v>
      </c>
      <c r="O838" s="35">
        <v>0</v>
      </c>
      <c r="P838" s="35">
        <v>0</v>
      </c>
      <c r="Q838" s="35">
        <v>0</v>
      </c>
      <c r="S838" s="35">
        <v>0</v>
      </c>
      <c r="T838" s="12">
        <v>0</v>
      </c>
      <c r="U838" s="12">
        <v>0</v>
      </c>
      <c r="V838" s="35">
        <v>0</v>
      </c>
    </row>
    <row r="839" spans="1:22">
      <c r="A839" s="168">
        <f t="shared" ref="A839:B839" si="409">A838+7</f>
        <v>45186</v>
      </c>
      <c r="B839" s="11">
        <f t="shared" si="409"/>
        <v>45184</v>
      </c>
      <c r="C839" s="44">
        <v>0</v>
      </c>
      <c r="D839" s="35">
        <v>0</v>
      </c>
      <c r="E839" s="12">
        <v>0</v>
      </c>
      <c r="F839" s="12">
        <v>0</v>
      </c>
      <c r="G839" s="35">
        <v>0</v>
      </c>
      <c r="H839" s="35"/>
      <c r="I839" s="35">
        <v>0</v>
      </c>
      <c r="J839" s="12">
        <v>0</v>
      </c>
      <c r="K839" s="12">
        <v>0</v>
      </c>
      <c r="L839" s="35">
        <v>0</v>
      </c>
      <c r="M839" s="35"/>
      <c r="N839" s="35">
        <v>0</v>
      </c>
      <c r="O839" s="35">
        <v>0</v>
      </c>
      <c r="P839" s="35">
        <v>0</v>
      </c>
      <c r="Q839" s="35">
        <v>0</v>
      </c>
      <c r="S839" s="35">
        <v>0</v>
      </c>
      <c r="T839" s="12">
        <v>0</v>
      </c>
      <c r="U839" s="12">
        <v>0</v>
      </c>
      <c r="V839" s="35">
        <v>0</v>
      </c>
    </row>
    <row r="840" spans="1:22">
      <c r="A840" s="168">
        <f t="shared" ref="A840:B840" si="410">A839+7</f>
        <v>45193</v>
      </c>
      <c r="B840" s="11">
        <f t="shared" si="410"/>
        <v>45191</v>
      </c>
      <c r="C840" s="44">
        <v>0</v>
      </c>
      <c r="D840" s="35">
        <v>0</v>
      </c>
      <c r="E840" s="12">
        <v>0</v>
      </c>
      <c r="F840" s="12">
        <v>0</v>
      </c>
      <c r="G840" s="35">
        <v>0</v>
      </c>
      <c r="H840" s="35"/>
      <c r="I840" s="35">
        <v>0</v>
      </c>
      <c r="J840" s="12">
        <v>0</v>
      </c>
      <c r="K840" s="12">
        <v>0</v>
      </c>
      <c r="L840" s="35">
        <v>0</v>
      </c>
      <c r="M840" s="35"/>
      <c r="N840" s="35">
        <v>0</v>
      </c>
      <c r="O840" s="35">
        <v>0</v>
      </c>
      <c r="P840" s="35">
        <v>0</v>
      </c>
      <c r="Q840" s="35">
        <v>0</v>
      </c>
      <c r="S840" s="35">
        <v>0</v>
      </c>
      <c r="T840" s="12">
        <v>0</v>
      </c>
      <c r="U840" s="12">
        <v>0</v>
      </c>
      <c r="V840" s="35">
        <v>0</v>
      </c>
    </row>
    <row r="841" spans="1:22">
      <c r="A841" s="168">
        <f t="shared" ref="A841:B841" si="411">A840+7</f>
        <v>45200</v>
      </c>
      <c r="B841" s="11">
        <f t="shared" si="411"/>
        <v>45198</v>
      </c>
      <c r="C841" s="44">
        <v>0</v>
      </c>
      <c r="D841" s="35">
        <v>0</v>
      </c>
      <c r="E841" s="12">
        <v>0</v>
      </c>
      <c r="F841" s="12">
        <v>0</v>
      </c>
      <c r="G841" s="35">
        <v>0</v>
      </c>
      <c r="H841" s="35"/>
      <c r="I841" s="35">
        <v>0</v>
      </c>
      <c r="J841" s="12">
        <v>0</v>
      </c>
      <c r="K841" s="12">
        <v>0</v>
      </c>
      <c r="L841" s="35">
        <v>0</v>
      </c>
      <c r="M841" s="35"/>
      <c r="N841" s="35">
        <v>0</v>
      </c>
      <c r="O841" s="35">
        <v>0</v>
      </c>
      <c r="P841" s="35">
        <v>0</v>
      </c>
      <c r="Q841" s="35">
        <v>0</v>
      </c>
      <c r="S841" s="35">
        <v>0</v>
      </c>
      <c r="T841" s="12">
        <v>0</v>
      </c>
      <c r="U841" s="12">
        <v>0</v>
      </c>
      <c r="V841" s="35">
        <v>0</v>
      </c>
    </row>
    <row r="842" spans="1:22">
      <c r="A842" s="168">
        <f t="shared" ref="A842:B842" si="412">A841+7</f>
        <v>45207</v>
      </c>
      <c r="B842" s="11">
        <f t="shared" si="412"/>
        <v>45205</v>
      </c>
      <c r="C842" s="44">
        <v>0</v>
      </c>
      <c r="D842" s="35">
        <v>0</v>
      </c>
      <c r="E842" s="12">
        <v>0</v>
      </c>
      <c r="F842" s="12">
        <v>0</v>
      </c>
      <c r="G842" s="35">
        <v>0</v>
      </c>
      <c r="H842" s="35"/>
      <c r="I842" s="35">
        <v>0</v>
      </c>
      <c r="J842" s="12">
        <v>0</v>
      </c>
      <c r="K842" s="12">
        <v>0</v>
      </c>
      <c r="L842" s="35">
        <v>0</v>
      </c>
      <c r="M842" s="35"/>
      <c r="N842" s="35">
        <v>0</v>
      </c>
      <c r="O842" s="35">
        <v>0</v>
      </c>
      <c r="P842" s="35">
        <v>0</v>
      </c>
      <c r="Q842" s="35">
        <v>0</v>
      </c>
      <c r="S842" s="35">
        <v>0</v>
      </c>
      <c r="T842" s="12">
        <v>0</v>
      </c>
      <c r="U842" s="12">
        <v>0</v>
      </c>
      <c r="V842" s="35">
        <v>0</v>
      </c>
    </row>
    <row r="843" spans="1:22">
      <c r="A843" s="168">
        <f t="shared" ref="A843:B843" si="413">A842+7</f>
        <v>45214</v>
      </c>
      <c r="B843" s="11">
        <f t="shared" si="413"/>
        <v>45212</v>
      </c>
      <c r="C843" s="44">
        <v>0</v>
      </c>
      <c r="D843" s="35">
        <v>0</v>
      </c>
      <c r="E843" s="12">
        <v>0</v>
      </c>
      <c r="F843" s="12">
        <v>0</v>
      </c>
      <c r="G843" s="35">
        <v>0</v>
      </c>
      <c r="H843" s="35"/>
      <c r="I843" s="35">
        <v>0</v>
      </c>
      <c r="J843" s="12">
        <v>0</v>
      </c>
      <c r="K843" s="12">
        <v>0</v>
      </c>
      <c r="L843" s="35">
        <v>0</v>
      </c>
      <c r="M843" s="35"/>
      <c r="N843" s="35">
        <v>0</v>
      </c>
      <c r="O843" s="35">
        <v>0</v>
      </c>
      <c r="P843" s="35">
        <v>0</v>
      </c>
      <c r="Q843" s="35">
        <v>0</v>
      </c>
      <c r="S843" s="35">
        <v>0</v>
      </c>
      <c r="T843" s="12">
        <v>0</v>
      </c>
      <c r="U843" s="12">
        <v>0</v>
      </c>
      <c r="V843" s="35">
        <v>0</v>
      </c>
    </row>
    <row r="844" spans="1:22">
      <c r="A844" s="168">
        <f t="shared" ref="A844:B844" si="414">A843+7</f>
        <v>45221</v>
      </c>
      <c r="B844" s="11">
        <f t="shared" si="414"/>
        <v>45219</v>
      </c>
      <c r="C844" s="44">
        <v>0</v>
      </c>
      <c r="D844" s="35">
        <v>0</v>
      </c>
      <c r="E844" s="12">
        <v>0</v>
      </c>
      <c r="F844" s="12">
        <v>0</v>
      </c>
      <c r="G844" s="35">
        <v>0</v>
      </c>
      <c r="H844" s="35"/>
      <c r="I844" s="35">
        <v>0</v>
      </c>
      <c r="J844" s="12">
        <v>0</v>
      </c>
      <c r="K844" s="12">
        <v>0</v>
      </c>
      <c r="L844" s="35">
        <v>0</v>
      </c>
      <c r="M844" s="35"/>
      <c r="N844" s="35">
        <v>0</v>
      </c>
      <c r="O844" s="35">
        <v>0</v>
      </c>
      <c r="P844" s="35">
        <v>0</v>
      </c>
      <c r="Q844" s="35">
        <v>0</v>
      </c>
      <c r="S844" s="35">
        <v>0</v>
      </c>
      <c r="T844" s="12">
        <v>0</v>
      </c>
      <c r="U844" s="12">
        <v>0</v>
      </c>
      <c r="V844" s="35">
        <v>0</v>
      </c>
    </row>
    <row r="845" spans="1:22">
      <c r="A845" s="168">
        <f t="shared" ref="A845:B845" si="415">A844+7</f>
        <v>45228</v>
      </c>
      <c r="B845" s="11">
        <f t="shared" si="415"/>
        <v>45226</v>
      </c>
      <c r="C845" s="44">
        <v>0</v>
      </c>
      <c r="D845" s="35">
        <v>0</v>
      </c>
      <c r="E845" s="12">
        <v>0</v>
      </c>
      <c r="F845" s="12">
        <v>0</v>
      </c>
      <c r="G845" s="35">
        <v>0</v>
      </c>
      <c r="H845" s="35"/>
      <c r="I845" s="35">
        <v>0</v>
      </c>
      <c r="J845" s="12">
        <v>0</v>
      </c>
      <c r="K845" s="12">
        <v>0</v>
      </c>
      <c r="L845" s="35">
        <v>0</v>
      </c>
      <c r="M845" s="35"/>
      <c r="N845" s="35">
        <v>0</v>
      </c>
      <c r="O845" s="35">
        <v>0</v>
      </c>
      <c r="P845" s="35">
        <v>0</v>
      </c>
      <c r="Q845" s="35">
        <v>0</v>
      </c>
      <c r="S845" s="35">
        <v>0</v>
      </c>
      <c r="T845" s="12">
        <v>0</v>
      </c>
      <c r="U845" s="12">
        <v>0</v>
      </c>
      <c r="V845" s="35">
        <v>0</v>
      </c>
    </row>
    <row r="846" spans="1:22">
      <c r="A846" s="168">
        <f t="shared" ref="A846:B846" si="416">A845+7</f>
        <v>45235</v>
      </c>
      <c r="B846" s="11">
        <f t="shared" si="416"/>
        <v>45233</v>
      </c>
      <c r="C846" s="44">
        <v>0</v>
      </c>
      <c r="D846" s="35">
        <v>0</v>
      </c>
      <c r="E846" s="12">
        <v>0</v>
      </c>
      <c r="F846" s="12">
        <v>0</v>
      </c>
      <c r="G846" s="35">
        <v>0</v>
      </c>
      <c r="H846" s="35"/>
      <c r="I846" s="35">
        <v>0</v>
      </c>
      <c r="J846" s="12">
        <v>0</v>
      </c>
      <c r="K846" s="12">
        <v>0</v>
      </c>
      <c r="L846" s="35">
        <v>0</v>
      </c>
      <c r="M846" s="35"/>
      <c r="N846" s="35">
        <v>0</v>
      </c>
      <c r="O846" s="35">
        <v>0</v>
      </c>
      <c r="P846" s="35">
        <v>0</v>
      </c>
      <c r="Q846" s="35">
        <v>0</v>
      </c>
      <c r="S846" s="35">
        <v>0</v>
      </c>
      <c r="T846" s="12">
        <v>0</v>
      </c>
      <c r="U846" s="12">
        <v>0</v>
      </c>
      <c r="V846" s="35">
        <v>0</v>
      </c>
    </row>
    <row r="847" spans="1:22">
      <c r="A847" s="168">
        <f t="shared" ref="A847:B847" si="417">A846+7</f>
        <v>45242</v>
      </c>
      <c r="B847" s="11">
        <f t="shared" si="417"/>
        <v>45240</v>
      </c>
      <c r="C847" s="44">
        <v>0</v>
      </c>
      <c r="D847" s="35">
        <v>0</v>
      </c>
      <c r="E847" s="12">
        <v>0</v>
      </c>
      <c r="F847" s="12">
        <v>0</v>
      </c>
      <c r="G847" s="35">
        <v>0</v>
      </c>
      <c r="H847" s="35"/>
      <c r="I847" s="35">
        <v>0</v>
      </c>
      <c r="J847" s="12">
        <v>0</v>
      </c>
      <c r="K847" s="12">
        <v>0</v>
      </c>
      <c r="L847" s="35">
        <v>0</v>
      </c>
      <c r="M847" s="35"/>
      <c r="N847" s="35">
        <v>0</v>
      </c>
      <c r="O847" s="35">
        <v>0</v>
      </c>
      <c r="P847" s="35">
        <v>0</v>
      </c>
      <c r="Q847" s="35">
        <v>0</v>
      </c>
      <c r="S847" s="35">
        <v>0</v>
      </c>
      <c r="T847" s="12">
        <v>0</v>
      </c>
      <c r="U847" s="12">
        <v>0</v>
      </c>
      <c r="V847" s="35">
        <v>0</v>
      </c>
    </row>
    <row r="848" spans="1:22">
      <c r="A848" s="168">
        <f t="shared" ref="A848:B848" si="418">A847+7</f>
        <v>45249</v>
      </c>
      <c r="B848" s="11">
        <f t="shared" si="418"/>
        <v>45247</v>
      </c>
      <c r="C848" s="44">
        <v>0</v>
      </c>
      <c r="D848" s="35">
        <v>0</v>
      </c>
      <c r="E848" s="12">
        <v>0</v>
      </c>
      <c r="F848" s="12">
        <v>0</v>
      </c>
      <c r="G848" s="35">
        <v>0</v>
      </c>
      <c r="H848" s="35"/>
      <c r="I848" s="35">
        <v>0</v>
      </c>
      <c r="J848" s="12">
        <v>0</v>
      </c>
      <c r="K848" s="12">
        <v>0</v>
      </c>
      <c r="L848" s="35">
        <v>0</v>
      </c>
      <c r="M848" s="35"/>
      <c r="N848" s="35">
        <v>0</v>
      </c>
      <c r="O848" s="35">
        <v>0</v>
      </c>
      <c r="P848" s="35">
        <v>0</v>
      </c>
      <c r="Q848" s="35">
        <v>0</v>
      </c>
      <c r="S848" s="35">
        <v>0</v>
      </c>
      <c r="T848" s="12">
        <v>0</v>
      </c>
      <c r="U848" s="12">
        <v>0</v>
      </c>
      <c r="V848" s="35">
        <v>0</v>
      </c>
    </row>
    <row r="849" spans="1:22">
      <c r="A849" s="168">
        <f t="shared" ref="A849:B849" si="419">A848+7</f>
        <v>45256</v>
      </c>
      <c r="B849" s="11">
        <f t="shared" si="419"/>
        <v>45254</v>
      </c>
      <c r="C849" s="44">
        <v>0</v>
      </c>
      <c r="D849" s="35">
        <v>0</v>
      </c>
      <c r="E849" s="12">
        <v>0</v>
      </c>
      <c r="F849" s="12">
        <v>0</v>
      </c>
      <c r="G849" s="35">
        <v>0</v>
      </c>
      <c r="H849" s="35"/>
      <c r="I849" s="35">
        <v>0</v>
      </c>
      <c r="J849" s="12">
        <v>0</v>
      </c>
      <c r="K849" s="12">
        <v>0</v>
      </c>
      <c r="L849" s="35">
        <v>0</v>
      </c>
      <c r="M849" s="35"/>
      <c r="N849" s="35">
        <v>0</v>
      </c>
      <c r="O849" s="35">
        <v>0</v>
      </c>
      <c r="P849" s="35">
        <v>0</v>
      </c>
      <c r="Q849" s="35">
        <v>0</v>
      </c>
      <c r="S849" s="35">
        <v>0</v>
      </c>
      <c r="T849" s="12">
        <v>0</v>
      </c>
      <c r="U849" s="12">
        <v>0</v>
      </c>
      <c r="V849" s="35">
        <v>0</v>
      </c>
    </row>
    <row r="850" spans="1:22">
      <c r="A850" s="168">
        <f t="shared" ref="A850:B850" si="420">A849+7</f>
        <v>45263</v>
      </c>
      <c r="B850" s="11">
        <f t="shared" si="420"/>
        <v>45261</v>
      </c>
      <c r="C850" s="44">
        <v>0</v>
      </c>
      <c r="D850" s="35">
        <v>0</v>
      </c>
      <c r="E850" s="12">
        <v>0</v>
      </c>
      <c r="F850" s="12">
        <v>0</v>
      </c>
      <c r="G850" s="35">
        <v>0</v>
      </c>
      <c r="H850" s="35"/>
      <c r="I850" s="35">
        <v>0</v>
      </c>
      <c r="J850" s="12">
        <v>0</v>
      </c>
      <c r="K850" s="12">
        <v>0</v>
      </c>
      <c r="L850" s="35">
        <v>0</v>
      </c>
      <c r="M850" s="35"/>
      <c r="N850" s="35">
        <v>0</v>
      </c>
      <c r="O850" s="35">
        <v>0</v>
      </c>
      <c r="P850" s="35">
        <v>0</v>
      </c>
      <c r="Q850" s="35">
        <v>0</v>
      </c>
      <c r="S850" s="35">
        <v>0</v>
      </c>
      <c r="T850" s="12">
        <v>0</v>
      </c>
      <c r="U850" s="12">
        <v>0</v>
      </c>
      <c r="V850" s="35">
        <v>0</v>
      </c>
    </row>
    <row r="851" spans="1:22">
      <c r="A851" s="168">
        <f t="shared" ref="A851:B851" si="421">A850+7</f>
        <v>45270</v>
      </c>
      <c r="B851" s="11">
        <f t="shared" si="421"/>
        <v>45268</v>
      </c>
      <c r="C851" s="44">
        <v>0</v>
      </c>
      <c r="D851" s="35">
        <v>0</v>
      </c>
      <c r="E851" s="12">
        <v>0</v>
      </c>
      <c r="F851" s="12">
        <v>0</v>
      </c>
      <c r="G851" s="35">
        <v>0</v>
      </c>
      <c r="H851" s="35"/>
      <c r="I851" s="35">
        <v>0</v>
      </c>
      <c r="J851" s="12">
        <v>0</v>
      </c>
      <c r="K851" s="12">
        <v>0</v>
      </c>
      <c r="L851" s="35">
        <v>0</v>
      </c>
      <c r="M851" s="35"/>
      <c r="N851" s="35">
        <v>0</v>
      </c>
      <c r="O851" s="35">
        <v>0</v>
      </c>
      <c r="P851" s="35">
        <v>0</v>
      </c>
      <c r="Q851" s="35">
        <v>0</v>
      </c>
      <c r="S851" s="35">
        <v>0</v>
      </c>
      <c r="T851" s="12">
        <v>0</v>
      </c>
      <c r="U851" s="12">
        <v>0</v>
      </c>
      <c r="V851" s="35">
        <v>0</v>
      </c>
    </row>
    <row r="852" spans="1:22">
      <c r="A852" s="168">
        <f t="shared" ref="A852:B852" si="422">A851+7</f>
        <v>45277</v>
      </c>
      <c r="B852" s="11">
        <f t="shared" si="422"/>
        <v>45275</v>
      </c>
      <c r="C852" s="44">
        <v>0</v>
      </c>
      <c r="D852" s="35">
        <v>0</v>
      </c>
      <c r="E852" s="12">
        <v>0</v>
      </c>
      <c r="F852" s="12">
        <v>0</v>
      </c>
      <c r="G852" s="35">
        <v>0</v>
      </c>
      <c r="H852" s="35"/>
      <c r="I852" s="35">
        <v>0</v>
      </c>
      <c r="J852" s="12">
        <v>0</v>
      </c>
      <c r="K852" s="12">
        <v>0</v>
      </c>
      <c r="L852" s="35">
        <v>0</v>
      </c>
      <c r="M852" s="35"/>
      <c r="N852" s="35">
        <v>0</v>
      </c>
      <c r="O852" s="35">
        <v>0</v>
      </c>
      <c r="P852" s="35">
        <v>0</v>
      </c>
      <c r="Q852" s="35">
        <v>0</v>
      </c>
      <c r="S852" s="35">
        <v>0</v>
      </c>
      <c r="T852" s="12">
        <v>0</v>
      </c>
      <c r="U852" s="12">
        <v>0</v>
      </c>
      <c r="V852" s="35">
        <v>0</v>
      </c>
    </row>
    <row r="853" spans="1:22">
      <c r="A853" s="168">
        <f t="shared" ref="A853:B853" si="423">A852+7</f>
        <v>45284</v>
      </c>
      <c r="B853" s="11">
        <f t="shared" si="423"/>
        <v>45282</v>
      </c>
      <c r="C853" s="44">
        <v>0</v>
      </c>
      <c r="D853" s="35">
        <v>0</v>
      </c>
      <c r="E853" s="12">
        <v>0</v>
      </c>
      <c r="F853" s="12">
        <v>0</v>
      </c>
      <c r="G853" s="35">
        <v>0</v>
      </c>
      <c r="H853" s="35"/>
      <c r="I853" s="35">
        <v>0</v>
      </c>
      <c r="J853" s="12">
        <v>0</v>
      </c>
      <c r="K853" s="12">
        <v>0</v>
      </c>
      <c r="L853" s="35">
        <v>0</v>
      </c>
      <c r="M853" s="35"/>
      <c r="N853" s="35">
        <v>0</v>
      </c>
      <c r="O853" s="35">
        <v>0</v>
      </c>
      <c r="P853" s="35">
        <v>0</v>
      </c>
      <c r="Q853" s="35">
        <v>0</v>
      </c>
      <c r="S853" s="35">
        <v>0</v>
      </c>
      <c r="T853" s="12">
        <v>0</v>
      </c>
      <c r="U853" s="12">
        <v>0</v>
      </c>
      <c r="V853" s="35">
        <v>0</v>
      </c>
    </row>
    <row r="854" spans="1:22">
      <c r="A854" s="168">
        <f t="shared" ref="A854:B854" si="424">A853+7</f>
        <v>45291</v>
      </c>
      <c r="B854" s="11">
        <f t="shared" si="424"/>
        <v>45289</v>
      </c>
      <c r="C854" s="44">
        <v>0</v>
      </c>
      <c r="D854" s="35">
        <v>0</v>
      </c>
      <c r="E854" s="12">
        <v>0</v>
      </c>
      <c r="F854" s="12">
        <v>0</v>
      </c>
      <c r="G854" s="35">
        <v>0</v>
      </c>
      <c r="H854" s="35"/>
      <c r="I854" s="35">
        <v>0</v>
      </c>
      <c r="J854" s="12">
        <v>0</v>
      </c>
      <c r="K854" s="12">
        <v>0</v>
      </c>
      <c r="L854" s="35">
        <v>0</v>
      </c>
      <c r="M854" s="35"/>
      <c r="N854" s="35">
        <v>0</v>
      </c>
      <c r="O854" s="35">
        <v>0</v>
      </c>
      <c r="P854" s="35">
        <v>0</v>
      </c>
      <c r="Q854" s="35">
        <v>0</v>
      </c>
      <c r="S854" s="35">
        <v>0</v>
      </c>
      <c r="T854" s="12">
        <v>0</v>
      </c>
      <c r="U854" s="12">
        <v>0</v>
      </c>
      <c r="V854" s="35">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7"/>
  <sheetViews>
    <sheetView workbookViewId="0">
      <selection activeCell="H30" sqref="H30"/>
    </sheetView>
  </sheetViews>
  <sheetFormatPr defaultRowHeight="12.5"/>
  <sheetData>
    <row r="1" spans="1:7" ht="13">
      <c r="A1" s="3" t="s">
        <v>7</v>
      </c>
      <c r="B1" s="21"/>
      <c r="C1" s="2"/>
      <c r="D1" s="33"/>
      <c r="E1" s="9"/>
      <c r="F1" s="4"/>
      <c r="G1" s="33"/>
    </row>
    <row r="2" spans="1:7" ht="13">
      <c r="A2" s="6"/>
      <c r="B2" s="7" t="s">
        <v>11</v>
      </c>
      <c r="C2" s="2"/>
      <c r="D2" s="33"/>
      <c r="E2" s="9"/>
      <c r="F2" s="4"/>
      <c r="G2" s="33"/>
    </row>
    <row r="3" spans="1:7" ht="13">
      <c r="A3" s="3"/>
      <c r="B3" s="179" t="s">
        <v>12</v>
      </c>
      <c r="C3" s="2"/>
      <c r="D3" s="33">
        <f>'EU wholesale meat prices'!E23</f>
        <v>2.8250000000000002</v>
      </c>
      <c r="E3" s="8">
        <f>'EU wholesale meat prices'!F23</f>
        <v>0</v>
      </c>
      <c r="F3" s="8">
        <f>'EU wholesale meat prices'!G23</f>
        <v>11.439842209072964</v>
      </c>
      <c r="G3" s="33">
        <f>'EU wholesale meat prices'!H23</f>
        <v>243.37173214285716</v>
      </c>
    </row>
    <row r="4" spans="1:7" ht="13">
      <c r="A4" s="3"/>
      <c r="B4" s="179" t="s">
        <v>13</v>
      </c>
      <c r="C4" s="2"/>
      <c r="D4" s="33">
        <f>'EU wholesale meat prices'!E24</f>
        <v>1.895</v>
      </c>
      <c r="E4" s="137">
        <f>'EU wholesale meat prices'!F24</f>
        <v>0</v>
      </c>
      <c r="F4" s="137">
        <f>'EU wholesale meat prices'!G24</f>
        <v>7.977207977207982</v>
      </c>
      <c r="G4" s="33">
        <f>'EU wholesale meat prices'!H24</f>
        <v>163.25289642857143</v>
      </c>
    </row>
    <row r="5" spans="1:7" ht="13">
      <c r="A5" s="1"/>
      <c r="B5" s="21" t="s">
        <v>14</v>
      </c>
      <c r="C5" s="1"/>
      <c r="D5" s="33">
        <f>'EU wholesale meat prices'!E25</f>
        <v>3.2549999999999999</v>
      </c>
      <c r="E5" s="137">
        <f>'EU wholesale meat prices'!F25</f>
        <v>0</v>
      </c>
      <c r="F5" s="137">
        <f>'EU wholesale meat prices'!G25</f>
        <v>4.8309178743961354</v>
      </c>
      <c r="G5" s="33">
        <f>'EU wholesale meat prices'!H25</f>
        <v>280.41592500000002</v>
      </c>
    </row>
    <row r="6" spans="1:7" ht="13">
      <c r="A6" s="21"/>
      <c r="B6" s="3" t="s">
        <v>26</v>
      </c>
      <c r="C6" s="2"/>
      <c r="D6" s="33"/>
      <c r="E6" s="8"/>
      <c r="F6" s="8"/>
      <c r="G6" s="33"/>
    </row>
    <row r="7" spans="1:7" ht="13">
      <c r="A7" s="21"/>
      <c r="B7" s="180" t="s">
        <v>8</v>
      </c>
      <c r="C7" s="2"/>
      <c r="D7" s="33" t="str">
        <f>'EU wholesale meat prices'!E26</f>
        <v>na</v>
      </c>
      <c r="E7" s="137" t="str">
        <f>'EU wholesale meat prices'!F26</f>
        <v>na</v>
      </c>
      <c r="F7" s="137" t="str">
        <f>'EU wholesale meat prices'!G26</f>
        <v>na</v>
      </c>
      <c r="G7" s="33" t="str">
        <f>'EU wholesale meat prices'!H26</f>
        <v>na</v>
      </c>
    </row>
    <row r="8" spans="1:7" ht="13">
      <c r="A8" s="21"/>
      <c r="B8" s="179" t="s">
        <v>9</v>
      </c>
      <c r="C8" s="2"/>
      <c r="D8" s="33" t="str">
        <f>'EU wholesale meat prices'!E27</f>
        <v>na</v>
      </c>
      <c r="E8" s="137" t="str">
        <f>'EU wholesale meat prices'!F27</f>
        <v>na</v>
      </c>
      <c r="F8" s="137" t="str">
        <f>'EU wholesale meat prices'!G27</f>
        <v>na</v>
      </c>
      <c r="G8" s="33" t="str">
        <f>'EU wholesale meat prices'!H27</f>
        <v>na</v>
      </c>
    </row>
    <row r="9" spans="1:7">
      <c r="A9" s="21"/>
      <c r="B9" s="179" t="s">
        <v>10</v>
      </c>
      <c r="C9" s="21"/>
      <c r="D9" s="33" t="str">
        <f>'EU wholesale meat prices'!E28</f>
        <v>na</v>
      </c>
      <c r="E9" s="8" t="str">
        <f>'EU wholesale meat prices'!F28</f>
        <v>na</v>
      </c>
      <c r="F9" s="8" t="str">
        <f>'EU wholesale meat prices'!G28</f>
        <v>na</v>
      </c>
      <c r="G9" s="33" t="str">
        <f>'EU wholesale meat prices'!H28</f>
        <v>na</v>
      </c>
    </row>
    <row r="10" spans="1:7" ht="13">
      <c r="A10" s="21"/>
      <c r="B10" s="1" t="s">
        <v>15</v>
      </c>
      <c r="C10" s="21"/>
      <c r="D10" s="33"/>
      <c r="E10" s="137"/>
      <c r="F10" s="137"/>
      <c r="G10" s="33"/>
    </row>
    <row r="11" spans="1:7">
      <c r="A11" s="21"/>
      <c r="B11" s="21" t="s">
        <v>16</v>
      </c>
      <c r="C11" s="21"/>
      <c r="D11" s="33">
        <f>'EU wholesale meat prices'!E29</f>
        <v>3.3</v>
      </c>
      <c r="E11" s="137">
        <f>'EU wholesale meat prices'!F29</f>
        <v>0</v>
      </c>
      <c r="F11" s="137">
        <f>'EU wholesale meat prices'!G29</f>
        <v>-5.7142857142857224</v>
      </c>
      <c r="G11" s="33">
        <f>'EU wholesale meat prices'!H29</f>
        <v>284.29264285714282</v>
      </c>
    </row>
    <row r="12" spans="1:7">
      <c r="A12" s="21"/>
      <c r="B12" s="21" t="s">
        <v>17</v>
      </c>
      <c r="C12" s="21"/>
      <c r="D12" s="33">
        <f>'EU wholesale meat prices'!E30</f>
        <v>3.04</v>
      </c>
      <c r="E12" s="8">
        <f>'EU wholesale meat prices'!F30</f>
        <v>0</v>
      </c>
      <c r="F12" s="8">
        <f>'EU wholesale meat prices'!G30</f>
        <v>4.8275862068965552</v>
      </c>
      <c r="G12" s="33">
        <f>'EU wholesale meat prices'!H30</f>
        <v>261.89382857142857</v>
      </c>
    </row>
    <row r="13" spans="1:7" ht="13">
      <c r="A13" s="21"/>
      <c r="B13" s="21" t="s">
        <v>18</v>
      </c>
      <c r="C13" s="2"/>
      <c r="D13" s="33">
        <f>'EU wholesale meat prices'!E31</f>
        <v>3.91</v>
      </c>
      <c r="E13" s="137">
        <f>'EU wholesale meat prices'!F31</f>
        <v>0</v>
      </c>
      <c r="F13" s="137">
        <f>'EU wholesale meat prices'!G31</f>
        <v>15.000000000000014</v>
      </c>
      <c r="G13" s="33">
        <f>'EU wholesale meat prices'!H31</f>
        <v>336.84370714285717</v>
      </c>
    </row>
    <row r="14" spans="1:7" ht="13">
      <c r="A14" s="21"/>
      <c r="B14" s="1" t="s">
        <v>19</v>
      </c>
      <c r="C14" s="2"/>
      <c r="D14" s="33"/>
      <c r="E14" s="137"/>
      <c r="F14" s="137"/>
      <c r="G14" s="33"/>
    </row>
    <row r="15" spans="1:7" ht="13">
      <c r="A15" s="21"/>
      <c r="B15" s="21" t="s">
        <v>22</v>
      </c>
      <c r="C15" s="2"/>
      <c r="D15" s="33">
        <f>'EU wholesale meat prices'!E32</f>
        <v>3.15</v>
      </c>
      <c r="E15" s="8">
        <f>'EU wholesale meat prices'!F32</f>
        <v>0</v>
      </c>
      <c r="F15" s="8">
        <f>'EU wholesale meat prices'!G32</f>
        <v>-9.352517985611513</v>
      </c>
      <c r="G15" s="33">
        <f>'EU wholesale meat prices'!H32</f>
        <v>271.37025</v>
      </c>
    </row>
    <row r="16" spans="1:7" ht="13">
      <c r="A16" s="21"/>
      <c r="B16" s="21" t="s">
        <v>23</v>
      </c>
      <c r="C16" s="2"/>
      <c r="D16" s="33">
        <f>'EU wholesale meat prices'!E33</f>
        <v>7.2750000000000004</v>
      </c>
      <c r="E16" s="137">
        <f>'EU wholesale meat prices'!F33</f>
        <v>3.9285714285714306</v>
      </c>
      <c r="F16" s="137">
        <f>'EU wholesale meat prices'!G33</f>
        <v>10.227272727272734</v>
      </c>
      <c r="G16" s="33">
        <f>'EU wholesale meat prices'!H33</f>
        <v>626.73605357142867</v>
      </c>
    </row>
    <row r="17" spans="1:7" ht="13">
      <c r="A17" s="21"/>
      <c r="B17" s="21" t="s">
        <v>14</v>
      </c>
      <c r="C17" s="2"/>
      <c r="D17" s="33">
        <f>'EU wholesale meat prices'!E34</f>
        <v>2.65</v>
      </c>
      <c r="E17" s="137">
        <f>'EU wholesale meat prices'!F34</f>
        <v>0</v>
      </c>
      <c r="F17" s="137">
        <f>'EU wholesale meat prices'!G34</f>
        <v>-21.481481481481481</v>
      </c>
      <c r="G17" s="33">
        <f>'EU wholesale meat prices'!H34</f>
        <v>228.29560714285714</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B11" sqref="B11"/>
    </sheetView>
  </sheetViews>
  <sheetFormatPr defaultRowHeight="1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82"/>
  <sheetViews>
    <sheetView workbookViewId="0">
      <selection activeCell="A2" sqref="A2"/>
    </sheetView>
  </sheetViews>
  <sheetFormatPr defaultRowHeight="12.5"/>
  <cols>
    <col min="1" max="1" width="10.1796875" bestFit="1" customWidth="1"/>
  </cols>
  <sheetData>
    <row r="1" spans="1:4">
      <c r="A1" s="191">
        <v>44332</v>
      </c>
      <c r="B1" s="195"/>
      <c r="C1" s="195" t="s">
        <v>124</v>
      </c>
      <c r="D1" s="195"/>
    </row>
    <row r="2" spans="1:4">
      <c r="A2" s="231">
        <f>A1-7</f>
        <v>44325</v>
      </c>
      <c r="B2" s="267"/>
    </row>
    <row r="3" spans="1:4">
      <c r="A3" s="231">
        <f>A2-7</f>
        <v>44318</v>
      </c>
    </row>
    <row r="4" spans="1:4">
      <c r="A4" s="231">
        <f t="shared" ref="A4:A67" si="0">A3-7</f>
        <v>44311</v>
      </c>
    </row>
    <row r="5" spans="1:4">
      <c r="A5" s="231">
        <f t="shared" si="0"/>
        <v>44304</v>
      </c>
    </row>
    <row r="6" spans="1:4">
      <c r="A6" s="231">
        <f t="shared" si="0"/>
        <v>44297</v>
      </c>
    </row>
    <row r="7" spans="1:4">
      <c r="A7" s="231">
        <f t="shared" si="0"/>
        <v>44290</v>
      </c>
    </row>
    <row r="8" spans="1:4">
      <c r="A8" s="231">
        <f t="shared" si="0"/>
        <v>44283</v>
      </c>
    </row>
    <row r="9" spans="1:4">
      <c r="A9" s="231">
        <f t="shared" si="0"/>
        <v>44276</v>
      </c>
    </row>
    <row r="10" spans="1:4">
      <c r="A10" s="231">
        <f t="shared" si="0"/>
        <v>44269</v>
      </c>
    </row>
    <row r="11" spans="1:4">
      <c r="A11" s="231">
        <f t="shared" si="0"/>
        <v>44262</v>
      </c>
    </row>
    <row r="12" spans="1:4">
      <c r="A12" s="231">
        <f t="shared" si="0"/>
        <v>44255</v>
      </c>
    </row>
    <row r="13" spans="1:4">
      <c r="A13" s="231">
        <f t="shared" si="0"/>
        <v>44248</v>
      </c>
    </row>
    <row r="14" spans="1:4">
      <c r="A14" s="231">
        <f t="shared" si="0"/>
        <v>44241</v>
      </c>
    </row>
    <row r="15" spans="1:4">
      <c r="A15" s="231">
        <f t="shared" si="0"/>
        <v>44234</v>
      </c>
    </row>
    <row r="16" spans="1:4">
      <c r="A16" s="231">
        <f t="shared" si="0"/>
        <v>44227</v>
      </c>
    </row>
    <row r="17" spans="1:1">
      <c r="A17" s="231">
        <f t="shared" si="0"/>
        <v>44220</v>
      </c>
    </row>
    <row r="18" spans="1:1">
      <c r="A18" s="231">
        <f t="shared" si="0"/>
        <v>44213</v>
      </c>
    </row>
    <row r="19" spans="1:1">
      <c r="A19" s="231">
        <f t="shared" si="0"/>
        <v>44206</v>
      </c>
    </row>
    <row r="20" spans="1:1">
      <c r="A20" s="231">
        <f t="shared" si="0"/>
        <v>44199</v>
      </c>
    </row>
    <row r="21" spans="1:1">
      <c r="A21" s="231">
        <f t="shared" si="0"/>
        <v>44192</v>
      </c>
    </row>
    <row r="22" spans="1:1">
      <c r="A22" s="231">
        <f t="shared" si="0"/>
        <v>44185</v>
      </c>
    </row>
    <row r="23" spans="1:1">
      <c r="A23" s="231">
        <f t="shared" si="0"/>
        <v>44178</v>
      </c>
    </row>
    <row r="24" spans="1:1">
      <c r="A24" s="231">
        <f t="shared" si="0"/>
        <v>44171</v>
      </c>
    </row>
    <row r="25" spans="1:1">
      <c r="A25" s="231">
        <f t="shared" si="0"/>
        <v>44164</v>
      </c>
    </row>
    <row r="26" spans="1:1">
      <c r="A26" s="231">
        <f t="shared" si="0"/>
        <v>44157</v>
      </c>
    </row>
    <row r="27" spans="1:1">
      <c r="A27" s="231">
        <f t="shared" si="0"/>
        <v>44150</v>
      </c>
    </row>
    <row r="28" spans="1:1">
      <c r="A28" s="231">
        <f t="shared" si="0"/>
        <v>44143</v>
      </c>
    </row>
    <row r="29" spans="1:1">
      <c r="A29" s="231">
        <f t="shared" si="0"/>
        <v>44136</v>
      </c>
    </row>
    <row r="30" spans="1:1">
      <c r="A30" s="231">
        <f t="shared" si="0"/>
        <v>44129</v>
      </c>
    </row>
    <row r="31" spans="1:1">
      <c r="A31" s="231">
        <f t="shared" si="0"/>
        <v>44122</v>
      </c>
    </row>
    <row r="32" spans="1:1">
      <c r="A32" s="231">
        <f t="shared" si="0"/>
        <v>44115</v>
      </c>
    </row>
    <row r="33" spans="1:1">
      <c r="A33" s="231">
        <f t="shared" si="0"/>
        <v>44108</v>
      </c>
    </row>
    <row r="34" spans="1:1">
      <c r="A34" s="231">
        <f t="shared" si="0"/>
        <v>44101</v>
      </c>
    </row>
    <row r="35" spans="1:1">
      <c r="A35" s="231">
        <f t="shared" si="0"/>
        <v>44094</v>
      </c>
    </row>
    <row r="36" spans="1:1">
      <c r="A36" s="231">
        <f t="shared" si="0"/>
        <v>44087</v>
      </c>
    </row>
    <row r="37" spans="1:1">
      <c r="A37" s="231">
        <f t="shared" si="0"/>
        <v>44080</v>
      </c>
    </row>
    <row r="38" spans="1:1">
      <c r="A38" s="231">
        <f t="shared" si="0"/>
        <v>44073</v>
      </c>
    </row>
    <row r="39" spans="1:1">
      <c r="A39" s="231">
        <f t="shared" si="0"/>
        <v>44066</v>
      </c>
    </row>
    <row r="40" spans="1:1">
      <c r="A40" s="231">
        <f t="shared" si="0"/>
        <v>44059</v>
      </c>
    </row>
    <row r="41" spans="1:1">
      <c r="A41" s="231">
        <f t="shared" si="0"/>
        <v>44052</v>
      </c>
    </row>
    <row r="42" spans="1:1">
      <c r="A42" s="231">
        <f t="shared" si="0"/>
        <v>44045</v>
      </c>
    </row>
    <row r="43" spans="1:1">
      <c r="A43" s="231">
        <f t="shared" si="0"/>
        <v>44038</v>
      </c>
    </row>
    <row r="44" spans="1:1">
      <c r="A44" s="231">
        <f t="shared" si="0"/>
        <v>44031</v>
      </c>
    </row>
    <row r="45" spans="1:1">
      <c r="A45" s="231">
        <f t="shared" si="0"/>
        <v>44024</v>
      </c>
    </row>
    <row r="46" spans="1:1">
      <c r="A46" s="231">
        <f t="shared" si="0"/>
        <v>44017</v>
      </c>
    </row>
    <row r="47" spans="1:1">
      <c r="A47" s="231">
        <f t="shared" si="0"/>
        <v>44010</v>
      </c>
    </row>
    <row r="48" spans="1:1">
      <c r="A48" s="231">
        <f t="shared" si="0"/>
        <v>44003</v>
      </c>
    </row>
    <row r="49" spans="1:1">
      <c r="A49" s="231">
        <f t="shared" si="0"/>
        <v>43996</v>
      </c>
    </row>
    <row r="50" spans="1:1">
      <c r="A50" s="231">
        <f t="shared" si="0"/>
        <v>43989</v>
      </c>
    </row>
    <row r="51" spans="1:1">
      <c r="A51" s="231">
        <f t="shared" si="0"/>
        <v>43982</v>
      </c>
    </row>
    <row r="52" spans="1:1">
      <c r="A52" s="231">
        <f t="shared" si="0"/>
        <v>43975</v>
      </c>
    </row>
    <row r="53" spans="1:1">
      <c r="A53" s="231">
        <f t="shared" si="0"/>
        <v>43968</v>
      </c>
    </row>
    <row r="54" spans="1:1">
      <c r="A54" s="231">
        <f t="shared" si="0"/>
        <v>43961</v>
      </c>
    </row>
    <row r="55" spans="1:1">
      <c r="A55" s="231">
        <f t="shared" si="0"/>
        <v>43954</v>
      </c>
    </row>
    <row r="56" spans="1:1">
      <c r="A56" s="231">
        <f t="shared" si="0"/>
        <v>43947</v>
      </c>
    </row>
    <row r="57" spans="1:1">
      <c r="A57" s="231">
        <f t="shared" si="0"/>
        <v>43940</v>
      </c>
    </row>
    <row r="58" spans="1:1">
      <c r="A58" s="231">
        <f t="shared" si="0"/>
        <v>43933</v>
      </c>
    </row>
    <row r="59" spans="1:1">
      <c r="A59" s="231">
        <f t="shared" si="0"/>
        <v>43926</v>
      </c>
    </row>
    <row r="60" spans="1:1">
      <c r="A60" s="231">
        <f t="shared" si="0"/>
        <v>43919</v>
      </c>
    </row>
    <row r="61" spans="1:1">
      <c r="A61" s="231">
        <f t="shared" si="0"/>
        <v>43912</v>
      </c>
    </row>
    <row r="62" spans="1:1">
      <c r="A62" s="231">
        <f t="shared" si="0"/>
        <v>43905</v>
      </c>
    </row>
    <row r="63" spans="1:1">
      <c r="A63" s="231">
        <f t="shared" si="0"/>
        <v>43898</v>
      </c>
    </row>
    <row r="64" spans="1:1">
      <c r="A64" s="231">
        <f t="shared" si="0"/>
        <v>43891</v>
      </c>
    </row>
    <row r="65" spans="1:1">
      <c r="A65" s="231">
        <f t="shared" si="0"/>
        <v>43884</v>
      </c>
    </row>
    <row r="66" spans="1:1">
      <c r="A66" s="231">
        <f t="shared" si="0"/>
        <v>43877</v>
      </c>
    </row>
    <row r="67" spans="1:1">
      <c r="A67" s="231">
        <f t="shared" si="0"/>
        <v>43870</v>
      </c>
    </row>
    <row r="68" spans="1:1">
      <c r="A68" s="231">
        <f t="shared" ref="A68:A131" si="1">A67-7</f>
        <v>43863</v>
      </c>
    </row>
    <row r="69" spans="1:1">
      <c r="A69" s="231">
        <f t="shared" si="1"/>
        <v>43856</v>
      </c>
    </row>
    <row r="70" spans="1:1">
      <c r="A70" s="231">
        <f t="shared" si="1"/>
        <v>43849</v>
      </c>
    </row>
    <row r="71" spans="1:1">
      <c r="A71" s="231">
        <f t="shared" si="1"/>
        <v>43842</v>
      </c>
    </row>
    <row r="72" spans="1:1">
      <c r="A72" s="231">
        <f t="shared" si="1"/>
        <v>43835</v>
      </c>
    </row>
    <row r="73" spans="1:1">
      <c r="A73" s="231">
        <f t="shared" si="1"/>
        <v>43828</v>
      </c>
    </row>
    <row r="74" spans="1:1">
      <c r="A74" s="231">
        <f t="shared" si="1"/>
        <v>43821</v>
      </c>
    </row>
    <row r="75" spans="1:1">
      <c r="A75" s="231">
        <f t="shared" si="1"/>
        <v>43814</v>
      </c>
    </row>
    <row r="76" spans="1:1">
      <c r="A76" s="231">
        <f t="shared" si="1"/>
        <v>43807</v>
      </c>
    </row>
    <row r="77" spans="1:1">
      <c r="A77" s="231">
        <f t="shared" si="1"/>
        <v>43800</v>
      </c>
    </row>
    <row r="78" spans="1:1">
      <c r="A78" s="231">
        <f t="shared" si="1"/>
        <v>43793</v>
      </c>
    </row>
    <row r="79" spans="1:1">
      <c r="A79" s="231">
        <f t="shared" si="1"/>
        <v>43786</v>
      </c>
    </row>
    <row r="80" spans="1:1">
      <c r="A80" s="231">
        <f t="shared" si="1"/>
        <v>43779</v>
      </c>
    </row>
    <row r="81" spans="1:1">
      <c r="A81" s="231">
        <f t="shared" si="1"/>
        <v>43772</v>
      </c>
    </row>
    <row r="82" spans="1:1">
      <c r="A82" s="231">
        <f t="shared" si="1"/>
        <v>43765</v>
      </c>
    </row>
    <row r="83" spans="1:1">
      <c r="A83" s="231">
        <f t="shared" si="1"/>
        <v>43758</v>
      </c>
    </row>
    <row r="84" spans="1:1">
      <c r="A84" s="231">
        <f t="shared" si="1"/>
        <v>43751</v>
      </c>
    </row>
    <row r="85" spans="1:1">
      <c r="A85" s="231">
        <f t="shared" si="1"/>
        <v>43744</v>
      </c>
    </row>
    <row r="86" spans="1:1">
      <c r="A86" s="231">
        <f t="shared" si="1"/>
        <v>43737</v>
      </c>
    </row>
    <row r="87" spans="1:1">
      <c r="A87" s="231">
        <f t="shared" si="1"/>
        <v>43730</v>
      </c>
    </row>
    <row r="88" spans="1:1">
      <c r="A88" s="231">
        <f t="shared" si="1"/>
        <v>43723</v>
      </c>
    </row>
    <row r="89" spans="1:1">
      <c r="A89" s="231">
        <f t="shared" si="1"/>
        <v>43716</v>
      </c>
    </row>
    <row r="90" spans="1:1">
      <c r="A90" s="231">
        <f t="shared" si="1"/>
        <v>43709</v>
      </c>
    </row>
    <row r="91" spans="1:1">
      <c r="A91" s="231">
        <f t="shared" si="1"/>
        <v>43702</v>
      </c>
    </row>
    <row r="92" spans="1:1">
      <c r="A92" s="231">
        <f t="shared" si="1"/>
        <v>43695</v>
      </c>
    </row>
    <row r="93" spans="1:1">
      <c r="A93" s="231">
        <f t="shared" si="1"/>
        <v>43688</v>
      </c>
    </row>
    <row r="94" spans="1:1">
      <c r="A94" s="231">
        <f t="shared" si="1"/>
        <v>43681</v>
      </c>
    </row>
    <row r="95" spans="1:1">
      <c r="A95" s="231">
        <f t="shared" si="1"/>
        <v>43674</v>
      </c>
    </row>
    <row r="96" spans="1:1">
      <c r="A96" s="231">
        <f t="shared" si="1"/>
        <v>43667</v>
      </c>
    </row>
    <row r="97" spans="1:1">
      <c r="A97" s="231">
        <f t="shared" si="1"/>
        <v>43660</v>
      </c>
    </row>
    <row r="98" spans="1:1">
      <c r="A98" s="231">
        <f t="shared" si="1"/>
        <v>43653</v>
      </c>
    </row>
    <row r="99" spans="1:1">
      <c r="A99" s="231">
        <f t="shared" si="1"/>
        <v>43646</v>
      </c>
    </row>
    <row r="100" spans="1:1">
      <c r="A100" s="231">
        <f t="shared" si="1"/>
        <v>43639</v>
      </c>
    </row>
    <row r="101" spans="1:1">
      <c r="A101" s="231">
        <f t="shared" si="1"/>
        <v>43632</v>
      </c>
    </row>
    <row r="102" spans="1:1">
      <c r="A102" s="231">
        <f t="shared" si="1"/>
        <v>43625</v>
      </c>
    </row>
    <row r="103" spans="1:1">
      <c r="A103" s="231">
        <f t="shared" si="1"/>
        <v>43618</v>
      </c>
    </row>
    <row r="104" spans="1:1">
      <c r="A104" s="231">
        <f t="shared" si="1"/>
        <v>43611</v>
      </c>
    </row>
    <row r="105" spans="1:1">
      <c r="A105" s="231">
        <f t="shared" si="1"/>
        <v>43604</v>
      </c>
    </row>
    <row r="106" spans="1:1">
      <c r="A106" s="231">
        <f t="shared" si="1"/>
        <v>43597</v>
      </c>
    </row>
    <row r="107" spans="1:1">
      <c r="A107" s="231">
        <f t="shared" si="1"/>
        <v>43590</v>
      </c>
    </row>
    <row r="108" spans="1:1">
      <c r="A108" s="231">
        <f t="shared" si="1"/>
        <v>43583</v>
      </c>
    </row>
    <row r="109" spans="1:1">
      <c r="A109" s="231">
        <f t="shared" si="1"/>
        <v>43576</v>
      </c>
    </row>
    <row r="110" spans="1:1">
      <c r="A110" s="231">
        <f t="shared" si="1"/>
        <v>43569</v>
      </c>
    </row>
    <row r="111" spans="1:1">
      <c r="A111" s="231">
        <f t="shared" si="1"/>
        <v>43562</v>
      </c>
    </row>
    <row r="112" spans="1:1">
      <c r="A112" s="231">
        <f t="shared" si="1"/>
        <v>43555</v>
      </c>
    </row>
    <row r="113" spans="1:1">
      <c r="A113" s="231">
        <f t="shared" si="1"/>
        <v>43548</v>
      </c>
    </row>
    <row r="114" spans="1:1">
      <c r="A114" s="231">
        <f t="shared" si="1"/>
        <v>43541</v>
      </c>
    </row>
    <row r="115" spans="1:1">
      <c r="A115" s="231">
        <f t="shared" si="1"/>
        <v>43534</v>
      </c>
    </row>
    <row r="116" spans="1:1">
      <c r="A116" s="231">
        <f t="shared" si="1"/>
        <v>43527</v>
      </c>
    </row>
    <row r="117" spans="1:1">
      <c r="A117" s="231">
        <f t="shared" si="1"/>
        <v>43520</v>
      </c>
    </row>
    <row r="118" spans="1:1">
      <c r="A118" s="231">
        <f t="shared" si="1"/>
        <v>43513</v>
      </c>
    </row>
    <row r="119" spans="1:1">
      <c r="A119" s="231">
        <f t="shared" si="1"/>
        <v>43506</v>
      </c>
    </row>
    <row r="120" spans="1:1">
      <c r="A120" s="231">
        <f t="shared" si="1"/>
        <v>43499</v>
      </c>
    </row>
    <row r="121" spans="1:1">
      <c r="A121" s="231">
        <f t="shared" si="1"/>
        <v>43492</v>
      </c>
    </row>
    <row r="122" spans="1:1">
      <c r="A122" s="231">
        <f t="shared" si="1"/>
        <v>43485</v>
      </c>
    </row>
    <row r="123" spans="1:1">
      <c r="A123" s="231">
        <f t="shared" si="1"/>
        <v>43478</v>
      </c>
    </row>
    <row r="124" spans="1:1">
      <c r="A124" s="231">
        <f t="shared" si="1"/>
        <v>43471</v>
      </c>
    </row>
    <row r="125" spans="1:1">
      <c r="A125" s="231">
        <f t="shared" si="1"/>
        <v>43464</v>
      </c>
    </row>
    <row r="126" spans="1:1">
      <c r="A126" s="231">
        <f t="shared" si="1"/>
        <v>43457</v>
      </c>
    </row>
    <row r="127" spans="1:1">
      <c r="A127" s="231">
        <f t="shared" si="1"/>
        <v>43450</v>
      </c>
    </row>
    <row r="128" spans="1:1">
      <c r="A128" s="231">
        <f t="shared" si="1"/>
        <v>43443</v>
      </c>
    </row>
    <row r="129" spans="1:1">
      <c r="A129" s="231">
        <f t="shared" si="1"/>
        <v>43436</v>
      </c>
    </row>
    <row r="130" spans="1:1">
      <c r="A130" s="231">
        <f t="shared" si="1"/>
        <v>43429</v>
      </c>
    </row>
    <row r="131" spans="1:1">
      <c r="A131" s="231">
        <f t="shared" si="1"/>
        <v>43422</v>
      </c>
    </row>
    <row r="132" spans="1:1">
      <c r="A132" s="231">
        <f t="shared" ref="A132:A195" si="2">A131-7</f>
        <v>43415</v>
      </c>
    </row>
    <row r="133" spans="1:1">
      <c r="A133" s="231">
        <f t="shared" si="2"/>
        <v>43408</v>
      </c>
    </row>
    <row r="134" spans="1:1">
      <c r="A134" s="231">
        <f t="shared" si="2"/>
        <v>43401</v>
      </c>
    </row>
    <row r="135" spans="1:1">
      <c r="A135" s="231">
        <f t="shared" si="2"/>
        <v>43394</v>
      </c>
    </row>
    <row r="136" spans="1:1">
      <c r="A136" s="231">
        <f t="shared" si="2"/>
        <v>43387</v>
      </c>
    </row>
    <row r="137" spans="1:1">
      <c r="A137" s="231">
        <f t="shared" si="2"/>
        <v>43380</v>
      </c>
    </row>
    <row r="138" spans="1:1">
      <c r="A138" s="231">
        <f t="shared" si="2"/>
        <v>43373</v>
      </c>
    </row>
    <row r="139" spans="1:1">
      <c r="A139" s="231">
        <f t="shared" si="2"/>
        <v>43366</v>
      </c>
    </row>
    <row r="140" spans="1:1">
      <c r="A140" s="231">
        <f t="shared" si="2"/>
        <v>43359</v>
      </c>
    </row>
    <row r="141" spans="1:1">
      <c r="A141" s="231">
        <f t="shared" si="2"/>
        <v>43352</v>
      </c>
    </row>
    <row r="142" spans="1:1">
      <c r="A142" s="231">
        <f t="shared" si="2"/>
        <v>43345</v>
      </c>
    </row>
    <row r="143" spans="1:1">
      <c r="A143" s="231">
        <f t="shared" si="2"/>
        <v>43338</v>
      </c>
    </row>
    <row r="144" spans="1:1">
      <c r="A144" s="231">
        <f t="shared" si="2"/>
        <v>43331</v>
      </c>
    </row>
    <row r="145" spans="1:1">
      <c r="A145" s="231">
        <f t="shared" si="2"/>
        <v>43324</v>
      </c>
    </row>
    <row r="146" spans="1:1">
      <c r="A146" s="231">
        <f t="shared" si="2"/>
        <v>43317</v>
      </c>
    </row>
    <row r="147" spans="1:1">
      <c r="A147" s="231">
        <f t="shared" si="2"/>
        <v>43310</v>
      </c>
    </row>
    <row r="148" spans="1:1">
      <c r="A148" s="231">
        <f t="shared" si="2"/>
        <v>43303</v>
      </c>
    </row>
    <row r="149" spans="1:1">
      <c r="A149" s="231">
        <f t="shared" si="2"/>
        <v>43296</v>
      </c>
    </row>
    <row r="150" spans="1:1">
      <c r="A150" s="231">
        <f t="shared" si="2"/>
        <v>43289</v>
      </c>
    </row>
    <row r="151" spans="1:1">
      <c r="A151" s="231">
        <f t="shared" si="2"/>
        <v>43282</v>
      </c>
    </row>
    <row r="152" spans="1:1">
      <c r="A152" s="231">
        <f t="shared" si="2"/>
        <v>43275</v>
      </c>
    </row>
    <row r="153" spans="1:1">
      <c r="A153" s="231">
        <f t="shared" si="2"/>
        <v>43268</v>
      </c>
    </row>
    <row r="154" spans="1:1">
      <c r="A154" s="231">
        <f t="shared" si="2"/>
        <v>43261</v>
      </c>
    </row>
    <row r="155" spans="1:1">
      <c r="A155" s="231">
        <f t="shared" si="2"/>
        <v>43254</v>
      </c>
    </row>
    <row r="156" spans="1:1">
      <c r="A156" s="231">
        <f t="shared" si="2"/>
        <v>43247</v>
      </c>
    </row>
    <row r="157" spans="1:1">
      <c r="A157" s="231">
        <f t="shared" si="2"/>
        <v>43240</v>
      </c>
    </row>
    <row r="158" spans="1:1">
      <c r="A158" s="231">
        <f t="shared" si="2"/>
        <v>43233</v>
      </c>
    </row>
    <row r="159" spans="1:1">
      <c r="A159" s="231">
        <f t="shared" si="2"/>
        <v>43226</v>
      </c>
    </row>
    <row r="160" spans="1:1">
      <c r="A160" s="231">
        <f t="shared" si="2"/>
        <v>43219</v>
      </c>
    </row>
    <row r="161" spans="1:1">
      <c r="A161" s="231">
        <f t="shared" si="2"/>
        <v>43212</v>
      </c>
    </row>
    <row r="162" spans="1:1">
      <c r="A162" s="231">
        <f t="shared" si="2"/>
        <v>43205</v>
      </c>
    </row>
    <row r="163" spans="1:1">
      <c r="A163" s="231">
        <f t="shared" si="2"/>
        <v>43198</v>
      </c>
    </row>
    <row r="164" spans="1:1">
      <c r="A164" s="231">
        <f t="shared" si="2"/>
        <v>43191</v>
      </c>
    </row>
    <row r="165" spans="1:1">
      <c r="A165" s="231">
        <f t="shared" si="2"/>
        <v>43184</v>
      </c>
    </row>
    <row r="166" spans="1:1">
      <c r="A166" s="231">
        <f t="shared" si="2"/>
        <v>43177</v>
      </c>
    </row>
    <row r="167" spans="1:1">
      <c r="A167" s="231">
        <f t="shared" si="2"/>
        <v>43170</v>
      </c>
    </row>
    <row r="168" spans="1:1">
      <c r="A168" s="231">
        <f t="shared" si="2"/>
        <v>43163</v>
      </c>
    </row>
    <row r="169" spans="1:1">
      <c r="A169" s="231">
        <f t="shared" si="2"/>
        <v>43156</v>
      </c>
    </row>
    <row r="170" spans="1:1">
      <c r="A170" s="231">
        <f t="shared" si="2"/>
        <v>43149</v>
      </c>
    </row>
    <row r="171" spans="1:1">
      <c r="A171" s="231">
        <f t="shared" si="2"/>
        <v>43142</v>
      </c>
    </row>
    <row r="172" spans="1:1">
      <c r="A172" s="231">
        <f t="shared" si="2"/>
        <v>43135</v>
      </c>
    </row>
    <row r="173" spans="1:1">
      <c r="A173" s="231">
        <f t="shared" si="2"/>
        <v>43128</v>
      </c>
    </row>
    <row r="174" spans="1:1">
      <c r="A174" s="231">
        <f t="shared" si="2"/>
        <v>43121</v>
      </c>
    </row>
    <row r="175" spans="1:1">
      <c r="A175" s="231">
        <f t="shared" si="2"/>
        <v>43114</v>
      </c>
    </row>
    <row r="176" spans="1:1">
      <c r="A176" s="231">
        <f t="shared" si="2"/>
        <v>43107</v>
      </c>
    </row>
    <row r="177" spans="1:1">
      <c r="A177" s="231">
        <f t="shared" si="2"/>
        <v>43100</v>
      </c>
    </row>
    <row r="178" spans="1:1">
      <c r="A178" s="231">
        <f t="shared" si="2"/>
        <v>43093</v>
      </c>
    </row>
    <row r="179" spans="1:1">
      <c r="A179" s="231">
        <f t="shared" si="2"/>
        <v>43086</v>
      </c>
    </row>
    <row r="180" spans="1:1">
      <c r="A180" s="231">
        <f t="shared" si="2"/>
        <v>43079</v>
      </c>
    </row>
    <row r="181" spans="1:1">
      <c r="A181" s="231">
        <f t="shared" si="2"/>
        <v>43072</v>
      </c>
    </row>
    <row r="182" spans="1:1">
      <c r="A182" s="231">
        <f t="shared" si="2"/>
        <v>43065</v>
      </c>
    </row>
    <row r="183" spans="1:1">
      <c r="A183" s="231">
        <f t="shared" si="2"/>
        <v>43058</v>
      </c>
    </row>
    <row r="184" spans="1:1">
      <c r="A184" s="231">
        <f t="shared" si="2"/>
        <v>43051</v>
      </c>
    </row>
    <row r="185" spans="1:1">
      <c r="A185" s="231">
        <f t="shared" si="2"/>
        <v>43044</v>
      </c>
    </row>
    <row r="186" spans="1:1">
      <c r="A186" s="231">
        <f t="shared" si="2"/>
        <v>43037</v>
      </c>
    </row>
    <row r="187" spans="1:1">
      <c r="A187" s="231">
        <f t="shared" si="2"/>
        <v>43030</v>
      </c>
    </row>
    <row r="188" spans="1:1">
      <c r="A188" s="231">
        <f t="shared" si="2"/>
        <v>43023</v>
      </c>
    </row>
    <row r="189" spans="1:1">
      <c r="A189" s="231">
        <f t="shared" si="2"/>
        <v>43016</v>
      </c>
    </row>
    <row r="190" spans="1:1">
      <c r="A190" s="231">
        <f t="shared" si="2"/>
        <v>43009</v>
      </c>
    </row>
    <row r="191" spans="1:1">
      <c r="A191" s="231">
        <f t="shared" si="2"/>
        <v>43002</v>
      </c>
    </row>
    <row r="192" spans="1:1">
      <c r="A192" s="231">
        <f t="shared" si="2"/>
        <v>42995</v>
      </c>
    </row>
    <row r="193" spans="1:1">
      <c r="A193" s="231">
        <f t="shared" si="2"/>
        <v>42988</v>
      </c>
    </row>
    <row r="194" spans="1:1">
      <c r="A194" s="231">
        <f t="shared" si="2"/>
        <v>42981</v>
      </c>
    </row>
    <row r="195" spans="1:1">
      <c r="A195" s="231">
        <f t="shared" si="2"/>
        <v>42974</v>
      </c>
    </row>
    <row r="196" spans="1:1">
      <c r="A196" s="231">
        <f t="shared" ref="A196:A259" si="3">A195-7</f>
        <v>42967</v>
      </c>
    </row>
    <row r="197" spans="1:1">
      <c r="A197" s="231">
        <f t="shared" si="3"/>
        <v>42960</v>
      </c>
    </row>
    <row r="198" spans="1:1">
      <c r="A198" s="231">
        <f t="shared" si="3"/>
        <v>42953</v>
      </c>
    </row>
    <row r="199" spans="1:1">
      <c r="A199" s="231">
        <f t="shared" si="3"/>
        <v>42946</v>
      </c>
    </row>
    <row r="200" spans="1:1">
      <c r="A200" s="231">
        <f t="shared" si="3"/>
        <v>42939</v>
      </c>
    </row>
    <row r="201" spans="1:1">
      <c r="A201" s="231">
        <f t="shared" si="3"/>
        <v>42932</v>
      </c>
    </row>
    <row r="202" spans="1:1">
      <c r="A202" s="231">
        <f t="shared" si="3"/>
        <v>42925</v>
      </c>
    </row>
    <row r="203" spans="1:1">
      <c r="A203" s="231">
        <f t="shared" si="3"/>
        <v>42918</v>
      </c>
    </row>
    <row r="204" spans="1:1">
      <c r="A204" s="231">
        <f t="shared" si="3"/>
        <v>42911</v>
      </c>
    </row>
    <row r="205" spans="1:1">
      <c r="A205" s="231">
        <f t="shared" si="3"/>
        <v>42904</v>
      </c>
    </row>
    <row r="206" spans="1:1">
      <c r="A206" s="231">
        <f t="shared" si="3"/>
        <v>42897</v>
      </c>
    </row>
    <row r="207" spans="1:1">
      <c r="A207" s="231">
        <f t="shared" si="3"/>
        <v>42890</v>
      </c>
    </row>
    <row r="208" spans="1:1">
      <c r="A208" s="231">
        <f t="shared" si="3"/>
        <v>42883</v>
      </c>
    </row>
    <row r="209" spans="1:1">
      <c r="A209" s="231">
        <f t="shared" si="3"/>
        <v>42876</v>
      </c>
    </row>
    <row r="210" spans="1:1">
      <c r="A210" s="231">
        <f t="shared" si="3"/>
        <v>42869</v>
      </c>
    </row>
    <row r="211" spans="1:1">
      <c r="A211" s="231">
        <f t="shared" si="3"/>
        <v>42862</v>
      </c>
    </row>
    <row r="212" spans="1:1">
      <c r="A212" s="231">
        <f t="shared" si="3"/>
        <v>42855</v>
      </c>
    </row>
    <row r="213" spans="1:1">
      <c r="A213" s="231">
        <f t="shared" si="3"/>
        <v>42848</v>
      </c>
    </row>
    <row r="214" spans="1:1">
      <c r="A214" s="231">
        <f t="shared" si="3"/>
        <v>42841</v>
      </c>
    </row>
    <row r="215" spans="1:1">
      <c r="A215" s="231">
        <f t="shared" si="3"/>
        <v>42834</v>
      </c>
    </row>
    <row r="216" spans="1:1">
      <c r="A216" s="231">
        <f t="shared" si="3"/>
        <v>42827</v>
      </c>
    </row>
    <row r="217" spans="1:1">
      <c r="A217" s="231">
        <f t="shared" si="3"/>
        <v>42820</v>
      </c>
    </row>
    <row r="218" spans="1:1">
      <c r="A218" s="231">
        <f t="shared" si="3"/>
        <v>42813</v>
      </c>
    </row>
    <row r="219" spans="1:1">
      <c r="A219" s="231">
        <f t="shared" si="3"/>
        <v>42806</v>
      </c>
    </row>
    <row r="220" spans="1:1">
      <c r="A220" s="231">
        <f t="shared" si="3"/>
        <v>42799</v>
      </c>
    </row>
    <row r="221" spans="1:1">
      <c r="A221" s="231">
        <f t="shared" si="3"/>
        <v>42792</v>
      </c>
    </row>
    <row r="222" spans="1:1">
      <c r="A222" s="231">
        <f t="shared" si="3"/>
        <v>42785</v>
      </c>
    </row>
    <row r="223" spans="1:1">
      <c r="A223" s="231">
        <f t="shared" si="3"/>
        <v>42778</v>
      </c>
    </row>
    <row r="224" spans="1:1">
      <c r="A224" s="231">
        <f t="shared" si="3"/>
        <v>42771</v>
      </c>
    </row>
    <row r="225" spans="1:1">
      <c r="A225" s="231">
        <f t="shared" si="3"/>
        <v>42764</v>
      </c>
    </row>
    <row r="226" spans="1:1">
      <c r="A226" s="231">
        <f t="shared" si="3"/>
        <v>42757</v>
      </c>
    </row>
    <row r="227" spans="1:1">
      <c r="A227" s="231">
        <f t="shared" si="3"/>
        <v>42750</v>
      </c>
    </row>
    <row r="228" spans="1:1">
      <c r="A228" s="231">
        <f t="shared" si="3"/>
        <v>42743</v>
      </c>
    </row>
    <row r="229" spans="1:1">
      <c r="A229" s="231">
        <f t="shared" si="3"/>
        <v>42736</v>
      </c>
    </row>
    <row r="230" spans="1:1">
      <c r="A230" s="231">
        <f t="shared" si="3"/>
        <v>42729</v>
      </c>
    </row>
    <row r="231" spans="1:1">
      <c r="A231" s="231">
        <f t="shared" si="3"/>
        <v>42722</v>
      </c>
    </row>
    <row r="232" spans="1:1">
      <c r="A232" s="231">
        <f t="shared" si="3"/>
        <v>42715</v>
      </c>
    </row>
    <row r="233" spans="1:1">
      <c r="A233" s="231">
        <f t="shared" si="3"/>
        <v>42708</v>
      </c>
    </row>
    <row r="234" spans="1:1">
      <c r="A234" s="231">
        <f t="shared" si="3"/>
        <v>42701</v>
      </c>
    </row>
    <row r="235" spans="1:1">
      <c r="A235" s="231">
        <f t="shared" si="3"/>
        <v>42694</v>
      </c>
    </row>
    <row r="236" spans="1:1">
      <c r="A236" s="231">
        <f t="shared" si="3"/>
        <v>42687</v>
      </c>
    </row>
    <row r="237" spans="1:1">
      <c r="A237" s="231">
        <f t="shared" si="3"/>
        <v>42680</v>
      </c>
    </row>
    <row r="238" spans="1:1">
      <c r="A238" s="231">
        <f t="shared" si="3"/>
        <v>42673</v>
      </c>
    </row>
    <row r="239" spans="1:1">
      <c r="A239" s="231">
        <f t="shared" si="3"/>
        <v>42666</v>
      </c>
    </row>
    <row r="240" spans="1:1">
      <c r="A240" s="231">
        <f t="shared" si="3"/>
        <v>42659</v>
      </c>
    </row>
    <row r="241" spans="1:1">
      <c r="A241" s="231">
        <f t="shared" si="3"/>
        <v>42652</v>
      </c>
    </row>
    <row r="242" spans="1:1">
      <c r="A242" s="231">
        <f t="shared" si="3"/>
        <v>42645</v>
      </c>
    </row>
    <row r="243" spans="1:1">
      <c r="A243" s="231">
        <f t="shared" si="3"/>
        <v>42638</v>
      </c>
    </row>
    <row r="244" spans="1:1">
      <c r="A244" s="231">
        <f t="shared" si="3"/>
        <v>42631</v>
      </c>
    </row>
    <row r="245" spans="1:1">
      <c r="A245" s="231">
        <f t="shared" si="3"/>
        <v>42624</v>
      </c>
    </row>
    <row r="246" spans="1:1">
      <c r="A246" s="231">
        <f t="shared" si="3"/>
        <v>42617</v>
      </c>
    </row>
    <row r="247" spans="1:1">
      <c r="A247" s="231">
        <f t="shared" si="3"/>
        <v>42610</v>
      </c>
    </row>
    <row r="248" spans="1:1">
      <c r="A248" s="231">
        <f t="shared" si="3"/>
        <v>42603</v>
      </c>
    </row>
    <row r="249" spans="1:1">
      <c r="A249" s="231">
        <f t="shared" si="3"/>
        <v>42596</v>
      </c>
    </row>
    <row r="250" spans="1:1">
      <c r="A250" s="231">
        <f t="shared" si="3"/>
        <v>42589</v>
      </c>
    </row>
    <row r="251" spans="1:1">
      <c r="A251" s="231">
        <f t="shared" si="3"/>
        <v>42582</v>
      </c>
    </row>
    <row r="252" spans="1:1">
      <c r="A252" s="231">
        <f t="shared" si="3"/>
        <v>42575</v>
      </c>
    </row>
    <row r="253" spans="1:1">
      <c r="A253" s="231">
        <f t="shared" si="3"/>
        <v>42568</v>
      </c>
    </row>
    <row r="254" spans="1:1">
      <c r="A254" s="231">
        <f t="shared" si="3"/>
        <v>42561</v>
      </c>
    </row>
    <row r="255" spans="1:1">
      <c r="A255" s="231">
        <f t="shared" si="3"/>
        <v>42554</v>
      </c>
    </row>
    <row r="256" spans="1:1">
      <c r="A256" s="231">
        <f t="shared" si="3"/>
        <v>42547</v>
      </c>
    </row>
    <row r="257" spans="1:1">
      <c r="A257" s="231">
        <f t="shared" si="3"/>
        <v>42540</v>
      </c>
    </row>
    <row r="258" spans="1:1">
      <c r="A258" s="231">
        <f t="shared" si="3"/>
        <v>42533</v>
      </c>
    </row>
    <row r="259" spans="1:1">
      <c r="A259" s="231">
        <f t="shared" si="3"/>
        <v>42526</v>
      </c>
    </row>
    <row r="260" spans="1:1">
      <c r="A260" s="231">
        <f t="shared" ref="A260:A262" si="4">A259-7</f>
        <v>42519</v>
      </c>
    </row>
    <row r="261" spans="1:1">
      <c r="A261" s="231">
        <f t="shared" si="4"/>
        <v>42512</v>
      </c>
    </row>
    <row r="262" spans="1:1">
      <c r="A262" s="231">
        <f t="shared" si="4"/>
        <v>42505</v>
      </c>
    </row>
    <row r="263" spans="1:1">
      <c r="A263" s="231"/>
    </row>
    <row r="264" spans="1:1">
      <c r="A264" s="231"/>
    </row>
    <row r="265" spans="1:1">
      <c r="A265" s="231"/>
    </row>
    <row r="266" spans="1:1">
      <c r="A266" s="231"/>
    </row>
    <row r="267" spans="1:1">
      <c r="A267" s="231"/>
    </row>
    <row r="268" spans="1:1">
      <c r="A268" s="231"/>
    </row>
    <row r="269" spans="1:1">
      <c r="A269" s="231"/>
    </row>
    <row r="270" spans="1:1">
      <c r="A270" s="231"/>
    </row>
    <row r="271" spans="1:1">
      <c r="A271" s="231"/>
    </row>
    <row r="272" spans="1:1">
      <c r="A272" s="231"/>
    </row>
    <row r="273" spans="1:1">
      <c r="A273" s="231"/>
    </row>
    <row r="274" spans="1:1">
      <c r="A274" s="231"/>
    </row>
    <row r="275" spans="1:1">
      <c r="A275" s="231"/>
    </row>
    <row r="276" spans="1:1">
      <c r="A276" s="231"/>
    </row>
    <row r="277" spans="1:1">
      <c r="A277" s="231"/>
    </row>
    <row r="278" spans="1:1">
      <c r="A278" s="231"/>
    </row>
    <row r="279" spans="1:1">
      <c r="A279" s="231"/>
    </row>
    <row r="280" spans="1:1">
      <c r="A280" s="231"/>
    </row>
    <row r="281" spans="1:1">
      <c r="A281" s="231"/>
    </row>
    <row r="282" spans="1:1">
      <c r="A282" s="231"/>
    </row>
    <row r="283" spans="1:1">
      <c r="A283" s="231"/>
    </row>
    <row r="284" spans="1:1">
      <c r="A284" s="231"/>
    </row>
    <row r="285" spans="1:1">
      <c r="A285" s="231"/>
    </row>
    <row r="286" spans="1:1">
      <c r="A286" s="231"/>
    </row>
    <row r="287" spans="1:1">
      <c r="A287" s="231"/>
    </row>
    <row r="288" spans="1:1">
      <c r="A288" s="231"/>
    </row>
    <row r="289" spans="1:1">
      <c r="A289" s="231"/>
    </row>
    <row r="290" spans="1:1">
      <c r="A290" s="231"/>
    </row>
    <row r="291" spans="1:1">
      <c r="A291" s="231"/>
    </row>
    <row r="292" spans="1:1">
      <c r="A292" s="231"/>
    </row>
    <row r="293" spans="1:1">
      <c r="A293" s="231"/>
    </row>
    <row r="294" spans="1:1">
      <c r="A294" s="231"/>
    </row>
    <row r="295" spans="1:1">
      <c r="A295" s="231"/>
    </row>
    <row r="296" spans="1:1">
      <c r="A296" s="231"/>
    </row>
    <row r="297" spans="1:1">
      <c r="A297" s="231"/>
    </row>
    <row r="298" spans="1:1">
      <c r="A298" s="231"/>
    </row>
    <row r="299" spans="1:1">
      <c r="A299" s="231"/>
    </row>
    <row r="300" spans="1:1">
      <c r="A300" s="231"/>
    </row>
    <row r="301" spans="1:1">
      <c r="A301" s="231"/>
    </row>
    <row r="302" spans="1:1">
      <c r="A302" s="231"/>
    </row>
    <row r="303" spans="1:1">
      <c r="A303" s="231"/>
    </row>
    <row r="304" spans="1:1">
      <c r="A304" s="231"/>
    </row>
    <row r="305" spans="1:1">
      <c r="A305" s="231"/>
    </row>
    <row r="306" spans="1:1">
      <c r="A306" s="231"/>
    </row>
    <row r="307" spans="1:1">
      <c r="A307" s="231"/>
    </row>
    <row r="308" spans="1:1">
      <c r="A308" s="231"/>
    </row>
    <row r="309" spans="1:1">
      <c r="A309" s="231"/>
    </row>
    <row r="310" spans="1:1">
      <c r="A310" s="231"/>
    </row>
    <row r="311" spans="1:1">
      <c r="A311" s="231"/>
    </row>
    <row r="312" spans="1:1">
      <c r="A312" s="231"/>
    </row>
    <row r="313" spans="1:1">
      <c r="A313" s="231"/>
    </row>
    <row r="314" spans="1:1">
      <c r="A314" s="231"/>
    </row>
    <row r="315" spans="1:1">
      <c r="A315" s="231"/>
    </row>
    <row r="316" spans="1:1">
      <c r="A316" s="231"/>
    </row>
    <row r="317" spans="1:1">
      <c r="A317" s="231"/>
    </row>
    <row r="318" spans="1:1">
      <c r="A318" s="231"/>
    </row>
    <row r="319" spans="1:1">
      <c r="A319" s="231"/>
    </row>
    <row r="320" spans="1:1">
      <c r="A320" s="231"/>
    </row>
    <row r="321" spans="1:1">
      <c r="A321" s="231"/>
    </row>
    <row r="322" spans="1:1">
      <c r="A322" s="231"/>
    </row>
    <row r="323" spans="1:1">
      <c r="A323" s="231"/>
    </row>
    <row r="324" spans="1:1">
      <c r="A324" s="231"/>
    </row>
    <row r="325" spans="1:1">
      <c r="A325" s="231"/>
    </row>
    <row r="326" spans="1:1">
      <c r="A326" s="231"/>
    </row>
    <row r="327" spans="1:1">
      <c r="A327" s="231"/>
    </row>
    <row r="328" spans="1:1">
      <c r="A328" s="231"/>
    </row>
    <row r="329" spans="1:1">
      <c r="A329" s="231"/>
    </row>
    <row r="330" spans="1:1">
      <c r="A330" s="231"/>
    </row>
    <row r="331" spans="1:1">
      <c r="A331" s="231"/>
    </row>
    <row r="332" spans="1:1">
      <c r="A332" s="231"/>
    </row>
    <row r="333" spans="1:1">
      <c r="A333" s="231"/>
    </row>
    <row r="334" spans="1:1">
      <c r="A334" s="231"/>
    </row>
    <row r="335" spans="1:1">
      <c r="A335" s="231"/>
    </row>
    <row r="336" spans="1:1">
      <c r="A336" s="231"/>
    </row>
    <row r="337" spans="1:1">
      <c r="A337" s="231"/>
    </row>
    <row r="338" spans="1:1">
      <c r="A338" s="231"/>
    </row>
    <row r="339" spans="1:1">
      <c r="A339" s="231"/>
    </row>
    <row r="340" spans="1:1">
      <c r="A340" s="231"/>
    </row>
    <row r="341" spans="1:1">
      <c r="A341" s="231"/>
    </row>
    <row r="342" spans="1:1">
      <c r="A342" s="231"/>
    </row>
    <row r="343" spans="1:1">
      <c r="A343" s="231"/>
    </row>
    <row r="344" spans="1:1">
      <c r="A344" s="231"/>
    </row>
    <row r="345" spans="1:1">
      <c r="A345" s="231"/>
    </row>
    <row r="346" spans="1:1">
      <c r="A346" s="231"/>
    </row>
    <row r="347" spans="1:1">
      <c r="A347" s="231"/>
    </row>
    <row r="348" spans="1:1">
      <c r="A348" s="231"/>
    </row>
    <row r="349" spans="1:1">
      <c r="A349" s="231"/>
    </row>
    <row r="350" spans="1:1">
      <c r="A350" s="231"/>
    </row>
    <row r="351" spans="1:1">
      <c r="A351" s="231"/>
    </row>
    <row r="352" spans="1:1">
      <c r="A352" s="231"/>
    </row>
    <row r="353" spans="1:1">
      <c r="A353" s="231"/>
    </row>
    <row r="354" spans="1:1">
      <c r="A354" s="231"/>
    </row>
    <row r="355" spans="1:1">
      <c r="A355" s="231"/>
    </row>
    <row r="356" spans="1:1">
      <c r="A356" s="231"/>
    </row>
    <row r="357" spans="1:1">
      <c r="A357" s="231"/>
    </row>
    <row r="358" spans="1:1">
      <c r="A358" s="231"/>
    </row>
    <row r="359" spans="1:1">
      <c r="A359" s="231"/>
    </row>
    <row r="360" spans="1:1">
      <c r="A360" s="231"/>
    </row>
    <row r="361" spans="1:1">
      <c r="A361" s="231"/>
    </row>
    <row r="362" spans="1:1">
      <c r="A362" s="231"/>
    </row>
    <row r="363" spans="1:1">
      <c r="A363" s="231"/>
    </row>
    <row r="364" spans="1:1">
      <c r="A364" s="231"/>
    </row>
    <row r="365" spans="1:1">
      <c r="A365" s="231"/>
    </row>
    <row r="366" spans="1:1">
      <c r="A366" s="231"/>
    </row>
    <row r="367" spans="1:1">
      <c r="A367" s="231"/>
    </row>
    <row r="368" spans="1:1">
      <c r="A368" s="231"/>
    </row>
    <row r="369" spans="1:1">
      <c r="A369" s="231"/>
    </row>
    <row r="370" spans="1:1">
      <c r="A370" s="231"/>
    </row>
    <row r="371" spans="1:1">
      <c r="A371" s="231"/>
    </row>
    <row r="372" spans="1:1">
      <c r="A372" s="231"/>
    </row>
    <row r="373" spans="1:1">
      <c r="A373" s="231"/>
    </row>
    <row r="374" spans="1:1">
      <c r="A374" s="231"/>
    </row>
    <row r="375" spans="1:1">
      <c r="A375" s="231"/>
    </row>
    <row r="376" spans="1:1">
      <c r="A376" s="231"/>
    </row>
    <row r="377" spans="1:1">
      <c r="A377" s="231"/>
    </row>
    <row r="378" spans="1:1">
      <c r="A378" s="231"/>
    </row>
    <row r="379" spans="1:1">
      <c r="A379" s="231"/>
    </row>
    <row r="380" spans="1:1">
      <c r="A380" s="231"/>
    </row>
    <row r="381" spans="1:1">
      <c r="A381" s="231"/>
    </row>
    <row r="382" spans="1:1">
      <c r="A382" s="231"/>
    </row>
    <row r="383" spans="1:1">
      <c r="A383" s="231"/>
    </row>
    <row r="384" spans="1:1">
      <c r="A384" s="231"/>
    </row>
    <row r="385" spans="1:1">
      <c r="A385" s="231"/>
    </row>
    <row r="386" spans="1:1">
      <c r="A386" s="231"/>
    </row>
    <row r="387" spans="1:1">
      <c r="A387" s="231"/>
    </row>
    <row r="388" spans="1:1">
      <c r="A388" s="231"/>
    </row>
    <row r="389" spans="1:1">
      <c r="A389" s="231"/>
    </row>
    <row r="390" spans="1:1">
      <c r="A390" s="231"/>
    </row>
    <row r="391" spans="1:1">
      <c r="A391" s="231"/>
    </row>
    <row r="392" spans="1:1">
      <c r="A392" s="231"/>
    </row>
    <row r="393" spans="1:1">
      <c r="A393" s="231"/>
    </row>
    <row r="394" spans="1:1">
      <c r="A394" s="231"/>
    </row>
    <row r="395" spans="1:1">
      <c r="A395" s="231"/>
    </row>
    <row r="396" spans="1:1">
      <c r="A396" s="231"/>
    </row>
    <row r="397" spans="1:1">
      <c r="A397" s="231"/>
    </row>
    <row r="398" spans="1:1">
      <c r="A398" s="231"/>
    </row>
    <row r="399" spans="1:1">
      <c r="A399" s="231"/>
    </row>
    <row r="400" spans="1:1">
      <c r="A400" s="231"/>
    </row>
    <row r="401" spans="1:1">
      <c r="A401" s="231"/>
    </row>
    <row r="402" spans="1:1">
      <c r="A402" s="231"/>
    </row>
    <row r="403" spans="1:1">
      <c r="A403" s="231"/>
    </row>
    <row r="404" spans="1:1">
      <c r="A404" s="231"/>
    </row>
    <row r="405" spans="1:1">
      <c r="A405" s="231"/>
    </row>
    <row r="406" spans="1:1">
      <c r="A406" s="231"/>
    </row>
    <row r="407" spans="1:1">
      <c r="A407" s="231"/>
    </row>
    <row r="408" spans="1:1">
      <c r="A408" s="231"/>
    </row>
    <row r="409" spans="1:1">
      <c r="A409" s="231"/>
    </row>
    <row r="410" spans="1:1">
      <c r="A410" s="231"/>
    </row>
    <row r="411" spans="1:1">
      <c r="A411" s="231"/>
    </row>
    <row r="412" spans="1:1">
      <c r="A412" s="231"/>
    </row>
    <row r="413" spans="1:1">
      <c r="A413" s="231"/>
    </row>
    <row r="414" spans="1:1">
      <c r="A414" s="231"/>
    </row>
    <row r="415" spans="1:1">
      <c r="A415" s="231"/>
    </row>
    <row r="416" spans="1:1">
      <c r="A416" s="231"/>
    </row>
    <row r="417" spans="1:1">
      <c r="A417" s="231"/>
    </row>
    <row r="418" spans="1:1">
      <c r="A418" s="231"/>
    </row>
    <row r="419" spans="1:1">
      <c r="A419" s="231"/>
    </row>
    <row r="420" spans="1:1">
      <c r="A420" s="231"/>
    </row>
    <row r="421" spans="1:1">
      <c r="A421" s="231"/>
    </row>
    <row r="422" spans="1:1">
      <c r="A422" s="231"/>
    </row>
    <row r="423" spans="1:1">
      <c r="A423" s="231"/>
    </row>
    <row r="424" spans="1:1">
      <c r="A424" s="231"/>
    </row>
    <row r="425" spans="1:1">
      <c r="A425" s="231"/>
    </row>
    <row r="426" spans="1:1">
      <c r="A426" s="231"/>
    </row>
    <row r="427" spans="1:1">
      <c r="A427" s="231"/>
    </row>
    <row r="428" spans="1:1">
      <c r="A428" s="231"/>
    </row>
    <row r="429" spans="1:1">
      <c r="A429" s="231"/>
    </row>
    <row r="430" spans="1:1">
      <c r="A430" s="231"/>
    </row>
    <row r="431" spans="1:1">
      <c r="A431" s="231"/>
    </row>
    <row r="432" spans="1:1">
      <c r="A432" s="231"/>
    </row>
    <row r="433" spans="1:1">
      <c r="A433" s="231"/>
    </row>
    <row r="434" spans="1:1">
      <c r="A434" s="231"/>
    </row>
    <row r="435" spans="1:1">
      <c r="A435" s="231"/>
    </row>
    <row r="436" spans="1:1">
      <c r="A436" s="231"/>
    </row>
    <row r="437" spans="1:1">
      <c r="A437" s="231"/>
    </row>
    <row r="438" spans="1:1">
      <c r="A438" s="231"/>
    </row>
    <row r="439" spans="1:1">
      <c r="A439" s="231"/>
    </row>
    <row r="440" spans="1:1">
      <c r="A440" s="231"/>
    </row>
    <row r="441" spans="1:1">
      <c r="A441" s="231"/>
    </row>
    <row r="442" spans="1:1">
      <c r="A442" s="231"/>
    </row>
    <row r="443" spans="1:1">
      <c r="A443" s="231"/>
    </row>
    <row r="444" spans="1:1">
      <c r="A444" s="231"/>
    </row>
    <row r="445" spans="1:1">
      <c r="A445" s="231"/>
    </row>
    <row r="446" spans="1:1">
      <c r="A446" s="231"/>
    </row>
    <row r="447" spans="1:1">
      <c r="A447" s="231"/>
    </row>
    <row r="448" spans="1:1">
      <c r="A448" s="231"/>
    </row>
    <row r="449" spans="1:1">
      <c r="A449" s="231"/>
    </row>
    <row r="450" spans="1:1">
      <c r="A450" s="231"/>
    </row>
    <row r="451" spans="1:1">
      <c r="A451" s="231"/>
    </row>
    <row r="452" spans="1:1">
      <c r="A452" s="231"/>
    </row>
    <row r="453" spans="1:1">
      <c r="A453" s="231"/>
    </row>
    <row r="454" spans="1:1">
      <c r="A454" s="231"/>
    </row>
    <row r="455" spans="1:1">
      <c r="A455" s="231"/>
    </row>
    <row r="456" spans="1:1">
      <c r="A456" s="231"/>
    </row>
    <row r="457" spans="1:1">
      <c r="A457" s="231"/>
    </row>
    <row r="458" spans="1:1">
      <c r="A458" s="231"/>
    </row>
    <row r="459" spans="1:1">
      <c r="A459" s="231"/>
    </row>
    <row r="460" spans="1:1">
      <c r="A460" s="231"/>
    </row>
    <row r="461" spans="1:1">
      <c r="A461" s="231"/>
    </row>
    <row r="462" spans="1:1">
      <c r="A462" s="231"/>
    </row>
    <row r="463" spans="1:1">
      <c r="A463" s="231"/>
    </row>
    <row r="464" spans="1:1">
      <c r="A464" s="231"/>
    </row>
    <row r="465" spans="1:1">
      <c r="A465" s="231"/>
    </row>
    <row r="466" spans="1:1">
      <c r="A466" s="231"/>
    </row>
    <row r="467" spans="1:1">
      <c r="A467" s="231"/>
    </row>
    <row r="468" spans="1:1">
      <c r="A468" s="231"/>
    </row>
    <row r="469" spans="1:1">
      <c r="A469" s="231"/>
    </row>
    <row r="470" spans="1:1">
      <c r="A470" s="231"/>
    </row>
    <row r="471" spans="1:1">
      <c r="A471" s="231"/>
    </row>
    <row r="472" spans="1:1">
      <c r="A472" s="231"/>
    </row>
    <row r="473" spans="1:1">
      <c r="A473" s="231"/>
    </row>
    <row r="474" spans="1:1">
      <c r="A474" s="231"/>
    </row>
    <row r="475" spans="1:1">
      <c r="A475" s="231"/>
    </row>
    <row r="476" spans="1:1">
      <c r="A476" s="231"/>
    </row>
    <row r="477" spans="1:1">
      <c r="A477" s="231"/>
    </row>
    <row r="478" spans="1:1">
      <c r="A478" s="231"/>
    </row>
    <row r="479" spans="1:1">
      <c r="A479" s="231"/>
    </row>
    <row r="480" spans="1:1">
      <c r="A480" s="231"/>
    </row>
    <row r="481" spans="1:1">
      <c r="A481" s="231"/>
    </row>
    <row r="482" spans="1:1">
      <c r="A482" s="23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Y934"/>
  <sheetViews>
    <sheetView showGridLines="0" zoomScaleNormal="100" workbookViewId="0">
      <pane xSplit="4" topLeftCell="JD1" activePane="topRight" state="frozen"/>
      <selection activeCell="A4" sqref="A4"/>
      <selection pane="topRight" activeCell="A6" sqref="A6"/>
    </sheetView>
  </sheetViews>
  <sheetFormatPr defaultColWidth="9.1796875" defaultRowHeight="13"/>
  <cols>
    <col min="1" max="1" width="8.81640625" style="226" customWidth="1"/>
    <col min="2" max="2" width="35" style="226" customWidth="1"/>
    <col min="3" max="3" width="20.81640625" style="254" customWidth="1"/>
    <col min="4" max="4" width="37.54296875" style="226" customWidth="1"/>
    <col min="5" max="262" width="12.7265625" style="226" customWidth="1"/>
    <col min="263" max="264" width="12.7265625" style="227" customWidth="1"/>
    <col min="265" max="265" width="12.7265625" style="226" customWidth="1"/>
    <col min="266" max="266" width="11.54296875" style="226" bestFit="1" customWidth="1"/>
    <col min="267" max="267" width="9.26953125" style="226" bestFit="1" customWidth="1"/>
    <col min="268" max="282" width="9.1796875" style="226"/>
    <col min="283" max="284" width="13.26953125" style="229" customWidth="1"/>
    <col min="285" max="16384" width="9.1796875" style="226"/>
  </cols>
  <sheetData>
    <row r="1" spans="1:285" ht="27" customHeight="1"/>
    <row r="2" spans="1:285" ht="21" customHeight="1">
      <c r="A2" s="230" t="s">
        <v>120</v>
      </c>
      <c r="JX2" s="231"/>
    </row>
    <row r="3" spans="1:285" ht="16.899999999999999" customHeight="1">
      <c r="A3" s="269" t="s">
        <v>127</v>
      </c>
      <c r="JX3" s="231"/>
    </row>
    <row r="4" spans="1:285" ht="16.899999999999999" customHeight="1">
      <c r="A4" s="197" t="s">
        <v>123</v>
      </c>
      <c r="JX4" s="231"/>
    </row>
    <row r="5" spans="1:285" ht="16.899999999999999" customHeight="1">
      <c r="A5" s="268" t="s">
        <v>133</v>
      </c>
      <c r="B5" s="232"/>
      <c r="JX5" s="231"/>
    </row>
    <row r="6" spans="1:285" ht="15" customHeight="1">
      <c r="JX6" s="231"/>
    </row>
    <row r="7" spans="1:285" ht="15" customHeight="1">
      <c r="B7" s="224" t="s">
        <v>121</v>
      </c>
      <c r="C7" s="255">
        <f>MAX(Dates!$A:$A)</f>
        <v>44332</v>
      </c>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c r="IW7" s="233"/>
      <c r="IX7" s="233"/>
      <c r="IY7" s="233"/>
      <c r="IZ7" s="233"/>
      <c r="JA7" s="233"/>
      <c r="JB7" s="233"/>
      <c r="JC7" s="234"/>
      <c r="JD7" s="234"/>
      <c r="JG7" s="235"/>
      <c r="JH7" s="235"/>
      <c r="JI7" s="235"/>
      <c r="JJ7" s="235"/>
      <c r="JK7" s="235"/>
      <c r="JL7" s="236"/>
      <c r="JM7" s="236"/>
      <c r="JW7" s="231"/>
      <c r="JX7" s="231"/>
    </row>
    <row r="8" spans="1:285" ht="15" customHeight="1">
      <c r="B8" s="237"/>
      <c r="C8" s="256"/>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7"/>
      <c r="EI8" s="237"/>
      <c r="EJ8" s="237"/>
      <c r="EK8" s="237"/>
      <c r="EL8" s="237"/>
      <c r="EM8" s="237"/>
      <c r="EN8" s="237"/>
      <c r="EO8" s="237"/>
      <c r="EP8" s="237"/>
      <c r="EQ8" s="237"/>
      <c r="ER8" s="237"/>
      <c r="ES8" s="237"/>
      <c r="ET8" s="237"/>
      <c r="EU8" s="237"/>
      <c r="EV8" s="237"/>
      <c r="EW8" s="237"/>
      <c r="EX8" s="237"/>
      <c r="EY8" s="237"/>
      <c r="EZ8" s="237"/>
      <c r="FA8" s="237"/>
      <c r="FB8" s="237"/>
      <c r="FC8" s="237"/>
      <c r="FD8" s="237"/>
      <c r="FE8" s="237"/>
      <c r="FF8" s="237"/>
      <c r="FG8" s="237"/>
      <c r="FH8" s="237"/>
      <c r="FI8" s="237"/>
      <c r="FJ8" s="237"/>
      <c r="FK8" s="237"/>
      <c r="FL8" s="237"/>
      <c r="FM8" s="237"/>
      <c r="FN8" s="237"/>
      <c r="FO8" s="237"/>
      <c r="FP8" s="237"/>
      <c r="FQ8" s="237"/>
      <c r="FR8" s="237"/>
      <c r="FS8" s="237"/>
      <c r="FT8" s="237"/>
      <c r="FU8" s="237"/>
      <c r="FV8" s="237"/>
      <c r="FW8" s="237"/>
      <c r="FX8" s="237"/>
      <c r="FY8" s="237"/>
      <c r="FZ8" s="237"/>
      <c r="GA8" s="237"/>
      <c r="GB8" s="237"/>
      <c r="GC8" s="237"/>
      <c r="GD8" s="237"/>
      <c r="GE8" s="237"/>
      <c r="GF8" s="237"/>
      <c r="GG8" s="237"/>
      <c r="GH8" s="237"/>
      <c r="GI8" s="237"/>
      <c r="GJ8" s="237"/>
      <c r="GK8" s="237"/>
      <c r="GL8" s="237"/>
      <c r="GM8" s="237"/>
      <c r="GN8" s="237"/>
      <c r="GO8" s="237"/>
      <c r="GP8" s="237"/>
      <c r="GQ8" s="237"/>
      <c r="GR8" s="237"/>
      <c r="GS8" s="237"/>
      <c r="GT8" s="237"/>
      <c r="GU8" s="237"/>
      <c r="GV8" s="237"/>
      <c r="GW8" s="237"/>
      <c r="GX8" s="237"/>
      <c r="GY8" s="237"/>
      <c r="GZ8" s="237"/>
      <c r="HA8" s="237"/>
      <c r="HB8" s="237"/>
      <c r="HC8" s="237"/>
      <c r="HD8" s="237"/>
      <c r="HE8" s="237"/>
      <c r="HF8" s="237"/>
      <c r="HG8" s="237"/>
      <c r="HH8" s="237"/>
      <c r="HI8" s="237"/>
      <c r="HJ8" s="237"/>
      <c r="HK8" s="237"/>
      <c r="HL8" s="237"/>
      <c r="HM8" s="237"/>
      <c r="HN8" s="237"/>
      <c r="HO8" s="237"/>
      <c r="HP8" s="237"/>
      <c r="HQ8" s="237"/>
      <c r="HR8" s="237"/>
      <c r="HS8" s="237"/>
      <c r="HT8" s="237"/>
      <c r="HU8" s="237"/>
      <c r="HV8" s="237"/>
      <c r="HW8" s="237"/>
      <c r="HX8" s="237"/>
      <c r="HY8" s="237"/>
      <c r="HZ8" s="237"/>
      <c r="IA8" s="237"/>
      <c r="IB8" s="237"/>
      <c r="IC8" s="237"/>
      <c r="ID8" s="237"/>
      <c r="IE8" s="237"/>
      <c r="IF8" s="237"/>
      <c r="IG8" s="237"/>
      <c r="IH8" s="237"/>
      <c r="II8" s="237"/>
      <c r="IJ8" s="237"/>
      <c r="IK8" s="237"/>
      <c r="IL8" s="237"/>
      <c r="IM8" s="237"/>
      <c r="IN8" s="237"/>
      <c r="IO8" s="237"/>
      <c r="IP8" s="237"/>
      <c r="IQ8" s="237"/>
      <c r="IR8" s="237"/>
      <c r="IS8" s="237"/>
      <c r="IT8" s="237"/>
      <c r="IU8" s="237"/>
      <c r="IV8" s="237"/>
      <c r="IW8" s="237"/>
      <c r="IX8" s="237"/>
      <c r="IY8" s="237"/>
      <c r="IZ8" s="237"/>
      <c r="JA8" s="237"/>
      <c r="JB8" s="237"/>
      <c r="JG8" s="235"/>
      <c r="JH8" s="235"/>
      <c r="JI8" s="235"/>
      <c r="JJ8" s="235"/>
      <c r="JK8" s="235"/>
      <c r="JL8" s="236"/>
      <c r="JM8" s="236"/>
      <c r="JW8" s="231"/>
      <c r="JX8" s="231"/>
    </row>
    <row r="9" spans="1:285" ht="36.65" customHeight="1">
      <c r="B9" s="198"/>
      <c r="C9" s="257"/>
      <c r="D9" s="198"/>
      <c r="E9" s="265">
        <f t="shared" ref="E9:V9" si="0">F9-7</f>
        <v>42512</v>
      </c>
      <c r="F9" s="265">
        <f t="shared" si="0"/>
        <v>42519</v>
      </c>
      <c r="G9" s="265">
        <f t="shared" si="0"/>
        <v>42526</v>
      </c>
      <c r="H9" s="265">
        <f t="shared" si="0"/>
        <v>42533</v>
      </c>
      <c r="I9" s="265">
        <f t="shared" si="0"/>
        <v>42540</v>
      </c>
      <c r="J9" s="265">
        <f t="shared" si="0"/>
        <v>42547</v>
      </c>
      <c r="K9" s="265">
        <f t="shared" si="0"/>
        <v>42554</v>
      </c>
      <c r="L9" s="265">
        <f t="shared" si="0"/>
        <v>42561</v>
      </c>
      <c r="M9" s="265">
        <f t="shared" si="0"/>
        <v>42568</v>
      </c>
      <c r="N9" s="265">
        <f t="shared" si="0"/>
        <v>42575</v>
      </c>
      <c r="O9" s="265">
        <f t="shared" si="0"/>
        <v>42582</v>
      </c>
      <c r="P9" s="265">
        <f t="shared" si="0"/>
        <v>42589</v>
      </c>
      <c r="Q9" s="265">
        <f t="shared" si="0"/>
        <v>42596</v>
      </c>
      <c r="R9" s="265">
        <f t="shared" si="0"/>
        <v>42603</v>
      </c>
      <c r="S9" s="265">
        <f t="shared" si="0"/>
        <v>42610</v>
      </c>
      <c r="T9" s="265">
        <f t="shared" si="0"/>
        <v>42617</v>
      </c>
      <c r="U9" s="265">
        <f t="shared" si="0"/>
        <v>42624</v>
      </c>
      <c r="V9" s="265">
        <f t="shared" si="0"/>
        <v>42631</v>
      </c>
      <c r="W9" s="265">
        <f t="shared" ref="W9:AM9" si="1">X9-7</f>
        <v>42638</v>
      </c>
      <c r="X9" s="265">
        <f t="shared" si="1"/>
        <v>42645</v>
      </c>
      <c r="Y9" s="265">
        <f t="shared" si="1"/>
        <v>42652</v>
      </c>
      <c r="Z9" s="265">
        <f t="shared" si="1"/>
        <v>42659</v>
      </c>
      <c r="AA9" s="265">
        <f t="shared" si="1"/>
        <v>42666</v>
      </c>
      <c r="AB9" s="265">
        <f t="shared" si="1"/>
        <v>42673</v>
      </c>
      <c r="AC9" s="265">
        <f t="shared" si="1"/>
        <v>42680</v>
      </c>
      <c r="AD9" s="265">
        <f t="shared" si="1"/>
        <v>42687</v>
      </c>
      <c r="AE9" s="265">
        <f t="shared" si="1"/>
        <v>42694</v>
      </c>
      <c r="AF9" s="265">
        <f t="shared" si="1"/>
        <v>42701</v>
      </c>
      <c r="AG9" s="265">
        <f t="shared" si="1"/>
        <v>42708</v>
      </c>
      <c r="AH9" s="265">
        <f t="shared" si="1"/>
        <v>42715</v>
      </c>
      <c r="AI9" s="265">
        <f t="shared" si="1"/>
        <v>42722</v>
      </c>
      <c r="AJ9" s="265">
        <f t="shared" si="1"/>
        <v>42729</v>
      </c>
      <c r="AK9" s="265">
        <f t="shared" si="1"/>
        <v>42736</v>
      </c>
      <c r="AL9" s="265">
        <f t="shared" si="1"/>
        <v>42743</v>
      </c>
      <c r="AM9" s="265">
        <f t="shared" si="1"/>
        <v>42750</v>
      </c>
      <c r="AN9" s="265">
        <f t="shared" ref="AN9:CX9" si="2">AO9-7</f>
        <v>42757</v>
      </c>
      <c r="AO9" s="265">
        <f t="shared" si="2"/>
        <v>42764</v>
      </c>
      <c r="AP9" s="265">
        <f t="shared" si="2"/>
        <v>42771</v>
      </c>
      <c r="AQ9" s="265">
        <f t="shared" si="2"/>
        <v>42778</v>
      </c>
      <c r="AR9" s="265">
        <f t="shared" si="2"/>
        <v>42785</v>
      </c>
      <c r="AS9" s="265">
        <f t="shared" si="2"/>
        <v>42792</v>
      </c>
      <c r="AT9" s="265">
        <f t="shared" si="2"/>
        <v>42799</v>
      </c>
      <c r="AU9" s="265">
        <f t="shared" si="2"/>
        <v>42806</v>
      </c>
      <c r="AV9" s="265">
        <f t="shared" si="2"/>
        <v>42813</v>
      </c>
      <c r="AW9" s="265">
        <f t="shared" si="2"/>
        <v>42820</v>
      </c>
      <c r="AX9" s="265">
        <f t="shared" si="2"/>
        <v>42827</v>
      </c>
      <c r="AY9" s="265">
        <f t="shared" si="2"/>
        <v>42834</v>
      </c>
      <c r="AZ9" s="265">
        <f t="shared" si="2"/>
        <v>42841</v>
      </c>
      <c r="BA9" s="265">
        <f t="shared" si="2"/>
        <v>42848</v>
      </c>
      <c r="BB9" s="265">
        <f t="shared" si="2"/>
        <v>42855</v>
      </c>
      <c r="BC9" s="265">
        <f t="shared" si="2"/>
        <v>42862</v>
      </c>
      <c r="BD9" s="265">
        <f t="shared" si="2"/>
        <v>42869</v>
      </c>
      <c r="BE9" s="265">
        <f t="shared" si="2"/>
        <v>42876</v>
      </c>
      <c r="BF9" s="265">
        <f t="shared" si="2"/>
        <v>42883</v>
      </c>
      <c r="BG9" s="265">
        <f t="shared" si="2"/>
        <v>42890</v>
      </c>
      <c r="BH9" s="265">
        <f t="shared" si="2"/>
        <v>42897</v>
      </c>
      <c r="BI9" s="265">
        <f t="shared" si="2"/>
        <v>42904</v>
      </c>
      <c r="BJ9" s="265">
        <f t="shared" si="2"/>
        <v>42911</v>
      </c>
      <c r="BK9" s="265">
        <f t="shared" si="2"/>
        <v>42918</v>
      </c>
      <c r="BL9" s="265">
        <f t="shared" si="2"/>
        <v>42925</v>
      </c>
      <c r="BM9" s="265">
        <f t="shared" si="2"/>
        <v>42932</v>
      </c>
      <c r="BN9" s="265">
        <f t="shared" si="2"/>
        <v>42939</v>
      </c>
      <c r="BO9" s="265">
        <f t="shared" si="2"/>
        <v>42946</v>
      </c>
      <c r="BP9" s="265">
        <f t="shared" si="2"/>
        <v>42953</v>
      </c>
      <c r="BQ9" s="265">
        <f t="shared" si="2"/>
        <v>42960</v>
      </c>
      <c r="BR9" s="265">
        <f t="shared" si="2"/>
        <v>42967</v>
      </c>
      <c r="BS9" s="265">
        <f t="shared" si="2"/>
        <v>42974</v>
      </c>
      <c r="BT9" s="265">
        <f t="shared" si="2"/>
        <v>42981</v>
      </c>
      <c r="BU9" s="265">
        <f t="shared" si="2"/>
        <v>42988</v>
      </c>
      <c r="BV9" s="265">
        <f t="shared" si="2"/>
        <v>42995</v>
      </c>
      <c r="BW9" s="265">
        <f t="shared" si="2"/>
        <v>43002</v>
      </c>
      <c r="BX9" s="265">
        <f t="shared" si="2"/>
        <v>43009</v>
      </c>
      <c r="BY9" s="265">
        <f t="shared" si="2"/>
        <v>43016</v>
      </c>
      <c r="BZ9" s="265">
        <f t="shared" si="2"/>
        <v>43023</v>
      </c>
      <c r="CA9" s="265">
        <f t="shared" si="2"/>
        <v>43030</v>
      </c>
      <c r="CB9" s="265">
        <f t="shared" si="2"/>
        <v>43037</v>
      </c>
      <c r="CC9" s="265">
        <f t="shared" si="2"/>
        <v>43044</v>
      </c>
      <c r="CD9" s="265">
        <f t="shared" si="2"/>
        <v>43051</v>
      </c>
      <c r="CE9" s="265">
        <f t="shared" si="2"/>
        <v>43058</v>
      </c>
      <c r="CF9" s="265">
        <f t="shared" si="2"/>
        <v>43065</v>
      </c>
      <c r="CG9" s="265">
        <f t="shared" si="2"/>
        <v>43072</v>
      </c>
      <c r="CH9" s="265">
        <f t="shared" si="2"/>
        <v>43079</v>
      </c>
      <c r="CI9" s="265">
        <f t="shared" si="2"/>
        <v>43086</v>
      </c>
      <c r="CJ9" s="265">
        <f t="shared" si="2"/>
        <v>43093</v>
      </c>
      <c r="CK9" s="265">
        <f t="shared" si="2"/>
        <v>43100</v>
      </c>
      <c r="CL9" s="265">
        <f t="shared" si="2"/>
        <v>43107</v>
      </c>
      <c r="CM9" s="265">
        <f t="shared" si="2"/>
        <v>43114</v>
      </c>
      <c r="CN9" s="265">
        <f t="shared" si="2"/>
        <v>43121</v>
      </c>
      <c r="CO9" s="265">
        <f t="shared" si="2"/>
        <v>43128</v>
      </c>
      <c r="CP9" s="265">
        <f t="shared" si="2"/>
        <v>43135</v>
      </c>
      <c r="CQ9" s="265">
        <f t="shared" si="2"/>
        <v>43142</v>
      </c>
      <c r="CR9" s="265">
        <f t="shared" si="2"/>
        <v>43149</v>
      </c>
      <c r="CS9" s="265">
        <f t="shared" si="2"/>
        <v>43156</v>
      </c>
      <c r="CT9" s="265">
        <f t="shared" si="2"/>
        <v>43163</v>
      </c>
      <c r="CU9" s="265">
        <f t="shared" si="2"/>
        <v>43170</v>
      </c>
      <c r="CV9" s="265">
        <f t="shared" si="2"/>
        <v>43177</v>
      </c>
      <c r="CW9" s="265">
        <f t="shared" si="2"/>
        <v>43184</v>
      </c>
      <c r="CX9" s="265">
        <f t="shared" si="2"/>
        <v>43191</v>
      </c>
      <c r="CY9" s="265">
        <f t="shared" ref="CY9:DG9" si="3">CZ9-7</f>
        <v>43198</v>
      </c>
      <c r="CZ9" s="265">
        <f t="shared" si="3"/>
        <v>43205</v>
      </c>
      <c r="DA9" s="265">
        <f t="shared" si="3"/>
        <v>43212</v>
      </c>
      <c r="DB9" s="265">
        <f t="shared" si="3"/>
        <v>43219</v>
      </c>
      <c r="DC9" s="265">
        <f t="shared" si="3"/>
        <v>43226</v>
      </c>
      <c r="DD9" s="265">
        <f t="shared" si="3"/>
        <v>43233</v>
      </c>
      <c r="DE9" s="265">
        <f t="shared" si="3"/>
        <v>43240</v>
      </c>
      <c r="DF9" s="265">
        <f t="shared" si="3"/>
        <v>43247</v>
      </c>
      <c r="DG9" s="265">
        <f t="shared" si="3"/>
        <v>43254</v>
      </c>
      <c r="DH9" s="265">
        <f t="shared" ref="DH9:FS9" si="4">DI9-7</f>
        <v>43261</v>
      </c>
      <c r="DI9" s="265">
        <f t="shared" si="4"/>
        <v>43268</v>
      </c>
      <c r="DJ9" s="265">
        <f t="shared" si="4"/>
        <v>43275</v>
      </c>
      <c r="DK9" s="265">
        <f t="shared" si="4"/>
        <v>43282</v>
      </c>
      <c r="DL9" s="265">
        <f t="shared" si="4"/>
        <v>43289</v>
      </c>
      <c r="DM9" s="265">
        <f t="shared" si="4"/>
        <v>43296</v>
      </c>
      <c r="DN9" s="265">
        <f t="shared" si="4"/>
        <v>43303</v>
      </c>
      <c r="DO9" s="265">
        <f t="shared" si="4"/>
        <v>43310</v>
      </c>
      <c r="DP9" s="265">
        <f t="shared" si="4"/>
        <v>43317</v>
      </c>
      <c r="DQ9" s="265">
        <f t="shared" si="4"/>
        <v>43324</v>
      </c>
      <c r="DR9" s="265">
        <f t="shared" si="4"/>
        <v>43331</v>
      </c>
      <c r="DS9" s="265">
        <f t="shared" si="4"/>
        <v>43338</v>
      </c>
      <c r="DT9" s="265">
        <f t="shared" si="4"/>
        <v>43345</v>
      </c>
      <c r="DU9" s="265">
        <f t="shared" si="4"/>
        <v>43352</v>
      </c>
      <c r="DV9" s="265">
        <f t="shared" si="4"/>
        <v>43359</v>
      </c>
      <c r="DW9" s="265">
        <f t="shared" si="4"/>
        <v>43366</v>
      </c>
      <c r="DX9" s="265">
        <f t="shared" si="4"/>
        <v>43373</v>
      </c>
      <c r="DY9" s="265">
        <f t="shared" si="4"/>
        <v>43380</v>
      </c>
      <c r="DZ9" s="265">
        <f t="shared" si="4"/>
        <v>43387</v>
      </c>
      <c r="EA9" s="265">
        <f t="shared" si="4"/>
        <v>43394</v>
      </c>
      <c r="EB9" s="265">
        <f t="shared" si="4"/>
        <v>43401</v>
      </c>
      <c r="EC9" s="265">
        <f t="shared" si="4"/>
        <v>43408</v>
      </c>
      <c r="ED9" s="265">
        <f t="shared" si="4"/>
        <v>43415</v>
      </c>
      <c r="EE9" s="265">
        <f t="shared" si="4"/>
        <v>43422</v>
      </c>
      <c r="EF9" s="265">
        <f t="shared" si="4"/>
        <v>43429</v>
      </c>
      <c r="EG9" s="265">
        <f t="shared" si="4"/>
        <v>43436</v>
      </c>
      <c r="EH9" s="265">
        <f t="shared" si="4"/>
        <v>43443</v>
      </c>
      <c r="EI9" s="265">
        <f t="shared" si="4"/>
        <v>43450</v>
      </c>
      <c r="EJ9" s="265">
        <f t="shared" si="4"/>
        <v>43457</v>
      </c>
      <c r="EK9" s="265">
        <f t="shared" si="4"/>
        <v>43464</v>
      </c>
      <c r="EL9" s="265">
        <f t="shared" si="4"/>
        <v>43471</v>
      </c>
      <c r="EM9" s="265">
        <f t="shared" si="4"/>
        <v>43478</v>
      </c>
      <c r="EN9" s="265">
        <f t="shared" si="4"/>
        <v>43485</v>
      </c>
      <c r="EO9" s="265">
        <f t="shared" si="4"/>
        <v>43492</v>
      </c>
      <c r="EP9" s="265">
        <f t="shared" si="4"/>
        <v>43499</v>
      </c>
      <c r="EQ9" s="265">
        <f t="shared" si="4"/>
        <v>43506</v>
      </c>
      <c r="ER9" s="265">
        <f t="shared" si="4"/>
        <v>43513</v>
      </c>
      <c r="ES9" s="265">
        <f t="shared" si="4"/>
        <v>43520</v>
      </c>
      <c r="ET9" s="265">
        <f t="shared" si="4"/>
        <v>43527</v>
      </c>
      <c r="EU9" s="265">
        <f t="shared" si="4"/>
        <v>43534</v>
      </c>
      <c r="EV9" s="265">
        <f t="shared" si="4"/>
        <v>43541</v>
      </c>
      <c r="EW9" s="265">
        <f t="shared" si="4"/>
        <v>43548</v>
      </c>
      <c r="EX9" s="265">
        <f t="shared" si="4"/>
        <v>43555</v>
      </c>
      <c r="EY9" s="265">
        <f t="shared" si="4"/>
        <v>43562</v>
      </c>
      <c r="EZ9" s="265">
        <f t="shared" si="4"/>
        <v>43569</v>
      </c>
      <c r="FA9" s="265">
        <f t="shared" si="4"/>
        <v>43576</v>
      </c>
      <c r="FB9" s="265">
        <f t="shared" si="4"/>
        <v>43583</v>
      </c>
      <c r="FC9" s="265">
        <f t="shared" si="4"/>
        <v>43590</v>
      </c>
      <c r="FD9" s="265">
        <f t="shared" si="4"/>
        <v>43597</v>
      </c>
      <c r="FE9" s="265">
        <f t="shared" si="4"/>
        <v>43604</v>
      </c>
      <c r="FF9" s="265">
        <f t="shared" si="4"/>
        <v>43611</v>
      </c>
      <c r="FG9" s="265">
        <f t="shared" si="4"/>
        <v>43618</v>
      </c>
      <c r="FH9" s="265">
        <f t="shared" si="4"/>
        <v>43625</v>
      </c>
      <c r="FI9" s="265">
        <f t="shared" si="4"/>
        <v>43632</v>
      </c>
      <c r="FJ9" s="265">
        <f t="shared" si="4"/>
        <v>43639</v>
      </c>
      <c r="FK9" s="265">
        <f t="shared" si="4"/>
        <v>43646</v>
      </c>
      <c r="FL9" s="265">
        <f t="shared" si="4"/>
        <v>43653</v>
      </c>
      <c r="FM9" s="265">
        <f t="shared" si="4"/>
        <v>43660</v>
      </c>
      <c r="FN9" s="265">
        <f t="shared" si="4"/>
        <v>43667</v>
      </c>
      <c r="FO9" s="265">
        <f t="shared" si="4"/>
        <v>43674</v>
      </c>
      <c r="FP9" s="265">
        <f t="shared" si="4"/>
        <v>43681</v>
      </c>
      <c r="FQ9" s="265">
        <f t="shared" si="4"/>
        <v>43688</v>
      </c>
      <c r="FR9" s="265">
        <f t="shared" si="4"/>
        <v>43695</v>
      </c>
      <c r="FS9" s="265">
        <f t="shared" si="4"/>
        <v>43702</v>
      </c>
      <c r="FT9" s="265">
        <f t="shared" ref="FT9:HC9" si="5">FU9-7</f>
        <v>43709</v>
      </c>
      <c r="FU9" s="265">
        <f t="shared" si="5"/>
        <v>43716</v>
      </c>
      <c r="FV9" s="265">
        <f t="shared" si="5"/>
        <v>43723</v>
      </c>
      <c r="FW9" s="265">
        <f t="shared" si="5"/>
        <v>43730</v>
      </c>
      <c r="FX9" s="265">
        <f t="shared" si="5"/>
        <v>43737</v>
      </c>
      <c r="FY9" s="265">
        <f t="shared" si="5"/>
        <v>43744</v>
      </c>
      <c r="FZ9" s="265">
        <f t="shared" si="5"/>
        <v>43751</v>
      </c>
      <c r="GA9" s="265">
        <f t="shared" si="5"/>
        <v>43758</v>
      </c>
      <c r="GB9" s="265">
        <f t="shared" si="5"/>
        <v>43765</v>
      </c>
      <c r="GC9" s="265">
        <f t="shared" si="5"/>
        <v>43772</v>
      </c>
      <c r="GD9" s="265">
        <f t="shared" si="5"/>
        <v>43779</v>
      </c>
      <c r="GE9" s="265">
        <f t="shared" si="5"/>
        <v>43786</v>
      </c>
      <c r="GF9" s="265">
        <f t="shared" si="5"/>
        <v>43793</v>
      </c>
      <c r="GG9" s="265">
        <f t="shared" si="5"/>
        <v>43800</v>
      </c>
      <c r="GH9" s="265">
        <f t="shared" si="5"/>
        <v>43807</v>
      </c>
      <c r="GI9" s="265">
        <f t="shared" si="5"/>
        <v>43814</v>
      </c>
      <c r="GJ9" s="265">
        <f t="shared" si="5"/>
        <v>43821</v>
      </c>
      <c r="GK9" s="265">
        <f t="shared" si="5"/>
        <v>43828</v>
      </c>
      <c r="GL9" s="265">
        <f t="shared" si="5"/>
        <v>43835</v>
      </c>
      <c r="GM9" s="265">
        <f t="shared" si="5"/>
        <v>43842</v>
      </c>
      <c r="GN9" s="265">
        <f t="shared" si="5"/>
        <v>43849</v>
      </c>
      <c r="GO9" s="265">
        <f t="shared" si="5"/>
        <v>43856</v>
      </c>
      <c r="GP9" s="265">
        <f t="shared" si="5"/>
        <v>43863</v>
      </c>
      <c r="GQ9" s="265">
        <f t="shared" si="5"/>
        <v>43870</v>
      </c>
      <c r="GR9" s="265">
        <f t="shared" si="5"/>
        <v>43877</v>
      </c>
      <c r="GS9" s="265">
        <f t="shared" si="5"/>
        <v>43884</v>
      </c>
      <c r="GT9" s="265">
        <f t="shared" si="5"/>
        <v>43891</v>
      </c>
      <c r="GU9" s="265">
        <f t="shared" si="5"/>
        <v>43898</v>
      </c>
      <c r="GV9" s="265">
        <f t="shared" si="5"/>
        <v>43905</v>
      </c>
      <c r="GW9" s="265">
        <f t="shared" si="5"/>
        <v>43912</v>
      </c>
      <c r="GX9" s="265">
        <f t="shared" si="5"/>
        <v>43919</v>
      </c>
      <c r="GY9" s="265">
        <f t="shared" si="5"/>
        <v>43926</v>
      </c>
      <c r="GZ9" s="265">
        <f t="shared" si="5"/>
        <v>43933</v>
      </c>
      <c r="HA9" s="265">
        <f t="shared" si="5"/>
        <v>43940</v>
      </c>
      <c r="HB9" s="265">
        <f t="shared" si="5"/>
        <v>43947</v>
      </c>
      <c r="HC9" s="265">
        <f t="shared" si="5"/>
        <v>43954</v>
      </c>
      <c r="HD9" s="265">
        <f t="shared" ref="HD9:JC9" si="6">HE9-7</f>
        <v>43961</v>
      </c>
      <c r="HE9" s="265">
        <f t="shared" si="6"/>
        <v>43968</v>
      </c>
      <c r="HF9" s="265">
        <f t="shared" si="6"/>
        <v>43975</v>
      </c>
      <c r="HG9" s="265">
        <f t="shared" si="6"/>
        <v>43982</v>
      </c>
      <c r="HH9" s="265">
        <f t="shared" si="6"/>
        <v>43989</v>
      </c>
      <c r="HI9" s="265">
        <f t="shared" si="6"/>
        <v>43996</v>
      </c>
      <c r="HJ9" s="265">
        <f t="shared" si="6"/>
        <v>44003</v>
      </c>
      <c r="HK9" s="265">
        <f t="shared" si="6"/>
        <v>44010</v>
      </c>
      <c r="HL9" s="265">
        <f t="shared" si="6"/>
        <v>44017</v>
      </c>
      <c r="HM9" s="265">
        <f t="shared" si="6"/>
        <v>44024</v>
      </c>
      <c r="HN9" s="265">
        <f t="shared" si="6"/>
        <v>44031</v>
      </c>
      <c r="HO9" s="265">
        <f t="shared" si="6"/>
        <v>44038</v>
      </c>
      <c r="HP9" s="265">
        <f t="shared" si="6"/>
        <v>44045</v>
      </c>
      <c r="HQ9" s="265">
        <f t="shared" si="6"/>
        <v>44052</v>
      </c>
      <c r="HR9" s="265">
        <f t="shared" si="6"/>
        <v>44059</v>
      </c>
      <c r="HS9" s="265">
        <f t="shared" si="6"/>
        <v>44066</v>
      </c>
      <c r="HT9" s="265">
        <f t="shared" si="6"/>
        <v>44073</v>
      </c>
      <c r="HU9" s="265">
        <f t="shared" si="6"/>
        <v>44080</v>
      </c>
      <c r="HV9" s="265">
        <f t="shared" si="6"/>
        <v>44087</v>
      </c>
      <c r="HW9" s="265">
        <f t="shared" si="6"/>
        <v>44094</v>
      </c>
      <c r="HX9" s="265">
        <f t="shared" si="6"/>
        <v>44101</v>
      </c>
      <c r="HY9" s="265">
        <f t="shared" si="6"/>
        <v>44108</v>
      </c>
      <c r="HZ9" s="265">
        <f t="shared" si="6"/>
        <v>44115</v>
      </c>
      <c r="IA9" s="265">
        <f t="shared" si="6"/>
        <v>44122</v>
      </c>
      <c r="IB9" s="265">
        <f t="shared" si="6"/>
        <v>44129</v>
      </c>
      <c r="IC9" s="265">
        <f t="shared" si="6"/>
        <v>44136</v>
      </c>
      <c r="ID9" s="265">
        <f t="shared" si="6"/>
        <v>44143</v>
      </c>
      <c r="IE9" s="265">
        <f t="shared" si="6"/>
        <v>44150</v>
      </c>
      <c r="IF9" s="265">
        <f t="shared" si="6"/>
        <v>44157</v>
      </c>
      <c r="IG9" s="265">
        <f t="shared" si="6"/>
        <v>44164</v>
      </c>
      <c r="IH9" s="265">
        <f t="shared" si="6"/>
        <v>44171</v>
      </c>
      <c r="II9" s="265">
        <f t="shared" si="6"/>
        <v>44178</v>
      </c>
      <c r="IJ9" s="265">
        <f t="shared" si="6"/>
        <v>44185</v>
      </c>
      <c r="IK9" s="265">
        <f t="shared" si="6"/>
        <v>44192</v>
      </c>
      <c r="IL9" s="265">
        <f t="shared" si="6"/>
        <v>44199</v>
      </c>
      <c r="IM9" s="265">
        <f t="shared" si="6"/>
        <v>44206</v>
      </c>
      <c r="IN9" s="265">
        <f t="shared" si="6"/>
        <v>44213</v>
      </c>
      <c r="IO9" s="265">
        <f t="shared" si="6"/>
        <v>44220</v>
      </c>
      <c r="IP9" s="265">
        <f t="shared" si="6"/>
        <v>44227</v>
      </c>
      <c r="IQ9" s="265">
        <f t="shared" si="6"/>
        <v>44234</v>
      </c>
      <c r="IR9" s="265">
        <f t="shared" si="6"/>
        <v>44241</v>
      </c>
      <c r="IS9" s="265">
        <f t="shared" si="6"/>
        <v>44248</v>
      </c>
      <c r="IT9" s="265">
        <f t="shared" si="6"/>
        <v>44255</v>
      </c>
      <c r="IU9" s="265">
        <f t="shared" si="6"/>
        <v>44262</v>
      </c>
      <c r="IV9" s="265">
        <f t="shared" si="6"/>
        <v>44269</v>
      </c>
      <c r="IW9" s="265">
        <f t="shared" si="6"/>
        <v>44276</v>
      </c>
      <c r="IX9" s="265">
        <f t="shared" si="6"/>
        <v>44283</v>
      </c>
      <c r="IY9" s="265">
        <f t="shared" si="6"/>
        <v>44290</v>
      </c>
      <c r="IZ9" s="265">
        <f t="shared" si="6"/>
        <v>44297</v>
      </c>
      <c r="JA9" s="265">
        <f t="shared" si="6"/>
        <v>44304</v>
      </c>
      <c r="JB9" s="265">
        <f t="shared" si="6"/>
        <v>44311</v>
      </c>
      <c r="JC9" s="265">
        <f t="shared" si="6"/>
        <v>44318</v>
      </c>
      <c r="JD9" s="265">
        <f>JE9-7</f>
        <v>44325</v>
      </c>
      <c r="JE9" s="265">
        <f>C7</f>
        <v>44332</v>
      </c>
      <c r="JF9" s="237"/>
      <c r="JH9" s="236"/>
      <c r="JI9" s="236"/>
      <c r="JJ9" s="236"/>
      <c r="JK9" s="236"/>
      <c r="JL9" s="236"/>
      <c r="JM9" s="236"/>
      <c r="JN9" s="236"/>
      <c r="JW9" s="226"/>
      <c r="JX9" s="231"/>
      <c r="JY9" s="231"/>
    </row>
    <row r="10" spans="1:285" ht="15" customHeight="1">
      <c r="B10" s="263" t="s">
        <v>2</v>
      </c>
      <c r="C10" s="258"/>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G10" s="238"/>
      <c r="JH10" s="238"/>
      <c r="JW10" s="231"/>
      <c r="JX10" s="231"/>
    </row>
    <row r="11" spans="1:285" ht="15" customHeight="1">
      <c r="B11" s="273" t="s">
        <v>100</v>
      </c>
      <c r="C11" s="273" t="s">
        <v>3</v>
      </c>
      <c r="D11" s="214" t="s">
        <v>24</v>
      </c>
      <c r="E11" s="216">
        <f>VLOOKUP(E9,'FR Cattle'!$A7:$H5938,5)</f>
        <v>2.5</v>
      </c>
      <c r="F11" s="216">
        <f>VLOOKUP(F9,'FR Cattle'!$A7:$H5938,5)</f>
        <v>2.2999999999999998</v>
      </c>
      <c r="G11" s="216">
        <f>VLOOKUP(G9,'FR Cattle'!$A7:$H5938,5)</f>
        <v>2.5</v>
      </c>
      <c r="H11" s="216">
        <f>VLOOKUP(H9,'FR Cattle'!$A7:$H5938,5)</f>
        <v>2.7</v>
      </c>
      <c r="I11" s="216">
        <f>VLOOKUP(I9,'FR Cattle'!$A7:$H5938,5)</f>
        <v>2.4</v>
      </c>
      <c r="J11" s="216">
        <f>VLOOKUP(J9,'FR Cattle'!$A7:$H5938,5)</f>
        <v>2.4</v>
      </c>
      <c r="K11" s="216">
        <f>VLOOKUP(K9,'FR Cattle'!$A7:$H5938,5)</f>
        <v>2.1</v>
      </c>
      <c r="L11" s="216">
        <f>VLOOKUP(L9,'FR Cattle'!$A7:$H5938,5)</f>
        <v>2.2999999999999998</v>
      </c>
      <c r="M11" s="216">
        <f>VLOOKUP(M9,'FR Cattle'!$A7:$H5938,5)</f>
        <v>2.2999999999999998</v>
      </c>
      <c r="N11" s="216">
        <f>VLOOKUP(N9,'FR Cattle'!$A7:$H5938,5)</f>
        <v>2.1</v>
      </c>
      <c r="O11" s="216">
        <f>VLOOKUP(O9,'FR Cattle'!$A7:$H5938,5)</f>
        <v>2.1</v>
      </c>
      <c r="P11" s="216">
        <f>VLOOKUP(P9,'FR Cattle'!$A7:$H5938,5)</f>
        <v>2.1</v>
      </c>
      <c r="Q11" s="216">
        <f>VLOOKUP(Q9,'FR Cattle'!$A7:$H5938,5)</f>
        <v>2.1</v>
      </c>
      <c r="R11" s="216">
        <f>VLOOKUP(R9,'FR Cattle'!$A7:$H5938,5)</f>
        <v>2.1</v>
      </c>
      <c r="S11" s="216">
        <f>VLOOKUP(S9,'FR Cattle'!$A7:$H5938,5)</f>
        <v>2.1</v>
      </c>
      <c r="T11" s="216">
        <f>VLOOKUP(T9,'FR Cattle'!$A7:$H5938,5)</f>
        <v>2.1</v>
      </c>
      <c r="U11" s="216">
        <f>VLOOKUP(U9,'FR Cattle'!$A7:$H5938,5)</f>
        <v>2.2000000000000002</v>
      </c>
      <c r="V11" s="216">
        <f>VLOOKUP(V9,'FR Cattle'!$A7:$H5938,5)</f>
        <v>2.1</v>
      </c>
      <c r="W11" s="216">
        <f>VLOOKUP(W9,'FR Cattle'!$A7:$H5938,5)</f>
        <v>2.4</v>
      </c>
      <c r="X11" s="216">
        <f>VLOOKUP(X9,'FR Cattle'!$A7:$H5938,5)</f>
        <v>2.2999999999999998</v>
      </c>
      <c r="Y11" s="216">
        <f>VLOOKUP(Y9,'FR Cattle'!$A7:$H5938,5)</f>
        <v>2.5</v>
      </c>
      <c r="Z11" s="216">
        <f>VLOOKUP(Z9,'FR Cattle'!$A7:$H5938,5)</f>
        <v>2.9</v>
      </c>
      <c r="AA11" s="216">
        <f>VLOOKUP(AA9,'FR Cattle'!$A7:$H5938,5)</f>
        <v>2.7</v>
      </c>
      <c r="AB11" s="216">
        <f>VLOOKUP(AB9,'FR Cattle'!$A7:$H5938,5)</f>
        <v>2.2999999999999998</v>
      </c>
      <c r="AC11" s="216">
        <f>VLOOKUP(AC9,'FR Cattle'!$A7:$H5938,5)</f>
        <v>2.5</v>
      </c>
      <c r="AD11" s="216">
        <f>VLOOKUP(AD9,'FR Cattle'!$A7:$H5938,5)</f>
        <v>2.9</v>
      </c>
      <c r="AE11" s="216">
        <f>VLOOKUP(AE9,'FR Cattle'!$A7:$H5938,5)</f>
        <v>2.8</v>
      </c>
      <c r="AF11" s="216">
        <f>VLOOKUP(AF9,'FR Cattle'!$A7:$H5938,5)</f>
        <v>2.7</v>
      </c>
      <c r="AG11" s="216">
        <f>VLOOKUP(AG9,'FR Cattle'!$A7:$H5938,5)</f>
        <v>2.7</v>
      </c>
      <c r="AH11" s="216">
        <f>VLOOKUP(AH9,'FR Cattle'!$A7:$H5938,5)</f>
        <v>2.7</v>
      </c>
      <c r="AI11" s="216">
        <f>VLOOKUP(AI9,'FR Cattle'!$A7:$H5938,5)</f>
        <v>2.7</v>
      </c>
      <c r="AJ11" s="216">
        <f>VLOOKUP(AJ9,'FR Cattle'!$A7:$H5938,5)</f>
        <v>2.2999999999999998</v>
      </c>
      <c r="AK11" s="216">
        <f>VLOOKUP(AK9,'FR Cattle'!$A7:$H5938,5)</f>
        <v>2.2999999999999998</v>
      </c>
      <c r="AL11" s="216">
        <f>VLOOKUP(AL9,'FR Cattle'!$A7:$H5938,5)</f>
        <v>2.4</v>
      </c>
      <c r="AM11" s="216">
        <f>VLOOKUP(AM9,'FR Cattle'!$A7:$H5938,5)</f>
        <v>2.8</v>
      </c>
      <c r="AN11" s="216">
        <f>VLOOKUP(AN9,'FR Cattle'!$A7:$H5938,5)</f>
        <v>3</v>
      </c>
      <c r="AO11" s="216">
        <f>VLOOKUP(AO9,'FR Cattle'!$A7:$H5938,5)</f>
        <v>3.1</v>
      </c>
      <c r="AP11" s="216">
        <f>VLOOKUP(AP9,'FR Cattle'!$A7:$H5938,5)</f>
        <v>2.7</v>
      </c>
      <c r="AQ11" s="216">
        <f>VLOOKUP(AQ9,'FR Cattle'!$A7:$H5938,5)</f>
        <v>2.6</v>
      </c>
      <c r="AR11" s="216">
        <f>VLOOKUP(AR9,'FR Cattle'!$A7:$H5938,5)</f>
        <v>2.7</v>
      </c>
      <c r="AS11" s="216">
        <f>VLOOKUP(AS9,'FR Cattle'!$A7:$H5938,5)</f>
        <v>2.5</v>
      </c>
      <c r="AT11" s="216">
        <f>VLOOKUP(AT9,'FR Cattle'!$A7:$H5938,5)</f>
        <v>2.4</v>
      </c>
      <c r="AU11" s="216">
        <f>VLOOKUP(AU9,'FR Cattle'!$A7:$H5938,5)</f>
        <v>2.6</v>
      </c>
      <c r="AV11" s="216">
        <f>VLOOKUP(AV9,'FR Cattle'!$A7:$H5938,5)</f>
        <v>2.7</v>
      </c>
      <c r="AW11" s="216">
        <f>VLOOKUP(AW9,'FR Cattle'!$A7:$H5938,5)</f>
        <v>2.7</v>
      </c>
      <c r="AX11" s="216">
        <f>VLOOKUP(AX9,'FR Cattle'!$A7:$H5938,5)</f>
        <v>2.4</v>
      </c>
      <c r="AY11" s="216">
        <f>VLOOKUP(AY9,'FR Cattle'!$A7:$H5938,5)</f>
        <v>2.5</v>
      </c>
      <c r="AZ11" s="216">
        <f>VLOOKUP(AZ9,'FR Cattle'!$A7:$H5938,5)</f>
        <v>2.5</v>
      </c>
      <c r="BA11" s="216">
        <f>VLOOKUP(BA9,'FR Cattle'!$A7:$H5938,5)</f>
        <v>2.7</v>
      </c>
      <c r="BB11" s="216">
        <f>VLOOKUP(BB9,'FR Cattle'!$A7:$H5938,5)</f>
        <v>2.5</v>
      </c>
      <c r="BC11" s="216">
        <f>VLOOKUP(BC9,'FR Cattle'!$A7:$H5938,5)</f>
        <v>2.5</v>
      </c>
      <c r="BD11" s="216">
        <f>VLOOKUP(BD9,'FR Cattle'!$A7:$H5938,5)</f>
        <v>2.6</v>
      </c>
      <c r="BE11" s="216">
        <f>VLOOKUP(BE9,'FR Cattle'!$A7:$H5938,5)</f>
        <v>2.5</v>
      </c>
      <c r="BF11" s="216">
        <f>VLOOKUP(BF9,'FR Cattle'!$A7:$H5938,5)</f>
        <v>2.5</v>
      </c>
      <c r="BG11" s="216">
        <f>VLOOKUP(BG9,'FR Cattle'!$A7:$H5938,5)</f>
        <v>2.5</v>
      </c>
      <c r="BH11" s="216">
        <f>VLOOKUP(BH9,'FR Cattle'!$A7:$H5938,5)</f>
        <v>2.5</v>
      </c>
      <c r="BI11" s="216">
        <f>VLOOKUP(BI9,'FR Cattle'!$A7:$H5938,5)</f>
        <v>2.5</v>
      </c>
      <c r="BJ11" s="216">
        <f>VLOOKUP(BJ9,'FR Cattle'!$A7:$H5938,5)</f>
        <v>2.5</v>
      </c>
      <c r="BK11" s="216">
        <f>VLOOKUP(BK9,'FR Cattle'!$A7:$H5938,5)</f>
        <v>2.5</v>
      </c>
      <c r="BL11" s="216">
        <f>VLOOKUP(BL9,'FR Cattle'!$A7:$H5938,5)</f>
        <v>2.5</v>
      </c>
      <c r="BM11" s="216">
        <f>VLOOKUP(BM9,'FR Cattle'!$A7:$H5938,5)</f>
        <v>2.2999999999999998</v>
      </c>
      <c r="BN11" s="216">
        <f>VLOOKUP(BN9,'FR Cattle'!$A7:$H5938,5)</f>
        <v>2.2999999999999998</v>
      </c>
      <c r="BO11" s="216">
        <f>VLOOKUP(BO9,'FR Cattle'!$A7:$H5938,5)</f>
        <v>2.2000000000000002</v>
      </c>
      <c r="BP11" s="216">
        <f>VLOOKUP(BP9,'FR Cattle'!$A7:$H5938,5)</f>
        <v>2.2000000000000002</v>
      </c>
      <c r="BQ11" s="216">
        <f>VLOOKUP(BQ9,'FR Cattle'!$A7:$H5938,5)</f>
        <v>2.2000000000000002</v>
      </c>
      <c r="BR11" s="216">
        <f>VLOOKUP(BR9,'FR Cattle'!$A7:$H5938,5)</f>
        <v>2.2000000000000002</v>
      </c>
      <c r="BS11" s="216">
        <f>VLOOKUP(BS9,'FR Cattle'!$A7:$H5938,5)</f>
        <v>2.2999999999999998</v>
      </c>
      <c r="BT11" s="216">
        <f>VLOOKUP(BT9,'FR Cattle'!$A7:$H5938,5)</f>
        <v>2.4</v>
      </c>
      <c r="BU11" s="216">
        <f>VLOOKUP(BU9,'FR Cattle'!$A7:$H5938,5)</f>
        <v>2.5</v>
      </c>
      <c r="BV11" s="216">
        <f>VLOOKUP(BV9,'FR Cattle'!$A7:$H5938,5)</f>
        <v>2.5</v>
      </c>
      <c r="BW11" s="216">
        <f>VLOOKUP(BW9,'FR Cattle'!$A7:$H5938,5)</f>
        <v>2.6</v>
      </c>
      <c r="BX11" s="216">
        <f>VLOOKUP(BX9,'FR Cattle'!$A7:$H5938,5)</f>
        <v>2.8</v>
      </c>
      <c r="BY11" s="216">
        <f>VLOOKUP(BY9,'FR Cattle'!$A7:$H5938,5)</f>
        <v>2.8</v>
      </c>
      <c r="BZ11" s="216">
        <f>VLOOKUP(BZ9,'FR Cattle'!$A7:$H5938,5)</f>
        <v>2.8</v>
      </c>
      <c r="CA11" s="216">
        <f>VLOOKUP(CA9,'FR Cattle'!$A7:$H5938,5)</f>
        <v>2.8</v>
      </c>
      <c r="CB11" s="216">
        <f>VLOOKUP(CB9,'FR Cattle'!$A7:$H5938,5)</f>
        <v>2.9</v>
      </c>
      <c r="CC11" s="216">
        <f>VLOOKUP(CC9,'FR Cattle'!$A7:$H5938,5)</f>
        <v>3</v>
      </c>
      <c r="CD11" s="216">
        <f>VLOOKUP(CD9,'FR Cattle'!$A7:$H5938,5)</f>
        <v>3.2</v>
      </c>
      <c r="CE11" s="216">
        <f>VLOOKUP(CE9,'FR Cattle'!$A7:$H5938,5)</f>
        <v>3.3</v>
      </c>
      <c r="CF11" s="216">
        <f>VLOOKUP(CF9,'FR Cattle'!$A7:$H5938,5)</f>
        <v>3</v>
      </c>
      <c r="CG11" s="216">
        <f>VLOOKUP(CG9,'FR Cattle'!$A7:$H5938,5)</f>
        <v>3</v>
      </c>
      <c r="CH11" s="216">
        <f>VLOOKUP(CH9,'FR Cattle'!$A7:$H5938,5)</f>
        <v>3</v>
      </c>
      <c r="CI11" s="216">
        <f>VLOOKUP(CI9,'FR Cattle'!$A7:$H5938,5)</f>
        <v>2.9</v>
      </c>
      <c r="CJ11" s="216">
        <f>VLOOKUP(CJ9,'FR Cattle'!$A7:$H5938,5)</f>
        <v>2.9</v>
      </c>
      <c r="CK11" s="216">
        <f>VLOOKUP(CK9,'FR Cattle'!$A7:$H5938,5)</f>
        <v>2.5</v>
      </c>
      <c r="CL11" s="216">
        <f>VLOOKUP(CL9,'FR Cattle'!$A7:$H5938,5)</f>
        <v>2.6</v>
      </c>
      <c r="CM11" s="216">
        <f>VLOOKUP(CM9,'FR Cattle'!$A7:$H5938,5)</f>
        <v>2.5</v>
      </c>
      <c r="CN11" s="216">
        <f>VLOOKUP(CN9,'FR Cattle'!$A7:$H5938,5)</f>
        <v>2.5</v>
      </c>
      <c r="CO11" s="216">
        <f>VLOOKUP(CO9,'FR Cattle'!$A7:$H5938,5)</f>
        <v>2.4</v>
      </c>
      <c r="CP11" s="216">
        <f>VLOOKUP(CP9,'FR Cattle'!$A7:$H5938,5)</f>
        <v>2.4</v>
      </c>
      <c r="CQ11" s="216">
        <f>VLOOKUP(CQ9,'FR Cattle'!$A7:$H5938,5)</f>
        <v>2.8</v>
      </c>
      <c r="CR11" s="216">
        <f>VLOOKUP(CR9,'FR Cattle'!$A7:$H5938,5)</f>
        <v>3</v>
      </c>
      <c r="CS11" s="216">
        <f>VLOOKUP(CS9,'FR Cattle'!$A7:$H5938,5)</f>
        <v>3</v>
      </c>
      <c r="CT11" s="216">
        <f>VLOOKUP(CT9,'FR Cattle'!$A7:$H5938,5)</f>
        <v>3</v>
      </c>
      <c r="CU11" s="216">
        <f>VLOOKUP(CU9,'FR Cattle'!$A7:$H5938,5)</f>
        <v>3.1</v>
      </c>
      <c r="CV11" s="216">
        <f>VLOOKUP(CV9,'FR Cattle'!$A7:$H5938,5)</f>
        <v>2.9</v>
      </c>
      <c r="CW11" s="216">
        <f>VLOOKUP(CW9,'FR Cattle'!$A7:$H5938,5)</f>
        <v>2.9</v>
      </c>
      <c r="CX11" s="216">
        <f>VLOOKUP(CX9,'FR Cattle'!$A7:$H5938,5)</f>
        <v>2.5</v>
      </c>
      <c r="CY11" s="216">
        <f>VLOOKUP(CY9,'FR Cattle'!$A7:$H5938,5)</f>
        <v>2.6</v>
      </c>
      <c r="CZ11" s="216">
        <f>VLOOKUP(CZ9,'FR Cattle'!$A7:$H5938,5)</f>
        <v>2.5</v>
      </c>
      <c r="DA11" s="216">
        <f>VLOOKUP(DA9,'FR Cattle'!$A7:$H5938,5)</f>
        <v>2.5</v>
      </c>
      <c r="DB11" s="216">
        <f>VLOOKUP(DB9,'FR Cattle'!$A7:$H5938,5)</f>
        <v>2.4</v>
      </c>
      <c r="DC11" s="216">
        <f>VLOOKUP(DC9,'FR Cattle'!$A7:$H5938,5)</f>
        <v>2.4</v>
      </c>
      <c r="DD11" s="216">
        <f>VLOOKUP(DD9,'FR Cattle'!$A7:$H5938,5)</f>
        <v>2.5</v>
      </c>
      <c r="DE11" s="216">
        <f>VLOOKUP(DE9,'FR Cattle'!$A7:$H5938,5)</f>
        <v>2.6</v>
      </c>
      <c r="DF11" s="216">
        <f>VLOOKUP(DF9,'FR Cattle'!$A7:$H5938,5)</f>
        <v>2.8</v>
      </c>
      <c r="DG11" s="216">
        <f>VLOOKUP(DG9,'FR Cattle'!$A7:$H5938,5)</f>
        <v>2.7</v>
      </c>
      <c r="DH11" s="216">
        <f>VLOOKUP(DH9,'FR Cattle'!$A7:$H5938,5)</f>
        <v>2.6</v>
      </c>
      <c r="DI11" s="216">
        <f>VLOOKUP(DI9,'FR Cattle'!$A7:$H5938,5)</f>
        <v>2.6</v>
      </c>
      <c r="DJ11" s="216">
        <f>VLOOKUP(DJ9,'FR Cattle'!$A7:$H5938,5)</f>
        <v>2.6</v>
      </c>
      <c r="DK11" s="216">
        <f>VLOOKUP(DK9,'FR Cattle'!$A7:$H5938,5)</f>
        <v>2.5</v>
      </c>
      <c r="DL11" s="216">
        <f>VLOOKUP(DL9,'FR Cattle'!$A7:$H5938,5)</f>
        <v>2.4</v>
      </c>
      <c r="DM11" s="216">
        <f>VLOOKUP(DM9,'FR Cattle'!$A7:$H5938,5)</f>
        <v>2.2000000000000002</v>
      </c>
      <c r="DN11" s="216">
        <f>VLOOKUP(DN9,'FR Cattle'!$A7:$H5938,5)</f>
        <v>2.2000000000000002</v>
      </c>
      <c r="DO11" s="216">
        <f>VLOOKUP(DO9,'FR Cattle'!$A7:$H5938,5)</f>
        <v>2.2000000000000002</v>
      </c>
      <c r="DP11" s="216">
        <f>VLOOKUP(DP9,'FR Cattle'!$A7:$H5938,5)</f>
        <v>2.1</v>
      </c>
      <c r="DQ11" s="216">
        <f>VLOOKUP(DQ9,'FR Cattle'!$A7:$H5938,5)</f>
        <v>2.1</v>
      </c>
      <c r="DR11" s="216">
        <f>VLOOKUP(DR9,'FR Cattle'!$A7:$H5938,5)</f>
        <v>2.1</v>
      </c>
      <c r="DS11" s="216">
        <f>VLOOKUP(DS9,'FR Cattle'!$A7:$H5938,5)</f>
        <v>2.4</v>
      </c>
      <c r="DT11" s="216">
        <f>VLOOKUP(DT9,'FR Cattle'!$A7:$H5938,5)</f>
        <v>2.4</v>
      </c>
      <c r="DU11" s="216">
        <f>VLOOKUP(DU9,'FR Cattle'!$A7:$H5938,5)</f>
        <v>2.4</v>
      </c>
      <c r="DV11" s="216">
        <f>VLOOKUP(DV9,'FR Cattle'!$A7:$H5938,5)</f>
        <v>2.4</v>
      </c>
      <c r="DW11" s="216">
        <f>VLOOKUP(DW9,'FR Cattle'!$A7:$H5938,5)</f>
        <v>2.6</v>
      </c>
      <c r="DX11" s="216">
        <f>VLOOKUP(DX9,'FR Cattle'!$A7:$H5938,5)</f>
        <v>2.6</v>
      </c>
      <c r="DY11" s="216">
        <f>VLOOKUP(DY9,'FR Cattle'!$A7:$H5938,5)</f>
        <v>2.7</v>
      </c>
      <c r="DZ11" s="216">
        <f>VLOOKUP(DZ9,'FR Cattle'!$A7:$H5938,5)</f>
        <v>2.9</v>
      </c>
      <c r="EA11" s="216">
        <f>VLOOKUP(EA9,'FR Cattle'!$A7:$H5938,5)</f>
        <v>2.9</v>
      </c>
      <c r="EB11" s="216">
        <f>VLOOKUP(EB9,'FR Cattle'!$A7:$H5938,5)</f>
        <v>2.9</v>
      </c>
      <c r="EC11" s="216">
        <f>VLOOKUP(EC9,'FR Cattle'!$A7:$H5938,5)</f>
        <v>2.9</v>
      </c>
      <c r="ED11" s="216">
        <f>VLOOKUP(ED9,'FR Cattle'!$A7:$H5938,5)</f>
        <v>2.9</v>
      </c>
      <c r="EE11" s="216">
        <f>VLOOKUP(EE9,'FR Cattle'!$A7:$H5938,5)</f>
        <v>3.1</v>
      </c>
      <c r="EF11" s="216">
        <f>VLOOKUP(EF9,'FR Cattle'!$A7:$H5938,5)</f>
        <v>3.1</v>
      </c>
      <c r="EG11" s="216">
        <f>VLOOKUP(EG9,'FR Cattle'!$A7:$H5938,5)</f>
        <v>3.1</v>
      </c>
      <c r="EH11" s="216">
        <f>VLOOKUP(EH9,'FR Cattle'!$A7:$H5938,5)</f>
        <v>3.2</v>
      </c>
      <c r="EI11" s="216">
        <f>VLOOKUP(EI9,'FR Cattle'!$A7:$H5938,5)</f>
        <v>2.8</v>
      </c>
      <c r="EJ11" s="216">
        <f>VLOOKUP(EJ9,'FR Cattle'!$A7:$H5938,5)</f>
        <v>2.8</v>
      </c>
      <c r="EK11" s="216">
        <f>VLOOKUP(EK9,'FR Cattle'!$A7:$H5938,5)</f>
        <v>2.8</v>
      </c>
      <c r="EL11" s="216">
        <f>VLOOKUP(EL9,'FR Cattle'!$A7:$H5938,5)</f>
        <v>2.6</v>
      </c>
      <c r="EM11" s="216">
        <f>VLOOKUP(EM9,'FR Cattle'!$A7:$H5938,5)</f>
        <v>2.8</v>
      </c>
      <c r="EN11" s="216">
        <f>VLOOKUP(EN9,'FR Cattle'!$A7:$H5938,5)</f>
        <v>3</v>
      </c>
      <c r="EO11" s="216">
        <f>VLOOKUP(EO9,'FR Cattle'!$A7:$H5938,5)</f>
        <v>2.9</v>
      </c>
      <c r="EP11" s="216">
        <f>VLOOKUP(EP9,'FR Cattle'!$A7:$H5938,5)</f>
        <v>2.9</v>
      </c>
      <c r="EQ11" s="216">
        <f>VLOOKUP(EQ9,'FR Cattle'!$A7:$H5938,5)</f>
        <v>2.9</v>
      </c>
      <c r="ER11" s="216">
        <f>VLOOKUP(ER9,'FR Cattle'!$A7:$H5938,5)</f>
        <v>2.9</v>
      </c>
      <c r="ES11" s="216">
        <f>VLOOKUP(ES9,'FR Cattle'!$A7:$H5938,5)</f>
        <v>2.9</v>
      </c>
      <c r="ET11" s="216">
        <f>VLOOKUP(ET9,'FR Cattle'!$A7:$H5938,5)</f>
        <v>2.9</v>
      </c>
      <c r="EU11" s="216">
        <f>VLOOKUP(EU9,'FR Cattle'!$A7:$H5938,5)</f>
        <v>2.9</v>
      </c>
      <c r="EV11" s="216">
        <f>VLOOKUP(EV9,'FR Cattle'!$A7:$H5938,5)</f>
        <v>2.9</v>
      </c>
      <c r="EW11" s="216">
        <f>VLOOKUP(EW9,'FR Cattle'!$A7:$H5938,5)</f>
        <v>2.9</v>
      </c>
      <c r="EX11" s="216">
        <f>VLOOKUP(EX9,'FR Cattle'!$A7:$H5938,5)</f>
        <v>2.9</v>
      </c>
      <c r="EY11" s="216">
        <f>VLOOKUP(EY9,'FR Cattle'!$A7:$H5938,5)</f>
        <v>2.9</v>
      </c>
      <c r="EZ11" s="216">
        <f>VLOOKUP(EZ9,'FR Cattle'!$A7:$H5938,5)</f>
        <v>2.9</v>
      </c>
      <c r="FA11" s="216">
        <f>VLOOKUP(FA9,'FR Cattle'!$A7:$H5938,5)</f>
        <v>2.8</v>
      </c>
      <c r="FB11" s="216">
        <f>VLOOKUP(FB9,'FR Cattle'!$A7:$H5938,5)</f>
        <v>2.7</v>
      </c>
      <c r="FC11" s="216">
        <f>VLOOKUP(FC9,'FR Cattle'!$A7:$H5938,5)</f>
        <v>2.9</v>
      </c>
      <c r="FD11" s="216">
        <f>VLOOKUP(FD9,'FR Cattle'!$A7:$H5938,5)</f>
        <v>3.1</v>
      </c>
      <c r="FE11" s="216">
        <f>VLOOKUP(FE9,'FR Cattle'!$A7:$H5938,5)</f>
        <v>2.9</v>
      </c>
      <c r="FF11" s="216">
        <f>VLOOKUP(FF9,'FR Cattle'!$A7:$H5938,5)</f>
        <v>2.9</v>
      </c>
      <c r="FG11" s="216">
        <f>VLOOKUP(FG9,'FR Cattle'!$A7:$H5938,5)</f>
        <v>2.9</v>
      </c>
      <c r="FH11" s="216">
        <f>VLOOKUP(FH9,'FR Cattle'!$A7:$H5938,5)</f>
        <v>2.9</v>
      </c>
      <c r="FI11" s="216">
        <f>VLOOKUP(FI9,'FR Cattle'!$A7:$H5938,5)</f>
        <v>2.9</v>
      </c>
      <c r="FJ11" s="216">
        <f>VLOOKUP(FJ9,'FR Cattle'!$A7:$H5938,5)</f>
        <v>2.4</v>
      </c>
      <c r="FK11" s="216">
        <f>VLOOKUP(FK9,'FR Cattle'!$A7:$H5938,5)</f>
        <v>2.4</v>
      </c>
      <c r="FL11" s="216">
        <f>VLOOKUP(FL9,'FR Cattle'!$A7:$H5938,5)</f>
        <v>2.2000000000000002</v>
      </c>
      <c r="FM11" s="216">
        <f>VLOOKUP(FM9,'FR Cattle'!$A7:$H5938,5)</f>
        <v>2.7</v>
      </c>
      <c r="FN11" s="216">
        <f>VLOOKUP(FN9,'FR Cattle'!$A7:$H5938,5)</f>
        <v>2.7</v>
      </c>
      <c r="FO11" s="216">
        <f>VLOOKUP(FO9,'FR Cattle'!$A7:$H5938,5)</f>
        <v>2.6</v>
      </c>
      <c r="FP11" s="216">
        <f>VLOOKUP(FP9,'FR Cattle'!$A7:$H5938,5)</f>
        <v>2.8</v>
      </c>
      <c r="FQ11" s="216">
        <f>VLOOKUP(FQ9,'FR Cattle'!$A7:$H5938,5)</f>
        <v>2.6</v>
      </c>
      <c r="FR11" s="216">
        <f>VLOOKUP(FR9,'FR Cattle'!$A7:$H5938,5)</f>
        <v>2.6</v>
      </c>
      <c r="FS11" s="216">
        <f>VLOOKUP(FS9,'FR Cattle'!$A7:$H5938,5)</f>
        <v>2.6</v>
      </c>
      <c r="FT11" s="216">
        <f>VLOOKUP(FT9,'FR Cattle'!$A7:$H5938,5)</f>
        <v>2.6</v>
      </c>
      <c r="FU11" s="216">
        <f>VLOOKUP(FU9,'FR Cattle'!$A7:$H5938,5)</f>
        <v>2.7</v>
      </c>
      <c r="FV11" s="216">
        <f>VLOOKUP(FV9,'FR Cattle'!$A7:$H5938,5)</f>
        <v>2.7</v>
      </c>
      <c r="FW11" s="216">
        <f>VLOOKUP(FW9,'FR Cattle'!$A7:$H5938,5)</f>
        <v>2.7</v>
      </c>
      <c r="FX11" s="216">
        <f>VLOOKUP(FX9,'FR Cattle'!$A7:$H5938,5)</f>
        <v>2.7</v>
      </c>
      <c r="FY11" s="216">
        <f>VLOOKUP(FY9,'FR Cattle'!$A7:$H5938,5)</f>
        <v>2.8</v>
      </c>
      <c r="FZ11" s="216">
        <f>VLOOKUP(FZ9,'FR Cattle'!$A7:$H5938,5)</f>
        <v>2.9</v>
      </c>
      <c r="GA11" s="216">
        <f>VLOOKUP(GA9,'FR Cattle'!$A7:$H5938,5)</f>
        <v>2.9</v>
      </c>
      <c r="GB11" s="216">
        <f>VLOOKUP(GB9,'FR Cattle'!$A7:$H5938,5)</f>
        <v>2.9</v>
      </c>
      <c r="GC11" s="216">
        <f>VLOOKUP(GC9,'FR Cattle'!$A7:$H5938,5)</f>
        <v>2.9</v>
      </c>
      <c r="GD11" s="216">
        <f>VLOOKUP(GD9,'FR Cattle'!$A7:$H5938,5)</f>
        <v>3.1</v>
      </c>
      <c r="GE11" s="216">
        <f>VLOOKUP(GE9,'FR Cattle'!$A7:$H5938,5)</f>
        <v>3.1</v>
      </c>
      <c r="GF11" s="216">
        <f>VLOOKUP(GF9,'FR Cattle'!$A7:$H5938,5)</f>
        <v>3.2</v>
      </c>
      <c r="GG11" s="216">
        <f>VLOOKUP(GG9,'FR Cattle'!$A7:$H5938,5)</f>
        <v>3.2</v>
      </c>
      <c r="GH11" s="216">
        <f>VLOOKUP(GH9,'FR Cattle'!$A7:$H5938,5)</f>
        <v>3.2</v>
      </c>
      <c r="GI11" s="216">
        <f>VLOOKUP(GI9,'FR Cattle'!$A7:$H5938,5)</f>
        <v>3.2</v>
      </c>
      <c r="GJ11" s="216">
        <f>VLOOKUP(GJ9,'FR Cattle'!$A7:$H5938,5)</f>
        <v>3.2</v>
      </c>
      <c r="GK11" s="216">
        <f>VLOOKUP(GK9,'FR Cattle'!$A7:$H5938,5)</f>
        <v>3.2</v>
      </c>
      <c r="GL11" s="216">
        <f>VLOOKUP(GL9,'FR Cattle'!$A7:$H5938,5)</f>
        <v>3.2</v>
      </c>
      <c r="GM11" s="216">
        <f>VLOOKUP(GM9,'FR Cattle'!$A7:$H5938,5)</f>
        <v>3.2</v>
      </c>
      <c r="GN11" s="216">
        <f>VLOOKUP(GN9,'FR Cattle'!$A7:$H5938,5)</f>
        <v>3.2</v>
      </c>
      <c r="GO11" s="216">
        <f>VLOOKUP(GO9,'FR Cattle'!$A7:$H5938,5)</f>
        <v>3.2</v>
      </c>
      <c r="GP11" s="216">
        <f>VLOOKUP(GP9,'FR Cattle'!$A7:$H5938,5)</f>
        <v>3.2</v>
      </c>
      <c r="GQ11" s="216">
        <f>VLOOKUP(GQ9,'FR Cattle'!$A7:$H5938,5)</f>
        <v>3.2</v>
      </c>
      <c r="GR11" s="216">
        <f>VLOOKUP(GR9,'FR Cattle'!$A7:$H5938,5)</f>
        <v>3.2</v>
      </c>
      <c r="GS11" s="216">
        <f>VLOOKUP(GS9,'FR Cattle'!$A7:$H5938,5)</f>
        <v>3.2</v>
      </c>
      <c r="GT11" s="216">
        <f>VLOOKUP(GT9,'FR Cattle'!$A7:$H5938,5)</f>
        <v>3.3</v>
      </c>
      <c r="GU11" s="216">
        <f>VLOOKUP(GU9,'FR Cattle'!$A7:$H5938,5)</f>
        <v>3.3</v>
      </c>
      <c r="GV11" s="216">
        <f>VLOOKUP(GV9,'FR Cattle'!$A7:$H5938,5)</f>
        <v>3.3</v>
      </c>
      <c r="GW11" s="216">
        <f>VLOOKUP(GW9,'FR Cattle'!$A7:$H5938,5)</f>
        <v>3.5</v>
      </c>
      <c r="GX11" s="216">
        <f>VLOOKUP(GX9,'FR Cattle'!$A7:$H5938,5)</f>
        <v>3.5</v>
      </c>
      <c r="GY11" s="216">
        <f>VLOOKUP(GY9,'FR Cattle'!$A7:$H5938,5)</f>
        <v>3.5</v>
      </c>
      <c r="GZ11" s="216">
        <f>VLOOKUP(GZ9,'FR Cattle'!$A7:$H5938,5)</f>
        <v>3.2</v>
      </c>
      <c r="HA11" s="216">
        <f>VLOOKUP(HA9,'FR Cattle'!$A7:$H5938,5)</f>
        <v>3.2</v>
      </c>
      <c r="HB11" s="216">
        <f>VLOOKUP(HB9,'FR Cattle'!$A7:$H5938,5)</f>
        <v>3.2</v>
      </c>
      <c r="HC11" s="216">
        <f>VLOOKUP(HC9,'FR Cattle'!$A7:$H5938,5)</f>
        <v>3.2</v>
      </c>
      <c r="HD11" s="216">
        <f>VLOOKUP(HD9,'FR Cattle'!$A7:$H5938,5)</f>
        <v>3.2</v>
      </c>
      <c r="HE11" s="216">
        <f>VLOOKUP(HE9,'FR Cattle'!$A7:$H5938,5)</f>
        <v>3.2</v>
      </c>
      <c r="HF11" s="216">
        <f>VLOOKUP(HF9,'FR Cattle'!$A7:$H5938,5)</f>
        <v>3.2</v>
      </c>
      <c r="HG11" s="216">
        <f>VLOOKUP(HG9,'FR Cattle'!$A7:$H5938,5)</f>
        <v>3.2</v>
      </c>
      <c r="HH11" s="216">
        <f>VLOOKUP(HH9,'FR Cattle'!$A7:$H5938,5)</f>
        <v>3.2</v>
      </c>
      <c r="HI11" s="216">
        <f>VLOOKUP(HI9,'FR Cattle'!$A7:$H5938,5)</f>
        <v>3.1</v>
      </c>
      <c r="HJ11" s="216">
        <f>VLOOKUP(HJ9,'FR Cattle'!$A7:$H5938,5)</f>
        <v>3.1</v>
      </c>
      <c r="HK11" s="216">
        <f>VLOOKUP(HK9,'FR Cattle'!$A7:$H5938,5)</f>
        <v>3.1</v>
      </c>
      <c r="HL11" s="216">
        <f>VLOOKUP(HL9,'FR Cattle'!$A7:$H5938,5)</f>
        <v>3</v>
      </c>
      <c r="HM11" s="216">
        <f>VLOOKUP(HM9,'FR Cattle'!$A7:$H5938,5)</f>
        <v>3</v>
      </c>
      <c r="HN11" s="216">
        <f>VLOOKUP(HN9,'FR Cattle'!$A7:$H5938,5)</f>
        <v>3</v>
      </c>
      <c r="HO11" s="216">
        <f>VLOOKUP(HO9,'FR Cattle'!$A7:$H5938,5)</f>
        <v>3</v>
      </c>
      <c r="HP11" s="216">
        <f>VLOOKUP(HP9,'FR Cattle'!$A7:$H5938,5)</f>
        <v>3</v>
      </c>
      <c r="HQ11" s="216">
        <f>VLOOKUP(HQ9,'FR Cattle'!$A7:$H5938,5)</f>
        <v>3</v>
      </c>
      <c r="HR11" s="216">
        <f>VLOOKUP(HR9,'FR Cattle'!$A7:$H5938,5)</f>
        <v>3</v>
      </c>
      <c r="HS11" s="216">
        <f>VLOOKUP(HS9,'FR Cattle'!$A7:$H5938,5)</f>
        <v>3</v>
      </c>
      <c r="HT11" s="216">
        <f>VLOOKUP(HT9,'FR Cattle'!$A7:$H5938,5)</f>
        <v>3.1</v>
      </c>
      <c r="HU11" s="216">
        <f>VLOOKUP(HU9,'FR Cattle'!$A7:$H5938,5)</f>
        <v>3.1</v>
      </c>
      <c r="HV11" s="216">
        <f>VLOOKUP(HV9,'FR Cattle'!$A7:$H5938,5)</f>
        <v>3.2</v>
      </c>
      <c r="HW11" s="216">
        <f>VLOOKUP(HW9,'FR Cattle'!$A7:$H5938,5)</f>
        <v>3.2</v>
      </c>
      <c r="HX11" s="216">
        <f>VLOOKUP(HX9,'FR Cattle'!$A7:$H5938,5)</f>
        <v>3.2</v>
      </c>
      <c r="HY11" s="216">
        <f>VLOOKUP(HY9,'FR Cattle'!$A7:$H5938,5)</f>
        <v>3.3</v>
      </c>
      <c r="HZ11" s="216">
        <f>VLOOKUP(HZ9,'FR Cattle'!$A7:$H5938,5)</f>
        <v>3.3</v>
      </c>
      <c r="IA11" s="216">
        <f>VLOOKUP(IA9,'FR Cattle'!$A7:$H5938,5)</f>
        <v>3.3</v>
      </c>
      <c r="IB11" s="216">
        <f>VLOOKUP(IB9,'FR Cattle'!$A7:$H5938,5)</f>
        <v>3.3</v>
      </c>
      <c r="IC11" s="216">
        <f>VLOOKUP(IC9,'FR Cattle'!$A7:$H5938,5)</f>
        <v>3.5</v>
      </c>
      <c r="ID11" s="216">
        <f>VLOOKUP(ID9,'FR Cattle'!$A7:$H5938,5)</f>
        <v>3.5</v>
      </c>
      <c r="IE11" s="216">
        <f>VLOOKUP(IE9,'FR Cattle'!$A7:$H5938,5)</f>
        <v>3.5</v>
      </c>
      <c r="IF11" s="216">
        <f>VLOOKUP(IF9,'FR Cattle'!$A7:$H5938,5)</f>
        <v>3.5</v>
      </c>
      <c r="IG11" s="216">
        <f>VLOOKUP(IG9,'FR Cattle'!$A7:$H5938,5)</f>
        <v>3.5</v>
      </c>
      <c r="IH11" s="216">
        <f>VLOOKUP(IH9,'FR Cattle'!$A7:$H5938,5)</f>
        <v>3.5</v>
      </c>
      <c r="II11" s="216">
        <f>VLOOKUP(II9,'FR Cattle'!$A7:$H5938,5)</f>
        <v>3.5</v>
      </c>
      <c r="IJ11" s="216">
        <f>VLOOKUP(IJ9,'FR Cattle'!$A7:$H5938,5)</f>
        <v>3.5</v>
      </c>
      <c r="IK11" s="216">
        <f>VLOOKUP(IK9,'FR Cattle'!$A7:$H5938,5)</f>
        <v>3.5</v>
      </c>
      <c r="IL11" s="216">
        <f>VLOOKUP(IL9,'FR Cattle'!$A7:$H5938,5)</f>
        <v>3.5</v>
      </c>
      <c r="IM11" s="216">
        <f>VLOOKUP(IM9,'FR Cattle'!$A7:$H5938,5)</f>
        <v>3.5</v>
      </c>
      <c r="IN11" s="216">
        <f>VLOOKUP(IN9,'FR Cattle'!$A7:$H5938,5)</f>
        <v>3.5</v>
      </c>
      <c r="IO11" s="216">
        <f>VLOOKUP(IO9,'FR Cattle'!$A7:$H5938,5)</f>
        <v>3.6</v>
      </c>
      <c r="IP11" s="216">
        <f>VLOOKUP(IP9,'FR Cattle'!$A7:$H5938,5)</f>
        <v>3.6</v>
      </c>
      <c r="IQ11" s="216">
        <f>VLOOKUP(IQ9,'FR Cattle'!$A7:$H5938,5)</f>
        <v>3.6</v>
      </c>
      <c r="IR11" s="216">
        <f>VLOOKUP(IR9,'FR Cattle'!$A7:$H5938,5)</f>
        <v>3.6</v>
      </c>
      <c r="IS11" s="216">
        <f>VLOOKUP(IS9,'FR Cattle'!$A7:$H5938,5)</f>
        <v>3.6</v>
      </c>
      <c r="IT11" s="216">
        <f>VLOOKUP(IT9,'FR Cattle'!$A7:$H5938,5)</f>
        <v>3.6</v>
      </c>
      <c r="IU11" s="216">
        <f>VLOOKUP(IU9,'FR Cattle'!$A7:$H5938,5)</f>
        <v>3.6</v>
      </c>
      <c r="IV11" s="216">
        <f>VLOOKUP(IV9,'FR Cattle'!$A7:$H5938,5)</f>
        <v>3.6</v>
      </c>
      <c r="IW11" s="216">
        <f>VLOOKUP(IW9,'FR Cattle'!$A7:$H5938,5)</f>
        <v>3.6</v>
      </c>
      <c r="IX11" s="216">
        <f>VLOOKUP(IX9,'FR Cattle'!$A7:$H5938,5)</f>
        <v>3.6</v>
      </c>
      <c r="IY11" s="216">
        <f>VLOOKUP(IY9,'FR Cattle'!$A7:$H5938,5)</f>
        <v>3.5</v>
      </c>
      <c r="IZ11" s="216">
        <f>VLOOKUP(IZ9,'FR Cattle'!$A7:$H5938,5)</f>
        <v>3.5</v>
      </c>
      <c r="JA11" s="216">
        <f>VLOOKUP(JA9,'FR Cattle'!$A7:$H5938,5)</f>
        <v>3.5</v>
      </c>
      <c r="JB11" s="216">
        <f>VLOOKUP(JB9,'FR Cattle'!$A7:$H5938,5)</f>
        <v>3.5</v>
      </c>
      <c r="JC11" s="216">
        <f>VLOOKUP(JC9,'FR Cattle'!$A7:$H5938,5)</f>
        <v>3.5</v>
      </c>
      <c r="JD11" s="216">
        <f>VLOOKUP(JD9,'FR Cattle'!$A7:$H5938,5)</f>
        <v>3.5</v>
      </c>
      <c r="JE11" s="216">
        <f>VLOOKUP(JE9,'FR Cattle'!$A7:$H5938,5)</f>
        <v>3.5</v>
      </c>
      <c r="JF11" s="240"/>
      <c r="JG11" s="240"/>
      <c r="JH11" s="240"/>
      <c r="JW11" s="231"/>
      <c r="JX11" s="231"/>
    </row>
    <row r="12" spans="1:285" ht="15" customHeight="1">
      <c r="B12" s="286"/>
      <c r="C12" s="274"/>
      <c r="D12" s="215" t="s">
        <v>25</v>
      </c>
      <c r="E12" s="217">
        <f>VLOOKUP(E9,'FR Cattle'!$A6:$M5938,10)</f>
        <v>6.3</v>
      </c>
      <c r="F12" s="217">
        <f>VLOOKUP(F9,'FR Cattle'!$A6:$M5938,10)</f>
        <v>6</v>
      </c>
      <c r="G12" s="217">
        <f>VLOOKUP(G9,'FR Cattle'!$A6:$M5938,10)</f>
        <v>6.1</v>
      </c>
      <c r="H12" s="217">
        <f>VLOOKUP(H9,'FR Cattle'!$A6:$M5938,10)</f>
        <v>6.1</v>
      </c>
      <c r="I12" s="217">
        <f>VLOOKUP(I9,'FR Cattle'!$A6:$M5938,10)</f>
        <v>6</v>
      </c>
      <c r="J12" s="217">
        <f>VLOOKUP(J9,'FR Cattle'!$A6:$M5938,10)</f>
        <v>6</v>
      </c>
      <c r="K12" s="217">
        <f>VLOOKUP(K9,'FR Cattle'!$A6:$M5938,10)</f>
        <v>5.8</v>
      </c>
      <c r="L12" s="217">
        <f>VLOOKUP(L9,'FR Cattle'!$A6:$M5938,10)</f>
        <v>5.8</v>
      </c>
      <c r="M12" s="217">
        <f>VLOOKUP(M9,'FR Cattle'!$A6:$M5938,10)</f>
        <v>6.1</v>
      </c>
      <c r="N12" s="217">
        <f>VLOOKUP(N9,'FR Cattle'!$A6:$M5938,10)</f>
        <v>6</v>
      </c>
      <c r="O12" s="217">
        <f>VLOOKUP(O9,'FR Cattle'!$A6:$M5938,10)</f>
        <v>6</v>
      </c>
      <c r="P12" s="217">
        <f>VLOOKUP(P9,'FR Cattle'!$A6:$M5938,10)</f>
        <v>6</v>
      </c>
      <c r="Q12" s="217">
        <f>VLOOKUP(Q9,'FR Cattle'!$A6:$M5938,10)</f>
        <v>6</v>
      </c>
      <c r="R12" s="217">
        <f>VLOOKUP(R9,'FR Cattle'!$A6:$M5938,10)</f>
        <v>6</v>
      </c>
      <c r="S12" s="217">
        <f>VLOOKUP(S9,'FR Cattle'!$A6:$M5938,10)</f>
        <v>6</v>
      </c>
      <c r="T12" s="217">
        <f>VLOOKUP(T9,'FR Cattle'!$A6:$M5938,10)</f>
        <v>6</v>
      </c>
      <c r="U12" s="217">
        <f>VLOOKUP(U9,'FR Cattle'!$A6:$M5938,10)</f>
        <v>6</v>
      </c>
      <c r="V12" s="217">
        <f>VLOOKUP(V9,'FR Cattle'!$A6:$M5938,10)</f>
        <v>5.9</v>
      </c>
      <c r="W12" s="217">
        <f>VLOOKUP(W9,'FR Cattle'!$A6:$M5938,10)</f>
        <v>6</v>
      </c>
      <c r="X12" s="217">
        <f>VLOOKUP(X9,'FR Cattle'!$A6:$M5938,10)</f>
        <v>5.9</v>
      </c>
      <c r="Y12" s="217">
        <f>VLOOKUP(Y9,'FR Cattle'!$A6:$M5938,10)</f>
        <v>5.9</v>
      </c>
      <c r="Z12" s="217">
        <f>VLOOKUP(Z9,'FR Cattle'!$A6:$M5938,10)</f>
        <v>5.9</v>
      </c>
      <c r="AA12" s="217">
        <f>VLOOKUP(AA9,'FR Cattle'!$A6:$M5938,10)</f>
        <v>5.9</v>
      </c>
      <c r="AB12" s="217">
        <f>VLOOKUP(AB9,'FR Cattle'!$A6:$M5938,10)</f>
        <v>5.7</v>
      </c>
      <c r="AC12" s="217">
        <f>VLOOKUP(AC9,'FR Cattle'!$A6:$M5938,10)</f>
        <v>5.7</v>
      </c>
      <c r="AD12" s="217">
        <f>VLOOKUP(AD9,'FR Cattle'!$A6:$M5938,10)</f>
        <v>5.9</v>
      </c>
      <c r="AE12" s="217">
        <f>VLOOKUP(AE9,'FR Cattle'!$A6:$M5938,10)</f>
        <v>5.6</v>
      </c>
      <c r="AF12" s="217">
        <f>VLOOKUP(AF9,'FR Cattle'!$A6:$M5938,10)</f>
        <v>5.6</v>
      </c>
      <c r="AG12" s="217">
        <f>VLOOKUP(AG9,'FR Cattle'!$A6:$M5938,10)</f>
        <v>5.6</v>
      </c>
      <c r="AH12" s="217">
        <f>VLOOKUP(AH9,'FR Cattle'!$A6:$M5938,10)</f>
        <v>5.6</v>
      </c>
      <c r="AI12" s="217">
        <f>VLOOKUP(AI9,'FR Cattle'!$A6:$M5938,10)</f>
        <v>5.7</v>
      </c>
      <c r="AJ12" s="217">
        <f>VLOOKUP(AJ9,'FR Cattle'!$A6:$M5938,10)</f>
        <v>5.9</v>
      </c>
      <c r="AK12" s="217">
        <f>VLOOKUP(AK9,'FR Cattle'!$A6:$M5938,10)</f>
        <v>5.9</v>
      </c>
      <c r="AL12" s="217">
        <f>VLOOKUP(AL9,'FR Cattle'!$A6:$M5938,10)</f>
        <v>5.9</v>
      </c>
      <c r="AM12" s="217">
        <f>VLOOKUP(AM9,'FR Cattle'!$A6:$M5938,10)</f>
        <v>5.9</v>
      </c>
      <c r="AN12" s="217">
        <f>VLOOKUP(AN9,'FR Cattle'!$A6:$M5938,10)</f>
        <v>5.9</v>
      </c>
      <c r="AO12" s="217">
        <f>VLOOKUP(AO9,'FR Cattle'!$A6:$M5938,10)</f>
        <v>5.7</v>
      </c>
      <c r="AP12" s="217">
        <f>VLOOKUP(AP9,'FR Cattle'!$A6:$M5938,10)</f>
        <v>5.6</v>
      </c>
      <c r="AQ12" s="217">
        <f>VLOOKUP(AQ9,'FR Cattle'!$A6:$M5938,10)</f>
        <v>5.6</v>
      </c>
      <c r="AR12" s="217">
        <f>VLOOKUP(AR9,'FR Cattle'!$A6:$M5938,10)</f>
        <v>5.6</v>
      </c>
      <c r="AS12" s="217">
        <f>VLOOKUP(AS9,'FR Cattle'!$A6:$M5938,10)</f>
        <v>5.7</v>
      </c>
      <c r="AT12" s="217">
        <f>VLOOKUP(AT9,'FR Cattle'!$A6:$M5938,10)</f>
        <v>5.7</v>
      </c>
      <c r="AU12" s="217">
        <f>VLOOKUP(AU9,'FR Cattle'!$A6:$M5938,10)</f>
        <v>5.7</v>
      </c>
      <c r="AV12" s="217">
        <f>VLOOKUP(AV9,'FR Cattle'!$A6:$M5938,10)</f>
        <v>5.9</v>
      </c>
      <c r="AW12" s="217">
        <f>VLOOKUP(AW9,'FR Cattle'!$A6:$M5938,10)</f>
        <v>5.9</v>
      </c>
      <c r="AX12" s="217">
        <f>VLOOKUP(AX9,'FR Cattle'!$A6:$M5938,10)</f>
        <v>5.9</v>
      </c>
      <c r="AY12" s="217">
        <f>VLOOKUP(AY9,'FR Cattle'!$A6:$M5938,10)</f>
        <v>6</v>
      </c>
      <c r="AZ12" s="217">
        <f>VLOOKUP(AZ9,'FR Cattle'!$A6:$M5938,10)</f>
        <v>6.2</v>
      </c>
      <c r="BA12" s="217">
        <f>VLOOKUP(BA9,'FR Cattle'!$A6:$M5938,10)</f>
        <v>6.2</v>
      </c>
      <c r="BB12" s="217">
        <f>VLOOKUP(BB9,'FR Cattle'!$A6:$M5938,10)</f>
        <v>6</v>
      </c>
      <c r="BC12" s="217">
        <f>VLOOKUP(BC9,'FR Cattle'!$A6:$M5938,10)</f>
        <v>6.2</v>
      </c>
      <c r="BD12" s="217">
        <f>VLOOKUP(BD9,'FR Cattle'!$A6:$M5938,10)</f>
        <v>6.2</v>
      </c>
      <c r="BE12" s="217">
        <f>VLOOKUP(BE9,'FR Cattle'!$A6:$M5938,10)</f>
        <v>6.1</v>
      </c>
      <c r="BF12" s="217">
        <f>VLOOKUP(BF9,'FR Cattle'!$A6:$M5938,10)</f>
        <v>6.2</v>
      </c>
      <c r="BG12" s="217">
        <f>VLOOKUP(BG9,'FR Cattle'!$A6:$M5938,10)</f>
        <v>6.2</v>
      </c>
      <c r="BH12" s="217">
        <f>VLOOKUP(BH9,'FR Cattle'!$A6:$M5938,10)</f>
        <v>6.2</v>
      </c>
      <c r="BI12" s="217">
        <f>VLOOKUP(BI9,'FR Cattle'!$A6:$M5938,10)</f>
        <v>6.2</v>
      </c>
      <c r="BJ12" s="217">
        <f>VLOOKUP(BJ9,'FR Cattle'!$A6:$M5938,10)</f>
        <v>6.2</v>
      </c>
      <c r="BK12" s="217">
        <f>VLOOKUP(BK9,'FR Cattle'!$A6:$M5938,10)</f>
        <v>6.2</v>
      </c>
      <c r="BL12" s="217">
        <f>VLOOKUP(BL9,'FR Cattle'!$A6:$M5938,10)</f>
        <v>6.2</v>
      </c>
      <c r="BM12" s="217">
        <f>VLOOKUP(BM9,'FR Cattle'!$A6:$M5938,10)</f>
        <v>6.2</v>
      </c>
      <c r="BN12" s="217">
        <f>VLOOKUP(BN9,'FR Cattle'!$A6:$M5938,10)</f>
        <v>6.2</v>
      </c>
      <c r="BO12" s="217">
        <f>VLOOKUP(BO9,'FR Cattle'!$A6:$M5938,10)</f>
        <v>6.2</v>
      </c>
      <c r="BP12" s="217">
        <f>VLOOKUP(BP9,'FR Cattle'!$A6:$M5938,10)</f>
        <v>6.2</v>
      </c>
      <c r="BQ12" s="217">
        <f>VLOOKUP(BQ9,'FR Cattle'!$A6:$M5938,10)</f>
        <v>6.2</v>
      </c>
      <c r="BR12" s="217">
        <f>VLOOKUP(BR9,'FR Cattle'!$A6:$M5938,10)</f>
        <v>6.2</v>
      </c>
      <c r="BS12" s="217">
        <f>VLOOKUP(BS9,'FR Cattle'!$A6:$M5938,10)</f>
        <v>6.2</v>
      </c>
      <c r="BT12" s="217">
        <f>VLOOKUP(BT9,'FR Cattle'!$A6:$M5938,10)</f>
        <v>6.2</v>
      </c>
      <c r="BU12" s="217">
        <f>VLOOKUP(BU9,'FR Cattle'!$A6:$M5938,10)</f>
        <v>6.2</v>
      </c>
      <c r="BV12" s="217">
        <f>VLOOKUP(BV9,'FR Cattle'!$A6:$M5938,10)</f>
        <v>6.2</v>
      </c>
      <c r="BW12" s="217">
        <f>VLOOKUP(BW9,'FR Cattle'!$A6:$M5938,10)</f>
        <v>6.1</v>
      </c>
      <c r="BX12" s="217">
        <f>VLOOKUP(BX9,'FR Cattle'!$A6:$M5938,10)</f>
        <v>6.1</v>
      </c>
      <c r="BY12" s="217">
        <f>VLOOKUP(BY9,'FR Cattle'!$A6:$M5938,10)</f>
        <v>6.1</v>
      </c>
      <c r="BZ12" s="217">
        <f>VLOOKUP(BZ9,'FR Cattle'!$A6:$M5938,10)</f>
        <v>5.9</v>
      </c>
      <c r="CA12" s="217">
        <f>VLOOKUP(CA9,'FR Cattle'!$A6:$M5938,10)</f>
        <v>5.9</v>
      </c>
      <c r="CB12" s="217">
        <f>VLOOKUP(CB9,'FR Cattle'!$A6:$M5938,10)</f>
        <v>6.1</v>
      </c>
      <c r="CC12" s="217">
        <f>VLOOKUP(CC9,'FR Cattle'!$A6:$M5938,10)</f>
        <v>6.1</v>
      </c>
      <c r="CD12" s="217">
        <f>VLOOKUP(CD9,'FR Cattle'!$A6:$M5938,10)</f>
        <v>6.1</v>
      </c>
      <c r="CE12" s="217">
        <f>VLOOKUP(CE9,'FR Cattle'!$A6:$M5938,10)</f>
        <v>6.1</v>
      </c>
      <c r="CF12" s="217">
        <f>VLOOKUP(CF9,'FR Cattle'!$A6:$M5938,10)</f>
        <v>6</v>
      </c>
      <c r="CG12" s="217">
        <f>VLOOKUP(CG9,'FR Cattle'!$A6:$M5938,10)</f>
        <v>5.9</v>
      </c>
      <c r="CH12" s="217">
        <f>VLOOKUP(CH9,'FR Cattle'!$A6:$M5938,10)</f>
        <v>5.9</v>
      </c>
      <c r="CI12" s="217">
        <f>VLOOKUP(CI9,'FR Cattle'!$A6:$M5938,10)</f>
        <v>5.9</v>
      </c>
      <c r="CJ12" s="217">
        <f>VLOOKUP(CJ9,'FR Cattle'!$A6:$M5938,10)</f>
        <v>5.9</v>
      </c>
      <c r="CK12" s="217">
        <f>VLOOKUP(CK9,'FR Cattle'!$A6:$M5938,10)</f>
        <v>6.2</v>
      </c>
      <c r="CL12" s="217">
        <f>VLOOKUP(CL9,'FR Cattle'!$A6:$M5938,10)</f>
        <v>6.2</v>
      </c>
      <c r="CM12" s="217">
        <f>VLOOKUP(CM9,'FR Cattle'!$A6:$M5938,10)</f>
        <v>6</v>
      </c>
      <c r="CN12" s="217">
        <f>VLOOKUP(CN9,'FR Cattle'!$A6:$M5938,10)</f>
        <v>5.9</v>
      </c>
      <c r="CO12" s="217">
        <f>VLOOKUP(CO9,'FR Cattle'!$A6:$M5938,10)</f>
        <v>5.8</v>
      </c>
      <c r="CP12" s="217">
        <f>VLOOKUP(CP9,'FR Cattle'!$A6:$M5938,10)</f>
        <v>5.8</v>
      </c>
      <c r="CQ12" s="217">
        <f>VLOOKUP(CQ9,'FR Cattle'!$A6:$M5938,10)</f>
        <v>5.7</v>
      </c>
      <c r="CR12" s="217">
        <f>VLOOKUP(CR9,'FR Cattle'!$A6:$M5938,10)</f>
        <v>5.7</v>
      </c>
      <c r="CS12" s="217">
        <f>VLOOKUP(CS9,'FR Cattle'!$A6:$M5938,10)</f>
        <v>5.8</v>
      </c>
      <c r="CT12" s="217">
        <f>VLOOKUP(CT9,'FR Cattle'!$A6:$M5938,10)</f>
        <v>5.8</v>
      </c>
      <c r="CU12" s="217">
        <f>VLOOKUP(CU9,'FR Cattle'!$A6:$M5938,10)</f>
        <v>5.8</v>
      </c>
      <c r="CV12" s="217">
        <f>VLOOKUP(CV9,'FR Cattle'!$A6:$M5938,10)</f>
        <v>5.8</v>
      </c>
      <c r="CW12" s="217">
        <f>VLOOKUP(CW9,'FR Cattle'!$A6:$M5938,10)</f>
        <v>5.8</v>
      </c>
      <c r="CX12" s="217">
        <f>VLOOKUP(CX9,'FR Cattle'!$A6:$M5938,10)</f>
        <v>5.8</v>
      </c>
      <c r="CY12" s="217">
        <f>VLOOKUP(CY9,'FR Cattle'!$A6:$M5938,10)</f>
        <v>6</v>
      </c>
      <c r="CZ12" s="217">
        <f>VLOOKUP(CZ9,'FR Cattle'!$A6:$M5938,10)</f>
        <v>6</v>
      </c>
      <c r="DA12" s="217">
        <f>VLOOKUP(DA9,'FR Cattle'!$A6:$M5938,10)</f>
        <v>6</v>
      </c>
      <c r="DB12" s="217">
        <f>VLOOKUP(DB9,'FR Cattle'!$A6:$M5938,10)</f>
        <v>6</v>
      </c>
      <c r="DC12" s="217">
        <f>VLOOKUP(DC9,'FR Cattle'!$A6:$M5938,10)</f>
        <v>6</v>
      </c>
      <c r="DD12" s="217">
        <f>VLOOKUP(DD9,'FR Cattle'!$A6:$M5938,10)</f>
        <v>6</v>
      </c>
      <c r="DE12" s="217">
        <f>VLOOKUP(DE9,'FR Cattle'!$A6:$M5938,10)</f>
        <v>6</v>
      </c>
      <c r="DF12" s="217">
        <f>VLOOKUP(DF9,'FR Cattle'!$A6:$M5938,10)</f>
        <v>6</v>
      </c>
      <c r="DG12" s="217">
        <f>VLOOKUP(DG9,'FR Cattle'!$A6:$M5938,10)</f>
        <v>6</v>
      </c>
      <c r="DH12" s="217">
        <f>VLOOKUP(DH9,'FR Cattle'!$A6:$M5938,10)</f>
        <v>6</v>
      </c>
      <c r="DI12" s="217">
        <f>VLOOKUP(DI9,'FR Cattle'!$A6:$M5938,10)</f>
        <v>6</v>
      </c>
      <c r="DJ12" s="217">
        <f>VLOOKUP(DJ9,'FR Cattle'!$A6:$M5938,10)</f>
        <v>6</v>
      </c>
      <c r="DK12" s="217">
        <f>VLOOKUP(DK9,'FR Cattle'!$A6:$M5938,10)</f>
        <v>6</v>
      </c>
      <c r="DL12" s="217">
        <f>VLOOKUP(DL9,'FR Cattle'!$A6:$M5938,10)</f>
        <v>5.9</v>
      </c>
      <c r="DM12" s="217">
        <f>VLOOKUP(DM9,'FR Cattle'!$A6:$M5938,10)</f>
        <v>5.8</v>
      </c>
      <c r="DN12" s="217">
        <f>VLOOKUP(DN9,'FR Cattle'!$A6:$M5938,10)</f>
        <v>5.8</v>
      </c>
      <c r="DO12" s="217">
        <f>VLOOKUP(DO9,'FR Cattle'!$A6:$M5938,10)</f>
        <v>5.8</v>
      </c>
      <c r="DP12" s="217">
        <f>VLOOKUP(DP9,'FR Cattle'!$A6:$M5938,10)</f>
        <v>5.8</v>
      </c>
      <c r="DQ12" s="217">
        <f>VLOOKUP(DQ9,'FR Cattle'!$A6:$M5938,10)</f>
        <v>5.8</v>
      </c>
      <c r="DR12" s="217">
        <f>VLOOKUP(DR9,'FR Cattle'!$A6:$M5938,10)</f>
        <v>5.8</v>
      </c>
      <c r="DS12" s="217">
        <f>VLOOKUP(DS9,'FR Cattle'!$A6:$M5938,10)</f>
        <v>5.8</v>
      </c>
      <c r="DT12" s="217">
        <f>VLOOKUP(DT9,'FR Cattle'!$A6:$M5938,10)</f>
        <v>5.8</v>
      </c>
      <c r="DU12" s="217">
        <f>VLOOKUP(DU9,'FR Cattle'!$A6:$M5938,10)</f>
        <v>5.8</v>
      </c>
      <c r="DV12" s="217">
        <f>VLOOKUP(DV9,'FR Cattle'!$A6:$M5938,10)</f>
        <v>5.8</v>
      </c>
      <c r="DW12" s="217">
        <f>VLOOKUP(DW9,'FR Cattle'!$A6:$M5938,10)</f>
        <v>5.8</v>
      </c>
      <c r="DX12" s="217">
        <f>VLOOKUP(DX9,'FR Cattle'!$A6:$M5938,10)</f>
        <v>5.8</v>
      </c>
      <c r="DY12" s="217">
        <f>VLOOKUP(DY9,'FR Cattle'!$A6:$M5938,10)</f>
        <v>5.8</v>
      </c>
      <c r="DZ12" s="217">
        <f>VLOOKUP(DZ9,'FR Cattle'!$A6:$M5938,10)</f>
        <v>5.8</v>
      </c>
      <c r="EA12" s="217">
        <f>VLOOKUP(EA9,'FR Cattle'!$A6:$M5938,10)</f>
        <v>5.8</v>
      </c>
      <c r="EB12" s="217">
        <f>VLOOKUP(EB9,'FR Cattle'!$A6:$M5938,10)</f>
        <v>5.8</v>
      </c>
      <c r="EC12" s="217">
        <f>VLOOKUP(EC9,'FR Cattle'!$A6:$M5938,10)</f>
        <v>5.8</v>
      </c>
      <c r="ED12" s="217">
        <f>VLOOKUP(ED9,'FR Cattle'!$A6:$M5938,10)</f>
        <v>5.8</v>
      </c>
      <c r="EE12" s="217">
        <f>VLOOKUP(EE9,'FR Cattle'!$A6:$M5938,10)</f>
        <v>5.8</v>
      </c>
      <c r="EF12" s="217">
        <f>VLOOKUP(EF9,'FR Cattle'!$A6:$M5938,10)</f>
        <v>5.8</v>
      </c>
      <c r="EG12" s="217">
        <f>VLOOKUP(EG9,'FR Cattle'!$A6:$M5938,10)</f>
        <v>5.8</v>
      </c>
      <c r="EH12" s="217">
        <f>VLOOKUP(EH9,'FR Cattle'!$A6:$M5938,10)</f>
        <v>5.8</v>
      </c>
      <c r="EI12" s="217">
        <f>VLOOKUP(EI9,'FR Cattle'!$A6:$M5938,10)</f>
        <v>5.9</v>
      </c>
      <c r="EJ12" s="217">
        <f>VLOOKUP(EJ9,'FR Cattle'!$A6:$M5938,10)</f>
        <v>5.9</v>
      </c>
      <c r="EK12" s="217">
        <f>VLOOKUP(EK9,'FR Cattle'!$A6:$M5938,10)</f>
        <v>6</v>
      </c>
      <c r="EL12" s="217">
        <f>VLOOKUP(EL9,'FR Cattle'!$A6:$M5938,10)</f>
        <v>6.1</v>
      </c>
      <c r="EM12" s="217">
        <f>VLOOKUP(EM9,'FR Cattle'!$A6:$M5938,10)</f>
        <v>6.4</v>
      </c>
      <c r="EN12" s="217">
        <f>VLOOKUP(EN9,'FR Cattle'!$A6:$M5938,10)</f>
        <v>6.4</v>
      </c>
      <c r="EO12" s="217">
        <f>VLOOKUP(EO9,'FR Cattle'!$A6:$M5938,10)</f>
        <v>6.4</v>
      </c>
      <c r="EP12" s="217">
        <f>VLOOKUP(EP9,'FR Cattle'!$A6:$M5938,10)</f>
        <v>6.4</v>
      </c>
      <c r="EQ12" s="217">
        <f>VLOOKUP(EQ9,'FR Cattle'!$A6:$M5938,10)</f>
        <v>6.4</v>
      </c>
      <c r="ER12" s="217">
        <f>VLOOKUP(ER9,'FR Cattle'!$A6:$M5938,10)</f>
        <v>6.4</v>
      </c>
      <c r="ES12" s="217">
        <f>VLOOKUP(ES9,'FR Cattle'!$A6:$M5938,10)</f>
        <v>6.2</v>
      </c>
      <c r="ET12" s="217">
        <f>VLOOKUP(ET9,'FR Cattle'!$A6:$M5938,10)</f>
        <v>6.2</v>
      </c>
      <c r="EU12" s="217">
        <f>VLOOKUP(EU9,'FR Cattle'!$A6:$M5938,10)</f>
        <v>6.1</v>
      </c>
      <c r="EV12" s="217">
        <f>VLOOKUP(EV9,'FR Cattle'!$A6:$M5938,10)</f>
        <v>6.1</v>
      </c>
      <c r="EW12" s="217">
        <f>VLOOKUP(EW9,'FR Cattle'!$A6:$M5938,10)</f>
        <v>6.1</v>
      </c>
      <c r="EX12" s="217">
        <f>VLOOKUP(EX9,'FR Cattle'!$A6:$M5938,10)</f>
        <v>6.1</v>
      </c>
      <c r="EY12" s="217">
        <f>VLOOKUP(EY9,'FR Cattle'!$A6:$M5938,10)</f>
        <v>6.1</v>
      </c>
      <c r="EZ12" s="217">
        <f>VLOOKUP(EZ9,'FR Cattle'!$A6:$M5938,10)</f>
        <v>6.1</v>
      </c>
      <c r="FA12" s="217">
        <f>VLOOKUP(FA9,'FR Cattle'!$A6:$M5938,10)</f>
        <v>6.1</v>
      </c>
      <c r="FB12" s="217">
        <f>VLOOKUP(FB9,'FR Cattle'!$A6:$M5938,10)</f>
        <v>6.1</v>
      </c>
      <c r="FC12" s="217">
        <f>VLOOKUP(FC9,'FR Cattle'!$A6:$M5938,10)</f>
        <v>6.1</v>
      </c>
      <c r="FD12" s="217">
        <f>VLOOKUP(FD9,'FR Cattle'!$A6:$M5938,10)</f>
        <v>6.2</v>
      </c>
      <c r="FE12" s="217">
        <f>VLOOKUP(FE9,'FR Cattle'!$A6:$M5938,10)</f>
        <v>6.2</v>
      </c>
      <c r="FF12" s="217">
        <f>VLOOKUP(FF9,'FR Cattle'!$A6:$M5938,10)</f>
        <v>6.2</v>
      </c>
      <c r="FG12" s="217">
        <f>VLOOKUP(FG9,'FR Cattle'!$A6:$M5938,10)</f>
        <v>6.2</v>
      </c>
      <c r="FH12" s="217">
        <f>VLOOKUP(FH9,'FR Cattle'!$A6:$M5938,10)</f>
        <v>6.2</v>
      </c>
      <c r="FI12" s="217">
        <f>VLOOKUP(FI9,'FR Cattle'!$A6:$M5938,10)</f>
        <v>6.1</v>
      </c>
      <c r="FJ12" s="217">
        <f>VLOOKUP(FJ9,'FR Cattle'!$A6:$M5938,10)</f>
        <v>6.1</v>
      </c>
      <c r="FK12" s="217">
        <f>VLOOKUP(FK9,'FR Cattle'!$A6:$M5938,10)</f>
        <v>6.1</v>
      </c>
      <c r="FL12" s="217">
        <f>VLOOKUP(FL9,'FR Cattle'!$A6:$M5938,10)</f>
        <v>5.9</v>
      </c>
      <c r="FM12" s="217">
        <f>VLOOKUP(FM9,'FR Cattle'!$A6:$M5938,10)</f>
        <v>6</v>
      </c>
      <c r="FN12" s="217">
        <f>VLOOKUP(FN9,'FR Cattle'!$A6:$M5938,10)</f>
        <v>6</v>
      </c>
      <c r="FO12" s="217">
        <f>VLOOKUP(FO9,'FR Cattle'!$A6:$M5938,10)</f>
        <v>5.9</v>
      </c>
      <c r="FP12" s="217">
        <f>VLOOKUP(FP9,'FR Cattle'!$A6:$M5938,10)</f>
        <v>5.9</v>
      </c>
      <c r="FQ12" s="217">
        <f>VLOOKUP(FQ9,'FR Cattle'!$A6:$M5938,10)</f>
        <v>5.9</v>
      </c>
      <c r="FR12" s="217">
        <f>VLOOKUP(FR9,'FR Cattle'!$A6:$M5938,10)</f>
        <v>5.9</v>
      </c>
      <c r="FS12" s="217">
        <f>VLOOKUP(FS9,'FR Cattle'!$A6:$M5938,10)</f>
        <v>5.9</v>
      </c>
      <c r="FT12" s="217">
        <f>VLOOKUP(FT9,'FR Cattle'!$A6:$M5938,10)</f>
        <v>5.9</v>
      </c>
      <c r="FU12" s="217">
        <f>VLOOKUP(FU9,'FR Cattle'!$A6:$M5938,10)</f>
        <v>6</v>
      </c>
      <c r="FV12" s="217">
        <f>VLOOKUP(FV9,'FR Cattle'!$A6:$M5938,10)</f>
        <v>6</v>
      </c>
      <c r="FW12" s="217">
        <f>VLOOKUP(FW9,'FR Cattle'!$A6:$M5938,10)</f>
        <v>6</v>
      </c>
      <c r="FX12" s="217">
        <f>VLOOKUP(FX9,'FR Cattle'!$A6:$M5938,10)</f>
        <v>6</v>
      </c>
      <c r="FY12" s="217">
        <f>VLOOKUP(FY9,'FR Cattle'!$A6:$M5938,10)</f>
        <v>6</v>
      </c>
      <c r="FZ12" s="217">
        <f>VLOOKUP(FZ9,'FR Cattle'!$A6:$M5938,10)</f>
        <v>6</v>
      </c>
      <c r="GA12" s="217">
        <f>VLOOKUP(GA9,'FR Cattle'!$A6:$M5938,10)</f>
        <v>6</v>
      </c>
      <c r="GB12" s="217">
        <f>VLOOKUP(GB9,'FR Cattle'!$A6:$M5938,10)</f>
        <v>6</v>
      </c>
      <c r="GC12" s="217">
        <f>VLOOKUP(GC9,'FR Cattle'!$A6:$M5938,10)</f>
        <v>6</v>
      </c>
      <c r="GD12" s="217">
        <f>VLOOKUP(GD9,'FR Cattle'!$A6:$M5938,10)</f>
        <v>6</v>
      </c>
      <c r="GE12" s="217">
        <f>VLOOKUP(GE9,'FR Cattle'!$A6:$M5938,10)</f>
        <v>6</v>
      </c>
      <c r="GF12" s="217">
        <f>VLOOKUP(GF9,'FR Cattle'!$A6:$M5938,10)</f>
        <v>6</v>
      </c>
      <c r="GG12" s="217">
        <f>VLOOKUP(GG9,'FR Cattle'!$A6:$M5938,10)</f>
        <v>5.8</v>
      </c>
      <c r="GH12" s="217">
        <f>VLOOKUP(GH9,'FR Cattle'!$A6:$M5938,10)</f>
        <v>5.8</v>
      </c>
      <c r="GI12" s="217">
        <f>VLOOKUP(GI9,'FR Cattle'!$A6:$M5938,10)</f>
        <v>5.8</v>
      </c>
      <c r="GJ12" s="217">
        <f>VLOOKUP(GJ9,'FR Cattle'!$A6:$M5938,10)</f>
        <v>5.8</v>
      </c>
      <c r="GK12" s="217">
        <f>VLOOKUP(GK9,'FR Cattle'!$A6:$M5938,10)</f>
        <v>6.1</v>
      </c>
      <c r="GL12" s="217">
        <f>VLOOKUP(GL9,'FR Cattle'!$A6:$M5938,10)</f>
        <v>6.1</v>
      </c>
      <c r="GM12" s="217">
        <f>VLOOKUP(GM9,'FR Cattle'!$A6:$M5938,10)</f>
        <v>6.1</v>
      </c>
      <c r="GN12" s="217">
        <f>VLOOKUP(GN9,'FR Cattle'!$A6:$M5938,10)</f>
        <v>6.1</v>
      </c>
      <c r="GO12" s="217">
        <f>VLOOKUP(GO9,'FR Cattle'!$A6:$M5938,10)</f>
        <v>6.1</v>
      </c>
      <c r="GP12" s="217">
        <f>VLOOKUP(GP9,'FR Cattle'!$A6:$M5938,10)</f>
        <v>6.1</v>
      </c>
      <c r="GQ12" s="217">
        <f>VLOOKUP(GQ9,'FR Cattle'!$A6:$M5938,10)</f>
        <v>6.1</v>
      </c>
      <c r="GR12" s="217">
        <f>VLOOKUP(GR9,'FR Cattle'!$A6:$M5938,10)</f>
        <v>6.1</v>
      </c>
      <c r="GS12" s="217">
        <f>VLOOKUP(GS9,'FR Cattle'!$A6:$M5938,10)</f>
        <v>6.1</v>
      </c>
      <c r="GT12" s="217">
        <f>VLOOKUP(GT9,'FR Cattle'!$A6:$M5938,10)</f>
        <v>6.1</v>
      </c>
      <c r="GU12" s="217">
        <f>VLOOKUP(GU9,'FR Cattle'!$A6:$M5938,10)</f>
        <v>6.1</v>
      </c>
      <c r="GV12" s="217">
        <f>VLOOKUP(GV9,'FR Cattle'!$A6:$M5938,10)</f>
        <v>6.1</v>
      </c>
      <c r="GW12" s="217">
        <f>VLOOKUP(GW9,'FR Cattle'!$A6:$M5938,10)</f>
        <v>6.2</v>
      </c>
      <c r="GX12" s="217">
        <f>VLOOKUP(GX9,'FR Cattle'!$A6:$M5938,10)</f>
        <v>6.2</v>
      </c>
      <c r="GY12" s="217">
        <f>VLOOKUP(GY9,'FR Cattle'!$A6:$M5938,10)</f>
        <v>6.2</v>
      </c>
      <c r="GZ12" s="217">
        <f>VLOOKUP(GZ9,'FR Cattle'!$A6:$M5938,10)</f>
        <v>6.1</v>
      </c>
      <c r="HA12" s="217">
        <f>VLOOKUP(HA9,'FR Cattle'!$A6:$M5938,10)</f>
        <v>6.2</v>
      </c>
      <c r="HB12" s="217">
        <f>VLOOKUP(HB9,'FR Cattle'!$A6:$M5938,10)</f>
        <v>6.2</v>
      </c>
      <c r="HC12" s="217">
        <f>VLOOKUP(HC9,'FR Cattle'!$A6:$M5938,10)</f>
        <v>6.2</v>
      </c>
      <c r="HD12" s="217">
        <f>VLOOKUP(HD9,'FR Cattle'!$A6:$M5938,10)</f>
        <v>6.2</v>
      </c>
      <c r="HE12" s="217">
        <f>VLOOKUP(HE9,'FR Cattle'!$A6:$M5938,10)</f>
        <v>6.2</v>
      </c>
      <c r="HF12" s="217">
        <f>VLOOKUP(HF9,'FR Cattle'!$A6:$M5938,10)</f>
        <v>6.3</v>
      </c>
      <c r="HG12" s="217">
        <f>VLOOKUP(HG9,'FR Cattle'!$A6:$M5938,10)</f>
        <v>6.3</v>
      </c>
      <c r="HH12" s="217">
        <f>VLOOKUP(HH9,'FR Cattle'!$A6:$M5938,10)</f>
        <v>6.3</v>
      </c>
      <c r="HI12" s="217">
        <f>VLOOKUP(HI9,'FR Cattle'!$A6:$M5938,10)</f>
        <v>6.3</v>
      </c>
      <c r="HJ12" s="217">
        <f>VLOOKUP(HJ9,'FR Cattle'!$A6:$M5938,10)</f>
        <v>6.3</v>
      </c>
      <c r="HK12" s="217">
        <f>VLOOKUP(HK9,'FR Cattle'!$A6:$M5938,10)</f>
        <v>6.3</v>
      </c>
      <c r="HL12" s="217">
        <f>VLOOKUP(HL9,'FR Cattle'!$A6:$M5938,10)</f>
        <v>6.3</v>
      </c>
      <c r="HM12" s="217">
        <f>VLOOKUP(HM9,'FR Cattle'!$A6:$M5938,10)</f>
        <v>6.3</v>
      </c>
      <c r="HN12" s="217">
        <f>VLOOKUP(HN9,'FR Cattle'!$A6:$M5938,10)</f>
        <v>6.3</v>
      </c>
      <c r="HO12" s="217">
        <f>VLOOKUP(HO9,'FR Cattle'!$A6:$M5938,10)</f>
        <v>6.3</v>
      </c>
      <c r="HP12" s="217">
        <f>VLOOKUP(HP9,'FR Cattle'!$A6:$M5938,10)</f>
        <v>6.3</v>
      </c>
      <c r="HQ12" s="217">
        <f>VLOOKUP(HQ9,'FR Cattle'!$A6:$M5938,10)</f>
        <v>6.3</v>
      </c>
      <c r="HR12" s="217">
        <f>VLOOKUP(HR9,'FR Cattle'!$A6:$M5938,10)</f>
        <v>6.3</v>
      </c>
      <c r="HS12" s="217">
        <f>VLOOKUP(HS9,'FR Cattle'!$A6:$M5938,10)</f>
        <v>6.3</v>
      </c>
      <c r="HT12" s="217">
        <f>VLOOKUP(HT9,'FR Cattle'!$A6:$M5938,10)</f>
        <v>6.6</v>
      </c>
      <c r="HU12" s="217">
        <f>VLOOKUP(HU9,'FR Cattle'!$A6:$M5938,10)</f>
        <v>6.3</v>
      </c>
      <c r="HV12" s="217">
        <f>VLOOKUP(HV9,'FR Cattle'!$A6:$M5938,10)</f>
        <v>6.3</v>
      </c>
      <c r="HW12" s="217">
        <f>VLOOKUP(HW9,'FR Cattle'!$A6:$M5938,10)</f>
        <v>6.3</v>
      </c>
      <c r="HX12" s="217">
        <f>VLOOKUP(HX9,'FR Cattle'!$A6:$M5938,10)</f>
        <v>6.3</v>
      </c>
      <c r="HY12" s="217">
        <f>VLOOKUP(HY9,'FR Cattle'!$A6:$M5938,10)</f>
        <v>6.3</v>
      </c>
      <c r="HZ12" s="217">
        <f>VLOOKUP(HZ9,'FR Cattle'!$A6:$M5938,10)</f>
        <v>6.3</v>
      </c>
      <c r="IA12" s="217">
        <f>VLOOKUP(IA9,'FR Cattle'!$A6:$M5938,10)</f>
        <v>6.3</v>
      </c>
      <c r="IB12" s="217">
        <f>VLOOKUP(IB9,'FR Cattle'!$A6:$M5938,10)</f>
        <v>6.3</v>
      </c>
      <c r="IC12" s="217">
        <f>VLOOKUP(IC9,'FR Cattle'!$A6:$M5938,10)</f>
        <v>6.1</v>
      </c>
      <c r="ID12" s="217">
        <f>VLOOKUP(ID9,'FR Cattle'!$A6:$M5938,10)</f>
        <v>6.1</v>
      </c>
      <c r="IE12" s="217">
        <f>VLOOKUP(IE9,'FR Cattle'!$A6:$M5938,10)</f>
        <v>6.1</v>
      </c>
      <c r="IF12" s="217">
        <f>VLOOKUP(IF9,'FR Cattle'!$A6:$M5938,10)</f>
        <v>6.1</v>
      </c>
      <c r="IG12" s="217">
        <f>VLOOKUP(IG9,'FR Cattle'!$A6:$M5938,10)</f>
        <v>6.1</v>
      </c>
      <c r="IH12" s="217">
        <f>VLOOKUP(IH9,'FR Cattle'!$A6:$M5938,10)</f>
        <v>6.1</v>
      </c>
      <c r="II12" s="217">
        <f>VLOOKUP(II9,'FR Cattle'!$A6:$M5938,10)</f>
        <v>6.1</v>
      </c>
      <c r="IJ12" s="217">
        <f>VLOOKUP(IJ9,'FR Cattle'!$A6:$M5938,10)</f>
        <v>6.1</v>
      </c>
      <c r="IK12" s="217">
        <f>VLOOKUP(IK9,'FR Cattle'!$A6:$M5938,10)</f>
        <v>6.3</v>
      </c>
      <c r="IL12" s="217">
        <f>VLOOKUP(IL9,'FR Cattle'!$A6:$M5938,10)</f>
        <v>6.3</v>
      </c>
      <c r="IM12" s="217">
        <f>VLOOKUP(IM9,'FR Cattle'!$A6:$M5938,10)</f>
        <v>6.3</v>
      </c>
      <c r="IN12" s="217">
        <f>VLOOKUP(IN9,'FR Cattle'!$A6:$M5938,10)</f>
        <v>6.3</v>
      </c>
      <c r="IO12" s="217">
        <f>VLOOKUP(IO9,'FR Cattle'!$A6:$M5938,10)</f>
        <v>6.4</v>
      </c>
      <c r="IP12" s="217">
        <f>VLOOKUP(IP9,'FR Cattle'!$A6:$M5938,10)</f>
        <v>6.4</v>
      </c>
      <c r="IQ12" s="217">
        <f>VLOOKUP(IQ9,'FR Cattle'!$A6:$M5938,10)</f>
        <v>6.4</v>
      </c>
      <c r="IR12" s="217">
        <f>VLOOKUP(IR9,'FR Cattle'!$A6:$M5938,10)</f>
        <v>6.4</v>
      </c>
      <c r="IS12" s="217">
        <f>VLOOKUP(IS9,'FR Cattle'!$A6:$M5938,10)</f>
        <v>6.4</v>
      </c>
      <c r="IT12" s="217">
        <f>VLOOKUP(IT9,'FR Cattle'!$A6:$M5938,10)</f>
        <v>6.4</v>
      </c>
      <c r="IU12" s="217">
        <f>VLOOKUP(IU9,'FR Cattle'!$A6:$M5938,10)</f>
        <v>6.4</v>
      </c>
      <c r="IV12" s="217">
        <f>VLOOKUP(IV9,'FR Cattle'!$A6:$M5938,10)</f>
        <v>6.4</v>
      </c>
      <c r="IW12" s="217">
        <f>VLOOKUP(IW9,'FR Cattle'!$A6:$M5938,10)</f>
        <v>6.4</v>
      </c>
      <c r="IX12" s="217">
        <f>VLOOKUP(IX9,'FR Cattle'!$A6:$M5938,10)</f>
        <v>6.4</v>
      </c>
      <c r="IY12" s="217">
        <f>VLOOKUP(IY9,'FR Cattle'!$A6:$M5938,10)</f>
        <v>6.5</v>
      </c>
      <c r="IZ12" s="217">
        <f>VLOOKUP(IZ9,'FR Cattle'!$A6:$M5938,10)</f>
        <v>6.5</v>
      </c>
      <c r="JA12" s="217">
        <f>VLOOKUP(JA9,'FR Cattle'!$A6:$M5938,10)</f>
        <v>6.5</v>
      </c>
      <c r="JB12" s="217">
        <f>VLOOKUP(JB9,'FR Cattle'!$A6:$M5938,10)</f>
        <v>6.5</v>
      </c>
      <c r="JC12" s="217">
        <f>VLOOKUP(JC9,'FR Cattle'!$A6:$M5938,10)</f>
        <v>6.5</v>
      </c>
      <c r="JD12" s="217">
        <f>VLOOKUP(JD9,'FR Cattle'!$A6:$M5938,10)</f>
        <v>6.5</v>
      </c>
      <c r="JE12" s="217">
        <f>VLOOKUP(JE9,'FR Cattle'!$A6:$M5938,10)</f>
        <v>6.5</v>
      </c>
      <c r="JF12" s="240"/>
      <c r="JG12" s="240"/>
      <c r="JH12" s="240"/>
      <c r="JW12" s="231"/>
      <c r="JX12" s="231"/>
    </row>
    <row r="13" spans="1:285" ht="15" customHeight="1">
      <c r="B13" s="286"/>
      <c r="C13" s="276" t="s">
        <v>4</v>
      </c>
      <c r="D13" s="214" t="s">
        <v>24</v>
      </c>
      <c r="E13" s="216">
        <f>VLOOKUP(E9,'FR Cattle'!$1:$5938,15)</f>
        <v>2.4</v>
      </c>
      <c r="F13" s="216">
        <f>VLOOKUP(F9,'FR Cattle'!$1:$5938,15)</f>
        <v>2.2000000000000002</v>
      </c>
      <c r="G13" s="216">
        <f>VLOOKUP(G9,'FR Cattle'!$1:$5938,15)</f>
        <v>2.5</v>
      </c>
      <c r="H13" s="216">
        <f>VLOOKUP(H9,'FR Cattle'!$1:$5938,15)</f>
        <v>2.6</v>
      </c>
      <c r="I13" s="216">
        <f>VLOOKUP(I9,'FR Cattle'!$1:$5938,15)</f>
        <v>2.4</v>
      </c>
      <c r="J13" s="216">
        <f>VLOOKUP(J9,'FR Cattle'!$1:$5938,15)</f>
        <v>2.4</v>
      </c>
      <c r="K13" s="216">
        <f>VLOOKUP(K9,'FR Cattle'!$1:$5938,15)</f>
        <v>2.1</v>
      </c>
      <c r="L13" s="216">
        <f>VLOOKUP(L9,'FR Cattle'!$1:$5938,15)</f>
        <v>2.2999999999999998</v>
      </c>
      <c r="M13" s="216">
        <f>VLOOKUP(M9,'FR Cattle'!$1:$5938,15)</f>
        <v>2.2000000000000002</v>
      </c>
      <c r="N13" s="216">
        <f>VLOOKUP(N9,'FR Cattle'!$1:$5938,15)</f>
        <v>2</v>
      </c>
      <c r="O13" s="216">
        <f>VLOOKUP(O9,'FR Cattle'!$1:$5938,15)</f>
        <v>2</v>
      </c>
      <c r="P13" s="216">
        <f>VLOOKUP(P9,'FR Cattle'!$1:$5938,15)</f>
        <v>2</v>
      </c>
      <c r="Q13" s="216">
        <f>VLOOKUP(Q9,'FR Cattle'!$1:$5938,15)</f>
        <v>1.9</v>
      </c>
      <c r="R13" s="216">
        <f>VLOOKUP(R9,'FR Cattle'!$1:$5938,15)</f>
        <v>2</v>
      </c>
      <c r="S13" s="216">
        <f>VLOOKUP(S9,'FR Cattle'!$1:$5938,15)</f>
        <v>2</v>
      </c>
      <c r="T13" s="216">
        <f>VLOOKUP(T9,'FR Cattle'!$1:$5938,15)</f>
        <v>2</v>
      </c>
      <c r="U13" s="216">
        <f>VLOOKUP(U9,'FR Cattle'!$1:$5938,15)</f>
        <v>2.1</v>
      </c>
      <c r="V13" s="216">
        <f>VLOOKUP(V9,'FR Cattle'!$1:$5938,15)</f>
        <v>2</v>
      </c>
      <c r="W13" s="216">
        <f>VLOOKUP(W9,'FR Cattle'!$1:$5938,15)</f>
        <v>2.2999999999999998</v>
      </c>
      <c r="X13" s="216">
        <f>VLOOKUP(X9,'FR Cattle'!$1:$5938,15)</f>
        <v>2.2000000000000002</v>
      </c>
      <c r="Y13" s="216">
        <f>VLOOKUP(Y9,'FR Cattle'!$1:$5938,15)</f>
        <v>2.4</v>
      </c>
      <c r="Z13" s="216">
        <f>VLOOKUP(Z9,'FR Cattle'!$1:$5938,15)</f>
        <v>2.8</v>
      </c>
      <c r="AA13" s="216">
        <f>VLOOKUP(AA9,'FR Cattle'!$1:$5938,15)</f>
        <v>2.6</v>
      </c>
      <c r="AB13" s="216">
        <f>VLOOKUP(AB9,'FR Cattle'!$1:$5938,15)</f>
        <v>2.2000000000000002</v>
      </c>
      <c r="AC13" s="216">
        <f>VLOOKUP(AC9,'FR Cattle'!$1:$5938,15)</f>
        <v>2.4</v>
      </c>
      <c r="AD13" s="216">
        <f>VLOOKUP(AD9,'FR Cattle'!$1:$5938,15)</f>
        <v>2.8</v>
      </c>
      <c r="AE13" s="216">
        <f>VLOOKUP(AE9,'FR Cattle'!$1:$5938,15)</f>
        <v>2.7</v>
      </c>
      <c r="AF13" s="216">
        <f>VLOOKUP(AF9,'FR Cattle'!$1:$5938,15)</f>
        <v>2.6</v>
      </c>
      <c r="AG13" s="216">
        <f>VLOOKUP(AG9,'FR Cattle'!$1:$5938,15)</f>
        <v>2.6</v>
      </c>
      <c r="AH13" s="216">
        <f>VLOOKUP(AH9,'FR Cattle'!$1:$5938,15)</f>
        <v>2.6</v>
      </c>
      <c r="AI13" s="216">
        <f>VLOOKUP(AI9,'FR Cattle'!$1:$5938,15)</f>
        <v>2.6</v>
      </c>
      <c r="AJ13" s="216">
        <f>VLOOKUP(AJ9,'FR Cattle'!$1:$5938,15)</f>
        <v>2.2000000000000002</v>
      </c>
      <c r="AK13" s="216">
        <f>VLOOKUP(AK9,'FR Cattle'!$1:$5938,15)</f>
        <v>2.2000000000000002</v>
      </c>
      <c r="AL13" s="216">
        <f>VLOOKUP(AL9,'FR Cattle'!$1:$5938,15)</f>
        <v>2.2999999999999998</v>
      </c>
      <c r="AM13" s="216">
        <f>VLOOKUP(AM9,'FR Cattle'!$1:$5938,15)</f>
        <v>2.7</v>
      </c>
      <c r="AN13" s="216">
        <f>VLOOKUP(AN9,'FR Cattle'!$1:$5938,15)</f>
        <v>2.9</v>
      </c>
      <c r="AO13" s="216">
        <f>VLOOKUP(AO9,'FR Cattle'!$1:$5938,15)</f>
        <v>3</v>
      </c>
      <c r="AP13" s="216">
        <f>VLOOKUP(AP9,'FR Cattle'!$1:$5938,15)</f>
        <v>2.5</v>
      </c>
      <c r="AQ13" s="216">
        <f>VLOOKUP(AQ9,'FR Cattle'!$1:$5938,15)</f>
        <v>2.4</v>
      </c>
      <c r="AR13" s="216">
        <f>VLOOKUP(AR9,'FR Cattle'!$1:$5938,15)</f>
        <v>2.4</v>
      </c>
      <c r="AS13" s="216">
        <f>VLOOKUP(AS9,'FR Cattle'!$1:$5938,15)</f>
        <v>2.2999999999999998</v>
      </c>
      <c r="AT13" s="216">
        <f>VLOOKUP(AT9,'FR Cattle'!$1:$5938,15)</f>
        <v>2.2999999999999998</v>
      </c>
      <c r="AU13" s="216">
        <f>VLOOKUP(AU9,'FR Cattle'!$1:$5938,15)</f>
        <v>2.4</v>
      </c>
      <c r="AV13" s="216">
        <f>VLOOKUP(AV9,'FR Cattle'!$1:$5938,15)</f>
        <v>2.4</v>
      </c>
      <c r="AW13" s="216">
        <f>VLOOKUP(AW9,'FR Cattle'!$1:$5938,15)</f>
        <v>2.4</v>
      </c>
      <c r="AX13" s="216">
        <f>VLOOKUP(AX9,'FR Cattle'!$1:$5938,15)</f>
        <v>2.1</v>
      </c>
      <c r="AY13" s="216">
        <f>VLOOKUP(AY9,'FR Cattle'!$1:$5938,15)</f>
        <v>2.1</v>
      </c>
      <c r="AZ13" s="216">
        <f>VLOOKUP(AZ9,'FR Cattle'!$1:$5938,15)</f>
        <v>2.1</v>
      </c>
      <c r="BA13" s="216">
        <f>VLOOKUP(BA9,'FR Cattle'!$1:$5938,15)</f>
        <v>2.5</v>
      </c>
      <c r="BB13" s="216">
        <f>VLOOKUP(BB9,'FR Cattle'!$1:$5938,15)</f>
        <v>2.4</v>
      </c>
      <c r="BC13" s="216">
        <f>VLOOKUP(BC9,'FR Cattle'!$1:$5938,15)</f>
        <v>2.4</v>
      </c>
      <c r="BD13" s="216">
        <f>VLOOKUP(BD9,'FR Cattle'!$1:$5938,15)</f>
        <v>2.5</v>
      </c>
      <c r="BE13" s="216">
        <f>VLOOKUP(BE9,'FR Cattle'!$1:$5938,15)</f>
        <v>2.2000000000000002</v>
      </c>
      <c r="BF13" s="216">
        <f>VLOOKUP(BF9,'FR Cattle'!$1:$5938,15)</f>
        <v>2.2000000000000002</v>
      </c>
      <c r="BG13" s="216">
        <f>VLOOKUP(BG9,'FR Cattle'!$1:$5938,15)</f>
        <v>2.2000000000000002</v>
      </c>
      <c r="BH13" s="216">
        <f>VLOOKUP(BH9,'FR Cattle'!$1:$5938,15)</f>
        <v>2.2000000000000002</v>
      </c>
      <c r="BI13" s="216">
        <f>VLOOKUP(BI9,'FR Cattle'!$1:$5938,15)</f>
        <v>2.2000000000000002</v>
      </c>
      <c r="BJ13" s="216">
        <f>VLOOKUP(BJ9,'FR Cattle'!$1:$5938,15)</f>
        <v>2.2000000000000002</v>
      </c>
      <c r="BK13" s="216">
        <f>VLOOKUP(BK9,'FR Cattle'!$1:$5938,15)</f>
        <v>2.1</v>
      </c>
      <c r="BL13" s="216">
        <f>VLOOKUP(BL9,'FR Cattle'!$1:$5938,15)</f>
        <v>2.1</v>
      </c>
      <c r="BM13" s="216">
        <f>VLOOKUP(BM9,'FR Cattle'!$1:$5938,15)</f>
        <v>1.8</v>
      </c>
      <c r="BN13" s="216">
        <f>VLOOKUP(BN9,'FR Cattle'!$1:$5938,15)</f>
        <v>1.8</v>
      </c>
      <c r="BO13" s="216">
        <f>VLOOKUP(BO9,'FR Cattle'!$1:$5938,15)</f>
        <v>1.7</v>
      </c>
      <c r="BP13" s="216">
        <f>VLOOKUP(BP9,'FR Cattle'!$1:$5938,15)</f>
        <v>1.7</v>
      </c>
      <c r="BQ13" s="216">
        <f>VLOOKUP(BQ9,'FR Cattle'!$1:$5938,15)</f>
        <v>1.7</v>
      </c>
      <c r="BR13" s="216">
        <f>VLOOKUP(BR9,'FR Cattle'!$1:$5938,15)</f>
        <v>1.7</v>
      </c>
      <c r="BS13" s="216">
        <f>VLOOKUP(BS9,'FR Cattle'!$1:$5938,15)</f>
        <v>2</v>
      </c>
      <c r="BT13" s="216">
        <f>VLOOKUP(BT9,'FR Cattle'!$1:$5938,15)</f>
        <v>2.1</v>
      </c>
      <c r="BU13" s="216">
        <f>VLOOKUP(BU9,'FR Cattle'!$1:$5938,15)</f>
        <v>2.2000000000000002</v>
      </c>
      <c r="BV13" s="216">
        <f>VLOOKUP(BV9,'FR Cattle'!$1:$5938,15)</f>
        <v>2.2000000000000002</v>
      </c>
      <c r="BW13" s="216">
        <f>VLOOKUP(BW9,'FR Cattle'!$1:$5938,15)</f>
        <v>2.2000000000000002</v>
      </c>
      <c r="BX13" s="216">
        <f>VLOOKUP(BX9,'FR Cattle'!$1:$5938,15)</f>
        <v>2.4</v>
      </c>
      <c r="BY13" s="216">
        <f>VLOOKUP(BY9,'FR Cattle'!$1:$5938,15)</f>
        <v>2.4</v>
      </c>
      <c r="BZ13" s="216">
        <f>VLOOKUP(BZ9,'FR Cattle'!$1:$5938,15)</f>
        <v>2.4</v>
      </c>
      <c r="CA13" s="216">
        <f>VLOOKUP(CA9,'FR Cattle'!$1:$5938,15)</f>
        <v>2.4</v>
      </c>
      <c r="CB13" s="216">
        <f>VLOOKUP(CB9,'FR Cattle'!$1:$5938,15)</f>
        <v>2.5</v>
      </c>
      <c r="CC13" s="216">
        <f>VLOOKUP(CC9,'FR Cattle'!$1:$5938,15)</f>
        <v>2.6</v>
      </c>
      <c r="CD13" s="216">
        <f>VLOOKUP(CD9,'FR Cattle'!$1:$5938,15)</f>
        <v>2.8</v>
      </c>
      <c r="CE13" s="216">
        <f>VLOOKUP(CE9,'FR Cattle'!$1:$5938,15)</f>
        <v>3</v>
      </c>
      <c r="CF13" s="216">
        <f>VLOOKUP(CF9,'FR Cattle'!$1:$5938,15)</f>
        <v>2.7</v>
      </c>
      <c r="CG13" s="216">
        <f>VLOOKUP(CG9,'FR Cattle'!$1:$5938,15)</f>
        <v>2.7</v>
      </c>
      <c r="CH13" s="216">
        <f>VLOOKUP(CH9,'FR Cattle'!$1:$5938,15)</f>
        <v>2.7</v>
      </c>
      <c r="CI13" s="216">
        <f>VLOOKUP(CI9,'FR Cattle'!$1:$5938,15)</f>
        <v>2.6</v>
      </c>
      <c r="CJ13" s="216">
        <f>VLOOKUP(CJ9,'FR Cattle'!$1:$5938,15)</f>
        <v>2.6</v>
      </c>
      <c r="CK13" s="216">
        <f>VLOOKUP(CK9,'FR Cattle'!$1:$5938,15)</f>
        <v>2.2999999999999998</v>
      </c>
      <c r="CL13" s="216">
        <f>VLOOKUP(CL9,'FR Cattle'!$1:$5938,15)</f>
        <v>2.4</v>
      </c>
      <c r="CM13" s="216">
        <f>VLOOKUP(CM9,'FR Cattle'!$1:$5938,15)</f>
        <v>2.4</v>
      </c>
      <c r="CN13" s="216">
        <f>VLOOKUP(CN9,'FR Cattle'!$1:$5938,15)</f>
        <v>2.4</v>
      </c>
      <c r="CO13" s="216">
        <f>VLOOKUP(CO9,'FR Cattle'!$1:$5938,15)</f>
        <v>2.2999999999999998</v>
      </c>
      <c r="CP13" s="216">
        <f>VLOOKUP(CP9,'FR Cattle'!$1:$5938,15)</f>
        <v>2.2999999999999998</v>
      </c>
      <c r="CQ13" s="216">
        <f>VLOOKUP(CQ9,'FR Cattle'!$1:$5938,15)</f>
        <v>2.7</v>
      </c>
      <c r="CR13" s="216">
        <f>VLOOKUP(CR9,'FR Cattle'!$1:$5938,15)</f>
        <v>2.9</v>
      </c>
      <c r="CS13" s="216">
        <f>VLOOKUP(CS9,'FR Cattle'!$1:$5938,15)</f>
        <v>2.9</v>
      </c>
      <c r="CT13" s="216">
        <f>VLOOKUP(CT9,'FR Cattle'!$1:$5938,15)</f>
        <v>2.9</v>
      </c>
      <c r="CU13" s="216">
        <f>VLOOKUP(CU9,'FR Cattle'!$1:$5938,15)</f>
        <v>3</v>
      </c>
      <c r="CV13" s="216">
        <f>VLOOKUP(CV9,'FR Cattle'!$1:$5938,15)</f>
        <v>2.8</v>
      </c>
      <c r="CW13" s="216">
        <f>VLOOKUP(CW9,'FR Cattle'!$1:$5938,15)</f>
        <v>2.8</v>
      </c>
      <c r="CX13" s="216">
        <f>VLOOKUP(CX9,'FR Cattle'!$1:$5938,15)</f>
        <v>2.4</v>
      </c>
      <c r="CY13" s="216">
        <f>VLOOKUP(CY9,'FR Cattle'!$1:$5938,15)</f>
        <v>2.5</v>
      </c>
      <c r="CZ13" s="216">
        <f>VLOOKUP(CZ9,'FR Cattle'!$1:$5938,15)</f>
        <v>2.4</v>
      </c>
      <c r="DA13" s="216">
        <f>VLOOKUP(DA9,'FR Cattle'!$1:$5938,15)</f>
        <v>2.2999999999999998</v>
      </c>
      <c r="DB13" s="216">
        <f>VLOOKUP(DB9,'FR Cattle'!$1:$5938,15)</f>
        <v>2.2000000000000002</v>
      </c>
      <c r="DC13" s="216">
        <f>VLOOKUP(DC9,'FR Cattle'!$1:$5938,15)</f>
        <v>2.1</v>
      </c>
      <c r="DD13" s="216">
        <f>VLOOKUP(DD9,'FR Cattle'!$1:$5938,15)</f>
        <v>2.2000000000000002</v>
      </c>
      <c r="DE13" s="216">
        <f>VLOOKUP(DE9,'FR Cattle'!$1:$5938,15)</f>
        <v>2.4</v>
      </c>
      <c r="DF13" s="216">
        <f>VLOOKUP(DF9,'FR Cattle'!$1:$5938,15)</f>
        <v>2.6</v>
      </c>
      <c r="DG13" s="216">
        <f>VLOOKUP(DG9,'FR Cattle'!$1:$5938,15)</f>
        <v>2.6</v>
      </c>
      <c r="DH13" s="216">
        <f>VLOOKUP(DH9,'FR Cattle'!$1:$5938,15)</f>
        <v>2.5</v>
      </c>
      <c r="DI13" s="216">
        <f>VLOOKUP(DI9,'FR Cattle'!$1:$5938,15)</f>
        <v>2.5</v>
      </c>
      <c r="DJ13" s="216">
        <f>VLOOKUP(DJ9,'FR Cattle'!$1:$5938,15)</f>
        <v>2.5</v>
      </c>
      <c r="DK13" s="216">
        <f>VLOOKUP(DK9,'FR Cattle'!$1:$5938,15)</f>
        <v>2.2000000000000002</v>
      </c>
      <c r="DL13" s="216">
        <f>VLOOKUP(DL9,'FR Cattle'!$1:$5938,15)</f>
        <v>2.1</v>
      </c>
      <c r="DM13" s="216">
        <f>VLOOKUP(DM9,'FR Cattle'!$1:$5938,15)</f>
        <v>2.1</v>
      </c>
      <c r="DN13" s="216">
        <f>VLOOKUP(DN9,'FR Cattle'!$1:$5938,15)</f>
        <v>2.1</v>
      </c>
      <c r="DO13" s="216">
        <f>VLOOKUP(DO9,'FR Cattle'!$1:$5938,15)</f>
        <v>2.1</v>
      </c>
      <c r="DP13" s="216">
        <f>VLOOKUP(DP9,'FR Cattle'!$1:$5938,15)</f>
        <v>2</v>
      </c>
      <c r="DQ13" s="216">
        <f>VLOOKUP(DQ9,'FR Cattle'!$1:$5938,15)</f>
        <v>2</v>
      </c>
      <c r="DR13" s="216">
        <f>VLOOKUP(DR9,'FR Cattle'!$1:$5938,15)</f>
        <v>2</v>
      </c>
      <c r="DS13" s="216">
        <f>VLOOKUP(DS9,'FR Cattle'!$1:$5938,15)</f>
        <v>2.2999999999999998</v>
      </c>
      <c r="DT13" s="216">
        <f>VLOOKUP(DT9,'FR Cattle'!$1:$5938,15)</f>
        <v>2.2999999999999998</v>
      </c>
      <c r="DU13" s="216">
        <f>VLOOKUP(DU9,'FR Cattle'!$1:$5938,15)</f>
        <v>2.2999999999999998</v>
      </c>
      <c r="DV13" s="216">
        <f>VLOOKUP(DV9,'FR Cattle'!$1:$5938,15)</f>
        <v>2.2999999999999998</v>
      </c>
      <c r="DW13" s="216">
        <f>VLOOKUP(DW9,'FR Cattle'!$1:$5938,15)</f>
        <v>2.5</v>
      </c>
      <c r="DX13" s="216">
        <f>VLOOKUP(DX9,'FR Cattle'!$1:$5938,15)</f>
        <v>2.5</v>
      </c>
      <c r="DY13" s="216">
        <f>VLOOKUP(DY9,'FR Cattle'!$1:$5938,15)</f>
        <v>2.6</v>
      </c>
      <c r="DZ13" s="216">
        <f>VLOOKUP(DZ9,'FR Cattle'!$1:$5938,15)</f>
        <v>2.8</v>
      </c>
      <c r="EA13" s="216">
        <f>VLOOKUP(EA9,'FR Cattle'!$1:$5938,15)</f>
        <v>2.8</v>
      </c>
      <c r="EB13" s="216">
        <f>VLOOKUP(EB9,'FR Cattle'!$1:$5938,15)</f>
        <v>2.8</v>
      </c>
      <c r="EC13" s="216">
        <f>VLOOKUP(EC9,'FR Cattle'!$1:$5938,15)</f>
        <v>2.8</v>
      </c>
      <c r="ED13" s="216">
        <f>VLOOKUP(ED9,'FR Cattle'!$1:$5938,15)</f>
        <v>2.8</v>
      </c>
      <c r="EE13" s="216">
        <f>VLOOKUP(EE9,'FR Cattle'!$1:$5938,15)</f>
        <v>3</v>
      </c>
      <c r="EF13" s="216">
        <f>VLOOKUP(EF9,'FR Cattle'!$1:$5938,15)</f>
        <v>3</v>
      </c>
      <c r="EG13" s="216">
        <f>VLOOKUP(EG9,'FR Cattle'!$1:$5938,15)</f>
        <v>3</v>
      </c>
      <c r="EH13" s="216">
        <f>VLOOKUP(EH9,'FR Cattle'!$1:$5938,15)</f>
        <v>3.1</v>
      </c>
      <c r="EI13" s="216">
        <f>VLOOKUP(EI9,'FR Cattle'!$1:$5938,15)</f>
        <v>2.7</v>
      </c>
      <c r="EJ13" s="216">
        <f>VLOOKUP(EJ9,'FR Cattle'!$1:$5938,15)</f>
        <v>2.7</v>
      </c>
      <c r="EK13" s="216">
        <f>VLOOKUP(EK9,'FR Cattle'!$1:$5938,15)</f>
        <v>2.7</v>
      </c>
      <c r="EL13" s="216">
        <f>VLOOKUP(EL9,'FR Cattle'!$1:$5938,15)</f>
        <v>2.5</v>
      </c>
      <c r="EM13" s="216">
        <f>VLOOKUP(EM9,'FR Cattle'!$1:$5938,15)</f>
        <v>2.7</v>
      </c>
      <c r="EN13" s="216">
        <f>VLOOKUP(EN9,'FR Cattle'!$1:$5938,15)</f>
        <v>2.9</v>
      </c>
      <c r="EO13" s="216">
        <f>VLOOKUP(EO9,'FR Cattle'!$1:$5938,15)</f>
        <v>2.8</v>
      </c>
      <c r="EP13" s="216">
        <f>VLOOKUP(EP9,'FR Cattle'!$1:$5938,15)</f>
        <v>2.8</v>
      </c>
      <c r="EQ13" s="216">
        <f>VLOOKUP(EQ9,'FR Cattle'!$1:$5938,15)</f>
        <v>2.8</v>
      </c>
      <c r="ER13" s="216">
        <f>VLOOKUP(ER9,'FR Cattle'!$1:$5938,15)</f>
        <v>2.8</v>
      </c>
      <c r="ES13" s="216">
        <f>VLOOKUP(ES9,'FR Cattle'!$1:$5938,15)</f>
        <v>2.8</v>
      </c>
      <c r="ET13" s="216">
        <f>VLOOKUP(ET9,'FR Cattle'!$1:$5938,15)</f>
        <v>2.7</v>
      </c>
      <c r="EU13" s="216">
        <f>VLOOKUP(EU9,'FR Cattle'!$1:$5938,15)</f>
        <v>2.7</v>
      </c>
      <c r="EV13" s="216">
        <f>VLOOKUP(EV9,'FR Cattle'!$1:$5938,15)</f>
        <v>2.7</v>
      </c>
      <c r="EW13" s="216">
        <f>VLOOKUP(EW9,'FR Cattle'!$1:$5938,15)</f>
        <v>2.7</v>
      </c>
      <c r="EX13" s="216">
        <f>VLOOKUP(EX9,'FR Cattle'!$1:$5938,15)</f>
        <v>2.7</v>
      </c>
      <c r="EY13" s="216">
        <f>VLOOKUP(EY9,'FR Cattle'!$1:$5938,15)</f>
        <v>2.7</v>
      </c>
      <c r="EZ13" s="216">
        <f>VLOOKUP(EZ9,'FR Cattle'!$1:$5938,15)</f>
        <v>2.7</v>
      </c>
      <c r="FA13" s="216">
        <f>VLOOKUP(FA9,'FR Cattle'!$1:$5938,15)</f>
        <v>2.6</v>
      </c>
      <c r="FB13" s="216">
        <f>VLOOKUP(FB9,'FR Cattle'!$1:$5938,15)</f>
        <v>2.6</v>
      </c>
      <c r="FC13" s="216">
        <f>VLOOKUP(FC9,'FR Cattle'!$1:$5938,15)</f>
        <v>2.8</v>
      </c>
      <c r="FD13" s="216">
        <f>VLOOKUP(FD9,'FR Cattle'!$1:$5938,15)</f>
        <v>3</v>
      </c>
      <c r="FE13" s="216">
        <f>VLOOKUP(FE9,'FR Cattle'!$1:$5938,15)</f>
        <v>2.8</v>
      </c>
      <c r="FF13" s="216">
        <f>VLOOKUP(FF9,'FR Cattle'!$1:$5938,15)</f>
        <v>2.8</v>
      </c>
      <c r="FG13" s="216">
        <f>VLOOKUP(FG9,'FR Cattle'!$1:$5938,15)</f>
        <v>2.8</v>
      </c>
      <c r="FH13" s="216">
        <f>VLOOKUP(FH9,'FR Cattle'!$1:$5938,15)</f>
        <v>2.8</v>
      </c>
      <c r="FI13" s="216">
        <f>VLOOKUP(FI9,'FR Cattle'!$1:$5938,15)</f>
        <v>2.8</v>
      </c>
      <c r="FJ13" s="216">
        <f>VLOOKUP(FJ9,'FR Cattle'!$1:$5938,15)</f>
        <v>2.4</v>
      </c>
      <c r="FK13" s="216">
        <f>VLOOKUP(FK9,'FR Cattle'!$1:$5938,15)</f>
        <v>2.4</v>
      </c>
      <c r="FL13" s="216">
        <f>VLOOKUP(FL9,'FR Cattle'!$1:$5938,15)</f>
        <v>2.1</v>
      </c>
      <c r="FM13" s="216">
        <f>VLOOKUP(FM9,'FR Cattle'!$1:$5938,15)</f>
        <v>2.6</v>
      </c>
      <c r="FN13" s="216">
        <f>VLOOKUP(FN9,'FR Cattle'!$1:$5938,15)</f>
        <v>2.6</v>
      </c>
      <c r="FO13" s="216">
        <f>VLOOKUP(FO9,'FR Cattle'!$1:$5938,15)</f>
        <v>2.5</v>
      </c>
      <c r="FP13" s="216">
        <f>VLOOKUP(FP9,'FR Cattle'!$1:$5938,15)</f>
        <v>2.5</v>
      </c>
      <c r="FQ13" s="216">
        <f>VLOOKUP(FQ9,'FR Cattle'!$1:$5938,15)</f>
        <v>2.5</v>
      </c>
      <c r="FR13" s="216">
        <f>VLOOKUP(FR9,'FR Cattle'!$1:$5938,15)</f>
        <v>2.5</v>
      </c>
      <c r="FS13" s="216">
        <f>VLOOKUP(FS9,'FR Cattle'!$1:$5938,15)</f>
        <v>2.5</v>
      </c>
      <c r="FT13" s="216">
        <f>VLOOKUP(FT9,'FR Cattle'!$1:$5938,15)</f>
        <v>2.5</v>
      </c>
      <c r="FU13" s="216">
        <f>VLOOKUP(FU9,'FR Cattle'!$1:$5938,15)</f>
        <v>2.6</v>
      </c>
      <c r="FV13" s="216">
        <f>VLOOKUP(FV9,'FR Cattle'!$1:$5938,15)</f>
        <v>2.6</v>
      </c>
      <c r="FW13" s="216">
        <f>VLOOKUP(FW9,'FR Cattle'!$1:$5938,15)</f>
        <v>2.6</v>
      </c>
      <c r="FX13" s="216">
        <f>VLOOKUP(FX9,'FR Cattle'!$1:$5938,15)</f>
        <v>2.6</v>
      </c>
      <c r="FY13" s="216">
        <f>VLOOKUP(FY9,'FR Cattle'!$1:$5938,15)</f>
        <v>2.7</v>
      </c>
      <c r="FZ13" s="216">
        <f>VLOOKUP(FZ9,'FR Cattle'!$1:$5938,15)</f>
        <v>2.7</v>
      </c>
      <c r="GA13" s="216">
        <f>VLOOKUP(GA9,'FR Cattle'!$1:$5938,15)</f>
        <v>2.7</v>
      </c>
      <c r="GB13" s="216">
        <f>VLOOKUP(GB9,'FR Cattle'!$1:$5938,15)</f>
        <v>2.7</v>
      </c>
      <c r="GC13" s="216">
        <f>VLOOKUP(GC9,'FR Cattle'!$1:$5938,15)</f>
        <v>2.7</v>
      </c>
      <c r="GD13" s="216">
        <f>VLOOKUP(GD9,'FR Cattle'!$1:$5938,15)</f>
        <v>2.7</v>
      </c>
      <c r="GE13" s="216">
        <f>VLOOKUP(GE9,'FR Cattle'!$1:$5938,15)</f>
        <v>2.7</v>
      </c>
      <c r="GF13" s="216">
        <f>VLOOKUP(GF9,'FR Cattle'!$1:$5938,15)</f>
        <v>2.8</v>
      </c>
      <c r="GG13" s="216">
        <f>VLOOKUP(GG9,'FR Cattle'!$1:$5938,15)</f>
        <v>2.6</v>
      </c>
      <c r="GH13" s="216">
        <f>VLOOKUP(GH9,'FR Cattle'!$1:$5938,15)</f>
        <v>2.6</v>
      </c>
      <c r="GI13" s="216">
        <f>VLOOKUP(GI9,'FR Cattle'!$1:$5938,15)</f>
        <v>2.6</v>
      </c>
      <c r="GJ13" s="216">
        <f>VLOOKUP(GJ9,'FR Cattle'!$1:$5938,15)</f>
        <v>2.6</v>
      </c>
      <c r="GK13" s="216">
        <f>VLOOKUP(GK9,'FR Cattle'!$1:$5938,15)</f>
        <v>2.6</v>
      </c>
      <c r="GL13" s="216">
        <f>VLOOKUP(GL9,'FR Cattle'!$1:$5938,15)</f>
        <v>2.6</v>
      </c>
      <c r="GM13" s="216">
        <f>VLOOKUP(GM9,'FR Cattle'!$1:$5938,15)</f>
        <v>2.6</v>
      </c>
      <c r="GN13" s="216">
        <f>VLOOKUP(GN9,'FR Cattle'!$1:$5938,15)</f>
        <v>2.6</v>
      </c>
      <c r="GO13" s="216">
        <f>VLOOKUP(GO9,'FR Cattle'!$1:$5938,15)</f>
        <v>2.6</v>
      </c>
      <c r="GP13" s="216">
        <f>VLOOKUP(GP9,'FR Cattle'!$1:$5938,15)</f>
        <v>2.6</v>
      </c>
      <c r="GQ13" s="216">
        <f>VLOOKUP(GQ9,'FR Cattle'!$1:$5938,15)</f>
        <v>2.6</v>
      </c>
      <c r="GR13" s="216">
        <f>VLOOKUP(GR9,'FR Cattle'!$1:$5938,15)</f>
        <v>2.6</v>
      </c>
      <c r="GS13" s="216">
        <f>VLOOKUP(GS9,'FR Cattle'!$1:$5938,15)</f>
        <v>2.6</v>
      </c>
      <c r="GT13" s="216">
        <f>VLOOKUP(GT9,'FR Cattle'!$1:$5938,15)</f>
        <v>2.7</v>
      </c>
      <c r="GU13" s="216">
        <f>VLOOKUP(GU9,'FR Cattle'!$1:$5938,15)</f>
        <v>2.8</v>
      </c>
      <c r="GV13" s="216">
        <f>VLOOKUP(GV9,'FR Cattle'!$1:$5938,15)</f>
        <v>2.8</v>
      </c>
      <c r="GW13" s="216">
        <f>VLOOKUP(GW9,'FR Cattle'!$1:$5938,15)</f>
        <v>3</v>
      </c>
      <c r="GX13" s="216">
        <f>VLOOKUP(GX9,'FR Cattle'!$1:$5938,15)</f>
        <v>3</v>
      </c>
      <c r="GY13" s="216">
        <f>VLOOKUP(GY9,'FR Cattle'!$1:$5938,15)</f>
        <v>3</v>
      </c>
      <c r="GZ13" s="216">
        <f>VLOOKUP(GZ9,'FR Cattle'!$1:$5938,15)</f>
        <v>2.7</v>
      </c>
      <c r="HA13" s="216">
        <f>VLOOKUP(HA9,'FR Cattle'!$1:$5938,15)</f>
        <v>2.7</v>
      </c>
      <c r="HB13" s="216">
        <f>VLOOKUP(HB9,'FR Cattle'!$1:$5938,15)</f>
        <v>2.6</v>
      </c>
      <c r="HC13" s="216">
        <f>VLOOKUP(HC9,'FR Cattle'!$1:$5938,15)</f>
        <v>2.6</v>
      </c>
      <c r="HD13" s="216">
        <f>VLOOKUP(HD9,'FR Cattle'!$1:$5938,15)</f>
        <v>2.6</v>
      </c>
      <c r="HE13" s="216">
        <f>VLOOKUP(HE9,'FR Cattle'!$1:$5938,15)</f>
        <v>2.6</v>
      </c>
      <c r="HF13" s="216">
        <f>VLOOKUP(HF9,'FR Cattle'!$1:$5938,15)</f>
        <v>2.6</v>
      </c>
      <c r="HG13" s="216">
        <f>VLOOKUP(HG9,'FR Cattle'!$1:$5938,15)</f>
        <v>2.6</v>
      </c>
      <c r="HH13" s="216">
        <f>VLOOKUP(HH9,'FR Cattle'!$1:$5938,15)</f>
        <v>2.6</v>
      </c>
      <c r="HI13" s="216">
        <f>VLOOKUP(HI9,'FR Cattle'!$1:$5938,15)</f>
        <v>2.5</v>
      </c>
      <c r="HJ13" s="216">
        <f>VLOOKUP(HJ9,'FR Cattle'!$1:$5938,15)</f>
        <v>2.4</v>
      </c>
      <c r="HK13" s="216">
        <f>VLOOKUP(HK9,'FR Cattle'!$1:$5938,15)</f>
        <v>2.4</v>
      </c>
      <c r="HL13" s="216">
        <f>VLOOKUP(HL9,'FR Cattle'!$1:$5938,15)</f>
        <v>2.2000000000000002</v>
      </c>
      <c r="HM13" s="216">
        <f>VLOOKUP(HM9,'FR Cattle'!$1:$5938,15)</f>
        <v>2.2000000000000002</v>
      </c>
      <c r="HN13" s="216">
        <f>VLOOKUP(HN9,'FR Cattle'!$1:$5938,15)</f>
        <v>2.2000000000000002</v>
      </c>
      <c r="HO13" s="216">
        <f>VLOOKUP(HO9,'FR Cattle'!$1:$5938,15)</f>
        <v>2.2000000000000002</v>
      </c>
      <c r="HP13" s="216">
        <f>VLOOKUP(HP9,'FR Cattle'!$1:$5938,15)</f>
        <v>2.2000000000000002</v>
      </c>
      <c r="HQ13" s="216">
        <f>VLOOKUP(HQ9,'FR Cattle'!$1:$5938,15)</f>
        <v>2.2000000000000002</v>
      </c>
      <c r="HR13" s="216">
        <f>VLOOKUP(HR9,'FR Cattle'!$1:$5938,15)</f>
        <v>2.2000000000000002</v>
      </c>
      <c r="HS13" s="216">
        <f>VLOOKUP(HS9,'FR Cattle'!$1:$5938,15)</f>
        <v>2.2000000000000002</v>
      </c>
      <c r="HT13" s="216">
        <f>VLOOKUP(HT9,'FR Cattle'!$1:$5938,15)</f>
        <v>2.4</v>
      </c>
      <c r="HU13" s="216">
        <f>VLOOKUP(HU9,'FR Cattle'!$1:$5938,15)</f>
        <v>2.4</v>
      </c>
      <c r="HV13" s="216">
        <f>VLOOKUP(HV9,'FR Cattle'!$1:$5938,15)</f>
        <v>2.6</v>
      </c>
      <c r="HW13" s="216">
        <f>VLOOKUP(HW9,'FR Cattle'!$1:$5938,15)</f>
        <v>2.6</v>
      </c>
      <c r="HX13" s="216">
        <f>VLOOKUP(HX9,'FR Cattle'!$1:$5938,15)</f>
        <v>2.6</v>
      </c>
      <c r="HY13" s="216">
        <f>VLOOKUP(HY9,'FR Cattle'!$1:$5938,15)</f>
        <v>2.6</v>
      </c>
      <c r="HZ13" s="216">
        <f>VLOOKUP(HZ9,'FR Cattle'!$1:$5938,15)</f>
        <v>2.6</v>
      </c>
      <c r="IA13" s="216">
        <f>VLOOKUP(IA9,'FR Cattle'!$1:$5938,15)</f>
        <v>2.6</v>
      </c>
      <c r="IB13" s="216">
        <f>VLOOKUP(IB9,'FR Cattle'!$1:$5938,15)</f>
        <v>2.6</v>
      </c>
      <c r="IC13" s="216">
        <f>VLOOKUP(IC9,'FR Cattle'!$1:$5938,15)</f>
        <v>2.6</v>
      </c>
      <c r="ID13" s="216">
        <f>VLOOKUP(ID9,'FR Cattle'!$1:$5938,15)</f>
        <v>2.6</v>
      </c>
      <c r="IE13" s="216">
        <f>VLOOKUP(IE9,'FR Cattle'!$1:$5938,15)</f>
        <v>2.7</v>
      </c>
      <c r="IF13" s="216">
        <f>VLOOKUP(IF9,'FR Cattle'!$1:$5938,15)</f>
        <v>2.7</v>
      </c>
      <c r="IG13" s="216">
        <f>VLOOKUP(IG9,'FR Cattle'!$1:$5938,15)</f>
        <v>2.7</v>
      </c>
      <c r="IH13" s="216">
        <f>VLOOKUP(IH9,'FR Cattle'!$1:$5938,15)</f>
        <v>2.7</v>
      </c>
      <c r="II13" s="216">
        <f>VLOOKUP(II9,'FR Cattle'!$1:$5938,15)</f>
        <v>2.8</v>
      </c>
      <c r="IJ13" s="216">
        <f>VLOOKUP(IJ9,'FR Cattle'!$1:$5938,15)</f>
        <v>2.8</v>
      </c>
      <c r="IK13" s="216">
        <f>VLOOKUP(IK9,'FR Cattle'!$1:$5938,15)</f>
        <v>2.8</v>
      </c>
      <c r="IL13" s="216">
        <f>VLOOKUP(IL9,'FR Cattle'!$1:$5938,15)</f>
        <v>2.8</v>
      </c>
      <c r="IM13" s="216">
        <f>VLOOKUP(IM9,'FR Cattle'!$1:$5938,15)</f>
        <v>2.8</v>
      </c>
      <c r="IN13" s="216">
        <f>VLOOKUP(IN9,'FR Cattle'!$1:$5938,15)</f>
        <v>2.8</v>
      </c>
      <c r="IO13" s="216">
        <f>VLOOKUP(IO9,'FR Cattle'!$1:$5938,15)</f>
        <v>2.9</v>
      </c>
      <c r="IP13" s="216">
        <f>VLOOKUP(IP9,'FR Cattle'!$1:$5938,15)</f>
        <v>2.9</v>
      </c>
      <c r="IQ13" s="216">
        <f>VLOOKUP(IQ9,'FR Cattle'!$1:$5938,15)</f>
        <v>2.9</v>
      </c>
      <c r="IR13" s="216">
        <f>VLOOKUP(IR9,'FR Cattle'!$1:$5938,15)</f>
        <v>2.9</v>
      </c>
      <c r="IS13" s="216">
        <f>VLOOKUP(IS9,'FR Cattle'!$1:$5938,15)</f>
        <v>2.9</v>
      </c>
      <c r="IT13" s="216">
        <f>VLOOKUP(IT9,'FR Cattle'!$1:$5938,15)</f>
        <v>2.9</v>
      </c>
      <c r="IU13" s="216">
        <f>VLOOKUP(IU9,'FR Cattle'!$1:$5938,15)</f>
        <v>2.9</v>
      </c>
      <c r="IV13" s="216">
        <f>VLOOKUP(IV9,'FR Cattle'!$1:$5938,15)</f>
        <v>2.9</v>
      </c>
      <c r="IW13" s="216">
        <f>VLOOKUP(IW9,'FR Cattle'!$1:$5938,15)</f>
        <v>2.8</v>
      </c>
      <c r="IX13" s="216">
        <f>VLOOKUP(IX9,'FR Cattle'!$1:$5938,15)</f>
        <v>2.8</v>
      </c>
      <c r="IY13" s="216">
        <f>VLOOKUP(IY9,'FR Cattle'!$1:$5938,15)</f>
        <v>2.7</v>
      </c>
      <c r="IZ13" s="216">
        <f>VLOOKUP(IZ9,'FR Cattle'!$1:$5938,15)</f>
        <v>2.7</v>
      </c>
      <c r="JA13" s="216">
        <f>VLOOKUP(JA9,'FR Cattle'!$1:$5938,15)</f>
        <v>2.7</v>
      </c>
      <c r="JB13" s="216">
        <f>VLOOKUP(JB9,'FR Cattle'!$1:$5938,15)</f>
        <v>2.7</v>
      </c>
      <c r="JC13" s="216">
        <f>VLOOKUP(JC9,'FR Cattle'!$1:$5938,15)</f>
        <v>2.7</v>
      </c>
      <c r="JD13" s="216">
        <f>VLOOKUP(JD9,'FR Cattle'!$1:$5938,15)</f>
        <v>2.6</v>
      </c>
      <c r="JE13" s="216">
        <f>VLOOKUP(JE9,'FR Cattle'!$1:$5938,15)</f>
        <v>2.6</v>
      </c>
      <c r="JF13" s="240"/>
      <c r="JG13" s="240"/>
      <c r="JH13" s="240"/>
      <c r="JW13" s="231"/>
      <c r="JX13" s="231"/>
    </row>
    <row r="14" spans="1:285" ht="15" customHeight="1">
      <c r="B14" s="274"/>
      <c r="C14" s="277"/>
      <c r="D14" s="215" t="s">
        <v>25</v>
      </c>
      <c r="E14" s="217">
        <f>VLOOKUP(E9,'FR Cattle'!$1:$5938,20)</f>
        <v>4.4000000000000004</v>
      </c>
      <c r="F14" s="217">
        <f>VLOOKUP(F9,'FR Cattle'!$1:$5938,20)</f>
        <v>4.2</v>
      </c>
      <c r="G14" s="217">
        <f>VLOOKUP(G9,'FR Cattle'!$1:$5938,20)</f>
        <v>4.0999999999999996</v>
      </c>
      <c r="H14" s="217">
        <f>VLOOKUP(H9,'FR Cattle'!$1:$5938,20)</f>
        <v>4.0999999999999996</v>
      </c>
      <c r="I14" s="217">
        <f>VLOOKUP(I9,'FR Cattle'!$1:$5938,20)</f>
        <v>4</v>
      </c>
      <c r="J14" s="217">
        <f>VLOOKUP(J9,'FR Cattle'!$1:$5938,20)</f>
        <v>4</v>
      </c>
      <c r="K14" s="217">
        <f>VLOOKUP(K9,'FR Cattle'!$1:$5938,20)</f>
        <v>3.9</v>
      </c>
      <c r="L14" s="217">
        <f>VLOOKUP(L9,'FR Cattle'!$1:$5938,20)</f>
        <v>4.0999999999999996</v>
      </c>
      <c r="M14" s="217">
        <f>VLOOKUP(M9,'FR Cattle'!$1:$5938,20)</f>
        <v>4.3</v>
      </c>
      <c r="N14" s="217">
        <f>VLOOKUP(N9,'FR Cattle'!$1:$5938,20)</f>
        <v>4.2</v>
      </c>
      <c r="O14" s="217">
        <f>VLOOKUP(O9,'FR Cattle'!$1:$5938,20)</f>
        <v>4.2</v>
      </c>
      <c r="P14" s="217">
        <f>VLOOKUP(P9,'FR Cattle'!$1:$5938,20)</f>
        <v>4.2</v>
      </c>
      <c r="Q14" s="217">
        <f>VLOOKUP(Q9,'FR Cattle'!$1:$5938,20)</f>
        <v>4.2</v>
      </c>
      <c r="R14" s="217">
        <f>VLOOKUP(R9,'FR Cattle'!$1:$5938,20)</f>
        <v>4.2</v>
      </c>
      <c r="S14" s="217">
        <f>VLOOKUP(S9,'FR Cattle'!$1:$5938,20)</f>
        <v>4.2</v>
      </c>
      <c r="T14" s="217">
        <f>VLOOKUP(T9,'FR Cattle'!$1:$5938,20)</f>
        <v>4.2</v>
      </c>
      <c r="U14" s="217">
        <f>VLOOKUP(U9,'FR Cattle'!$1:$5938,20)</f>
        <v>4.2</v>
      </c>
      <c r="V14" s="217">
        <f>VLOOKUP(V9,'FR Cattle'!$1:$5938,20)</f>
        <v>4.0999999999999996</v>
      </c>
      <c r="W14" s="217">
        <f>VLOOKUP(W9,'FR Cattle'!$1:$5938,20)</f>
        <v>4.2</v>
      </c>
      <c r="X14" s="217">
        <f>VLOOKUP(X9,'FR Cattle'!$1:$5938,20)</f>
        <v>4.0999999999999996</v>
      </c>
      <c r="Y14" s="217">
        <f>VLOOKUP(Y9,'FR Cattle'!$1:$5938,20)</f>
        <v>4.0999999999999996</v>
      </c>
      <c r="Z14" s="217">
        <f>VLOOKUP(Z9,'FR Cattle'!$1:$5938,20)</f>
        <v>4.0999999999999996</v>
      </c>
      <c r="AA14" s="217">
        <f>VLOOKUP(AA9,'FR Cattle'!$1:$5938,20)</f>
        <v>4.0999999999999996</v>
      </c>
      <c r="AB14" s="217">
        <f>VLOOKUP(AB9,'FR Cattle'!$1:$5938,20)</f>
        <v>3.9</v>
      </c>
      <c r="AC14" s="217">
        <f>VLOOKUP(AC9,'FR Cattle'!$1:$5938,20)</f>
        <v>3.9</v>
      </c>
      <c r="AD14" s="217">
        <f>VLOOKUP(AD9,'FR Cattle'!$1:$5938,20)</f>
        <v>4.0999999999999996</v>
      </c>
      <c r="AE14" s="217">
        <f>VLOOKUP(AE9,'FR Cattle'!$1:$5938,20)</f>
        <v>3.8</v>
      </c>
      <c r="AF14" s="217">
        <f>VLOOKUP(AF9,'FR Cattle'!$1:$5938,20)</f>
        <v>3.8</v>
      </c>
      <c r="AG14" s="217">
        <f>VLOOKUP(AG9,'FR Cattle'!$1:$5938,20)</f>
        <v>3.8</v>
      </c>
      <c r="AH14" s="217">
        <f>VLOOKUP(AH9,'FR Cattle'!$1:$5938,20)</f>
        <v>3.8</v>
      </c>
      <c r="AI14" s="217">
        <f>VLOOKUP(AI9,'FR Cattle'!$1:$5938,20)</f>
        <v>3.8</v>
      </c>
      <c r="AJ14" s="217">
        <f>VLOOKUP(AJ9,'FR Cattle'!$1:$5938,20)</f>
        <v>4</v>
      </c>
      <c r="AK14" s="217">
        <f>VLOOKUP(AK9,'FR Cattle'!$1:$5938,20)</f>
        <v>4</v>
      </c>
      <c r="AL14" s="217">
        <f>VLOOKUP(AL9,'FR Cattle'!$1:$5938,20)</f>
        <v>4</v>
      </c>
      <c r="AM14" s="217">
        <f>VLOOKUP(AM9,'FR Cattle'!$1:$5938,20)</f>
        <v>4</v>
      </c>
      <c r="AN14" s="217">
        <f>VLOOKUP(AN9,'FR Cattle'!$1:$5938,20)</f>
        <v>4</v>
      </c>
      <c r="AO14" s="217">
        <f>VLOOKUP(AO9,'FR Cattle'!$1:$5938,20)</f>
        <v>3.8</v>
      </c>
      <c r="AP14" s="217">
        <f>VLOOKUP(AP9,'FR Cattle'!$1:$5938,20)</f>
        <v>3.8</v>
      </c>
      <c r="AQ14" s="217">
        <f>VLOOKUP(AQ9,'FR Cattle'!$1:$5938,20)</f>
        <v>3.8</v>
      </c>
      <c r="AR14" s="217">
        <f>VLOOKUP(AR9,'FR Cattle'!$1:$5938,20)</f>
        <v>4</v>
      </c>
      <c r="AS14" s="217">
        <f>VLOOKUP(AS9,'FR Cattle'!$1:$5938,20)</f>
        <v>4.0999999999999996</v>
      </c>
      <c r="AT14" s="217">
        <f>VLOOKUP(AT9,'FR Cattle'!$1:$5938,20)</f>
        <v>4.0999999999999996</v>
      </c>
      <c r="AU14" s="217">
        <f>VLOOKUP(AU9,'FR Cattle'!$1:$5938,20)</f>
        <v>4.0999999999999996</v>
      </c>
      <c r="AV14" s="217">
        <f>VLOOKUP(AV9,'FR Cattle'!$1:$5938,20)</f>
        <v>4.2</v>
      </c>
      <c r="AW14" s="217">
        <f>VLOOKUP(AW9,'FR Cattle'!$1:$5938,20)</f>
        <v>4.2</v>
      </c>
      <c r="AX14" s="217">
        <f>VLOOKUP(AX9,'FR Cattle'!$1:$5938,20)</f>
        <v>4.2</v>
      </c>
      <c r="AY14" s="217">
        <f>VLOOKUP(AY9,'FR Cattle'!$1:$5938,20)</f>
        <v>4.3</v>
      </c>
      <c r="AZ14" s="217">
        <f>VLOOKUP(AZ9,'FR Cattle'!$1:$5938,20)</f>
        <v>4.4000000000000004</v>
      </c>
      <c r="BA14" s="217">
        <f>VLOOKUP(BA9,'FR Cattle'!$1:$5938,20)</f>
        <v>4.5</v>
      </c>
      <c r="BB14" s="217">
        <f>VLOOKUP(BB9,'FR Cattle'!$1:$5938,20)</f>
        <v>4.4000000000000004</v>
      </c>
      <c r="BC14" s="217">
        <f>VLOOKUP(BC9,'FR Cattle'!$1:$5938,20)</f>
        <v>4.5</v>
      </c>
      <c r="BD14" s="217">
        <f>VLOOKUP(BD9,'FR Cattle'!$1:$5938,20)</f>
        <v>4.5</v>
      </c>
      <c r="BE14" s="217">
        <f>VLOOKUP(BE9,'FR Cattle'!$1:$5938,20)</f>
        <v>4.3</v>
      </c>
      <c r="BF14" s="217">
        <f>VLOOKUP(BF9,'FR Cattle'!$1:$5938,20)</f>
        <v>4.4000000000000004</v>
      </c>
      <c r="BG14" s="217">
        <f>VLOOKUP(BG9,'FR Cattle'!$1:$5938,20)</f>
        <v>4.4000000000000004</v>
      </c>
      <c r="BH14" s="217">
        <f>VLOOKUP(BH9,'FR Cattle'!$1:$5938,20)</f>
        <v>4.4000000000000004</v>
      </c>
      <c r="BI14" s="217">
        <f>VLOOKUP(BI9,'FR Cattle'!$1:$5938,20)</f>
        <v>4.5</v>
      </c>
      <c r="BJ14" s="217">
        <f>VLOOKUP(BJ9,'FR Cattle'!$1:$5938,20)</f>
        <v>4.5</v>
      </c>
      <c r="BK14" s="217">
        <f>VLOOKUP(BK9,'FR Cattle'!$1:$5938,20)</f>
        <v>4.5</v>
      </c>
      <c r="BL14" s="217">
        <f>VLOOKUP(BL9,'FR Cattle'!$1:$5938,20)</f>
        <v>4.5</v>
      </c>
      <c r="BM14" s="217">
        <f>VLOOKUP(BM9,'FR Cattle'!$1:$5938,20)</f>
        <v>4.5</v>
      </c>
      <c r="BN14" s="217">
        <f>VLOOKUP(BN9,'FR Cattle'!$1:$5938,20)</f>
        <v>4.5</v>
      </c>
      <c r="BO14" s="217">
        <f>VLOOKUP(BO9,'FR Cattle'!$1:$5938,20)</f>
        <v>4.5</v>
      </c>
      <c r="BP14" s="217">
        <f>VLOOKUP(BP9,'FR Cattle'!$1:$5938,20)</f>
        <v>4.5</v>
      </c>
      <c r="BQ14" s="217">
        <f>VLOOKUP(BQ9,'FR Cattle'!$1:$5938,20)</f>
        <v>4.5</v>
      </c>
      <c r="BR14" s="217">
        <f>VLOOKUP(BR9,'FR Cattle'!$1:$5938,20)</f>
        <v>4.5</v>
      </c>
      <c r="BS14" s="217">
        <f>VLOOKUP(BS9,'FR Cattle'!$1:$5938,20)</f>
        <v>4.5</v>
      </c>
      <c r="BT14" s="217">
        <f>VLOOKUP(BT9,'FR Cattle'!$1:$5938,20)</f>
        <v>4.5999999999999996</v>
      </c>
      <c r="BU14" s="217">
        <f>VLOOKUP(BU9,'FR Cattle'!$1:$5938,20)</f>
        <v>4.8</v>
      </c>
      <c r="BV14" s="217">
        <f>VLOOKUP(BV9,'FR Cattle'!$1:$5938,20)</f>
        <v>4.5999999999999996</v>
      </c>
      <c r="BW14" s="217">
        <f>VLOOKUP(BW9,'FR Cattle'!$1:$5938,20)</f>
        <v>4.7</v>
      </c>
      <c r="BX14" s="217">
        <f>VLOOKUP(BX9,'FR Cattle'!$1:$5938,20)</f>
        <v>4.7</v>
      </c>
      <c r="BY14" s="217">
        <f>VLOOKUP(BY9,'FR Cattle'!$1:$5938,20)</f>
        <v>4.7</v>
      </c>
      <c r="BZ14" s="217">
        <f>VLOOKUP(BZ9,'FR Cattle'!$1:$5938,20)</f>
        <v>4.5</v>
      </c>
      <c r="CA14" s="217">
        <f>VLOOKUP(CA9,'FR Cattle'!$1:$5938,20)</f>
        <v>4.5</v>
      </c>
      <c r="CB14" s="217">
        <f>VLOOKUP(CB9,'FR Cattle'!$1:$5938,20)</f>
        <v>4.7</v>
      </c>
      <c r="CC14" s="217">
        <f>VLOOKUP(CC9,'FR Cattle'!$1:$5938,20)</f>
        <v>4.7</v>
      </c>
      <c r="CD14" s="217">
        <f>VLOOKUP(CD9,'FR Cattle'!$1:$5938,20)</f>
        <v>4.7</v>
      </c>
      <c r="CE14" s="217">
        <f>VLOOKUP(CE9,'FR Cattle'!$1:$5938,20)</f>
        <v>4.7</v>
      </c>
      <c r="CF14" s="217">
        <f>VLOOKUP(CF9,'FR Cattle'!$1:$5938,20)</f>
        <v>4.5999999999999996</v>
      </c>
      <c r="CG14" s="217">
        <f>VLOOKUP(CG9,'FR Cattle'!$1:$5938,20)</f>
        <v>4.5</v>
      </c>
      <c r="CH14" s="217">
        <f>VLOOKUP(CH9,'FR Cattle'!$1:$5938,20)</f>
        <v>4.5</v>
      </c>
      <c r="CI14" s="217">
        <f>VLOOKUP(CI9,'FR Cattle'!$1:$5938,20)</f>
        <v>4.5</v>
      </c>
      <c r="CJ14" s="217">
        <f>VLOOKUP(CJ9,'FR Cattle'!$1:$5938,20)</f>
        <v>4.5</v>
      </c>
      <c r="CK14" s="217">
        <f>VLOOKUP(CK9,'FR Cattle'!$1:$5938,20)</f>
        <v>4.9000000000000004</v>
      </c>
      <c r="CL14" s="217">
        <f>VLOOKUP(CL9,'FR Cattle'!$1:$5938,20)</f>
        <v>4.9000000000000004</v>
      </c>
      <c r="CM14" s="217">
        <f>VLOOKUP(CM9,'FR Cattle'!$1:$5938,20)</f>
        <v>4.7</v>
      </c>
      <c r="CN14" s="217">
        <f>VLOOKUP(CN9,'FR Cattle'!$1:$5938,20)</f>
        <v>4.5999999999999996</v>
      </c>
      <c r="CO14" s="217">
        <f>VLOOKUP(CO9,'FR Cattle'!$1:$5938,20)</f>
        <v>4.5</v>
      </c>
      <c r="CP14" s="217">
        <f>VLOOKUP(CP9,'FR Cattle'!$1:$5938,20)</f>
        <v>4.5</v>
      </c>
      <c r="CQ14" s="217">
        <f>VLOOKUP(CQ9,'FR Cattle'!$1:$5938,20)</f>
        <v>4.5</v>
      </c>
      <c r="CR14" s="217">
        <f>VLOOKUP(CR9,'FR Cattle'!$1:$5938,20)</f>
        <v>4.5</v>
      </c>
      <c r="CS14" s="217">
        <f>VLOOKUP(CS9,'FR Cattle'!$1:$5938,20)</f>
        <v>4.5999999999999996</v>
      </c>
      <c r="CT14" s="217">
        <f>VLOOKUP(CT9,'FR Cattle'!$1:$5938,20)</f>
        <v>4.5999999999999996</v>
      </c>
      <c r="CU14" s="217">
        <f>VLOOKUP(CU9,'FR Cattle'!$1:$5938,20)</f>
        <v>4.5999999999999996</v>
      </c>
      <c r="CV14" s="217">
        <f>VLOOKUP(CV9,'FR Cattle'!$1:$5938,20)</f>
        <v>4.5999999999999996</v>
      </c>
      <c r="CW14" s="217">
        <f>VLOOKUP(CW9,'FR Cattle'!$1:$5938,20)</f>
        <v>4.5999999999999996</v>
      </c>
      <c r="CX14" s="217">
        <f>VLOOKUP(CX9,'FR Cattle'!$1:$5938,20)</f>
        <v>4.5999999999999996</v>
      </c>
      <c r="CY14" s="217">
        <f>VLOOKUP(CY9,'FR Cattle'!$1:$5938,20)</f>
        <v>4.5999999999999996</v>
      </c>
      <c r="CZ14" s="217">
        <f>VLOOKUP(CZ9,'FR Cattle'!$1:$5938,20)</f>
        <v>4.5999999999999996</v>
      </c>
      <c r="DA14" s="217">
        <f>VLOOKUP(DA9,'FR Cattle'!$1:$5938,20)</f>
        <v>4.5999999999999996</v>
      </c>
      <c r="DB14" s="217">
        <f>VLOOKUP(DB9,'FR Cattle'!$1:$5938,20)</f>
        <v>4.5999999999999996</v>
      </c>
      <c r="DC14" s="217">
        <f>VLOOKUP(DC9,'FR Cattle'!$1:$5938,20)</f>
        <v>4.5999999999999996</v>
      </c>
      <c r="DD14" s="217">
        <f>VLOOKUP(DD9,'FR Cattle'!$1:$5938,20)</f>
        <v>4.5999999999999996</v>
      </c>
      <c r="DE14" s="217">
        <f>VLOOKUP(DE9,'FR Cattle'!$1:$5938,20)</f>
        <v>4.7</v>
      </c>
      <c r="DF14" s="217">
        <f>VLOOKUP(DF9,'FR Cattle'!$1:$5938,20)</f>
        <v>4.7</v>
      </c>
      <c r="DG14" s="217">
        <f>VLOOKUP(DG9,'FR Cattle'!$1:$5938,20)</f>
        <v>4.7</v>
      </c>
      <c r="DH14" s="217">
        <f>VLOOKUP(DH9,'FR Cattle'!$1:$5938,20)</f>
        <v>4.7</v>
      </c>
      <c r="DI14" s="217">
        <f>VLOOKUP(DI9,'FR Cattle'!$1:$5938,20)</f>
        <v>4.7</v>
      </c>
      <c r="DJ14" s="217">
        <f>VLOOKUP(DJ9,'FR Cattle'!$1:$5938,20)</f>
        <v>4.7</v>
      </c>
      <c r="DK14" s="217">
        <f>VLOOKUP(DK9,'FR Cattle'!$1:$5938,20)</f>
        <v>4.7</v>
      </c>
      <c r="DL14" s="217">
        <f>VLOOKUP(DL9,'FR Cattle'!$1:$5938,20)</f>
        <v>4.5999999999999996</v>
      </c>
      <c r="DM14" s="217">
        <f>VLOOKUP(DM9,'FR Cattle'!$1:$5938,20)</f>
        <v>4.5</v>
      </c>
      <c r="DN14" s="217">
        <f>VLOOKUP(DN9,'FR Cattle'!$1:$5938,20)</f>
        <v>4.5</v>
      </c>
      <c r="DO14" s="217">
        <f>VLOOKUP(DO9,'FR Cattle'!$1:$5938,20)</f>
        <v>4.5</v>
      </c>
      <c r="DP14" s="217">
        <f>VLOOKUP(DP9,'FR Cattle'!$1:$5938,20)</f>
        <v>4.5</v>
      </c>
      <c r="DQ14" s="217">
        <f>VLOOKUP(DQ9,'FR Cattle'!$1:$5938,20)</f>
        <v>4.5</v>
      </c>
      <c r="DR14" s="217">
        <f>VLOOKUP(DR9,'FR Cattle'!$1:$5938,20)</f>
        <v>4.5</v>
      </c>
      <c r="DS14" s="217">
        <f>VLOOKUP(DS9,'FR Cattle'!$1:$5938,20)</f>
        <v>4.5</v>
      </c>
      <c r="DT14" s="217">
        <f>VLOOKUP(DT9,'FR Cattle'!$1:$5938,20)</f>
        <v>4.5</v>
      </c>
      <c r="DU14" s="217">
        <f>VLOOKUP(DU9,'FR Cattle'!$1:$5938,20)</f>
        <v>4.5</v>
      </c>
      <c r="DV14" s="217">
        <f>VLOOKUP(DV9,'FR Cattle'!$1:$5938,20)</f>
        <v>4.5</v>
      </c>
      <c r="DW14" s="217">
        <f>VLOOKUP(DW9,'FR Cattle'!$1:$5938,20)</f>
        <v>4.5</v>
      </c>
      <c r="DX14" s="217">
        <f>VLOOKUP(DX9,'FR Cattle'!$1:$5938,20)</f>
        <v>4.5</v>
      </c>
      <c r="DY14" s="217">
        <f>VLOOKUP(DY9,'FR Cattle'!$1:$5938,20)</f>
        <v>4.5</v>
      </c>
      <c r="DZ14" s="217">
        <f>VLOOKUP(DZ9,'FR Cattle'!$1:$5938,20)</f>
        <v>4.5</v>
      </c>
      <c r="EA14" s="217">
        <f>VLOOKUP(EA9,'FR Cattle'!$1:$5938,20)</f>
        <v>4.5</v>
      </c>
      <c r="EB14" s="217">
        <f>VLOOKUP(EB9,'FR Cattle'!$1:$5938,20)</f>
        <v>4.5</v>
      </c>
      <c r="EC14" s="217">
        <f>VLOOKUP(EC9,'FR Cattle'!$1:$5938,20)</f>
        <v>4.5</v>
      </c>
      <c r="ED14" s="217">
        <f>VLOOKUP(ED9,'FR Cattle'!$1:$5938,20)</f>
        <v>4.5</v>
      </c>
      <c r="EE14" s="217">
        <f>VLOOKUP(EE9,'FR Cattle'!$1:$5938,20)</f>
        <v>4.5</v>
      </c>
      <c r="EF14" s="217">
        <f>VLOOKUP(EF9,'FR Cattle'!$1:$5938,20)</f>
        <v>4.5</v>
      </c>
      <c r="EG14" s="217">
        <f>VLOOKUP(EG9,'FR Cattle'!$1:$5938,20)</f>
        <v>4.5</v>
      </c>
      <c r="EH14" s="217">
        <f>VLOOKUP(EH9,'FR Cattle'!$1:$5938,20)</f>
        <v>4.5</v>
      </c>
      <c r="EI14" s="217">
        <f>VLOOKUP(EI9,'FR Cattle'!$1:$5938,20)</f>
        <v>4.5999999999999996</v>
      </c>
      <c r="EJ14" s="217">
        <f>VLOOKUP(EJ9,'FR Cattle'!$1:$5938,20)</f>
        <v>4.5999999999999996</v>
      </c>
      <c r="EK14" s="217">
        <f>VLOOKUP(EK9,'FR Cattle'!$1:$5938,20)</f>
        <v>4.7</v>
      </c>
      <c r="EL14" s="217">
        <f>VLOOKUP(EL9,'FR Cattle'!$1:$5938,20)</f>
        <v>4.7</v>
      </c>
      <c r="EM14" s="217">
        <f>VLOOKUP(EM9,'FR Cattle'!$1:$5938,20)</f>
        <v>4.8</v>
      </c>
      <c r="EN14" s="217">
        <f>VLOOKUP(EN9,'FR Cattle'!$1:$5938,20)</f>
        <v>4.8</v>
      </c>
      <c r="EO14" s="217">
        <f>VLOOKUP(EO9,'FR Cattle'!$1:$5938,20)</f>
        <v>4.8</v>
      </c>
      <c r="EP14" s="217">
        <f>VLOOKUP(EP9,'FR Cattle'!$1:$5938,20)</f>
        <v>4.8</v>
      </c>
      <c r="EQ14" s="217">
        <f>VLOOKUP(EQ9,'FR Cattle'!$1:$5938,20)</f>
        <v>5.0999999999999996</v>
      </c>
      <c r="ER14" s="217">
        <f>VLOOKUP(ER9,'FR Cattle'!$1:$5938,20)</f>
        <v>5.0999999999999996</v>
      </c>
      <c r="ES14" s="217">
        <f>VLOOKUP(ES9,'FR Cattle'!$1:$5938,20)</f>
        <v>5</v>
      </c>
      <c r="ET14" s="217">
        <f>VLOOKUP(ET9,'FR Cattle'!$1:$5938,20)</f>
        <v>5</v>
      </c>
      <c r="EU14" s="217">
        <f>VLOOKUP(EU9,'FR Cattle'!$1:$5938,20)</f>
        <v>5</v>
      </c>
      <c r="EV14" s="217">
        <f>VLOOKUP(EV9,'FR Cattle'!$1:$5938,20)</f>
        <v>5</v>
      </c>
      <c r="EW14" s="217">
        <f>VLOOKUP(EW9,'FR Cattle'!$1:$5938,20)</f>
        <v>5</v>
      </c>
      <c r="EX14" s="217">
        <f>VLOOKUP(EX9,'FR Cattle'!$1:$5938,20)</f>
        <v>5</v>
      </c>
      <c r="EY14" s="217">
        <f>VLOOKUP(EY9,'FR Cattle'!$1:$5938,20)</f>
        <v>5</v>
      </c>
      <c r="EZ14" s="217">
        <f>VLOOKUP(EZ9,'FR Cattle'!$1:$5938,20)</f>
        <v>5</v>
      </c>
      <c r="FA14" s="217">
        <f>VLOOKUP(FA9,'FR Cattle'!$1:$5938,20)</f>
        <v>5</v>
      </c>
      <c r="FB14" s="217">
        <f>VLOOKUP(FB9,'FR Cattle'!$1:$5938,20)</f>
        <v>5</v>
      </c>
      <c r="FC14" s="217">
        <f>VLOOKUP(FC9,'FR Cattle'!$1:$5938,20)</f>
        <v>5</v>
      </c>
      <c r="FD14" s="217">
        <f>VLOOKUP(FD9,'FR Cattle'!$1:$5938,20)</f>
        <v>5.0999999999999996</v>
      </c>
      <c r="FE14" s="217">
        <f>VLOOKUP(FE9,'FR Cattle'!$1:$5938,20)</f>
        <v>5.0999999999999996</v>
      </c>
      <c r="FF14" s="217">
        <f>VLOOKUP(FF9,'FR Cattle'!$1:$5938,20)</f>
        <v>5.0999999999999996</v>
      </c>
      <c r="FG14" s="217">
        <f>VLOOKUP(FG9,'FR Cattle'!$1:$5938,20)</f>
        <v>5.0999999999999996</v>
      </c>
      <c r="FH14" s="217">
        <f>VLOOKUP(FH9,'FR Cattle'!$1:$5938,20)</f>
        <v>5.0999999999999996</v>
      </c>
      <c r="FI14" s="217">
        <f>VLOOKUP(FI9,'FR Cattle'!$1:$5938,20)</f>
        <v>5</v>
      </c>
      <c r="FJ14" s="217">
        <f>VLOOKUP(FJ9,'FR Cattle'!$1:$5938,20)</f>
        <v>5</v>
      </c>
      <c r="FK14" s="217">
        <f>VLOOKUP(FK9,'FR Cattle'!$1:$5938,20)</f>
        <v>5</v>
      </c>
      <c r="FL14" s="217">
        <f>VLOOKUP(FL9,'FR Cattle'!$1:$5938,20)</f>
        <v>4.8</v>
      </c>
      <c r="FM14" s="217">
        <f>VLOOKUP(FM9,'FR Cattle'!$1:$5938,20)</f>
        <v>4.9000000000000004</v>
      </c>
      <c r="FN14" s="217">
        <f>VLOOKUP(FN9,'FR Cattle'!$1:$5938,20)</f>
        <v>4.9000000000000004</v>
      </c>
      <c r="FO14" s="217">
        <f>VLOOKUP(FO9,'FR Cattle'!$1:$5938,20)</f>
        <v>4.8</v>
      </c>
      <c r="FP14" s="217">
        <f>VLOOKUP(FP9,'FR Cattle'!$1:$5938,20)</f>
        <v>4.8</v>
      </c>
      <c r="FQ14" s="217">
        <f>VLOOKUP(FQ9,'FR Cattle'!$1:$5938,20)</f>
        <v>4.8</v>
      </c>
      <c r="FR14" s="217">
        <f>VLOOKUP(FR9,'FR Cattle'!$1:$5938,20)</f>
        <v>4.8</v>
      </c>
      <c r="FS14" s="217">
        <f>VLOOKUP(FS9,'FR Cattle'!$1:$5938,20)</f>
        <v>4.8</v>
      </c>
      <c r="FT14" s="217">
        <f>VLOOKUP(FT9,'FR Cattle'!$1:$5938,20)</f>
        <v>4.8</v>
      </c>
      <c r="FU14" s="217">
        <f>VLOOKUP(FU9,'FR Cattle'!$1:$5938,20)</f>
        <v>4.5</v>
      </c>
      <c r="FV14" s="217">
        <f>VLOOKUP(FV9,'FR Cattle'!$1:$5938,20)</f>
        <v>4.9000000000000004</v>
      </c>
      <c r="FW14" s="217">
        <f>VLOOKUP(FW9,'FR Cattle'!$1:$5938,20)</f>
        <v>4.7</v>
      </c>
      <c r="FX14" s="217">
        <f>VLOOKUP(FX9,'FR Cattle'!$1:$5938,20)</f>
        <v>4.7</v>
      </c>
      <c r="FY14" s="217">
        <f>VLOOKUP(FY9,'FR Cattle'!$1:$5938,20)</f>
        <v>4.7</v>
      </c>
      <c r="FZ14" s="217">
        <f>VLOOKUP(FZ9,'FR Cattle'!$1:$5938,20)</f>
        <v>4.7</v>
      </c>
      <c r="GA14" s="217">
        <f>VLOOKUP(GA9,'FR Cattle'!$1:$5938,20)</f>
        <v>4.7</v>
      </c>
      <c r="GB14" s="217">
        <f>VLOOKUP(GB9,'FR Cattle'!$1:$5938,20)</f>
        <v>4.7</v>
      </c>
      <c r="GC14" s="217">
        <f>VLOOKUP(GC9,'FR Cattle'!$1:$5938,20)</f>
        <v>4.7</v>
      </c>
      <c r="GD14" s="217">
        <f>VLOOKUP(GD9,'FR Cattle'!$1:$5938,20)</f>
        <v>4.7</v>
      </c>
      <c r="GE14" s="217">
        <f>VLOOKUP(GE9,'FR Cattle'!$1:$5938,20)</f>
        <v>4.7</v>
      </c>
      <c r="GF14" s="217">
        <f>VLOOKUP(GF9,'FR Cattle'!$1:$5938,20)</f>
        <v>4.7</v>
      </c>
      <c r="GG14" s="217">
        <f>VLOOKUP(GG9,'FR Cattle'!$1:$5938,20)</f>
        <v>4.7</v>
      </c>
      <c r="GH14" s="217">
        <f>VLOOKUP(GH9,'FR Cattle'!$1:$5938,20)</f>
        <v>4.7</v>
      </c>
      <c r="GI14" s="217">
        <f>VLOOKUP(GI9,'FR Cattle'!$1:$5938,20)</f>
        <v>4.7</v>
      </c>
      <c r="GJ14" s="217">
        <f>VLOOKUP(GJ9,'FR Cattle'!$1:$5938,20)</f>
        <v>4.7</v>
      </c>
      <c r="GK14" s="217">
        <f>VLOOKUP(GK9,'FR Cattle'!$1:$5938,20)</f>
        <v>5</v>
      </c>
      <c r="GL14" s="217">
        <f>VLOOKUP(GL9,'FR Cattle'!$1:$5938,20)</f>
        <v>5</v>
      </c>
      <c r="GM14" s="217">
        <f>VLOOKUP(GM9,'FR Cattle'!$1:$5938,20)</f>
        <v>5</v>
      </c>
      <c r="GN14" s="217">
        <f>VLOOKUP(GN9,'FR Cattle'!$1:$5938,20)</f>
        <v>5</v>
      </c>
      <c r="GO14" s="217">
        <f>VLOOKUP(GO9,'FR Cattle'!$1:$5938,20)</f>
        <v>5</v>
      </c>
      <c r="GP14" s="217">
        <f>VLOOKUP(GP9,'FR Cattle'!$1:$5938,20)</f>
        <v>5</v>
      </c>
      <c r="GQ14" s="217">
        <f>VLOOKUP(GQ9,'FR Cattle'!$1:$5938,20)</f>
        <v>5</v>
      </c>
      <c r="GR14" s="217">
        <f>VLOOKUP(GR9,'FR Cattle'!$1:$5938,20)</f>
        <v>5</v>
      </c>
      <c r="GS14" s="217">
        <f>VLOOKUP(GS9,'FR Cattle'!$1:$5938,20)</f>
        <v>5</v>
      </c>
      <c r="GT14" s="217">
        <f>VLOOKUP(GT9,'FR Cattle'!$1:$5938,20)</f>
        <v>5</v>
      </c>
      <c r="GU14" s="217">
        <f>VLOOKUP(GU9,'FR Cattle'!$1:$5938,20)</f>
        <v>5</v>
      </c>
      <c r="GV14" s="217">
        <f>VLOOKUP(GV9,'FR Cattle'!$1:$5938,20)</f>
        <v>5</v>
      </c>
      <c r="GW14" s="217">
        <f>VLOOKUP(GW9,'FR Cattle'!$1:$5938,20)</f>
        <v>5.0999999999999996</v>
      </c>
      <c r="GX14" s="217">
        <f>VLOOKUP(GX9,'FR Cattle'!$1:$5938,20)</f>
        <v>5.0999999999999996</v>
      </c>
      <c r="GY14" s="217">
        <f>VLOOKUP(GY9,'FR Cattle'!$1:$5938,20)</f>
        <v>5.0999999999999996</v>
      </c>
      <c r="GZ14" s="217">
        <f>VLOOKUP(GZ9,'FR Cattle'!$1:$5938,20)</f>
        <v>5</v>
      </c>
      <c r="HA14" s="217">
        <f>VLOOKUP(HA9,'FR Cattle'!$1:$5938,20)</f>
        <v>5.0999999999999996</v>
      </c>
      <c r="HB14" s="217">
        <f>VLOOKUP(HB9,'FR Cattle'!$1:$5938,20)</f>
        <v>5.0999999999999996</v>
      </c>
      <c r="HC14" s="217">
        <f>VLOOKUP(HC9,'FR Cattle'!$1:$5938,20)</f>
        <v>5.0999999999999996</v>
      </c>
      <c r="HD14" s="217">
        <f>VLOOKUP(HD9,'FR Cattle'!$1:$5938,20)</f>
        <v>5.2</v>
      </c>
      <c r="HE14" s="217">
        <f>VLOOKUP(HE9,'FR Cattle'!$1:$5938,20)</f>
        <v>5.2</v>
      </c>
      <c r="HF14" s="217">
        <f>VLOOKUP(HF9,'FR Cattle'!$1:$5938,20)</f>
        <v>5.3</v>
      </c>
      <c r="HG14" s="217">
        <f>VLOOKUP(HG9,'FR Cattle'!$1:$5938,20)</f>
        <v>5.3</v>
      </c>
      <c r="HH14" s="217">
        <f>VLOOKUP(HH9,'FR Cattle'!$1:$5938,20)</f>
        <v>5.3</v>
      </c>
      <c r="HI14" s="217">
        <f>VLOOKUP(HI9,'FR Cattle'!$1:$5938,20)</f>
        <v>5.3</v>
      </c>
      <c r="HJ14" s="217">
        <f>VLOOKUP(HJ9,'FR Cattle'!$1:$5938,20)</f>
        <v>5.4</v>
      </c>
      <c r="HK14" s="217">
        <f>VLOOKUP(HK9,'FR Cattle'!$1:$5938,20)</f>
        <v>5.4</v>
      </c>
      <c r="HL14" s="217">
        <f>VLOOKUP(HL9,'FR Cattle'!$1:$5938,20)</f>
        <v>5.4</v>
      </c>
      <c r="HM14" s="217">
        <f>VLOOKUP(HM9,'FR Cattle'!$1:$5938,20)</f>
        <v>5.4</v>
      </c>
      <c r="HN14" s="217">
        <f>VLOOKUP(HN9,'FR Cattle'!$1:$5938,20)</f>
        <v>5.4</v>
      </c>
      <c r="HO14" s="217">
        <f>VLOOKUP(HO9,'FR Cattle'!$1:$5938,20)</f>
        <v>5.4</v>
      </c>
      <c r="HP14" s="217">
        <f>VLOOKUP(HP9,'FR Cattle'!$1:$5938,20)</f>
        <v>5.4</v>
      </c>
      <c r="HQ14" s="217">
        <f>VLOOKUP(HQ9,'FR Cattle'!$1:$5938,20)</f>
        <v>5.4</v>
      </c>
      <c r="HR14" s="217">
        <f>VLOOKUP(HR9,'FR Cattle'!$1:$5938,20)</f>
        <v>5.4</v>
      </c>
      <c r="HS14" s="217">
        <f>VLOOKUP(HS9,'FR Cattle'!$1:$5938,20)</f>
        <v>5.4</v>
      </c>
      <c r="HT14" s="217">
        <f>VLOOKUP(HT9,'FR Cattle'!$1:$5938,20)</f>
        <v>5.5</v>
      </c>
      <c r="HU14" s="217">
        <f>VLOOKUP(HU9,'FR Cattle'!$1:$5938,20)</f>
        <v>5.4</v>
      </c>
      <c r="HV14" s="217">
        <f>VLOOKUP(HV9,'FR Cattle'!$1:$5938,20)</f>
        <v>5.4</v>
      </c>
      <c r="HW14" s="217">
        <f>VLOOKUP(HW9,'FR Cattle'!$1:$5938,20)</f>
        <v>5.4</v>
      </c>
      <c r="HX14" s="217">
        <f>VLOOKUP(HX9,'FR Cattle'!$1:$5938,20)</f>
        <v>5.4</v>
      </c>
      <c r="HY14" s="217">
        <f>VLOOKUP(HY9,'FR Cattle'!$1:$5938,20)</f>
        <v>5.4</v>
      </c>
      <c r="HZ14" s="217">
        <f>VLOOKUP(HZ9,'FR Cattle'!$1:$5938,20)</f>
        <v>5.4</v>
      </c>
      <c r="IA14" s="217">
        <f>VLOOKUP(IA9,'FR Cattle'!$1:$5938,20)</f>
        <v>5.4</v>
      </c>
      <c r="IB14" s="217">
        <f>VLOOKUP(IB9,'FR Cattle'!$1:$5938,20)</f>
        <v>5.4</v>
      </c>
      <c r="IC14" s="217">
        <f>VLOOKUP(IC9,'FR Cattle'!$1:$5938,20)</f>
        <v>5.4</v>
      </c>
      <c r="ID14" s="217">
        <f>VLOOKUP(ID9,'FR Cattle'!$1:$5938,20)</f>
        <v>5.4</v>
      </c>
      <c r="IE14" s="217">
        <f>VLOOKUP(IE9,'FR Cattle'!$1:$5938,20)</f>
        <v>5.4</v>
      </c>
      <c r="IF14" s="217">
        <f>VLOOKUP(IF9,'FR Cattle'!$1:$5938,20)</f>
        <v>5.4</v>
      </c>
      <c r="IG14" s="217">
        <f>VLOOKUP(IG9,'FR Cattle'!$1:$5938,20)</f>
        <v>5.4</v>
      </c>
      <c r="IH14" s="217">
        <f>VLOOKUP(IH9,'FR Cattle'!$1:$5938,20)</f>
        <v>5.4</v>
      </c>
      <c r="II14" s="217">
        <f>VLOOKUP(II9,'FR Cattle'!$1:$5938,20)</f>
        <v>5.4</v>
      </c>
      <c r="IJ14" s="217">
        <f>VLOOKUP(IJ9,'FR Cattle'!$1:$5938,20)</f>
        <v>5.4</v>
      </c>
      <c r="IK14" s="217">
        <f>VLOOKUP(IK9,'FR Cattle'!$1:$5938,20)</f>
        <v>5.5</v>
      </c>
      <c r="IL14" s="217">
        <f>VLOOKUP(IL9,'FR Cattle'!$1:$5938,20)</f>
        <v>5.5</v>
      </c>
      <c r="IM14" s="217">
        <f>VLOOKUP(IM9,'FR Cattle'!$1:$5938,20)</f>
        <v>5.5</v>
      </c>
      <c r="IN14" s="217">
        <f>VLOOKUP(IN9,'FR Cattle'!$1:$5938,20)</f>
        <v>5.5</v>
      </c>
      <c r="IO14" s="217">
        <f>VLOOKUP(IO9,'FR Cattle'!$1:$5938,20)</f>
        <v>5.6</v>
      </c>
      <c r="IP14" s="217">
        <f>VLOOKUP(IP9,'FR Cattle'!$1:$5938,20)</f>
        <v>5.6</v>
      </c>
      <c r="IQ14" s="217">
        <f>VLOOKUP(IQ9,'FR Cattle'!$1:$5938,20)</f>
        <v>5.6</v>
      </c>
      <c r="IR14" s="217">
        <f>VLOOKUP(IR9,'FR Cattle'!$1:$5938,20)</f>
        <v>5.6</v>
      </c>
      <c r="IS14" s="217">
        <f>VLOOKUP(IS9,'FR Cattle'!$1:$5938,20)</f>
        <v>5.6</v>
      </c>
      <c r="IT14" s="217">
        <f>VLOOKUP(IT9,'FR Cattle'!$1:$5938,20)</f>
        <v>5.6</v>
      </c>
      <c r="IU14" s="217">
        <f>VLOOKUP(IU9,'FR Cattle'!$1:$5938,20)</f>
        <v>5.6</v>
      </c>
      <c r="IV14" s="217">
        <f>VLOOKUP(IV9,'FR Cattle'!$1:$5938,20)</f>
        <v>5.6</v>
      </c>
      <c r="IW14" s="217">
        <f>VLOOKUP(IW9,'FR Cattle'!$1:$5938,20)</f>
        <v>5.6</v>
      </c>
      <c r="IX14" s="217">
        <f>VLOOKUP(IX9,'FR Cattle'!$1:$5938,20)</f>
        <v>5.6</v>
      </c>
      <c r="IY14" s="217">
        <f>VLOOKUP(IY9,'FR Cattle'!$1:$5938,20)</f>
        <v>5.6</v>
      </c>
      <c r="IZ14" s="217">
        <f>VLOOKUP(IZ9,'FR Cattle'!$1:$5938,20)</f>
        <v>5.6</v>
      </c>
      <c r="JA14" s="217">
        <f>VLOOKUP(JA9,'FR Cattle'!$1:$5938,20)</f>
        <v>5.6</v>
      </c>
      <c r="JB14" s="217">
        <f>VLOOKUP(JB9,'FR Cattle'!$1:$5938,20)</f>
        <v>5.6</v>
      </c>
      <c r="JC14" s="217">
        <f>VLOOKUP(JC9,'FR Cattle'!$1:$5938,20)</f>
        <v>5.6</v>
      </c>
      <c r="JD14" s="217">
        <f>VLOOKUP(JD9,'FR Cattle'!$1:$5938,20)</f>
        <v>5.6</v>
      </c>
      <c r="JE14" s="217">
        <f>VLOOKUP(JE9,'FR Cattle'!$1:$5938,20)</f>
        <v>5.6</v>
      </c>
      <c r="JF14" s="240"/>
      <c r="JG14" s="240"/>
      <c r="JH14" s="240"/>
      <c r="JW14" s="231"/>
      <c r="JX14" s="231"/>
    </row>
    <row r="15" spans="1:285" ht="15" customHeight="1">
      <c r="B15" s="276" t="s">
        <v>128</v>
      </c>
      <c r="C15" s="278" t="s">
        <v>5</v>
      </c>
      <c r="D15" s="214" t="s">
        <v>27</v>
      </c>
      <c r="E15" s="216">
        <f>IF(ISERROR(VLOOKUP(E9,'IT Cattle'!1:5999,6)),"-",VLOOKUP(E9,'IT Cattle'!1:5999,6))</f>
        <v>2.85</v>
      </c>
      <c r="F15" s="216">
        <f>IF(ISERROR(VLOOKUP(F9,'IT Cattle'!1:5999,6)),"-",VLOOKUP(F9,'IT Cattle'!1:5999,6))</f>
        <v>2.85</v>
      </c>
      <c r="G15" s="216">
        <f>IF(ISERROR(VLOOKUP(G9,'IT Cattle'!1:5999,6)),"-",VLOOKUP(G9,'IT Cattle'!1:5999,6))</f>
        <v>2.75</v>
      </c>
      <c r="H15" s="216">
        <f>IF(ISERROR(VLOOKUP(H9,'IT Cattle'!1:5999,6)),"-",VLOOKUP(H9,'IT Cattle'!1:5999,6))</f>
        <v>2.75</v>
      </c>
      <c r="I15" s="216">
        <f>IF(ISERROR(VLOOKUP(I9,'IT Cattle'!1:5999,6)),"-",VLOOKUP(I9,'IT Cattle'!1:5999,6))</f>
        <v>2.75</v>
      </c>
      <c r="J15" s="216">
        <f>IF(ISERROR(VLOOKUP(J9,'IT Cattle'!1:5999,6)),"-",VLOOKUP(J9,'IT Cattle'!1:5999,6))</f>
        <v>2.75</v>
      </c>
      <c r="K15" s="216">
        <f>IF(ISERROR(VLOOKUP(K9,'IT Cattle'!1:5999,6)),"-",VLOOKUP(K9,'IT Cattle'!1:5999,6))</f>
        <v>2.75</v>
      </c>
      <c r="L15" s="216">
        <f>IF(ISERROR(VLOOKUP(L9,'IT Cattle'!1:5999,6)),"-",VLOOKUP(L9,'IT Cattle'!1:5999,6))</f>
        <v>2.75</v>
      </c>
      <c r="M15" s="216">
        <f>IF(ISERROR(VLOOKUP(M9,'IT Cattle'!1:5999,6)),"-",VLOOKUP(M9,'IT Cattle'!1:5999,6))</f>
        <v>2.75</v>
      </c>
      <c r="N15" s="216">
        <f>IF(ISERROR(VLOOKUP(N9,'IT Cattle'!1:5999,6)),"-",VLOOKUP(N9,'IT Cattle'!1:5999,6))</f>
        <v>2.75</v>
      </c>
      <c r="O15" s="216">
        <f>IF(ISERROR(VLOOKUP(O9,'IT Cattle'!1:5999,6)),"-",VLOOKUP(O9,'IT Cattle'!1:5999,6))</f>
        <v>2.75</v>
      </c>
      <c r="P15" s="216">
        <f>IF(ISERROR(VLOOKUP(P9,'IT Cattle'!1:5999,6)),"-",VLOOKUP(P9,'IT Cattle'!1:5999,6))</f>
        <v>2.75</v>
      </c>
      <c r="Q15" s="216">
        <f>IF(ISERROR(VLOOKUP(Q9,'IT Cattle'!1:5999,6)),"-",VLOOKUP(Q9,'IT Cattle'!1:5999,6))</f>
        <v>2.75</v>
      </c>
      <c r="R15" s="216">
        <f>IF(ISERROR(VLOOKUP(R9,'IT Cattle'!1:5999,6)),"-",VLOOKUP(R9,'IT Cattle'!1:5999,6))</f>
        <v>2.75</v>
      </c>
      <c r="S15" s="216">
        <f>IF(ISERROR(VLOOKUP(S9,'IT Cattle'!1:5999,6)),"-",VLOOKUP(S9,'IT Cattle'!1:5999,6))</f>
        <v>2.75</v>
      </c>
      <c r="T15" s="216">
        <f>IF(ISERROR(VLOOKUP(T9,'IT Cattle'!1:5999,6)),"-",VLOOKUP(T9,'IT Cattle'!1:5999,6))</f>
        <v>2.75</v>
      </c>
      <c r="U15" s="216">
        <f>IF(ISERROR(VLOOKUP(U9,'IT Cattle'!1:5999,6)),"-",VLOOKUP(U9,'IT Cattle'!1:5999,6))</f>
        <v>2.75</v>
      </c>
      <c r="V15" s="216">
        <f>IF(ISERROR(VLOOKUP(V9,'IT Cattle'!1:5999,6)),"-",VLOOKUP(V9,'IT Cattle'!1:5999,6))</f>
        <v>2.75</v>
      </c>
      <c r="W15" s="216">
        <f>IF(ISERROR(VLOOKUP(W9,'IT Cattle'!1:5999,6)),"-",VLOOKUP(W9,'IT Cattle'!1:5999,6))</f>
        <v>2.75</v>
      </c>
      <c r="X15" s="216">
        <f>IF(ISERROR(VLOOKUP(X9,'IT Cattle'!1:5999,6)),"-",VLOOKUP(X9,'IT Cattle'!1:5999,6))</f>
        <v>2.75</v>
      </c>
      <c r="Y15" s="216">
        <f>IF(ISERROR(VLOOKUP(Y9,'IT Cattle'!1:5999,6)),"-",VLOOKUP(Y9,'IT Cattle'!1:5999,6))</f>
        <v>2.75</v>
      </c>
      <c r="Z15" s="216">
        <f>IF(ISERROR(VLOOKUP(Z9,'IT Cattle'!1:5999,6)),"-",VLOOKUP(Z9,'IT Cattle'!1:5999,6))</f>
        <v>2.75</v>
      </c>
      <c r="AA15" s="216">
        <f>IF(ISERROR(VLOOKUP(AA9,'IT Cattle'!1:5999,6)),"-",VLOOKUP(AA9,'IT Cattle'!1:5999,6))</f>
        <v>2.75</v>
      </c>
      <c r="AB15" s="216">
        <f>IF(ISERROR(VLOOKUP(AB9,'IT Cattle'!1:5999,6)),"-",VLOOKUP(AB9,'IT Cattle'!1:5999,6))</f>
        <v>2.85</v>
      </c>
      <c r="AC15" s="216">
        <f>IF(ISERROR(VLOOKUP(AC9,'IT Cattle'!1:5999,6)),"-",VLOOKUP(AC9,'IT Cattle'!1:5999,6))</f>
        <v>2.85</v>
      </c>
      <c r="AD15" s="216">
        <f>IF(ISERROR(VLOOKUP(AD9,'IT Cattle'!1:5999,6)),"-",VLOOKUP(AD9,'IT Cattle'!1:5999,6))</f>
        <v>2.85</v>
      </c>
      <c r="AE15" s="216">
        <f>IF(ISERROR(VLOOKUP(AE9,'IT Cattle'!1:5999,6)),"-",VLOOKUP(AE9,'IT Cattle'!1:5999,6))</f>
        <v>2.85</v>
      </c>
      <c r="AF15" s="216">
        <f>IF(ISERROR(VLOOKUP(AF9,'IT Cattle'!1:5999,6)),"-",VLOOKUP(AF9,'IT Cattle'!1:5999,6))</f>
        <v>3.15</v>
      </c>
      <c r="AG15" s="216">
        <f>IF(ISERROR(VLOOKUP(AG9,'IT Cattle'!1:5999,6)),"-",VLOOKUP(AG9,'IT Cattle'!1:5999,6))</f>
        <v>3.15</v>
      </c>
      <c r="AH15" s="216">
        <f>IF(ISERROR(VLOOKUP(AH9,'IT Cattle'!1:5999,6)),"-",VLOOKUP(AH9,'IT Cattle'!1:5999,6))</f>
        <v>3.15</v>
      </c>
      <c r="AI15" s="216">
        <f>IF(ISERROR(VLOOKUP(AI9,'IT Cattle'!1:5999,6)),"-",VLOOKUP(AI9,'IT Cattle'!1:5999,6))</f>
        <v>3.35</v>
      </c>
      <c r="AJ15" s="216">
        <f>IF(ISERROR(VLOOKUP(AJ9,'IT Cattle'!1:5999,6)),"-",VLOOKUP(AJ9,'IT Cattle'!1:5999,6))</f>
        <v>3.35</v>
      </c>
      <c r="AK15" s="216">
        <f>IF(ISERROR(VLOOKUP(AK9,'IT Cattle'!1:5999,6)),"-",VLOOKUP(AK9,'IT Cattle'!1:5999,6))</f>
        <v>3.35</v>
      </c>
      <c r="AL15" s="216">
        <f>IF(ISERROR(VLOOKUP(AL9,'IT Cattle'!1:5999,6)),"-",VLOOKUP(AL9,'IT Cattle'!1:5999,6))</f>
        <v>3.35</v>
      </c>
      <c r="AM15" s="216">
        <f>IF(ISERROR(VLOOKUP(AM9,'IT Cattle'!1:5999,6)),"-",VLOOKUP(AM9,'IT Cattle'!1:5999,6))</f>
        <v>3.35</v>
      </c>
      <c r="AN15" s="216">
        <f>IF(ISERROR(VLOOKUP(AN9,'IT Cattle'!1:5999,6)),"-",VLOOKUP(AN9,'IT Cattle'!1:5999,6))</f>
        <v>3.35</v>
      </c>
      <c r="AO15" s="216">
        <f>IF(ISERROR(VLOOKUP(AO9,'IT Cattle'!1:5999,6)),"-",VLOOKUP(AO9,'IT Cattle'!1:5999,6))</f>
        <v>3.35</v>
      </c>
      <c r="AP15" s="216">
        <f>IF(ISERROR(VLOOKUP(AP9,'IT Cattle'!1:5999,6)),"-",VLOOKUP(AP9,'IT Cattle'!1:5999,6))</f>
        <v>3.35</v>
      </c>
      <c r="AQ15" s="216">
        <f>IF(ISERROR(VLOOKUP(AQ9,'IT Cattle'!1:5999,6)),"-",VLOOKUP(AQ9,'IT Cattle'!1:5999,6))</f>
        <v>3.35</v>
      </c>
      <c r="AR15" s="216">
        <f>IF(ISERROR(VLOOKUP(AR9,'IT Cattle'!1:5999,6)),"-",VLOOKUP(AR9,'IT Cattle'!1:5999,6))</f>
        <v>3.35</v>
      </c>
      <c r="AS15" s="216">
        <f>IF(ISERROR(VLOOKUP(AS9,'IT Cattle'!1:5999,6)),"-",VLOOKUP(AS9,'IT Cattle'!1:5999,6))</f>
        <v>3.35</v>
      </c>
      <c r="AT15" s="216">
        <f>IF(ISERROR(VLOOKUP(AT9,'IT Cattle'!1:5999,6)),"-",VLOOKUP(AT9,'IT Cattle'!1:5999,6))</f>
        <v>3.35</v>
      </c>
      <c r="AU15" s="216">
        <f>IF(ISERROR(VLOOKUP(AU9,'IT Cattle'!1:5999,6)),"-",VLOOKUP(AU9,'IT Cattle'!1:5999,6))</f>
        <v>3.35</v>
      </c>
      <c r="AV15" s="216">
        <f>IF(ISERROR(VLOOKUP(AV9,'IT Cattle'!1:5999,6)),"-",VLOOKUP(AV9,'IT Cattle'!1:5999,6))</f>
        <v>3.35</v>
      </c>
      <c r="AW15" s="216">
        <f>IF(ISERROR(VLOOKUP(AW9,'IT Cattle'!1:5999,6)),"-",VLOOKUP(AW9,'IT Cattle'!1:5999,6))</f>
        <v>3.35</v>
      </c>
      <c r="AX15" s="216">
        <f>IF(ISERROR(VLOOKUP(AX9,'IT Cattle'!1:5999,6)),"-",VLOOKUP(AX9,'IT Cattle'!1:5999,6))</f>
        <v>3.25</v>
      </c>
      <c r="AY15" s="216">
        <f>IF(ISERROR(VLOOKUP(AY9,'IT Cattle'!1:5999,6)),"-",VLOOKUP(AY9,'IT Cattle'!1:5999,6))</f>
        <v>3.25</v>
      </c>
      <c r="AZ15" s="216">
        <f>IF(ISERROR(VLOOKUP(AZ9,'IT Cattle'!1:5999,6)),"-",VLOOKUP(AZ9,'IT Cattle'!1:5999,6))</f>
        <v>3.25</v>
      </c>
      <c r="BA15" s="216">
        <f>IF(ISERROR(VLOOKUP(BA9,'IT Cattle'!1:5999,6)),"-",VLOOKUP(BA9,'IT Cattle'!1:5999,6))</f>
        <v>3.15</v>
      </c>
      <c r="BB15" s="216">
        <f>IF(ISERROR(VLOOKUP(BB9,'IT Cattle'!1:5999,6)),"-",VLOOKUP(BB9,'IT Cattle'!1:5999,6))</f>
        <v>3.15</v>
      </c>
      <c r="BC15" s="216">
        <f>IF(ISERROR(VLOOKUP(BC9,'IT Cattle'!1:5999,6)),"-",VLOOKUP(BC9,'IT Cattle'!1:5999,6))</f>
        <v>3.15</v>
      </c>
      <c r="BD15" s="216">
        <f>IF(ISERROR(VLOOKUP(BD9,'IT Cattle'!1:5999,6)),"-",VLOOKUP(BD9,'IT Cattle'!1:5999,6))</f>
        <v>3.15</v>
      </c>
      <c r="BE15" s="216">
        <f>IF(ISERROR(VLOOKUP(BE9,'IT Cattle'!1:5999,6)),"-",VLOOKUP(BE9,'IT Cattle'!1:5999,6))</f>
        <v>3.15</v>
      </c>
      <c r="BF15" s="216">
        <f>IF(ISERROR(VLOOKUP(BF9,'IT Cattle'!1:5999,6)),"-",VLOOKUP(BF9,'IT Cattle'!1:5999,6))</f>
        <v>3.15</v>
      </c>
      <c r="BG15" s="216">
        <f>IF(ISERROR(VLOOKUP(BG9,'IT Cattle'!1:5999,6)),"-",VLOOKUP(BG9,'IT Cattle'!1:5999,6))</f>
        <v>3.15</v>
      </c>
      <c r="BH15" s="216">
        <f>IF(ISERROR(VLOOKUP(BH9,'IT Cattle'!1:5999,6)),"-",VLOOKUP(BH9,'IT Cattle'!1:5999,6))</f>
        <v>3.05</v>
      </c>
      <c r="BI15" s="216">
        <f>IF(ISERROR(VLOOKUP(BI9,'IT Cattle'!1:5999,6)),"-",VLOOKUP(BI9,'IT Cattle'!1:5999,6))</f>
        <v>3.05</v>
      </c>
      <c r="BJ15" s="216">
        <f>IF(ISERROR(VLOOKUP(BJ9,'IT Cattle'!1:5999,6)),"-",VLOOKUP(BJ9,'IT Cattle'!1:5999,6))</f>
        <v>2.7</v>
      </c>
      <c r="BK15" s="216">
        <f>IF(ISERROR(VLOOKUP(BK9,'IT Cattle'!1:5999,6)),"-",VLOOKUP(BK9,'IT Cattle'!1:5999,6))</f>
        <v>2.5</v>
      </c>
      <c r="BL15" s="216">
        <f>IF(ISERROR(VLOOKUP(BL9,'IT Cattle'!1:5999,6)),"-",VLOOKUP(BL9,'IT Cattle'!1:5999,6))</f>
        <v>2.5</v>
      </c>
      <c r="BM15" s="216">
        <f>IF(ISERROR(VLOOKUP(BM9,'IT Cattle'!1:5999,6)),"-",VLOOKUP(BM9,'IT Cattle'!1:5999,6))</f>
        <v>2.5</v>
      </c>
      <c r="BN15" s="216">
        <f>IF(ISERROR(VLOOKUP(BN9,'IT Cattle'!1:5999,6)),"-",VLOOKUP(BN9,'IT Cattle'!1:5999,6))</f>
        <v>2.5</v>
      </c>
      <c r="BO15" s="216">
        <f>IF(ISERROR(VLOOKUP(BO9,'IT Cattle'!1:5999,6)),"-",VLOOKUP(BO9,'IT Cattle'!1:5999,6))</f>
        <v>2.5</v>
      </c>
      <c r="BP15" s="216">
        <f>IF(ISERROR(VLOOKUP(BP9,'IT Cattle'!1:5999,6)),"-",VLOOKUP(BP9,'IT Cattle'!1:5999,6))</f>
        <v>2.5</v>
      </c>
      <c r="BQ15" s="216">
        <f>IF(ISERROR(VLOOKUP(BQ9,'IT Cattle'!1:5999,6)),"-",VLOOKUP(BQ9,'IT Cattle'!1:5999,6))</f>
        <v>2.5</v>
      </c>
      <c r="BR15" s="216">
        <f>IF(ISERROR(VLOOKUP(BR9,'IT Cattle'!1:5999,6)),"-",VLOOKUP(BR9,'IT Cattle'!1:5999,6))</f>
        <v>2.5</v>
      </c>
      <c r="BS15" s="216">
        <f>IF(ISERROR(VLOOKUP(BS9,'IT Cattle'!1:5999,6)),"-",VLOOKUP(BS9,'IT Cattle'!1:5999,6))</f>
        <v>2.5</v>
      </c>
      <c r="BT15" s="216">
        <f>IF(ISERROR(VLOOKUP(BT9,'IT Cattle'!1:5999,6)),"-",VLOOKUP(BT9,'IT Cattle'!1:5999,6))</f>
        <v>2.5</v>
      </c>
      <c r="BU15" s="216">
        <f>IF(ISERROR(VLOOKUP(BU9,'IT Cattle'!1:5999,6)),"-",VLOOKUP(BU9,'IT Cattle'!1:5999,6))</f>
        <v>2.5</v>
      </c>
      <c r="BV15" s="216">
        <f>IF(ISERROR(VLOOKUP(BV9,'IT Cattle'!1:5999,6)),"-",VLOOKUP(BV9,'IT Cattle'!1:5999,6))</f>
        <v>2.5</v>
      </c>
      <c r="BW15" s="216">
        <f>IF(ISERROR(VLOOKUP(BW9,'IT Cattle'!1:5999,6)),"-",VLOOKUP(BW9,'IT Cattle'!1:5999,6))</f>
        <v>2.5</v>
      </c>
      <c r="BX15" s="216">
        <f>IF(ISERROR(VLOOKUP(BX9,'IT Cattle'!1:5999,6)),"-",VLOOKUP(BX9,'IT Cattle'!1:5999,6))</f>
        <v>2.5</v>
      </c>
      <c r="BY15" s="216">
        <f>IF(ISERROR(VLOOKUP(BY9,'IT Cattle'!1:5999,6)),"-",VLOOKUP(BY9,'IT Cattle'!1:5999,6))</f>
        <v>2.5</v>
      </c>
      <c r="BZ15" s="216">
        <f>IF(ISERROR(VLOOKUP(BZ9,'IT Cattle'!1:5999,6)),"-",VLOOKUP(BZ9,'IT Cattle'!1:5999,6))</f>
        <v>2.8</v>
      </c>
      <c r="CA15" s="216">
        <f>IF(ISERROR(VLOOKUP(CA9,'IT Cattle'!1:5999,6)),"-",VLOOKUP(CA9,'IT Cattle'!1:5999,6))</f>
        <v>2.8</v>
      </c>
      <c r="CB15" s="216">
        <f>IF(ISERROR(VLOOKUP(CB9,'IT Cattle'!1:5999,6)),"-",VLOOKUP(CB9,'IT Cattle'!1:5999,6))</f>
        <v>2.8</v>
      </c>
      <c r="CC15" s="216">
        <f>IF(ISERROR(VLOOKUP(CC9,'IT Cattle'!1:5999,6)),"-",VLOOKUP(CC9,'IT Cattle'!1:5999,6))</f>
        <v>2.8</v>
      </c>
      <c r="CD15" s="216">
        <f>IF(ISERROR(VLOOKUP(CD9,'IT Cattle'!1:5999,6)),"-",VLOOKUP(CD9,'IT Cattle'!1:5999,6))</f>
        <v>3</v>
      </c>
      <c r="CE15" s="216">
        <f>IF(ISERROR(VLOOKUP(CE9,'IT Cattle'!1:5999,6)),"-",VLOOKUP(CE9,'IT Cattle'!1:5999,6))</f>
        <v>3.2</v>
      </c>
      <c r="CF15" s="216">
        <f>IF(ISERROR(VLOOKUP(CF9,'IT Cattle'!1:5999,6)),"-",VLOOKUP(CF9,'IT Cattle'!1:5999,6))</f>
        <v>3.2</v>
      </c>
      <c r="CG15" s="216">
        <f>IF(ISERROR(VLOOKUP(CG9,'IT Cattle'!1:5999,6)),"-",VLOOKUP(CG9,'IT Cattle'!1:5999,6))</f>
        <v>3.2</v>
      </c>
      <c r="CH15" s="216">
        <f>IF(ISERROR(VLOOKUP(CH9,'IT Cattle'!1:5999,6)),"-",VLOOKUP(CH9,'IT Cattle'!1:5999,6))</f>
        <v>3.2</v>
      </c>
      <c r="CI15" s="216">
        <f>IF(ISERROR(VLOOKUP(CI9,'IT Cattle'!1:5999,6)),"-",VLOOKUP(CI9,'IT Cattle'!1:5999,6))</f>
        <v>3.2</v>
      </c>
      <c r="CJ15" s="216">
        <f>IF(ISERROR(VLOOKUP(CJ9,'IT Cattle'!1:5999,6)),"-",VLOOKUP(CJ9,'IT Cattle'!1:5999,6))</f>
        <v>3.2</v>
      </c>
      <c r="CK15" s="216">
        <f>IF(ISERROR(VLOOKUP(CK9,'IT Cattle'!1:5999,6)),"-",VLOOKUP(CK9,'IT Cattle'!1:5999,6))</f>
        <v>3.2</v>
      </c>
      <c r="CL15" s="216">
        <f>IF(ISERROR(VLOOKUP(CL9,'IT Cattle'!1:5999,6)),"-",VLOOKUP(CL9,'IT Cattle'!1:5999,6))</f>
        <v>3.2</v>
      </c>
      <c r="CM15" s="216">
        <f>IF(ISERROR(VLOOKUP(CM9,'IT Cattle'!1:5999,6)),"-",VLOOKUP(CM9,'IT Cattle'!1:5999,6))</f>
        <v>3.2</v>
      </c>
      <c r="CN15" s="216">
        <f>IF(ISERROR(VLOOKUP(CN9,'IT Cattle'!1:5999,6)),"-",VLOOKUP(CN9,'IT Cattle'!1:5999,6))</f>
        <v>3.2</v>
      </c>
      <c r="CO15" s="216">
        <f>IF(ISERROR(VLOOKUP(CO9,'IT Cattle'!1:5999,6)),"-",VLOOKUP(CO9,'IT Cattle'!1:5999,6))</f>
        <v>3.2</v>
      </c>
      <c r="CP15" s="216">
        <f>IF(ISERROR(VLOOKUP(CP9,'IT Cattle'!1:5999,6)),"-",VLOOKUP(CP9,'IT Cattle'!1:5999,6))</f>
        <v>3.2</v>
      </c>
      <c r="CQ15" s="216">
        <f>IF(ISERROR(VLOOKUP(CQ9,'IT Cattle'!1:5999,6)),"-",VLOOKUP(CQ9,'IT Cattle'!1:5999,6))</f>
        <v>3.2</v>
      </c>
      <c r="CR15" s="216">
        <f>IF(ISERROR(VLOOKUP(CR9,'IT Cattle'!1:5999,6)),"-",VLOOKUP(CR9,'IT Cattle'!1:5999,6))</f>
        <v>3.2</v>
      </c>
      <c r="CS15" s="216">
        <f>IF(ISERROR(VLOOKUP(CS9,'IT Cattle'!1:5999,6)),"-",VLOOKUP(CS9,'IT Cattle'!1:5999,6))</f>
        <v>3.2</v>
      </c>
      <c r="CT15" s="216">
        <f>IF(ISERROR(VLOOKUP(CT9,'IT Cattle'!1:5999,6)),"-",VLOOKUP(CT9,'IT Cattle'!1:5999,6))</f>
        <v>3.2</v>
      </c>
      <c r="CU15" s="216">
        <f>IF(ISERROR(VLOOKUP(CU9,'IT Cattle'!1:5999,6)),"-",VLOOKUP(CU9,'IT Cattle'!1:5999,6))</f>
        <v>3.35</v>
      </c>
      <c r="CV15" s="216">
        <f>IF(ISERROR(VLOOKUP(CV9,'IT Cattle'!1:5999,6)),"-",VLOOKUP(CV9,'IT Cattle'!1:5999,6))</f>
        <v>3.2</v>
      </c>
      <c r="CW15" s="216">
        <f>IF(ISERROR(VLOOKUP(CW9,'IT Cattle'!1:5999,6)),"-",VLOOKUP(CW9,'IT Cattle'!1:5999,6))</f>
        <v>3.2</v>
      </c>
      <c r="CX15" s="216">
        <f>IF(ISERROR(VLOOKUP(CX9,'IT Cattle'!1:5999,6)),"-",VLOOKUP(CX9,'IT Cattle'!1:5999,6))</f>
        <v>3.2</v>
      </c>
      <c r="CY15" s="216">
        <f>IF(ISERROR(VLOOKUP(CY9,'IT Cattle'!1:5999,6)),"-",VLOOKUP(CY9,'IT Cattle'!1:5999,6))</f>
        <v>3.2</v>
      </c>
      <c r="CZ15" s="216">
        <f>IF(ISERROR(VLOOKUP(CZ9,'IT Cattle'!1:5999,6)),"-",VLOOKUP(CZ9,'IT Cattle'!1:5999,6))</f>
        <v>3.2</v>
      </c>
      <c r="DA15" s="216">
        <f>IF(ISERROR(VLOOKUP(DA9,'IT Cattle'!1:5999,6)),"-",VLOOKUP(DA9,'IT Cattle'!1:5999,6))</f>
        <v>2.9749999999999996</v>
      </c>
      <c r="DB15" s="216">
        <f>IF(ISERROR(VLOOKUP(DB9,'IT Cattle'!1:5999,6)),"-",VLOOKUP(DB9,'IT Cattle'!1:5999,6))</f>
        <v>2.9749999999999996</v>
      </c>
      <c r="DC15" s="216">
        <f>IF(ISERROR(VLOOKUP(DC9,'IT Cattle'!1:5999,6)),"-",VLOOKUP(DC9,'IT Cattle'!1:5999,6))</f>
        <v>2.875</v>
      </c>
      <c r="DD15" s="216">
        <f>IF(ISERROR(VLOOKUP(DD9,'IT Cattle'!1:5999,6)),"-",VLOOKUP(DD9,'IT Cattle'!1:5999,6))</f>
        <v>2.875</v>
      </c>
      <c r="DE15" s="216">
        <f>IF(ISERROR(VLOOKUP(DE9,'IT Cattle'!1:5999,6)),"-",VLOOKUP(DE9,'IT Cattle'!1:5999,6))</f>
        <v>2.875</v>
      </c>
      <c r="DF15" s="216">
        <f>IF(ISERROR(VLOOKUP(DF9,'IT Cattle'!1:5999,6)),"-",VLOOKUP(DF9,'IT Cattle'!1:5999,6))</f>
        <v>2.875</v>
      </c>
      <c r="DG15" s="216">
        <f>IF(ISERROR(VLOOKUP(DG9,'IT Cattle'!1:5999,6)),"-",VLOOKUP(DG9,'IT Cattle'!1:5999,6))</f>
        <v>2.8250000000000002</v>
      </c>
      <c r="DH15" s="216">
        <f>IF(ISERROR(VLOOKUP(DH9,'IT Cattle'!1:5999,6)),"-",VLOOKUP(DH9,'IT Cattle'!1:5999,6))</f>
        <v>2.8250000000000002</v>
      </c>
      <c r="DI15" s="216">
        <f>IF(ISERROR(VLOOKUP(DI9,'IT Cattle'!1:5999,6)),"-",VLOOKUP(DI9,'IT Cattle'!1:5999,6))</f>
        <v>2.8250000000000002</v>
      </c>
      <c r="DJ15" s="216">
        <f>IF(ISERROR(VLOOKUP(DJ9,'IT Cattle'!1:5999,6)),"-",VLOOKUP(DJ9,'IT Cattle'!1:5999,6))</f>
        <v>2.8250000000000002</v>
      </c>
      <c r="DK15" s="216">
        <f>IF(ISERROR(VLOOKUP(DK9,'IT Cattle'!1:5999,6)),"-",VLOOKUP(DK9,'IT Cattle'!1:5999,6))</f>
        <v>2.8250000000000002</v>
      </c>
      <c r="DL15" s="216">
        <f>IF(ISERROR(VLOOKUP(DL9,'IT Cattle'!1:5999,6)),"-",VLOOKUP(DL9,'IT Cattle'!1:5999,6))</f>
        <v>2.8250000000000002</v>
      </c>
      <c r="DM15" s="216">
        <f>IF(ISERROR(VLOOKUP(DM9,'IT Cattle'!1:5999,6)),"-",VLOOKUP(DM9,'IT Cattle'!1:5999,6))</f>
        <v>2.8250000000000002</v>
      </c>
      <c r="DN15" s="216">
        <f>IF(ISERROR(VLOOKUP(DN9,'IT Cattle'!1:5999,6)),"-",VLOOKUP(DN9,'IT Cattle'!1:5999,6))</f>
        <v>2.8250000000000002</v>
      </c>
      <c r="DO15" s="216">
        <f>IF(ISERROR(VLOOKUP(DO9,'IT Cattle'!1:5999,6)),"-",VLOOKUP(DO9,'IT Cattle'!1:5999,6))</f>
        <v>2.8250000000000002</v>
      </c>
      <c r="DP15" s="216">
        <f>IF(ISERROR(VLOOKUP(DP9,'IT Cattle'!1:5999,6)),"-",VLOOKUP(DP9,'IT Cattle'!1:5999,6))</f>
        <v>2.8250000000000002</v>
      </c>
      <c r="DQ15" s="216">
        <f>IF(ISERROR(VLOOKUP(DQ9,'IT Cattle'!1:5999,6)),"-",VLOOKUP(DQ9,'IT Cattle'!1:5999,6))</f>
        <v>2.8250000000000002</v>
      </c>
      <c r="DR15" s="216">
        <f>IF(ISERROR(VLOOKUP(DR9,'IT Cattle'!1:5999,6)),"-",VLOOKUP(DR9,'IT Cattle'!1:5999,6))</f>
        <v>2.8250000000000002</v>
      </c>
      <c r="DS15" s="216">
        <f>IF(ISERROR(VLOOKUP(DS9,'IT Cattle'!1:5999,6)),"-",VLOOKUP(DS9,'IT Cattle'!1:5999,6))</f>
        <v>2.8250000000000002</v>
      </c>
      <c r="DT15" s="216">
        <f>IF(ISERROR(VLOOKUP(DT9,'IT Cattle'!1:5999,6)),"-",VLOOKUP(DT9,'IT Cattle'!1:5999,6))</f>
        <v>2.8250000000000002</v>
      </c>
      <c r="DU15" s="216">
        <f>IF(ISERROR(VLOOKUP(DU9,'IT Cattle'!1:5999,6)),"-",VLOOKUP(DU9,'IT Cattle'!1:5999,6))</f>
        <v>2.8250000000000002</v>
      </c>
      <c r="DV15" s="216">
        <f>IF(ISERROR(VLOOKUP(DV9,'IT Cattle'!1:5999,6)),"-",VLOOKUP(DV9,'IT Cattle'!1:5999,6))</f>
        <v>2.8250000000000002</v>
      </c>
      <c r="DW15" s="216">
        <f>IF(ISERROR(VLOOKUP(DW9,'IT Cattle'!1:5999,6)),"-",VLOOKUP(DW9,'IT Cattle'!1:5999,6))</f>
        <v>2.8250000000000002</v>
      </c>
      <c r="DX15" s="216">
        <f>IF(ISERROR(VLOOKUP(DX9,'IT Cattle'!1:5999,6)),"-",VLOOKUP(DX9,'IT Cattle'!1:5999,6))</f>
        <v>2.8250000000000002</v>
      </c>
      <c r="DY15" s="216">
        <f>IF(ISERROR(VLOOKUP(DY9,'IT Cattle'!1:5999,6)),"-",VLOOKUP(DY9,'IT Cattle'!1:5999,6))</f>
        <v>2.8250000000000002</v>
      </c>
      <c r="DZ15" s="216">
        <f>IF(ISERROR(VLOOKUP(DZ9,'IT Cattle'!1:5999,6)),"-",VLOOKUP(DZ9,'IT Cattle'!1:5999,6))</f>
        <v>2.8250000000000002</v>
      </c>
      <c r="EA15" s="216">
        <f>IF(ISERROR(VLOOKUP(EA9,'IT Cattle'!1:5999,6)),"-",VLOOKUP(EA9,'IT Cattle'!1:5999,6))</f>
        <v>2.8250000000000002</v>
      </c>
      <c r="EB15" s="216">
        <f>IF(ISERROR(VLOOKUP(EB9,'IT Cattle'!1:5999,6)),"-",VLOOKUP(EB9,'IT Cattle'!1:5999,6))</f>
        <v>2.8250000000000002</v>
      </c>
      <c r="EC15" s="216">
        <f>IF(ISERROR(VLOOKUP(EC9,'IT Cattle'!1:5999,6)),"-",VLOOKUP(EC9,'IT Cattle'!1:5999,6))</f>
        <v>2.8250000000000002</v>
      </c>
      <c r="ED15" s="216">
        <f>IF(ISERROR(VLOOKUP(ED9,'IT Cattle'!1:5999,6)),"-",VLOOKUP(ED9,'IT Cattle'!1:5999,6))</f>
        <v>2.9249999999999998</v>
      </c>
      <c r="EE15" s="216">
        <f>IF(ISERROR(VLOOKUP(EE9,'IT Cattle'!1:5999,6)),"-",VLOOKUP(EE9,'IT Cattle'!1:5999,6))</f>
        <v>2.9249999999999998</v>
      </c>
      <c r="EF15" s="216">
        <f>IF(ISERROR(VLOOKUP(EF9,'IT Cattle'!1:5999,6)),"-",VLOOKUP(EF9,'IT Cattle'!1:5999,6))</f>
        <v>2.9249999999999998</v>
      </c>
      <c r="EG15" s="216">
        <f>IF(ISERROR(VLOOKUP(EG9,'IT Cattle'!1:5999,6)),"-",VLOOKUP(EG9,'IT Cattle'!1:5999,6))</f>
        <v>2.9249999999999998</v>
      </c>
      <c r="EH15" s="216">
        <f>IF(ISERROR(VLOOKUP(EH9,'IT Cattle'!1:5999,6)),"-",VLOOKUP(EH9,'IT Cattle'!1:5999,6))</f>
        <v>2.9249999999999998</v>
      </c>
      <c r="EI15" s="216">
        <f>IF(ISERROR(VLOOKUP(EI9,'IT Cattle'!1:5999,6)),"-",VLOOKUP(EI9,'IT Cattle'!1:5999,6))</f>
        <v>2.9249999999999998</v>
      </c>
      <c r="EJ15" s="216">
        <f>IF(ISERROR(VLOOKUP(EJ9,'IT Cattle'!1:5999,6)),"-",VLOOKUP(EJ9,'IT Cattle'!1:5999,6))</f>
        <v>2.9249999999999998</v>
      </c>
      <c r="EK15" s="216">
        <f>IF(ISERROR(VLOOKUP(EK9,'IT Cattle'!1:5999,6)),"-",VLOOKUP(EK9,'IT Cattle'!1:5999,6))</f>
        <v>2.9249999999999998</v>
      </c>
      <c r="EL15" s="216">
        <f>IF(ISERROR(VLOOKUP(EL9,'IT Cattle'!1:5999,6)),"-",VLOOKUP(EL9,'IT Cattle'!1:5999,6))</f>
        <v>2.9249999999999998</v>
      </c>
      <c r="EM15" s="216">
        <f>IF(ISERROR(VLOOKUP(EM9,'IT Cattle'!1:5999,6)),"-",VLOOKUP(EM9,'IT Cattle'!1:5999,6))</f>
        <v>2.9249999999999998</v>
      </c>
      <c r="EN15" s="216">
        <f>IF(ISERROR(VLOOKUP(EN9,'IT Cattle'!1:5999,6)),"-",VLOOKUP(EN9,'IT Cattle'!1:5999,6))</f>
        <v>3.125</v>
      </c>
      <c r="EO15" s="216">
        <f>IF(ISERROR(VLOOKUP(EO9,'IT Cattle'!1:5999,6)),"-",VLOOKUP(EO9,'IT Cattle'!1:5999,6))</f>
        <v>3.125</v>
      </c>
      <c r="EP15" s="216">
        <f>IF(ISERROR(VLOOKUP(EP9,'IT Cattle'!1:5999,6)),"-",VLOOKUP(EP9,'IT Cattle'!1:5999,6))</f>
        <v>3.4249999999999998</v>
      </c>
      <c r="EQ15" s="216">
        <f>IF(ISERROR(VLOOKUP(EQ9,'IT Cattle'!1:5999,6)),"-",VLOOKUP(EQ9,'IT Cattle'!1:5999,6))</f>
        <v>3.65</v>
      </c>
      <c r="ER15" s="216">
        <f>IF(ISERROR(VLOOKUP(ER9,'IT Cattle'!1:5999,6)),"-",VLOOKUP(ER9,'IT Cattle'!1:5999,6))</f>
        <v>3.65</v>
      </c>
      <c r="ES15" s="216">
        <f>IF(ISERROR(VLOOKUP(ES9,'IT Cattle'!1:5999,6)),"-",VLOOKUP(ES9,'IT Cattle'!1:5999,6))</f>
        <v>3.65</v>
      </c>
      <c r="ET15" s="216">
        <f>IF(ISERROR(VLOOKUP(ET9,'IT Cattle'!1:5999,6)),"-",VLOOKUP(ET9,'IT Cattle'!1:5999,6))</f>
        <v>3.5</v>
      </c>
      <c r="EU15" s="216">
        <f>IF(ISERROR(VLOOKUP(EU9,'IT Cattle'!1:5999,6)),"-",VLOOKUP(EU9,'IT Cattle'!1:5999,6))</f>
        <v>3.5</v>
      </c>
      <c r="EV15" s="216">
        <f>IF(ISERROR(VLOOKUP(EV9,'IT Cattle'!1:5999,6)),"-",VLOOKUP(EV9,'IT Cattle'!1:5999,6))</f>
        <v>3.5</v>
      </c>
      <c r="EW15" s="216">
        <f>IF(ISERROR(VLOOKUP(EW9,'IT Cattle'!1:5999,6)),"-",VLOOKUP(EW9,'IT Cattle'!1:5999,6))</f>
        <v>3.4</v>
      </c>
      <c r="EX15" s="216">
        <f>IF(ISERROR(VLOOKUP(EX9,'IT Cattle'!1:5999,6)),"-",VLOOKUP(EX9,'IT Cattle'!1:5999,6))</f>
        <v>3.4</v>
      </c>
      <c r="EY15" s="216">
        <f>IF(ISERROR(VLOOKUP(EY9,'IT Cattle'!1:5999,6)),"-",VLOOKUP(EY9,'IT Cattle'!1:5999,6))</f>
        <v>3.4</v>
      </c>
      <c r="EZ15" s="216">
        <f>IF(ISERROR(VLOOKUP(EZ9,'IT Cattle'!1:5999,6)),"-",VLOOKUP(EZ9,'IT Cattle'!1:5999,6))</f>
        <v>3.4</v>
      </c>
      <c r="FA15" s="216">
        <f>IF(ISERROR(VLOOKUP(FA9,'IT Cattle'!1:5999,6)),"-",VLOOKUP(FA9,'IT Cattle'!1:5999,6))</f>
        <v>3.4</v>
      </c>
      <c r="FB15" s="216">
        <f>IF(ISERROR(VLOOKUP(FB9,'IT Cattle'!1:5999,6)),"-",VLOOKUP(FB9,'IT Cattle'!1:5999,6))</f>
        <v>3.4</v>
      </c>
      <c r="FC15" s="216">
        <f>IF(ISERROR(VLOOKUP(FC9,'IT Cattle'!1:5999,6)),"-",VLOOKUP(FC9,'IT Cattle'!1:5999,6))</f>
        <v>3.2</v>
      </c>
      <c r="FD15" s="216">
        <f>IF(ISERROR(VLOOKUP(FD9,'IT Cattle'!1:5999,6)),"-",VLOOKUP(FD9,'IT Cattle'!1:5999,6))</f>
        <v>2.875</v>
      </c>
      <c r="FE15" s="216">
        <f>IF(ISERROR(VLOOKUP(FE9,'IT Cattle'!1:5999,6)),"-",VLOOKUP(FE9,'IT Cattle'!1:5999,6))</f>
        <v>2.875</v>
      </c>
      <c r="FF15" s="216">
        <f>IF(ISERROR(VLOOKUP(FF9,'IT Cattle'!1:5999,6)),"-",VLOOKUP(FF9,'IT Cattle'!1:5999,6))</f>
        <v>2.875</v>
      </c>
      <c r="FG15" s="216">
        <f>IF(ISERROR(VLOOKUP(FG9,'IT Cattle'!1:5999,6)),"-",VLOOKUP(FG9,'IT Cattle'!1:5999,6))</f>
        <v>3.1</v>
      </c>
      <c r="FH15" s="216">
        <f>IF(ISERROR(VLOOKUP(FH9,'IT Cattle'!1:5999,6)),"-",VLOOKUP(FH9,'IT Cattle'!1:5999,6))</f>
        <v>3.1</v>
      </c>
      <c r="FI15" s="216">
        <f>IF(ISERROR(VLOOKUP(FI9,'IT Cattle'!1:5999,6)),"-",VLOOKUP(FI9,'IT Cattle'!1:5999,6))</f>
        <v>3.1</v>
      </c>
      <c r="FJ15" s="216">
        <f>IF(ISERROR(VLOOKUP(FJ9,'IT Cattle'!1:5999,6)),"-",VLOOKUP(FJ9,'IT Cattle'!1:5999,6))</f>
        <v>3.05</v>
      </c>
      <c r="FK15" s="216">
        <f>IF(ISERROR(VLOOKUP(FK9,'IT Cattle'!1:5999,6)),"-",VLOOKUP(FK9,'IT Cattle'!1:5999,6))</f>
        <v>3.05</v>
      </c>
      <c r="FL15" s="216">
        <f>IF(ISERROR(VLOOKUP(FL9,'IT Cattle'!1:5999,6)),"-",VLOOKUP(FL9,'IT Cattle'!1:5999,6))</f>
        <v>2.9000000000000004</v>
      </c>
      <c r="FM15" s="216">
        <f>IF(ISERROR(VLOOKUP(FM9,'IT Cattle'!1:5999,6)),"-",VLOOKUP(FM9,'IT Cattle'!1:5999,6))</f>
        <v>2.9000000000000004</v>
      </c>
      <c r="FN15" s="216">
        <f>IF(ISERROR(VLOOKUP(FN9,'IT Cattle'!1:5999,6)),"-",VLOOKUP(FN9,'IT Cattle'!1:5999,6))</f>
        <v>2.9000000000000004</v>
      </c>
      <c r="FO15" s="216">
        <f>IF(ISERROR(VLOOKUP(FO9,'IT Cattle'!1:5999,6)),"-",VLOOKUP(FO9,'IT Cattle'!1:5999,6))</f>
        <v>2.9000000000000004</v>
      </c>
      <c r="FP15" s="216">
        <f>IF(ISERROR(VLOOKUP(FP9,'IT Cattle'!1:5999,6)),"-",VLOOKUP(FP9,'IT Cattle'!1:5999,6))</f>
        <v>2.9000000000000004</v>
      </c>
      <c r="FQ15" s="216">
        <f>IF(ISERROR(VLOOKUP(FQ9,'IT Cattle'!1:5999,6)),"-",VLOOKUP(FQ9,'IT Cattle'!1:5999,6))</f>
        <v>2.9000000000000004</v>
      </c>
      <c r="FR15" s="216">
        <f>IF(ISERROR(VLOOKUP(FR9,'IT Cattle'!1:5999,6)),"-",VLOOKUP(FR9,'IT Cattle'!1:5999,6))</f>
        <v>2.9000000000000004</v>
      </c>
      <c r="FS15" s="216">
        <f>IF(ISERROR(VLOOKUP(FS9,'IT Cattle'!1:5999,6)),"-",VLOOKUP(FS9,'IT Cattle'!1:5999,6))</f>
        <v>2.9000000000000004</v>
      </c>
      <c r="FT15" s="216">
        <f>IF(ISERROR(VLOOKUP(FT9,'IT Cattle'!1:5999,6)),"-",VLOOKUP(FT9,'IT Cattle'!1:5999,6))</f>
        <v>2.9000000000000004</v>
      </c>
      <c r="FU15" s="216">
        <f>IF(ISERROR(VLOOKUP(FU9,'IT Cattle'!1:5999,6)),"-",VLOOKUP(FU9,'IT Cattle'!1:5999,6))</f>
        <v>2.9000000000000004</v>
      </c>
      <c r="FV15" s="216">
        <f>IF(ISERROR(VLOOKUP(FV9,'IT Cattle'!1:5999,6)),"-",VLOOKUP(FV9,'IT Cattle'!1:5999,6))</f>
        <v>2.9000000000000004</v>
      </c>
      <c r="FW15" s="216">
        <f>IF(ISERROR(VLOOKUP(FW9,'IT Cattle'!1:5999,6)),"-",VLOOKUP(FW9,'IT Cattle'!1:5999,6))</f>
        <v>2.9000000000000004</v>
      </c>
      <c r="FX15" s="216">
        <f>IF(ISERROR(VLOOKUP(FX9,'IT Cattle'!1:5999,6)),"-",VLOOKUP(FX9,'IT Cattle'!1:5999,6))</f>
        <v>2.9000000000000004</v>
      </c>
      <c r="FY15" s="216">
        <f>IF(ISERROR(VLOOKUP(FY9,'IT Cattle'!1:5999,6)),"-",VLOOKUP(FY9,'IT Cattle'!1:5999,6))</f>
        <v>2.9000000000000004</v>
      </c>
      <c r="FZ15" s="216">
        <f>IF(ISERROR(VLOOKUP(FZ9,'IT Cattle'!1:5999,6)),"-",VLOOKUP(FZ9,'IT Cattle'!1:5999,6))</f>
        <v>2.9000000000000004</v>
      </c>
      <c r="GA15" s="216">
        <f>IF(ISERROR(VLOOKUP(GA9,'IT Cattle'!1:5999,6)),"-",VLOOKUP(GA9,'IT Cattle'!1:5999,6))</f>
        <v>3.05</v>
      </c>
      <c r="GB15" s="216">
        <f>IF(ISERROR(VLOOKUP(GB9,'IT Cattle'!1:5999,6)),"-",VLOOKUP(GB9,'IT Cattle'!1:5999,6))</f>
        <v>3.1500000000000004</v>
      </c>
      <c r="GC15" s="216">
        <f>IF(ISERROR(VLOOKUP(GC9,'IT Cattle'!1:5999,6)),"-",VLOOKUP(GC9,'IT Cattle'!1:5999,6))</f>
        <v>3.1500000000000004</v>
      </c>
      <c r="GD15" s="216">
        <f>IF(ISERROR(VLOOKUP(GD9,'IT Cattle'!1:5999,6)),"-",VLOOKUP(GD9,'IT Cattle'!1:5999,6))</f>
        <v>3.25</v>
      </c>
      <c r="GE15" s="216">
        <f>IF(ISERROR(VLOOKUP(GE9,'IT Cattle'!1:5999,6)),"-",VLOOKUP(GE9,'IT Cattle'!1:5999,6))</f>
        <v>3.3499999999999996</v>
      </c>
      <c r="GF15" s="216">
        <f>IF(ISERROR(VLOOKUP(GF9,'IT Cattle'!1:5999,6)),"-",VLOOKUP(GF9,'IT Cattle'!1:5999,6))</f>
        <v>3.45</v>
      </c>
      <c r="GG15" s="216">
        <f>IF(ISERROR(VLOOKUP(GG9,'IT Cattle'!1:5999,6)),"-",VLOOKUP(GG9,'IT Cattle'!1:5999,6))</f>
        <v>3.45</v>
      </c>
      <c r="GH15" s="216">
        <f>IF(ISERROR(VLOOKUP(GH9,'IT Cattle'!1:5999,6)),"-",VLOOKUP(GH9,'IT Cattle'!1:5999,6))</f>
        <v>3.6500000000000004</v>
      </c>
      <c r="GI15" s="216">
        <f>IF(ISERROR(VLOOKUP(GI9,'IT Cattle'!1:5999,6)),"-",VLOOKUP(GI9,'IT Cattle'!1:5999,6))</f>
        <v>3.6500000000000004</v>
      </c>
      <c r="GJ15" s="216">
        <f>IF(ISERROR(VLOOKUP(GJ9,'IT Cattle'!1:5999,6)),"-",VLOOKUP(GJ9,'IT Cattle'!1:5999,6))</f>
        <v>3.6500000000000004</v>
      </c>
      <c r="GK15" s="216">
        <f>IF(ISERROR(VLOOKUP(GK9,'IT Cattle'!1:5999,6)),"-",VLOOKUP(GK9,'IT Cattle'!1:5999,6))</f>
        <v>3.6500000000000004</v>
      </c>
      <c r="GL15" s="216">
        <f>IF(ISERROR(VLOOKUP(GL9,'IT Cattle'!1:5999,6)),"-",VLOOKUP(GL9,'IT Cattle'!1:5999,6))</f>
        <v>3.6500000000000004</v>
      </c>
      <c r="GM15" s="216">
        <f>IF(ISERROR(VLOOKUP(GM9,'IT Cattle'!1:5999,6)),"-",VLOOKUP(GM9,'IT Cattle'!1:5999,6))</f>
        <v>3.6500000000000004</v>
      </c>
      <c r="GN15" s="216">
        <f>IF(ISERROR(VLOOKUP(GN9,'IT Cattle'!1:5999,6)),"-",VLOOKUP(GN9,'IT Cattle'!1:5999,6))</f>
        <v>3.6500000000000004</v>
      </c>
      <c r="GO15" s="216">
        <f>IF(ISERROR(VLOOKUP(GO9,'IT Cattle'!1:5999,6)),"-",VLOOKUP(GO9,'IT Cattle'!1:5999,6))</f>
        <v>3.6500000000000004</v>
      </c>
      <c r="GP15" s="216">
        <f>IF(ISERROR(VLOOKUP(GP9,'IT Cattle'!1:5999,6)),"-",VLOOKUP(GP9,'IT Cattle'!1:5999,6))</f>
        <v>3.6500000000000004</v>
      </c>
      <c r="GQ15" s="216">
        <f>IF(ISERROR(VLOOKUP(GQ9,'IT Cattle'!1:5999,6)),"-",VLOOKUP(GQ9,'IT Cattle'!1:5999,6))</f>
        <v>3.6500000000000004</v>
      </c>
      <c r="GR15" s="216">
        <f>IF(ISERROR(VLOOKUP(GR9,'IT Cattle'!1:5999,6)),"-",VLOOKUP(GR9,'IT Cattle'!1:5999,6))</f>
        <v>3.6500000000000004</v>
      </c>
      <c r="GS15" s="216">
        <f>IF(ISERROR(VLOOKUP(GS9,'IT Cattle'!1:5999,6)),"-",VLOOKUP(GS9,'IT Cattle'!1:5999,6))</f>
        <v>3.55</v>
      </c>
      <c r="GT15" s="216">
        <f>IF(ISERROR(VLOOKUP(GT9,'IT Cattle'!1:5999,6)),"-",VLOOKUP(GT9,'IT Cattle'!1:5999,6))</f>
        <v>3.55</v>
      </c>
      <c r="GU15" s="216">
        <f>IF(ISERROR(VLOOKUP(GU9,'IT Cattle'!1:5999,6)),"-",VLOOKUP(GU9,'IT Cattle'!1:5999,6))</f>
        <v>3.55</v>
      </c>
      <c r="GV15" s="216">
        <f>IF(ISERROR(VLOOKUP(GV9,'IT Cattle'!1:5999,6)),"-",VLOOKUP(GV9,'IT Cattle'!1:5999,6))</f>
        <v>3.55</v>
      </c>
      <c r="GW15" s="216">
        <f>IF(ISERROR(VLOOKUP(GW9,'IT Cattle'!1:5999,6)),"-",VLOOKUP(GW9,'IT Cattle'!1:5999,6))</f>
        <v>3.55</v>
      </c>
      <c r="GX15" s="216">
        <f>IF(ISERROR(VLOOKUP(GX9,'IT Cattle'!1:5999,6)),"-",VLOOKUP(GX9,'IT Cattle'!1:5999,6))</f>
        <v>3.55</v>
      </c>
      <c r="GY15" s="216">
        <f>IF(ISERROR(VLOOKUP(GY9,'IT Cattle'!1:5999,6)),"-",VLOOKUP(GY9,'IT Cattle'!1:5999,6))</f>
        <v>3.6500000000000004</v>
      </c>
      <c r="GZ15" s="216">
        <f>IF(ISERROR(VLOOKUP(GZ9,'IT Cattle'!1:5999,6)),"-",VLOOKUP(GZ9,'IT Cattle'!1:5999,6))</f>
        <v>3.6500000000000004</v>
      </c>
      <c r="HA15" s="216">
        <f>IF(ISERROR(VLOOKUP(HA9,'IT Cattle'!1:5999,6)),"-",VLOOKUP(HA9,'IT Cattle'!1:5999,6))</f>
        <v>3.6500000000000004</v>
      </c>
      <c r="HB15" s="216">
        <f>IF(ISERROR(VLOOKUP(HB9,'IT Cattle'!1:5999,6)),"-",VLOOKUP(HB9,'IT Cattle'!1:5999,6))</f>
        <v>3.6500000000000004</v>
      </c>
      <c r="HC15" s="216">
        <f>IF(ISERROR(VLOOKUP(HC9,'IT Cattle'!1:5999,6)),"-",VLOOKUP(HC9,'IT Cattle'!1:5999,6))</f>
        <v>3.6500000000000004</v>
      </c>
      <c r="HD15" s="216">
        <f>IF(ISERROR(VLOOKUP(HD9,'IT Cattle'!1:5999,6)),"-",VLOOKUP(HD9,'IT Cattle'!1:5999,6))</f>
        <v>3.55</v>
      </c>
      <c r="HE15" s="216">
        <f>IF(ISERROR(VLOOKUP(HE9,'IT Cattle'!1:5999,6)),"-",VLOOKUP(HE9,'IT Cattle'!1:5999,6))</f>
        <v>3.55</v>
      </c>
      <c r="HF15" s="216">
        <f>IF(ISERROR(VLOOKUP(HF9,'IT Cattle'!1:5999,6)),"-",VLOOKUP(HF9,'IT Cattle'!1:5999,6))</f>
        <v>3.45</v>
      </c>
      <c r="HG15" s="216">
        <f>IF(ISERROR(VLOOKUP(HG9,'IT Cattle'!1:5999,6)),"-",VLOOKUP(HG9,'IT Cattle'!1:5999,6))</f>
        <v>3.3499999999999996</v>
      </c>
      <c r="HH15" s="216">
        <f>IF(ISERROR(VLOOKUP(HH9,'IT Cattle'!1:5999,6)),"-",VLOOKUP(HH9,'IT Cattle'!1:5999,6))</f>
        <v>3.3499999999999996</v>
      </c>
      <c r="HI15" s="216">
        <f>IF(ISERROR(VLOOKUP(HI9,'IT Cattle'!1:5999,6)),"-",VLOOKUP(HI9,'IT Cattle'!1:5999,6))</f>
        <v>3.3499999999999996</v>
      </c>
      <c r="HJ15" s="216">
        <f>IF(ISERROR(VLOOKUP(HJ9,'IT Cattle'!1:5999,6)),"-",VLOOKUP(HJ9,'IT Cattle'!1:5999,6))</f>
        <v>3.25</v>
      </c>
      <c r="HK15" s="216">
        <f>IF(ISERROR(VLOOKUP(HK9,'IT Cattle'!1:5999,6)),"-",VLOOKUP(HK9,'IT Cattle'!1:5999,6))</f>
        <v>3.25</v>
      </c>
      <c r="HL15" s="216">
        <f>IF(ISERROR(VLOOKUP(HL9,'IT Cattle'!1:5999,6)),"-",VLOOKUP(HL9,'IT Cattle'!1:5999,6))</f>
        <v>3.2</v>
      </c>
      <c r="HM15" s="216">
        <f>IF(ISERROR(VLOOKUP(HM9,'IT Cattle'!1:5999,6)),"-",VLOOKUP(HM9,'IT Cattle'!1:5999,6))</f>
        <v>3.2</v>
      </c>
      <c r="HN15" s="216">
        <f>IF(ISERROR(VLOOKUP(HN9,'IT Cattle'!1:5999,6)),"-",VLOOKUP(HN9,'IT Cattle'!1:5999,6))</f>
        <v>3.2</v>
      </c>
      <c r="HO15" s="216">
        <f>IF(ISERROR(VLOOKUP(HO9,'IT Cattle'!1:5999,6)),"-",VLOOKUP(HO9,'IT Cattle'!1:5999,6))</f>
        <v>3.2</v>
      </c>
      <c r="HP15" s="216" t="str">
        <f>IF(ISERROR(VLOOKUP(HP9,'IT Cattle'!1:5999,6)),"-",VLOOKUP(HP9,'IT Cattle'!1:5999,6))</f>
        <v>na</v>
      </c>
      <c r="HQ15" s="216">
        <f>IF(ISERROR(VLOOKUP(HQ9,'IT Cattle'!1:5999,6)),"-",VLOOKUP(HQ9,'IT Cattle'!1:5999,6))</f>
        <v>3.2</v>
      </c>
      <c r="HR15" s="216" t="str">
        <f>IF(ISERROR(VLOOKUP(HR9,'IT Cattle'!1:5999,6)),"-",VLOOKUP(HR9,'IT Cattle'!1:5999,6))</f>
        <v>na</v>
      </c>
      <c r="HS15" s="216" t="str">
        <f>IF(ISERROR(VLOOKUP(HS9,'IT Cattle'!1:5999,6)),"-",VLOOKUP(HS9,'IT Cattle'!1:5999,6))</f>
        <v>na</v>
      </c>
      <c r="HT15" s="216" t="str">
        <f>IF(ISERROR(VLOOKUP(HT9,'IT Cattle'!1:5999,6)),"-",VLOOKUP(HT9,'IT Cattle'!1:5999,6))</f>
        <v>na</v>
      </c>
      <c r="HU15" s="216">
        <f>IF(ISERROR(VLOOKUP(HU9,'IT Cattle'!1:5999,6)),"-",VLOOKUP(HU9,'IT Cattle'!1:5999,6))</f>
        <v>3.2</v>
      </c>
      <c r="HV15" s="216">
        <f>IF(ISERROR(VLOOKUP(HV9,'IT Cattle'!1:5999,6)),"-",VLOOKUP(HV9,'IT Cattle'!1:5999,6))</f>
        <v>3.2</v>
      </c>
      <c r="HW15" s="216">
        <f>IF(ISERROR(VLOOKUP(HW9,'IT Cattle'!1:5999,6)),"-",VLOOKUP(HW9,'IT Cattle'!1:5999,6))</f>
        <v>3.2</v>
      </c>
      <c r="HX15" s="216">
        <f>IF(ISERROR(VLOOKUP(HX9,'IT Cattle'!1:5999,6)),"-",VLOOKUP(HX9,'IT Cattle'!1:5999,6))</f>
        <v>3.2</v>
      </c>
      <c r="HY15" s="216">
        <f>IF(ISERROR(VLOOKUP(HY9,'IT Cattle'!1:5999,6)),"-",VLOOKUP(HY9,'IT Cattle'!1:5999,6))</f>
        <v>3.2</v>
      </c>
      <c r="HZ15" s="216">
        <f>IF(ISERROR(VLOOKUP(HZ9,'IT Cattle'!1:5999,6)),"-",VLOOKUP(HZ9,'IT Cattle'!1:5999,6))</f>
        <v>3.2</v>
      </c>
      <c r="IA15" s="216">
        <f>IF(ISERROR(VLOOKUP(IA9,'IT Cattle'!1:5999,6)),"-",VLOOKUP(IA9,'IT Cattle'!1:5999,6))</f>
        <v>3.2</v>
      </c>
      <c r="IB15" s="216">
        <f>IF(ISERROR(VLOOKUP(IB9,'IT Cattle'!1:5999,6)),"-",VLOOKUP(IB9,'IT Cattle'!1:5999,6))</f>
        <v>3.2</v>
      </c>
      <c r="IC15" s="216">
        <f>IF(ISERROR(VLOOKUP(IC9,'IT Cattle'!1:5999,6)),"-",VLOOKUP(IC9,'IT Cattle'!1:5999,6))</f>
        <v>3.2</v>
      </c>
      <c r="ID15" s="216">
        <f>IF(ISERROR(VLOOKUP(ID9,'IT Cattle'!1:5999,6)),"-",VLOOKUP(ID9,'IT Cattle'!1:5999,6))</f>
        <v>3.2</v>
      </c>
      <c r="IE15" s="216">
        <f>IF(ISERROR(VLOOKUP(IE9,'IT Cattle'!1:5999,6)),"-",VLOOKUP(IE9,'IT Cattle'!1:5999,6))</f>
        <v>3.2</v>
      </c>
      <c r="IF15" s="216">
        <f>IF(ISERROR(VLOOKUP(IF9,'IT Cattle'!1:5999,6)),"-",VLOOKUP(IF9,'IT Cattle'!1:5999,6))</f>
        <v>3.3499999999999996</v>
      </c>
      <c r="IG15" s="216">
        <f>IF(ISERROR(VLOOKUP(IG9,'IT Cattle'!1:5999,6)),"-",VLOOKUP(IG9,'IT Cattle'!1:5999,6))</f>
        <v>3.3499999999999996</v>
      </c>
      <c r="IH15" s="216">
        <f>IF(ISERROR(VLOOKUP(IH9,'IT Cattle'!1:5999,6)),"-",VLOOKUP(IH9,'IT Cattle'!1:5999,6))</f>
        <v>3.6500000000000004</v>
      </c>
      <c r="II15" s="216">
        <f>IF(ISERROR(VLOOKUP(II9,'IT Cattle'!1:5999,6)),"-",VLOOKUP(II9,'IT Cattle'!1:5999,6))</f>
        <v>3.6500000000000004</v>
      </c>
      <c r="IJ15" s="216" t="str">
        <f>IF(ISERROR(VLOOKUP(IJ9,'IT Cattle'!1:5999,6)),"-",VLOOKUP(IJ9,'IT Cattle'!1:5999,6))</f>
        <v>na</v>
      </c>
      <c r="IK15" s="216" t="str">
        <f>IF(ISERROR(VLOOKUP(IK9,'IT Cattle'!1:5999,6)),"-",VLOOKUP(IK9,'IT Cattle'!1:5999,6))</f>
        <v>na</v>
      </c>
      <c r="IL15" s="216">
        <f>IF(ISERROR(VLOOKUP(IL9,'IT Cattle'!1:5999,6)),"-",VLOOKUP(IL9,'IT Cattle'!1:5999,6))</f>
        <v>3.6500000000000004</v>
      </c>
      <c r="IM15" s="216">
        <f>IF(ISERROR(VLOOKUP(IM9,'IT Cattle'!1:5999,6)),"-",VLOOKUP(IM9,'IT Cattle'!1:5999,6))</f>
        <v>3.6500000000000004</v>
      </c>
      <c r="IN15" s="216">
        <f>IF(ISERROR(VLOOKUP(IN9,'IT Cattle'!1:5999,6)),"-",VLOOKUP(IN9,'IT Cattle'!1:5999,6))</f>
        <v>3.6500000000000004</v>
      </c>
      <c r="IO15" s="216">
        <f>IF(ISERROR(VLOOKUP(IO9,'IT Cattle'!1:5999,6)),"-",VLOOKUP(IO9,'IT Cattle'!1:5999,6))</f>
        <v>3.6500000000000004</v>
      </c>
      <c r="IP15" s="216">
        <f>IF(ISERROR(VLOOKUP(IP9,'IT Cattle'!1:5999,6)),"-",VLOOKUP(IP9,'IT Cattle'!1:5999,6))</f>
        <v>3.6500000000000004</v>
      </c>
      <c r="IQ15" s="216">
        <f>IF(ISERROR(VLOOKUP(IQ9,'IT Cattle'!1:5999,6)),"-",VLOOKUP(IQ9,'IT Cattle'!1:5999,6))</f>
        <v>3.6500000000000004</v>
      </c>
      <c r="IR15" s="216">
        <f>IF(ISERROR(VLOOKUP(IR9,'IT Cattle'!1:5999,6)),"-",VLOOKUP(IR9,'IT Cattle'!1:5999,6))</f>
        <v>3.6500000000000004</v>
      </c>
      <c r="IS15" s="216">
        <f>IF(ISERROR(VLOOKUP(IS9,'IT Cattle'!1:5999,6)),"-",VLOOKUP(IS9,'IT Cattle'!1:5999,6))</f>
        <v>3.6500000000000004</v>
      </c>
      <c r="IT15" s="216">
        <f>IF(ISERROR(VLOOKUP(IT9,'IT Cattle'!1:5999,6)),"-",VLOOKUP(IT9,'IT Cattle'!1:5999,6))</f>
        <v>3.6500000000000004</v>
      </c>
      <c r="IU15" s="216">
        <f>IF(ISERROR(VLOOKUP(IU9,'IT Cattle'!1:5999,6)),"-",VLOOKUP(IU9,'IT Cattle'!1:5999,6))</f>
        <v>3.6500000000000004</v>
      </c>
      <c r="IV15" s="216">
        <f>IF(ISERROR(VLOOKUP(IV9,'IT Cattle'!1:5999,6)),"-",VLOOKUP(IV9,'IT Cattle'!1:5999,6))</f>
        <v>3.6500000000000004</v>
      </c>
      <c r="IW15" s="216">
        <f>IF(ISERROR(VLOOKUP(IW9,'IT Cattle'!1:5999,6)),"-",VLOOKUP(IW9,'IT Cattle'!1:5999,6))</f>
        <v>3.6500000000000004</v>
      </c>
      <c r="IX15" s="216">
        <f>IF(ISERROR(VLOOKUP(IX9,'IT Cattle'!1:5999,6)),"-",VLOOKUP(IX9,'IT Cattle'!1:5999,6))</f>
        <v>3.6500000000000004</v>
      </c>
      <c r="IY15" s="216">
        <f>IF(ISERROR(VLOOKUP(IY9,'IT Cattle'!1:5999,6)),"-",VLOOKUP(IY9,'IT Cattle'!1:5999,6))</f>
        <v>3.6500000000000004</v>
      </c>
      <c r="IZ15" s="216">
        <f>IF(ISERROR(VLOOKUP(IZ9,'IT Cattle'!1:5999,6)),"-",VLOOKUP(IZ9,'IT Cattle'!1:5999,6))</f>
        <v>3.6500000000000004</v>
      </c>
      <c r="JA15" s="216">
        <f>IF(ISERROR(VLOOKUP(JA9,'IT Cattle'!1:5999,6)),"-",VLOOKUP(JA9,'IT Cattle'!1:5999,6))</f>
        <v>3.6500000000000004</v>
      </c>
      <c r="JB15" s="216">
        <f>IF(ISERROR(VLOOKUP(JB9,'IT Cattle'!1:5999,6)),"-",VLOOKUP(JB9,'IT Cattle'!1:5999,6))</f>
        <v>3.6500000000000004</v>
      </c>
      <c r="JC15" s="216">
        <f>IF(ISERROR(VLOOKUP(JC9,'IT Cattle'!1:5999,6)),"-",VLOOKUP(JC9,'IT Cattle'!1:5999,6))</f>
        <v>3.6500000000000004</v>
      </c>
      <c r="JD15" s="216">
        <f>IF(ISERROR(VLOOKUP(JD9,'IT Cattle'!1:5999,6)),"-",VLOOKUP(JD9,'IT Cattle'!1:5999,6))</f>
        <v>3.6500000000000004</v>
      </c>
      <c r="JE15" s="216">
        <f>IF(ISERROR(VLOOKUP(JE9,'IT Cattle'!1:5999,6)),"-",VLOOKUP(JE9,'IT Cattle'!1:5999,6))</f>
        <v>3.6500000000000004</v>
      </c>
      <c r="JF15" s="240"/>
      <c r="JG15" s="240"/>
      <c r="JH15" s="240"/>
      <c r="JW15" s="231"/>
      <c r="JX15" s="231"/>
    </row>
    <row r="16" spans="1:285" ht="15" customHeight="1">
      <c r="B16" s="277"/>
      <c r="C16" s="274"/>
      <c r="D16" s="215" t="s">
        <v>28</v>
      </c>
      <c r="E16" s="217">
        <f>IF(ISERROR(VLOOKUP(E9,'IT Cattle'!1:5999,14)), "-",VLOOKUP(E9,'IT Cattle'!1:5999,14))</f>
        <v>5.8</v>
      </c>
      <c r="F16" s="217">
        <f>IF(ISERROR(VLOOKUP(F9,'IT Cattle'!1:5999,14)), "-",VLOOKUP(F9,'IT Cattle'!1:5999,14))</f>
        <v>5.8</v>
      </c>
      <c r="G16" s="217">
        <f>IF(ISERROR(VLOOKUP(G9,'IT Cattle'!1:5999,14)), "-",VLOOKUP(G9,'IT Cattle'!1:5999,14))</f>
        <v>5.8</v>
      </c>
      <c r="H16" s="217">
        <f>IF(ISERROR(VLOOKUP(H9,'IT Cattle'!1:5999,14)), "-",VLOOKUP(H9,'IT Cattle'!1:5999,14))</f>
        <v>5.8</v>
      </c>
      <c r="I16" s="217">
        <f>IF(ISERROR(VLOOKUP(I9,'IT Cattle'!1:5999,14)), "-",VLOOKUP(I9,'IT Cattle'!1:5999,14))</f>
        <v>5.8</v>
      </c>
      <c r="J16" s="217">
        <f>IF(ISERROR(VLOOKUP(J9,'IT Cattle'!1:5999,14)), "-",VLOOKUP(J9,'IT Cattle'!1:5999,14))</f>
        <v>5.8</v>
      </c>
      <c r="K16" s="217">
        <f>IF(ISERROR(VLOOKUP(K9,'IT Cattle'!1:5999,14)), "-",VLOOKUP(K9,'IT Cattle'!1:5999,14))</f>
        <v>5.8</v>
      </c>
      <c r="L16" s="217">
        <f>IF(ISERROR(VLOOKUP(L9,'IT Cattle'!1:5999,14)), "-",VLOOKUP(L9,'IT Cattle'!1:5999,14))</f>
        <v>5.8</v>
      </c>
      <c r="M16" s="217">
        <f>IF(ISERROR(VLOOKUP(M9,'IT Cattle'!1:5999,14)), "-",VLOOKUP(M9,'IT Cattle'!1:5999,14))</f>
        <v>5.8</v>
      </c>
      <c r="N16" s="217">
        <f>IF(ISERROR(VLOOKUP(N9,'IT Cattle'!1:5999,14)), "-",VLOOKUP(N9,'IT Cattle'!1:5999,14))</f>
        <v>5.8</v>
      </c>
      <c r="O16" s="217">
        <f>IF(ISERROR(VLOOKUP(O9,'IT Cattle'!1:5999,14)), "-",VLOOKUP(O9,'IT Cattle'!1:5999,14))</f>
        <v>5.8</v>
      </c>
      <c r="P16" s="217">
        <f>IF(ISERROR(VLOOKUP(P9,'IT Cattle'!1:5999,14)), "-",VLOOKUP(P9,'IT Cattle'!1:5999,14))</f>
        <v>5.8</v>
      </c>
      <c r="Q16" s="217">
        <f>IF(ISERROR(VLOOKUP(Q9,'IT Cattle'!1:5999,14)), "-",VLOOKUP(Q9,'IT Cattle'!1:5999,14))</f>
        <v>5.8</v>
      </c>
      <c r="R16" s="217">
        <f>IF(ISERROR(VLOOKUP(R9,'IT Cattle'!1:5999,14)), "-",VLOOKUP(R9,'IT Cattle'!1:5999,14))</f>
        <v>5.8</v>
      </c>
      <c r="S16" s="217">
        <f>IF(ISERROR(VLOOKUP(S9,'IT Cattle'!1:5999,14)), "-",VLOOKUP(S9,'IT Cattle'!1:5999,14))</f>
        <v>5.8</v>
      </c>
      <c r="T16" s="217">
        <f>IF(ISERROR(VLOOKUP(T9,'IT Cattle'!1:5999,14)), "-",VLOOKUP(T9,'IT Cattle'!1:5999,14))</f>
        <v>5.8</v>
      </c>
      <c r="U16" s="217">
        <f>IF(ISERROR(VLOOKUP(U9,'IT Cattle'!1:5999,14)), "-",VLOOKUP(U9,'IT Cattle'!1:5999,14))</f>
        <v>5.8</v>
      </c>
      <c r="V16" s="217">
        <f>IF(ISERROR(VLOOKUP(V9,'IT Cattle'!1:5999,14)), "-",VLOOKUP(V9,'IT Cattle'!1:5999,14))</f>
        <v>5.8</v>
      </c>
      <c r="W16" s="217">
        <f>IF(ISERROR(VLOOKUP(W9,'IT Cattle'!1:5999,14)), "-",VLOOKUP(W9,'IT Cattle'!1:5999,14))</f>
        <v>5.8</v>
      </c>
      <c r="X16" s="217">
        <f>IF(ISERROR(VLOOKUP(X9,'IT Cattle'!1:5999,14)), "-",VLOOKUP(X9,'IT Cattle'!1:5999,14))</f>
        <v>5.8</v>
      </c>
      <c r="Y16" s="217">
        <f>IF(ISERROR(VLOOKUP(Y9,'IT Cattle'!1:5999,14)), "-",VLOOKUP(Y9,'IT Cattle'!1:5999,14))</f>
        <v>5.8</v>
      </c>
      <c r="Z16" s="217">
        <f>IF(ISERROR(VLOOKUP(Z9,'IT Cattle'!1:5999,14)), "-",VLOOKUP(Z9,'IT Cattle'!1:5999,14))</f>
        <v>5.8</v>
      </c>
      <c r="AA16" s="217">
        <f>IF(ISERROR(VLOOKUP(AA9,'IT Cattle'!1:5999,14)), "-",VLOOKUP(AA9,'IT Cattle'!1:5999,14))</f>
        <v>5.8</v>
      </c>
      <c r="AB16" s="217">
        <f>IF(ISERROR(VLOOKUP(AB9,'IT Cattle'!1:5999,14)), "-",VLOOKUP(AB9,'IT Cattle'!1:5999,14))</f>
        <v>5.8</v>
      </c>
      <c r="AC16" s="217">
        <f>IF(ISERROR(VLOOKUP(AC9,'IT Cattle'!1:5999,14)), "-",VLOOKUP(AC9,'IT Cattle'!1:5999,14))</f>
        <v>5.8</v>
      </c>
      <c r="AD16" s="217">
        <f>IF(ISERROR(VLOOKUP(AD9,'IT Cattle'!1:5999,14)), "-",VLOOKUP(AD9,'IT Cattle'!1:5999,14))</f>
        <v>5.8</v>
      </c>
      <c r="AE16" s="217">
        <f>IF(ISERROR(VLOOKUP(AE9,'IT Cattle'!1:5999,14)), "-",VLOOKUP(AE9,'IT Cattle'!1:5999,14))</f>
        <v>5.8</v>
      </c>
      <c r="AF16" s="217">
        <f>IF(ISERROR(VLOOKUP(AF9,'IT Cattle'!1:5999,14)), "-",VLOOKUP(AF9,'IT Cattle'!1:5999,14))</f>
        <v>5.8</v>
      </c>
      <c r="AG16" s="217">
        <f>IF(ISERROR(VLOOKUP(AG9,'IT Cattle'!1:5999,14)), "-",VLOOKUP(AG9,'IT Cattle'!1:5999,14))</f>
        <v>5.8</v>
      </c>
      <c r="AH16" s="217">
        <f>IF(ISERROR(VLOOKUP(AH9,'IT Cattle'!1:5999,14)), "-",VLOOKUP(AH9,'IT Cattle'!1:5999,14))</f>
        <v>5.8</v>
      </c>
      <c r="AI16" s="217">
        <f>IF(ISERROR(VLOOKUP(AI9,'IT Cattle'!1:5999,14)), "-",VLOOKUP(AI9,'IT Cattle'!1:5999,14))</f>
        <v>5.7</v>
      </c>
      <c r="AJ16" s="217">
        <f>IF(ISERROR(VLOOKUP(AJ9,'IT Cattle'!1:5999,14)), "-",VLOOKUP(AJ9,'IT Cattle'!1:5999,14))</f>
        <v>5.7</v>
      </c>
      <c r="AK16" s="217">
        <f>IF(ISERROR(VLOOKUP(AK9,'IT Cattle'!1:5999,14)), "-",VLOOKUP(AK9,'IT Cattle'!1:5999,14))</f>
        <v>5.7</v>
      </c>
      <c r="AL16" s="217">
        <f>IF(ISERROR(VLOOKUP(AL9,'IT Cattle'!1:5999,14)), "-",VLOOKUP(AL9,'IT Cattle'!1:5999,14))</f>
        <v>5.7</v>
      </c>
      <c r="AM16" s="217">
        <f>IF(ISERROR(VLOOKUP(AM9,'IT Cattle'!1:5999,14)), "-",VLOOKUP(AM9,'IT Cattle'!1:5999,14))</f>
        <v>5.7</v>
      </c>
      <c r="AN16" s="217">
        <f>IF(ISERROR(VLOOKUP(AN9,'IT Cattle'!1:5999,14)), "-",VLOOKUP(AN9,'IT Cattle'!1:5999,14))</f>
        <v>5.7</v>
      </c>
      <c r="AO16" s="217">
        <f>IF(ISERROR(VLOOKUP(AO9,'IT Cattle'!1:5999,14)), "-",VLOOKUP(AO9,'IT Cattle'!1:5999,14))</f>
        <v>5.7</v>
      </c>
      <c r="AP16" s="217">
        <f>IF(ISERROR(VLOOKUP(AP9,'IT Cattle'!1:5999,14)), "-",VLOOKUP(AP9,'IT Cattle'!1:5999,14))</f>
        <v>5.7</v>
      </c>
      <c r="AQ16" s="217">
        <f>IF(ISERROR(VLOOKUP(AQ9,'IT Cattle'!1:5999,14)), "-",VLOOKUP(AQ9,'IT Cattle'!1:5999,14))</f>
        <v>5.7</v>
      </c>
      <c r="AR16" s="217">
        <f>IF(ISERROR(VLOOKUP(AR9,'IT Cattle'!1:5999,14)), "-",VLOOKUP(AR9,'IT Cattle'!1:5999,14))</f>
        <v>5.8</v>
      </c>
      <c r="AS16" s="217">
        <f>IF(ISERROR(VLOOKUP(AS9,'IT Cattle'!1:5999,14)), "-",VLOOKUP(AS9,'IT Cattle'!1:5999,14))</f>
        <v>5.8</v>
      </c>
      <c r="AT16" s="217">
        <f>IF(ISERROR(VLOOKUP(AT9,'IT Cattle'!1:5999,14)), "-",VLOOKUP(AT9,'IT Cattle'!1:5999,14))</f>
        <v>5.8</v>
      </c>
      <c r="AU16" s="217">
        <f>IF(ISERROR(VLOOKUP(AU9,'IT Cattle'!1:5999,14)), "-",VLOOKUP(AU9,'IT Cattle'!1:5999,14))</f>
        <v>5.8</v>
      </c>
      <c r="AV16" s="217">
        <f>IF(ISERROR(VLOOKUP(AV9,'IT Cattle'!1:5999,14)), "-",VLOOKUP(AV9,'IT Cattle'!1:5999,14))</f>
        <v>5.8</v>
      </c>
      <c r="AW16" s="217">
        <f>IF(ISERROR(VLOOKUP(AW9,'IT Cattle'!1:5999,14)), "-",VLOOKUP(AW9,'IT Cattle'!1:5999,14))</f>
        <v>5.8</v>
      </c>
      <c r="AX16" s="217">
        <f>IF(ISERROR(VLOOKUP(AX9,'IT Cattle'!1:5999,14)), "-",VLOOKUP(AX9,'IT Cattle'!1:5999,14))</f>
        <v>5.8</v>
      </c>
      <c r="AY16" s="217">
        <f>IF(ISERROR(VLOOKUP(AY9,'IT Cattle'!1:5999,14)), "-",VLOOKUP(AY9,'IT Cattle'!1:5999,14))</f>
        <v>5.8</v>
      </c>
      <c r="AZ16" s="217">
        <f>IF(ISERROR(VLOOKUP(AZ9,'IT Cattle'!1:5999,14)), "-",VLOOKUP(AZ9,'IT Cattle'!1:5999,14))</f>
        <v>5.8</v>
      </c>
      <c r="BA16" s="217">
        <f>IF(ISERROR(VLOOKUP(BA9,'IT Cattle'!1:5999,14)), "-",VLOOKUP(BA9,'IT Cattle'!1:5999,14))</f>
        <v>5.8</v>
      </c>
      <c r="BB16" s="217">
        <f>IF(ISERROR(VLOOKUP(BB9,'IT Cattle'!1:5999,14)), "-",VLOOKUP(BB9,'IT Cattle'!1:5999,14))</f>
        <v>5.8</v>
      </c>
      <c r="BC16" s="217">
        <f>IF(ISERROR(VLOOKUP(BC9,'IT Cattle'!1:5999,14)), "-",VLOOKUP(BC9,'IT Cattle'!1:5999,14))</f>
        <v>5.8</v>
      </c>
      <c r="BD16" s="217">
        <f>IF(ISERROR(VLOOKUP(BD9,'IT Cattle'!1:5999,14)), "-",VLOOKUP(BD9,'IT Cattle'!1:5999,14))</f>
        <v>5.8</v>
      </c>
      <c r="BE16" s="217">
        <f>IF(ISERROR(VLOOKUP(BE9,'IT Cattle'!1:5999,14)), "-",VLOOKUP(BE9,'IT Cattle'!1:5999,14))</f>
        <v>5.8</v>
      </c>
      <c r="BF16" s="217">
        <f>IF(ISERROR(VLOOKUP(BF9,'IT Cattle'!1:5999,14)), "-",VLOOKUP(BF9,'IT Cattle'!1:5999,14))</f>
        <v>5.8</v>
      </c>
      <c r="BG16" s="217">
        <f>IF(ISERROR(VLOOKUP(BG9,'IT Cattle'!1:5999,14)), "-",VLOOKUP(BG9,'IT Cattle'!1:5999,14))</f>
        <v>5.8</v>
      </c>
      <c r="BH16" s="217">
        <f>IF(ISERROR(VLOOKUP(BH9,'IT Cattle'!1:5999,14)), "-",VLOOKUP(BH9,'IT Cattle'!1:5999,14))</f>
        <v>5.8</v>
      </c>
      <c r="BI16" s="217">
        <f>IF(ISERROR(VLOOKUP(BI9,'IT Cattle'!1:5999,14)), "-",VLOOKUP(BI9,'IT Cattle'!1:5999,14))</f>
        <v>5.8</v>
      </c>
      <c r="BJ16" s="217">
        <f>IF(ISERROR(VLOOKUP(BJ9,'IT Cattle'!1:5999,14)), "-",VLOOKUP(BJ9,'IT Cattle'!1:5999,14))</f>
        <v>5.8</v>
      </c>
      <c r="BK16" s="217">
        <f>IF(ISERROR(VLOOKUP(BK9,'IT Cattle'!1:5999,14)), "-",VLOOKUP(BK9,'IT Cattle'!1:5999,14))</f>
        <v>5.8</v>
      </c>
      <c r="BL16" s="217">
        <f>IF(ISERROR(VLOOKUP(BL9,'IT Cattle'!1:5999,14)), "-",VLOOKUP(BL9,'IT Cattle'!1:5999,14))</f>
        <v>5.8</v>
      </c>
      <c r="BM16" s="217">
        <f>IF(ISERROR(VLOOKUP(BM9,'IT Cattle'!1:5999,14)), "-",VLOOKUP(BM9,'IT Cattle'!1:5999,14))</f>
        <v>5.8</v>
      </c>
      <c r="BN16" s="217">
        <f>IF(ISERROR(VLOOKUP(BN9,'IT Cattle'!1:5999,14)), "-",VLOOKUP(BN9,'IT Cattle'!1:5999,14))</f>
        <v>5.8</v>
      </c>
      <c r="BO16" s="217">
        <f>IF(ISERROR(VLOOKUP(BO9,'IT Cattle'!1:5999,14)), "-",VLOOKUP(BO9,'IT Cattle'!1:5999,14))</f>
        <v>5.8</v>
      </c>
      <c r="BP16" s="217">
        <f>IF(ISERROR(VLOOKUP(BP9,'IT Cattle'!1:5999,14)), "-",VLOOKUP(BP9,'IT Cattle'!1:5999,14))</f>
        <v>5.8</v>
      </c>
      <c r="BQ16" s="217">
        <f>IF(ISERROR(VLOOKUP(BQ9,'IT Cattle'!1:5999,14)), "-",VLOOKUP(BQ9,'IT Cattle'!1:5999,14))</f>
        <v>5.8</v>
      </c>
      <c r="BR16" s="217">
        <f>IF(ISERROR(VLOOKUP(BR9,'IT Cattle'!1:5999,14)), "-",VLOOKUP(BR9,'IT Cattle'!1:5999,14))</f>
        <v>5.8</v>
      </c>
      <c r="BS16" s="217">
        <f>IF(ISERROR(VLOOKUP(BS9,'IT Cattle'!1:5999,14)), "-",VLOOKUP(BS9,'IT Cattle'!1:5999,14))</f>
        <v>5.8</v>
      </c>
      <c r="BT16" s="217">
        <f>IF(ISERROR(VLOOKUP(BT9,'IT Cattle'!1:5999,14)), "-",VLOOKUP(BT9,'IT Cattle'!1:5999,14))</f>
        <v>5.8</v>
      </c>
      <c r="BU16" s="217">
        <f>IF(ISERROR(VLOOKUP(BU9,'IT Cattle'!1:5999,14)), "-",VLOOKUP(BU9,'IT Cattle'!1:5999,14))</f>
        <v>5.8</v>
      </c>
      <c r="BV16" s="217">
        <f>IF(ISERROR(VLOOKUP(BV9,'IT Cattle'!1:5999,14)), "-",VLOOKUP(BV9,'IT Cattle'!1:5999,14))</f>
        <v>5.8</v>
      </c>
      <c r="BW16" s="217">
        <f>IF(ISERROR(VLOOKUP(BW9,'IT Cattle'!1:5999,14)), "-",VLOOKUP(BW9,'IT Cattle'!1:5999,14))</f>
        <v>5.8</v>
      </c>
      <c r="BX16" s="217">
        <f>IF(ISERROR(VLOOKUP(BX9,'IT Cattle'!1:5999,14)), "-",VLOOKUP(BX9,'IT Cattle'!1:5999,14))</f>
        <v>5.9</v>
      </c>
      <c r="BY16" s="217">
        <f>IF(ISERROR(VLOOKUP(BY9,'IT Cattle'!1:5999,14)), "-",VLOOKUP(BY9,'IT Cattle'!1:5999,14))</f>
        <v>5.9</v>
      </c>
      <c r="BZ16" s="217">
        <f>IF(ISERROR(VLOOKUP(BZ9,'IT Cattle'!1:5999,14)), "-",VLOOKUP(BZ9,'IT Cattle'!1:5999,14))</f>
        <v>5.9</v>
      </c>
      <c r="CA16" s="217">
        <f>IF(ISERROR(VLOOKUP(CA9,'IT Cattle'!1:5999,14)), "-",VLOOKUP(CA9,'IT Cattle'!1:5999,14))</f>
        <v>5.9</v>
      </c>
      <c r="CB16" s="217">
        <f>IF(ISERROR(VLOOKUP(CB9,'IT Cattle'!1:5999,14)), "-",VLOOKUP(CB9,'IT Cattle'!1:5999,14))</f>
        <v>5.9</v>
      </c>
      <c r="CC16" s="217">
        <f>IF(ISERROR(VLOOKUP(CC9,'IT Cattle'!1:5999,14)), "-",VLOOKUP(CC9,'IT Cattle'!1:5999,14))</f>
        <v>5.9</v>
      </c>
      <c r="CD16" s="217">
        <f>IF(ISERROR(VLOOKUP(CD9,'IT Cattle'!1:5999,14)), "-",VLOOKUP(CD9,'IT Cattle'!1:5999,14))</f>
        <v>5.9</v>
      </c>
      <c r="CE16" s="217">
        <f>IF(ISERROR(VLOOKUP(CE9,'IT Cattle'!1:5999,14)), "-",VLOOKUP(CE9,'IT Cattle'!1:5999,14))</f>
        <v>5.9</v>
      </c>
      <c r="CF16" s="217">
        <f>IF(ISERROR(VLOOKUP(CF9,'IT Cattle'!1:5999,14)), "-",VLOOKUP(CF9,'IT Cattle'!1:5999,14))</f>
        <v>5.9</v>
      </c>
      <c r="CG16" s="217">
        <f>IF(ISERROR(VLOOKUP(CG9,'IT Cattle'!1:5999,14)), "-",VLOOKUP(CG9,'IT Cattle'!1:5999,14))</f>
        <v>5.9</v>
      </c>
      <c r="CH16" s="217">
        <f>IF(ISERROR(VLOOKUP(CH9,'IT Cattle'!1:5999,14)), "-",VLOOKUP(CH9,'IT Cattle'!1:5999,14))</f>
        <v>5.9</v>
      </c>
      <c r="CI16" s="217">
        <f>IF(ISERROR(VLOOKUP(CI9,'IT Cattle'!1:5999,14)), "-",VLOOKUP(CI9,'IT Cattle'!1:5999,14))</f>
        <v>5.9</v>
      </c>
      <c r="CJ16" s="217">
        <f>IF(ISERROR(VLOOKUP(CJ9,'IT Cattle'!1:5999,14)), "-",VLOOKUP(CJ9,'IT Cattle'!1:5999,14))</f>
        <v>5.9</v>
      </c>
      <c r="CK16" s="217">
        <f>IF(ISERROR(VLOOKUP(CK9,'IT Cattle'!1:5999,14)), "-",VLOOKUP(CK9,'IT Cattle'!1:5999,14))</f>
        <v>5.9</v>
      </c>
      <c r="CL16" s="217">
        <f>IF(ISERROR(VLOOKUP(CL9,'IT Cattle'!1:5999,14)), "-",VLOOKUP(CL9,'IT Cattle'!1:5999,14))</f>
        <v>5.9</v>
      </c>
      <c r="CM16" s="217">
        <f>IF(ISERROR(VLOOKUP(CM9,'IT Cattle'!1:5999,14)), "-",VLOOKUP(CM9,'IT Cattle'!1:5999,14))</f>
        <v>5.9</v>
      </c>
      <c r="CN16" s="217">
        <f>IF(ISERROR(VLOOKUP(CN9,'IT Cattle'!1:5999,14)), "-",VLOOKUP(CN9,'IT Cattle'!1:5999,14))</f>
        <v>5.9</v>
      </c>
      <c r="CO16" s="217">
        <f>IF(ISERROR(VLOOKUP(CO9,'IT Cattle'!1:5999,14)), "-",VLOOKUP(CO9,'IT Cattle'!1:5999,14))</f>
        <v>5.9</v>
      </c>
      <c r="CP16" s="217">
        <f>IF(ISERROR(VLOOKUP(CP9,'IT Cattle'!1:5999,14)), "-",VLOOKUP(CP9,'IT Cattle'!1:5999,14))</f>
        <v>5.9</v>
      </c>
      <c r="CQ16" s="217">
        <f>IF(ISERROR(VLOOKUP(CQ9,'IT Cattle'!1:5999,14)), "-",VLOOKUP(CQ9,'IT Cattle'!1:5999,14))</f>
        <v>5.9</v>
      </c>
      <c r="CR16" s="217">
        <f>IF(ISERROR(VLOOKUP(CR9,'IT Cattle'!1:5999,14)), "-",VLOOKUP(CR9,'IT Cattle'!1:5999,14))</f>
        <v>5.9</v>
      </c>
      <c r="CS16" s="217">
        <f>IF(ISERROR(VLOOKUP(CS9,'IT Cattle'!1:5999,14)), "-",VLOOKUP(CS9,'IT Cattle'!1:5999,14))</f>
        <v>5.9</v>
      </c>
      <c r="CT16" s="217">
        <f>IF(ISERROR(VLOOKUP(CT9,'IT Cattle'!1:5999,14)), "-",VLOOKUP(CT9,'IT Cattle'!1:5999,14))</f>
        <v>5.9</v>
      </c>
      <c r="CU16" s="217">
        <f>IF(ISERROR(VLOOKUP(CU9,'IT Cattle'!1:5999,14)), "-",VLOOKUP(CU9,'IT Cattle'!1:5999,14))</f>
        <v>5.8</v>
      </c>
      <c r="CV16" s="217">
        <f>IF(ISERROR(VLOOKUP(CV9,'IT Cattle'!1:5999,14)), "-",VLOOKUP(CV9,'IT Cattle'!1:5999,14))</f>
        <v>5.9</v>
      </c>
      <c r="CW16" s="217">
        <f>IF(ISERROR(VLOOKUP(CW9,'IT Cattle'!1:5999,14)), "-",VLOOKUP(CW9,'IT Cattle'!1:5999,14))</f>
        <v>5.9</v>
      </c>
      <c r="CX16" s="217">
        <f>IF(ISERROR(VLOOKUP(CX9,'IT Cattle'!1:5999,14)), "-",VLOOKUP(CX9,'IT Cattle'!1:5999,14))</f>
        <v>5.9499999999999993</v>
      </c>
      <c r="CY16" s="217">
        <f>IF(ISERROR(VLOOKUP(CY9,'IT Cattle'!1:5999,14)), "-",VLOOKUP(CY9,'IT Cattle'!1:5999,14))</f>
        <v>5.9499999999999993</v>
      </c>
      <c r="CZ16" s="217">
        <f>IF(ISERROR(VLOOKUP(CZ9,'IT Cattle'!1:5999,14)), "-",VLOOKUP(CZ9,'IT Cattle'!1:5999,14))</f>
        <v>5.9499999999999993</v>
      </c>
      <c r="DA16" s="217">
        <f>IF(ISERROR(VLOOKUP(DA9,'IT Cattle'!1:5999,14)), "-",VLOOKUP(DA9,'IT Cattle'!1:5999,14))</f>
        <v>5.9499999999999993</v>
      </c>
      <c r="DB16" s="217">
        <f>IF(ISERROR(VLOOKUP(DB9,'IT Cattle'!1:5999,14)), "-",VLOOKUP(DB9,'IT Cattle'!1:5999,14))</f>
        <v>5.9499999999999993</v>
      </c>
      <c r="DC16" s="217">
        <f>IF(ISERROR(VLOOKUP(DC9,'IT Cattle'!1:5999,14)), "-",VLOOKUP(DC9,'IT Cattle'!1:5999,14))</f>
        <v>5.9499999999999993</v>
      </c>
      <c r="DD16" s="217">
        <f>IF(ISERROR(VLOOKUP(DD9,'IT Cattle'!1:5999,14)), "-",VLOOKUP(DD9,'IT Cattle'!1:5999,14))</f>
        <v>5.9499999999999993</v>
      </c>
      <c r="DE16" s="217">
        <f>IF(ISERROR(VLOOKUP(DE9,'IT Cattle'!1:5999,14)), "-",VLOOKUP(DE9,'IT Cattle'!1:5999,14))</f>
        <v>5.9499999999999993</v>
      </c>
      <c r="DF16" s="217">
        <f>IF(ISERROR(VLOOKUP(DF9,'IT Cattle'!1:5999,14)), "-",VLOOKUP(DF9,'IT Cattle'!1:5999,14))</f>
        <v>5.9499999999999993</v>
      </c>
      <c r="DG16" s="217">
        <f>IF(ISERROR(VLOOKUP(DG9,'IT Cattle'!1:5999,14)), "-",VLOOKUP(DG9,'IT Cattle'!1:5999,14))</f>
        <v>5.9499999999999993</v>
      </c>
      <c r="DH16" s="217">
        <f>IF(ISERROR(VLOOKUP(DH9,'IT Cattle'!1:5999,14)), "-",VLOOKUP(DH9,'IT Cattle'!1:5999,14))</f>
        <v>5.9499999999999993</v>
      </c>
      <c r="DI16" s="217">
        <f>IF(ISERROR(VLOOKUP(DI9,'IT Cattle'!1:5999,14)), "-",VLOOKUP(DI9,'IT Cattle'!1:5999,14))</f>
        <v>5.9499999999999993</v>
      </c>
      <c r="DJ16" s="217">
        <f>IF(ISERROR(VLOOKUP(DJ9,'IT Cattle'!1:5999,14)), "-",VLOOKUP(DJ9,'IT Cattle'!1:5999,14))</f>
        <v>5.9499999999999993</v>
      </c>
      <c r="DK16" s="217">
        <f>IF(ISERROR(VLOOKUP(DK9,'IT Cattle'!1:5999,14)), "-",VLOOKUP(DK9,'IT Cattle'!1:5999,14))</f>
        <v>5.9499999999999993</v>
      </c>
      <c r="DL16" s="217">
        <f>IF(ISERROR(VLOOKUP(DL9,'IT Cattle'!1:5999,14)), "-",VLOOKUP(DL9,'IT Cattle'!1:5999,14))</f>
        <v>5.9499999999999993</v>
      </c>
      <c r="DM16" s="217">
        <f>IF(ISERROR(VLOOKUP(DM9,'IT Cattle'!1:5999,14)), "-",VLOOKUP(DM9,'IT Cattle'!1:5999,14))</f>
        <v>5.9499999999999993</v>
      </c>
      <c r="DN16" s="217">
        <f>IF(ISERROR(VLOOKUP(DN9,'IT Cattle'!1:5999,14)), "-",VLOOKUP(DN9,'IT Cattle'!1:5999,14))</f>
        <v>5.9499999999999993</v>
      </c>
      <c r="DO16" s="217">
        <f>IF(ISERROR(VLOOKUP(DO9,'IT Cattle'!1:5999,14)), "-",VLOOKUP(DO9,'IT Cattle'!1:5999,14))</f>
        <v>5.9499999999999993</v>
      </c>
      <c r="DP16" s="217">
        <f>IF(ISERROR(VLOOKUP(DP9,'IT Cattle'!1:5999,14)), "-",VLOOKUP(DP9,'IT Cattle'!1:5999,14))</f>
        <v>5.9499999999999993</v>
      </c>
      <c r="DQ16" s="217">
        <f>IF(ISERROR(VLOOKUP(DQ9,'IT Cattle'!1:5999,14)), "-",VLOOKUP(DQ9,'IT Cattle'!1:5999,14))</f>
        <v>5.9499999999999993</v>
      </c>
      <c r="DR16" s="217">
        <f>IF(ISERROR(VLOOKUP(DR9,'IT Cattle'!1:5999,14)), "-",VLOOKUP(DR9,'IT Cattle'!1:5999,14))</f>
        <v>5.9499999999999993</v>
      </c>
      <c r="DS16" s="217">
        <f>IF(ISERROR(VLOOKUP(DS9,'IT Cattle'!1:5999,14)), "-",VLOOKUP(DS9,'IT Cattle'!1:5999,14))</f>
        <v>5.9499999999999993</v>
      </c>
      <c r="DT16" s="217">
        <f>IF(ISERROR(VLOOKUP(DT9,'IT Cattle'!1:5999,14)), "-",VLOOKUP(DT9,'IT Cattle'!1:5999,14))</f>
        <v>5.9499999999999993</v>
      </c>
      <c r="DU16" s="217">
        <f>IF(ISERROR(VLOOKUP(DU9,'IT Cattle'!1:5999,14)), "-",VLOOKUP(DU9,'IT Cattle'!1:5999,14))</f>
        <v>5.9499999999999993</v>
      </c>
      <c r="DV16" s="217">
        <f>IF(ISERROR(VLOOKUP(DV9,'IT Cattle'!1:5999,14)), "-",VLOOKUP(DV9,'IT Cattle'!1:5999,14))</f>
        <v>5.9499999999999993</v>
      </c>
      <c r="DW16" s="217">
        <f>IF(ISERROR(VLOOKUP(DW9,'IT Cattle'!1:5999,14)), "-",VLOOKUP(DW9,'IT Cattle'!1:5999,14))</f>
        <v>5.9499999999999993</v>
      </c>
      <c r="DX16" s="217">
        <f>IF(ISERROR(VLOOKUP(DX9,'IT Cattle'!1:5999,14)), "-",VLOOKUP(DX9,'IT Cattle'!1:5999,14))</f>
        <v>5.9499999999999993</v>
      </c>
      <c r="DY16" s="217">
        <f>IF(ISERROR(VLOOKUP(DY9,'IT Cattle'!1:5999,14)), "-",VLOOKUP(DY9,'IT Cattle'!1:5999,14))</f>
        <v>5.9499999999999993</v>
      </c>
      <c r="DZ16" s="217">
        <f>IF(ISERROR(VLOOKUP(DZ9,'IT Cattle'!1:5999,14)), "-",VLOOKUP(DZ9,'IT Cattle'!1:5999,14))</f>
        <v>5.9499999999999993</v>
      </c>
      <c r="EA16" s="217">
        <f>IF(ISERROR(VLOOKUP(EA9,'IT Cattle'!1:5999,14)), "-",VLOOKUP(EA9,'IT Cattle'!1:5999,14))</f>
        <v>5.9499999999999993</v>
      </c>
      <c r="EB16" s="217">
        <f>IF(ISERROR(VLOOKUP(EB9,'IT Cattle'!1:5999,14)), "-",VLOOKUP(EB9,'IT Cattle'!1:5999,14))</f>
        <v>5.9499999999999993</v>
      </c>
      <c r="EC16" s="217">
        <f>IF(ISERROR(VLOOKUP(EC9,'IT Cattle'!1:5999,14)), "-",VLOOKUP(EC9,'IT Cattle'!1:5999,14))</f>
        <v>5.9499999999999993</v>
      </c>
      <c r="ED16" s="217">
        <f>IF(ISERROR(VLOOKUP(ED9,'IT Cattle'!1:5999,14)), "-",VLOOKUP(ED9,'IT Cattle'!1:5999,14))</f>
        <v>5.9499999999999993</v>
      </c>
      <c r="EE16" s="217">
        <f>IF(ISERROR(VLOOKUP(EE9,'IT Cattle'!1:5999,14)), "-",VLOOKUP(EE9,'IT Cattle'!1:5999,14))</f>
        <v>5.9499999999999993</v>
      </c>
      <c r="EF16" s="217">
        <f>IF(ISERROR(VLOOKUP(EF9,'IT Cattle'!1:5999,14)), "-",VLOOKUP(EF9,'IT Cattle'!1:5999,14))</f>
        <v>5.9499999999999993</v>
      </c>
      <c r="EG16" s="217">
        <f>IF(ISERROR(VLOOKUP(EG9,'IT Cattle'!1:5999,14)), "-",VLOOKUP(EG9,'IT Cattle'!1:5999,14))</f>
        <v>5.9499999999999993</v>
      </c>
      <c r="EH16" s="217">
        <f>IF(ISERROR(VLOOKUP(EH9,'IT Cattle'!1:5999,14)), "-",VLOOKUP(EH9,'IT Cattle'!1:5999,14))</f>
        <v>5.9499999999999993</v>
      </c>
      <c r="EI16" s="217">
        <f>IF(ISERROR(VLOOKUP(EI9,'IT Cattle'!1:5999,14)), "-",VLOOKUP(EI9,'IT Cattle'!1:5999,14))</f>
        <v>5.9499999999999993</v>
      </c>
      <c r="EJ16" s="217">
        <f>IF(ISERROR(VLOOKUP(EJ9,'IT Cattle'!1:5999,14)), "-",VLOOKUP(EJ9,'IT Cattle'!1:5999,14))</f>
        <v>5.9499999999999993</v>
      </c>
      <c r="EK16" s="217">
        <f>IF(ISERROR(VLOOKUP(EK9,'IT Cattle'!1:5999,14)), "-",VLOOKUP(EK9,'IT Cattle'!1:5999,14))</f>
        <v>5.9499999999999993</v>
      </c>
      <c r="EL16" s="217">
        <f>IF(ISERROR(VLOOKUP(EL9,'IT Cattle'!1:5999,14)), "-",VLOOKUP(EL9,'IT Cattle'!1:5999,14))</f>
        <v>5.9499999999999993</v>
      </c>
      <c r="EM16" s="217">
        <f>IF(ISERROR(VLOOKUP(EM9,'IT Cattle'!1:5999,14)), "-",VLOOKUP(EM9,'IT Cattle'!1:5999,14))</f>
        <v>5.9499999999999993</v>
      </c>
      <c r="EN16" s="217">
        <f>IF(ISERROR(VLOOKUP(EN9,'IT Cattle'!1:5999,14)), "-",VLOOKUP(EN9,'IT Cattle'!1:5999,14))</f>
        <v>5.9499999999999993</v>
      </c>
      <c r="EO16" s="217">
        <f>IF(ISERROR(VLOOKUP(EO9,'IT Cattle'!1:5999,14)), "-",VLOOKUP(EO9,'IT Cattle'!1:5999,14))</f>
        <v>5.9499999999999993</v>
      </c>
      <c r="EP16" s="217">
        <f>IF(ISERROR(VLOOKUP(EP9,'IT Cattle'!1:5999,14)), "-",VLOOKUP(EP9,'IT Cattle'!1:5999,14))</f>
        <v>5.9499999999999993</v>
      </c>
      <c r="EQ16" s="217">
        <f>IF(ISERROR(VLOOKUP(EQ9,'IT Cattle'!1:5999,14)), "-",VLOOKUP(EQ9,'IT Cattle'!1:5999,14))</f>
        <v>5.9499999999999993</v>
      </c>
      <c r="ER16" s="217">
        <f>IF(ISERROR(VLOOKUP(ER9,'IT Cattle'!1:5999,14)), "-",VLOOKUP(ER9,'IT Cattle'!1:5999,14))</f>
        <v>5.9499999999999993</v>
      </c>
      <c r="ES16" s="217">
        <f>IF(ISERROR(VLOOKUP(ES9,'IT Cattle'!1:5999,14)), "-",VLOOKUP(ES9,'IT Cattle'!1:5999,14))</f>
        <v>5.9499999999999993</v>
      </c>
      <c r="ET16" s="217">
        <f>IF(ISERROR(VLOOKUP(ET9,'IT Cattle'!1:5999,14)), "-",VLOOKUP(ET9,'IT Cattle'!1:5999,14))</f>
        <v>5.9499999999999993</v>
      </c>
      <c r="EU16" s="217">
        <f>IF(ISERROR(VLOOKUP(EU9,'IT Cattle'!1:5999,14)), "-",VLOOKUP(EU9,'IT Cattle'!1:5999,14))</f>
        <v>5.9499999999999993</v>
      </c>
      <c r="EV16" s="217">
        <f>IF(ISERROR(VLOOKUP(EV9,'IT Cattle'!1:5999,14)), "-",VLOOKUP(EV9,'IT Cattle'!1:5999,14))</f>
        <v>5.9499999999999993</v>
      </c>
      <c r="EW16" s="217">
        <f>IF(ISERROR(VLOOKUP(EW9,'IT Cattle'!1:5999,14)), "-",VLOOKUP(EW9,'IT Cattle'!1:5999,14))</f>
        <v>5.9499999999999993</v>
      </c>
      <c r="EX16" s="217">
        <f>IF(ISERROR(VLOOKUP(EX9,'IT Cattle'!1:5999,14)), "-",VLOOKUP(EX9,'IT Cattle'!1:5999,14))</f>
        <v>5.9499999999999993</v>
      </c>
      <c r="EY16" s="217">
        <f>IF(ISERROR(VLOOKUP(EY9,'IT Cattle'!1:5999,14)), "-",VLOOKUP(EY9,'IT Cattle'!1:5999,14))</f>
        <v>5.9499999999999993</v>
      </c>
      <c r="EZ16" s="217">
        <f>IF(ISERROR(VLOOKUP(EZ9,'IT Cattle'!1:5999,14)), "-",VLOOKUP(EZ9,'IT Cattle'!1:5999,14))</f>
        <v>5.9499999999999993</v>
      </c>
      <c r="FA16" s="217">
        <f>IF(ISERROR(VLOOKUP(FA9,'IT Cattle'!1:5999,14)), "-",VLOOKUP(FA9,'IT Cattle'!1:5999,14))</f>
        <v>5.9499999999999993</v>
      </c>
      <c r="FB16" s="217">
        <f>IF(ISERROR(VLOOKUP(FB9,'IT Cattle'!1:5999,14)), "-",VLOOKUP(FB9,'IT Cattle'!1:5999,14))</f>
        <v>5.9499999999999993</v>
      </c>
      <c r="FC16" s="217">
        <f>IF(ISERROR(VLOOKUP(FC9,'IT Cattle'!1:5999,14)), "-",VLOOKUP(FC9,'IT Cattle'!1:5999,14))</f>
        <v>5.9499999999999993</v>
      </c>
      <c r="FD16" s="217">
        <f>IF(ISERROR(VLOOKUP(FD9,'IT Cattle'!1:5999,14)), "-",VLOOKUP(FD9,'IT Cattle'!1:5999,14))</f>
        <v>5.9499999999999993</v>
      </c>
      <c r="FE16" s="217">
        <f>IF(ISERROR(VLOOKUP(FE9,'IT Cattle'!1:5999,14)), "-",VLOOKUP(FE9,'IT Cattle'!1:5999,14))</f>
        <v>5.9499999999999993</v>
      </c>
      <c r="FF16" s="217">
        <f>IF(ISERROR(VLOOKUP(FF9,'IT Cattle'!1:5999,14)), "-",VLOOKUP(FF9,'IT Cattle'!1:5999,14))</f>
        <v>5.9499999999999993</v>
      </c>
      <c r="FG16" s="217">
        <f>IF(ISERROR(VLOOKUP(FG9,'IT Cattle'!1:5999,14)), "-",VLOOKUP(FG9,'IT Cattle'!1:5999,14))</f>
        <v>5.9499999999999993</v>
      </c>
      <c r="FH16" s="217">
        <f>IF(ISERROR(VLOOKUP(FH9,'IT Cattle'!1:5999,14)), "-",VLOOKUP(FH9,'IT Cattle'!1:5999,14))</f>
        <v>5.9499999999999993</v>
      </c>
      <c r="FI16" s="217">
        <f>IF(ISERROR(VLOOKUP(FI9,'IT Cattle'!1:5999,14)), "-",VLOOKUP(FI9,'IT Cattle'!1:5999,14))</f>
        <v>5.9499999999999993</v>
      </c>
      <c r="FJ16" s="217">
        <f>IF(ISERROR(VLOOKUP(FJ9,'IT Cattle'!1:5999,14)), "-",VLOOKUP(FJ9,'IT Cattle'!1:5999,14))</f>
        <v>5.9499999999999993</v>
      </c>
      <c r="FK16" s="217">
        <f>IF(ISERROR(VLOOKUP(FK9,'IT Cattle'!1:5999,14)), "-",VLOOKUP(FK9,'IT Cattle'!1:5999,14))</f>
        <v>5.9499999999999993</v>
      </c>
      <c r="FL16" s="217">
        <f>IF(ISERROR(VLOOKUP(FL9,'IT Cattle'!1:5999,14)), "-",VLOOKUP(FL9,'IT Cattle'!1:5999,14))</f>
        <v>5.9499999999999993</v>
      </c>
      <c r="FM16" s="217">
        <f>IF(ISERROR(VLOOKUP(FM9,'IT Cattle'!1:5999,14)), "-",VLOOKUP(FM9,'IT Cattle'!1:5999,14))</f>
        <v>5.9499999999999993</v>
      </c>
      <c r="FN16" s="217">
        <f>IF(ISERROR(VLOOKUP(FN9,'IT Cattle'!1:5999,14)), "-",VLOOKUP(FN9,'IT Cattle'!1:5999,14))</f>
        <v>5.9499999999999993</v>
      </c>
      <c r="FO16" s="217">
        <f>IF(ISERROR(VLOOKUP(FO9,'IT Cattle'!1:5999,14)), "-",VLOOKUP(FO9,'IT Cattle'!1:5999,14))</f>
        <v>5.9499999999999993</v>
      </c>
      <c r="FP16" s="217">
        <f>IF(ISERROR(VLOOKUP(FP9,'IT Cattle'!1:5999,14)), "-",VLOOKUP(FP9,'IT Cattle'!1:5999,14))</f>
        <v>5.9499999999999993</v>
      </c>
      <c r="FQ16" s="217">
        <f>IF(ISERROR(VLOOKUP(FQ9,'IT Cattle'!1:5999,14)), "-",VLOOKUP(FQ9,'IT Cattle'!1:5999,14))</f>
        <v>5.9499999999999993</v>
      </c>
      <c r="FR16" s="217">
        <f>IF(ISERROR(VLOOKUP(FR9,'IT Cattle'!1:5999,14)), "-",VLOOKUP(FR9,'IT Cattle'!1:5999,14))</f>
        <v>5.9499999999999993</v>
      </c>
      <c r="FS16" s="217">
        <f>IF(ISERROR(VLOOKUP(FS9,'IT Cattle'!1:5999,14)), "-",VLOOKUP(FS9,'IT Cattle'!1:5999,14))</f>
        <v>5.9499999999999993</v>
      </c>
      <c r="FT16" s="217">
        <f>IF(ISERROR(VLOOKUP(FT9,'IT Cattle'!1:5999,14)), "-",VLOOKUP(FT9,'IT Cattle'!1:5999,14))</f>
        <v>5.9499999999999993</v>
      </c>
      <c r="FU16" s="217">
        <f>IF(ISERROR(VLOOKUP(FU9,'IT Cattle'!1:5999,14)), "-",VLOOKUP(FU9,'IT Cattle'!1:5999,14))</f>
        <v>5.9499999999999993</v>
      </c>
      <c r="FV16" s="217">
        <f>IF(ISERROR(VLOOKUP(FV9,'IT Cattle'!1:5999,14)), "-",VLOOKUP(FV9,'IT Cattle'!1:5999,14))</f>
        <v>5.9499999999999993</v>
      </c>
      <c r="FW16" s="217">
        <f>IF(ISERROR(VLOOKUP(FW9,'IT Cattle'!1:5999,14)), "-",VLOOKUP(FW9,'IT Cattle'!1:5999,14))</f>
        <v>5.9499999999999993</v>
      </c>
      <c r="FX16" s="217">
        <f>IF(ISERROR(VLOOKUP(FX9,'IT Cattle'!1:5999,14)), "-",VLOOKUP(FX9,'IT Cattle'!1:5999,14))</f>
        <v>5.9499999999999993</v>
      </c>
      <c r="FY16" s="217">
        <f>IF(ISERROR(VLOOKUP(FY9,'IT Cattle'!1:5999,14)), "-",VLOOKUP(FY9,'IT Cattle'!1:5999,14))</f>
        <v>5.9499999999999993</v>
      </c>
      <c r="FZ16" s="217">
        <f>IF(ISERROR(VLOOKUP(FZ9,'IT Cattle'!1:5999,14)), "-",VLOOKUP(FZ9,'IT Cattle'!1:5999,14))</f>
        <v>5.9499999999999993</v>
      </c>
      <c r="GA16" s="217">
        <f>IF(ISERROR(VLOOKUP(GA9,'IT Cattle'!1:5999,14)), "-",VLOOKUP(GA9,'IT Cattle'!1:5999,14))</f>
        <v>5.9499999999999993</v>
      </c>
      <c r="GB16" s="217">
        <f>IF(ISERROR(VLOOKUP(GB9,'IT Cattle'!1:5999,14)), "-",VLOOKUP(GB9,'IT Cattle'!1:5999,14))</f>
        <v>5.9499999999999993</v>
      </c>
      <c r="GC16" s="217">
        <f>IF(ISERROR(VLOOKUP(GC9,'IT Cattle'!1:5999,14)), "-",VLOOKUP(GC9,'IT Cattle'!1:5999,14))</f>
        <v>5.9499999999999993</v>
      </c>
      <c r="GD16" s="217">
        <f>IF(ISERROR(VLOOKUP(GD9,'IT Cattle'!1:5999,14)), "-",VLOOKUP(GD9,'IT Cattle'!1:5999,14))</f>
        <v>5.9499999999999993</v>
      </c>
      <c r="GE16" s="217">
        <f>IF(ISERROR(VLOOKUP(GE9,'IT Cattle'!1:5999,14)), "-",VLOOKUP(GE9,'IT Cattle'!1:5999,14))</f>
        <v>5.85</v>
      </c>
      <c r="GF16" s="217">
        <f>IF(ISERROR(VLOOKUP(GF9,'IT Cattle'!1:5999,14)), "-",VLOOKUP(GF9,'IT Cattle'!1:5999,14))</f>
        <v>5.85</v>
      </c>
      <c r="GG16" s="217">
        <f>IF(ISERROR(VLOOKUP(GG9,'IT Cattle'!1:5999,14)), "-",VLOOKUP(GG9,'IT Cattle'!1:5999,14))</f>
        <v>5.85</v>
      </c>
      <c r="GH16" s="217">
        <f>IF(ISERROR(VLOOKUP(GH9,'IT Cattle'!1:5999,14)), "-",VLOOKUP(GH9,'IT Cattle'!1:5999,14))</f>
        <v>5.75</v>
      </c>
      <c r="GI16" s="217">
        <f>IF(ISERROR(VLOOKUP(GI9,'IT Cattle'!1:5999,14)), "-",VLOOKUP(GI9,'IT Cattle'!1:5999,14))</f>
        <v>5.75</v>
      </c>
      <c r="GJ16" s="217">
        <f>IF(ISERROR(VLOOKUP(GJ9,'IT Cattle'!1:5999,14)), "-",VLOOKUP(GJ9,'IT Cattle'!1:5999,14))</f>
        <v>5.75</v>
      </c>
      <c r="GK16" s="217">
        <f>IF(ISERROR(VLOOKUP(GK9,'IT Cattle'!1:5999,14)), "-",VLOOKUP(GK9,'IT Cattle'!1:5999,14))</f>
        <v>5.75</v>
      </c>
      <c r="GL16" s="217">
        <f>IF(ISERROR(VLOOKUP(GL9,'IT Cattle'!1:5999,14)), "-",VLOOKUP(GL9,'IT Cattle'!1:5999,14))</f>
        <v>5.75</v>
      </c>
      <c r="GM16" s="217">
        <f>IF(ISERROR(VLOOKUP(GM9,'IT Cattle'!1:5999,14)), "-",VLOOKUP(GM9,'IT Cattle'!1:5999,14))</f>
        <v>5.75</v>
      </c>
      <c r="GN16" s="217">
        <f>IF(ISERROR(VLOOKUP(GN9,'IT Cattle'!1:5999,14)), "-",VLOOKUP(GN9,'IT Cattle'!1:5999,14))</f>
        <v>5.75</v>
      </c>
      <c r="GO16" s="217">
        <f>IF(ISERROR(VLOOKUP(GO9,'IT Cattle'!1:5999,14)), "-",VLOOKUP(GO9,'IT Cattle'!1:5999,14))</f>
        <v>5.75</v>
      </c>
      <c r="GP16" s="217">
        <f>IF(ISERROR(VLOOKUP(GP9,'IT Cattle'!1:5999,14)), "-",VLOOKUP(GP9,'IT Cattle'!1:5999,14))</f>
        <v>5.75</v>
      </c>
      <c r="GQ16" s="217">
        <f>IF(ISERROR(VLOOKUP(GQ9,'IT Cattle'!1:5999,14)), "-",VLOOKUP(GQ9,'IT Cattle'!1:5999,14))</f>
        <v>5.75</v>
      </c>
      <c r="GR16" s="217">
        <f>IF(ISERROR(VLOOKUP(GR9,'IT Cattle'!1:5999,14)), "-",VLOOKUP(GR9,'IT Cattle'!1:5999,14))</f>
        <v>5.75</v>
      </c>
      <c r="GS16" s="217">
        <f>IF(ISERROR(VLOOKUP(GS9,'IT Cattle'!1:5999,14)), "-",VLOOKUP(GS9,'IT Cattle'!1:5999,14))</f>
        <v>5.75</v>
      </c>
      <c r="GT16" s="217">
        <f>IF(ISERROR(VLOOKUP(GT9,'IT Cattle'!1:5999,14)), "-",VLOOKUP(GT9,'IT Cattle'!1:5999,14))</f>
        <v>5.75</v>
      </c>
      <c r="GU16" s="217">
        <f>IF(ISERROR(VLOOKUP(GU9,'IT Cattle'!1:5999,14)), "-",VLOOKUP(GU9,'IT Cattle'!1:5999,14))</f>
        <v>5.75</v>
      </c>
      <c r="GV16" s="217">
        <f>IF(ISERROR(VLOOKUP(GV9,'IT Cattle'!1:5999,14)), "-",VLOOKUP(GV9,'IT Cattle'!1:5999,14))</f>
        <v>5.75</v>
      </c>
      <c r="GW16" s="217">
        <f>IF(ISERROR(VLOOKUP(GW9,'IT Cattle'!1:5999,14)), "-",VLOOKUP(GW9,'IT Cattle'!1:5999,14))</f>
        <v>5.75</v>
      </c>
      <c r="GX16" s="217">
        <f>IF(ISERROR(VLOOKUP(GX9,'IT Cattle'!1:5999,14)), "-",VLOOKUP(GX9,'IT Cattle'!1:5999,14))</f>
        <v>5.75</v>
      </c>
      <c r="GY16" s="217">
        <f>IF(ISERROR(VLOOKUP(GY9,'IT Cattle'!1:5999,14)), "-",VLOOKUP(GY9,'IT Cattle'!1:5999,14))</f>
        <v>5.85</v>
      </c>
      <c r="GZ16" s="217">
        <f>IF(ISERROR(VLOOKUP(GZ9,'IT Cattle'!1:5999,14)), "-",VLOOKUP(GZ9,'IT Cattle'!1:5999,14))</f>
        <v>5.85</v>
      </c>
      <c r="HA16" s="217">
        <f>IF(ISERROR(VLOOKUP(HA9,'IT Cattle'!1:5999,14)), "-",VLOOKUP(HA9,'IT Cattle'!1:5999,14))</f>
        <v>5.85</v>
      </c>
      <c r="HB16" s="217">
        <f>IF(ISERROR(VLOOKUP(HB9,'IT Cattle'!1:5999,14)), "-",VLOOKUP(HB9,'IT Cattle'!1:5999,14))</f>
        <v>5.85</v>
      </c>
      <c r="HC16" s="217">
        <f>IF(ISERROR(VLOOKUP(HC9,'IT Cattle'!1:5999,14)), "-",VLOOKUP(HC9,'IT Cattle'!1:5999,14))</f>
        <v>5.85</v>
      </c>
      <c r="HD16" s="217">
        <f>IF(ISERROR(VLOOKUP(HD9,'IT Cattle'!1:5999,14)), "-",VLOOKUP(HD9,'IT Cattle'!1:5999,14))</f>
        <v>5.85</v>
      </c>
      <c r="HE16" s="217">
        <f>IF(ISERROR(VLOOKUP(HE9,'IT Cattle'!1:5999,14)), "-",VLOOKUP(HE9,'IT Cattle'!1:5999,14))</f>
        <v>5.85</v>
      </c>
      <c r="HF16" s="217">
        <f>IF(ISERROR(VLOOKUP(HF9,'IT Cattle'!1:5999,14)), "-",VLOOKUP(HF9,'IT Cattle'!1:5999,14))</f>
        <v>5.85</v>
      </c>
      <c r="HG16" s="217">
        <f>IF(ISERROR(VLOOKUP(HG9,'IT Cattle'!1:5999,14)), "-",VLOOKUP(HG9,'IT Cattle'!1:5999,14))</f>
        <v>5.85</v>
      </c>
      <c r="HH16" s="217">
        <f>IF(ISERROR(VLOOKUP(HH9,'IT Cattle'!1:5999,14)), "-",VLOOKUP(HH9,'IT Cattle'!1:5999,14))</f>
        <v>5.85</v>
      </c>
      <c r="HI16" s="217">
        <f>IF(ISERROR(VLOOKUP(HI9,'IT Cattle'!1:5999,14)), "-",VLOOKUP(HI9,'IT Cattle'!1:5999,14))</f>
        <v>5.85</v>
      </c>
      <c r="HJ16" s="217">
        <f>IF(ISERROR(VLOOKUP(HJ9,'IT Cattle'!1:5999,14)), "-",VLOOKUP(HJ9,'IT Cattle'!1:5999,14))</f>
        <v>5.85</v>
      </c>
      <c r="HK16" s="217">
        <f>IF(ISERROR(VLOOKUP(HK9,'IT Cattle'!1:5999,14)), "-",VLOOKUP(HK9,'IT Cattle'!1:5999,14))</f>
        <v>5.85</v>
      </c>
      <c r="HL16" s="217">
        <f>IF(ISERROR(VLOOKUP(HL9,'IT Cattle'!1:5999,14)), "-",VLOOKUP(HL9,'IT Cattle'!1:5999,14))</f>
        <v>5.85</v>
      </c>
      <c r="HM16" s="217">
        <f>IF(ISERROR(VLOOKUP(HM9,'IT Cattle'!1:5999,14)), "-",VLOOKUP(HM9,'IT Cattle'!1:5999,14))</f>
        <v>5.85</v>
      </c>
      <c r="HN16" s="217">
        <f>IF(ISERROR(VLOOKUP(HN9,'IT Cattle'!1:5999,14)), "-",VLOOKUP(HN9,'IT Cattle'!1:5999,14))</f>
        <v>5.85</v>
      </c>
      <c r="HO16" s="217">
        <f>IF(ISERROR(VLOOKUP(HO9,'IT Cattle'!1:5999,14)), "-",VLOOKUP(HO9,'IT Cattle'!1:5999,14))</f>
        <v>5.85</v>
      </c>
      <c r="HP16" s="217" t="str">
        <f>IF(ISERROR(VLOOKUP(HP9,'IT Cattle'!1:5999,14)), "-",VLOOKUP(HP9,'IT Cattle'!1:5999,14))</f>
        <v>na</v>
      </c>
      <c r="HQ16" s="217">
        <f>IF(ISERROR(VLOOKUP(HQ9,'IT Cattle'!1:5999,14)), "-",VLOOKUP(HQ9,'IT Cattle'!1:5999,14))</f>
        <v>5.85</v>
      </c>
      <c r="HR16" s="217" t="str">
        <f>IF(ISERROR(VLOOKUP(HR9,'IT Cattle'!1:5999,14)), "-",VLOOKUP(HR9,'IT Cattle'!1:5999,14))</f>
        <v>na</v>
      </c>
      <c r="HS16" s="217" t="str">
        <f>IF(ISERROR(VLOOKUP(HS9,'IT Cattle'!1:5999,14)), "-",VLOOKUP(HS9,'IT Cattle'!1:5999,14))</f>
        <v>na</v>
      </c>
      <c r="HT16" s="217" t="str">
        <f>IF(ISERROR(VLOOKUP(HT9,'IT Cattle'!1:5999,14)), "-",VLOOKUP(HT9,'IT Cattle'!1:5999,14))</f>
        <v>na</v>
      </c>
      <c r="HU16" s="217">
        <f>IF(ISERROR(VLOOKUP(HU9,'IT Cattle'!1:5999,14)), "-",VLOOKUP(HU9,'IT Cattle'!1:5999,14))</f>
        <v>5.85</v>
      </c>
      <c r="HV16" s="217">
        <f>IF(ISERROR(VLOOKUP(HV9,'IT Cattle'!1:5999,14)), "-",VLOOKUP(HV9,'IT Cattle'!1:5999,14))</f>
        <v>5.85</v>
      </c>
      <c r="HW16" s="217">
        <f>IF(ISERROR(VLOOKUP(HW9,'IT Cattle'!1:5999,14)), "-",VLOOKUP(HW9,'IT Cattle'!1:5999,14))</f>
        <v>5.85</v>
      </c>
      <c r="HX16" s="217">
        <f>IF(ISERROR(VLOOKUP(HX9,'IT Cattle'!1:5999,14)), "-",VLOOKUP(HX9,'IT Cattle'!1:5999,14))</f>
        <v>5.85</v>
      </c>
      <c r="HY16" s="217">
        <f>IF(ISERROR(VLOOKUP(HY9,'IT Cattle'!1:5999,14)), "-",VLOOKUP(HY9,'IT Cattle'!1:5999,14))</f>
        <v>5.85</v>
      </c>
      <c r="HZ16" s="217">
        <f>IF(ISERROR(VLOOKUP(HZ9,'IT Cattle'!1:5999,14)), "-",VLOOKUP(HZ9,'IT Cattle'!1:5999,14))</f>
        <v>5.85</v>
      </c>
      <c r="IA16" s="217">
        <f>IF(ISERROR(VLOOKUP(IA9,'IT Cattle'!1:5999,14)), "-",VLOOKUP(IA9,'IT Cattle'!1:5999,14))</f>
        <v>5.85</v>
      </c>
      <c r="IB16" s="217">
        <f>IF(ISERROR(VLOOKUP(IB9,'IT Cattle'!1:5999,14)), "-",VLOOKUP(IB9,'IT Cattle'!1:5999,14))</f>
        <v>5.85</v>
      </c>
      <c r="IC16" s="217">
        <f>IF(ISERROR(VLOOKUP(IC9,'IT Cattle'!1:5999,14)), "-",VLOOKUP(IC9,'IT Cattle'!1:5999,14))</f>
        <v>5.85</v>
      </c>
      <c r="ID16" s="217">
        <f>IF(ISERROR(VLOOKUP(ID9,'IT Cattle'!1:5999,14)), "-",VLOOKUP(ID9,'IT Cattle'!1:5999,14))</f>
        <v>5.85</v>
      </c>
      <c r="IE16" s="217">
        <f>IF(ISERROR(VLOOKUP(IE9,'IT Cattle'!1:5999,14)), "-",VLOOKUP(IE9,'IT Cattle'!1:5999,14))</f>
        <v>5.85</v>
      </c>
      <c r="IF16" s="217">
        <f>IF(ISERROR(VLOOKUP(IF9,'IT Cattle'!1:5999,14)), "-",VLOOKUP(IF9,'IT Cattle'!1:5999,14))</f>
        <v>5.85</v>
      </c>
      <c r="IG16" s="217">
        <f>IF(ISERROR(VLOOKUP(IG9,'IT Cattle'!1:5999,14)), "-",VLOOKUP(IG9,'IT Cattle'!1:5999,14))</f>
        <v>5.85</v>
      </c>
      <c r="IH16" s="217">
        <f>IF(ISERROR(VLOOKUP(IH9,'IT Cattle'!1:5999,14)), "-",VLOOKUP(IH9,'IT Cattle'!1:5999,14))</f>
        <v>5.85</v>
      </c>
      <c r="II16" s="217">
        <f>IF(ISERROR(VLOOKUP(II9,'IT Cattle'!1:5999,14)), "-",VLOOKUP(II9,'IT Cattle'!1:5999,14))</f>
        <v>5.85</v>
      </c>
      <c r="IJ16" s="217" t="str">
        <f>IF(ISERROR(VLOOKUP(IJ9,'IT Cattle'!1:5999,14)), "-",VLOOKUP(IJ9,'IT Cattle'!1:5999,14))</f>
        <v>na</v>
      </c>
      <c r="IK16" s="217" t="str">
        <f>IF(ISERROR(VLOOKUP(IK9,'IT Cattle'!1:5999,14)), "-",VLOOKUP(IK9,'IT Cattle'!1:5999,14))</f>
        <v>na</v>
      </c>
      <c r="IL16" s="217">
        <f>IF(ISERROR(VLOOKUP(IL9,'IT Cattle'!1:5999,14)), "-",VLOOKUP(IL9,'IT Cattle'!1:5999,14))</f>
        <v>5.85</v>
      </c>
      <c r="IM16" s="217">
        <f>IF(ISERROR(VLOOKUP(IM9,'IT Cattle'!1:5999,14)), "-",VLOOKUP(IM9,'IT Cattle'!1:5999,14))</f>
        <v>5.85</v>
      </c>
      <c r="IN16" s="217">
        <f>IF(ISERROR(VLOOKUP(IN9,'IT Cattle'!1:5999,14)), "-",VLOOKUP(IN9,'IT Cattle'!1:5999,14))</f>
        <v>5.85</v>
      </c>
      <c r="IO16" s="217">
        <f>IF(ISERROR(VLOOKUP(IO9,'IT Cattle'!1:5999,14)), "-",VLOOKUP(IO9,'IT Cattle'!1:5999,14))</f>
        <v>5.85</v>
      </c>
      <c r="IP16" s="217">
        <f>IF(ISERROR(VLOOKUP(IP9,'IT Cattle'!1:5999,14)), "-",VLOOKUP(IP9,'IT Cattle'!1:5999,14))</f>
        <v>5.85</v>
      </c>
      <c r="IQ16" s="217">
        <f>IF(ISERROR(VLOOKUP(IQ9,'IT Cattle'!1:5999,14)), "-",VLOOKUP(IQ9,'IT Cattle'!1:5999,14))</f>
        <v>5.85</v>
      </c>
      <c r="IR16" s="217">
        <f>IF(ISERROR(VLOOKUP(IR9,'IT Cattle'!1:5999,14)), "-",VLOOKUP(IR9,'IT Cattle'!1:5999,14))</f>
        <v>5.85</v>
      </c>
      <c r="IS16" s="217">
        <f>IF(ISERROR(VLOOKUP(IS9,'IT Cattle'!1:5999,14)), "-",VLOOKUP(IS9,'IT Cattle'!1:5999,14))</f>
        <v>5.85</v>
      </c>
      <c r="IT16" s="217">
        <f>IF(ISERROR(VLOOKUP(IT9,'IT Cattle'!1:5999,14)), "-",VLOOKUP(IT9,'IT Cattle'!1:5999,14))</f>
        <v>5.85</v>
      </c>
      <c r="IU16" s="217">
        <f>IF(ISERROR(VLOOKUP(IU9,'IT Cattle'!1:5999,14)), "-",VLOOKUP(IU9,'IT Cattle'!1:5999,14))</f>
        <v>5.85</v>
      </c>
      <c r="IV16" s="217">
        <f>IF(ISERROR(VLOOKUP(IV9,'IT Cattle'!1:5999,14)), "-",VLOOKUP(IV9,'IT Cattle'!1:5999,14))</f>
        <v>5.85</v>
      </c>
      <c r="IW16" s="217">
        <f>IF(ISERROR(VLOOKUP(IW9,'IT Cattle'!1:5999,14)), "-",VLOOKUP(IW9,'IT Cattle'!1:5999,14))</f>
        <v>5.85</v>
      </c>
      <c r="IX16" s="217">
        <f>IF(ISERROR(VLOOKUP(IX9,'IT Cattle'!1:5999,14)), "-",VLOOKUP(IX9,'IT Cattle'!1:5999,14))</f>
        <v>5.85</v>
      </c>
      <c r="IY16" s="217">
        <f>IF(ISERROR(VLOOKUP(IY9,'IT Cattle'!1:5999,14)), "-",VLOOKUP(IY9,'IT Cattle'!1:5999,14))</f>
        <v>5.85</v>
      </c>
      <c r="IZ16" s="217">
        <f>IF(ISERROR(VLOOKUP(IZ9,'IT Cattle'!1:5999,14)), "-",VLOOKUP(IZ9,'IT Cattle'!1:5999,14))</f>
        <v>5.85</v>
      </c>
      <c r="JA16" s="217">
        <f>IF(ISERROR(VLOOKUP(JA9,'IT Cattle'!1:5999,14)), "-",VLOOKUP(JA9,'IT Cattle'!1:5999,14))</f>
        <v>5.85</v>
      </c>
      <c r="JB16" s="217">
        <f>IF(ISERROR(VLOOKUP(JB9,'IT Cattle'!1:5999,14)), "-",VLOOKUP(JB9,'IT Cattle'!1:5999,14))</f>
        <v>5.85</v>
      </c>
      <c r="JC16" s="217">
        <f>IF(ISERROR(VLOOKUP(JC9,'IT Cattle'!1:5999,14)), "-",VLOOKUP(JC9,'IT Cattle'!1:5999,14))</f>
        <v>5.85</v>
      </c>
      <c r="JD16" s="217">
        <f>IF(ISERROR(VLOOKUP(JD9,'IT Cattle'!1:5999,14)), "-",VLOOKUP(JD9,'IT Cattle'!1:5999,14))</f>
        <v>5.85</v>
      </c>
      <c r="JE16" s="217">
        <f>IF(ISERROR(VLOOKUP(JE9,'IT Cattle'!1:5999,14)), "-",VLOOKUP(JE9,'IT Cattle'!1:5999,14))</f>
        <v>5.85</v>
      </c>
      <c r="JF16" s="240"/>
      <c r="JG16" s="240"/>
      <c r="JH16" s="240"/>
      <c r="JW16" s="231"/>
      <c r="JX16" s="231"/>
    </row>
    <row r="17" spans="2:284" ht="15" customHeight="1">
      <c r="B17" s="278" t="s">
        <v>19</v>
      </c>
      <c r="C17" s="276" t="s">
        <v>5</v>
      </c>
      <c r="D17" s="214" t="s">
        <v>20</v>
      </c>
      <c r="E17" s="216">
        <f>IF(ISERROR(VLOOKUP(E9,'G Cattle'!1:5948,6)), "-",VLOOKUP(E9,'G Cattle'!1:5948,6))</f>
        <v>3.5249999999999999</v>
      </c>
      <c r="F17" s="216">
        <f>IF(ISERROR(VLOOKUP(F9,'G Cattle'!1:5948,6)), "-",VLOOKUP(F9,'G Cattle'!1:5948,6))</f>
        <v>3.5249999999999999</v>
      </c>
      <c r="G17" s="216">
        <f>IF(ISERROR(VLOOKUP(G9,'G Cattle'!1:5948,6)), "-",VLOOKUP(G9,'G Cattle'!1:5948,6))</f>
        <v>3.5249999999999999</v>
      </c>
      <c r="H17" s="216">
        <f>IF(ISERROR(VLOOKUP(H9,'G Cattle'!1:5948,6)), "-",VLOOKUP(H9,'G Cattle'!1:5948,6))</f>
        <v>3.5249999999999999</v>
      </c>
      <c r="I17" s="216">
        <f>IF(ISERROR(VLOOKUP(I9,'G Cattle'!1:5948,6)), "-",VLOOKUP(I9,'G Cattle'!1:5948,6))</f>
        <v>3.5249999999999999</v>
      </c>
      <c r="J17" s="216">
        <f>IF(ISERROR(VLOOKUP(J9,'G Cattle'!1:5948,6)), "-",VLOOKUP(J9,'G Cattle'!1:5948,6))</f>
        <v>3.5249999999999999</v>
      </c>
      <c r="K17" s="216">
        <f>IF(ISERROR(VLOOKUP(K9,'G Cattle'!1:5948,6)), "-",VLOOKUP(K9,'G Cattle'!1:5948,6))</f>
        <v>3.5</v>
      </c>
      <c r="L17" s="216">
        <f>IF(ISERROR(VLOOKUP(L9,'G Cattle'!1:5948,6)), "-",VLOOKUP(L9,'G Cattle'!1:5948,6))</f>
        <v>3.5</v>
      </c>
      <c r="M17" s="216">
        <f>IF(ISERROR(VLOOKUP(M9,'G Cattle'!1:5948,6)), "-",VLOOKUP(M9,'G Cattle'!1:5948,6))</f>
        <v>3.5</v>
      </c>
      <c r="N17" s="216">
        <f>IF(ISERROR(VLOOKUP(N9,'G Cattle'!1:5948,6)), "-",VLOOKUP(N9,'G Cattle'!1:5948,6))</f>
        <v>3.5249999999999999</v>
      </c>
      <c r="O17" s="216">
        <f>IF(ISERROR(VLOOKUP(O9,'G Cattle'!1:5948,6)), "-",VLOOKUP(O9,'G Cattle'!1:5948,6))</f>
        <v>3.5249999999999999</v>
      </c>
      <c r="P17" s="216">
        <f>IF(ISERROR(VLOOKUP(P9,'G Cattle'!1:5948,6)), "-",VLOOKUP(P9,'G Cattle'!1:5948,6))</f>
        <v>3.5249999999999999</v>
      </c>
      <c r="Q17" s="216">
        <f>IF(ISERROR(VLOOKUP(Q9,'G Cattle'!1:5948,6)), "-",VLOOKUP(Q9,'G Cattle'!1:5948,6))</f>
        <v>3.5249999999999999</v>
      </c>
      <c r="R17" s="216">
        <f>IF(ISERROR(VLOOKUP(R9,'G Cattle'!1:5948,6)), "-",VLOOKUP(R9,'G Cattle'!1:5948,6))</f>
        <v>3.5249999999999999</v>
      </c>
      <c r="S17" s="216">
        <f>IF(ISERROR(VLOOKUP(S9,'G Cattle'!1:5948,6)), "-",VLOOKUP(S9,'G Cattle'!1:5948,6))</f>
        <v>3.5249999999999999</v>
      </c>
      <c r="T17" s="216">
        <f>IF(ISERROR(VLOOKUP(T9,'G Cattle'!1:5948,6)), "-",VLOOKUP(T9,'G Cattle'!1:5948,6))</f>
        <v>3.5249999999999999</v>
      </c>
      <c r="U17" s="216">
        <f>IF(ISERROR(VLOOKUP(U9,'G Cattle'!1:5948,6)), "-",VLOOKUP(U9,'G Cattle'!1:5948,6))</f>
        <v>3.5249999999999999</v>
      </c>
      <c r="V17" s="216">
        <f>IF(ISERROR(VLOOKUP(V9,'G Cattle'!1:5948,6)), "-",VLOOKUP(V9,'G Cattle'!1:5948,6))</f>
        <v>3.5249999999999999</v>
      </c>
      <c r="W17" s="216">
        <f>IF(ISERROR(VLOOKUP(W9,'G Cattle'!1:5948,6)), "-",VLOOKUP(W9,'G Cattle'!1:5948,6))</f>
        <v>3.5249999999999999</v>
      </c>
      <c r="X17" s="216">
        <f>IF(ISERROR(VLOOKUP(X9,'G Cattle'!1:5948,6)), "-",VLOOKUP(X9,'G Cattle'!1:5948,6))</f>
        <v>3.5249999999999999</v>
      </c>
      <c r="Y17" s="216">
        <f>IF(ISERROR(VLOOKUP(Y9,'G Cattle'!1:5948,6)), "-",VLOOKUP(Y9,'G Cattle'!1:5948,6))</f>
        <v>3.5249999999999999</v>
      </c>
      <c r="Z17" s="216">
        <f>IF(ISERROR(VLOOKUP(Z9,'G Cattle'!1:5948,6)), "-",VLOOKUP(Z9,'G Cattle'!1:5948,6))</f>
        <v>3.5249999999999999</v>
      </c>
      <c r="AA17" s="216">
        <f>IF(ISERROR(VLOOKUP(AA9,'G Cattle'!1:5948,6)), "-",VLOOKUP(AA9,'G Cattle'!1:5948,6))</f>
        <v>3.5249999999999999</v>
      </c>
      <c r="AB17" s="216">
        <f>IF(ISERROR(VLOOKUP(AB9,'G Cattle'!1:5948,6)), "-",VLOOKUP(AB9,'G Cattle'!1:5948,6))</f>
        <v>3.5249999999999999</v>
      </c>
      <c r="AC17" s="216">
        <f>IF(ISERROR(VLOOKUP(AC9,'G Cattle'!1:5948,6)), "-",VLOOKUP(AC9,'G Cattle'!1:5948,6))</f>
        <v>3.5249999999999999</v>
      </c>
      <c r="AD17" s="216">
        <f>IF(ISERROR(VLOOKUP(AD9,'G Cattle'!1:5948,6)), "-",VLOOKUP(AD9,'G Cattle'!1:5948,6))</f>
        <v>3.5249999999999999</v>
      </c>
      <c r="AE17" s="216">
        <f>IF(ISERROR(VLOOKUP(AE9,'G Cattle'!1:5948,6)), "-",VLOOKUP(AE9,'G Cattle'!1:5948,6))</f>
        <v>3.5249999999999999</v>
      </c>
      <c r="AF17" s="216">
        <f>IF(ISERROR(VLOOKUP(AF9,'G Cattle'!1:5948,6)), "-",VLOOKUP(AF9,'G Cattle'!1:5948,6))</f>
        <v>3.5249999999999999</v>
      </c>
      <c r="AG17" s="216">
        <f>IF(ISERROR(VLOOKUP(AG9,'G Cattle'!1:5948,6)), "-",VLOOKUP(AG9,'G Cattle'!1:5948,6))</f>
        <v>3.5249999999999999</v>
      </c>
      <c r="AH17" s="216">
        <f>IF(ISERROR(VLOOKUP(AH9,'G Cattle'!1:5948,6)), "-",VLOOKUP(AH9,'G Cattle'!1:5948,6))</f>
        <v>3.5249999999999999</v>
      </c>
      <c r="AI17" s="216">
        <f>IF(ISERROR(VLOOKUP(AI9,'G Cattle'!1:5948,6)), "-",VLOOKUP(AI9,'G Cattle'!1:5948,6))</f>
        <v>3.5249999999999999</v>
      </c>
      <c r="AJ17" s="216">
        <f>IF(ISERROR(VLOOKUP(AJ9,'G Cattle'!1:5948,6)), "-",VLOOKUP(AJ9,'G Cattle'!1:5948,6))</f>
        <v>3.5750000000000002</v>
      </c>
      <c r="AK17" s="216">
        <f>IF(ISERROR(VLOOKUP(AK9,'G Cattle'!1:5948,6)), "-",VLOOKUP(AK9,'G Cattle'!1:5948,6))</f>
        <v>3.5750000000000002</v>
      </c>
      <c r="AL17" s="216">
        <f>IF(ISERROR(VLOOKUP(AL9,'G Cattle'!1:5948,6)), "-",VLOOKUP(AL9,'G Cattle'!1:5948,6))</f>
        <v>3.625</v>
      </c>
      <c r="AM17" s="216">
        <f>IF(ISERROR(VLOOKUP(AM9,'G Cattle'!1:5948,6)), "-",VLOOKUP(AM9,'G Cattle'!1:5948,6))</f>
        <v>3.65</v>
      </c>
      <c r="AN17" s="216">
        <f>IF(ISERROR(VLOOKUP(AN9,'G Cattle'!1:5948,6)), "-",VLOOKUP(AN9,'G Cattle'!1:5948,6))</f>
        <v>3.65</v>
      </c>
      <c r="AO17" s="216">
        <f>IF(ISERROR(VLOOKUP(AO9,'G Cattle'!1:5948,6)), "-",VLOOKUP(AO9,'G Cattle'!1:5948,6))</f>
        <v>3.7</v>
      </c>
      <c r="AP17" s="216">
        <f>IF(ISERROR(VLOOKUP(AP9,'G Cattle'!1:5948,6)), "-",VLOOKUP(AP9,'G Cattle'!1:5948,6))</f>
        <v>3.7</v>
      </c>
      <c r="AQ17" s="216">
        <f>IF(ISERROR(VLOOKUP(AQ9,'G Cattle'!1:5948,6)), "-",VLOOKUP(AQ9,'G Cattle'!1:5948,6))</f>
        <v>3.7</v>
      </c>
      <c r="AR17" s="216">
        <f>IF(ISERROR(VLOOKUP(AR9,'G Cattle'!1:5948,6)), "-",VLOOKUP(AR9,'G Cattle'!1:5948,6))</f>
        <v>3.7</v>
      </c>
      <c r="AS17" s="216">
        <f>IF(ISERROR(VLOOKUP(AS9,'G Cattle'!1:5948,6)), "-",VLOOKUP(AS9,'G Cattle'!1:5948,6))</f>
        <v>3.7</v>
      </c>
      <c r="AT17" s="216">
        <f>IF(ISERROR(VLOOKUP(AT9,'G Cattle'!1:5948,6)), "-",VLOOKUP(AT9,'G Cattle'!1:5948,6))</f>
        <v>3.7</v>
      </c>
      <c r="AU17" s="216">
        <f>IF(ISERROR(VLOOKUP(AU9,'G Cattle'!1:5948,6)), "-",VLOOKUP(AU9,'G Cattle'!1:5948,6))</f>
        <v>3.7</v>
      </c>
      <c r="AV17" s="216">
        <f>IF(ISERROR(VLOOKUP(AV9,'G Cattle'!1:5948,6)), "-",VLOOKUP(AV9,'G Cattle'!1:5948,6))</f>
        <v>3.7</v>
      </c>
      <c r="AW17" s="216">
        <f>IF(ISERROR(VLOOKUP(AW9,'G Cattle'!1:5948,6)), "-",VLOOKUP(AW9,'G Cattle'!1:5948,6))</f>
        <v>3.7</v>
      </c>
      <c r="AX17" s="216">
        <f>IF(ISERROR(VLOOKUP(AX9,'G Cattle'!1:5948,6)), "-",VLOOKUP(AX9,'G Cattle'!1:5948,6))</f>
        <v>3.7</v>
      </c>
      <c r="AY17" s="216">
        <f>IF(ISERROR(VLOOKUP(AY9,'G Cattle'!1:5948,6)), "-",VLOOKUP(AY9,'G Cattle'!1:5948,6))</f>
        <v>3.7</v>
      </c>
      <c r="AZ17" s="216">
        <f>IF(ISERROR(VLOOKUP(AZ9,'G Cattle'!1:5948,6)), "-",VLOOKUP(AZ9,'G Cattle'!1:5948,6))</f>
        <v>3.7</v>
      </c>
      <c r="BA17" s="216">
        <f>IF(ISERROR(VLOOKUP(BA9,'G Cattle'!1:5948,6)), "-",VLOOKUP(BA9,'G Cattle'!1:5948,6))</f>
        <v>3.7</v>
      </c>
      <c r="BB17" s="216">
        <f>IF(ISERROR(VLOOKUP(BB9,'G Cattle'!1:5948,6)), "-",VLOOKUP(BB9,'G Cattle'!1:5948,6))</f>
        <v>3.7</v>
      </c>
      <c r="BC17" s="216">
        <f>IF(ISERROR(VLOOKUP(BC9,'G Cattle'!1:5948,6)), "-",VLOOKUP(BC9,'G Cattle'!1:5948,6))</f>
        <v>3.7</v>
      </c>
      <c r="BD17" s="216">
        <f>IF(ISERROR(VLOOKUP(BD9,'G Cattle'!1:5948,6)), "-",VLOOKUP(BD9,'G Cattle'!1:5948,6))</f>
        <v>3.7</v>
      </c>
      <c r="BE17" s="216">
        <f>IF(ISERROR(VLOOKUP(BE9,'G Cattle'!1:5948,6)), "-",VLOOKUP(BE9,'G Cattle'!1:5948,6))</f>
        <v>3.6749999999999998</v>
      </c>
      <c r="BF17" s="216">
        <f>IF(ISERROR(VLOOKUP(BF9,'G Cattle'!1:5948,6)), "-",VLOOKUP(BF9,'G Cattle'!1:5948,6))</f>
        <v>3.6749999999999998</v>
      </c>
      <c r="BG17" s="216">
        <f>IF(ISERROR(VLOOKUP(BG9,'G Cattle'!1:5948,6)), "-",VLOOKUP(BG9,'G Cattle'!1:5948,6))</f>
        <v>3.7</v>
      </c>
      <c r="BH17" s="216">
        <f>IF(ISERROR(VLOOKUP(BH9,'G Cattle'!1:5948,6)), "-",VLOOKUP(BH9,'G Cattle'!1:5948,6))</f>
        <v>3.7</v>
      </c>
      <c r="BI17" s="216">
        <f>IF(ISERROR(VLOOKUP(BI9,'G Cattle'!1:5948,6)), "-",VLOOKUP(BI9,'G Cattle'!1:5948,6))</f>
        <v>3.7</v>
      </c>
      <c r="BJ17" s="216">
        <f>IF(ISERROR(VLOOKUP(BJ9,'G Cattle'!1:5948,6)), "-",VLOOKUP(BJ9,'G Cattle'!1:5948,6))</f>
        <v>3.7</v>
      </c>
      <c r="BK17" s="216">
        <f>IF(ISERROR(VLOOKUP(BK9,'G Cattle'!1:5948,6)), "-",VLOOKUP(BK9,'G Cattle'!1:5948,6))</f>
        <v>3.7</v>
      </c>
      <c r="BL17" s="216">
        <f>IF(ISERROR(VLOOKUP(BL9,'G Cattle'!1:5948,6)), "-",VLOOKUP(BL9,'G Cattle'!1:5948,6))</f>
        <v>3.7250000000000001</v>
      </c>
      <c r="BM17" s="216">
        <f>IF(ISERROR(VLOOKUP(BM9,'G Cattle'!1:5948,6)), "-",VLOOKUP(BM9,'G Cattle'!1:5948,6))</f>
        <v>3.7250000000000001</v>
      </c>
      <c r="BN17" s="216">
        <f>IF(ISERROR(VLOOKUP(BN9,'G Cattle'!1:5948,6)), "-",VLOOKUP(BN9,'G Cattle'!1:5948,6))</f>
        <v>3.7250000000000001</v>
      </c>
      <c r="BO17" s="216">
        <f>IF(ISERROR(VLOOKUP(BO9,'G Cattle'!1:5948,6)), "-",VLOOKUP(BO9,'G Cattle'!1:5948,6))</f>
        <v>3.7250000000000001</v>
      </c>
      <c r="BP17" s="216">
        <f>IF(ISERROR(VLOOKUP(BP9,'G Cattle'!1:5948,6)), "-",VLOOKUP(BP9,'G Cattle'!1:5948,6))</f>
        <v>3.7250000000000001</v>
      </c>
      <c r="BQ17" s="216">
        <f>IF(ISERROR(VLOOKUP(BQ9,'G Cattle'!1:5948,6)), "-",VLOOKUP(BQ9,'G Cattle'!1:5948,6))</f>
        <v>3.7250000000000001</v>
      </c>
      <c r="BR17" s="216">
        <f>IF(ISERROR(VLOOKUP(BR9,'G Cattle'!1:5948,6)), "-",VLOOKUP(BR9,'G Cattle'!1:5948,6))</f>
        <v>3.7250000000000001</v>
      </c>
      <c r="BS17" s="216">
        <f>IF(ISERROR(VLOOKUP(BS9,'G Cattle'!1:5948,6)), "-",VLOOKUP(BS9,'G Cattle'!1:5948,6))</f>
        <v>3.75</v>
      </c>
      <c r="BT17" s="216">
        <f>IF(ISERROR(VLOOKUP(BT9,'G Cattle'!1:5948,6)), "-",VLOOKUP(BT9,'G Cattle'!1:5948,6))</f>
        <v>3.75</v>
      </c>
      <c r="BU17" s="216">
        <f>IF(ISERROR(VLOOKUP(BU9,'G Cattle'!1:5948,6)), "-",VLOOKUP(BU9,'G Cattle'!1:5948,6))</f>
        <v>3.75</v>
      </c>
      <c r="BV17" s="216">
        <f>IF(ISERROR(VLOOKUP(BV9,'G Cattle'!1:5948,6)), "-",VLOOKUP(BV9,'G Cattle'!1:5948,6))</f>
        <v>3.75</v>
      </c>
      <c r="BW17" s="216">
        <f>IF(ISERROR(VLOOKUP(BW9,'G Cattle'!1:5948,6)), "-",VLOOKUP(BW9,'G Cattle'!1:5948,6))</f>
        <v>3.75</v>
      </c>
      <c r="BX17" s="216">
        <f>IF(ISERROR(VLOOKUP(BX9,'G Cattle'!1:5948,6)), "-",VLOOKUP(BX9,'G Cattle'!1:5948,6))</f>
        <v>3.7750000000000004</v>
      </c>
      <c r="BY17" s="216">
        <f>IF(ISERROR(VLOOKUP(BY9,'G Cattle'!1:5948,6)), "-",VLOOKUP(BY9,'G Cattle'!1:5948,6))</f>
        <v>3.8250000000000002</v>
      </c>
      <c r="BZ17" s="216">
        <f>IF(ISERROR(VLOOKUP(BZ9,'G Cattle'!1:5948,6)), "-",VLOOKUP(BZ9,'G Cattle'!1:5948,6))</f>
        <v>3.8250000000000002</v>
      </c>
      <c r="CA17" s="216">
        <f>IF(ISERROR(VLOOKUP(CA9,'G Cattle'!1:5948,6)), "-",VLOOKUP(CA9,'G Cattle'!1:5948,6))</f>
        <v>3.875</v>
      </c>
      <c r="CB17" s="216">
        <f>IF(ISERROR(VLOOKUP(CB9,'G Cattle'!1:5948,6)), "-",VLOOKUP(CB9,'G Cattle'!1:5948,6))</f>
        <v>3.875</v>
      </c>
      <c r="CC17" s="216">
        <f>IF(ISERROR(VLOOKUP(CC9,'G Cattle'!1:5948,6)), "-",VLOOKUP(CC9,'G Cattle'!1:5948,6))</f>
        <v>3.9249999999999998</v>
      </c>
      <c r="CD17" s="216">
        <f>IF(ISERROR(VLOOKUP(CD9,'G Cattle'!1:5948,6)), "-",VLOOKUP(CD9,'G Cattle'!1:5948,6))</f>
        <v>3.9249999999999998</v>
      </c>
      <c r="CE17" s="216">
        <f>IF(ISERROR(VLOOKUP(CE9,'G Cattle'!1:5948,6)), "-",VLOOKUP(CE9,'G Cattle'!1:5948,6))</f>
        <v>3.9249999999999998</v>
      </c>
      <c r="CF17" s="216">
        <f>IF(ISERROR(VLOOKUP(CF9,'G Cattle'!1:5948,6)), "-",VLOOKUP(CF9,'G Cattle'!1:5948,6))</f>
        <v>4</v>
      </c>
      <c r="CG17" s="216">
        <f>IF(ISERROR(VLOOKUP(CG9,'G Cattle'!1:5948,6)), "-",VLOOKUP(CG9,'G Cattle'!1:5948,6))</f>
        <v>4</v>
      </c>
      <c r="CH17" s="216">
        <f>IF(ISERROR(VLOOKUP(CH9,'G Cattle'!1:5948,6)), "-",VLOOKUP(CH9,'G Cattle'!1:5948,6))</f>
        <v>4</v>
      </c>
      <c r="CI17" s="216">
        <f>IF(ISERROR(VLOOKUP(CI9,'G Cattle'!1:5948,6)), "-",VLOOKUP(CI9,'G Cattle'!1:5948,6))</f>
        <v>4</v>
      </c>
      <c r="CJ17" s="216">
        <f>IF(ISERROR(VLOOKUP(CJ9,'G Cattle'!1:5948,6)), "-",VLOOKUP(CJ9,'G Cattle'!1:5948,6))</f>
        <v>4</v>
      </c>
      <c r="CK17" s="216">
        <f>IF(ISERROR(VLOOKUP(CK9,'G Cattle'!1:5948,6)), "-",VLOOKUP(CK9,'G Cattle'!1:5948,6))</f>
        <v>4</v>
      </c>
      <c r="CL17" s="216">
        <f>IF(ISERROR(VLOOKUP(CL9,'G Cattle'!1:5948,6)), "-",VLOOKUP(CL9,'G Cattle'!1:5948,6))</f>
        <v>4</v>
      </c>
      <c r="CM17" s="216">
        <f>IF(ISERROR(VLOOKUP(CM9,'G Cattle'!1:5948,6)), "-",VLOOKUP(CM9,'G Cattle'!1:5948,6))</f>
        <v>4</v>
      </c>
      <c r="CN17" s="216">
        <f>IF(ISERROR(VLOOKUP(CN9,'G Cattle'!1:5948,6)), "-",VLOOKUP(CN9,'G Cattle'!1:5948,6))</f>
        <v>4</v>
      </c>
      <c r="CO17" s="216">
        <f>IF(ISERROR(VLOOKUP(CO9,'G Cattle'!1:5948,6)), "-",VLOOKUP(CO9,'G Cattle'!1:5948,6))</f>
        <v>4.0250000000000004</v>
      </c>
      <c r="CP17" s="216">
        <f>IF(ISERROR(VLOOKUP(CP9,'G Cattle'!1:5948,6)), "-",VLOOKUP(CP9,'G Cattle'!1:5948,6))</f>
        <v>4.0250000000000004</v>
      </c>
      <c r="CQ17" s="216">
        <f>IF(ISERROR(VLOOKUP(CQ9,'G Cattle'!1:5948,6)), "-",VLOOKUP(CQ9,'G Cattle'!1:5948,6))</f>
        <v>4.0250000000000004</v>
      </c>
      <c r="CR17" s="216">
        <f>IF(ISERROR(VLOOKUP(CR9,'G Cattle'!1:5948,6)), "-",VLOOKUP(CR9,'G Cattle'!1:5948,6))</f>
        <v>4.0250000000000004</v>
      </c>
      <c r="CS17" s="216">
        <f>IF(ISERROR(VLOOKUP(CS9,'G Cattle'!1:5948,6)), "-",VLOOKUP(CS9,'G Cattle'!1:5948,6))</f>
        <v>4.0250000000000004</v>
      </c>
      <c r="CT17" s="216">
        <f>IF(ISERROR(VLOOKUP(CT9,'G Cattle'!1:5948,6)), "-",VLOOKUP(CT9,'G Cattle'!1:5948,6))</f>
        <v>4.0250000000000004</v>
      </c>
      <c r="CU17" s="216">
        <f>IF(ISERROR(VLOOKUP(CU9,'G Cattle'!1:5948,6)), "-",VLOOKUP(CU9,'G Cattle'!1:5948,6))</f>
        <v>4.0250000000000004</v>
      </c>
      <c r="CV17" s="216">
        <f>IF(ISERROR(VLOOKUP(CV9,'G Cattle'!1:5948,6)), "-",VLOOKUP(CV9,'G Cattle'!1:5948,6))</f>
        <v>4.0250000000000004</v>
      </c>
      <c r="CW17" s="216">
        <f>IF(ISERROR(VLOOKUP(CW9,'G Cattle'!1:5948,6)), "-",VLOOKUP(CW9,'G Cattle'!1:5948,6))</f>
        <v>4.0250000000000004</v>
      </c>
      <c r="CX17" s="216">
        <f>IF(ISERROR(VLOOKUP(CX9,'G Cattle'!1:5948,6)), "-",VLOOKUP(CX9,'G Cattle'!1:5948,6))</f>
        <v>4.05</v>
      </c>
      <c r="CY17" s="216">
        <f>IF(ISERROR(VLOOKUP(CY9,'G Cattle'!1:5948,6)), "-",VLOOKUP(CY9,'G Cattle'!1:5948,6))</f>
        <v>4.05</v>
      </c>
      <c r="CZ17" s="216">
        <f>IF(ISERROR(VLOOKUP(CZ9,'G Cattle'!1:5948,6)), "-",VLOOKUP(CZ9,'G Cattle'!1:5948,6))</f>
        <v>4.05</v>
      </c>
      <c r="DA17" s="216">
        <f>IF(ISERROR(VLOOKUP(DA9,'G Cattle'!1:5948,6)), "-",VLOOKUP(DA9,'G Cattle'!1:5948,6))</f>
        <v>4.0999999999999996</v>
      </c>
      <c r="DB17" s="216">
        <f>IF(ISERROR(VLOOKUP(DB9,'G Cattle'!1:5948,6)), "-",VLOOKUP(DB9,'G Cattle'!1:5948,6))</f>
        <v>4.0999999999999996</v>
      </c>
      <c r="DC17" s="216">
        <f>IF(ISERROR(VLOOKUP(DC9,'G Cattle'!1:5948,6)), "-",VLOOKUP(DC9,'G Cattle'!1:5948,6))</f>
        <v>4.0999999999999996</v>
      </c>
      <c r="DD17" s="216">
        <f>IF(ISERROR(VLOOKUP(DD9,'G Cattle'!1:5948,6)), "-",VLOOKUP(DD9,'G Cattle'!1:5948,6))</f>
        <v>3.6749999999999998</v>
      </c>
      <c r="DE17" s="216">
        <f>IF(ISERROR(VLOOKUP(DE9,'G Cattle'!1:5948,6)), "-",VLOOKUP(DE9,'G Cattle'!1:5948,6))</f>
        <v>4.0999999999999996</v>
      </c>
      <c r="DF17" s="216">
        <f>IF(ISERROR(VLOOKUP(DF9,'G Cattle'!1:5948,6)), "-",VLOOKUP(DF9,'G Cattle'!1:5948,6))</f>
        <v>4.0999999999999996</v>
      </c>
      <c r="DG17" s="216">
        <f>IF(ISERROR(VLOOKUP(DG9,'G Cattle'!1:5948,6)), "-",VLOOKUP(DG9,'G Cattle'!1:5948,6))</f>
        <v>4.0999999999999996</v>
      </c>
      <c r="DH17" s="216">
        <f>IF(ISERROR(VLOOKUP(DH9,'G Cattle'!1:5948,6)), "-",VLOOKUP(DH9,'G Cattle'!1:5948,6))</f>
        <v>4.0999999999999996</v>
      </c>
      <c r="DI17" s="216">
        <f>IF(ISERROR(VLOOKUP(DI9,'G Cattle'!1:5948,6)), "-",VLOOKUP(DI9,'G Cattle'!1:5948,6))</f>
        <v>4.0999999999999996</v>
      </c>
      <c r="DJ17" s="216">
        <f>IF(ISERROR(VLOOKUP(DJ9,'G Cattle'!1:5948,6)), "-",VLOOKUP(DJ9,'G Cattle'!1:5948,6))</f>
        <v>4.0999999999999996</v>
      </c>
      <c r="DK17" s="216">
        <f>IF(ISERROR(VLOOKUP(DK9,'G Cattle'!1:5948,6)), "-",VLOOKUP(DK9,'G Cattle'!1:5948,6))</f>
        <v>4.0999999999999996</v>
      </c>
      <c r="DL17" s="216">
        <f>IF(ISERROR(VLOOKUP(DL9,'G Cattle'!1:5948,6)), "-",VLOOKUP(DL9,'G Cattle'!1:5948,6))</f>
        <v>4.05</v>
      </c>
      <c r="DM17" s="216">
        <f>IF(ISERROR(VLOOKUP(DM9,'G Cattle'!1:5948,6)), "-",VLOOKUP(DM9,'G Cattle'!1:5948,6))</f>
        <v>4.05</v>
      </c>
      <c r="DN17" s="216">
        <f>IF(ISERROR(VLOOKUP(DN9,'G Cattle'!1:5948,6)), "-",VLOOKUP(DN9,'G Cattle'!1:5948,6))</f>
        <v>4.05</v>
      </c>
      <c r="DO17" s="216">
        <f>IF(ISERROR(VLOOKUP(DO9,'G Cattle'!1:5948,6)), "-",VLOOKUP(DO9,'G Cattle'!1:5948,6))</f>
        <v>4.0250000000000004</v>
      </c>
      <c r="DP17" s="216">
        <f>IF(ISERROR(VLOOKUP(DP9,'G Cattle'!1:5948,6)), "-",VLOOKUP(DP9,'G Cattle'!1:5948,6))</f>
        <v>4.0250000000000004</v>
      </c>
      <c r="DQ17" s="216">
        <f>IF(ISERROR(VLOOKUP(DQ9,'G Cattle'!1:5948,6)), "-",VLOOKUP(DQ9,'G Cattle'!1:5948,6))</f>
        <v>4.0250000000000004</v>
      </c>
      <c r="DR17" s="216">
        <f>IF(ISERROR(VLOOKUP(DR9,'G Cattle'!1:5948,6)), "-",VLOOKUP(DR9,'G Cattle'!1:5948,6))</f>
        <v>4</v>
      </c>
      <c r="DS17" s="216">
        <f>IF(ISERROR(VLOOKUP(DS9,'G Cattle'!1:5948,6)), "-",VLOOKUP(DS9,'G Cattle'!1:5948,6))</f>
        <v>4</v>
      </c>
      <c r="DT17" s="216">
        <f>IF(ISERROR(VLOOKUP(DT9,'G Cattle'!1:5948,6)), "-",VLOOKUP(DT9,'G Cattle'!1:5948,6))</f>
        <v>4</v>
      </c>
      <c r="DU17" s="216">
        <f>IF(ISERROR(VLOOKUP(DU9,'G Cattle'!1:5948,6)), "-",VLOOKUP(DU9,'G Cattle'!1:5948,6))</f>
        <v>4</v>
      </c>
      <c r="DV17" s="216">
        <f>IF(ISERROR(VLOOKUP(DV9,'G Cattle'!1:5948,6)), "-",VLOOKUP(DV9,'G Cattle'!1:5948,6))</f>
        <v>4</v>
      </c>
      <c r="DW17" s="216">
        <f>IF(ISERROR(VLOOKUP(DW9,'G Cattle'!1:5948,6)), "-",VLOOKUP(DW9,'G Cattle'!1:5948,6))</f>
        <v>4</v>
      </c>
      <c r="DX17" s="216">
        <f>IF(ISERROR(VLOOKUP(DX9,'G Cattle'!1:5948,6)), "-",VLOOKUP(DX9,'G Cattle'!1:5948,6))</f>
        <v>4</v>
      </c>
      <c r="DY17" s="216">
        <f>IF(ISERROR(VLOOKUP(DY9,'G Cattle'!1:5948,6)), "-",VLOOKUP(DY9,'G Cattle'!1:5948,6))</f>
        <v>4</v>
      </c>
      <c r="DZ17" s="216">
        <f>IF(ISERROR(VLOOKUP(DZ9,'G Cattle'!1:5948,6)), "-",VLOOKUP(DZ9,'G Cattle'!1:5948,6))</f>
        <v>4</v>
      </c>
      <c r="EA17" s="216">
        <f>IF(ISERROR(VLOOKUP(EA9,'G Cattle'!1:5948,6)), "-",VLOOKUP(EA9,'G Cattle'!1:5948,6))</f>
        <v>4</v>
      </c>
      <c r="EB17" s="216">
        <f>IF(ISERROR(VLOOKUP(EB9,'G Cattle'!1:5948,6)), "-",VLOOKUP(EB9,'G Cattle'!1:5948,6))</f>
        <v>4</v>
      </c>
      <c r="EC17" s="216">
        <f>IF(ISERROR(VLOOKUP(EC9,'G Cattle'!1:5948,6)), "-",VLOOKUP(EC9,'G Cattle'!1:5948,6))</f>
        <v>4</v>
      </c>
      <c r="ED17" s="216">
        <f>IF(ISERROR(VLOOKUP(ED9,'G Cattle'!1:5948,6)), "-",VLOOKUP(ED9,'G Cattle'!1:5948,6))</f>
        <v>4</v>
      </c>
      <c r="EE17" s="216">
        <f>IF(ISERROR(VLOOKUP(EE9,'G Cattle'!1:5948,6)), "-",VLOOKUP(EE9,'G Cattle'!1:5948,6))</f>
        <v>4</v>
      </c>
      <c r="EF17" s="216">
        <f>IF(ISERROR(VLOOKUP(EF9,'G Cattle'!1:5948,6)), "-",VLOOKUP(EF9,'G Cattle'!1:5948,6))</f>
        <v>4</v>
      </c>
      <c r="EG17" s="216">
        <f>IF(ISERROR(VLOOKUP(EG9,'G Cattle'!1:5948,6)), "-",VLOOKUP(EG9,'G Cattle'!1:5948,6))</f>
        <v>4</v>
      </c>
      <c r="EH17" s="216">
        <f>IF(ISERROR(VLOOKUP(EH9,'G Cattle'!1:5948,6)), "-",VLOOKUP(EH9,'G Cattle'!1:5948,6))</f>
        <v>3.9750000000000001</v>
      </c>
      <c r="EI17" s="216">
        <f>IF(ISERROR(VLOOKUP(EI9,'G Cattle'!1:5948,6)), "-",VLOOKUP(EI9,'G Cattle'!1:5948,6))</f>
        <v>3.95</v>
      </c>
      <c r="EJ17" s="216">
        <f>IF(ISERROR(VLOOKUP(EJ9,'G Cattle'!1:5948,6)), "-",VLOOKUP(EJ9,'G Cattle'!1:5948,6))</f>
        <v>3.95</v>
      </c>
      <c r="EK17" s="216">
        <f>IF(ISERROR(VLOOKUP(EK9,'G Cattle'!1:5948,6)), "-",VLOOKUP(EK9,'G Cattle'!1:5948,6))</f>
        <v>3.95</v>
      </c>
      <c r="EL17" s="216">
        <f>IF(ISERROR(VLOOKUP(EL9,'G Cattle'!1:5948,6)), "-",VLOOKUP(EL9,'G Cattle'!1:5948,6))</f>
        <v>3.9750000000000001</v>
      </c>
      <c r="EM17" s="216">
        <f>IF(ISERROR(VLOOKUP(EM9,'G Cattle'!1:5948,6)), "-",VLOOKUP(EM9,'G Cattle'!1:5948,6))</f>
        <v>3.9750000000000001</v>
      </c>
      <c r="EN17" s="216">
        <f>IF(ISERROR(VLOOKUP(EN9,'G Cattle'!1:5948,6)), "-",VLOOKUP(EN9,'G Cattle'!1:5948,6))</f>
        <v>3.9750000000000001</v>
      </c>
      <c r="EO17" s="216">
        <f>IF(ISERROR(VLOOKUP(EO9,'G Cattle'!1:5948,6)), "-",VLOOKUP(EO9,'G Cattle'!1:5948,6))</f>
        <v>3.9750000000000001</v>
      </c>
      <c r="EP17" s="216">
        <f>IF(ISERROR(VLOOKUP(EP9,'G Cattle'!1:5948,6)), "-",VLOOKUP(EP9,'G Cattle'!1:5948,6))</f>
        <v>3.9750000000000001</v>
      </c>
      <c r="EQ17" s="216">
        <f>IF(ISERROR(VLOOKUP(EQ9,'G Cattle'!1:5948,6)), "-",VLOOKUP(EQ9,'G Cattle'!1:5948,6))</f>
        <v>3.9750000000000001</v>
      </c>
      <c r="ER17" s="216">
        <f>IF(ISERROR(VLOOKUP(ER9,'G Cattle'!1:5948,6)), "-",VLOOKUP(ER9,'G Cattle'!1:5948,6))</f>
        <v>3.9750000000000001</v>
      </c>
      <c r="ES17" s="216">
        <f>IF(ISERROR(VLOOKUP(ES9,'G Cattle'!1:5948,6)), "-",VLOOKUP(ES9,'G Cattle'!1:5948,6))</f>
        <v>3.9750000000000001</v>
      </c>
      <c r="ET17" s="216">
        <f>IF(ISERROR(VLOOKUP(ET9,'G Cattle'!1:5948,6)), "-",VLOOKUP(ET9,'G Cattle'!1:5948,6))</f>
        <v>3.9750000000000001</v>
      </c>
      <c r="EU17" s="216">
        <f>IF(ISERROR(VLOOKUP(EU9,'G Cattle'!1:5948,6)), "-",VLOOKUP(EU9,'G Cattle'!1:5948,6))</f>
        <v>3.9750000000000001</v>
      </c>
      <c r="EV17" s="216">
        <f>IF(ISERROR(VLOOKUP(EV9,'G Cattle'!1:5948,6)), "-",VLOOKUP(EV9,'G Cattle'!1:5948,6))</f>
        <v>3.9750000000000001</v>
      </c>
      <c r="EW17" s="216">
        <f>IF(ISERROR(VLOOKUP(EW9,'G Cattle'!1:5948,6)), "-",VLOOKUP(EW9,'G Cattle'!1:5948,6))</f>
        <v>3.9750000000000001</v>
      </c>
      <c r="EX17" s="216">
        <f>IF(ISERROR(VLOOKUP(EX9,'G Cattle'!1:5948,6)), "-",VLOOKUP(EX9,'G Cattle'!1:5948,6))</f>
        <v>3.9750000000000001</v>
      </c>
      <c r="EY17" s="216">
        <f>IF(ISERROR(VLOOKUP(EY9,'G Cattle'!1:5948,6)), "-",VLOOKUP(EY9,'G Cattle'!1:5948,6))</f>
        <v>3.9750000000000001</v>
      </c>
      <c r="EZ17" s="216">
        <f>IF(ISERROR(VLOOKUP(EZ9,'G Cattle'!1:5948,6)), "-",VLOOKUP(EZ9,'G Cattle'!1:5948,6))</f>
        <v>3.9750000000000001</v>
      </c>
      <c r="FA17" s="216">
        <f>IF(ISERROR(VLOOKUP(FA9,'G Cattle'!1:5948,6)), "-",VLOOKUP(FA9,'G Cattle'!1:5948,6))</f>
        <v>3.9750000000000001</v>
      </c>
      <c r="FB17" s="216">
        <f>IF(ISERROR(VLOOKUP(FB9,'G Cattle'!1:5948,6)), "-",VLOOKUP(FB9,'G Cattle'!1:5948,6))</f>
        <v>3.9750000000000001</v>
      </c>
      <c r="FC17" s="216">
        <f>IF(ISERROR(VLOOKUP(FC9,'G Cattle'!1:5948,6)), "-",VLOOKUP(FC9,'G Cattle'!1:5948,6))</f>
        <v>3.9750000000000001</v>
      </c>
      <c r="FD17" s="216">
        <f>IF(ISERROR(VLOOKUP(FD9,'G Cattle'!1:5948,6)), "-",VLOOKUP(FD9,'G Cattle'!1:5948,6))</f>
        <v>3.9750000000000001</v>
      </c>
      <c r="FE17" s="216">
        <f>IF(ISERROR(VLOOKUP(FE9,'G Cattle'!1:5948,6)), "-",VLOOKUP(FE9,'G Cattle'!1:5948,6))</f>
        <v>3.9750000000000001</v>
      </c>
      <c r="FF17" s="216">
        <f>IF(ISERROR(VLOOKUP(FF9,'G Cattle'!1:5948,6)), "-",VLOOKUP(FF9,'G Cattle'!1:5948,6))</f>
        <v>3.95</v>
      </c>
      <c r="FG17" s="216">
        <f>IF(ISERROR(VLOOKUP(FG9,'G Cattle'!1:5948,6)), "-",VLOOKUP(FG9,'G Cattle'!1:5948,6))</f>
        <v>3.8499999999999996</v>
      </c>
      <c r="FH17" s="216">
        <f>IF(ISERROR(VLOOKUP(FH9,'G Cattle'!1:5948,6)), "-",VLOOKUP(FH9,'G Cattle'!1:5948,6))</f>
        <v>3.8499999999999996</v>
      </c>
      <c r="FI17" s="216">
        <f>IF(ISERROR(VLOOKUP(FI9,'G Cattle'!1:5948,6)), "-",VLOOKUP(FI9,'G Cattle'!1:5948,6))</f>
        <v>3.8499999999999996</v>
      </c>
      <c r="FJ17" s="216">
        <f>IF(ISERROR(VLOOKUP(FJ9,'G Cattle'!1:5948,6)), "-",VLOOKUP(FJ9,'G Cattle'!1:5948,6))</f>
        <v>3.8499999999999996</v>
      </c>
      <c r="FK17" s="216">
        <f>IF(ISERROR(VLOOKUP(FK9,'G Cattle'!1:5948,6)), "-",VLOOKUP(FK9,'G Cattle'!1:5948,6))</f>
        <v>3.8499999999999996</v>
      </c>
      <c r="FL17" s="216">
        <f>IF(ISERROR(VLOOKUP(FL9,'G Cattle'!1:5948,6)), "-",VLOOKUP(FL9,'G Cattle'!1:5948,6))</f>
        <v>3.8499999999999996</v>
      </c>
      <c r="FM17" s="216">
        <f>IF(ISERROR(VLOOKUP(FM9,'G Cattle'!1:5948,6)), "-",VLOOKUP(FM9,'G Cattle'!1:5948,6))</f>
        <v>3.8499999999999996</v>
      </c>
      <c r="FN17" s="216">
        <f>IF(ISERROR(VLOOKUP(FN9,'G Cattle'!1:5948,6)), "-",VLOOKUP(FN9,'G Cattle'!1:5948,6))</f>
        <v>3.8499999999999996</v>
      </c>
      <c r="FO17" s="216">
        <f>IF(ISERROR(VLOOKUP(FO9,'G Cattle'!1:5948,6)), "-",VLOOKUP(FO9,'G Cattle'!1:5948,6))</f>
        <v>3.8499999999999996</v>
      </c>
      <c r="FP17" s="216">
        <f>IF(ISERROR(VLOOKUP(FP9,'G Cattle'!1:5948,6)), "-",VLOOKUP(FP9,'G Cattle'!1:5948,6))</f>
        <v>3.7749999999999999</v>
      </c>
      <c r="FQ17" s="216">
        <f>IF(ISERROR(VLOOKUP(FQ9,'G Cattle'!1:5948,6)), "-",VLOOKUP(FQ9,'G Cattle'!1:5948,6))</f>
        <v>3.7749999999999999</v>
      </c>
      <c r="FR17" s="216">
        <f>IF(ISERROR(VLOOKUP(FR9,'G Cattle'!1:5948,6)), "-",VLOOKUP(FR9,'G Cattle'!1:5948,6))</f>
        <v>3.8250000000000002</v>
      </c>
      <c r="FS17" s="216">
        <f>IF(ISERROR(VLOOKUP(FS9,'G Cattle'!1:5948,6)), "-",VLOOKUP(FS9,'G Cattle'!1:5948,6))</f>
        <v>3.8250000000000002</v>
      </c>
      <c r="FT17" s="216">
        <f>IF(ISERROR(VLOOKUP(FT9,'G Cattle'!1:5948,6)), "-",VLOOKUP(FT9,'G Cattle'!1:5948,6))</f>
        <v>3.8250000000000002</v>
      </c>
      <c r="FU17" s="216">
        <f>IF(ISERROR(VLOOKUP(FU9,'G Cattle'!1:5948,6)), "-",VLOOKUP(FU9,'G Cattle'!1:5948,6))</f>
        <v>3.8250000000000002</v>
      </c>
      <c r="FV17" s="216">
        <f>IF(ISERROR(VLOOKUP(FV9,'G Cattle'!1:5948,6)), "-",VLOOKUP(FV9,'G Cattle'!1:5948,6))</f>
        <v>3.8250000000000002</v>
      </c>
      <c r="FW17" s="216">
        <f>IF(ISERROR(VLOOKUP(FW9,'G Cattle'!1:5948,6)), "-",VLOOKUP(FW9,'G Cattle'!1:5948,6))</f>
        <v>3.8250000000000002</v>
      </c>
      <c r="FX17" s="216">
        <f>IF(ISERROR(VLOOKUP(FX9,'G Cattle'!1:5948,6)), "-",VLOOKUP(FX9,'G Cattle'!1:5948,6))</f>
        <v>3.8250000000000002</v>
      </c>
      <c r="FY17" s="216">
        <f>IF(ISERROR(VLOOKUP(FY9,'G Cattle'!1:5948,6)), "-",VLOOKUP(FY9,'G Cattle'!1:5948,6))</f>
        <v>3.9249999999999998</v>
      </c>
      <c r="FZ17" s="216">
        <f>IF(ISERROR(VLOOKUP(FZ9,'G Cattle'!1:5948,6)), "-",VLOOKUP(FZ9,'G Cattle'!1:5948,6))</f>
        <v>3.9249999999999998</v>
      </c>
      <c r="GA17" s="216">
        <f>IF(ISERROR(VLOOKUP(GA9,'G Cattle'!1:5948,6)), "-",VLOOKUP(GA9,'G Cattle'!1:5948,6))</f>
        <v>3.9249999999999998</v>
      </c>
      <c r="GB17" s="216">
        <f>IF(ISERROR(VLOOKUP(GB9,'G Cattle'!1:5948,6)), "-",VLOOKUP(GB9,'G Cattle'!1:5948,6))</f>
        <v>3.9249999999999998</v>
      </c>
      <c r="GC17" s="216">
        <f>IF(ISERROR(VLOOKUP(GC9,'G Cattle'!1:5948,6)), "-",VLOOKUP(GC9,'G Cattle'!1:5948,6))</f>
        <v>3.9749999999999996</v>
      </c>
      <c r="GD17" s="216">
        <f>IF(ISERROR(VLOOKUP(GD9,'G Cattle'!1:5948,6)), "-",VLOOKUP(GD9,'G Cattle'!1:5948,6))</f>
        <v>3.9749999999999996</v>
      </c>
      <c r="GE17" s="216">
        <f>IF(ISERROR(VLOOKUP(GE9,'G Cattle'!1:5948,6)), "-",VLOOKUP(GE9,'G Cattle'!1:5948,6))</f>
        <v>3.9749999999999996</v>
      </c>
      <c r="GF17" s="216">
        <f>IF(ISERROR(VLOOKUP(GF9,'G Cattle'!1:5948,6)), "-",VLOOKUP(GF9,'G Cattle'!1:5948,6))</f>
        <v>3.9749999999999996</v>
      </c>
      <c r="GG17" s="216">
        <f>IF(ISERROR(VLOOKUP(GG9,'G Cattle'!1:5948,6)), "-",VLOOKUP(GG9,'G Cattle'!1:5948,6))</f>
        <v>3.9749999999999996</v>
      </c>
      <c r="GH17" s="216">
        <f>IF(ISERROR(VLOOKUP(GH9,'G Cattle'!1:5948,6)), "-",VLOOKUP(GH9,'G Cattle'!1:5948,6))</f>
        <v>3.9749999999999996</v>
      </c>
      <c r="GI17" s="216">
        <f>IF(ISERROR(VLOOKUP(GI9,'G Cattle'!1:5948,6)), "-",VLOOKUP(GI9,'G Cattle'!1:5948,6))</f>
        <v>3.9749999999999996</v>
      </c>
      <c r="GJ17" s="216">
        <f>IF(ISERROR(VLOOKUP(GJ9,'G Cattle'!1:5948,6)), "-",VLOOKUP(GJ9,'G Cattle'!1:5948,6))</f>
        <v>3.9749999999999996</v>
      </c>
      <c r="GK17" s="216">
        <f>IF(ISERROR(VLOOKUP(GK9,'G Cattle'!1:5948,6)), "-",VLOOKUP(GK9,'G Cattle'!1:5948,6))</f>
        <v>3.9749999999999996</v>
      </c>
      <c r="GL17" s="216">
        <f>IF(ISERROR(VLOOKUP(GL9,'G Cattle'!1:5948,6)), "-",VLOOKUP(GL9,'G Cattle'!1:5948,6))</f>
        <v>3.9749999999999996</v>
      </c>
      <c r="GM17" s="216">
        <f>IF(ISERROR(VLOOKUP(GM9,'G Cattle'!1:5948,6)), "-",VLOOKUP(GM9,'G Cattle'!1:5948,6))</f>
        <v>3.9749999999999996</v>
      </c>
      <c r="GN17" s="216">
        <f>IF(ISERROR(VLOOKUP(GN9,'G Cattle'!1:5948,6)), "-",VLOOKUP(GN9,'G Cattle'!1:5948,6))</f>
        <v>3.95</v>
      </c>
      <c r="GO17" s="216">
        <f>IF(ISERROR(VLOOKUP(GO9,'G Cattle'!1:5948,6)), "-",VLOOKUP(GO9,'G Cattle'!1:5948,6))</f>
        <v>3.95</v>
      </c>
      <c r="GP17" s="216">
        <f>IF(ISERROR(VLOOKUP(GP9,'G Cattle'!1:5948,6)), "-",VLOOKUP(GP9,'G Cattle'!1:5948,6))</f>
        <v>3.95</v>
      </c>
      <c r="GQ17" s="216">
        <f>IF(ISERROR(VLOOKUP(GQ9,'G Cattle'!1:5948,6)), "-",VLOOKUP(GQ9,'G Cattle'!1:5948,6))</f>
        <v>3.95</v>
      </c>
      <c r="GR17" s="216">
        <f>IF(ISERROR(VLOOKUP(GR9,'G Cattle'!1:5948,6)), "-",VLOOKUP(GR9,'G Cattle'!1:5948,6))</f>
        <v>3.95</v>
      </c>
      <c r="GS17" s="216">
        <f>IF(ISERROR(VLOOKUP(GS9,'G Cattle'!1:5948,6)), "-",VLOOKUP(GS9,'G Cattle'!1:5948,6))</f>
        <v>3.95</v>
      </c>
      <c r="GT17" s="216">
        <f>IF(ISERROR(VLOOKUP(GT9,'G Cattle'!1:5948,6)), "-",VLOOKUP(GT9,'G Cattle'!1:5948,6))</f>
        <v>3.95</v>
      </c>
      <c r="GU17" s="216">
        <f>IF(ISERROR(VLOOKUP(GU9,'G Cattle'!1:5948,6)), "-",VLOOKUP(GU9,'G Cattle'!1:5948,6))</f>
        <v>3.95</v>
      </c>
      <c r="GV17" s="216">
        <f>IF(ISERROR(VLOOKUP(GV9,'G Cattle'!1:5948,6)), "-",VLOOKUP(GV9,'G Cattle'!1:5948,6))</f>
        <v>3.95</v>
      </c>
      <c r="GW17" s="216">
        <f>IF(ISERROR(VLOOKUP(GW9,'G Cattle'!1:5948,6)), "-",VLOOKUP(GW9,'G Cattle'!1:5948,6))</f>
        <v>3.95</v>
      </c>
      <c r="GX17" s="216">
        <f>IF(ISERROR(VLOOKUP(GX9,'G Cattle'!1:5948,6)), "-",VLOOKUP(GX9,'G Cattle'!1:5948,6))</f>
        <v>4.05</v>
      </c>
      <c r="GY17" s="216">
        <f>IF(ISERROR(VLOOKUP(GY9,'G Cattle'!1:5948,6)), "-",VLOOKUP(GY9,'G Cattle'!1:5948,6))</f>
        <v>4.05</v>
      </c>
      <c r="GZ17" s="216">
        <f>IF(ISERROR(VLOOKUP(GZ9,'G Cattle'!1:5948,6)), "-",VLOOKUP(GZ9,'G Cattle'!1:5948,6))</f>
        <v>4.05</v>
      </c>
      <c r="HA17" s="216">
        <f>IF(ISERROR(VLOOKUP(HA9,'G Cattle'!1:5948,6)), "-",VLOOKUP(HA9,'G Cattle'!1:5948,6))</f>
        <v>4.05</v>
      </c>
      <c r="HB17" s="216">
        <f>IF(ISERROR(VLOOKUP(HB9,'G Cattle'!1:5948,6)), "-",VLOOKUP(HB9,'G Cattle'!1:5948,6))</f>
        <v>4</v>
      </c>
      <c r="HC17" s="216">
        <f>IF(ISERROR(VLOOKUP(HC9,'G Cattle'!1:5948,6)), "-",VLOOKUP(HC9,'G Cattle'!1:5948,6))</f>
        <v>4</v>
      </c>
      <c r="HD17" s="216">
        <f>IF(ISERROR(VLOOKUP(HD9,'G Cattle'!1:5948,6)), "-",VLOOKUP(HD9,'G Cattle'!1:5948,6))</f>
        <v>4</v>
      </c>
      <c r="HE17" s="216">
        <f>IF(ISERROR(VLOOKUP(HE9,'G Cattle'!1:5948,6)), "-",VLOOKUP(HE9,'G Cattle'!1:5948,6))</f>
        <v>4</v>
      </c>
      <c r="HF17" s="216">
        <f>IF(ISERROR(VLOOKUP(HF9,'G Cattle'!1:5948,6)), "-",VLOOKUP(HF9,'G Cattle'!1:5948,6))</f>
        <v>4</v>
      </c>
      <c r="HG17" s="216">
        <f>IF(ISERROR(VLOOKUP(HG9,'G Cattle'!1:5948,6)), "-",VLOOKUP(HG9,'G Cattle'!1:5948,6))</f>
        <v>4</v>
      </c>
      <c r="HH17" s="216">
        <f>IF(ISERROR(VLOOKUP(HH9,'G Cattle'!1:5948,6)), "-",VLOOKUP(HH9,'G Cattle'!1:5948,6))</f>
        <v>4</v>
      </c>
      <c r="HI17" s="216">
        <f>IF(ISERROR(VLOOKUP(HI9,'G Cattle'!1:5948,6)), "-",VLOOKUP(HI9,'G Cattle'!1:5948,6))</f>
        <v>3.95</v>
      </c>
      <c r="HJ17" s="216">
        <f>IF(ISERROR(VLOOKUP(HJ9,'G Cattle'!1:5948,6)), "-",VLOOKUP(HJ9,'G Cattle'!1:5948,6))</f>
        <v>3.95</v>
      </c>
      <c r="HK17" s="216">
        <f>IF(ISERROR(VLOOKUP(HK9,'G Cattle'!1:5948,6)), "-",VLOOKUP(HK9,'G Cattle'!1:5948,6))</f>
        <v>3.95</v>
      </c>
      <c r="HL17" s="216">
        <f>IF(ISERROR(VLOOKUP(HL9,'G Cattle'!1:5948,6)), "-",VLOOKUP(HL9,'G Cattle'!1:5948,6))</f>
        <v>3.85</v>
      </c>
      <c r="HM17" s="216">
        <f>IF(ISERROR(VLOOKUP(HM9,'G Cattle'!1:5948,6)), "-",VLOOKUP(HM9,'G Cattle'!1:5948,6))</f>
        <v>3.85</v>
      </c>
      <c r="HN17" s="216">
        <f>IF(ISERROR(VLOOKUP(HN9,'G Cattle'!1:5948,6)), "-",VLOOKUP(HN9,'G Cattle'!1:5948,6))</f>
        <v>3.85</v>
      </c>
      <c r="HO17" s="216">
        <f>IF(ISERROR(VLOOKUP(HO9,'G Cattle'!1:5948,6)), "-",VLOOKUP(HO9,'G Cattle'!1:5948,6))</f>
        <v>3.85</v>
      </c>
      <c r="HP17" s="216">
        <f>IF(ISERROR(VLOOKUP(HP9,'G Cattle'!1:5948,6)), "-",VLOOKUP(HP9,'G Cattle'!1:5948,6))</f>
        <v>3.85</v>
      </c>
      <c r="HQ17" s="216" t="str">
        <f>IF(ISERROR(VLOOKUP(HQ9,'G Cattle'!1:5948,6)), "-",VLOOKUP(HQ9,'G Cattle'!1:5948,6))</f>
        <v>na</v>
      </c>
      <c r="HR17" s="216">
        <f>IF(ISERROR(VLOOKUP(HR9,'G Cattle'!1:5948,6)), "-",VLOOKUP(HR9,'G Cattle'!1:5948,6))</f>
        <v>3.95</v>
      </c>
      <c r="HS17" s="216">
        <f>IF(ISERROR(VLOOKUP(HS9,'G Cattle'!1:5948,6)), "-",VLOOKUP(HS9,'G Cattle'!1:5948,6))</f>
        <v>3.95</v>
      </c>
      <c r="HT17" s="216">
        <f>IF(ISERROR(VLOOKUP(HT9,'G Cattle'!1:5948,6)), "-",VLOOKUP(HT9,'G Cattle'!1:5948,6))</f>
        <v>3.95</v>
      </c>
      <c r="HU17" s="216">
        <f>IF(ISERROR(VLOOKUP(HU9,'G Cattle'!1:5948,6)), "-",VLOOKUP(HU9,'G Cattle'!1:5948,6))</f>
        <v>3.95</v>
      </c>
      <c r="HV17" s="216">
        <f>IF(ISERROR(VLOOKUP(HV9,'G Cattle'!1:5948,6)), "-",VLOOKUP(HV9,'G Cattle'!1:5948,6))</f>
        <v>3.95</v>
      </c>
      <c r="HW17" s="216">
        <f>IF(ISERROR(VLOOKUP(HW9,'G Cattle'!1:5948,6)), "-",VLOOKUP(HW9,'G Cattle'!1:5948,6))</f>
        <v>3.95</v>
      </c>
      <c r="HX17" s="216">
        <f>IF(ISERROR(VLOOKUP(HX9,'G Cattle'!1:5948,6)), "-",VLOOKUP(HX9,'G Cattle'!1:5948,6))</f>
        <v>3.95</v>
      </c>
      <c r="HY17" s="216">
        <f>IF(ISERROR(VLOOKUP(HY9,'G Cattle'!1:5948,6)), "-",VLOOKUP(HY9,'G Cattle'!1:5948,6))</f>
        <v>3.95</v>
      </c>
      <c r="HZ17" s="216">
        <f>IF(ISERROR(VLOOKUP(HZ9,'G Cattle'!1:5948,6)), "-",VLOOKUP(HZ9,'G Cattle'!1:5948,6))</f>
        <v>3.95</v>
      </c>
      <c r="IA17" s="216">
        <f>IF(ISERROR(VLOOKUP(IA9,'G Cattle'!1:5948,6)), "-",VLOOKUP(IA9,'G Cattle'!1:5948,6))</f>
        <v>3.95</v>
      </c>
      <c r="IB17" s="216">
        <f>IF(ISERROR(VLOOKUP(IB9,'G Cattle'!1:5948,6)), "-",VLOOKUP(IB9,'G Cattle'!1:5948,6))</f>
        <v>3.95</v>
      </c>
      <c r="IC17" s="216">
        <f>IF(ISERROR(VLOOKUP(IC9,'G Cattle'!1:5948,6)), "-",VLOOKUP(IC9,'G Cattle'!1:5948,6))</f>
        <v>3.95</v>
      </c>
      <c r="ID17" s="216">
        <f>IF(ISERROR(VLOOKUP(ID9,'G Cattle'!1:5948,6)), "-",VLOOKUP(ID9,'G Cattle'!1:5948,6))</f>
        <v>3.95</v>
      </c>
      <c r="IE17" s="216">
        <f>IF(ISERROR(VLOOKUP(IE9,'G Cattle'!1:5948,6)), "-",VLOOKUP(IE9,'G Cattle'!1:5948,6))</f>
        <v>4</v>
      </c>
      <c r="IF17" s="216">
        <f>IF(ISERROR(VLOOKUP(IF9,'G Cattle'!1:5948,6)), "-",VLOOKUP(IF9,'G Cattle'!1:5948,6))</f>
        <v>4</v>
      </c>
      <c r="IG17" s="216">
        <f>IF(ISERROR(VLOOKUP(IG9,'G Cattle'!1:5948,6)), "-",VLOOKUP(IG9,'G Cattle'!1:5948,6))</f>
        <v>4</v>
      </c>
      <c r="IH17" s="216">
        <f>IF(ISERROR(VLOOKUP(IH9,'G Cattle'!1:5948,6)), "-",VLOOKUP(IH9,'G Cattle'!1:5948,6))</f>
        <v>4</v>
      </c>
      <c r="II17" s="216">
        <f>IF(ISERROR(VLOOKUP(II9,'G Cattle'!1:5948,6)), "-",VLOOKUP(II9,'G Cattle'!1:5948,6))</f>
        <v>4</v>
      </c>
      <c r="IJ17" s="216" t="str">
        <f>IF(ISERROR(VLOOKUP(IJ9,'G Cattle'!1:5948,6)), "-",VLOOKUP(IJ9,'G Cattle'!1:5948,6))</f>
        <v>na</v>
      </c>
      <c r="IK17" s="216">
        <f>IF(ISERROR(VLOOKUP(IK9,'G Cattle'!1:5948,6)), "-",VLOOKUP(IK9,'G Cattle'!1:5948,6))</f>
        <v>4</v>
      </c>
      <c r="IL17" s="216" t="str">
        <f>IF(ISERROR(VLOOKUP(IL9,'G Cattle'!1:5948,6)), "-",VLOOKUP(IL9,'G Cattle'!1:5948,6))</f>
        <v>na</v>
      </c>
      <c r="IM17" s="216">
        <f>IF(ISERROR(VLOOKUP(IM9,'G Cattle'!1:5948,6)), "-",VLOOKUP(IM9,'G Cattle'!1:5948,6))</f>
        <v>4</v>
      </c>
      <c r="IN17" s="216">
        <f>IF(ISERROR(VLOOKUP(IN9,'G Cattle'!1:5948,6)), "-",VLOOKUP(IN9,'G Cattle'!1:5948,6))</f>
        <v>4</v>
      </c>
      <c r="IO17" s="216">
        <f>IF(ISERROR(VLOOKUP(IO9,'G Cattle'!1:5948,6)), "-",VLOOKUP(IO9,'G Cattle'!1:5948,6))</f>
        <v>4</v>
      </c>
      <c r="IP17" s="216">
        <f>IF(ISERROR(VLOOKUP(IP9,'G Cattle'!1:5948,6)), "-",VLOOKUP(IP9,'G Cattle'!1:5948,6))</f>
        <v>4</v>
      </c>
      <c r="IQ17" s="216">
        <f>IF(ISERROR(VLOOKUP(IQ9,'G Cattle'!1:5948,6)), "-",VLOOKUP(IQ9,'G Cattle'!1:5948,6))</f>
        <v>4.0999999999999996</v>
      </c>
      <c r="IR17" s="216">
        <f>IF(ISERROR(VLOOKUP(IR9,'G Cattle'!1:5948,6)), "-",VLOOKUP(IR9,'G Cattle'!1:5948,6))</f>
        <v>4.125</v>
      </c>
      <c r="IS17" s="216">
        <f>IF(ISERROR(VLOOKUP(IS9,'G Cattle'!1:5948,6)), "-",VLOOKUP(IS9,'G Cattle'!1:5948,6))</f>
        <v>4.125</v>
      </c>
      <c r="IT17" s="216">
        <f>IF(ISERROR(VLOOKUP(IT9,'G Cattle'!1:5948,6)), "-",VLOOKUP(IT9,'G Cattle'!1:5948,6))</f>
        <v>4.125</v>
      </c>
      <c r="IU17" s="216">
        <f>IF(ISERROR(VLOOKUP(IU9,'G Cattle'!1:5948,6)), "-",VLOOKUP(IU9,'G Cattle'!1:5948,6))</f>
        <v>4.125</v>
      </c>
      <c r="IV17" s="216">
        <f>IF(ISERROR(VLOOKUP(IV9,'G Cattle'!1:5948,6)), "-",VLOOKUP(IV9,'G Cattle'!1:5948,6))</f>
        <v>4.125</v>
      </c>
      <c r="IW17" s="216">
        <f>IF(ISERROR(VLOOKUP(IW9,'G Cattle'!1:5948,6)), "-",VLOOKUP(IW9,'G Cattle'!1:5948,6))</f>
        <v>4.125</v>
      </c>
      <c r="IX17" s="216">
        <f>IF(ISERROR(VLOOKUP(IX9,'G Cattle'!1:5948,6)), "-",VLOOKUP(IX9,'G Cattle'!1:5948,6))</f>
        <v>4.125</v>
      </c>
      <c r="IY17" s="216">
        <f>IF(ISERROR(VLOOKUP(IY9,'G Cattle'!1:5948,6)), "-",VLOOKUP(IY9,'G Cattle'!1:5948,6))</f>
        <v>4.125</v>
      </c>
      <c r="IZ17" s="216">
        <f>IF(ISERROR(VLOOKUP(IZ9,'G Cattle'!1:5948,6)), "-",VLOOKUP(IZ9,'G Cattle'!1:5948,6))</f>
        <v>4.125</v>
      </c>
      <c r="JA17" s="216">
        <f>IF(ISERROR(VLOOKUP(JA9,'G Cattle'!1:5948,6)), "-",VLOOKUP(JA9,'G Cattle'!1:5948,6))</f>
        <v>4.125</v>
      </c>
      <c r="JB17" s="216">
        <f>IF(ISERROR(VLOOKUP(JB9,'G Cattle'!1:5948,6)), "-",VLOOKUP(JB9,'G Cattle'!1:5948,6))</f>
        <v>4.125</v>
      </c>
      <c r="JC17" s="216">
        <f>IF(ISERROR(VLOOKUP(JC9,'G Cattle'!1:5948,6)), "-",VLOOKUP(JC9,'G Cattle'!1:5948,6))</f>
        <v>4.125</v>
      </c>
      <c r="JD17" s="216">
        <f>IF(ISERROR(VLOOKUP(JD9,'G Cattle'!1:5948,6)), "-",VLOOKUP(JD9,'G Cattle'!1:5948,6))</f>
        <v>4.125</v>
      </c>
      <c r="JE17" s="216">
        <f>IF(ISERROR(VLOOKUP(JE9,'G Cattle'!1:5948,6)), "-",VLOOKUP(JE9,'G Cattle'!1:5948,6))</f>
        <v>4.125</v>
      </c>
      <c r="JF17" s="240"/>
      <c r="JG17" s="240"/>
      <c r="JH17" s="240"/>
      <c r="JW17" s="231"/>
      <c r="JX17" s="231"/>
    </row>
    <row r="18" spans="2:284" ht="15" customHeight="1">
      <c r="B18" s="274"/>
      <c r="C18" s="277"/>
      <c r="D18" s="215" t="s">
        <v>21</v>
      </c>
      <c r="E18" s="217">
        <f>IF(ISERROR(VLOOKUP(E9,'G Cattle'!1:5948,14)), "-",VLOOKUP(E9,'G Cattle'!1:5948,14))</f>
        <v>5.9749999999999996</v>
      </c>
      <c r="F18" s="217">
        <f>IF(ISERROR(VLOOKUP(F9,'G Cattle'!1:5948,14)), "-",VLOOKUP(F9,'G Cattle'!1:5948,14))</f>
        <v>5.9749999999999996</v>
      </c>
      <c r="G18" s="217">
        <f>IF(ISERROR(VLOOKUP(G9,'G Cattle'!1:5948,14)), "-",VLOOKUP(G9,'G Cattle'!1:5948,14))</f>
        <v>5.9749999999999996</v>
      </c>
      <c r="H18" s="217">
        <f>IF(ISERROR(VLOOKUP(H9,'G Cattle'!1:5948,14)), "-",VLOOKUP(H9,'G Cattle'!1:5948,14))</f>
        <v>5.9749999999999996</v>
      </c>
      <c r="I18" s="217">
        <f>IF(ISERROR(VLOOKUP(I9,'G Cattle'!1:5948,14)), "-",VLOOKUP(I9,'G Cattle'!1:5948,14))</f>
        <v>5.9749999999999996</v>
      </c>
      <c r="J18" s="217">
        <f>IF(ISERROR(VLOOKUP(J9,'G Cattle'!1:5948,14)), "-",VLOOKUP(J9,'G Cattle'!1:5948,14))</f>
        <v>5.9749999999999996</v>
      </c>
      <c r="K18" s="217">
        <f>IF(ISERROR(VLOOKUP(K9,'G Cattle'!1:5948,14)), "-",VLOOKUP(K9,'G Cattle'!1:5948,14))</f>
        <v>5.9749999999999996</v>
      </c>
      <c r="L18" s="217">
        <f>IF(ISERROR(VLOOKUP(L9,'G Cattle'!1:5948,14)), "-",VLOOKUP(L9,'G Cattle'!1:5948,14))</f>
        <v>5.9749999999999996</v>
      </c>
      <c r="M18" s="217">
        <f>IF(ISERROR(VLOOKUP(M9,'G Cattle'!1:5948,14)), "-",VLOOKUP(M9,'G Cattle'!1:5948,14))</f>
        <v>5.9749999999999996</v>
      </c>
      <c r="N18" s="217">
        <f>IF(ISERROR(VLOOKUP(N9,'G Cattle'!1:5948,14)), "-",VLOOKUP(N9,'G Cattle'!1:5948,14))</f>
        <v>5.9749999999999996</v>
      </c>
      <c r="O18" s="217">
        <f>IF(ISERROR(VLOOKUP(O9,'G Cattle'!1:5948,14)), "-",VLOOKUP(O9,'G Cattle'!1:5948,14))</f>
        <v>5.9749999999999996</v>
      </c>
      <c r="P18" s="217">
        <f>IF(ISERROR(VLOOKUP(P9,'G Cattle'!1:5948,14)), "-",VLOOKUP(P9,'G Cattle'!1:5948,14))</f>
        <v>5.9749999999999996</v>
      </c>
      <c r="Q18" s="217">
        <f>IF(ISERROR(VLOOKUP(Q9,'G Cattle'!1:5948,14)), "-",VLOOKUP(Q9,'G Cattle'!1:5948,14))</f>
        <v>5.9749999999999996</v>
      </c>
      <c r="R18" s="217">
        <f>IF(ISERROR(VLOOKUP(R9,'G Cattle'!1:5948,14)), "-",VLOOKUP(R9,'G Cattle'!1:5948,14))</f>
        <v>5.9749999999999996</v>
      </c>
      <c r="S18" s="217">
        <f>IF(ISERROR(VLOOKUP(S9,'G Cattle'!1:5948,14)), "-",VLOOKUP(S9,'G Cattle'!1:5948,14))</f>
        <v>5.9749999999999996</v>
      </c>
      <c r="T18" s="217">
        <f>IF(ISERROR(VLOOKUP(T9,'G Cattle'!1:5948,14)), "-",VLOOKUP(T9,'G Cattle'!1:5948,14))</f>
        <v>5.9749999999999996</v>
      </c>
      <c r="U18" s="217">
        <f>IF(ISERROR(VLOOKUP(U9,'G Cattle'!1:5948,14)), "-",VLOOKUP(U9,'G Cattle'!1:5948,14))</f>
        <v>5.9749999999999996</v>
      </c>
      <c r="V18" s="217">
        <f>IF(ISERROR(VLOOKUP(V9,'G Cattle'!1:5948,14)), "-",VLOOKUP(V9,'G Cattle'!1:5948,14))</f>
        <v>5.9749999999999996</v>
      </c>
      <c r="W18" s="217">
        <f>IF(ISERROR(VLOOKUP(W9,'G Cattle'!1:5948,14)), "-",VLOOKUP(W9,'G Cattle'!1:5948,14))</f>
        <v>5.9749999999999996</v>
      </c>
      <c r="X18" s="217">
        <f>IF(ISERROR(VLOOKUP(X9,'G Cattle'!1:5948,14)), "-",VLOOKUP(X9,'G Cattle'!1:5948,14))</f>
        <v>5.9749999999999996</v>
      </c>
      <c r="Y18" s="217">
        <f>IF(ISERROR(VLOOKUP(Y9,'G Cattle'!1:5948,14)), "-",VLOOKUP(Y9,'G Cattle'!1:5948,14))</f>
        <v>5.9749999999999996</v>
      </c>
      <c r="Z18" s="217">
        <f>IF(ISERROR(VLOOKUP(Z9,'G Cattle'!1:5948,14)), "-",VLOOKUP(Z9,'G Cattle'!1:5948,14))</f>
        <v>5.9749999999999996</v>
      </c>
      <c r="AA18" s="217">
        <f>IF(ISERROR(VLOOKUP(AA9,'G Cattle'!1:5948,14)), "-",VLOOKUP(AA9,'G Cattle'!1:5948,14))</f>
        <v>5.9749999999999996</v>
      </c>
      <c r="AB18" s="217">
        <f>IF(ISERROR(VLOOKUP(AB9,'G Cattle'!1:5948,14)), "-",VLOOKUP(AB9,'G Cattle'!1:5948,14))</f>
        <v>5.9749999999999996</v>
      </c>
      <c r="AC18" s="217">
        <f>IF(ISERROR(VLOOKUP(AC9,'G Cattle'!1:5948,14)), "-",VLOOKUP(AC9,'G Cattle'!1:5948,14))</f>
        <v>5.9749999999999996</v>
      </c>
      <c r="AD18" s="217">
        <f>IF(ISERROR(VLOOKUP(AD9,'G Cattle'!1:5948,14)), "-",VLOOKUP(AD9,'G Cattle'!1:5948,14))</f>
        <v>5.9749999999999996</v>
      </c>
      <c r="AE18" s="217">
        <f>IF(ISERROR(VLOOKUP(AE9,'G Cattle'!1:5948,14)), "-",VLOOKUP(AE9,'G Cattle'!1:5948,14))</f>
        <v>5.9749999999999996</v>
      </c>
      <c r="AF18" s="217">
        <f>IF(ISERROR(VLOOKUP(AF9,'G Cattle'!1:5948,14)), "-",VLOOKUP(AF9,'G Cattle'!1:5948,14))</f>
        <v>5.9749999999999996</v>
      </c>
      <c r="AG18" s="217">
        <f>IF(ISERROR(VLOOKUP(AG9,'G Cattle'!1:5948,14)), "-",VLOOKUP(AG9,'G Cattle'!1:5948,14))</f>
        <v>5.9749999999999996</v>
      </c>
      <c r="AH18" s="217">
        <f>IF(ISERROR(VLOOKUP(AH9,'G Cattle'!1:5948,14)), "-",VLOOKUP(AH9,'G Cattle'!1:5948,14))</f>
        <v>5.9749999999999996</v>
      </c>
      <c r="AI18" s="217">
        <f>IF(ISERROR(VLOOKUP(AI9,'G Cattle'!1:5948,14)), "-",VLOOKUP(AI9,'G Cattle'!1:5948,14))</f>
        <v>6</v>
      </c>
      <c r="AJ18" s="217">
        <f>IF(ISERROR(VLOOKUP(AJ9,'G Cattle'!1:5948,14)), "-",VLOOKUP(AJ9,'G Cattle'!1:5948,14))</f>
        <v>6.0749999999999993</v>
      </c>
      <c r="AK18" s="217">
        <f>IF(ISERROR(VLOOKUP(AK9,'G Cattle'!1:5948,14)), "-",VLOOKUP(AK9,'G Cattle'!1:5948,14))</f>
        <v>6.0749999999999993</v>
      </c>
      <c r="AL18" s="217">
        <f>IF(ISERROR(VLOOKUP(AL9,'G Cattle'!1:5948,14)), "-",VLOOKUP(AL9,'G Cattle'!1:5948,14))</f>
        <v>6.0749999999999993</v>
      </c>
      <c r="AM18" s="217">
        <f>IF(ISERROR(VLOOKUP(AM9,'G Cattle'!1:5948,14)), "-",VLOOKUP(AM9,'G Cattle'!1:5948,14))</f>
        <v>6.05</v>
      </c>
      <c r="AN18" s="217">
        <f>IF(ISERROR(VLOOKUP(AN9,'G Cattle'!1:5948,14)), "-",VLOOKUP(AN9,'G Cattle'!1:5948,14))</f>
        <v>6</v>
      </c>
      <c r="AO18" s="217">
        <f>IF(ISERROR(VLOOKUP(AO9,'G Cattle'!1:5948,14)), "-",VLOOKUP(AO9,'G Cattle'!1:5948,14))</f>
        <v>5.9749999999999996</v>
      </c>
      <c r="AP18" s="217">
        <f>IF(ISERROR(VLOOKUP(AP9,'G Cattle'!1:5948,14)), "-",VLOOKUP(AP9,'G Cattle'!1:5948,14))</f>
        <v>5.9749999999999996</v>
      </c>
      <c r="AQ18" s="217">
        <f>IF(ISERROR(VLOOKUP(AQ9,'G Cattle'!1:5948,14)), "-",VLOOKUP(AQ9,'G Cattle'!1:5948,14))</f>
        <v>5.9749999999999996</v>
      </c>
      <c r="AR18" s="217">
        <f>IF(ISERROR(VLOOKUP(AR9,'G Cattle'!1:5948,14)), "-",VLOOKUP(AR9,'G Cattle'!1:5948,14))</f>
        <v>5.9749999999999996</v>
      </c>
      <c r="AS18" s="217">
        <f>IF(ISERROR(VLOOKUP(AS9,'G Cattle'!1:5948,14)), "-",VLOOKUP(AS9,'G Cattle'!1:5948,14))</f>
        <v>5.9749999999999996</v>
      </c>
      <c r="AT18" s="217">
        <f>IF(ISERROR(VLOOKUP(AT9,'G Cattle'!1:5948,14)), "-",VLOOKUP(AT9,'G Cattle'!1:5948,14))</f>
        <v>5.9749999999999996</v>
      </c>
      <c r="AU18" s="217">
        <f>IF(ISERROR(VLOOKUP(AU9,'G Cattle'!1:5948,14)), "-",VLOOKUP(AU9,'G Cattle'!1:5948,14))</f>
        <v>5.9749999999999996</v>
      </c>
      <c r="AV18" s="217">
        <f>IF(ISERROR(VLOOKUP(AV9,'G Cattle'!1:5948,14)), "-",VLOOKUP(AV9,'G Cattle'!1:5948,14))</f>
        <v>5.9749999999999996</v>
      </c>
      <c r="AW18" s="217">
        <f>IF(ISERROR(VLOOKUP(AW9,'G Cattle'!1:5948,14)), "-",VLOOKUP(AW9,'G Cattle'!1:5948,14))</f>
        <v>5.9749999999999996</v>
      </c>
      <c r="AX18" s="217">
        <f>IF(ISERROR(VLOOKUP(AX9,'G Cattle'!1:5948,14)), "-",VLOOKUP(AX9,'G Cattle'!1:5948,14))</f>
        <v>5.9749999999999996</v>
      </c>
      <c r="AY18" s="217">
        <f>IF(ISERROR(VLOOKUP(AY9,'G Cattle'!1:5948,14)), "-",VLOOKUP(AY9,'G Cattle'!1:5948,14))</f>
        <v>5.9749999999999996</v>
      </c>
      <c r="AZ18" s="217">
        <f>IF(ISERROR(VLOOKUP(AZ9,'G Cattle'!1:5948,14)), "-",VLOOKUP(AZ9,'G Cattle'!1:5948,14))</f>
        <v>5.9749999999999996</v>
      </c>
      <c r="BA18" s="217">
        <f>IF(ISERROR(VLOOKUP(BA9,'G Cattle'!1:5948,14)), "-",VLOOKUP(BA9,'G Cattle'!1:5948,14))</f>
        <v>5.9749999999999996</v>
      </c>
      <c r="BB18" s="217">
        <f>IF(ISERROR(VLOOKUP(BB9,'G Cattle'!1:5948,14)), "-",VLOOKUP(BB9,'G Cattle'!1:5948,14))</f>
        <v>5.9749999999999996</v>
      </c>
      <c r="BC18" s="217">
        <f>IF(ISERROR(VLOOKUP(BC9,'G Cattle'!1:5948,14)), "-",VLOOKUP(BC9,'G Cattle'!1:5948,14))</f>
        <v>5.9749999999999996</v>
      </c>
      <c r="BD18" s="217">
        <f>IF(ISERROR(VLOOKUP(BD9,'G Cattle'!1:5948,14)), "-",VLOOKUP(BD9,'G Cattle'!1:5948,14))</f>
        <v>5.9749999999999996</v>
      </c>
      <c r="BE18" s="217">
        <f>IF(ISERROR(VLOOKUP(BE9,'G Cattle'!1:5948,14)), "-",VLOOKUP(BE9,'G Cattle'!1:5948,14))</f>
        <v>5.9749999999999996</v>
      </c>
      <c r="BF18" s="217">
        <f>IF(ISERROR(VLOOKUP(BF9,'G Cattle'!1:5948,14)), "-",VLOOKUP(BF9,'G Cattle'!1:5948,14))</f>
        <v>5.9749999999999996</v>
      </c>
      <c r="BG18" s="217">
        <f>IF(ISERROR(VLOOKUP(BG9,'G Cattle'!1:5948,14)), "-",VLOOKUP(BG9,'G Cattle'!1:5948,14))</f>
        <v>5.9749999999999996</v>
      </c>
      <c r="BH18" s="217">
        <f>IF(ISERROR(VLOOKUP(BH9,'G Cattle'!1:5948,14)), "-",VLOOKUP(BH9,'G Cattle'!1:5948,14))</f>
        <v>5.9749999999999996</v>
      </c>
      <c r="BI18" s="217">
        <f>IF(ISERROR(VLOOKUP(BI9,'G Cattle'!1:5948,14)), "-",VLOOKUP(BI9,'G Cattle'!1:5948,14))</f>
        <v>5.9749999999999996</v>
      </c>
      <c r="BJ18" s="217">
        <f>IF(ISERROR(VLOOKUP(BJ9,'G Cattle'!1:5948,14)), "-",VLOOKUP(BJ9,'G Cattle'!1:5948,14))</f>
        <v>5.9749999999999996</v>
      </c>
      <c r="BK18" s="217">
        <f>IF(ISERROR(VLOOKUP(BK9,'G Cattle'!1:5948,14)), "-",VLOOKUP(BK9,'G Cattle'!1:5948,14))</f>
        <v>5.9749999999999996</v>
      </c>
      <c r="BL18" s="217">
        <f>IF(ISERROR(VLOOKUP(BL9,'G Cattle'!1:5948,14)), "-",VLOOKUP(BL9,'G Cattle'!1:5948,14))</f>
        <v>5.9749999999999996</v>
      </c>
      <c r="BM18" s="217">
        <f>IF(ISERROR(VLOOKUP(BM9,'G Cattle'!1:5948,14)), "-",VLOOKUP(BM9,'G Cattle'!1:5948,14))</f>
        <v>5.9749999999999996</v>
      </c>
      <c r="BN18" s="217">
        <f>IF(ISERROR(VLOOKUP(BN9,'G Cattle'!1:5948,14)), "-",VLOOKUP(BN9,'G Cattle'!1:5948,14))</f>
        <v>5.9749999999999996</v>
      </c>
      <c r="BO18" s="217">
        <f>IF(ISERROR(VLOOKUP(BO9,'G Cattle'!1:5948,14)), "-",VLOOKUP(BO9,'G Cattle'!1:5948,14))</f>
        <v>5.9749999999999996</v>
      </c>
      <c r="BP18" s="217">
        <f>IF(ISERROR(VLOOKUP(BP9,'G Cattle'!1:5948,14)), "-",VLOOKUP(BP9,'G Cattle'!1:5948,14))</f>
        <v>5.9749999999999996</v>
      </c>
      <c r="BQ18" s="217">
        <f>IF(ISERROR(VLOOKUP(BQ9,'G Cattle'!1:5948,14)), "-",VLOOKUP(BQ9,'G Cattle'!1:5948,14))</f>
        <v>5.9749999999999996</v>
      </c>
      <c r="BR18" s="217">
        <f>IF(ISERROR(VLOOKUP(BR9,'G Cattle'!1:5948,14)), "-",VLOOKUP(BR9,'G Cattle'!1:5948,14))</f>
        <v>5.9749999999999996</v>
      </c>
      <c r="BS18" s="217">
        <f>IF(ISERROR(VLOOKUP(BS9,'G Cattle'!1:5948,14)), "-",VLOOKUP(BS9,'G Cattle'!1:5948,14))</f>
        <v>5.9749999999999996</v>
      </c>
      <c r="BT18" s="217">
        <f>IF(ISERROR(VLOOKUP(BT9,'G Cattle'!1:5948,14)), "-",VLOOKUP(BT9,'G Cattle'!1:5948,14))</f>
        <v>5.9749999999999996</v>
      </c>
      <c r="BU18" s="217">
        <f>IF(ISERROR(VLOOKUP(BU9,'G Cattle'!1:5948,14)), "-",VLOOKUP(BU9,'G Cattle'!1:5948,14))</f>
        <v>5.9749999999999996</v>
      </c>
      <c r="BV18" s="217">
        <f>IF(ISERROR(VLOOKUP(BV9,'G Cattle'!1:5948,14)), "-",VLOOKUP(BV9,'G Cattle'!1:5948,14))</f>
        <v>5.9749999999999996</v>
      </c>
      <c r="BW18" s="217">
        <f>IF(ISERROR(VLOOKUP(BW9,'G Cattle'!1:5948,14)), "-",VLOOKUP(BW9,'G Cattle'!1:5948,14))</f>
        <v>5.9749999999999996</v>
      </c>
      <c r="BX18" s="217">
        <f>IF(ISERROR(VLOOKUP(BX9,'G Cattle'!1:5948,14)), "-",VLOOKUP(BX9,'G Cattle'!1:5948,14))</f>
        <v>5.9749999999999996</v>
      </c>
      <c r="BY18" s="217">
        <f>IF(ISERROR(VLOOKUP(BY9,'G Cattle'!1:5948,14)), "-",VLOOKUP(BY9,'G Cattle'!1:5948,14))</f>
        <v>5.9749999999999996</v>
      </c>
      <c r="BZ18" s="217">
        <f>IF(ISERROR(VLOOKUP(BZ9,'G Cattle'!1:5948,14)), "-",VLOOKUP(BZ9,'G Cattle'!1:5948,14))</f>
        <v>5.9749999999999996</v>
      </c>
      <c r="CA18" s="217">
        <f>IF(ISERROR(VLOOKUP(CA9,'G Cattle'!1:5948,14)), "-",VLOOKUP(CA9,'G Cattle'!1:5948,14))</f>
        <v>6</v>
      </c>
      <c r="CB18" s="217">
        <f>IF(ISERROR(VLOOKUP(CB9,'G Cattle'!1:5948,14)), "-",VLOOKUP(CB9,'G Cattle'!1:5948,14))</f>
        <v>6</v>
      </c>
      <c r="CC18" s="217">
        <f>IF(ISERROR(VLOOKUP(CC9,'G Cattle'!1:5948,14)), "-",VLOOKUP(CC9,'G Cattle'!1:5948,14))</f>
        <v>6</v>
      </c>
      <c r="CD18" s="217">
        <f>IF(ISERROR(VLOOKUP(CD9,'G Cattle'!1:5948,14)), "-",VLOOKUP(CD9,'G Cattle'!1:5948,14))</f>
        <v>6.05</v>
      </c>
      <c r="CE18" s="217">
        <f>IF(ISERROR(VLOOKUP(CE9,'G Cattle'!1:5948,14)), "-",VLOOKUP(CE9,'G Cattle'!1:5948,14))</f>
        <v>6.0749999999999993</v>
      </c>
      <c r="CF18" s="217">
        <f>IF(ISERROR(VLOOKUP(CF9,'G Cattle'!1:5948,14)), "-",VLOOKUP(CF9,'G Cattle'!1:5948,14))</f>
        <v>6.1750000000000007</v>
      </c>
      <c r="CG18" s="217">
        <f>IF(ISERROR(VLOOKUP(CG9,'G Cattle'!1:5948,14)), "-",VLOOKUP(CG9,'G Cattle'!1:5948,14))</f>
        <v>6.1750000000000007</v>
      </c>
      <c r="CH18" s="217">
        <f>IF(ISERROR(VLOOKUP(CH9,'G Cattle'!1:5948,14)), "-",VLOOKUP(CH9,'G Cattle'!1:5948,14))</f>
        <v>6.1750000000000007</v>
      </c>
      <c r="CI18" s="217">
        <f>IF(ISERROR(VLOOKUP(CI9,'G Cattle'!1:5948,14)), "-",VLOOKUP(CI9,'G Cattle'!1:5948,14))</f>
        <v>6.1750000000000007</v>
      </c>
      <c r="CJ18" s="217">
        <f>IF(ISERROR(VLOOKUP(CJ9,'G Cattle'!1:5948,14)), "-",VLOOKUP(CJ9,'G Cattle'!1:5948,14))</f>
        <v>6.1750000000000007</v>
      </c>
      <c r="CK18" s="217">
        <f>IF(ISERROR(VLOOKUP(CK9,'G Cattle'!1:5948,14)), "-",VLOOKUP(CK9,'G Cattle'!1:5948,14))</f>
        <v>6.1750000000000007</v>
      </c>
      <c r="CL18" s="217">
        <f>IF(ISERROR(VLOOKUP(CL9,'G Cattle'!1:5948,14)), "-",VLOOKUP(CL9,'G Cattle'!1:5948,14))</f>
        <v>6.0750000000000002</v>
      </c>
      <c r="CM18" s="217">
        <f>IF(ISERROR(VLOOKUP(CM9,'G Cattle'!1:5948,14)), "-",VLOOKUP(CM9,'G Cattle'!1:5948,14))</f>
        <v>6.0750000000000002</v>
      </c>
      <c r="CN18" s="217">
        <f>IF(ISERROR(VLOOKUP(CN9,'G Cattle'!1:5948,14)), "-",VLOOKUP(CN9,'G Cattle'!1:5948,14))</f>
        <v>6.0250000000000004</v>
      </c>
      <c r="CO18" s="217">
        <f>IF(ISERROR(VLOOKUP(CO9,'G Cattle'!1:5948,14)), "-",VLOOKUP(CO9,'G Cattle'!1:5948,14))</f>
        <v>6.0250000000000004</v>
      </c>
      <c r="CP18" s="217">
        <f>IF(ISERROR(VLOOKUP(CP9,'G Cattle'!1:5948,14)), "-",VLOOKUP(CP9,'G Cattle'!1:5948,14))</f>
        <v>6.0250000000000004</v>
      </c>
      <c r="CQ18" s="217">
        <f>IF(ISERROR(VLOOKUP(CQ9,'G Cattle'!1:5948,14)), "-",VLOOKUP(CQ9,'G Cattle'!1:5948,14))</f>
        <v>6.0250000000000004</v>
      </c>
      <c r="CR18" s="217">
        <f>IF(ISERROR(VLOOKUP(CR9,'G Cattle'!1:5948,14)), "-",VLOOKUP(CR9,'G Cattle'!1:5948,14))</f>
        <v>6.0250000000000004</v>
      </c>
      <c r="CS18" s="217">
        <f>IF(ISERROR(VLOOKUP(CS9,'G Cattle'!1:5948,14)), "-",VLOOKUP(CS9,'G Cattle'!1:5948,14))</f>
        <v>6.0250000000000004</v>
      </c>
      <c r="CT18" s="217">
        <f>IF(ISERROR(VLOOKUP(CT9,'G Cattle'!1:5948,14)), "-",VLOOKUP(CT9,'G Cattle'!1:5948,14))</f>
        <v>6.0250000000000004</v>
      </c>
      <c r="CU18" s="217">
        <f>IF(ISERROR(VLOOKUP(CU9,'G Cattle'!1:5948,14)), "-",VLOOKUP(CU9,'G Cattle'!1:5948,14))</f>
        <v>6.0250000000000004</v>
      </c>
      <c r="CV18" s="217">
        <f>IF(ISERROR(VLOOKUP(CV9,'G Cattle'!1:5948,14)), "-",VLOOKUP(CV9,'G Cattle'!1:5948,14))</f>
        <v>6.0250000000000004</v>
      </c>
      <c r="CW18" s="217">
        <f>IF(ISERROR(VLOOKUP(CW9,'G Cattle'!1:5948,14)), "-",VLOOKUP(CW9,'G Cattle'!1:5948,14))</f>
        <v>6.0250000000000004</v>
      </c>
      <c r="CX18" s="217">
        <f>IF(ISERROR(VLOOKUP(CX9,'G Cattle'!1:5948,14)), "-",VLOOKUP(CX9,'G Cattle'!1:5948,14))</f>
        <v>6.05</v>
      </c>
      <c r="CY18" s="217">
        <f>IF(ISERROR(VLOOKUP(CY9,'G Cattle'!1:5948,14)), "-",VLOOKUP(CY9,'G Cattle'!1:5948,14))</f>
        <v>6.05</v>
      </c>
      <c r="CZ18" s="217">
        <f>IF(ISERROR(VLOOKUP(CZ9,'G Cattle'!1:5948,14)), "-",VLOOKUP(CZ9,'G Cattle'!1:5948,14))</f>
        <v>6.05</v>
      </c>
      <c r="DA18" s="217">
        <f>IF(ISERROR(VLOOKUP(DA9,'G Cattle'!1:5948,14)), "-",VLOOKUP(DA9,'G Cattle'!1:5948,14))</f>
        <v>6.05</v>
      </c>
      <c r="DB18" s="217">
        <f>IF(ISERROR(VLOOKUP(DB9,'G Cattle'!1:5948,14)), "-",VLOOKUP(DB9,'G Cattle'!1:5948,14))</f>
        <v>6.05</v>
      </c>
      <c r="DC18" s="217">
        <f>IF(ISERROR(VLOOKUP(DC9,'G Cattle'!1:5948,14)), "-",VLOOKUP(DC9,'G Cattle'!1:5948,14))</f>
        <v>6.05</v>
      </c>
      <c r="DD18" s="217">
        <f>IF(ISERROR(VLOOKUP(DD9,'G Cattle'!1:5948,14)), "-",VLOOKUP(DD9,'G Cattle'!1:5948,14))</f>
        <v>5.9749999999999996</v>
      </c>
      <c r="DE18" s="217">
        <f>IF(ISERROR(VLOOKUP(DE9,'G Cattle'!1:5948,14)), "-",VLOOKUP(DE9,'G Cattle'!1:5948,14))</f>
        <v>6.05</v>
      </c>
      <c r="DF18" s="217">
        <f>IF(ISERROR(VLOOKUP(DF9,'G Cattle'!1:5948,14)), "-",VLOOKUP(DF9,'G Cattle'!1:5948,14))</f>
        <v>6.05</v>
      </c>
      <c r="DG18" s="217">
        <f>IF(ISERROR(VLOOKUP(DG9,'G Cattle'!1:5948,14)), "-",VLOOKUP(DG9,'G Cattle'!1:5948,14))</f>
        <v>6.05</v>
      </c>
      <c r="DH18" s="217">
        <f>IF(ISERROR(VLOOKUP(DH9,'G Cattle'!1:5948,14)), "-",VLOOKUP(DH9,'G Cattle'!1:5948,14))</f>
        <v>6.05</v>
      </c>
      <c r="DI18" s="217">
        <f>IF(ISERROR(VLOOKUP(DI9,'G Cattle'!1:5948,14)), "-",VLOOKUP(DI9,'G Cattle'!1:5948,14))</f>
        <v>6.05</v>
      </c>
      <c r="DJ18" s="217">
        <f>IF(ISERROR(VLOOKUP(DJ9,'G Cattle'!1:5948,14)), "-",VLOOKUP(DJ9,'G Cattle'!1:5948,14))</f>
        <v>6.0250000000000004</v>
      </c>
      <c r="DK18" s="217">
        <f>IF(ISERROR(VLOOKUP(DK9,'G Cattle'!1:5948,14)), "-",VLOOKUP(DK9,'G Cattle'!1:5948,14))</f>
        <v>6.0250000000000004</v>
      </c>
      <c r="DL18" s="217">
        <f>IF(ISERROR(VLOOKUP(DL9,'G Cattle'!1:5948,14)), "-",VLOOKUP(DL9,'G Cattle'!1:5948,14))</f>
        <v>5.9</v>
      </c>
      <c r="DM18" s="217">
        <f>IF(ISERROR(VLOOKUP(DM9,'G Cattle'!1:5948,14)), "-",VLOOKUP(DM9,'G Cattle'!1:5948,14))</f>
        <v>5.9</v>
      </c>
      <c r="DN18" s="217">
        <f>IF(ISERROR(VLOOKUP(DN9,'G Cattle'!1:5948,14)), "-",VLOOKUP(DN9,'G Cattle'!1:5948,14))</f>
        <v>5.9</v>
      </c>
      <c r="DO18" s="217">
        <f>IF(ISERROR(VLOOKUP(DO9,'G Cattle'!1:5948,14)), "-",VLOOKUP(DO9,'G Cattle'!1:5948,14))</f>
        <v>5.8</v>
      </c>
      <c r="DP18" s="217">
        <f>IF(ISERROR(VLOOKUP(DP9,'G Cattle'!1:5948,14)), "-",VLOOKUP(DP9,'G Cattle'!1:5948,14))</f>
        <v>5.8</v>
      </c>
      <c r="DQ18" s="217">
        <f>IF(ISERROR(VLOOKUP(DQ9,'G Cattle'!1:5948,14)), "-",VLOOKUP(DQ9,'G Cattle'!1:5948,14))</f>
        <v>5.8</v>
      </c>
      <c r="DR18" s="217">
        <f>IF(ISERROR(VLOOKUP(DR9,'G Cattle'!1:5948,14)), "-",VLOOKUP(DR9,'G Cattle'!1:5948,14))</f>
        <v>5.8</v>
      </c>
      <c r="DS18" s="217">
        <f>IF(ISERROR(VLOOKUP(DS9,'G Cattle'!1:5948,14)), "-",VLOOKUP(DS9,'G Cattle'!1:5948,14))</f>
        <v>5.85</v>
      </c>
      <c r="DT18" s="217">
        <f>IF(ISERROR(VLOOKUP(DT9,'G Cattle'!1:5948,14)), "-",VLOOKUP(DT9,'G Cattle'!1:5948,14))</f>
        <v>5.85</v>
      </c>
      <c r="DU18" s="217">
        <f>IF(ISERROR(VLOOKUP(DU9,'G Cattle'!1:5948,14)), "-",VLOOKUP(DU9,'G Cattle'!1:5948,14))</f>
        <v>5.85</v>
      </c>
      <c r="DV18" s="217">
        <f>IF(ISERROR(VLOOKUP(DV9,'G Cattle'!1:5948,14)), "-",VLOOKUP(DV9,'G Cattle'!1:5948,14))</f>
        <v>5.85</v>
      </c>
      <c r="DW18" s="217">
        <f>IF(ISERROR(VLOOKUP(DW9,'G Cattle'!1:5948,14)), "-",VLOOKUP(DW9,'G Cattle'!1:5948,14))</f>
        <v>5.85</v>
      </c>
      <c r="DX18" s="217">
        <f>IF(ISERROR(VLOOKUP(DX9,'G Cattle'!1:5948,14)), "-",VLOOKUP(DX9,'G Cattle'!1:5948,14))</f>
        <v>5.85</v>
      </c>
      <c r="DY18" s="217">
        <f>IF(ISERROR(VLOOKUP(DY9,'G Cattle'!1:5948,14)), "-",VLOOKUP(DY9,'G Cattle'!1:5948,14))</f>
        <v>5.85</v>
      </c>
      <c r="DZ18" s="217">
        <f>IF(ISERROR(VLOOKUP(DZ9,'G Cattle'!1:5948,14)), "-",VLOOKUP(DZ9,'G Cattle'!1:5948,14))</f>
        <v>5.85</v>
      </c>
      <c r="EA18" s="217">
        <f>IF(ISERROR(VLOOKUP(EA9,'G Cattle'!1:5948,14)), "-",VLOOKUP(EA9,'G Cattle'!1:5948,14))</f>
        <v>5.85</v>
      </c>
      <c r="EB18" s="217">
        <f>IF(ISERROR(VLOOKUP(EB9,'G Cattle'!1:5948,14)), "-",VLOOKUP(EB9,'G Cattle'!1:5948,14))</f>
        <v>5.85</v>
      </c>
      <c r="EC18" s="217">
        <f>IF(ISERROR(VLOOKUP(EC9,'G Cattle'!1:5948,14)), "-",VLOOKUP(EC9,'G Cattle'!1:5948,14))</f>
        <v>5.85</v>
      </c>
      <c r="ED18" s="217">
        <f>IF(ISERROR(VLOOKUP(ED9,'G Cattle'!1:5948,14)), "-",VLOOKUP(ED9,'G Cattle'!1:5948,14))</f>
        <v>5.95</v>
      </c>
      <c r="EE18" s="217">
        <f>IF(ISERROR(VLOOKUP(EE9,'G Cattle'!1:5948,14)), "-",VLOOKUP(EE9,'G Cattle'!1:5948,14))</f>
        <v>5.95</v>
      </c>
      <c r="EF18" s="217">
        <f>IF(ISERROR(VLOOKUP(EF9,'G Cattle'!1:5948,14)), "-",VLOOKUP(EF9,'G Cattle'!1:5948,14))</f>
        <v>5.95</v>
      </c>
      <c r="EG18" s="217">
        <f>IF(ISERROR(VLOOKUP(EG9,'G Cattle'!1:5948,14)), "-",VLOOKUP(EG9,'G Cattle'!1:5948,14))</f>
        <v>5.95</v>
      </c>
      <c r="EH18" s="217">
        <f>IF(ISERROR(VLOOKUP(EH9,'G Cattle'!1:5948,14)), "-",VLOOKUP(EH9,'G Cattle'!1:5948,14))</f>
        <v>5.95</v>
      </c>
      <c r="EI18" s="217">
        <f>IF(ISERROR(VLOOKUP(EI9,'G Cattle'!1:5948,14)), "-",VLOOKUP(EI9,'G Cattle'!1:5948,14))</f>
        <v>5.95</v>
      </c>
      <c r="EJ18" s="217">
        <f>IF(ISERROR(VLOOKUP(EJ9,'G Cattle'!1:5948,14)), "-",VLOOKUP(EJ9,'G Cattle'!1:5948,14))</f>
        <v>5.95</v>
      </c>
      <c r="EK18" s="217">
        <f>IF(ISERROR(VLOOKUP(EK9,'G Cattle'!1:5948,14)), "-",VLOOKUP(EK9,'G Cattle'!1:5948,14))</f>
        <v>5.95</v>
      </c>
      <c r="EL18" s="217">
        <f>IF(ISERROR(VLOOKUP(EL9,'G Cattle'!1:5948,14)), "-",VLOOKUP(EL9,'G Cattle'!1:5948,14))</f>
        <v>5.95</v>
      </c>
      <c r="EM18" s="217">
        <f>IF(ISERROR(VLOOKUP(EM9,'G Cattle'!1:5948,14)), "-",VLOOKUP(EM9,'G Cattle'!1:5948,14))</f>
        <v>5.95</v>
      </c>
      <c r="EN18" s="217">
        <f>IF(ISERROR(VLOOKUP(EN9,'G Cattle'!1:5948,14)), "-",VLOOKUP(EN9,'G Cattle'!1:5948,14))</f>
        <v>5.9</v>
      </c>
      <c r="EO18" s="217">
        <f>IF(ISERROR(VLOOKUP(EO9,'G Cattle'!1:5948,14)), "-",VLOOKUP(EO9,'G Cattle'!1:5948,14))</f>
        <v>5.9</v>
      </c>
      <c r="EP18" s="217">
        <f>IF(ISERROR(VLOOKUP(EP9,'G Cattle'!1:5948,14)), "-",VLOOKUP(EP9,'G Cattle'!1:5948,14))</f>
        <v>5.9</v>
      </c>
      <c r="EQ18" s="217">
        <f>IF(ISERROR(VLOOKUP(EQ9,'G Cattle'!1:5948,14)), "-",VLOOKUP(EQ9,'G Cattle'!1:5948,14))</f>
        <v>5.9</v>
      </c>
      <c r="ER18" s="217">
        <f>IF(ISERROR(VLOOKUP(ER9,'G Cattle'!1:5948,14)), "-",VLOOKUP(ER9,'G Cattle'!1:5948,14))</f>
        <v>5.9</v>
      </c>
      <c r="ES18" s="217">
        <f>IF(ISERROR(VLOOKUP(ES9,'G Cattle'!1:5948,14)), "-",VLOOKUP(ES9,'G Cattle'!1:5948,14))</f>
        <v>5.9</v>
      </c>
      <c r="ET18" s="217">
        <f>IF(ISERROR(VLOOKUP(ET9,'G Cattle'!1:5948,14)), "-",VLOOKUP(ET9,'G Cattle'!1:5948,14))</f>
        <v>5.9</v>
      </c>
      <c r="EU18" s="217">
        <f>IF(ISERROR(VLOOKUP(EU9,'G Cattle'!1:5948,14)), "-",VLOOKUP(EU9,'G Cattle'!1:5948,14))</f>
        <v>5.9</v>
      </c>
      <c r="EV18" s="217">
        <f>IF(ISERROR(VLOOKUP(EV9,'G Cattle'!1:5948,14)), "-",VLOOKUP(EV9,'G Cattle'!1:5948,14))</f>
        <v>5.9</v>
      </c>
      <c r="EW18" s="217">
        <f>IF(ISERROR(VLOOKUP(EW9,'G Cattle'!1:5948,14)), "-",VLOOKUP(EW9,'G Cattle'!1:5948,14))</f>
        <v>5.9</v>
      </c>
      <c r="EX18" s="217">
        <f>IF(ISERROR(VLOOKUP(EX9,'G Cattle'!1:5948,14)), "-",VLOOKUP(EX9,'G Cattle'!1:5948,14))</f>
        <v>5.9</v>
      </c>
      <c r="EY18" s="217">
        <f>IF(ISERROR(VLOOKUP(EY9,'G Cattle'!1:5948,14)), "-",VLOOKUP(EY9,'G Cattle'!1:5948,14))</f>
        <v>5.9</v>
      </c>
      <c r="EZ18" s="217">
        <f>IF(ISERROR(VLOOKUP(EZ9,'G Cattle'!1:5948,14)), "-",VLOOKUP(EZ9,'G Cattle'!1:5948,14))</f>
        <v>5.9</v>
      </c>
      <c r="FA18" s="217">
        <f>IF(ISERROR(VLOOKUP(FA9,'G Cattle'!1:5948,14)), "-",VLOOKUP(FA9,'G Cattle'!1:5948,14))</f>
        <v>5.9</v>
      </c>
      <c r="FB18" s="217">
        <f>IF(ISERROR(VLOOKUP(FB9,'G Cattle'!1:5948,14)), "-",VLOOKUP(FB9,'G Cattle'!1:5948,14))</f>
        <v>5.9</v>
      </c>
      <c r="FC18" s="217">
        <f>IF(ISERROR(VLOOKUP(FC9,'G Cattle'!1:5948,14)), "-",VLOOKUP(FC9,'G Cattle'!1:5948,14))</f>
        <v>5.9</v>
      </c>
      <c r="FD18" s="217">
        <f>IF(ISERROR(VLOOKUP(FD9,'G Cattle'!1:5948,14)), "-",VLOOKUP(FD9,'G Cattle'!1:5948,14))</f>
        <v>5.9</v>
      </c>
      <c r="FE18" s="217">
        <f>IF(ISERROR(VLOOKUP(FE9,'G Cattle'!1:5948,14)), "-",VLOOKUP(FE9,'G Cattle'!1:5948,14))</f>
        <v>5.9</v>
      </c>
      <c r="FF18" s="217">
        <f>IF(ISERROR(VLOOKUP(FF9,'G Cattle'!1:5948,14)), "-",VLOOKUP(FF9,'G Cattle'!1:5948,14))</f>
        <v>5.85</v>
      </c>
      <c r="FG18" s="217">
        <f>IF(ISERROR(VLOOKUP(FG9,'G Cattle'!1:5948,14)), "-",VLOOKUP(FG9,'G Cattle'!1:5948,14))</f>
        <v>5.85</v>
      </c>
      <c r="FH18" s="217">
        <f>IF(ISERROR(VLOOKUP(FH9,'G Cattle'!1:5948,14)), "-",VLOOKUP(FH9,'G Cattle'!1:5948,14))</f>
        <v>5.85</v>
      </c>
      <c r="FI18" s="217">
        <f>IF(ISERROR(VLOOKUP(FI9,'G Cattle'!1:5948,14)), "-",VLOOKUP(FI9,'G Cattle'!1:5948,14))</f>
        <v>5.85</v>
      </c>
      <c r="FJ18" s="217">
        <f>IF(ISERROR(VLOOKUP(FJ9,'G Cattle'!1:5948,14)), "-",VLOOKUP(FJ9,'G Cattle'!1:5948,14))</f>
        <v>5.85</v>
      </c>
      <c r="FK18" s="217">
        <f>IF(ISERROR(VLOOKUP(FK9,'G Cattle'!1:5948,14)), "-",VLOOKUP(FK9,'G Cattle'!1:5948,14))</f>
        <v>5.85</v>
      </c>
      <c r="FL18" s="217">
        <f>IF(ISERROR(VLOOKUP(FL9,'G Cattle'!1:5948,14)), "-",VLOOKUP(FL9,'G Cattle'!1:5948,14))</f>
        <v>5.85</v>
      </c>
      <c r="FM18" s="217">
        <f>IF(ISERROR(VLOOKUP(FM9,'G Cattle'!1:5948,14)), "-",VLOOKUP(FM9,'G Cattle'!1:5948,14))</f>
        <v>5.85</v>
      </c>
      <c r="FN18" s="217">
        <f>IF(ISERROR(VLOOKUP(FN9,'G Cattle'!1:5948,14)), "-",VLOOKUP(FN9,'G Cattle'!1:5948,14))</f>
        <v>5.85</v>
      </c>
      <c r="FO18" s="217">
        <f>IF(ISERROR(VLOOKUP(FO9,'G Cattle'!1:5948,14)), "-",VLOOKUP(FO9,'G Cattle'!1:5948,14))</f>
        <v>5.85</v>
      </c>
      <c r="FP18" s="217">
        <f>IF(ISERROR(VLOOKUP(FP9,'G Cattle'!1:5948,14)), "-",VLOOKUP(FP9,'G Cattle'!1:5948,14))</f>
        <v>5.85</v>
      </c>
      <c r="FQ18" s="217">
        <f>IF(ISERROR(VLOOKUP(FQ9,'G Cattle'!1:5948,14)), "-",VLOOKUP(FQ9,'G Cattle'!1:5948,14))</f>
        <v>5.8</v>
      </c>
      <c r="FR18" s="217">
        <f>IF(ISERROR(VLOOKUP(FR9,'G Cattle'!1:5948,14)), "-",VLOOKUP(FR9,'G Cattle'!1:5948,14))</f>
        <v>5.85</v>
      </c>
      <c r="FS18" s="217">
        <f>IF(ISERROR(VLOOKUP(FS9,'G Cattle'!1:5948,14)), "-",VLOOKUP(FS9,'G Cattle'!1:5948,14))</f>
        <v>5.85</v>
      </c>
      <c r="FT18" s="217">
        <f>IF(ISERROR(VLOOKUP(FT9,'G Cattle'!1:5948,14)), "-",VLOOKUP(FT9,'G Cattle'!1:5948,14))</f>
        <v>5.85</v>
      </c>
      <c r="FU18" s="217">
        <f>IF(ISERROR(VLOOKUP(FU9,'G Cattle'!1:5948,14)), "-",VLOOKUP(FU9,'G Cattle'!1:5948,14))</f>
        <v>5.85</v>
      </c>
      <c r="FV18" s="217">
        <f>IF(ISERROR(VLOOKUP(FV9,'G Cattle'!1:5948,14)), "-",VLOOKUP(FV9,'G Cattle'!1:5948,14))</f>
        <v>5.85</v>
      </c>
      <c r="FW18" s="217">
        <f>IF(ISERROR(VLOOKUP(FW9,'G Cattle'!1:5948,14)), "-",VLOOKUP(FW9,'G Cattle'!1:5948,14))</f>
        <v>5.85</v>
      </c>
      <c r="FX18" s="217">
        <f>IF(ISERROR(VLOOKUP(FX9,'G Cattle'!1:5948,14)), "-",VLOOKUP(FX9,'G Cattle'!1:5948,14))</f>
        <v>5.85</v>
      </c>
      <c r="FY18" s="217">
        <f>IF(ISERROR(VLOOKUP(FY9,'G Cattle'!1:5948,14)), "-",VLOOKUP(FY9,'G Cattle'!1:5948,14))</f>
        <v>5.85</v>
      </c>
      <c r="FZ18" s="217">
        <f>IF(ISERROR(VLOOKUP(FZ9,'G Cattle'!1:5948,14)), "-",VLOOKUP(FZ9,'G Cattle'!1:5948,14))</f>
        <v>5.85</v>
      </c>
      <c r="GA18" s="217">
        <f>IF(ISERROR(VLOOKUP(GA9,'G Cattle'!1:5948,14)), "-",VLOOKUP(GA9,'G Cattle'!1:5948,14))</f>
        <v>5.85</v>
      </c>
      <c r="GB18" s="217">
        <f>IF(ISERROR(VLOOKUP(GB9,'G Cattle'!1:5948,14)), "-",VLOOKUP(GB9,'G Cattle'!1:5948,14))</f>
        <v>5.85</v>
      </c>
      <c r="GC18" s="217">
        <f>IF(ISERROR(VLOOKUP(GC9,'G Cattle'!1:5948,14)), "-",VLOOKUP(GC9,'G Cattle'!1:5948,14))</f>
        <v>5.85</v>
      </c>
      <c r="GD18" s="217">
        <f>IF(ISERROR(VLOOKUP(GD9,'G Cattle'!1:5948,14)), "-",VLOOKUP(GD9,'G Cattle'!1:5948,14))</f>
        <v>5.85</v>
      </c>
      <c r="GE18" s="217">
        <f>IF(ISERROR(VLOOKUP(GE9,'G Cattle'!1:5948,14)), "-",VLOOKUP(GE9,'G Cattle'!1:5948,14))</f>
        <v>5.85</v>
      </c>
      <c r="GF18" s="217">
        <f>IF(ISERROR(VLOOKUP(GF9,'G Cattle'!1:5948,14)), "-",VLOOKUP(GF9,'G Cattle'!1:5948,14))</f>
        <v>5.85</v>
      </c>
      <c r="GG18" s="217">
        <f>IF(ISERROR(VLOOKUP(GG9,'G Cattle'!1:5948,14)), "-",VLOOKUP(GG9,'G Cattle'!1:5948,14))</f>
        <v>5.85</v>
      </c>
      <c r="GH18" s="217">
        <f>IF(ISERROR(VLOOKUP(GH9,'G Cattle'!1:5948,14)), "-",VLOOKUP(GH9,'G Cattle'!1:5948,14))</f>
        <v>5.85</v>
      </c>
      <c r="GI18" s="217">
        <f>IF(ISERROR(VLOOKUP(GI9,'G Cattle'!1:5948,14)), "-",VLOOKUP(GI9,'G Cattle'!1:5948,14))</f>
        <v>5.85</v>
      </c>
      <c r="GJ18" s="217">
        <f>IF(ISERROR(VLOOKUP(GJ9,'G Cattle'!1:5948,14)), "-",VLOOKUP(GJ9,'G Cattle'!1:5948,14))</f>
        <v>5.85</v>
      </c>
      <c r="GK18" s="217">
        <f>IF(ISERROR(VLOOKUP(GK9,'G Cattle'!1:5948,14)), "-",VLOOKUP(GK9,'G Cattle'!1:5948,14))</f>
        <v>5.85</v>
      </c>
      <c r="GL18" s="217">
        <f>IF(ISERROR(VLOOKUP(GL9,'G Cattle'!1:5948,14)), "-",VLOOKUP(GL9,'G Cattle'!1:5948,14))</f>
        <v>5.85</v>
      </c>
      <c r="GM18" s="217">
        <f>IF(ISERROR(VLOOKUP(GM9,'G Cattle'!1:5948,14)), "-",VLOOKUP(GM9,'G Cattle'!1:5948,14))</f>
        <v>5.85</v>
      </c>
      <c r="GN18" s="217">
        <f>IF(ISERROR(VLOOKUP(GN9,'G Cattle'!1:5948,14)), "-",VLOOKUP(GN9,'G Cattle'!1:5948,14))</f>
        <v>5.85</v>
      </c>
      <c r="GO18" s="217">
        <f>IF(ISERROR(VLOOKUP(GO9,'G Cattle'!1:5948,14)), "-",VLOOKUP(GO9,'G Cattle'!1:5948,14))</f>
        <v>5.85</v>
      </c>
      <c r="GP18" s="217">
        <f>IF(ISERROR(VLOOKUP(GP9,'G Cattle'!1:5948,14)), "-",VLOOKUP(GP9,'G Cattle'!1:5948,14))</f>
        <v>5.85</v>
      </c>
      <c r="GQ18" s="217">
        <f>IF(ISERROR(VLOOKUP(GQ9,'G Cattle'!1:5948,14)), "-",VLOOKUP(GQ9,'G Cattle'!1:5948,14))</f>
        <v>5.85</v>
      </c>
      <c r="GR18" s="217">
        <f>IF(ISERROR(VLOOKUP(GR9,'G Cattle'!1:5948,14)), "-",VLOOKUP(GR9,'G Cattle'!1:5948,14))</f>
        <v>5.85</v>
      </c>
      <c r="GS18" s="217">
        <f>IF(ISERROR(VLOOKUP(GS9,'G Cattle'!1:5948,14)), "-",VLOOKUP(GS9,'G Cattle'!1:5948,14))</f>
        <v>5.85</v>
      </c>
      <c r="GT18" s="217">
        <f>IF(ISERROR(VLOOKUP(GT9,'G Cattle'!1:5948,14)), "-",VLOOKUP(GT9,'G Cattle'!1:5948,14))</f>
        <v>5.85</v>
      </c>
      <c r="GU18" s="217">
        <f>IF(ISERROR(VLOOKUP(GU9,'G Cattle'!1:5948,14)), "-",VLOOKUP(GU9,'G Cattle'!1:5948,14))</f>
        <v>5.85</v>
      </c>
      <c r="GV18" s="217">
        <f>IF(ISERROR(VLOOKUP(GV9,'G Cattle'!1:5948,14)), "-",VLOOKUP(GV9,'G Cattle'!1:5948,14))</f>
        <v>5.85</v>
      </c>
      <c r="GW18" s="217">
        <f>IF(ISERROR(VLOOKUP(GW9,'G Cattle'!1:5948,14)), "-",VLOOKUP(GW9,'G Cattle'!1:5948,14))</f>
        <v>5.85</v>
      </c>
      <c r="GX18" s="217">
        <f>IF(ISERROR(VLOOKUP(GX9,'G Cattle'!1:5948,14)), "-",VLOOKUP(GX9,'G Cattle'!1:5948,14))</f>
        <v>5.8000000000000007</v>
      </c>
      <c r="GY18" s="217">
        <f>IF(ISERROR(VLOOKUP(GY9,'G Cattle'!1:5948,14)), "-",VLOOKUP(GY9,'G Cattle'!1:5948,14))</f>
        <v>5.8000000000000007</v>
      </c>
      <c r="GZ18" s="217">
        <f>IF(ISERROR(VLOOKUP(GZ9,'G Cattle'!1:5948,14)), "-",VLOOKUP(GZ9,'G Cattle'!1:5948,14))</f>
        <v>5.7249999999999996</v>
      </c>
      <c r="HA18" s="217">
        <f>IF(ISERROR(VLOOKUP(HA9,'G Cattle'!1:5948,14)), "-",VLOOKUP(HA9,'G Cattle'!1:5948,14))</f>
        <v>5.7249999999999996</v>
      </c>
      <c r="HB18" s="217">
        <f>IF(ISERROR(VLOOKUP(HB9,'G Cattle'!1:5948,14)), "-",VLOOKUP(HB9,'G Cattle'!1:5948,14))</f>
        <v>5.6749999999999998</v>
      </c>
      <c r="HC18" s="217">
        <f>IF(ISERROR(VLOOKUP(HC9,'G Cattle'!1:5948,14)), "-",VLOOKUP(HC9,'G Cattle'!1:5948,14))</f>
        <v>5.55</v>
      </c>
      <c r="HD18" s="217">
        <f>IF(ISERROR(VLOOKUP(HD9,'G Cattle'!1:5948,14)), "-",VLOOKUP(HD9,'G Cattle'!1:5948,14))</f>
        <v>5.4249999999999998</v>
      </c>
      <c r="HE18" s="217">
        <f>IF(ISERROR(VLOOKUP(HE9,'G Cattle'!1:5948,14)), "-",VLOOKUP(HE9,'G Cattle'!1:5948,14))</f>
        <v>5.4249999999999998</v>
      </c>
      <c r="HF18" s="217">
        <f>IF(ISERROR(VLOOKUP(HF9,'G Cattle'!1:5948,14)), "-",VLOOKUP(HF9,'G Cattle'!1:5948,14))</f>
        <v>5.4249999999999998</v>
      </c>
      <c r="HG18" s="217">
        <f>IF(ISERROR(VLOOKUP(HG9,'G Cattle'!1:5948,14)), "-",VLOOKUP(HG9,'G Cattle'!1:5948,14))</f>
        <v>5.55</v>
      </c>
      <c r="HH18" s="217">
        <f>IF(ISERROR(VLOOKUP(HH9,'G Cattle'!1:5948,14)), "-",VLOOKUP(HH9,'G Cattle'!1:5948,14))</f>
        <v>5.55</v>
      </c>
      <c r="HI18" s="217">
        <f>IF(ISERROR(VLOOKUP(HI9,'G Cattle'!1:5948,14)), "-",VLOOKUP(HI9,'G Cattle'!1:5948,14))</f>
        <v>5.55</v>
      </c>
      <c r="HJ18" s="217">
        <f>IF(ISERROR(VLOOKUP(HJ9,'G Cattle'!1:5948,14)), "-",VLOOKUP(HJ9,'G Cattle'!1:5948,14))</f>
        <v>5.625</v>
      </c>
      <c r="HK18" s="217">
        <f>IF(ISERROR(VLOOKUP(HK9,'G Cattle'!1:5948,14)), "-",VLOOKUP(HK9,'G Cattle'!1:5948,14))</f>
        <v>5.625</v>
      </c>
      <c r="HL18" s="217">
        <f>IF(ISERROR(VLOOKUP(HL9,'G Cattle'!1:5948,14)), "-",VLOOKUP(HL9,'G Cattle'!1:5948,14))</f>
        <v>5.625</v>
      </c>
      <c r="HM18" s="217">
        <f>IF(ISERROR(VLOOKUP(HM9,'G Cattle'!1:5948,14)), "-",VLOOKUP(HM9,'G Cattle'!1:5948,14))</f>
        <v>5.625</v>
      </c>
      <c r="HN18" s="217">
        <f>IF(ISERROR(VLOOKUP(HN9,'G Cattle'!1:5948,14)), "-",VLOOKUP(HN9,'G Cattle'!1:5948,14))</f>
        <v>5.625</v>
      </c>
      <c r="HO18" s="217">
        <f>IF(ISERROR(VLOOKUP(HO9,'G Cattle'!1:5948,14)), "-",VLOOKUP(HO9,'G Cattle'!1:5948,14))</f>
        <v>5.625</v>
      </c>
      <c r="HP18" s="217">
        <f>IF(ISERROR(VLOOKUP(HP9,'G Cattle'!1:5948,14)), "-",VLOOKUP(HP9,'G Cattle'!1:5948,14))</f>
        <v>5.625</v>
      </c>
      <c r="HQ18" s="217" t="str">
        <f>IF(ISERROR(VLOOKUP(HQ9,'G Cattle'!1:5948,14)), "-",VLOOKUP(HQ9,'G Cattle'!1:5948,14))</f>
        <v>na</v>
      </c>
      <c r="HR18" s="217">
        <f>IF(ISERROR(VLOOKUP(HR9,'G Cattle'!1:5948,14)), "-",VLOOKUP(HR9,'G Cattle'!1:5948,14))</f>
        <v>5.6749999999999998</v>
      </c>
      <c r="HS18" s="217">
        <f>IF(ISERROR(VLOOKUP(HS9,'G Cattle'!1:5948,14)), "-",VLOOKUP(HS9,'G Cattle'!1:5948,14))</f>
        <v>5.6749999999999998</v>
      </c>
      <c r="HT18" s="217">
        <f>IF(ISERROR(VLOOKUP(HT9,'G Cattle'!1:5948,14)), "-",VLOOKUP(HT9,'G Cattle'!1:5948,14))</f>
        <v>5.6749999999999998</v>
      </c>
      <c r="HU18" s="217">
        <f>IF(ISERROR(VLOOKUP(HU9,'G Cattle'!1:5948,14)), "-",VLOOKUP(HU9,'G Cattle'!1:5948,14))</f>
        <v>5.6749999999999998</v>
      </c>
      <c r="HV18" s="217">
        <f>IF(ISERROR(VLOOKUP(HV9,'G Cattle'!1:5948,14)), "-",VLOOKUP(HV9,'G Cattle'!1:5948,14))</f>
        <v>5.6749999999999998</v>
      </c>
      <c r="HW18" s="217">
        <f>IF(ISERROR(VLOOKUP(HW9,'G Cattle'!1:5948,14)), "-",VLOOKUP(HW9,'G Cattle'!1:5948,14))</f>
        <v>5.6749999999999998</v>
      </c>
      <c r="HX18" s="217">
        <f>IF(ISERROR(VLOOKUP(HX9,'G Cattle'!1:5948,14)), "-",VLOOKUP(HX9,'G Cattle'!1:5948,14))</f>
        <v>5.6749999999999998</v>
      </c>
      <c r="HY18" s="217">
        <f>IF(ISERROR(VLOOKUP(HY9,'G Cattle'!1:5948,14)), "-",VLOOKUP(HY9,'G Cattle'!1:5948,14))</f>
        <v>5.6749999999999998</v>
      </c>
      <c r="HZ18" s="217">
        <f>IF(ISERROR(VLOOKUP(HZ9,'G Cattle'!1:5948,14)), "-",VLOOKUP(HZ9,'G Cattle'!1:5948,14))</f>
        <v>5.6749999999999998</v>
      </c>
      <c r="IA18" s="217">
        <f>IF(ISERROR(VLOOKUP(IA9,'G Cattle'!1:5948,14)), "-",VLOOKUP(IA9,'G Cattle'!1:5948,14))</f>
        <v>5.6749999999999998</v>
      </c>
      <c r="IB18" s="217">
        <f>IF(ISERROR(VLOOKUP(IB9,'G Cattle'!1:5948,14)), "-",VLOOKUP(IB9,'G Cattle'!1:5948,14))</f>
        <v>5.6749999999999998</v>
      </c>
      <c r="IC18" s="217">
        <f>IF(ISERROR(VLOOKUP(IC9,'G Cattle'!1:5948,14)), "-",VLOOKUP(IC9,'G Cattle'!1:5948,14))</f>
        <v>5.6749999999999998</v>
      </c>
      <c r="ID18" s="217">
        <f>IF(ISERROR(VLOOKUP(ID9,'G Cattle'!1:5948,14)), "-",VLOOKUP(ID9,'G Cattle'!1:5948,14))</f>
        <v>5.6749999999999998</v>
      </c>
      <c r="IE18" s="217">
        <f>IF(ISERROR(VLOOKUP(IE9,'G Cattle'!1:5948,14)), "-",VLOOKUP(IE9,'G Cattle'!1:5948,14))</f>
        <v>5.6749999999999998</v>
      </c>
      <c r="IF18" s="217">
        <f>IF(ISERROR(VLOOKUP(IF9,'G Cattle'!1:5948,14)), "-",VLOOKUP(IF9,'G Cattle'!1:5948,14))</f>
        <v>5.6749999999999998</v>
      </c>
      <c r="IG18" s="217">
        <f>IF(ISERROR(VLOOKUP(IG9,'G Cattle'!1:5948,14)), "-",VLOOKUP(IG9,'G Cattle'!1:5948,14))</f>
        <v>5.7249999999999996</v>
      </c>
      <c r="IH18" s="217">
        <f>IF(ISERROR(VLOOKUP(IH9,'G Cattle'!1:5948,14)), "-",VLOOKUP(IH9,'G Cattle'!1:5948,14))</f>
        <v>5.7249999999999996</v>
      </c>
      <c r="II18" s="217">
        <f>IF(ISERROR(VLOOKUP(II9,'G Cattle'!1:5948,14)), "-",VLOOKUP(II9,'G Cattle'!1:5948,14))</f>
        <v>5.7249999999999996</v>
      </c>
      <c r="IJ18" s="217" t="str">
        <f>IF(ISERROR(VLOOKUP(IJ9,'G Cattle'!1:5948,14)), "-",VLOOKUP(IJ9,'G Cattle'!1:5948,14))</f>
        <v>na</v>
      </c>
      <c r="IK18" s="217">
        <f>IF(ISERROR(VLOOKUP(IK9,'G Cattle'!1:5948,14)), "-",VLOOKUP(IK9,'G Cattle'!1:5948,14))</f>
        <v>5.7249999999999996</v>
      </c>
      <c r="IL18" s="217" t="str">
        <f>IF(ISERROR(VLOOKUP(IL9,'G Cattle'!1:5948,14)), "-",VLOOKUP(IL9,'G Cattle'!1:5948,14))</f>
        <v>na</v>
      </c>
      <c r="IM18" s="217">
        <f>IF(ISERROR(VLOOKUP(IM9,'G Cattle'!1:5948,14)), "-",VLOOKUP(IM9,'G Cattle'!1:5948,14))</f>
        <v>5.7249999999999996</v>
      </c>
      <c r="IN18" s="217">
        <f>IF(ISERROR(VLOOKUP(IN9,'G Cattle'!1:5948,14)), "-",VLOOKUP(IN9,'G Cattle'!1:5948,14))</f>
        <v>5.7249999999999996</v>
      </c>
      <c r="IO18" s="217">
        <f>IF(ISERROR(VLOOKUP(IO9,'G Cattle'!1:5948,14)), "-",VLOOKUP(IO9,'G Cattle'!1:5948,14))</f>
        <v>5.7249999999999996</v>
      </c>
      <c r="IP18" s="217">
        <f>IF(ISERROR(VLOOKUP(IP9,'G Cattle'!1:5948,14)), "-",VLOOKUP(IP9,'G Cattle'!1:5948,14))</f>
        <v>5.7249999999999996</v>
      </c>
      <c r="IQ18" s="217">
        <f>IF(ISERROR(VLOOKUP(IQ9,'G Cattle'!1:5948,14)), "-",VLOOKUP(IQ9,'G Cattle'!1:5948,14))</f>
        <v>5.7249999999999996</v>
      </c>
      <c r="IR18" s="217">
        <f>IF(ISERROR(VLOOKUP(IR9,'G Cattle'!1:5948,14)), "-",VLOOKUP(IR9,'G Cattle'!1:5948,14))</f>
        <v>5.7249999999999996</v>
      </c>
      <c r="IS18" s="217">
        <f>IF(ISERROR(VLOOKUP(IS9,'G Cattle'!1:5948,14)), "-",VLOOKUP(IS9,'G Cattle'!1:5948,14))</f>
        <v>5.7249999999999996</v>
      </c>
      <c r="IT18" s="217">
        <f>IF(ISERROR(VLOOKUP(IT9,'G Cattle'!1:5948,14)), "-",VLOOKUP(IT9,'G Cattle'!1:5948,14))</f>
        <v>5.7249999999999996</v>
      </c>
      <c r="IU18" s="217">
        <f>IF(ISERROR(VLOOKUP(IU9,'G Cattle'!1:5948,14)), "-",VLOOKUP(IU9,'G Cattle'!1:5948,14))</f>
        <v>5.7249999999999996</v>
      </c>
      <c r="IV18" s="217">
        <f>IF(ISERROR(VLOOKUP(IV9,'G Cattle'!1:5948,14)), "-",VLOOKUP(IV9,'G Cattle'!1:5948,14))</f>
        <v>5.7750000000000004</v>
      </c>
      <c r="IW18" s="217">
        <f>IF(ISERROR(VLOOKUP(IW9,'G Cattle'!1:5948,14)), "-",VLOOKUP(IW9,'G Cattle'!1:5948,14))</f>
        <v>5.7750000000000004</v>
      </c>
      <c r="IX18" s="217">
        <f>IF(ISERROR(VLOOKUP(IX9,'G Cattle'!1:5948,14)), "-",VLOOKUP(IX9,'G Cattle'!1:5948,14))</f>
        <v>5.7750000000000004</v>
      </c>
      <c r="IY18" s="217">
        <f>IF(ISERROR(VLOOKUP(IY9,'G Cattle'!1:5948,14)), "-",VLOOKUP(IY9,'G Cattle'!1:5948,14))</f>
        <v>5.7750000000000004</v>
      </c>
      <c r="IZ18" s="217">
        <f>IF(ISERROR(VLOOKUP(IZ9,'G Cattle'!1:5948,14)), "-",VLOOKUP(IZ9,'G Cattle'!1:5948,14))</f>
        <v>5.7750000000000004</v>
      </c>
      <c r="JA18" s="217">
        <f>IF(ISERROR(VLOOKUP(JA9,'G Cattle'!1:5948,14)), "-",VLOOKUP(JA9,'G Cattle'!1:5948,14))</f>
        <v>5.7750000000000004</v>
      </c>
      <c r="JB18" s="217">
        <f>IF(ISERROR(VLOOKUP(JB9,'G Cattle'!1:5948,14)), "-",VLOOKUP(JB9,'G Cattle'!1:5948,14))</f>
        <v>5.7750000000000004</v>
      </c>
      <c r="JC18" s="217">
        <f>IF(ISERROR(VLOOKUP(JC9,'G Cattle'!1:5948,14)), "-",VLOOKUP(JC9,'G Cattle'!1:5948,14))</f>
        <v>5.7750000000000004</v>
      </c>
      <c r="JD18" s="217">
        <f>IF(ISERROR(VLOOKUP(JD9,'G Cattle'!1:5948,14)), "-",VLOOKUP(JD9,'G Cattle'!1:5948,14))</f>
        <v>5.7750000000000004</v>
      </c>
      <c r="JE18" s="217">
        <f>IF(ISERROR(VLOOKUP(JE9,'G Cattle'!1:5948,14)), "-",VLOOKUP(JE9,'G Cattle'!1:5948,14))</f>
        <v>5.7750000000000004</v>
      </c>
      <c r="JF18" s="240"/>
      <c r="JG18" s="240"/>
      <c r="JH18" s="240"/>
      <c r="JW18" s="231"/>
      <c r="JX18" s="231"/>
    </row>
    <row r="19" spans="2:284" ht="15" customHeight="1">
      <c r="B19" s="263" t="s">
        <v>118</v>
      </c>
      <c r="C19" s="258"/>
      <c r="D19" s="200"/>
      <c r="E19" s="200"/>
      <c r="F19" s="200"/>
      <c r="G19" s="200"/>
      <c r="H19" s="200"/>
      <c r="I19" s="200"/>
      <c r="J19" s="200"/>
      <c r="K19" s="200"/>
      <c r="L19" s="200"/>
      <c r="M19" s="200"/>
      <c r="N19" s="200"/>
      <c r="O19" s="200"/>
      <c r="P19" s="200"/>
      <c r="Q19" s="200"/>
      <c r="R19" s="200"/>
      <c r="S19" s="200"/>
      <c r="T19" s="200"/>
      <c r="U19" s="200"/>
      <c r="V19" s="200"/>
      <c r="W19" s="200"/>
      <c r="X19" s="200"/>
      <c r="Y19" s="200"/>
      <c r="Z19" s="200"/>
      <c r="AA19" s="200"/>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c r="CD19" s="200"/>
      <c r="CE19" s="200"/>
      <c r="CF19" s="200"/>
      <c r="CG19" s="200"/>
      <c r="CH19" s="200"/>
      <c r="CI19" s="200"/>
      <c r="CJ19" s="200"/>
      <c r="CK19" s="200"/>
      <c r="CL19" s="200"/>
      <c r="CM19" s="200"/>
      <c r="CN19" s="200"/>
      <c r="CO19" s="200"/>
      <c r="CP19" s="200"/>
      <c r="CQ19" s="200"/>
      <c r="CR19" s="200"/>
      <c r="CS19" s="200"/>
      <c r="CT19" s="200"/>
      <c r="CU19" s="200"/>
      <c r="CV19" s="200"/>
      <c r="CW19" s="200"/>
      <c r="CX19" s="200"/>
      <c r="CY19" s="200"/>
      <c r="CZ19" s="200"/>
      <c r="DA19" s="200"/>
      <c r="DB19" s="200"/>
      <c r="DC19" s="200"/>
      <c r="DD19" s="200"/>
      <c r="DE19" s="200"/>
      <c r="DF19" s="200"/>
      <c r="DG19" s="200"/>
      <c r="DH19" s="200"/>
      <c r="DI19" s="200"/>
      <c r="DJ19" s="200"/>
      <c r="DK19" s="200"/>
      <c r="DL19" s="200"/>
      <c r="DM19" s="200"/>
      <c r="DN19" s="200"/>
      <c r="DO19" s="200"/>
      <c r="DP19" s="200"/>
      <c r="DQ19" s="200"/>
      <c r="DR19" s="200"/>
      <c r="DS19" s="200"/>
      <c r="DT19" s="200"/>
      <c r="DU19" s="200"/>
      <c r="DV19" s="200"/>
      <c r="DW19" s="200"/>
      <c r="DX19" s="200"/>
      <c r="DY19" s="200"/>
      <c r="DZ19" s="200"/>
      <c r="EA19" s="200"/>
      <c r="EB19" s="200"/>
      <c r="EC19" s="200"/>
      <c r="ED19" s="200"/>
      <c r="EE19" s="200"/>
      <c r="EF19" s="200"/>
      <c r="EG19" s="200"/>
      <c r="EH19" s="200"/>
      <c r="EI19" s="200"/>
      <c r="EJ19" s="200"/>
      <c r="EK19" s="200"/>
      <c r="EL19" s="200"/>
      <c r="EM19" s="200"/>
      <c r="EN19" s="200"/>
      <c r="EO19" s="200"/>
      <c r="EP19" s="200"/>
      <c r="EQ19" s="200"/>
      <c r="ER19" s="200"/>
      <c r="ES19" s="200"/>
      <c r="ET19" s="200"/>
      <c r="EU19" s="200"/>
      <c r="EV19" s="200"/>
      <c r="EW19" s="200"/>
      <c r="EX19" s="200"/>
      <c r="EY19" s="200"/>
      <c r="EZ19" s="200"/>
      <c r="FA19" s="200"/>
      <c r="FB19" s="200"/>
      <c r="FC19" s="200"/>
      <c r="FD19" s="200"/>
      <c r="FE19" s="200"/>
      <c r="FF19" s="200"/>
      <c r="FG19" s="200"/>
      <c r="FH19" s="200"/>
      <c r="FI19" s="200"/>
      <c r="FJ19" s="200"/>
      <c r="FK19" s="200"/>
      <c r="FL19" s="200"/>
      <c r="FM19" s="200"/>
      <c r="FN19" s="200"/>
      <c r="FO19" s="200"/>
      <c r="FP19" s="200"/>
      <c r="FQ19" s="200"/>
      <c r="FR19" s="200"/>
      <c r="FS19" s="200"/>
      <c r="FT19" s="200"/>
      <c r="FU19" s="200"/>
      <c r="FV19" s="200"/>
      <c r="FW19" s="200"/>
      <c r="FX19" s="200"/>
      <c r="FY19" s="200"/>
      <c r="FZ19" s="200"/>
      <c r="GA19" s="200"/>
      <c r="GB19" s="200"/>
      <c r="GC19" s="200"/>
      <c r="GD19" s="200"/>
      <c r="GE19" s="200"/>
      <c r="GF19" s="200"/>
      <c r="GG19" s="200"/>
      <c r="GH19" s="200"/>
      <c r="GI19" s="200"/>
      <c r="GJ19" s="200"/>
      <c r="GK19" s="200"/>
      <c r="GL19" s="200"/>
      <c r="GM19" s="200"/>
      <c r="GN19" s="200"/>
      <c r="GO19" s="200"/>
      <c r="GP19" s="200"/>
      <c r="GQ19" s="200"/>
      <c r="GR19" s="200"/>
      <c r="GS19" s="200"/>
      <c r="GT19" s="200"/>
      <c r="GU19" s="200"/>
      <c r="GV19" s="200"/>
      <c r="GW19" s="200"/>
      <c r="GX19" s="200"/>
      <c r="GY19" s="200"/>
      <c r="GZ19" s="200"/>
      <c r="HA19" s="200"/>
      <c r="HB19" s="200"/>
      <c r="HC19" s="200"/>
      <c r="HD19" s="200"/>
      <c r="HE19" s="200"/>
      <c r="HF19" s="200"/>
      <c r="HG19" s="200"/>
      <c r="HH19" s="200"/>
      <c r="HI19" s="200"/>
      <c r="HJ19" s="200"/>
      <c r="HK19" s="200"/>
      <c r="HL19" s="200"/>
      <c r="HM19" s="200"/>
      <c r="HN19" s="200"/>
      <c r="HO19" s="200"/>
      <c r="HP19" s="200"/>
      <c r="HQ19" s="200"/>
      <c r="HR19" s="200"/>
      <c r="HS19" s="200"/>
      <c r="HT19" s="200"/>
      <c r="HU19" s="200"/>
      <c r="HV19" s="200"/>
      <c r="HW19" s="200"/>
      <c r="HX19" s="200"/>
      <c r="HY19" s="200"/>
      <c r="HZ19" s="200"/>
      <c r="IA19" s="200"/>
      <c r="IB19" s="200"/>
      <c r="IC19" s="200"/>
      <c r="ID19" s="200"/>
      <c r="IE19" s="200"/>
      <c r="IF19" s="200"/>
      <c r="IG19" s="200"/>
      <c r="IH19" s="200"/>
      <c r="II19" s="200"/>
      <c r="IJ19" s="200"/>
      <c r="IK19" s="200"/>
      <c r="IL19" s="200"/>
      <c r="IM19" s="200"/>
      <c r="IN19" s="200"/>
      <c r="IO19" s="200"/>
      <c r="IP19" s="200"/>
      <c r="IQ19" s="200"/>
      <c r="IR19" s="200"/>
      <c r="IS19" s="200"/>
      <c r="IT19" s="200"/>
      <c r="IU19" s="200"/>
      <c r="IV19" s="200"/>
      <c r="IW19" s="200"/>
      <c r="IX19" s="200"/>
      <c r="IY19" s="200"/>
      <c r="IZ19" s="200"/>
      <c r="JA19" s="200"/>
      <c r="JB19" s="200"/>
      <c r="JC19" s="200"/>
      <c r="JD19" s="200"/>
      <c r="JE19" s="200"/>
      <c r="JF19" s="264"/>
      <c r="JG19" s="264"/>
      <c r="JH19" s="240"/>
      <c r="JW19" s="231"/>
      <c r="JX19" s="231"/>
    </row>
    <row r="20" spans="2:284" ht="15" customHeight="1">
      <c r="B20" s="273" t="s">
        <v>100</v>
      </c>
      <c r="C20" s="273" t="s">
        <v>6</v>
      </c>
      <c r="D20" s="214" t="s">
        <v>29</v>
      </c>
      <c r="E20" s="216">
        <f>IF(ISERROR(VLOOKUP(E9,'FR Sheep'!$C8:$M6000,3)), "-", VLOOKUP(E9,'FR Sheep'!$C8:$M6000,3))</f>
        <v>7</v>
      </c>
      <c r="F20" s="216">
        <f>IF(ISERROR(VLOOKUP(F9,'FR Sheep'!$C8:$M6000,3)), "-", VLOOKUP(F9,'FR Sheep'!$C8:$M6000,3))</f>
        <v>6.8</v>
      </c>
      <c r="G20" s="216">
        <f>IF(ISERROR(VLOOKUP(G9,'FR Sheep'!$C8:$M6000,3)), "-", VLOOKUP(G9,'FR Sheep'!$C8:$M6000,3))</f>
        <v>6.7</v>
      </c>
      <c r="H20" s="216">
        <f>IF(ISERROR(VLOOKUP(H9,'FR Sheep'!$C8:$M6000,3)), "-", VLOOKUP(H9,'FR Sheep'!$C8:$M6000,3))</f>
        <v>6.8</v>
      </c>
      <c r="I20" s="216">
        <f>IF(ISERROR(VLOOKUP(I9,'FR Sheep'!$C8:$M6000,3)), "-", VLOOKUP(I9,'FR Sheep'!$C8:$M6000,3))</f>
        <v>6.7</v>
      </c>
      <c r="J20" s="216">
        <f>IF(ISERROR(VLOOKUP(J9,'FR Sheep'!$C8:$M6000,3)), "-", VLOOKUP(J9,'FR Sheep'!$C8:$M6000,3))</f>
        <v>6.7</v>
      </c>
      <c r="K20" s="216">
        <f>IF(ISERROR(VLOOKUP(K9,'FR Sheep'!$C8:$M6000,3)), "-", VLOOKUP(K9,'FR Sheep'!$C8:$M6000,3))</f>
        <v>6.7</v>
      </c>
      <c r="L20" s="216">
        <f>IF(ISERROR(VLOOKUP(L9,'FR Sheep'!$C8:$M6000,3)), "-", VLOOKUP(L9,'FR Sheep'!$C8:$M6000,3))</f>
        <v>6.7</v>
      </c>
      <c r="M20" s="216">
        <f>IF(ISERROR(VLOOKUP(M9,'FR Sheep'!$C8:$M6000,3)), "-", VLOOKUP(M9,'FR Sheep'!$C8:$M6000,3))</f>
        <v>6.8</v>
      </c>
      <c r="N20" s="216">
        <f>IF(ISERROR(VLOOKUP(N9,'FR Sheep'!$C8:$M6000,3)), "-", VLOOKUP(N9,'FR Sheep'!$C8:$M6000,3))</f>
        <v>6.7</v>
      </c>
      <c r="O20" s="216">
        <f>IF(ISERROR(VLOOKUP(O9,'FR Sheep'!$C8:$M6000,3)), "-", VLOOKUP(O9,'FR Sheep'!$C8:$M6000,3))</f>
        <v>6.5</v>
      </c>
      <c r="P20" s="216">
        <f>IF(ISERROR(VLOOKUP(P9,'FR Sheep'!$C8:$M6000,3)), "-", VLOOKUP(P9,'FR Sheep'!$C8:$M6000,3))</f>
        <v>6.5</v>
      </c>
      <c r="Q20" s="216">
        <f>IF(ISERROR(VLOOKUP(Q9,'FR Sheep'!$C8:$M6000,3)), "-", VLOOKUP(Q9,'FR Sheep'!$C8:$M6000,3))</f>
        <v>6.5</v>
      </c>
      <c r="R20" s="216">
        <f>IF(ISERROR(VLOOKUP(R9,'FR Sheep'!$C8:$M6000,3)), "-", VLOOKUP(R9,'FR Sheep'!$C8:$M6000,3))</f>
        <v>6.5</v>
      </c>
      <c r="S20" s="216">
        <f>IF(ISERROR(VLOOKUP(S9,'FR Sheep'!$C8:$M6000,3)), "-", VLOOKUP(S9,'FR Sheep'!$C8:$M6000,3))</f>
        <v>6.5</v>
      </c>
      <c r="T20" s="216">
        <f>IF(ISERROR(VLOOKUP(T9,'FR Sheep'!$C8:$M6000,3)), "-", VLOOKUP(T9,'FR Sheep'!$C8:$M6000,3))</f>
        <v>6.9</v>
      </c>
      <c r="U20" s="216">
        <f>IF(ISERROR(VLOOKUP(U9,'FR Sheep'!$C8:$M6000,3)), "-", VLOOKUP(U9,'FR Sheep'!$C8:$M6000,3))</f>
        <v>7.2</v>
      </c>
      <c r="V20" s="216">
        <f>IF(ISERROR(VLOOKUP(V9,'FR Sheep'!$C8:$M6000,3)), "-", VLOOKUP(V9,'FR Sheep'!$C8:$M6000,3))</f>
        <v>7.3</v>
      </c>
      <c r="W20" s="216">
        <f>IF(ISERROR(VLOOKUP(W9,'FR Sheep'!$C8:$M6000,3)), "-", VLOOKUP(W9,'FR Sheep'!$C8:$M6000,3))</f>
        <v>7.2</v>
      </c>
      <c r="X20" s="216">
        <f>IF(ISERROR(VLOOKUP(X9,'FR Sheep'!$C8:$M6000,3)), "-", VLOOKUP(X9,'FR Sheep'!$C8:$M6000,3))</f>
        <v>7.2</v>
      </c>
      <c r="Y20" s="216">
        <f>IF(ISERROR(VLOOKUP(Y9,'FR Sheep'!$C8:$M6000,3)), "-", VLOOKUP(Y9,'FR Sheep'!$C8:$M6000,3))</f>
        <v>7.1</v>
      </c>
      <c r="Z20" s="216">
        <f>IF(ISERROR(VLOOKUP(Z9,'FR Sheep'!$C8:$M6000,3)), "-", VLOOKUP(Z9,'FR Sheep'!$C8:$M6000,3))</f>
        <v>6.9</v>
      </c>
      <c r="AA20" s="216">
        <f>IF(ISERROR(VLOOKUP(AA9,'FR Sheep'!$C8:$M6000,3)), "-", VLOOKUP(AA9,'FR Sheep'!$C8:$M6000,3))</f>
        <v>6.9</v>
      </c>
      <c r="AB20" s="216">
        <f>IF(ISERROR(VLOOKUP(AB9,'FR Sheep'!$C8:$M6000,3)), "-", VLOOKUP(AB9,'FR Sheep'!$C8:$M6000,3))</f>
        <v>6.8</v>
      </c>
      <c r="AC20" s="216">
        <f>IF(ISERROR(VLOOKUP(AC9,'FR Sheep'!$C8:$M6000,3)), "-", VLOOKUP(AC9,'FR Sheep'!$C8:$M6000,3))</f>
        <v>6.8</v>
      </c>
      <c r="AD20" s="216">
        <f>IF(ISERROR(VLOOKUP(AD9,'FR Sheep'!$C8:$M6000,3)), "-", VLOOKUP(AD9,'FR Sheep'!$C8:$M6000,3))</f>
        <v>7</v>
      </c>
      <c r="AE20" s="216">
        <f>IF(ISERROR(VLOOKUP(AE9,'FR Sheep'!$C8:$M6000,3)), "-", VLOOKUP(AE9,'FR Sheep'!$C8:$M6000,3))</f>
        <v>6.8</v>
      </c>
      <c r="AF20" s="216">
        <f>IF(ISERROR(VLOOKUP(AF9,'FR Sheep'!$C8:$M6000,3)), "-", VLOOKUP(AF9,'FR Sheep'!$C8:$M6000,3))</f>
        <v>6.9</v>
      </c>
      <c r="AG20" s="216">
        <f>IF(ISERROR(VLOOKUP(AG9,'FR Sheep'!$C8:$M6000,3)), "-", VLOOKUP(AG9,'FR Sheep'!$C8:$M6000,3))</f>
        <v>6.9</v>
      </c>
      <c r="AH20" s="216">
        <f>IF(ISERROR(VLOOKUP(AH9,'FR Sheep'!$C8:$M6000,3)), "-", VLOOKUP(AH9,'FR Sheep'!$C8:$M6000,3))</f>
        <v>7</v>
      </c>
      <c r="AI20" s="216">
        <f>IF(ISERROR(VLOOKUP(AI9,'FR Sheep'!$C8:$M6000,3)), "-", VLOOKUP(AI9,'FR Sheep'!$C8:$M6000,3))</f>
        <v>7</v>
      </c>
      <c r="AJ20" s="216">
        <f>IF(ISERROR(VLOOKUP(AJ9,'FR Sheep'!$C8:$M6000,3)), "-", VLOOKUP(AJ9,'FR Sheep'!$C8:$M6000,3))</f>
        <v>7.1</v>
      </c>
      <c r="AK20" s="216">
        <f>IF(ISERROR(VLOOKUP(AK9,'FR Sheep'!$C8:$M6000,3)), "-", VLOOKUP(AK9,'FR Sheep'!$C8:$M6000,3))</f>
        <v>7.1</v>
      </c>
      <c r="AL20" s="216">
        <f>IF(ISERROR(VLOOKUP(AL9,'FR Sheep'!$C8:$M6000,3)), "-", VLOOKUP(AL9,'FR Sheep'!$C8:$M6000,3))</f>
        <v>7</v>
      </c>
      <c r="AM20" s="216">
        <f>IF(ISERROR(VLOOKUP(AM9,'FR Sheep'!$C8:$M6000,3)), "-", VLOOKUP(AM9,'FR Sheep'!$C8:$M6000,3))</f>
        <v>6.7</v>
      </c>
      <c r="AN20" s="216">
        <f>IF(ISERROR(VLOOKUP(AN9,'FR Sheep'!$C8:$M6000,3)), "-", VLOOKUP(AN9,'FR Sheep'!$C8:$M6000,3))</f>
        <v>6.7</v>
      </c>
      <c r="AO20" s="216">
        <f>IF(ISERROR(VLOOKUP(AO9,'FR Sheep'!$C8:$M6000,3)), "-", VLOOKUP(AO9,'FR Sheep'!$C8:$M6000,3))</f>
        <v>6.5</v>
      </c>
      <c r="AP20" s="216">
        <f>IF(ISERROR(VLOOKUP(AP9,'FR Sheep'!$C8:$M6000,3)), "-", VLOOKUP(AP9,'FR Sheep'!$C8:$M6000,3))</f>
        <v>6.4</v>
      </c>
      <c r="AQ20" s="216">
        <f>IF(ISERROR(VLOOKUP(AQ9,'FR Sheep'!$C8:$M6000,3)), "-", VLOOKUP(AQ9,'FR Sheep'!$C8:$M6000,3))</f>
        <v>6.4</v>
      </c>
      <c r="AR20" s="216">
        <f>IF(ISERROR(VLOOKUP(AR9,'FR Sheep'!$C8:$M6000,3)), "-", VLOOKUP(AR9,'FR Sheep'!$C8:$M6000,3))</f>
        <v>6.2</v>
      </c>
      <c r="AS20" s="216">
        <f>IF(ISERROR(VLOOKUP(AS9,'FR Sheep'!$C8:$M6000,3)), "-", VLOOKUP(AS9,'FR Sheep'!$C8:$M6000,3))</f>
        <v>6.2</v>
      </c>
      <c r="AT20" s="216">
        <f>IF(ISERROR(VLOOKUP(AT9,'FR Sheep'!$C8:$M6000,3)), "-", VLOOKUP(AT9,'FR Sheep'!$C8:$M6000,3))</f>
        <v>6.2</v>
      </c>
      <c r="AU20" s="216">
        <f>IF(ISERROR(VLOOKUP(AU9,'FR Sheep'!$C8:$M6000,3)), "-", VLOOKUP(AU9,'FR Sheep'!$C8:$M6000,3))</f>
        <v>6.2</v>
      </c>
      <c r="AV20" s="216">
        <f>IF(ISERROR(VLOOKUP(AV9,'FR Sheep'!$C8:$M6000,3)), "-", VLOOKUP(AV9,'FR Sheep'!$C8:$M6000,3))</f>
        <v>6.5</v>
      </c>
      <c r="AW20" s="216">
        <f>IF(ISERROR(VLOOKUP(AW9,'FR Sheep'!$C8:$M6000,3)), "-", VLOOKUP(AW9,'FR Sheep'!$C8:$M6000,3))</f>
        <v>6.5</v>
      </c>
      <c r="AX20" s="216">
        <f>IF(ISERROR(VLOOKUP(AX9,'FR Sheep'!$C8:$M6000,3)), "-", VLOOKUP(AX9,'FR Sheep'!$C8:$M6000,3))</f>
        <v>6.6</v>
      </c>
      <c r="AY20" s="216">
        <f>IF(ISERROR(VLOOKUP(AY9,'FR Sheep'!$C8:$M6000,3)), "-", VLOOKUP(AY9,'FR Sheep'!$C8:$M6000,3))</f>
        <v>6.9</v>
      </c>
      <c r="AZ20" s="216">
        <f>IF(ISERROR(VLOOKUP(AZ9,'FR Sheep'!$C8:$M6000,3)), "-", VLOOKUP(AZ9,'FR Sheep'!$C8:$M6000,3))</f>
        <v>7.7</v>
      </c>
      <c r="BA20" s="216">
        <f>IF(ISERROR(VLOOKUP(BA9,'FR Sheep'!$C8:$M6000,3)), "-", VLOOKUP(BA9,'FR Sheep'!$C8:$M6000,3))</f>
        <v>7.6</v>
      </c>
      <c r="BB20" s="216">
        <f>IF(ISERROR(VLOOKUP(BB9,'FR Sheep'!$C8:$M6000,3)), "-", VLOOKUP(BB9,'FR Sheep'!$C8:$M6000,3))</f>
        <v>7.1</v>
      </c>
      <c r="BC20" s="216">
        <f>IF(ISERROR(VLOOKUP(BC9,'FR Sheep'!$C8:$M6000,3)), "-", VLOOKUP(BC9,'FR Sheep'!$C8:$M6000,3))</f>
        <v>7.2</v>
      </c>
      <c r="BD20" s="216">
        <f>IF(ISERROR(VLOOKUP(BD9,'FR Sheep'!$C8:$M6000,3)), "-", VLOOKUP(BD9,'FR Sheep'!$C8:$M6000,3))</f>
        <v>7.2</v>
      </c>
      <c r="BE20" s="216">
        <f>IF(ISERROR(VLOOKUP(BE9,'FR Sheep'!$C8:$M6000,3)), "-", VLOOKUP(BE9,'FR Sheep'!$C8:$M6000,3))</f>
        <v>7</v>
      </c>
      <c r="BF20" s="216">
        <f>IF(ISERROR(VLOOKUP(BF9,'FR Sheep'!$C8:$M6000,3)), "-", VLOOKUP(BF9,'FR Sheep'!$C8:$M6000,3))</f>
        <v>7</v>
      </c>
      <c r="BG20" s="216">
        <f>IF(ISERROR(VLOOKUP(BG9,'FR Sheep'!$C8:$M6000,3)), "-", VLOOKUP(BG9,'FR Sheep'!$C8:$M6000,3))</f>
        <v>6.8</v>
      </c>
      <c r="BH20" s="216">
        <f>IF(ISERROR(VLOOKUP(BH9,'FR Sheep'!$C8:$M6000,3)), "-", VLOOKUP(BH9,'FR Sheep'!$C8:$M6000,3))</f>
        <v>6.8</v>
      </c>
      <c r="BI20" s="216">
        <f>IF(ISERROR(VLOOKUP(BI9,'FR Sheep'!$C8:$M6000,3)), "-", VLOOKUP(BI9,'FR Sheep'!$C8:$M6000,3))</f>
        <v>6.8</v>
      </c>
      <c r="BJ20" s="216">
        <f>IF(ISERROR(VLOOKUP(BJ9,'FR Sheep'!$C8:$M6000,3)), "-", VLOOKUP(BJ9,'FR Sheep'!$C8:$M6000,3))</f>
        <v>6.8</v>
      </c>
      <c r="BK20" s="216">
        <f>IF(ISERROR(VLOOKUP(BK9,'FR Sheep'!$C8:$M6000,3)), "-", VLOOKUP(BK9,'FR Sheep'!$C8:$M6000,3))</f>
        <v>6.8</v>
      </c>
      <c r="BL20" s="216">
        <f>IF(ISERROR(VLOOKUP(BL9,'FR Sheep'!$C8:$M6000,3)), "-", VLOOKUP(BL9,'FR Sheep'!$C8:$M6000,3))</f>
        <v>6.8</v>
      </c>
      <c r="BM20" s="216">
        <f>IF(ISERROR(VLOOKUP(BM9,'FR Sheep'!$C8:$M6000,3)), "-", VLOOKUP(BM9,'FR Sheep'!$C8:$M6000,3))</f>
        <v>6.8</v>
      </c>
      <c r="BN20" s="216">
        <f>IF(ISERROR(VLOOKUP(BN9,'FR Sheep'!$C8:$M6000,3)), "-", VLOOKUP(BN9,'FR Sheep'!$C8:$M6000,3))</f>
        <v>6.8</v>
      </c>
      <c r="BO20" s="216">
        <f>IF(ISERROR(VLOOKUP(BO9,'FR Sheep'!$C8:$M6000,3)), "-", VLOOKUP(BO9,'FR Sheep'!$C8:$M6000,3))</f>
        <v>6.7</v>
      </c>
      <c r="BP20" s="216">
        <f>IF(ISERROR(VLOOKUP(BP9,'FR Sheep'!$C8:$M6000,3)), "-", VLOOKUP(BP9,'FR Sheep'!$C8:$M6000,3))</f>
        <v>6.7</v>
      </c>
      <c r="BQ20" s="216">
        <f>IF(ISERROR(VLOOKUP(BQ9,'FR Sheep'!$C8:$M6000,3)), "-", VLOOKUP(BQ9,'FR Sheep'!$C8:$M6000,3))</f>
        <v>6.7</v>
      </c>
      <c r="BR20" s="216">
        <f>IF(ISERROR(VLOOKUP(BR9,'FR Sheep'!$C8:$M6000,3)), "-", VLOOKUP(BR9,'FR Sheep'!$C8:$M6000,3))</f>
        <v>6.7</v>
      </c>
      <c r="BS20" s="216">
        <f>IF(ISERROR(VLOOKUP(BS9,'FR Sheep'!$C8:$M6000,3)), "-", VLOOKUP(BS9,'FR Sheep'!$C8:$M6000,3))</f>
        <v>6.8</v>
      </c>
      <c r="BT20" s="216">
        <f>IF(ISERROR(VLOOKUP(BT9,'FR Sheep'!$C8:$M6000,3)), "-", VLOOKUP(BT9,'FR Sheep'!$C8:$M6000,3))</f>
        <v>6.8</v>
      </c>
      <c r="BU20" s="216">
        <f>IF(ISERROR(VLOOKUP(BU9,'FR Sheep'!$C8:$M6000,3)), "-", VLOOKUP(BU9,'FR Sheep'!$C8:$M6000,3))</f>
        <v>6.9</v>
      </c>
      <c r="BV20" s="216">
        <f>IF(ISERROR(VLOOKUP(BV9,'FR Sheep'!$C8:$M6000,3)), "-", VLOOKUP(BV9,'FR Sheep'!$C8:$M6000,3))</f>
        <v>6.8</v>
      </c>
      <c r="BW20" s="216">
        <f>IF(ISERROR(VLOOKUP(BW9,'FR Sheep'!$C8:$M6000,3)), "-", VLOOKUP(BW9,'FR Sheep'!$C8:$M6000,3))</f>
        <v>6.7</v>
      </c>
      <c r="BX20" s="216">
        <f>IF(ISERROR(VLOOKUP(BX9,'FR Sheep'!$C8:$M6000,3)), "-", VLOOKUP(BX9,'FR Sheep'!$C8:$M6000,3))</f>
        <v>6.7</v>
      </c>
      <c r="BY20" s="216">
        <f>IF(ISERROR(VLOOKUP(BY9,'FR Sheep'!$C8:$M6000,3)), "-", VLOOKUP(BY9,'FR Sheep'!$C8:$M6000,3))</f>
        <v>6.7</v>
      </c>
      <c r="BZ20" s="216">
        <f>IF(ISERROR(VLOOKUP(BZ9,'FR Sheep'!$C8:$M6000,3)), "-", VLOOKUP(BZ9,'FR Sheep'!$C8:$M6000,3))</f>
        <v>6.7</v>
      </c>
      <c r="CA20" s="216">
        <f>IF(ISERROR(VLOOKUP(CA9,'FR Sheep'!$C8:$M6000,3)), "-", VLOOKUP(CA9,'FR Sheep'!$C8:$M6000,3))</f>
        <v>6.8</v>
      </c>
      <c r="CB20" s="216">
        <f>IF(ISERROR(VLOOKUP(CB9,'FR Sheep'!$C8:$M6000,3)), "-", VLOOKUP(CB9,'FR Sheep'!$C8:$M6000,3))</f>
        <v>6.8</v>
      </c>
      <c r="CC20" s="216">
        <f>IF(ISERROR(VLOOKUP(CC9,'FR Sheep'!$C8:$M6000,3)), "-", VLOOKUP(CC9,'FR Sheep'!$C8:$M6000,3))</f>
        <v>6.9</v>
      </c>
      <c r="CD20" s="216">
        <f>IF(ISERROR(VLOOKUP(CD9,'FR Sheep'!$C8:$M6000,3)), "-", VLOOKUP(CD9,'FR Sheep'!$C8:$M6000,3))</f>
        <v>6.9</v>
      </c>
      <c r="CE20" s="216">
        <f>IF(ISERROR(VLOOKUP(CE9,'FR Sheep'!$C8:$M6000,3)), "-", VLOOKUP(CE9,'FR Sheep'!$C8:$M6000,3))</f>
        <v>6.9</v>
      </c>
      <c r="CF20" s="216">
        <f>IF(ISERROR(VLOOKUP(CF9,'FR Sheep'!$C8:$M6000,3)), "-", VLOOKUP(CF9,'FR Sheep'!$C8:$M6000,3))</f>
        <v>6.9</v>
      </c>
      <c r="CG20" s="216">
        <f>IF(ISERROR(VLOOKUP(CG9,'FR Sheep'!$C8:$M6000,3)), "-", VLOOKUP(CG9,'FR Sheep'!$C8:$M6000,3))</f>
        <v>6.8</v>
      </c>
      <c r="CH20" s="216">
        <f>IF(ISERROR(VLOOKUP(CH9,'FR Sheep'!$C8:$M6000,3)), "-", VLOOKUP(CH9,'FR Sheep'!$C8:$M6000,3))</f>
        <v>6.8</v>
      </c>
      <c r="CI20" s="216">
        <f>IF(ISERROR(VLOOKUP(CI9,'FR Sheep'!$C8:$M6000,3)), "-", VLOOKUP(CI9,'FR Sheep'!$C8:$M6000,3))</f>
        <v>7.1</v>
      </c>
      <c r="CJ20" s="216">
        <f>IF(ISERROR(VLOOKUP(CJ9,'FR Sheep'!$C8:$M6000,3)), "-", VLOOKUP(CJ9,'FR Sheep'!$C8:$M6000,3))</f>
        <v>7.1</v>
      </c>
      <c r="CK20" s="216">
        <f>IF(ISERROR(VLOOKUP(CK9,'FR Sheep'!$C8:$M6000,3)), "-", VLOOKUP(CK9,'FR Sheep'!$C8:$M6000,3))</f>
        <v>7.6</v>
      </c>
      <c r="CL20" s="216">
        <f>IF(ISERROR(VLOOKUP(CL9,'FR Sheep'!$C8:$M6000,3)), "-", VLOOKUP(CL9,'FR Sheep'!$C8:$M6000,3))</f>
        <v>7.7</v>
      </c>
      <c r="CM20" s="216">
        <f>IF(ISERROR(VLOOKUP(CM9,'FR Sheep'!$C8:$M6000,3)), "-", VLOOKUP(CM9,'FR Sheep'!$C8:$M6000,3))</f>
        <v>7.5</v>
      </c>
      <c r="CN20" s="216">
        <f>IF(ISERROR(VLOOKUP(CN9,'FR Sheep'!$C8:$M6000,3)), "-", VLOOKUP(CN9,'FR Sheep'!$C8:$M6000,3))</f>
        <v>7.3</v>
      </c>
      <c r="CO20" s="216">
        <f>IF(ISERROR(VLOOKUP(CO9,'FR Sheep'!$C8:$M6000,3)), "-", VLOOKUP(CO9,'FR Sheep'!$C8:$M6000,3))</f>
        <v>7.1</v>
      </c>
      <c r="CP20" s="216">
        <f>IF(ISERROR(VLOOKUP(CP9,'FR Sheep'!$C8:$M6000,3)), "-", VLOOKUP(CP9,'FR Sheep'!$C8:$M6000,3))</f>
        <v>7.1</v>
      </c>
      <c r="CQ20" s="216">
        <f>IF(ISERROR(VLOOKUP(CQ9,'FR Sheep'!$C8:$M6000,3)), "-", VLOOKUP(CQ9,'FR Sheep'!$C8:$M6000,3))</f>
        <v>7.1</v>
      </c>
      <c r="CR20" s="216">
        <f>IF(ISERROR(VLOOKUP(CR9,'FR Sheep'!$C8:$M6000,3)), "-", VLOOKUP(CR9,'FR Sheep'!$C8:$M6000,3))</f>
        <v>7.1</v>
      </c>
      <c r="CS20" s="216">
        <f>IF(ISERROR(VLOOKUP(CS9,'FR Sheep'!$C8:$M6000,3)), "-", VLOOKUP(CS9,'FR Sheep'!$C8:$M6000,3))</f>
        <v>7.1</v>
      </c>
      <c r="CT20" s="216">
        <f>IF(ISERROR(VLOOKUP(CT9,'FR Sheep'!$C8:$M6000,3)), "-", VLOOKUP(CT9,'FR Sheep'!$C8:$M6000,3))</f>
        <v>7.1</v>
      </c>
      <c r="CU20" s="216">
        <f>IF(ISERROR(VLOOKUP(CU9,'FR Sheep'!$C8:$M6000,3)), "-", VLOOKUP(CU9,'FR Sheep'!$C8:$M6000,3))</f>
        <v>7.4</v>
      </c>
      <c r="CV20" s="216">
        <f>IF(ISERROR(VLOOKUP(CV9,'FR Sheep'!$C8:$M6000,3)), "-", VLOOKUP(CV9,'FR Sheep'!$C8:$M6000,3))</f>
        <v>7.6</v>
      </c>
      <c r="CW20" s="216">
        <f>IF(ISERROR(VLOOKUP(CW9,'FR Sheep'!$C8:$M6000,3)), "-", VLOOKUP(CW9,'FR Sheep'!$C8:$M6000,3))</f>
        <v>7.7</v>
      </c>
      <c r="CX20" s="216">
        <f>IF(ISERROR(VLOOKUP(CX9,'FR Sheep'!$C8:$M6000,3)), "-", VLOOKUP(CX9,'FR Sheep'!$C8:$M6000,3))</f>
        <v>8.1</v>
      </c>
      <c r="CY20" s="216">
        <f>IF(ISERROR(VLOOKUP(CY9,'FR Sheep'!$C8:$M6000,3)), "-", VLOOKUP(CY9,'FR Sheep'!$C8:$M6000,3))</f>
        <v>8</v>
      </c>
      <c r="CZ20" s="216">
        <f>IF(ISERROR(VLOOKUP(CZ9,'FR Sheep'!$C8:$M6000,3)), "-", VLOOKUP(CZ9,'FR Sheep'!$C8:$M6000,3))</f>
        <v>8.1999999999999993</v>
      </c>
      <c r="DA20" s="216">
        <f>IF(ISERROR(VLOOKUP(DA9,'FR Sheep'!$C8:$M6000,3)), "-", VLOOKUP(DA9,'FR Sheep'!$C8:$M6000,3))</f>
        <v>8</v>
      </c>
      <c r="DB20" s="216">
        <f>IF(ISERROR(VLOOKUP(DB9,'FR Sheep'!$C8:$M6000,3)), "-", VLOOKUP(DB9,'FR Sheep'!$C8:$M6000,3))</f>
        <v>7.9</v>
      </c>
      <c r="DC20" s="216">
        <f>IF(ISERROR(VLOOKUP(DC9,'FR Sheep'!$C8:$M6000,3)), "-", VLOOKUP(DC9,'FR Sheep'!$C8:$M6000,3))</f>
        <v>7.9</v>
      </c>
      <c r="DD20" s="216">
        <f>IF(ISERROR(VLOOKUP(DD9,'FR Sheep'!$C8:$M6000,3)), "-", VLOOKUP(DD9,'FR Sheep'!$C8:$M6000,3))</f>
        <v>7.7</v>
      </c>
      <c r="DE20" s="216">
        <f>IF(ISERROR(VLOOKUP(DE9,'FR Sheep'!$C8:$M6000,3)), "-", VLOOKUP(DE9,'FR Sheep'!$C8:$M6000,3))</f>
        <v>7.7</v>
      </c>
      <c r="DF20" s="216">
        <f>IF(ISERROR(VLOOKUP(DF9,'FR Sheep'!$C8:$M6000,3)), "-", VLOOKUP(DF9,'FR Sheep'!$C8:$M6000,3))</f>
        <v>7.6</v>
      </c>
      <c r="DG20" s="216">
        <f>IF(ISERROR(VLOOKUP(DG9,'FR Sheep'!$C8:$M6000,3)), "-", VLOOKUP(DG9,'FR Sheep'!$C8:$M6000,3))</f>
        <v>7.5</v>
      </c>
      <c r="DH20" s="216">
        <f>IF(ISERROR(VLOOKUP(DH9,'FR Sheep'!$C8:$M6000,3)), "-", VLOOKUP(DH9,'FR Sheep'!$C8:$M6000,3))</f>
        <v>7.5</v>
      </c>
      <c r="DI20" s="216">
        <f>IF(ISERROR(VLOOKUP(DI9,'FR Sheep'!$C8:$M6000,3)), "-", VLOOKUP(DI9,'FR Sheep'!$C8:$M6000,3))</f>
        <v>7.5</v>
      </c>
      <c r="DJ20" s="216">
        <f>IF(ISERROR(VLOOKUP(DJ9,'FR Sheep'!$C8:$M6000,3)), "-", VLOOKUP(DJ9,'FR Sheep'!$C8:$M6000,3))</f>
        <v>7.3</v>
      </c>
      <c r="DK20" s="216">
        <f>IF(ISERROR(VLOOKUP(DK9,'FR Sheep'!$C8:$M6000,3)), "-", VLOOKUP(DK9,'FR Sheep'!$C8:$M6000,3))</f>
        <v>7.3</v>
      </c>
      <c r="DL20" s="216">
        <f>IF(ISERROR(VLOOKUP(DL9,'FR Sheep'!$C8:$M6000,3)), "-", VLOOKUP(DL9,'FR Sheep'!$C8:$M6000,3))</f>
        <v>7.3</v>
      </c>
      <c r="DM20" s="216">
        <f>IF(ISERROR(VLOOKUP(DM9,'FR Sheep'!$C8:$M6000,3)), "-", VLOOKUP(DM9,'FR Sheep'!$C8:$M6000,3))</f>
        <v>7</v>
      </c>
      <c r="DN20" s="216">
        <f>IF(ISERROR(VLOOKUP(DN9,'FR Sheep'!$C8:$M6000,3)), "-", VLOOKUP(DN9,'FR Sheep'!$C8:$M6000,3))</f>
        <v>6.7</v>
      </c>
      <c r="DO20" s="216">
        <f>IF(ISERROR(VLOOKUP(DO9,'FR Sheep'!$C8:$M6000,3)), "-", VLOOKUP(DO9,'FR Sheep'!$C8:$M6000,3))</f>
        <v>6.4</v>
      </c>
      <c r="DP20" s="216">
        <f>IF(ISERROR(VLOOKUP(DP9,'FR Sheep'!$C8:$M6000,3)), "-", VLOOKUP(DP9,'FR Sheep'!$C8:$M6000,3))</f>
        <v>6.4</v>
      </c>
      <c r="DQ20" s="216">
        <f>IF(ISERROR(VLOOKUP(DQ9,'FR Sheep'!$C8:$M6000,3)), "-", VLOOKUP(DQ9,'FR Sheep'!$C8:$M6000,3))</f>
        <v>6.4</v>
      </c>
      <c r="DR20" s="216">
        <f>IF(ISERROR(VLOOKUP(DR9,'FR Sheep'!$C8:$M6000,3)), "-", VLOOKUP(DR9,'FR Sheep'!$C8:$M6000,3))</f>
        <v>6.4</v>
      </c>
      <c r="DS20" s="216">
        <f>IF(ISERROR(VLOOKUP(DS9,'FR Sheep'!$C8:$M6000,3)), "-", VLOOKUP(DS9,'FR Sheep'!$C8:$M6000,3))</f>
        <v>6.4</v>
      </c>
      <c r="DT20" s="216">
        <f>IF(ISERROR(VLOOKUP(DT9,'FR Sheep'!$C8:$M6000,3)), "-", VLOOKUP(DT9,'FR Sheep'!$C8:$M6000,3))</f>
        <v>6.4</v>
      </c>
      <c r="DU20" s="216">
        <f>IF(ISERROR(VLOOKUP(DU9,'FR Sheep'!$C8:$M6000,3)), "-", VLOOKUP(DU9,'FR Sheep'!$C8:$M6000,3))</f>
        <v>6.4</v>
      </c>
      <c r="DV20" s="216">
        <f>IF(ISERROR(VLOOKUP(DV9,'FR Sheep'!$C8:$M6000,3)), "-", VLOOKUP(DV9,'FR Sheep'!$C8:$M6000,3))</f>
        <v>6.4</v>
      </c>
      <c r="DW20" s="216">
        <f>IF(ISERROR(VLOOKUP(DW9,'FR Sheep'!$C8:$M6000,3)), "-", VLOOKUP(DW9,'FR Sheep'!$C8:$M6000,3))</f>
        <v>6.4</v>
      </c>
      <c r="DX20" s="216">
        <f>IF(ISERROR(VLOOKUP(DX9,'FR Sheep'!$C8:$M6000,3)), "-", VLOOKUP(DX9,'FR Sheep'!$C8:$M6000,3))</f>
        <v>6.4</v>
      </c>
      <c r="DY20" s="216">
        <f>IF(ISERROR(VLOOKUP(DY9,'FR Sheep'!$C8:$M6000,3)), "-", VLOOKUP(DY9,'FR Sheep'!$C8:$M6000,3))</f>
        <v>6.4</v>
      </c>
      <c r="DZ20" s="216">
        <f>IF(ISERROR(VLOOKUP(DZ9,'FR Sheep'!$C8:$M6000,3)), "-", VLOOKUP(DZ9,'FR Sheep'!$C8:$M6000,3))</f>
        <v>6.4</v>
      </c>
      <c r="EA20" s="216">
        <f>IF(ISERROR(VLOOKUP(EA9,'FR Sheep'!$C8:$M6000,3)), "-", VLOOKUP(EA9,'FR Sheep'!$C8:$M6000,3))</f>
        <v>6.4</v>
      </c>
      <c r="EB20" s="216">
        <f>IF(ISERROR(VLOOKUP(EB9,'FR Sheep'!$C8:$M6000,3)), "-", VLOOKUP(EB9,'FR Sheep'!$C8:$M6000,3))</f>
        <v>6.4</v>
      </c>
      <c r="EC20" s="216">
        <f>IF(ISERROR(VLOOKUP(EC9,'FR Sheep'!$C8:$M6000,3)), "-", VLOOKUP(EC9,'FR Sheep'!$C8:$M6000,3))</f>
        <v>6.4</v>
      </c>
      <c r="ED20" s="216">
        <f>IF(ISERROR(VLOOKUP(ED9,'FR Sheep'!$C8:$M6000,3)), "-", VLOOKUP(ED9,'FR Sheep'!$C8:$M6000,3))</f>
        <v>6.4</v>
      </c>
      <c r="EE20" s="216">
        <f>IF(ISERROR(VLOOKUP(EE9,'FR Sheep'!$C8:$M6000,3)), "-", VLOOKUP(EE9,'FR Sheep'!$C8:$M6000,3))</f>
        <v>6.4</v>
      </c>
      <c r="EF20" s="216">
        <f>IF(ISERROR(VLOOKUP(EF9,'FR Sheep'!$C8:$M6000,3)), "-", VLOOKUP(EF9,'FR Sheep'!$C8:$M6000,3))</f>
        <v>6.4</v>
      </c>
      <c r="EG20" s="216">
        <f>IF(ISERROR(VLOOKUP(EG9,'FR Sheep'!$C8:$M6000,3)), "-", VLOOKUP(EG9,'FR Sheep'!$C8:$M6000,3))</f>
        <v>6.4</v>
      </c>
      <c r="EH20" s="216">
        <f>IF(ISERROR(VLOOKUP(EH9,'FR Sheep'!$C8:$M6000,3)), "-", VLOOKUP(EH9,'FR Sheep'!$C8:$M6000,3))</f>
        <v>6.3</v>
      </c>
      <c r="EI20" s="216">
        <f>IF(ISERROR(VLOOKUP(EI9,'FR Sheep'!$C8:$M6000,3)), "-", VLOOKUP(EI9,'FR Sheep'!$C8:$M6000,3))</f>
        <v>6.5</v>
      </c>
      <c r="EJ20" s="216">
        <f>IF(ISERROR(VLOOKUP(EJ9,'FR Sheep'!$C8:$M6000,3)), "-", VLOOKUP(EJ9,'FR Sheep'!$C8:$M6000,3))</f>
        <v>6.5</v>
      </c>
      <c r="EK20" s="216">
        <f>IF(ISERROR(VLOOKUP(EK9,'FR Sheep'!$C8:$M6000,3)), "-", VLOOKUP(EK9,'FR Sheep'!$C8:$M6000,3))</f>
        <v>6.8</v>
      </c>
      <c r="EL20" s="216">
        <f>IF(ISERROR(VLOOKUP(EL9,'FR Sheep'!$C8:$M6000,3)), "-", VLOOKUP(EL9,'FR Sheep'!$C8:$M6000,3))</f>
        <v>6.8</v>
      </c>
      <c r="EM20" s="216">
        <f>IF(ISERROR(VLOOKUP(EM9,'FR Sheep'!$C8:$M6000,3)), "-", VLOOKUP(EM9,'FR Sheep'!$C8:$M6000,3))</f>
        <v>6.5</v>
      </c>
      <c r="EN20" s="216">
        <f>IF(ISERROR(VLOOKUP(EN9,'FR Sheep'!$C8:$M6000,3)), "-", VLOOKUP(EN9,'FR Sheep'!$C8:$M6000,3))</f>
        <v>6.5</v>
      </c>
      <c r="EO20" s="216">
        <f>IF(ISERROR(VLOOKUP(EO9,'FR Sheep'!$C8:$M6000,3)), "-", VLOOKUP(EO9,'FR Sheep'!$C8:$M6000,3))</f>
        <v>6.3</v>
      </c>
      <c r="EP20" s="216">
        <f>IF(ISERROR(VLOOKUP(EP9,'FR Sheep'!$C8:$M6000,3)), "-", VLOOKUP(EP9,'FR Sheep'!$C8:$M6000,3))</f>
        <v>6.3</v>
      </c>
      <c r="EQ20" s="216">
        <f>IF(ISERROR(VLOOKUP(EQ9,'FR Sheep'!$C8:$M6000,3)), "-", VLOOKUP(EQ9,'FR Sheep'!$C8:$M6000,3))</f>
        <v>6.3</v>
      </c>
      <c r="ER20" s="216">
        <f>IF(ISERROR(VLOOKUP(ER9,'FR Sheep'!$C8:$M6000,3)), "-", VLOOKUP(ER9,'FR Sheep'!$C8:$M6000,3))</f>
        <v>6.3</v>
      </c>
      <c r="ES20" s="216">
        <f>IF(ISERROR(VLOOKUP(ES9,'FR Sheep'!$C8:$M6000,3)), "-", VLOOKUP(ES9,'FR Sheep'!$C8:$M6000,3))</f>
        <v>6.3</v>
      </c>
      <c r="ET20" s="216">
        <f>IF(ISERROR(VLOOKUP(ET9,'FR Sheep'!$C8:$M6000,3)), "-", VLOOKUP(ET9,'FR Sheep'!$C8:$M6000,3))</f>
        <v>6.3</v>
      </c>
      <c r="EU20" s="216">
        <f>IF(ISERROR(VLOOKUP(EU9,'FR Sheep'!$C8:$M6000,3)), "-", VLOOKUP(EU9,'FR Sheep'!$C8:$M6000,3))</f>
        <v>6.3</v>
      </c>
      <c r="EV20" s="216">
        <f>IF(ISERROR(VLOOKUP(EV9,'FR Sheep'!$C8:$M6000,3)), "-", VLOOKUP(EV9,'FR Sheep'!$C8:$M6000,3))</f>
        <v>6.3</v>
      </c>
      <c r="EW20" s="216">
        <f>IF(ISERROR(VLOOKUP(EW9,'FR Sheep'!$C8:$M6000,3)), "-", VLOOKUP(EW9,'FR Sheep'!$C8:$M6000,3))</f>
        <v>6.3</v>
      </c>
      <c r="EX20" s="216">
        <f>IF(ISERROR(VLOOKUP(EX9,'FR Sheep'!$C8:$M6000,3)), "-", VLOOKUP(EX9,'FR Sheep'!$C8:$M6000,3))</f>
        <v>6.5</v>
      </c>
      <c r="EY20" s="216">
        <f>IF(ISERROR(VLOOKUP(EY9,'FR Sheep'!$C8:$M6000,3)), "-", VLOOKUP(EY9,'FR Sheep'!$C8:$M6000,3))</f>
        <v>6.5</v>
      </c>
      <c r="EZ20" s="216">
        <f>IF(ISERROR(VLOOKUP(EZ9,'FR Sheep'!$C8:$M6000,3)), "-", VLOOKUP(EZ9,'FR Sheep'!$C8:$M6000,3))</f>
        <v>7</v>
      </c>
      <c r="FA20" s="216">
        <f>IF(ISERROR(VLOOKUP(FA9,'FR Sheep'!$C8:$M6000,3)), "-", VLOOKUP(FA9,'FR Sheep'!$C8:$M6000,3))</f>
        <v>7.4</v>
      </c>
      <c r="FB20" s="216">
        <f>IF(ISERROR(VLOOKUP(FB9,'FR Sheep'!$C8:$M6000,3)), "-", VLOOKUP(FB9,'FR Sheep'!$C8:$M6000,3))</f>
        <v>7.4</v>
      </c>
      <c r="FC20" s="216">
        <f>IF(ISERROR(VLOOKUP(FC9,'FR Sheep'!$C8:$M6000,3)), "-", VLOOKUP(FC9,'FR Sheep'!$C8:$M6000,3))</f>
        <v>7.2</v>
      </c>
      <c r="FD20" s="216">
        <f>IF(ISERROR(VLOOKUP(FD9,'FR Sheep'!$C8:$M6000,3)), "-", VLOOKUP(FD9,'FR Sheep'!$C8:$M6000,3))</f>
        <v>7.2</v>
      </c>
      <c r="FE20" s="216">
        <f>IF(ISERROR(VLOOKUP(FE9,'FR Sheep'!$C8:$M6000,3)), "-", VLOOKUP(FE9,'FR Sheep'!$C8:$M6000,3))</f>
        <v>6.9</v>
      </c>
      <c r="FF20" s="216">
        <f>IF(ISERROR(VLOOKUP(FF9,'FR Sheep'!$C8:$M6000,3)), "-", VLOOKUP(FF9,'FR Sheep'!$C8:$M6000,3))</f>
        <v>6.9</v>
      </c>
      <c r="FG20" s="216">
        <f>IF(ISERROR(VLOOKUP(FG9,'FR Sheep'!$C8:$M6000,3)), "-", VLOOKUP(FG9,'FR Sheep'!$C8:$M6000,3))</f>
        <v>6.9</v>
      </c>
      <c r="FH20" s="216">
        <f>IF(ISERROR(VLOOKUP(FH9,'FR Sheep'!$C8:$M6000,3)), "-", VLOOKUP(FH9,'FR Sheep'!$C8:$M6000,3))</f>
        <v>6.7</v>
      </c>
      <c r="FI20" s="216">
        <f>IF(ISERROR(VLOOKUP(FI9,'FR Sheep'!$C8:$M6000,3)), "-", VLOOKUP(FI9,'FR Sheep'!$C8:$M6000,3))</f>
        <v>6.7</v>
      </c>
      <c r="FJ20" s="216">
        <f>IF(ISERROR(VLOOKUP(FJ9,'FR Sheep'!$C8:$M6000,3)), "-", VLOOKUP(FJ9,'FR Sheep'!$C8:$M6000,3))</f>
        <v>6.6</v>
      </c>
      <c r="FK20" s="216">
        <f>IF(ISERROR(VLOOKUP(FK9,'FR Sheep'!$C8:$M6000,3)), "-", VLOOKUP(FK9,'FR Sheep'!$C8:$M6000,3))</f>
        <v>6.5</v>
      </c>
      <c r="FL20" s="216">
        <f>IF(ISERROR(VLOOKUP(FL9,'FR Sheep'!$C8:$M6000,3)), "-", VLOOKUP(FL9,'FR Sheep'!$C8:$M6000,3))</f>
        <v>6.2</v>
      </c>
      <c r="FM20" s="216">
        <f>IF(ISERROR(VLOOKUP(FM9,'FR Sheep'!$C8:$M6000,3)), "-", VLOOKUP(FM9,'FR Sheep'!$C8:$M6000,3))</f>
        <v>6.2</v>
      </c>
      <c r="FN20" s="216">
        <f>IF(ISERROR(VLOOKUP(FN9,'FR Sheep'!$C8:$M6000,3)), "-", VLOOKUP(FN9,'FR Sheep'!$C8:$M6000,3))</f>
        <v>6.2</v>
      </c>
      <c r="FO20" s="216">
        <f>IF(ISERROR(VLOOKUP(FO9,'FR Sheep'!$C8:$M6000,3)), "-", VLOOKUP(FO9,'FR Sheep'!$C8:$M6000,3))</f>
        <v>6.2</v>
      </c>
      <c r="FP20" s="216">
        <f>IF(ISERROR(VLOOKUP(FP9,'FR Sheep'!$C8:$M6000,3)), "-", VLOOKUP(FP9,'FR Sheep'!$C8:$M6000,3))</f>
        <v>6.2</v>
      </c>
      <c r="FQ20" s="216">
        <f>IF(ISERROR(VLOOKUP(FQ9,'FR Sheep'!$C8:$M6000,3)), "-", VLOOKUP(FQ9,'FR Sheep'!$C8:$M6000,3))</f>
        <v>6.3</v>
      </c>
      <c r="FR20" s="216">
        <f>IF(ISERROR(VLOOKUP(FR9,'FR Sheep'!$C8:$M6000,3)), "-", VLOOKUP(FR9,'FR Sheep'!$C8:$M6000,3))</f>
        <v>6.3</v>
      </c>
      <c r="FS20" s="216">
        <f>IF(ISERROR(VLOOKUP(FS9,'FR Sheep'!$C8:$M6000,3)), "-", VLOOKUP(FS9,'FR Sheep'!$C8:$M6000,3))</f>
        <v>6.3</v>
      </c>
      <c r="FT20" s="216">
        <f>IF(ISERROR(VLOOKUP(FT9,'FR Sheep'!$C8:$M6000,3)), "-", VLOOKUP(FT9,'FR Sheep'!$C8:$M6000,3))</f>
        <v>6.4</v>
      </c>
      <c r="FU20" s="216">
        <f>IF(ISERROR(VLOOKUP(FU9,'FR Sheep'!$C8:$M6000,3)), "-", VLOOKUP(FU9,'FR Sheep'!$C8:$M6000,3))</f>
        <v>6.5</v>
      </c>
      <c r="FV20" s="216">
        <f>IF(ISERROR(VLOOKUP(FV9,'FR Sheep'!$C8:$M6000,3)), "-", VLOOKUP(FV9,'FR Sheep'!$C8:$M6000,3))</f>
        <v>6.5</v>
      </c>
      <c r="FW20" s="216">
        <f>IF(ISERROR(VLOOKUP(FW9,'FR Sheep'!$C8:$M6000,3)), "-", VLOOKUP(FW9,'FR Sheep'!$C8:$M6000,3))</f>
        <v>6.5</v>
      </c>
      <c r="FX20" s="216">
        <f>IF(ISERROR(VLOOKUP(FX9,'FR Sheep'!$C8:$M6000,3)), "-", VLOOKUP(FX9,'FR Sheep'!$C8:$M6000,3))</f>
        <v>6.5</v>
      </c>
      <c r="FY20" s="216">
        <f>IF(ISERROR(VLOOKUP(FY9,'FR Sheep'!$C8:$M6000,3)), "-", VLOOKUP(FY9,'FR Sheep'!$C8:$M6000,3))</f>
        <v>6.4</v>
      </c>
      <c r="FZ20" s="216">
        <f>IF(ISERROR(VLOOKUP(FZ9,'FR Sheep'!$C8:$M6000,3)), "-", VLOOKUP(FZ9,'FR Sheep'!$C8:$M6000,3))</f>
        <v>6.4</v>
      </c>
      <c r="GA20" s="216">
        <f>IF(ISERROR(VLOOKUP(GA9,'FR Sheep'!$C8:$M6000,3)), "-", VLOOKUP(GA9,'FR Sheep'!$C8:$M6000,3))</f>
        <v>6.4</v>
      </c>
      <c r="GB20" s="216">
        <f>IF(ISERROR(VLOOKUP(GB9,'FR Sheep'!$C8:$M6000,3)), "-", VLOOKUP(GB9,'FR Sheep'!$C8:$M6000,3))</f>
        <v>6.4</v>
      </c>
      <c r="GC20" s="216">
        <f>IF(ISERROR(VLOOKUP(GC9,'FR Sheep'!$C8:$M6000,3)), "-", VLOOKUP(GC9,'FR Sheep'!$C8:$M6000,3))</f>
        <v>6.4</v>
      </c>
      <c r="GD20" s="216">
        <f>IF(ISERROR(VLOOKUP(GD9,'FR Sheep'!$C8:$M6000,3)), "-", VLOOKUP(GD9,'FR Sheep'!$C8:$M6000,3))</f>
        <v>6.5</v>
      </c>
      <c r="GE20" s="216">
        <f>IF(ISERROR(VLOOKUP(GE9,'FR Sheep'!$C8:$M6000,3)), "-", VLOOKUP(GE9,'FR Sheep'!$C8:$M6000,3))</f>
        <v>6.8</v>
      </c>
      <c r="GF20" s="216">
        <f>IF(ISERROR(VLOOKUP(GF9,'FR Sheep'!$C8:$M6000,3)), "-", VLOOKUP(GF9,'FR Sheep'!$C8:$M6000,3))</f>
        <v>6.8</v>
      </c>
      <c r="GG20" s="216">
        <f>IF(ISERROR(VLOOKUP(GG9,'FR Sheep'!$C8:$M6000,3)), "-", VLOOKUP(GG9,'FR Sheep'!$C8:$M6000,3))</f>
        <v>6.9</v>
      </c>
      <c r="GH20" s="216">
        <f>IF(ISERROR(VLOOKUP(GH9,'FR Sheep'!$C8:$M6000,3)), "-", VLOOKUP(GH9,'FR Sheep'!$C8:$M6000,3))</f>
        <v>7</v>
      </c>
      <c r="GI20" s="216">
        <f>IF(ISERROR(VLOOKUP(GI9,'FR Sheep'!$C8:$M6000,3)), "-", VLOOKUP(GI9,'FR Sheep'!$C8:$M6000,3))</f>
        <v>7.2</v>
      </c>
      <c r="GJ20" s="216">
        <f>IF(ISERROR(VLOOKUP(GJ9,'FR Sheep'!$C8:$M6000,3)), "-", VLOOKUP(GJ9,'FR Sheep'!$C8:$M6000,3))</f>
        <v>7.2</v>
      </c>
      <c r="GK20" s="216">
        <f>IF(ISERROR(VLOOKUP(GK9,'FR Sheep'!$C8:$M6000,3)), "-", VLOOKUP(GK9,'FR Sheep'!$C8:$M6000,3))</f>
        <v>7.5</v>
      </c>
      <c r="GL20" s="216">
        <f>IF(ISERROR(VLOOKUP(GL9,'FR Sheep'!$C8:$M6000,3)), "-", VLOOKUP(GL9,'FR Sheep'!$C8:$M6000,3))</f>
        <v>7.6</v>
      </c>
      <c r="GM20" s="216">
        <f>IF(ISERROR(VLOOKUP(GM9,'FR Sheep'!$C8:$M6000,3)), "-", VLOOKUP(GM9,'FR Sheep'!$C8:$M6000,3))</f>
        <v>7.5</v>
      </c>
      <c r="GN20" s="216">
        <f>IF(ISERROR(VLOOKUP(GN9,'FR Sheep'!$C8:$M6000,3)), "-", VLOOKUP(GN9,'FR Sheep'!$C8:$M6000,3))</f>
        <v>7.5</v>
      </c>
      <c r="GO20" s="216">
        <f>IF(ISERROR(VLOOKUP(GO9,'FR Sheep'!$C8:$M6000,3)), "-", VLOOKUP(GO9,'FR Sheep'!$C8:$M6000,3))</f>
        <v>7.5</v>
      </c>
      <c r="GP20" s="216">
        <f>IF(ISERROR(VLOOKUP(GP9,'FR Sheep'!$C8:$M6000,3)), "-", VLOOKUP(GP9,'FR Sheep'!$C8:$M6000,3))</f>
        <v>7.5</v>
      </c>
      <c r="GQ20" s="216">
        <f>IF(ISERROR(VLOOKUP(GQ9,'FR Sheep'!$C8:$M6000,3)), "-", VLOOKUP(GQ9,'FR Sheep'!$C8:$M6000,3))</f>
        <v>7.5</v>
      </c>
      <c r="GR20" s="216">
        <f>IF(ISERROR(VLOOKUP(GR9,'FR Sheep'!$C8:$M6000,3)), "-", VLOOKUP(GR9,'FR Sheep'!$C8:$M6000,3))</f>
        <v>7.5</v>
      </c>
      <c r="GS20" s="216">
        <f>IF(ISERROR(VLOOKUP(GS9,'FR Sheep'!$C8:$M6000,3)), "-", VLOOKUP(GS9,'FR Sheep'!$C8:$M6000,3))</f>
        <v>7.7</v>
      </c>
      <c r="GT20" s="216">
        <f>IF(ISERROR(VLOOKUP(GT9,'FR Sheep'!$C8:$M6000,3)), "-", VLOOKUP(GT9,'FR Sheep'!$C8:$M6000,3))</f>
        <v>7.7</v>
      </c>
      <c r="GU20" s="216">
        <f>IF(ISERROR(VLOOKUP(GU9,'FR Sheep'!$C8:$M6000,3)), "-", VLOOKUP(GU9,'FR Sheep'!$C8:$M6000,3))</f>
        <v>7.7</v>
      </c>
      <c r="GV20" s="216">
        <f>IF(ISERROR(VLOOKUP(GV9,'FR Sheep'!$C8:$M6000,3)), "-", VLOOKUP(GV9,'FR Sheep'!$C8:$M6000,3))</f>
        <v>7.7</v>
      </c>
      <c r="GW20" s="216">
        <f>IF(ISERROR(VLOOKUP(GW9,'FR Sheep'!$C8:$M6000,3)), "-", VLOOKUP(GW9,'FR Sheep'!$C8:$M6000,3))</f>
        <v>7.9</v>
      </c>
      <c r="GX20" s="216">
        <f>IF(ISERROR(VLOOKUP(GX9,'FR Sheep'!$C8:$M6000,3)), "-", VLOOKUP(GX9,'FR Sheep'!$C8:$M6000,3))</f>
        <v>7.9</v>
      </c>
      <c r="GY20" s="216">
        <f>IF(ISERROR(VLOOKUP(GY9,'FR Sheep'!$C8:$M6000,3)), "-", VLOOKUP(GY9,'FR Sheep'!$C8:$M6000,3))</f>
        <v>7.9</v>
      </c>
      <c r="GZ20" s="216">
        <f>IF(ISERROR(VLOOKUP(GZ9,'FR Sheep'!$C8:$M6000,3)), "-", VLOOKUP(GZ9,'FR Sheep'!$C8:$M6000,3))</f>
        <v>7.9</v>
      </c>
      <c r="HA20" s="216">
        <f>IF(ISERROR(VLOOKUP(HA9,'FR Sheep'!$C8:$M6000,3)), "-", VLOOKUP(HA9,'FR Sheep'!$C8:$M6000,3))</f>
        <v>7.9</v>
      </c>
      <c r="HB20" s="216">
        <f>IF(ISERROR(VLOOKUP(HB9,'FR Sheep'!$C8:$M6000,3)), "-", VLOOKUP(HB9,'FR Sheep'!$C8:$M6000,3))</f>
        <v>8</v>
      </c>
      <c r="HC20" s="216">
        <f>IF(ISERROR(VLOOKUP(HC9,'FR Sheep'!$C8:$M6000,3)), "-", VLOOKUP(HC9,'FR Sheep'!$C8:$M6000,3))</f>
        <v>7.7</v>
      </c>
      <c r="HD20" s="216">
        <f>IF(ISERROR(VLOOKUP(HD9,'FR Sheep'!$C8:$M6000,3)), "-", VLOOKUP(HD9,'FR Sheep'!$C8:$M6000,3))</f>
        <v>7.9</v>
      </c>
      <c r="HE20" s="216">
        <f>IF(ISERROR(VLOOKUP(HE9,'FR Sheep'!$C8:$M6000,3)), "-", VLOOKUP(HE9,'FR Sheep'!$C8:$M6000,3))</f>
        <v>8</v>
      </c>
      <c r="HF20" s="216">
        <f>IF(ISERROR(VLOOKUP(HF9,'FR Sheep'!$C8:$M6000,3)), "-", VLOOKUP(HF9,'FR Sheep'!$C8:$M6000,3))</f>
        <v>8.1</v>
      </c>
      <c r="HG20" s="216">
        <f>IF(ISERROR(VLOOKUP(HG9,'FR Sheep'!$C8:$M6000,3)), "-", VLOOKUP(HG9,'FR Sheep'!$C8:$M6000,3))</f>
        <v>8.1</v>
      </c>
      <c r="HH20" s="216">
        <f>IF(ISERROR(VLOOKUP(HH9,'FR Sheep'!$C8:$M6000,3)), "-", VLOOKUP(HH9,'FR Sheep'!$C8:$M6000,3))</f>
        <v>8.1</v>
      </c>
      <c r="HI20" s="216">
        <f>IF(ISERROR(VLOOKUP(HI9,'FR Sheep'!$C8:$M6000,3)), "-", VLOOKUP(HI9,'FR Sheep'!$C8:$M6000,3))</f>
        <v>7.8</v>
      </c>
      <c r="HJ20" s="216">
        <f>IF(ISERROR(VLOOKUP(HJ9,'FR Sheep'!$C8:$M6000,3)), "-", VLOOKUP(HJ9,'FR Sheep'!$C8:$M6000,3))</f>
        <v>7.7</v>
      </c>
      <c r="HK20" s="216">
        <f>IF(ISERROR(VLOOKUP(HK9,'FR Sheep'!$C8:$M6000,3)), "-", VLOOKUP(HK9,'FR Sheep'!$C8:$M6000,3))</f>
        <v>7.5</v>
      </c>
      <c r="HL20" s="216">
        <f>IF(ISERROR(VLOOKUP(HL9,'FR Sheep'!$C8:$M6000,3)), "-", VLOOKUP(HL9,'FR Sheep'!$C8:$M6000,3))</f>
        <v>7.4</v>
      </c>
      <c r="HM20" s="216">
        <f>IF(ISERROR(VLOOKUP(HM9,'FR Sheep'!$C8:$M6000,3)), "-", VLOOKUP(HM9,'FR Sheep'!$C8:$M6000,3))</f>
        <v>7.4</v>
      </c>
      <c r="HN20" s="216">
        <f>IF(ISERROR(VLOOKUP(HN9,'FR Sheep'!$C8:$M6000,3)), "-", VLOOKUP(HN9,'FR Sheep'!$C8:$M6000,3))</f>
        <v>7.5</v>
      </c>
      <c r="HO20" s="216">
        <f>IF(ISERROR(VLOOKUP(HO9,'FR Sheep'!$C8:$M6000,3)), "-", VLOOKUP(HO9,'FR Sheep'!$C8:$M6000,3))</f>
        <v>7.5</v>
      </c>
      <c r="HP20" s="216">
        <f>IF(ISERROR(VLOOKUP(HP9,'FR Sheep'!$C8:$M6000,3)), "-", VLOOKUP(HP9,'FR Sheep'!$C8:$M6000,3))</f>
        <v>7.5</v>
      </c>
      <c r="HQ20" s="216">
        <f>IF(ISERROR(VLOOKUP(HQ9,'FR Sheep'!$C8:$M6000,3)), "-", VLOOKUP(HQ9,'FR Sheep'!$C8:$M6000,3))</f>
        <v>7.4</v>
      </c>
      <c r="HR20" s="216">
        <f>IF(ISERROR(VLOOKUP(HR9,'FR Sheep'!$C8:$M6000,3)), "-", VLOOKUP(HR9,'FR Sheep'!$C8:$M6000,3))</f>
        <v>7.2</v>
      </c>
      <c r="HS20" s="216">
        <f>IF(ISERROR(VLOOKUP(HS9,'FR Sheep'!$C8:$M6000,3)), "-", VLOOKUP(HS9,'FR Sheep'!$C8:$M6000,3))</f>
        <v>7.4</v>
      </c>
      <c r="HT20" s="216">
        <f>IF(ISERROR(VLOOKUP(HT9,'FR Sheep'!$C8:$M6000,3)), "-", VLOOKUP(HT9,'FR Sheep'!$C8:$M6000,3))</f>
        <v>7.4</v>
      </c>
      <c r="HU20" s="216">
        <f>IF(ISERROR(VLOOKUP(HU9,'FR Sheep'!$C8:$M6000,3)), "-", VLOOKUP(HU9,'FR Sheep'!$C8:$M6000,3))</f>
        <v>7.6</v>
      </c>
      <c r="HV20" s="216">
        <f>IF(ISERROR(VLOOKUP(HV9,'FR Sheep'!$C8:$M6000,3)), "-", VLOOKUP(HV9,'FR Sheep'!$C8:$M6000,3))</f>
        <v>7.7</v>
      </c>
      <c r="HW20" s="216">
        <f>IF(ISERROR(VLOOKUP(HW9,'FR Sheep'!$C8:$M6000,3)), "-", VLOOKUP(HW9,'FR Sheep'!$C8:$M6000,3))</f>
        <v>7.7</v>
      </c>
      <c r="HX20" s="216">
        <f>IF(ISERROR(VLOOKUP(HX9,'FR Sheep'!$C8:$M6000,3)), "-", VLOOKUP(HX9,'FR Sheep'!$C8:$M6000,3))</f>
        <v>7.5</v>
      </c>
      <c r="HY20" s="216">
        <f>IF(ISERROR(VLOOKUP(HY9,'FR Sheep'!$C8:$M6000,3)), "-", VLOOKUP(HY9,'FR Sheep'!$C8:$M6000,3))</f>
        <v>7.5</v>
      </c>
      <c r="HZ20" s="216">
        <f>IF(ISERROR(VLOOKUP(HZ9,'FR Sheep'!$C8:$M6000,3)), "-", VLOOKUP(HZ9,'FR Sheep'!$C8:$M6000,3))</f>
        <v>7.5</v>
      </c>
      <c r="IA20" s="216">
        <f>IF(ISERROR(VLOOKUP(IA9,'FR Sheep'!$C8:$M6000,3)), "-", VLOOKUP(IA9,'FR Sheep'!$C8:$M6000,3))</f>
        <v>7.5</v>
      </c>
      <c r="IB20" s="216">
        <f>IF(ISERROR(VLOOKUP(IB9,'FR Sheep'!$C8:$M6000,3)), "-", VLOOKUP(IB9,'FR Sheep'!$C8:$M6000,3))</f>
        <v>7.5</v>
      </c>
      <c r="IC20" s="216">
        <f>IF(ISERROR(VLOOKUP(IC9,'FR Sheep'!$C8:$M6000,3)), "-", VLOOKUP(IC9,'FR Sheep'!$C8:$M6000,3))</f>
        <v>7.4</v>
      </c>
      <c r="ID20" s="216">
        <f>IF(ISERROR(VLOOKUP(ID9,'FR Sheep'!$C8:$M6000,3)), "-", VLOOKUP(ID9,'FR Sheep'!$C8:$M6000,3))</f>
        <v>7.6</v>
      </c>
      <c r="IE20" s="216">
        <f>IF(ISERROR(VLOOKUP(IE9,'FR Sheep'!$C8:$M6000,3)), "-", VLOOKUP(IE9,'FR Sheep'!$C8:$M6000,3))</f>
        <v>7.6</v>
      </c>
      <c r="IF20" s="216">
        <f>IF(ISERROR(VLOOKUP(IF9,'FR Sheep'!$C8:$M6000,3)), "-", VLOOKUP(IF9,'FR Sheep'!$C8:$M6000,3))</f>
        <v>7.6</v>
      </c>
      <c r="IG20" s="216">
        <f>IF(ISERROR(VLOOKUP(IG9,'FR Sheep'!$C8:$M6000,3)), "-", VLOOKUP(IG9,'FR Sheep'!$C8:$M6000,3))</f>
        <v>7.6</v>
      </c>
      <c r="IH20" s="216">
        <f>IF(ISERROR(VLOOKUP(IH9,'FR Sheep'!$C8:$M6000,3)), "-", VLOOKUP(IH9,'FR Sheep'!$C8:$M6000,3))</f>
        <v>7.6</v>
      </c>
      <c r="II20" s="216">
        <f>IF(ISERROR(VLOOKUP(II9,'FR Sheep'!$C8:$M6000,3)), "-", VLOOKUP(II9,'FR Sheep'!$C8:$M6000,3))</f>
        <v>7.7</v>
      </c>
      <c r="IJ20" s="216">
        <f>IF(ISERROR(VLOOKUP(IJ9,'FR Sheep'!$C8:$M6000,3)), "-", VLOOKUP(IJ9,'FR Sheep'!$C8:$M6000,3))</f>
        <v>7.9</v>
      </c>
      <c r="IK20" s="216">
        <f>IF(ISERROR(VLOOKUP(IK9,'FR Sheep'!$C8:$M6000,3)), "-", VLOOKUP(IK9,'FR Sheep'!$C8:$M6000,3))</f>
        <v>8.3000000000000007</v>
      </c>
      <c r="IL20" s="216">
        <f>IF(ISERROR(VLOOKUP(IL9,'FR Sheep'!$C8:$M6000,3)), "-", VLOOKUP(IL9,'FR Sheep'!$C8:$M6000,3))</f>
        <v>8.3000000000000007</v>
      </c>
      <c r="IM20" s="216">
        <f>IF(ISERROR(VLOOKUP(IM9,'FR Sheep'!$C8:$M6000,3)), "-", VLOOKUP(IM9,'FR Sheep'!$C8:$M6000,3))</f>
        <v>8.1999999999999993</v>
      </c>
      <c r="IN20" s="216">
        <f>IF(ISERROR(VLOOKUP(IN9,'FR Sheep'!$C8:$M6000,3)), "-", VLOOKUP(IN9,'FR Sheep'!$C8:$M6000,3))</f>
        <v>8.5</v>
      </c>
      <c r="IO20" s="216">
        <f>IF(ISERROR(VLOOKUP(IO9,'FR Sheep'!$C8:$M6000,3)), "-", VLOOKUP(IO9,'FR Sheep'!$C8:$M6000,3))</f>
        <v>8.5</v>
      </c>
      <c r="IP20" s="216">
        <f>IF(ISERROR(VLOOKUP(IP9,'FR Sheep'!$C8:$M6000,3)), "-", VLOOKUP(IP9,'FR Sheep'!$C8:$M6000,3))</f>
        <v>8.1</v>
      </c>
      <c r="IQ20" s="216">
        <f>IF(ISERROR(VLOOKUP(IQ9,'FR Sheep'!$C8:$M6000,3)), "-", VLOOKUP(IQ9,'FR Sheep'!$C8:$M6000,3))</f>
        <v>8.1</v>
      </c>
      <c r="IR20" s="216">
        <f>IF(ISERROR(VLOOKUP(IR9,'FR Sheep'!$C8:$M6000,3)), "-", VLOOKUP(IR9,'FR Sheep'!$C8:$M6000,3))</f>
        <v>8.1</v>
      </c>
      <c r="IS20" s="216">
        <f>IF(ISERROR(VLOOKUP(IS9,'FR Sheep'!$C8:$M6000,3)), "-", VLOOKUP(IS9,'FR Sheep'!$C8:$M6000,3))</f>
        <v>8.1</v>
      </c>
      <c r="IT20" s="216">
        <f>IF(ISERROR(VLOOKUP(IT9,'FR Sheep'!$C8:$M6000,3)), "-", VLOOKUP(IT9,'FR Sheep'!$C8:$M6000,3))</f>
        <v>8.1</v>
      </c>
      <c r="IU20" s="216">
        <f>IF(ISERROR(VLOOKUP(IU9,'FR Sheep'!$C8:$M6000,3)), "-", VLOOKUP(IU9,'FR Sheep'!$C8:$M6000,3))</f>
        <v>8.3000000000000007</v>
      </c>
      <c r="IV20" s="216">
        <f>IF(ISERROR(VLOOKUP(IV9,'FR Sheep'!$C8:$M6000,3)), "-", VLOOKUP(IV9,'FR Sheep'!$C8:$M6000,3))</f>
        <v>8.5</v>
      </c>
      <c r="IW20" s="216">
        <f>IF(ISERROR(VLOOKUP(IW9,'FR Sheep'!$C8:$M6000,3)), "-", VLOOKUP(IW9,'FR Sheep'!$C8:$M6000,3))</f>
        <v>8.5</v>
      </c>
      <c r="IX20" s="216">
        <f>IF(ISERROR(VLOOKUP(IX9,'FR Sheep'!$C8:$M6000,3)), "-", VLOOKUP(IX9,'FR Sheep'!$C8:$M6000,3))</f>
        <v>8.6</v>
      </c>
      <c r="IY20" s="216">
        <f>IF(ISERROR(VLOOKUP(IY9,'FR Sheep'!$C8:$M6000,3)), "-", VLOOKUP(IY9,'FR Sheep'!$C8:$M6000,3))</f>
        <v>9.3000000000000007</v>
      </c>
      <c r="IZ20" s="216">
        <f>IF(ISERROR(VLOOKUP(IZ9,'FR Sheep'!$C8:$M6000,3)), "-", VLOOKUP(IZ9,'FR Sheep'!$C8:$M6000,3))</f>
        <v>9.5</v>
      </c>
      <c r="JA20" s="216">
        <f>IF(ISERROR(VLOOKUP(JA9,'FR Sheep'!$C8:$M6000,3)), "-", VLOOKUP(JA9,'FR Sheep'!$C8:$M6000,3))</f>
        <v>9.6</v>
      </c>
      <c r="JB20" s="216">
        <f>IF(ISERROR(VLOOKUP(JB9,'FR Sheep'!$C8:$M6000,3)), "-", VLOOKUP(JB9,'FR Sheep'!$C8:$M6000,3))</f>
        <v>9.1999999999999993</v>
      </c>
      <c r="JC20" s="216">
        <f>IF(ISERROR(VLOOKUP(JC9,'FR Sheep'!$C8:$M6000,3)), "-", VLOOKUP(JC9,'FR Sheep'!$C8:$M6000,3))</f>
        <v>8.8000000000000007</v>
      </c>
      <c r="JD20" s="216">
        <f>IF(ISERROR(VLOOKUP(JD9,'FR Sheep'!$C8:$M6000,3)), "-", VLOOKUP(JD9,'FR Sheep'!$C8:$M6000,3))</f>
        <v>8.9</v>
      </c>
      <c r="JE20" s="216">
        <f>IF(ISERROR(VLOOKUP(JE9,'FR Sheep'!$C8:$M6000,3)), "-", VLOOKUP(JE9,'FR Sheep'!$C8:$M6000,3))</f>
        <v>8.9</v>
      </c>
      <c r="JF20" s="240"/>
      <c r="JG20" s="240"/>
      <c r="JH20" s="240"/>
      <c r="JW20" s="231"/>
      <c r="JX20" s="231"/>
    </row>
    <row r="21" spans="2:284" ht="15" customHeight="1">
      <c r="B21" s="274"/>
      <c r="C21" s="274"/>
      <c r="D21" s="215" t="s">
        <v>30</v>
      </c>
      <c r="E21" s="217">
        <f>IF(ISERROR(VLOOKUP(E9,'FR Sheep'!$C8:$M6000,8)), "-", VLOOKUP(E9,'FR Sheep'!$C8:$M6000,8))</f>
        <v>5.8</v>
      </c>
      <c r="F21" s="217">
        <f>IF(ISERROR(VLOOKUP(F9,'FR Sheep'!$C8:$M6000,8)), "-", VLOOKUP(F9,'FR Sheep'!$C8:$M6000,8))</f>
        <v>5.5</v>
      </c>
      <c r="G21" s="217">
        <f>IF(ISERROR(VLOOKUP(G9,'FR Sheep'!$C8:$M6000,8)), "-", VLOOKUP(G9,'FR Sheep'!$C8:$M6000,8))</f>
        <v>5.6</v>
      </c>
      <c r="H21" s="217">
        <f>IF(ISERROR(VLOOKUP(H9,'FR Sheep'!$C8:$M6000,8)), "-", VLOOKUP(H9,'FR Sheep'!$C8:$M6000,8))</f>
        <v>5.9</v>
      </c>
      <c r="I21" s="217">
        <f>IF(ISERROR(VLOOKUP(I9,'FR Sheep'!$C8:$M6000,8)), "-", VLOOKUP(I9,'FR Sheep'!$C8:$M6000,8))</f>
        <v>5.8</v>
      </c>
      <c r="J21" s="217">
        <f>IF(ISERROR(VLOOKUP(J9,'FR Sheep'!$C8:$M6000,8)), "-", VLOOKUP(J9,'FR Sheep'!$C8:$M6000,8))</f>
        <v>5.5</v>
      </c>
      <c r="K21" s="217">
        <f>IF(ISERROR(VLOOKUP(K9,'FR Sheep'!$C8:$M6000,8)), "-", VLOOKUP(K9,'FR Sheep'!$C8:$M6000,8))</f>
        <v>5.5</v>
      </c>
      <c r="L21" s="217">
        <f>IF(ISERROR(VLOOKUP(L9,'FR Sheep'!$C8:$M6000,8)), "-", VLOOKUP(L9,'FR Sheep'!$C8:$M6000,8))</f>
        <v>5.7</v>
      </c>
      <c r="M21" s="217">
        <f>IF(ISERROR(VLOOKUP(M9,'FR Sheep'!$C8:$M6000,8)), "-", VLOOKUP(M9,'FR Sheep'!$C8:$M6000,8))</f>
        <v>5.8</v>
      </c>
      <c r="N21" s="217">
        <f>IF(ISERROR(VLOOKUP(N9,'FR Sheep'!$C8:$M6000,8)), "-", VLOOKUP(N9,'FR Sheep'!$C8:$M6000,8))</f>
        <v>5.6</v>
      </c>
      <c r="O21" s="217">
        <f>IF(ISERROR(VLOOKUP(O9,'FR Sheep'!$C8:$M6000,8)), "-", VLOOKUP(O9,'FR Sheep'!$C8:$M6000,8))</f>
        <v>5.4</v>
      </c>
      <c r="P21" s="217">
        <f>IF(ISERROR(VLOOKUP(P9,'FR Sheep'!$C8:$M6000,8)), "-", VLOOKUP(P9,'FR Sheep'!$C8:$M6000,8))</f>
        <v>5.3</v>
      </c>
      <c r="Q21" s="217">
        <f>IF(ISERROR(VLOOKUP(Q9,'FR Sheep'!$C8:$M6000,8)), "-", VLOOKUP(Q9,'FR Sheep'!$C8:$M6000,8))</f>
        <v>5.4</v>
      </c>
      <c r="R21" s="217">
        <f>IF(ISERROR(VLOOKUP(R9,'FR Sheep'!$C8:$M6000,8)), "-", VLOOKUP(R9,'FR Sheep'!$C8:$M6000,8))</f>
        <v>5.5</v>
      </c>
      <c r="S21" s="217">
        <f>IF(ISERROR(VLOOKUP(S9,'FR Sheep'!$C8:$M6000,8)), "-", VLOOKUP(S9,'FR Sheep'!$C8:$M6000,8))</f>
        <v>5.5</v>
      </c>
      <c r="T21" s="217">
        <f>IF(ISERROR(VLOOKUP(T9,'FR Sheep'!$C8:$M6000,8)), "-", VLOOKUP(T9,'FR Sheep'!$C8:$M6000,8))</f>
        <v>5.6</v>
      </c>
      <c r="U21" s="217">
        <f>IF(ISERROR(VLOOKUP(U9,'FR Sheep'!$C8:$M6000,8)), "-", VLOOKUP(U9,'FR Sheep'!$C8:$M6000,8))</f>
        <v>5.8</v>
      </c>
      <c r="V21" s="217">
        <f>IF(ISERROR(VLOOKUP(V9,'FR Sheep'!$C8:$M6000,8)), "-", VLOOKUP(V9,'FR Sheep'!$C8:$M6000,8))</f>
        <v>5.7</v>
      </c>
      <c r="W21" s="217">
        <f>IF(ISERROR(VLOOKUP(W9,'FR Sheep'!$C8:$M6000,8)), "-", VLOOKUP(W9,'FR Sheep'!$C8:$M6000,8))</f>
        <v>5.5</v>
      </c>
      <c r="X21" s="217">
        <f>IF(ISERROR(VLOOKUP(X9,'FR Sheep'!$C8:$M6000,8)), "-", VLOOKUP(X9,'FR Sheep'!$C8:$M6000,8))</f>
        <v>5.5</v>
      </c>
      <c r="Y21" s="217">
        <f>IF(ISERROR(VLOOKUP(Y9,'FR Sheep'!$C8:$M6000,8)), "-", VLOOKUP(Y9,'FR Sheep'!$C8:$M6000,8))</f>
        <v>5.4</v>
      </c>
      <c r="Z21" s="217">
        <f>IF(ISERROR(VLOOKUP(Z9,'FR Sheep'!$C8:$M6000,8)), "-", VLOOKUP(Z9,'FR Sheep'!$C8:$M6000,8))</f>
        <v>5.2</v>
      </c>
      <c r="AA21" s="217">
        <f>IF(ISERROR(VLOOKUP(AA9,'FR Sheep'!$C8:$M6000,8)), "-", VLOOKUP(AA9,'FR Sheep'!$C8:$M6000,8))</f>
        <v>5.0999999999999996</v>
      </c>
      <c r="AB21" s="217">
        <f>IF(ISERROR(VLOOKUP(AB9,'FR Sheep'!$C8:$M6000,8)), "-", VLOOKUP(AB9,'FR Sheep'!$C8:$M6000,8))</f>
        <v>4.7</v>
      </c>
      <c r="AC21" s="217">
        <f>IF(ISERROR(VLOOKUP(AC9,'FR Sheep'!$C8:$M6000,8)), "-", VLOOKUP(AC9,'FR Sheep'!$C8:$M6000,8))</f>
        <v>4.9000000000000004</v>
      </c>
      <c r="AD21" s="217">
        <f>IF(ISERROR(VLOOKUP(AD9,'FR Sheep'!$C8:$M6000,8)), "-", VLOOKUP(AD9,'FR Sheep'!$C8:$M6000,8))</f>
        <v>5.3</v>
      </c>
      <c r="AE21" s="217">
        <f>IF(ISERROR(VLOOKUP(AE9,'FR Sheep'!$C8:$M6000,8)), "-", VLOOKUP(AE9,'FR Sheep'!$C8:$M6000,8))</f>
        <v>4.8</v>
      </c>
      <c r="AF21" s="217">
        <f>IF(ISERROR(VLOOKUP(AF9,'FR Sheep'!$C8:$M6000,8)), "-", VLOOKUP(AF9,'FR Sheep'!$C8:$M6000,8))</f>
        <v>4.7</v>
      </c>
      <c r="AG21" s="217">
        <f>IF(ISERROR(VLOOKUP(AG9,'FR Sheep'!$C8:$M6000,8)), "-", VLOOKUP(AG9,'FR Sheep'!$C8:$M6000,8))</f>
        <v>4.7</v>
      </c>
      <c r="AH21" s="217">
        <f>IF(ISERROR(VLOOKUP(AH9,'FR Sheep'!$C8:$M6000,8)), "-", VLOOKUP(AH9,'FR Sheep'!$C8:$M6000,8))</f>
        <v>5.0999999999999996</v>
      </c>
      <c r="AI21" s="217">
        <f>IF(ISERROR(VLOOKUP(AI9,'FR Sheep'!$C8:$M6000,8)), "-", VLOOKUP(AI9,'FR Sheep'!$C8:$M6000,8))</f>
        <v>5.2</v>
      </c>
      <c r="AJ21" s="217">
        <f>IF(ISERROR(VLOOKUP(AJ9,'FR Sheep'!$C8:$M6000,8)), "-", VLOOKUP(AJ9,'FR Sheep'!$C8:$M6000,8))</f>
        <v>5.3</v>
      </c>
      <c r="AK21" s="217">
        <f>IF(ISERROR(VLOOKUP(AK9,'FR Sheep'!$C8:$M6000,8)), "-", VLOOKUP(AK9,'FR Sheep'!$C8:$M6000,8))</f>
        <v>5.4</v>
      </c>
      <c r="AL21" s="217">
        <f>IF(ISERROR(VLOOKUP(AL9,'FR Sheep'!$C8:$M6000,8)), "-", VLOOKUP(AL9,'FR Sheep'!$C8:$M6000,8))</f>
        <v>5.4</v>
      </c>
      <c r="AM21" s="217">
        <f>IF(ISERROR(VLOOKUP(AM9,'FR Sheep'!$C8:$M6000,8)), "-", VLOOKUP(AM9,'FR Sheep'!$C8:$M6000,8))</f>
        <v>5.3</v>
      </c>
      <c r="AN21" s="217">
        <f>IF(ISERROR(VLOOKUP(AN9,'FR Sheep'!$C8:$M6000,8)), "-", VLOOKUP(AN9,'FR Sheep'!$C8:$M6000,8))</f>
        <v>5.3</v>
      </c>
      <c r="AO21" s="217">
        <f>IF(ISERROR(VLOOKUP(AO9,'FR Sheep'!$C8:$M6000,8)), "-", VLOOKUP(AO9,'FR Sheep'!$C8:$M6000,8))</f>
        <v>4.9000000000000004</v>
      </c>
      <c r="AP21" s="217">
        <f>IF(ISERROR(VLOOKUP(AP9,'FR Sheep'!$C8:$M6000,8)), "-", VLOOKUP(AP9,'FR Sheep'!$C8:$M6000,8))</f>
        <v>4.8</v>
      </c>
      <c r="AQ21" s="217">
        <f>IF(ISERROR(VLOOKUP(AQ9,'FR Sheep'!$C8:$M6000,8)), "-", VLOOKUP(AQ9,'FR Sheep'!$C8:$M6000,8))</f>
        <v>4.8</v>
      </c>
      <c r="AR21" s="217">
        <f>IF(ISERROR(VLOOKUP(AR9,'FR Sheep'!$C8:$M6000,8)), "-", VLOOKUP(AR9,'FR Sheep'!$C8:$M6000,8))</f>
        <v>4.9000000000000004</v>
      </c>
      <c r="AS21" s="217">
        <f>IF(ISERROR(VLOOKUP(AS9,'FR Sheep'!$C8:$M6000,8)), "-", VLOOKUP(AS9,'FR Sheep'!$C8:$M6000,8))</f>
        <v>4.9000000000000004</v>
      </c>
      <c r="AT21" s="217">
        <f>IF(ISERROR(VLOOKUP(AT9,'FR Sheep'!$C8:$M6000,8)), "-", VLOOKUP(AT9,'FR Sheep'!$C8:$M6000,8))</f>
        <v>4.9000000000000004</v>
      </c>
      <c r="AU21" s="217">
        <f>IF(ISERROR(VLOOKUP(AU9,'FR Sheep'!$C8:$M6000,8)), "-", VLOOKUP(AU9,'FR Sheep'!$C8:$M6000,8))</f>
        <v>4.9000000000000004</v>
      </c>
      <c r="AV21" s="217">
        <f>IF(ISERROR(VLOOKUP(AV9,'FR Sheep'!$C8:$M6000,8)), "-", VLOOKUP(AV9,'FR Sheep'!$C8:$M6000,8))</f>
        <v>5.0999999999999996</v>
      </c>
      <c r="AW21" s="217">
        <f>IF(ISERROR(VLOOKUP(AW9,'FR Sheep'!$C8:$M6000,8)), "-", VLOOKUP(AW9,'FR Sheep'!$C8:$M6000,8))</f>
        <v>5</v>
      </c>
      <c r="AX21" s="217">
        <f>IF(ISERROR(VLOOKUP(AX9,'FR Sheep'!$C8:$M6000,8)), "-", VLOOKUP(AX9,'FR Sheep'!$C8:$M6000,8))</f>
        <v>5.2</v>
      </c>
      <c r="AY21" s="217">
        <f>IF(ISERROR(VLOOKUP(AY9,'FR Sheep'!$C8:$M6000,8)), "-", VLOOKUP(AY9,'FR Sheep'!$C8:$M6000,8))</f>
        <v>5.6</v>
      </c>
      <c r="AZ21" s="217">
        <f>IF(ISERROR(VLOOKUP(AZ9,'FR Sheep'!$C8:$M6000,8)), "-", VLOOKUP(AZ9,'FR Sheep'!$C8:$M6000,8))</f>
        <v>6.2</v>
      </c>
      <c r="BA21" s="217">
        <f>IF(ISERROR(VLOOKUP(BA9,'FR Sheep'!$C8:$M6000,8)), "-", VLOOKUP(BA9,'FR Sheep'!$C8:$M6000,8))</f>
        <v>6.1</v>
      </c>
      <c r="BB21" s="217">
        <f>IF(ISERROR(VLOOKUP(BB9,'FR Sheep'!$C8:$M6000,8)), "-", VLOOKUP(BB9,'FR Sheep'!$C8:$M6000,8))</f>
        <v>5.3</v>
      </c>
      <c r="BC21" s="217">
        <f>IF(ISERROR(VLOOKUP(BC9,'FR Sheep'!$C8:$M6000,8)), "-", VLOOKUP(BC9,'FR Sheep'!$C8:$M6000,8))</f>
        <v>5.6</v>
      </c>
      <c r="BD21" s="217">
        <f>IF(ISERROR(VLOOKUP(BD9,'FR Sheep'!$C8:$M6000,8)), "-", VLOOKUP(BD9,'FR Sheep'!$C8:$M6000,8))</f>
        <v>5.8</v>
      </c>
      <c r="BE21" s="217">
        <f>IF(ISERROR(VLOOKUP(BE9,'FR Sheep'!$C8:$M6000,8)), "-", VLOOKUP(BE9,'FR Sheep'!$C8:$M6000,8))</f>
        <v>5.6</v>
      </c>
      <c r="BF21" s="217">
        <f>IF(ISERROR(VLOOKUP(BF9,'FR Sheep'!$C8:$M6000,8)), "-", VLOOKUP(BF9,'FR Sheep'!$C8:$M6000,8))</f>
        <v>6.1</v>
      </c>
      <c r="BG21" s="217">
        <f>IF(ISERROR(VLOOKUP(BG9,'FR Sheep'!$C8:$M6000,8)), "-", VLOOKUP(BG9,'FR Sheep'!$C8:$M6000,8))</f>
        <v>6</v>
      </c>
      <c r="BH21" s="217">
        <f>IF(ISERROR(VLOOKUP(BH9,'FR Sheep'!$C8:$M6000,8)), "-", VLOOKUP(BH9,'FR Sheep'!$C8:$M6000,8))</f>
        <v>6</v>
      </c>
      <c r="BI21" s="217">
        <f>IF(ISERROR(VLOOKUP(BI9,'FR Sheep'!$C8:$M6000,8)), "-", VLOOKUP(BI9,'FR Sheep'!$C8:$M6000,8))</f>
        <v>6</v>
      </c>
      <c r="BJ21" s="217">
        <f>IF(ISERROR(VLOOKUP(BJ9,'FR Sheep'!$C8:$M6000,8)), "-", VLOOKUP(BJ9,'FR Sheep'!$C8:$M6000,8))</f>
        <v>6</v>
      </c>
      <c r="BK21" s="217">
        <f>IF(ISERROR(VLOOKUP(BK9,'FR Sheep'!$C8:$M6000,8)), "-", VLOOKUP(BK9,'FR Sheep'!$C8:$M6000,8))</f>
        <v>6</v>
      </c>
      <c r="BL21" s="217">
        <f>IF(ISERROR(VLOOKUP(BL9,'FR Sheep'!$C8:$M6000,8)), "-", VLOOKUP(BL9,'FR Sheep'!$C8:$M6000,8))</f>
        <v>5.9</v>
      </c>
      <c r="BM21" s="217">
        <f>IF(ISERROR(VLOOKUP(BM9,'FR Sheep'!$C8:$M6000,8)), "-", VLOOKUP(BM9,'FR Sheep'!$C8:$M6000,8))</f>
        <v>5.7</v>
      </c>
      <c r="BN21" s="217">
        <f>IF(ISERROR(VLOOKUP(BN9,'FR Sheep'!$C8:$M6000,8)), "-", VLOOKUP(BN9,'FR Sheep'!$C8:$M6000,8))</f>
        <v>5.7</v>
      </c>
      <c r="BO21" s="217">
        <f>IF(ISERROR(VLOOKUP(BO9,'FR Sheep'!$C8:$M6000,8)), "-", VLOOKUP(BO9,'FR Sheep'!$C8:$M6000,8))</f>
        <v>5.6</v>
      </c>
      <c r="BP21" s="217">
        <f>IF(ISERROR(VLOOKUP(BP9,'FR Sheep'!$C8:$M6000,8)), "-", VLOOKUP(BP9,'FR Sheep'!$C8:$M6000,8))</f>
        <v>5.6</v>
      </c>
      <c r="BQ21" s="217">
        <f>IF(ISERROR(VLOOKUP(BQ9,'FR Sheep'!$C8:$M6000,8)), "-", VLOOKUP(BQ9,'FR Sheep'!$C8:$M6000,8))</f>
        <v>5.6</v>
      </c>
      <c r="BR21" s="217">
        <f>IF(ISERROR(VLOOKUP(BR9,'FR Sheep'!$C8:$M6000,8)), "-", VLOOKUP(BR9,'FR Sheep'!$C8:$M6000,8))</f>
        <v>5.6</v>
      </c>
      <c r="BS21" s="217">
        <f>IF(ISERROR(VLOOKUP(BS9,'FR Sheep'!$C8:$M6000,8)), "-", VLOOKUP(BS9,'FR Sheep'!$C8:$M6000,8))</f>
        <v>5.5</v>
      </c>
      <c r="BT21" s="217">
        <f>IF(ISERROR(VLOOKUP(BT9,'FR Sheep'!$C8:$M6000,8)), "-", VLOOKUP(BT9,'FR Sheep'!$C8:$M6000,8))</f>
        <v>5.6</v>
      </c>
      <c r="BU21" s="217">
        <f>IF(ISERROR(VLOOKUP(BU9,'FR Sheep'!$C8:$M6000,8)), "-", VLOOKUP(BU9,'FR Sheep'!$C8:$M6000,8))</f>
        <v>5.4</v>
      </c>
      <c r="BV21" s="217">
        <f>IF(ISERROR(VLOOKUP(BV9,'FR Sheep'!$C8:$M6000,8)), "-", VLOOKUP(BV9,'FR Sheep'!$C8:$M6000,8))</f>
        <v>5.3</v>
      </c>
      <c r="BW21" s="217">
        <f>IF(ISERROR(VLOOKUP(BW9,'FR Sheep'!$C8:$M6000,8)), "-", VLOOKUP(BW9,'FR Sheep'!$C8:$M6000,8))</f>
        <v>5.0999999999999996</v>
      </c>
      <c r="BX21" s="217">
        <f>IF(ISERROR(VLOOKUP(BX9,'FR Sheep'!$C8:$M6000,8)), "-", VLOOKUP(BX9,'FR Sheep'!$C8:$M6000,8))</f>
        <v>5.0999999999999996</v>
      </c>
      <c r="BY21" s="217">
        <f>IF(ISERROR(VLOOKUP(BY9,'FR Sheep'!$C8:$M6000,8)), "-", VLOOKUP(BY9,'FR Sheep'!$C8:$M6000,8))</f>
        <v>5</v>
      </c>
      <c r="BZ21" s="217">
        <f>IF(ISERROR(VLOOKUP(BZ9,'FR Sheep'!$C8:$M6000,8)), "-", VLOOKUP(BZ9,'FR Sheep'!$C8:$M6000,8))</f>
        <v>5.2</v>
      </c>
      <c r="CA21" s="217">
        <f>IF(ISERROR(VLOOKUP(CA9,'FR Sheep'!$C8:$M6000,8)), "-", VLOOKUP(CA9,'FR Sheep'!$C8:$M6000,8))</f>
        <v>5.2</v>
      </c>
      <c r="CB21" s="217">
        <f>IF(ISERROR(VLOOKUP(CB9,'FR Sheep'!$C8:$M6000,8)), "-", VLOOKUP(CB9,'FR Sheep'!$C8:$M6000,8))</f>
        <v>5</v>
      </c>
      <c r="CC21" s="217">
        <f>IF(ISERROR(VLOOKUP(CC9,'FR Sheep'!$C8:$M6000,8)), "-", VLOOKUP(CC9,'FR Sheep'!$C8:$M6000,8))</f>
        <v>5.0999999999999996</v>
      </c>
      <c r="CD21" s="217">
        <f>IF(ISERROR(VLOOKUP(CD9,'FR Sheep'!$C8:$M6000,8)), "-", VLOOKUP(CD9,'FR Sheep'!$C8:$M6000,8))</f>
        <v>5.0999999999999996</v>
      </c>
      <c r="CE21" s="217">
        <f>IF(ISERROR(VLOOKUP(CE9,'FR Sheep'!$C8:$M6000,8)), "-", VLOOKUP(CE9,'FR Sheep'!$C8:$M6000,8))</f>
        <v>5.0999999999999996</v>
      </c>
      <c r="CF21" s="217">
        <f>IF(ISERROR(VLOOKUP(CF9,'FR Sheep'!$C8:$M6000,8)), "-", VLOOKUP(CF9,'FR Sheep'!$C8:$M6000,8))</f>
        <v>5.0999999999999996</v>
      </c>
      <c r="CG21" s="217">
        <f>IF(ISERROR(VLOOKUP(CG9,'FR Sheep'!$C8:$M6000,8)), "-", VLOOKUP(CG9,'FR Sheep'!$C8:$M6000,8))</f>
        <v>5</v>
      </c>
      <c r="CH21" s="217">
        <f>IF(ISERROR(VLOOKUP(CH9,'FR Sheep'!$C8:$M6000,8)), "-", VLOOKUP(CH9,'FR Sheep'!$C8:$M6000,8))</f>
        <v>5</v>
      </c>
      <c r="CI21" s="217">
        <f>IF(ISERROR(VLOOKUP(CI9,'FR Sheep'!$C8:$M6000,8)), "-", VLOOKUP(CI9,'FR Sheep'!$C8:$M6000,8))</f>
        <v>5.0999999999999996</v>
      </c>
      <c r="CJ21" s="217">
        <f>IF(ISERROR(VLOOKUP(CJ9,'FR Sheep'!$C8:$M6000,8)), "-", VLOOKUP(CJ9,'FR Sheep'!$C8:$M6000,8))</f>
        <v>5.0999999999999996</v>
      </c>
      <c r="CK21" s="217">
        <f>IF(ISERROR(VLOOKUP(CK9,'FR Sheep'!$C8:$M6000,8)), "-", VLOOKUP(CK9,'FR Sheep'!$C8:$M6000,8))</f>
        <v>5.5</v>
      </c>
      <c r="CL21" s="217">
        <f>IF(ISERROR(VLOOKUP(CL9,'FR Sheep'!$C8:$M6000,8)), "-", VLOOKUP(CL9,'FR Sheep'!$C8:$M6000,8))</f>
        <v>5.5</v>
      </c>
      <c r="CM21" s="217">
        <f>IF(ISERROR(VLOOKUP(CM9,'FR Sheep'!$C8:$M6000,8)), "-", VLOOKUP(CM9,'FR Sheep'!$C8:$M6000,8))</f>
        <v>5.3</v>
      </c>
      <c r="CN21" s="217">
        <f>IF(ISERROR(VLOOKUP(CN9,'FR Sheep'!$C8:$M6000,8)), "-", VLOOKUP(CN9,'FR Sheep'!$C8:$M6000,8))</f>
        <v>4.9000000000000004</v>
      </c>
      <c r="CO21" s="217">
        <f>IF(ISERROR(VLOOKUP(CO9,'FR Sheep'!$C8:$M6000,8)), "-", VLOOKUP(CO9,'FR Sheep'!$C8:$M6000,8))</f>
        <v>4.9000000000000004</v>
      </c>
      <c r="CP21" s="217">
        <f>IF(ISERROR(VLOOKUP(CP9,'FR Sheep'!$C8:$M6000,8)), "-", VLOOKUP(CP9,'FR Sheep'!$C8:$M6000,8))</f>
        <v>5.0999999999999996</v>
      </c>
      <c r="CQ21" s="217">
        <f>IF(ISERROR(VLOOKUP(CQ9,'FR Sheep'!$C8:$M6000,8)), "-", VLOOKUP(CQ9,'FR Sheep'!$C8:$M6000,8))</f>
        <v>5.3</v>
      </c>
      <c r="CR21" s="217">
        <f>IF(ISERROR(VLOOKUP(CR9,'FR Sheep'!$C8:$M6000,8)), "-", VLOOKUP(CR9,'FR Sheep'!$C8:$M6000,8))</f>
        <v>5.6</v>
      </c>
      <c r="CS21" s="217">
        <f>IF(ISERROR(VLOOKUP(CS9,'FR Sheep'!$C8:$M6000,8)), "-", VLOOKUP(CS9,'FR Sheep'!$C8:$M6000,8))</f>
        <v>5.7</v>
      </c>
      <c r="CT21" s="217">
        <f>IF(ISERROR(VLOOKUP(CT9,'FR Sheep'!$C8:$M6000,8)), "-", VLOOKUP(CT9,'FR Sheep'!$C8:$M6000,8))</f>
        <v>5.7</v>
      </c>
      <c r="CU21" s="217">
        <f>IF(ISERROR(VLOOKUP(CU9,'FR Sheep'!$C8:$M6000,8)), "-", VLOOKUP(CU9,'FR Sheep'!$C8:$M6000,8))</f>
        <v>6</v>
      </c>
      <c r="CV21" s="217">
        <f>IF(ISERROR(VLOOKUP(CV9,'FR Sheep'!$C8:$M6000,8)), "-", VLOOKUP(CV9,'FR Sheep'!$C8:$M6000,8))</f>
        <v>6.1</v>
      </c>
      <c r="CW21" s="217">
        <f>IF(ISERROR(VLOOKUP(CW9,'FR Sheep'!$C8:$M6000,8)), "-", VLOOKUP(CW9,'FR Sheep'!$C8:$M6000,8))</f>
        <v>6.3</v>
      </c>
      <c r="CX21" s="217">
        <f>IF(ISERROR(VLOOKUP(CX9,'FR Sheep'!$C8:$M6000,8)), "-", VLOOKUP(CX9,'FR Sheep'!$C8:$M6000,8))</f>
        <v>6.7</v>
      </c>
      <c r="CY21" s="217">
        <f>IF(ISERROR(VLOOKUP(CY9,'FR Sheep'!$C8:$M6000,8)), "-", VLOOKUP(CY9,'FR Sheep'!$C8:$M6000,8))</f>
        <v>6.6</v>
      </c>
      <c r="CZ21" s="217">
        <f>IF(ISERROR(VLOOKUP(CZ9,'FR Sheep'!$C8:$M6000,8)), "-", VLOOKUP(CZ9,'FR Sheep'!$C8:$M6000,8))</f>
        <v>7</v>
      </c>
      <c r="DA21" s="217">
        <f>IF(ISERROR(VLOOKUP(DA9,'FR Sheep'!$C8:$M6000,8)), "-", VLOOKUP(DA9,'FR Sheep'!$C8:$M6000,8))</f>
        <v>6.9</v>
      </c>
      <c r="DB21" s="217">
        <f>IF(ISERROR(VLOOKUP(DB9,'FR Sheep'!$C8:$M6000,8)), "-", VLOOKUP(DB9,'FR Sheep'!$C8:$M6000,8))</f>
        <v>6.8</v>
      </c>
      <c r="DC21" s="217">
        <f>IF(ISERROR(VLOOKUP(DC9,'FR Sheep'!$C8:$M6000,8)), "-", VLOOKUP(DC9,'FR Sheep'!$C8:$M6000,8))</f>
        <v>6.8</v>
      </c>
      <c r="DD21" s="217">
        <f>IF(ISERROR(VLOOKUP(DD9,'FR Sheep'!$C8:$M6000,8)), "-", VLOOKUP(DD9,'FR Sheep'!$C8:$M6000,8))</f>
        <v>7</v>
      </c>
      <c r="DE21" s="217">
        <f>IF(ISERROR(VLOOKUP(DE9,'FR Sheep'!$C8:$M6000,8)), "-", VLOOKUP(DE9,'FR Sheep'!$C8:$M6000,8))</f>
        <v>7.1</v>
      </c>
      <c r="DF21" s="217">
        <f>IF(ISERROR(VLOOKUP(DF9,'FR Sheep'!$C8:$M6000,8)), "-", VLOOKUP(DF9,'FR Sheep'!$C8:$M6000,8))</f>
        <v>6.8</v>
      </c>
      <c r="DG21" s="217">
        <f>IF(ISERROR(VLOOKUP(DG9,'FR Sheep'!$C8:$M6000,8)), "-", VLOOKUP(DG9,'FR Sheep'!$C8:$M6000,8))</f>
        <v>6.7</v>
      </c>
      <c r="DH21" s="217">
        <f>IF(ISERROR(VLOOKUP(DH9,'FR Sheep'!$C8:$M6000,8)), "-", VLOOKUP(DH9,'FR Sheep'!$C8:$M6000,8))</f>
        <v>6.7</v>
      </c>
      <c r="DI21" s="217">
        <f>IF(ISERROR(VLOOKUP(DI9,'FR Sheep'!$C8:$M6000,8)), "-", VLOOKUP(DI9,'FR Sheep'!$C8:$M6000,8))</f>
        <v>6.7</v>
      </c>
      <c r="DJ21" s="217">
        <f>IF(ISERROR(VLOOKUP(DJ9,'FR Sheep'!$C8:$M6000,8)), "-", VLOOKUP(DJ9,'FR Sheep'!$C8:$M6000,8))</f>
        <v>6.5</v>
      </c>
      <c r="DK21" s="217">
        <f>IF(ISERROR(VLOOKUP(DK9,'FR Sheep'!$C8:$M6000,8)), "-", VLOOKUP(DK9,'FR Sheep'!$C8:$M6000,8))</f>
        <v>6.4</v>
      </c>
      <c r="DL21" s="217">
        <f>IF(ISERROR(VLOOKUP(DL9,'FR Sheep'!$C8:$M6000,8)), "-", VLOOKUP(DL9,'FR Sheep'!$C8:$M6000,8))</f>
        <v>6</v>
      </c>
      <c r="DM21" s="217">
        <f>IF(ISERROR(VLOOKUP(DM9,'FR Sheep'!$C8:$M6000,8)), "-", VLOOKUP(DM9,'FR Sheep'!$C8:$M6000,8))</f>
        <v>5.5</v>
      </c>
      <c r="DN21" s="217">
        <f>IF(ISERROR(VLOOKUP(DN9,'FR Sheep'!$C8:$M6000,8)), "-", VLOOKUP(DN9,'FR Sheep'!$C8:$M6000,8))</f>
        <v>5.3</v>
      </c>
      <c r="DO21" s="217">
        <f>IF(ISERROR(VLOOKUP(DO9,'FR Sheep'!$C8:$M6000,8)), "-", VLOOKUP(DO9,'FR Sheep'!$C8:$M6000,8))</f>
        <v>5.2</v>
      </c>
      <c r="DP21" s="217">
        <f>IF(ISERROR(VLOOKUP(DP9,'FR Sheep'!$C8:$M6000,8)), "-", VLOOKUP(DP9,'FR Sheep'!$C8:$M6000,8))</f>
        <v>5.0999999999999996</v>
      </c>
      <c r="DQ21" s="217">
        <f>IF(ISERROR(VLOOKUP(DQ9,'FR Sheep'!$C8:$M6000,8)), "-", VLOOKUP(DQ9,'FR Sheep'!$C8:$M6000,8))</f>
        <v>5.0999999999999996</v>
      </c>
      <c r="DR21" s="217">
        <f>IF(ISERROR(VLOOKUP(DR9,'FR Sheep'!$C8:$M6000,8)), "-", VLOOKUP(DR9,'FR Sheep'!$C8:$M6000,8))</f>
        <v>5.4</v>
      </c>
      <c r="DS21" s="217">
        <f>IF(ISERROR(VLOOKUP(DS9,'FR Sheep'!$C8:$M6000,8)), "-", VLOOKUP(DS9,'FR Sheep'!$C8:$M6000,8))</f>
        <v>5.5</v>
      </c>
      <c r="DT21" s="217">
        <f>IF(ISERROR(VLOOKUP(DT9,'FR Sheep'!$C8:$M6000,8)), "-", VLOOKUP(DT9,'FR Sheep'!$C8:$M6000,8))</f>
        <v>5.5</v>
      </c>
      <c r="DU21" s="217">
        <f>IF(ISERROR(VLOOKUP(DU9,'FR Sheep'!$C8:$M6000,8)), "-", VLOOKUP(DU9,'FR Sheep'!$C8:$M6000,8))</f>
        <v>5.6</v>
      </c>
      <c r="DV21" s="217">
        <f>IF(ISERROR(VLOOKUP(DV9,'FR Sheep'!$C8:$M6000,8)), "-", VLOOKUP(DV9,'FR Sheep'!$C8:$M6000,8))</f>
        <v>5.5</v>
      </c>
      <c r="DW21" s="217">
        <f>IF(ISERROR(VLOOKUP(DW9,'FR Sheep'!$C8:$M6000,8)), "-", VLOOKUP(DW9,'FR Sheep'!$C8:$M6000,8))</f>
        <v>5.3</v>
      </c>
      <c r="DX21" s="217">
        <f>IF(ISERROR(VLOOKUP(DX9,'FR Sheep'!$C8:$M6000,8)), "-", VLOOKUP(DX9,'FR Sheep'!$C8:$M6000,8))</f>
        <v>5.3</v>
      </c>
      <c r="DY21" s="217">
        <f>IF(ISERROR(VLOOKUP(DY9,'FR Sheep'!$C8:$M6000,8)), "-", VLOOKUP(DY9,'FR Sheep'!$C8:$M6000,8))</f>
        <v>5.3</v>
      </c>
      <c r="DZ21" s="217">
        <f>IF(ISERROR(VLOOKUP(DZ9,'FR Sheep'!$C8:$M6000,8)), "-", VLOOKUP(DZ9,'FR Sheep'!$C8:$M6000,8))</f>
        <v>5.4</v>
      </c>
      <c r="EA21" s="217">
        <f>IF(ISERROR(VLOOKUP(EA9,'FR Sheep'!$C8:$M6000,8)), "-", VLOOKUP(EA9,'FR Sheep'!$C8:$M6000,8))</f>
        <v>5.4</v>
      </c>
      <c r="EB21" s="217">
        <f>IF(ISERROR(VLOOKUP(EB9,'FR Sheep'!$C8:$M6000,8)), "-", VLOOKUP(EB9,'FR Sheep'!$C8:$M6000,8))</f>
        <v>5.2</v>
      </c>
      <c r="EC21" s="217">
        <f>IF(ISERROR(VLOOKUP(EC9,'FR Sheep'!$C8:$M6000,8)), "-", VLOOKUP(EC9,'FR Sheep'!$C8:$M6000,8))</f>
        <v>5.2</v>
      </c>
      <c r="ED21" s="217">
        <f>IF(ISERROR(VLOOKUP(ED9,'FR Sheep'!$C8:$M6000,8)), "-", VLOOKUP(ED9,'FR Sheep'!$C8:$M6000,8))</f>
        <v>5.2</v>
      </c>
      <c r="EE21" s="217">
        <f>IF(ISERROR(VLOOKUP(EE9,'FR Sheep'!$C8:$M6000,8)), "-", VLOOKUP(EE9,'FR Sheep'!$C8:$M6000,8))</f>
        <v>5.2</v>
      </c>
      <c r="EF21" s="217">
        <f>IF(ISERROR(VLOOKUP(EF9,'FR Sheep'!$C8:$M6000,8)), "-", VLOOKUP(EF9,'FR Sheep'!$C8:$M6000,8))</f>
        <v>5.2</v>
      </c>
      <c r="EG21" s="217">
        <f>IF(ISERROR(VLOOKUP(EG9,'FR Sheep'!$C8:$M6000,8)), "-", VLOOKUP(EG9,'FR Sheep'!$C8:$M6000,8))</f>
        <v>5.2</v>
      </c>
      <c r="EH21" s="217">
        <f>IF(ISERROR(VLOOKUP(EH9,'FR Sheep'!$C8:$M6000,8)), "-", VLOOKUP(EH9,'FR Sheep'!$C8:$M6000,8))</f>
        <v>5.0999999999999996</v>
      </c>
      <c r="EI21" s="217">
        <f>IF(ISERROR(VLOOKUP(EI9,'FR Sheep'!$C8:$M6000,8)), "-", VLOOKUP(EI9,'FR Sheep'!$C8:$M6000,8))</f>
        <v>5.4</v>
      </c>
      <c r="EJ21" s="217">
        <f>IF(ISERROR(VLOOKUP(EJ9,'FR Sheep'!$C8:$M6000,8)), "-", VLOOKUP(EJ9,'FR Sheep'!$C8:$M6000,8))</f>
        <v>5.4</v>
      </c>
      <c r="EK21" s="217">
        <f>IF(ISERROR(VLOOKUP(EK9,'FR Sheep'!$C8:$M6000,8)), "-", VLOOKUP(EK9,'FR Sheep'!$C8:$M6000,8))</f>
        <v>5.7</v>
      </c>
      <c r="EL21" s="217">
        <f>IF(ISERROR(VLOOKUP(EL9,'FR Sheep'!$C8:$M6000,8)), "-", VLOOKUP(EL9,'FR Sheep'!$C8:$M6000,8))</f>
        <v>5.8</v>
      </c>
      <c r="EM21" s="217">
        <f>IF(ISERROR(VLOOKUP(EM9,'FR Sheep'!$C8:$M6000,8)), "-", VLOOKUP(EM9,'FR Sheep'!$C8:$M6000,8))</f>
        <v>5.5</v>
      </c>
      <c r="EN21" s="217">
        <f>IF(ISERROR(VLOOKUP(EN9,'FR Sheep'!$C8:$M6000,8)), "-", VLOOKUP(EN9,'FR Sheep'!$C8:$M6000,8))</f>
        <v>5.5</v>
      </c>
      <c r="EO21" s="217">
        <f>IF(ISERROR(VLOOKUP(EO9,'FR Sheep'!$C8:$M6000,8)), "-", VLOOKUP(EO9,'FR Sheep'!$C8:$M6000,8))</f>
        <v>5.5</v>
      </c>
      <c r="EP21" s="217">
        <f>IF(ISERROR(VLOOKUP(EP9,'FR Sheep'!$C8:$M6000,8)), "-", VLOOKUP(EP9,'FR Sheep'!$C8:$M6000,8))</f>
        <v>5.5</v>
      </c>
      <c r="EQ21" s="217">
        <f>IF(ISERROR(VLOOKUP(EQ9,'FR Sheep'!$C8:$M6000,8)), "-", VLOOKUP(EQ9,'FR Sheep'!$C8:$M6000,8))</f>
        <v>5.5</v>
      </c>
      <c r="ER21" s="217">
        <f>IF(ISERROR(VLOOKUP(ER9,'FR Sheep'!$C8:$M6000,8)), "-", VLOOKUP(ER9,'FR Sheep'!$C8:$M6000,8))</f>
        <v>5.5</v>
      </c>
      <c r="ES21" s="217">
        <f>IF(ISERROR(VLOOKUP(ES9,'FR Sheep'!$C8:$M6000,8)), "-", VLOOKUP(ES9,'FR Sheep'!$C8:$M6000,8))</f>
        <v>5.5</v>
      </c>
      <c r="ET21" s="217">
        <f>IF(ISERROR(VLOOKUP(ET9,'FR Sheep'!$C8:$M6000,8)), "-", VLOOKUP(ET9,'FR Sheep'!$C8:$M6000,8))</f>
        <v>5.4</v>
      </c>
      <c r="EU21" s="217">
        <f>IF(ISERROR(VLOOKUP(EU9,'FR Sheep'!$C8:$M6000,8)), "-", VLOOKUP(EU9,'FR Sheep'!$C8:$M6000,8))</f>
        <v>5.5</v>
      </c>
      <c r="EV21" s="217">
        <f>IF(ISERROR(VLOOKUP(EV9,'FR Sheep'!$C8:$M6000,8)), "-", VLOOKUP(EV9,'FR Sheep'!$C8:$M6000,8))</f>
        <v>5.5</v>
      </c>
      <c r="EW21" s="217">
        <f>IF(ISERROR(VLOOKUP(EW9,'FR Sheep'!$C8:$M6000,8)), "-", VLOOKUP(EW9,'FR Sheep'!$C8:$M6000,8))</f>
        <v>5.6</v>
      </c>
      <c r="EX21" s="217">
        <f>IF(ISERROR(VLOOKUP(EX9,'FR Sheep'!$C8:$M6000,8)), "-", VLOOKUP(EX9,'FR Sheep'!$C8:$M6000,8))</f>
        <v>5.6</v>
      </c>
      <c r="EY21" s="217">
        <f>IF(ISERROR(VLOOKUP(EY9,'FR Sheep'!$C8:$M6000,8)), "-", VLOOKUP(EY9,'FR Sheep'!$C8:$M6000,8))</f>
        <v>5.7</v>
      </c>
      <c r="EZ21" s="217">
        <f>IF(ISERROR(VLOOKUP(EZ9,'FR Sheep'!$C8:$M6000,8)), "-", VLOOKUP(EZ9,'FR Sheep'!$C8:$M6000,8))</f>
        <v>6.2</v>
      </c>
      <c r="FA21" s="217">
        <f>IF(ISERROR(VLOOKUP(FA9,'FR Sheep'!$C8:$M6000,8)), "-", VLOOKUP(FA9,'FR Sheep'!$C8:$M6000,8))</f>
        <v>6.5</v>
      </c>
      <c r="FB21" s="217">
        <f>IF(ISERROR(VLOOKUP(FB9,'FR Sheep'!$C8:$M6000,8)), "-", VLOOKUP(FB9,'FR Sheep'!$C8:$M6000,8))</f>
        <v>6.5</v>
      </c>
      <c r="FC21" s="217">
        <f>IF(ISERROR(VLOOKUP(FC9,'FR Sheep'!$C8:$M6000,8)), "-", VLOOKUP(FC9,'FR Sheep'!$C8:$M6000,8))</f>
        <v>6.4</v>
      </c>
      <c r="FD21" s="217">
        <f>IF(ISERROR(VLOOKUP(FD9,'FR Sheep'!$C8:$M6000,8)), "-", VLOOKUP(FD9,'FR Sheep'!$C8:$M6000,8))</f>
        <v>6.6</v>
      </c>
      <c r="FE21" s="217">
        <f>IF(ISERROR(VLOOKUP(FE9,'FR Sheep'!$C8:$M6000,8)), "-", VLOOKUP(FE9,'FR Sheep'!$C8:$M6000,8))</f>
        <v>6.3</v>
      </c>
      <c r="FF21" s="217">
        <f>IF(ISERROR(VLOOKUP(FF9,'FR Sheep'!$C8:$M6000,8)), "-", VLOOKUP(FF9,'FR Sheep'!$C8:$M6000,8))</f>
        <v>6</v>
      </c>
      <c r="FG21" s="217">
        <f>IF(ISERROR(VLOOKUP(FG9,'FR Sheep'!$C8:$M6000,8)), "-", VLOOKUP(FG9,'FR Sheep'!$C8:$M6000,8))</f>
        <v>6</v>
      </c>
      <c r="FH21" s="217">
        <f>IF(ISERROR(VLOOKUP(FH9,'FR Sheep'!$C8:$M6000,8)), "-", VLOOKUP(FH9,'FR Sheep'!$C8:$M6000,8))</f>
        <v>5.8</v>
      </c>
      <c r="FI21" s="217">
        <f>IF(ISERROR(VLOOKUP(FI9,'FR Sheep'!$C8:$M6000,8)), "-", VLOOKUP(FI9,'FR Sheep'!$C8:$M6000,8))</f>
        <v>5.8</v>
      </c>
      <c r="FJ21" s="217">
        <f>IF(ISERROR(VLOOKUP(FJ9,'FR Sheep'!$C8:$M6000,8)), "-", VLOOKUP(FJ9,'FR Sheep'!$C8:$M6000,8))</f>
        <v>5.5</v>
      </c>
      <c r="FK21" s="217">
        <f>IF(ISERROR(VLOOKUP(FK9,'FR Sheep'!$C8:$M6000,8)), "-", VLOOKUP(FK9,'FR Sheep'!$C8:$M6000,8))</f>
        <v>5.4</v>
      </c>
      <c r="FL21" s="217">
        <f>IF(ISERROR(VLOOKUP(FL9,'FR Sheep'!$C8:$M6000,8)), "-", VLOOKUP(FL9,'FR Sheep'!$C8:$M6000,8))</f>
        <v>5.0999999999999996</v>
      </c>
      <c r="FM21" s="217">
        <f>IF(ISERROR(VLOOKUP(FM9,'FR Sheep'!$C8:$M6000,8)), "-", VLOOKUP(FM9,'FR Sheep'!$C8:$M6000,8))</f>
        <v>5.0999999999999996</v>
      </c>
      <c r="FN21" s="217">
        <f>IF(ISERROR(VLOOKUP(FN9,'FR Sheep'!$C8:$M6000,8)), "-", VLOOKUP(FN9,'FR Sheep'!$C8:$M6000,8))</f>
        <v>5.0999999999999996</v>
      </c>
      <c r="FO21" s="217">
        <f>IF(ISERROR(VLOOKUP(FO9,'FR Sheep'!$C8:$M6000,8)), "-", VLOOKUP(FO9,'FR Sheep'!$C8:$M6000,8))</f>
        <v>5</v>
      </c>
      <c r="FP21" s="217">
        <f>IF(ISERROR(VLOOKUP(FP9,'FR Sheep'!$C8:$M6000,8)), "-", VLOOKUP(FP9,'FR Sheep'!$C8:$M6000,8))</f>
        <v>5</v>
      </c>
      <c r="FQ21" s="217">
        <f>IF(ISERROR(VLOOKUP(FQ9,'FR Sheep'!$C8:$M6000,8)), "-", VLOOKUP(FQ9,'FR Sheep'!$C8:$M6000,8))</f>
        <v>5.2</v>
      </c>
      <c r="FR21" s="217">
        <f>IF(ISERROR(VLOOKUP(FR9,'FR Sheep'!$C8:$M6000,8)), "-", VLOOKUP(FR9,'FR Sheep'!$C8:$M6000,8))</f>
        <v>5.3</v>
      </c>
      <c r="FS21" s="217">
        <f>IF(ISERROR(VLOOKUP(FS9,'FR Sheep'!$C8:$M6000,8)), "-", VLOOKUP(FS9,'FR Sheep'!$C8:$M6000,8))</f>
        <v>5.0999999999999996</v>
      </c>
      <c r="FT21" s="217">
        <f>IF(ISERROR(VLOOKUP(FT9,'FR Sheep'!$C8:$M6000,8)), "-", VLOOKUP(FT9,'FR Sheep'!$C8:$M6000,8))</f>
        <v>5.0999999999999996</v>
      </c>
      <c r="FU21" s="217">
        <f>IF(ISERROR(VLOOKUP(FU9,'FR Sheep'!$C8:$M6000,8)), "-", VLOOKUP(FU9,'FR Sheep'!$C8:$M6000,8))</f>
        <v>5.0999999999999996</v>
      </c>
      <c r="FV21" s="217">
        <f>IF(ISERROR(VLOOKUP(FV9,'FR Sheep'!$C8:$M6000,8)), "-", VLOOKUP(FV9,'FR Sheep'!$C8:$M6000,8))</f>
        <v>5.0999999999999996</v>
      </c>
      <c r="FW21" s="217">
        <f>IF(ISERROR(VLOOKUP(FW9,'FR Sheep'!$C8:$M6000,8)), "-", VLOOKUP(FW9,'FR Sheep'!$C8:$M6000,8))</f>
        <v>5</v>
      </c>
      <c r="FX21" s="217">
        <f>IF(ISERROR(VLOOKUP(FX9,'FR Sheep'!$C8:$M6000,8)), "-", VLOOKUP(FX9,'FR Sheep'!$C8:$M6000,8))</f>
        <v>4.9000000000000004</v>
      </c>
      <c r="FY21" s="217">
        <f>IF(ISERROR(VLOOKUP(FY9,'FR Sheep'!$C8:$M6000,8)), "-", VLOOKUP(FY9,'FR Sheep'!$C8:$M6000,8))</f>
        <v>4.8</v>
      </c>
      <c r="FZ21" s="217">
        <f>IF(ISERROR(VLOOKUP(FZ9,'FR Sheep'!$C8:$M6000,8)), "-", VLOOKUP(FZ9,'FR Sheep'!$C8:$M6000,8))</f>
        <v>4.8</v>
      </c>
      <c r="GA21" s="217">
        <f>IF(ISERROR(VLOOKUP(GA9,'FR Sheep'!$C8:$M6000,8)), "-", VLOOKUP(GA9,'FR Sheep'!$C8:$M6000,8))</f>
        <v>4.8</v>
      </c>
      <c r="GB21" s="217">
        <f>IF(ISERROR(VLOOKUP(GB9,'FR Sheep'!$C8:$M6000,8)), "-", VLOOKUP(GB9,'FR Sheep'!$C8:$M6000,8))</f>
        <v>4.8</v>
      </c>
      <c r="GC21" s="217">
        <f>IF(ISERROR(VLOOKUP(GC9,'FR Sheep'!$C8:$M6000,8)), "-", VLOOKUP(GC9,'FR Sheep'!$C8:$M6000,8))</f>
        <v>4.8</v>
      </c>
      <c r="GD21" s="217">
        <f>IF(ISERROR(VLOOKUP(GD9,'FR Sheep'!$C8:$M6000,8)), "-", VLOOKUP(GD9,'FR Sheep'!$C8:$M6000,8))</f>
        <v>5</v>
      </c>
      <c r="GE21" s="217">
        <f>IF(ISERROR(VLOOKUP(GE9,'FR Sheep'!$C8:$M6000,8)), "-", VLOOKUP(GE9,'FR Sheep'!$C8:$M6000,8))</f>
        <v>5.3</v>
      </c>
      <c r="GF21" s="217">
        <f>IF(ISERROR(VLOOKUP(GF9,'FR Sheep'!$C8:$M6000,8)), "-", VLOOKUP(GF9,'FR Sheep'!$C8:$M6000,8))</f>
        <v>5.5</v>
      </c>
      <c r="GG21" s="217">
        <f>IF(ISERROR(VLOOKUP(GG9,'FR Sheep'!$C8:$M6000,8)), "-", VLOOKUP(GG9,'FR Sheep'!$C8:$M6000,8))</f>
        <v>5.5</v>
      </c>
      <c r="GH21" s="217">
        <f>IF(ISERROR(VLOOKUP(GH9,'FR Sheep'!$C8:$M6000,8)), "-", VLOOKUP(GH9,'FR Sheep'!$C8:$M6000,8))</f>
        <v>5.6</v>
      </c>
      <c r="GI21" s="217">
        <f>IF(ISERROR(VLOOKUP(GI9,'FR Sheep'!$C8:$M6000,8)), "-", VLOOKUP(GI9,'FR Sheep'!$C8:$M6000,8))</f>
        <v>5.7</v>
      </c>
      <c r="GJ21" s="217">
        <f>IF(ISERROR(VLOOKUP(GJ9,'FR Sheep'!$C8:$M6000,8)), "-", VLOOKUP(GJ9,'FR Sheep'!$C8:$M6000,8))</f>
        <v>5.8</v>
      </c>
      <c r="GK21" s="217">
        <f>IF(ISERROR(VLOOKUP(GK9,'FR Sheep'!$C8:$M6000,8)), "-", VLOOKUP(GK9,'FR Sheep'!$C8:$M6000,8))</f>
        <v>6.2</v>
      </c>
      <c r="GL21" s="217">
        <f>IF(ISERROR(VLOOKUP(GL9,'FR Sheep'!$C8:$M6000,8)), "-", VLOOKUP(GL9,'FR Sheep'!$C8:$M6000,8))</f>
        <v>6.4</v>
      </c>
      <c r="GM21" s="217">
        <f>IF(ISERROR(VLOOKUP(GM9,'FR Sheep'!$C8:$M6000,8)), "-", VLOOKUP(GM9,'FR Sheep'!$C8:$M6000,8))</f>
        <v>6.3</v>
      </c>
      <c r="GN21" s="217">
        <f>IF(ISERROR(VLOOKUP(GN9,'FR Sheep'!$C8:$M6000,8)), "-", VLOOKUP(GN9,'FR Sheep'!$C8:$M6000,8))</f>
        <v>6.2</v>
      </c>
      <c r="GO21" s="217">
        <f>IF(ISERROR(VLOOKUP(GO9,'FR Sheep'!$C8:$M6000,8)), "-", VLOOKUP(GO9,'FR Sheep'!$C8:$M6000,8))</f>
        <v>6.2</v>
      </c>
      <c r="GP21" s="217">
        <f>IF(ISERROR(VLOOKUP(GP9,'FR Sheep'!$C8:$M6000,8)), "-", VLOOKUP(GP9,'FR Sheep'!$C8:$M6000,8))</f>
        <v>6.2</v>
      </c>
      <c r="GQ21" s="217">
        <f>IF(ISERROR(VLOOKUP(GQ9,'FR Sheep'!$C8:$M6000,8)), "-", VLOOKUP(GQ9,'FR Sheep'!$C8:$M6000,8))</f>
        <v>6.3</v>
      </c>
      <c r="GR21" s="217">
        <f>IF(ISERROR(VLOOKUP(GR9,'FR Sheep'!$C8:$M6000,8)), "-", VLOOKUP(GR9,'FR Sheep'!$C8:$M6000,8))</f>
        <v>6.3</v>
      </c>
      <c r="GS21" s="217">
        <f>IF(ISERROR(VLOOKUP(GS9,'FR Sheep'!$C8:$M6000,8)), "-", VLOOKUP(GS9,'FR Sheep'!$C8:$M6000,8))</f>
        <v>6.8</v>
      </c>
      <c r="GT21" s="217">
        <f>IF(ISERROR(VLOOKUP(GT9,'FR Sheep'!$C8:$M6000,8)), "-", VLOOKUP(GT9,'FR Sheep'!$C8:$M6000,8))</f>
        <v>6.8</v>
      </c>
      <c r="GU21" s="217">
        <f>IF(ISERROR(VLOOKUP(GU9,'FR Sheep'!$C8:$M6000,8)), "-", VLOOKUP(GU9,'FR Sheep'!$C8:$M6000,8))</f>
        <v>6.8</v>
      </c>
      <c r="GV21" s="217">
        <f>IF(ISERROR(VLOOKUP(GV9,'FR Sheep'!$C8:$M6000,8)), "-", VLOOKUP(GV9,'FR Sheep'!$C8:$M6000,8))</f>
        <v>6.8</v>
      </c>
      <c r="GW21" s="217">
        <f>IF(ISERROR(VLOOKUP(GW9,'FR Sheep'!$C8:$M6000,8)), "-", VLOOKUP(GW9,'FR Sheep'!$C8:$M6000,8))</f>
        <v>7</v>
      </c>
      <c r="GX21" s="217">
        <f>IF(ISERROR(VLOOKUP(GX9,'FR Sheep'!$C8:$M6000,8)), "-", VLOOKUP(GX9,'FR Sheep'!$C8:$M6000,8))</f>
        <v>7</v>
      </c>
      <c r="GY21" s="217">
        <f>IF(ISERROR(VLOOKUP(GY9,'FR Sheep'!$C8:$M6000,8)), "-", VLOOKUP(GY9,'FR Sheep'!$C8:$M6000,8))</f>
        <v>7</v>
      </c>
      <c r="GZ21" s="217">
        <f>IF(ISERROR(VLOOKUP(GZ9,'FR Sheep'!$C8:$M6000,8)), "-", VLOOKUP(GZ9,'FR Sheep'!$C8:$M6000,8))</f>
        <v>6.9</v>
      </c>
      <c r="HA21" s="217">
        <f>IF(ISERROR(VLOOKUP(HA9,'FR Sheep'!$C8:$M6000,8)), "-", VLOOKUP(HA9,'FR Sheep'!$C8:$M6000,8))</f>
        <v>6.9</v>
      </c>
      <c r="HB21" s="217">
        <f>IF(ISERROR(VLOOKUP(HB9,'FR Sheep'!$C8:$M6000,8)), "-", VLOOKUP(HB9,'FR Sheep'!$C8:$M6000,8))</f>
        <v>6.8</v>
      </c>
      <c r="HC21" s="217">
        <f>IF(ISERROR(VLOOKUP(HC9,'FR Sheep'!$C8:$M6000,8)), "-", VLOOKUP(HC9,'FR Sheep'!$C8:$M6000,8))</f>
        <v>6.6</v>
      </c>
      <c r="HD21" s="217">
        <f>IF(ISERROR(VLOOKUP(HD9,'FR Sheep'!$C8:$M6000,8)), "-", VLOOKUP(HD9,'FR Sheep'!$C8:$M6000,8))</f>
        <v>6.2</v>
      </c>
      <c r="HE21" s="217">
        <f>IF(ISERROR(VLOOKUP(HE9,'FR Sheep'!$C8:$M6000,8)), "-", VLOOKUP(HE9,'FR Sheep'!$C8:$M6000,8))</f>
        <v>6.3</v>
      </c>
      <c r="HF21" s="217">
        <f>IF(ISERROR(VLOOKUP(HF9,'FR Sheep'!$C8:$M6000,8)), "-", VLOOKUP(HF9,'FR Sheep'!$C8:$M6000,8))</f>
        <v>6.6</v>
      </c>
      <c r="HG21" s="217">
        <f>IF(ISERROR(VLOOKUP(HG9,'FR Sheep'!$C8:$M6000,8)), "-", VLOOKUP(HG9,'FR Sheep'!$C8:$M6000,8))</f>
        <v>6.6</v>
      </c>
      <c r="HH21" s="217">
        <f>IF(ISERROR(VLOOKUP(HH9,'FR Sheep'!$C8:$M6000,8)), "-", VLOOKUP(HH9,'FR Sheep'!$C8:$M6000,8))</f>
        <v>6.5</v>
      </c>
      <c r="HI21" s="217">
        <f>IF(ISERROR(VLOOKUP(HI9,'FR Sheep'!$C8:$M6000,8)), "-", VLOOKUP(HI9,'FR Sheep'!$C8:$M6000,8))</f>
        <v>6.1</v>
      </c>
      <c r="HJ21" s="217">
        <f>IF(ISERROR(VLOOKUP(HJ9,'FR Sheep'!$C8:$M6000,8)), "-", VLOOKUP(HJ9,'FR Sheep'!$C8:$M6000,8))</f>
        <v>5.9</v>
      </c>
      <c r="HK21" s="217">
        <f>IF(ISERROR(VLOOKUP(HK9,'FR Sheep'!$C8:$M6000,8)), "-", VLOOKUP(HK9,'FR Sheep'!$C8:$M6000,8))</f>
        <v>5.9</v>
      </c>
      <c r="HL21" s="217">
        <f>IF(ISERROR(VLOOKUP(HL9,'FR Sheep'!$C8:$M6000,8)), "-", VLOOKUP(HL9,'FR Sheep'!$C8:$M6000,8))</f>
        <v>5.9</v>
      </c>
      <c r="HM21" s="217">
        <f>IF(ISERROR(VLOOKUP(HM9,'FR Sheep'!$C8:$M6000,8)), "-", VLOOKUP(HM9,'FR Sheep'!$C8:$M6000,8))</f>
        <v>6.2</v>
      </c>
      <c r="HN21" s="217">
        <f>IF(ISERROR(VLOOKUP(HN9,'FR Sheep'!$C8:$M6000,8)), "-", VLOOKUP(HN9,'FR Sheep'!$C8:$M6000,8))</f>
        <v>6.2</v>
      </c>
      <c r="HO21" s="217">
        <f>IF(ISERROR(VLOOKUP(HO9,'FR Sheep'!$C8:$M6000,8)), "-", VLOOKUP(HO9,'FR Sheep'!$C8:$M6000,8))</f>
        <v>6.2</v>
      </c>
      <c r="HP21" s="217">
        <f>IF(ISERROR(VLOOKUP(HP9,'FR Sheep'!$C8:$M6000,8)), "-", VLOOKUP(HP9,'FR Sheep'!$C8:$M6000,8))</f>
        <v>6.4</v>
      </c>
      <c r="HQ21" s="217">
        <f>IF(ISERROR(VLOOKUP(HQ9,'FR Sheep'!$C8:$M6000,8)), "-", VLOOKUP(HQ9,'FR Sheep'!$C8:$M6000,8))</f>
        <v>6.3</v>
      </c>
      <c r="HR21" s="217">
        <f>IF(ISERROR(VLOOKUP(HR9,'FR Sheep'!$C8:$M6000,8)), "-", VLOOKUP(HR9,'FR Sheep'!$C8:$M6000,8))</f>
        <v>6.2</v>
      </c>
      <c r="HS21" s="217">
        <f>IF(ISERROR(VLOOKUP(HS9,'FR Sheep'!$C8:$M6000,8)), "-", VLOOKUP(HS9,'FR Sheep'!$C8:$M6000,8))</f>
        <v>6.2</v>
      </c>
      <c r="HT21" s="217">
        <f>IF(ISERROR(VLOOKUP(HT9,'FR Sheep'!$C8:$M6000,8)), "-", VLOOKUP(HT9,'FR Sheep'!$C8:$M6000,8))</f>
        <v>6.2</v>
      </c>
      <c r="HU21" s="217">
        <f>IF(ISERROR(VLOOKUP(HU9,'FR Sheep'!$C8:$M6000,8)), "-", VLOOKUP(HU9,'FR Sheep'!$C8:$M6000,8))</f>
        <v>6.2</v>
      </c>
      <c r="HV21" s="217">
        <f>IF(ISERROR(VLOOKUP(HV9,'FR Sheep'!$C8:$M6000,8)), "-", VLOOKUP(HV9,'FR Sheep'!$C8:$M6000,8))</f>
        <v>6.2</v>
      </c>
      <c r="HW21" s="217">
        <f>IF(ISERROR(VLOOKUP(HW9,'FR Sheep'!$C8:$M6000,8)), "-", VLOOKUP(HW9,'FR Sheep'!$C8:$M6000,8))</f>
        <v>6.1</v>
      </c>
      <c r="HX21" s="217">
        <f>IF(ISERROR(VLOOKUP(HX9,'FR Sheep'!$C8:$M6000,8)), "-", VLOOKUP(HX9,'FR Sheep'!$C8:$M6000,8))</f>
        <v>6</v>
      </c>
      <c r="HY21" s="217">
        <f>IF(ISERROR(VLOOKUP(HY9,'FR Sheep'!$C8:$M6000,8)), "-", VLOOKUP(HY9,'FR Sheep'!$C8:$M6000,8))</f>
        <v>5.9</v>
      </c>
      <c r="HZ21" s="217">
        <f>IF(ISERROR(VLOOKUP(HZ9,'FR Sheep'!$C8:$M6000,8)), "-", VLOOKUP(HZ9,'FR Sheep'!$C8:$M6000,8))</f>
        <v>5.9</v>
      </c>
      <c r="IA21" s="217">
        <f>IF(ISERROR(VLOOKUP(IA9,'FR Sheep'!$C8:$M6000,8)), "-", VLOOKUP(IA9,'FR Sheep'!$C8:$M6000,8))</f>
        <v>5.9</v>
      </c>
      <c r="IB21" s="217">
        <f>IF(ISERROR(VLOOKUP(IB9,'FR Sheep'!$C8:$M6000,8)), "-", VLOOKUP(IB9,'FR Sheep'!$C8:$M6000,8))</f>
        <v>5.9</v>
      </c>
      <c r="IC21" s="217">
        <f>IF(ISERROR(VLOOKUP(IC9,'FR Sheep'!$C8:$M6000,8)), "-", VLOOKUP(IC9,'FR Sheep'!$C8:$M6000,8))</f>
        <v>5.8</v>
      </c>
      <c r="ID21" s="217">
        <f>IF(ISERROR(VLOOKUP(ID9,'FR Sheep'!$C8:$M6000,8)), "-", VLOOKUP(ID9,'FR Sheep'!$C8:$M6000,8))</f>
        <v>5.9</v>
      </c>
      <c r="IE21" s="217">
        <f>IF(ISERROR(VLOOKUP(IE9,'FR Sheep'!$C8:$M6000,8)), "-", VLOOKUP(IE9,'FR Sheep'!$C8:$M6000,8))</f>
        <v>5.9</v>
      </c>
      <c r="IF21" s="217">
        <f>IF(ISERROR(VLOOKUP(IF9,'FR Sheep'!$C8:$M6000,8)), "-", VLOOKUP(IF9,'FR Sheep'!$C8:$M6000,8))</f>
        <v>5.9</v>
      </c>
      <c r="IG21" s="217">
        <f>IF(ISERROR(VLOOKUP(IG9,'FR Sheep'!$C8:$M6000,8)), "-", VLOOKUP(IG9,'FR Sheep'!$C8:$M6000,8))</f>
        <v>5.9</v>
      </c>
      <c r="IH21" s="217">
        <f>IF(ISERROR(VLOOKUP(IH9,'FR Sheep'!$C8:$M6000,8)), "-", VLOOKUP(IH9,'FR Sheep'!$C8:$M6000,8))</f>
        <v>6</v>
      </c>
      <c r="II21" s="217">
        <f>IF(ISERROR(VLOOKUP(II9,'FR Sheep'!$C8:$M6000,8)), "-", VLOOKUP(II9,'FR Sheep'!$C8:$M6000,8))</f>
        <v>6.1</v>
      </c>
      <c r="IJ21" s="217">
        <f>IF(ISERROR(VLOOKUP(IJ9,'FR Sheep'!$C8:$M6000,8)), "-", VLOOKUP(IJ9,'FR Sheep'!$C8:$M6000,8))</f>
        <v>6.1</v>
      </c>
      <c r="IK21" s="217">
        <f>IF(ISERROR(VLOOKUP(IK9,'FR Sheep'!$C8:$M6000,8)), "-", VLOOKUP(IK9,'FR Sheep'!$C8:$M6000,8))</f>
        <v>6.7</v>
      </c>
      <c r="IL21" s="217">
        <f>IF(ISERROR(VLOOKUP(IL9,'FR Sheep'!$C8:$M6000,8)), "-", VLOOKUP(IL9,'FR Sheep'!$C8:$M6000,8))</f>
        <v>6.9</v>
      </c>
      <c r="IM21" s="217">
        <f>IF(ISERROR(VLOOKUP(IM9,'FR Sheep'!$C8:$M6000,8)), "-", VLOOKUP(IM9,'FR Sheep'!$C8:$M6000,8))</f>
        <v>6.9</v>
      </c>
      <c r="IN21" s="217">
        <f>IF(ISERROR(VLOOKUP(IN9,'FR Sheep'!$C8:$M6000,8)), "-", VLOOKUP(IN9,'FR Sheep'!$C8:$M6000,8))</f>
        <v>7.2</v>
      </c>
      <c r="IO21" s="217">
        <f>IF(ISERROR(VLOOKUP(IO9,'FR Sheep'!$C8:$M6000,8)), "-", VLOOKUP(IO9,'FR Sheep'!$C8:$M6000,8))</f>
        <v>7.2</v>
      </c>
      <c r="IP21" s="217">
        <f>IF(ISERROR(VLOOKUP(IP9,'FR Sheep'!$C8:$M6000,8)), "-", VLOOKUP(IP9,'FR Sheep'!$C8:$M6000,8))</f>
        <v>6.9</v>
      </c>
      <c r="IQ21" s="217">
        <f>IF(ISERROR(VLOOKUP(IQ9,'FR Sheep'!$C8:$M6000,8)), "-", VLOOKUP(IQ9,'FR Sheep'!$C8:$M6000,8))</f>
        <v>7</v>
      </c>
      <c r="IR21" s="217">
        <f>IF(ISERROR(VLOOKUP(IR9,'FR Sheep'!$C8:$M6000,8)), "-", VLOOKUP(IR9,'FR Sheep'!$C8:$M6000,8))</f>
        <v>7</v>
      </c>
      <c r="IS21" s="217">
        <f>IF(ISERROR(VLOOKUP(IS9,'FR Sheep'!$C8:$M6000,8)), "-", VLOOKUP(IS9,'FR Sheep'!$C8:$M6000,8))</f>
        <v>7</v>
      </c>
      <c r="IT21" s="217">
        <f>IF(ISERROR(VLOOKUP(IT9,'FR Sheep'!$C8:$M6000,8)), "-", VLOOKUP(IT9,'FR Sheep'!$C8:$M6000,8))</f>
        <v>7</v>
      </c>
      <c r="IU21" s="217">
        <f>IF(ISERROR(VLOOKUP(IU9,'FR Sheep'!$C8:$M6000,8)), "-", VLOOKUP(IU9,'FR Sheep'!$C8:$M6000,8))</f>
        <v>7.3</v>
      </c>
      <c r="IV21" s="217">
        <f>IF(ISERROR(VLOOKUP(IV9,'FR Sheep'!$C8:$M6000,8)), "-", VLOOKUP(IV9,'FR Sheep'!$C8:$M6000,8))</f>
        <v>7.5</v>
      </c>
      <c r="IW21" s="217">
        <f>IF(ISERROR(VLOOKUP(IW9,'FR Sheep'!$C8:$M6000,8)), "-", VLOOKUP(IW9,'FR Sheep'!$C8:$M6000,8))</f>
        <v>7.5</v>
      </c>
      <c r="IX21" s="217">
        <f>IF(ISERROR(VLOOKUP(IX9,'FR Sheep'!$C8:$M6000,8)), "-", VLOOKUP(IX9,'FR Sheep'!$C8:$M6000,8))</f>
        <v>7.7</v>
      </c>
      <c r="IY21" s="217">
        <f>IF(ISERROR(VLOOKUP(IY9,'FR Sheep'!$C8:$M6000,8)), "-", VLOOKUP(IY9,'FR Sheep'!$C8:$M6000,8))</f>
        <v>7.9</v>
      </c>
      <c r="IZ21" s="217">
        <f>IF(ISERROR(VLOOKUP(IZ9,'FR Sheep'!$C8:$M6000,8)), "-", VLOOKUP(IZ9,'FR Sheep'!$C8:$M6000,8))</f>
        <v>8.3000000000000007</v>
      </c>
      <c r="JA21" s="217">
        <f>IF(ISERROR(VLOOKUP(JA9,'FR Sheep'!$C8:$M6000,8)), "-", VLOOKUP(JA9,'FR Sheep'!$C8:$M6000,8))</f>
        <v>8.9</v>
      </c>
      <c r="JB21" s="217">
        <f>IF(ISERROR(VLOOKUP(JB9,'FR Sheep'!$C8:$M6000,8)), "-", VLOOKUP(JB9,'FR Sheep'!$C8:$M6000,8))</f>
        <v>8.3000000000000007</v>
      </c>
      <c r="JC21" s="217">
        <f>IF(ISERROR(VLOOKUP(JC9,'FR Sheep'!$C8:$M6000,8)), "-", VLOOKUP(JC9,'FR Sheep'!$C8:$M6000,8))</f>
        <v>8</v>
      </c>
      <c r="JD21" s="217">
        <f>IF(ISERROR(VLOOKUP(JD9,'FR Sheep'!$C8:$M6000,8)), "-", VLOOKUP(JD9,'FR Sheep'!$C8:$M6000,8))</f>
        <v>8.3000000000000007</v>
      </c>
      <c r="JE21" s="217">
        <f>IF(ISERROR(VLOOKUP(JE9,'FR Sheep'!$C8:$M6000,8)), "-", VLOOKUP(JE9,'FR Sheep'!$C8:$M6000,8))</f>
        <v>8.6999999999999993</v>
      </c>
      <c r="JF21" s="240"/>
      <c r="JG21" s="240"/>
      <c r="JH21" s="240"/>
      <c r="JW21" s="231"/>
      <c r="JX21" s="231"/>
    </row>
    <row r="22" spans="2:284" ht="15" customHeight="1">
      <c r="B22" s="263" t="s">
        <v>119</v>
      </c>
      <c r="C22" s="258"/>
      <c r="D22" s="200"/>
      <c r="E22" s="200"/>
      <c r="F22" s="200"/>
      <c r="G22" s="200"/>
      <c r="H22" s="200"/>
      <c r="I22" s="200"/>
      <c r="J22" s="200"/>
      <c r="K22" s="200"/>
      <c r="L22" s="200"/>
      <c r="M22" s="200"/>
      <c r="N22" s="200"/>
      <c r="O22" s="200"/>
      <c r="P22" s="200"/>
      <c r="Q22" s="200"/>
      <c r="R22" s="200"/>
      <c r="S22" s="200"/>
      <c r="T22" s="200"/>
      <c r="U22" s="200"/>
      <c r="V22" s="200"/>
      <c r="W22" s="200"/>
      <c r="X22" s="200"/>
      <c r="Y22" s="200"/>
      <c r="Z22" s="200"/>
      <c r="AA22" s="200"/>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c r="CD22" s="200"/>
      <c r="CE22" s="200"/>
      <c r="CF22" s="200"/>
      <c r="CG22" s="200"/>
      <c r="CH22" s="200"/>
      <c r="CI22" s="200"/>
      <c r="CJ22" s="200"/>
      <c r="CK22" s="200"/>
      <c r="CL22" s="200"/>
      <c r="CM22" s="200"/>
      <c r="CN22" s="200"/>
      <c r="CO22" s="200"/>
      <c r="CP22" s="200"/>
      <c r="CQ22" s="200"/>
      <c r="CR22" s="200"/>
      <c r="CS22" s="200"/>
      <c r="CT22" s="200"/>
      <c r="CU22" s="200"/>
      <c r="CV22" s="200"/>
      <c r="CW22" s="200"/>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0"/>
      <c r="DX22" s="200"/>
      <c r="DY22" s="200"/>
      <c r="DZ22" s="200"/>
      <c r="EA22" s="200"/>
      <c r="EB22" s="200"/>
      <c r="EC22" s="200"/>
      <c r="ED22" s="200"/>
      <c r="EE22" s="200"/>
      <c r="EF22" s="200"/>
      <c r="EG22" s="200"/>
      <c r="EH22" s="200"/>
      <c r="EI22" s="200"/>
      <c r="EJ22" s="200"/>
      <c r="EK22" s="200"/>
      <c r="EL22" s="200"/>
      <c r="EM22" s="200"/>
      <c r="EN22" s="200"/>
      <c r="EO22" s="200"/>
      <c r="EP22" s="200"/>
      <c r="EQ22" s="200"/>
      <c r="ER22" s="200"/>
      <c r="ES22" s="200"/>
      <c r="ET22" s="200"/>
      <c r="EU22" s="200"/>
      <c r="EV22" s="200"/>
      <c r="EW22" s="200"/>
      <c r="EX22" s="200"/>
      <c r="EY22" s="200"/>
      <c r="EZ22" s="200"/>
      <c r="FA22" s="200"/>
      <c r="FB22" s="200"/>
      <c r="FC22" s="200"/>
      <c r="FD22" s="200"/>
      <c r="FE22" s="200"/>
      <c r="FF22" s="200"/>
      <c r="FG22" s="200"/>
      <c r="FH22" s="200"/>
      <c r="FI22" s="200"/>
      <c r="FJ22" s="200"/>
      <c r="FK22" s="200"/>
      <c r="FL22" s="200"/>
      <c r="FM22" s="200"/>
      <c r="FN22" s="200"/>
      <c r="FO22" s="200"/>
      <c r="FP22" s="200"/>
      <c r="FQ22" s="200"/>
      <c r="FR22" s="200"/>
      <c r="FS22" s="200"/>
      <c r="FT22" s="200"/>
      <c r="FU22" s="200"/>
      <c r="FV22" s="200"/>
      <c r="FW22" s="200"/>
      <c r="FX22" s="200"/>
      <c r="FY22" s="200"/>
      <c r="FZ22" s="200"/>
      <c r="GA22" s="200"/>
      <c r="GB22" s="200"/>
      <c r="GC22" s="200"/>
      <c r="GD22" s="200"/>
      <c r="GE22" s="200"/>
      <c r="GF22" s="200"/>
      <c r="GG22" s="200"/>
      <c r="GH22" s="200"/>
      <c r="GI22" s="200"/>
      <c r="GJ22" s="200"/>
      <c r="GK22" s="200"/>
      <c r="GL22" s="200"/>
      <c r="GM22" s="200"/>
      <c r="GN22" s="200"/>
      <c r="GO22" s="200"/>
      <c r="GP22" s="200"/>
      <c r="GQ22" s="200"/>
      <c r="GR22" s="200"/>
      <c r="GS22" s="200"/>
      <c r="GT22" s="200"/>
      <c r="GU22" s="200"/>
      <c r="GV22" s="200"/>
      <c r="GW22" s="200"/>
      <c r="GX22" s="200"/>
      <c r="GY22" s="200"/>
      <c r="GZ22" s="200"/>
      <c r="HA22" s="200"/>
      <c r="HB22" s="200"/>
      <c r="HC22" s="200"/>
      <c r="HD22" s="200"/>
      <c r="HE22" s="200"/>
      <c r="HF22" s="200"/>
      <c r="HG22" s="200"/>
      <c r="HH22" s="200"/>
      <c r="HI22" s="200"/>
      <c r="HJ22" s="200"/>
      <c r="HK22" s="200"/>
      <c r="HL22" s="200"/>
      <c r="HM22" s="200"/>
      <c r="HN22" s="200"/>
      <c r="HO22" s="200"/>
      <c r="HP22" s="200"/>
      <c r="HQ22" s="200"/>
      <c r="HR22" s="200"/>
      <c r="HS22" s="200"/>
      <c r="HT22" s="200"/>
      <c r="HU22" s="200"/>
      <c r="HV22" s="200"/>
      <c r="HW22" s="200"/>
      <c r="HX22" s="200"/>
      <c r="HY22" s="200"/>
      <c r="HZ22" s="200"/>
      <c r="IA22" s="200"/>
      <c r="IB22" s="200"/>
      <c r="IC22" s="200"/>
      <c r="ID22" s="200"/>
      <c r="IE22" s="200"/>
      <c r="IF22" s="200"/>
      <c r="IG22" s="200"/>
      <c r="IH22" s="200"/>
      <c r="II22" s="200"/>
      <c r="IJ22" s="200"/>
      <c r="IK22" s="200"/>
      <c r="IL22" s="200"/>
      <c r="IM22" s="200"/>
      <c r="IN22" s="200"/>
      <c r="IO22" s="200"/>
      <c r="IP22" s="200"/>
      <c r="IQ22" s="200"/>
      <c r="IR22" s="200"/>
      <c r="IS22" s="200"/>
      <c r="IT22" s="200"/>
      <c r="IU22" s="200"/>
      <c r="IV22" s="200"/>
      <c r="IW22" s="200"/>
      <c r="IX22" s="200"/>
      <c r="IY22" s="200"/>
      <c r="IZ22" s="200"/>
      <c r="JA22" s="200"/>
      <c r="JB22" s="200"/>
      <c r="JC22" s="200"/>
      <c r="JD22" s="200"/>
      <c r="JE22" s="200"/>
      <c r="JF22" s="240"/>
      <c r="JG22" s="240"/>
      <c r="JH22" s="240"/>
      <c r="JW22" s="231"/>
      <c r="JX22" s="231"/>
    </row>
    <row r="23" spans="2:284" ht="15" customHeight="1">
      <c r="B23" s="279" t="s">
        <v>11</v>
      </c>
      <c r="C23" s="220"/>
      <c r="D23" s="214" t="s">
        <v>12</v>
      </c>
      <c r="E23" s="216">
        <f>IF(ISERROR(VLOOKUP(E9,'SP Pigs'!1:6000,6)), "-",VLOOKUP(E9,'SP Pigs'!1:6000,6))</f>
        <v>2.2949999999999999</v>
      </c>
      <c r="F23" s="216">
        <f>IF(ISERROR(VLOOKUP(F9,'SP Pigs'!1:6000,6)), "-",VLOOKUP(F9,'SP Pigs'!1:6000,6))</f>
        <v>2.3149999999999999</v>
      </c>
      <c r="G23" s="216">
        <f>IF(ISERROR(VLOOKUP(G9,'SP Pigs'!1:6000,6)), "-",VLOOKUP(G9,'SP Pigs'!1:6000,6))</f>
        <v>2.355</v>
      </c>
      <c r="H23" s="216">
        <f>IF(ISERROR(VLOOKUP(H9,'SP Pigs'!1:6000,6)), "-",VLOOKUP(H9,'SP Pigs'!1:6000,6))</f>
        <v>2.3849999999999998</v>
      </c>
      <c r="I23" s="216">
        <f>IF(ISERROR(VLOOKUP(I9,'SP Pigs'!1:6000,6)), "-",VLOOKUP(I9,'SP Pigs'!1:6000,6))</f>
        <v>2.3849999999999998</v>
      </c>
      <c r="J23" s="216">
        <f>IF(ISERROR(VLOOKUP(J9,'SP Pigs'!1:6000,6)), "-",VLOOKUP(J9,'SP Pigs'!1:6000,6))</f>
        <v>2.3849999999999998</v>
      </c>
      <c r="K23" s="216">
        <f>IF(ISERROR(VLOOKUP(K9,'SP Pigs'!1:6000,6)), "-",VLOOKUP(K9,'SP Pigs'!1:6000,6))</f>
        <v>2.4249999999999998</v>
      </c>
      <c r="L23" s="216">
        <f>IF(ISERROR(VLOOKUP(L9,'SP Pigs'!1:6000,6)), "-",VLOOKUP(L9,'SP Pigs'!1:6000,6))</f>
        <v>2.4249999999999998</v>
      </c>
      <c r="M23" s="216">
        <f>IF(ISERROR(VLOOKUP(M9,'SP Pigs'!1:6000,6)), "-",VLOOKUP(M9,'SP Pigs'!1:6000,6))</f>
        <v>2.4450000000000003</v>
      </c>
      <c r="N23" s="216">
        <f>IF(ISERROR(VLOOKUP(N9,'SP Pigs'!1:6000,6)), "-",VLOOKUP(N9,'SP Pigs'!1:6000,6))</f>
        <v>2.4450000000000003</v>
      </c>
      <c r="O23" s="216">
        <f>IF(ISERROR(VLOOKUP(O9,'SP Pigs'!1:6000,6)), "-",VLOOKUP(O9,'SP Pigs'!1:6000,6))</f>
        <v>2.4450000000000003</v>
      </c>
      <c r="P23" s="216">
        <f>IF(ISERROR(VLOOKUP(P9,'SP Pigs'!1:6000,6)), "-",VLOOKUP(P9,'SP Pigs'!1:6000,6))</f>
        <v>2.4450000000000003</v>
      </c>
      <c r="Q23" s="216">
        <f>IF(ISERROR(VLOOKUP(Q9,'SP Pigs'!1:6000,6)), "-",VLOOKUP(Q9,'SP Pigs'!1:6000,6))</f>
        <v>2.4450000000000003</v>
      </c>
      <c r="R23" s="216">
        <f>IF(ISERROR(VLOOKUP(R9,'SP Pigs'!1:6000,6)), "-",VLOOKUP(R9,'SP Pigs'!1:6000,6))</f>
        <v>2.4450000000000003</v>
      </c>
      <c r="S23" s="216">
        <f>IF(ISERROR(VLOOKUP(S9,'SP Pigs'!1:6000,6)), "-",VLOOKUP(S9,'SP Pigs'!1:6000,6))</f>
        <v>2.4450000000000003</v>
      </c>
      <c r="T23" s="216">
        <f>IF(ISERROR(VLOOKUP(T9,'SP Pigs'!1:6000,6)), "-",VLOOKUP(T9,'SP Pigs'!1:6000,6))</f>
        <v>2.4450000000000003</v>
      </c>
      <c r="U23" s="216">
        <f>IF(ISERROR(VLOOKUP(U9,'SP Pigs'!1:6000,6)), "-",VLOOKUP(U9,'SP Pigs'!1:6000,6))</f>
        <v>2.4450000000000003</v>
      </c>
      <c r="V23" s="216">
        <f>IF(ISERROR(VLOOKUP(V9,'SP Pigs'!1:6000,6)), "-",VLOOKUP(V9,'SP Pigs'!1:6000,6))</f>
        <v>2.4450000000000003</v>
      </c>
      <c r="W23" s="216">
        <f>IF(ISERROR(VLOOKUP(W9,'SP Pigs'!1:6000,6)), "-",VLOOKUP(W9,'SP Pigs'!1:6000,6))</f>
        <v>2.4450000000000003</v>
      </c>
      <c r="X23" s="216">
        <f>IF(ISERROR(VLOOKUP(X9,'SP Pigs'!1:6000,6)), "-",VLOOKUP(X9,'SP Pigs'!1:6000,6))</f>
        <v>2.4450000000000003</v>
      </c>
      <c r="Y23" s="216">
        <f>IF(ISERROR(VLOOKUP(Y9,'SP Pigs'!1:6000,6)), "-",VLOOKUP(Y9,'SP Pigs'!1:6000,6))</f>
        <v>2.4450000000000003</v>
      </c>
      <c r="Z23" s="216">
        <f>IF(ISERROR(VLOOKUP(Z9,'SP Pigs'!1:6000,6)), "-",VLOOKUP(Z9,'SP Pigs'!1:6000,6))</f>
        <v>2.4249999999999998</v>
      </c>
      <c r="AA23" s="216">
        <f>IF(ISERROR(VLOOKUP(AA9,'SP Pigs'!1:6000,6)), "-",VLOOKUP(AA9,'SP Pigs'!1:6000,6))</f>
        <v>2.4050000000000002</v>
      </c>
      <c r="AB23" s="216">
        <f>IF(ISERROR(VLOOKUP(AB9,'SP Pigs'!1:6000,6)), "-",VLOOKUP(AB9,'SP Pigs'!1:6000,6))</f>
        <v>2.3849999999999998</v>
      </c>
      <c r="AC23" s="216">
        <f>IF(ISERROR(VLOOKUP(AC9,'SP Pigs'!1:6000,6)), "-",VLOOKUP(AC9,'SP Pigs'!1:6000,6))</f>
        <v>2.3849999999999998</v>
      </c>
      <c r="AD23" s="216">
        <f>IF(ISERROR(VLOOKUP(AD9,'SP Pigs'!1:6000,6)), "-",VLOOKUP(AD9,'SP Pigs'!1:6000,6))</f>
        <v>2.3650000000000002</v>
      </c>
      <c r="AE23" s="216">
        <f>IF(ISERROR(VLOOKUP(AE9,'SP Pigs'!1:6000,6)), "-",VLOOKUP(AE9,'SP Pigs'!1:6000,6))</f>
        <v>2.3650000000000002</v>
      </c>
      <c r="AF23" s="216">
        <f>IF(ISERROR(VLOOKUP(AF9,'SP Pigs'!1:6000,6)), "-",VLOOKUP(AF9,'SP Pigs'!1:6000,6))</f>
        <v>2.3650000000000002</v>
      </c>
      <c r="AG23" s="216">
        <f>IF(ISERROR(VLOOKUP(AG9,'SP Pigs'!1:6000,6)), "-",VLOOKUP(AG9,'SP Pigs'!1:6000,6))</f>
        <v>2.3650000000000002</v>
      </c>
      <c r="AH23" s="216">
        <f>IF(ISERROR(VLOOKUP(AH9,'SP Pigs'!1:6000,6)), "-",VLOOKUP(AH9,'SP Pigs'!1:6000,6))</f>
        <v>2.3650000000000002</v>
      </c>
      <c r="AI23" s="216">
        <f>IF(ISERROR(VLOOKUP(AI9,'SP Pigs'!1:6000,6)), "-",VLOOKUP(AI9,'SP Pigs'!1:6000,6))</f>
        <v>2.3650000000000002</v>
      </c>
      <c r="AJ23" s="216">
        <f>IF(ISERROR(VLOOKUP(AJ9,'SP Pigs'!1:6000,6)), "-",VLOOKUP(AJ9,'SP Pigs'!1:6000,6))</f>
        <v>2.3650000000000002</v>
      </c>
      <c r="AK23" s="216">
        <f>IF(ISERROR(VLOOKUP(AK9,'SP Pigs'!1:6000,6)), "-",VLOOKUP(AK9,'SP Pigs'!1:6000,6))</f>
        <v>2.3650000000000002</v>
      </c>
      <c r="AL23" s="216">
        <f>IF(ISERROR(VLOOKUP(AL9,'SP Pigs'!1:6000,6)), "-",VLOOKUP(AL9,'SP Pigs'!1:6000,6))</f>
        <v>2.3650000000000002</v>
      </c>
      <c r="AM23" s="216">
        <f>IF(ISERROR(VLOOKUP(AM9,'SP Pigs'!1:6000,6)), "-",VLOOKUP(AM9,'SP Pigs'!1:6000,6))</f>
        <v>2.3650000000000002</v>
      </c>
      <c r="AN23" s="216">
        <f>IF(ISERROR(VLOOKUP(AN9,'SP Pigs'!1:6000,6)), "-",VLOOKUP(AN9,'SP Pigs'!1:6000,6))</f>
        <v>2.3650000000000002</v>
      </c>
      <c r="AO23" s="216">
        <f>IF(ISERROR(VLOOKUP(AO9,'SP Pigs'!1:6000,6)), "-",VLOOKUP(AO9,'SP Pigs'!1:6000,6))</f>
        <v>2.3650000000000002</v>
      </c>
      <c r="AP23" s="216">
        <f>IF(ISERROR(VLOOKUP(AP9,'SP Pigs'!1:6000,6)), "-",VLOOKUP(AP9,'SP Pigs'!1:6000,6))</f>
        <v>2.3650000000000002</v>
      </c>
      <c r="AQ23" s="216">
        <f>IF(ISERROR(VLOOKUP(AQ9,'SP Pigs'!1:6000,6)), "-",VLOOKUP(AQ9,'SP Pigs'!1:6000,6))</f>
        <v>2.3650000000000002</v>
      </c>
      <c r="AR23" s="216">
        <f>IF(ISERROR(VLOOKUP(AR9,'SP Pigs'!1:6000,6)), "-",VLOOKUP(AR9,'SP Pigs'!1:6000,6))</f>
        <v>2.3650000000000002</v>
      </c>
      <c r="AS23" s="216">
        <f>IF(ISERROR(VLOOKUP(AS9,'SP Pigs'!1:6000,6)), "-",VLOOKUP(AS9,'SP Pigs'!1:6000,6))</f>
        <v>2.3650000000000002</v>
      </c>
      <c r="AT23" s="216">
        <f>IF(ISERROR(VLOOKUP(AT9,'SP Pigs'!1:6000,6)), "-",VLOOKUP(AT9,'SP Pigs'!1:6000,6))</f>
        <v>2.3650000000000002</v>
      </c>
      <c r="AU23" s="216">
        <f>IF(ISERROR(VLOOKUP(AU9,'SP Pigs'!1:6000,6)), "-",VLOOKUP(AU9,'SP Pigs'!1:6000,6))</f>
        <v>2.3650000000000002</v>
      </c>
      <c r="AV23" s="216">
        <f>IF(ISERROR(VLOOKUP(AV9,'SP Pigs'!1:6000,6)), "-",VLOOKUP(AV9,'SP Pigs'!1:6000,6))</f>
        <v>2.4249999999999998</v>
      </c>
      <c r="AW23" s="216">
        <f>IF(ISERROR(VLOOKUP(AW9,'SP Pigs'!1:6000,6)), "-",VLOOKUP(AW9,'SP Pigs'!1:6000,6))</f>
        <v>2.4249999999999998</v>
      </c>
      <c r="AX23" s="216">
        <f>IF(ISERROR(VLOOKUP(AX9,'SP Pigs'!1:6000,6)), "-",VLOOKUP(AX9,'SP Pigs'!1:6000,6))</f>
        <v>2.5049999999999999</v>
      </c>
      <c r="AY23" s="216">
        <f>IF(ISERROR(VLOOKUP(AY9,'SP Pigs'!1:6000,6)), "-",VLOOKUP(AY9,'SP Pigs'!1:6000,6))</f>
        <v>2.5649999999999999</v>
      </c>
      <c r="AZ23" s="216">
        <f>IF(ISERROR(VLOOKUP(AZ9,'SP Pigs'!1:6000,6)), "-",VLOOKUP(AZ9,'SP Pigs'!1:6000,6))</f>
        <v>2.645</v>
      </c>
      <c r="BA23" s="216">
        <f>IF(ISERROR(VLOOKUP(BA9,'SP Pigs'!1:6000,6)), "-",VLOOKUP(BA9,'SP Pigs'!1:6000,6))</f>
        <v>2.645</v>
      </c>
      <c r="BB23" s="216">
        <f>IF(ISERROR(VLOOKUP(BB9,'SP Pigs'!1:6000,6)), "-",VLOOKUP(BB9,'SP Pigs'!1:6000,6))</f>
        <v>2.645</v>
      </c>
      <c r="BC23" s="216">
        <f>IF(ISERROR(VLOOKUP(BC9,'SP Pigs'!1:6000,6)), "-",VLOOKUP(BC9,'SP Pigs'!1:6000,6))</f>
        <v>2.645</v>
      </c>
      <c r="BD23" s="216">
        <f>IF(ISERROR(VLOOKUP(BD9,'SP Pigs'!1:6000,6)), "-",VLOOKUP(BD9,'SP Pigs'!1:6000,6))</f>
        <v>2.645</v>
      </c>
      <c r="BE23" s="216">
        <f>IF(ISERROR(VLOOKUP(BE9,'SP Pigs'!1:6000,6)), "-",VLOOKUP(BE9,'SP Pigs'!1:6000,6))</f>
        <v>2.645</v>
      </c>
      <c r="BF23" s="216">
        <f>IF(ISERROR(VLOOKUP(BF9,'SP Pigs'!1:6000,6)), "-",VLOOKUP(BF9,'SP Pigs'!1:6000,6))</f>
        <v>2.645</v>
      </c>
      <c r="BG23" s="216">
        <f>IF(ISERROR(VLOOKUP(BG9,'SP Pigs'!1:6000,6)), "-",VLOOKUP(BG9,'SP Pigs'!1:6000,6))</f>
        <v>2.645</v>
      </c>
      <c r="BH23" s="216">
        <f>IF(ISERROR(VLOOKUP(BH9,'SP Pigs'!1:6000,6)), "-",VLOOKUP(BH9,'SP Pigs'!1:6000,6))</f>
        <v>2.645</v>
      </c>
      <c r="BI23" s="216">
        <f>IF(ISERROR(VLOOKUP(BI9,'SP Pigs'!1:6000,6)), "-",VLOOKUP(BI9,'SP Pigs'!1:6000,6))</f>
        <v>2.645</v>
      </c>
      <c r="BJ23" s="216">
        <f>IF(ISERROR(VLOOKUP(BJ9,'SP Pigs'!1:6000,6)), "-",VLOOKUP(BJ9,'SP Pigs'!1:6000,6))</f>
        <v>2.645</v>
      </c>
      <c r="BK23" s="216">
        <f>IF(ISERROR(VLOOKUP(BK9,'SP Pigs'!1:6000,6)), "-",VLOOKUP(BK9,'SP Pigs'!1:6000,6))</f>
        <v>2.645</v>
      </c>
      <c r="BL23" s="216">
        <f>IF(ISERROR(VLOOKUP(BL9,'SP Pigs'!1:6000,6)), "-",VLOOKUP(BL9,'SP Pigs'!1:6000,6))</f>
        <v>2.645</v>
      </c>
      <c r="BM23" s="216">
        <f>IF(ISERROR(VLOOKUP(BM9,'SP Pigs'!1:6000,6)), "-",VLOOKUP(BM9,'SP Pigs'!1:6000,6))</f>
        <v>2.645</v>
      </c>
      <c r="BN23" s="216">
        <f>IF(ISERROR(VLOOKUP(BN9,'SP Pigs'!1:6000,6)), "-",VLOOKUP(BN9,'SP Pigs'!1:6000,6))</f>
        <v>2.645</v>
      </c>
      <c r="BO23" s="216">
        <f>IF(ISERROR(VLOOKUP(BO9,'SP Pigs'!1:6000,6)), "-",VLOOKUP(BO9,'SP Pigs'!1:6000,6))</f>
        <v>2.645</v>
      </c>
      <c r="BP23" s="216">
        <f>IF(ISERROR(VLOOKUP(BP9,'SP Pigs'!1:6000,6)), "-",VLOOKUP(BP9,'SP Pigs'!1:6000,6))</f>
        <v>2.645</v>
      </c>
      <c r="BQ23" s="216">
        <f>IF(ISERROR(VLOOKUP(BQ9,'SP Pigs'!1:6000,6)), "-",VLOOKUP(BQ9,'SP Pigs'!1:6000,6))</f>
        <v>2.645</v>
      </c>
      <c r="BR23" s="216">
        <f>IF(ISERROR(VLOOKUP(BR9,'SP Pigs'!1:6000,6)), "-",VLOOKUP(BR9,'SP Pigs'!1:6000,6))</f>
        <v>2.645</v>
      </c>
      <c r="BS23" s="216">
        <f>IF(ISERROR(VLOOKUP(BS9,'SP Pigs'!1:6000,6)), "-",VLOOKUP(BS9,'SP Pigs'!1:6000,6))</f>
        <v>2.645</v>
      </c>
      <c r="BT23" s="216">
        <f>IF(ISERROR(VLOOKUP(BT9,'SP Pigs'!1:6000,6)), "-",VLOOKUP(BT9,'SP Pigs'!1:6000,6))</f>
        <v>2.645</v>
      </c>
      <c r="BU23" s="216">
        <f>IF(ISERROR(VLOOKUP(BU9,'SP Pigs'!1:6000,6)), "-",VLOOKUP(BU9,'SP Pigs'!1:6000,6))</f>
        <v>2.625</v>
      </c>
      <c r="BV23" s="216">
        <f>IF(ISERROR(VLOOKUP(BV9,'SP Pigs'!1:6000,6)), "-",VLOOKUP(BV9,'SP Pigs'!1:6000,6))</f>
        <v>2.605</v>
      </c>
      <c r="BW23" s="216">
        <f>IF(ISERROR(VLOOKUP(BW9,'SP Pigs'!1:6000,6)), "-",VLOOKUP(BW9,'SP Pigs'!1:6000,6))</f>
        <v>2.5549999999999997</v>
      </c>
      <c r="BX23" s="216">
        <f>IF(ISERROR(VLOOKUP(BX9,'SP Pigs'!1:6000,6)), "-",VLOOKUP(BX9,'SP Pigs'!1:6000,6))</f>
        <v>2.5049999999999999</v>
      </c>
      <c r="BY23" s="216">
        <f>IF(ISERROR(VLOOKUP(BY9,'SP Pigs'!1:6000,6)), "-",VLOOKUP(BY9,'SP Pigs'!1:6000,6))</f>
        <v>2.4649999999999999</v>
      </c>
      <c r="BZ23" s="216">
        <f>IF(ISERROR(VLOOKUP(BZ9,'SP Pigs'!1:6000,6)), "-",VLOOKUP(BZ9,'SP Pigs'!1:6000,6))</f>
        <v>2.4350000000000001</v>
      </c>
      <c r="CA23" s="216">
        <f>IF(ISERROR(VLOOKUP(CA9,'SP Pigs'!1:6000,6)), "-",VLOOKUP(CA9,'SP Pigs'!1:6000,6))</f>
        <v>2.415</v>
      </c>
      <c r="CB23" s="216">
        <f>IF(ISERROR(VLOOKUP(CB9,'SP Pigs'!1:6000,6)), "-",VLOOKUP(CB9,'SP Pigs'!1:6000,6))</f>
        <v>2.415</v>
      </c>
      <c r="CC23" s="216">
        <f>IF(ISERROR(VLOOKUP(CC9,'SP Pigs'!1:6000,6)), "-",VLOOKUP(CC9,'SP Pigs'!1:6000,6))</f>
        <v>2.3849999999999998</v>
      </c>
      <c r="CD23" s="216">
        <f>IF(ISERROR(VLOOKUP(CD9,'SP Pigs'!1:6000,6)), "-",VLOOKUP(CD9,'SP Pigs'!1:6000,6))</f>
        <v>2.3650000000000002</v>
      </c>
      <c r="CE23" s="216">
        <f>IF(ISERROR(VLOOKUP(CE9,'SP Pigs'!1:6000,6)), "-",VLOOKUP(CE9,'SP Pigs'!1:6000,6))</f>
        <v>2.3650000000000002</v>
      </c>
      <c r="CF23" s="216">
        <f>IF(ISERROR(VLOOKUP(CF9,'SP Pigs'!1:6000,6)), "-",VLOOKUP(CF9,'SP Pigs'!1:6000,6))</f>
        <v>2.3650000000000002</v>
      </c>
      <c r="CG23" s="216">
        <f>IF(ISERROR(VLOOKUP(CG9,'SP Pigs'!1:6000,6)), "-",VLOOKUP(CG9,'SP Pigs'!1:6000,6))</f>
        <v>2.3650000000000002</v>
      </c>
      <c r="CH23" s="216">
        <f>IF(ISERROR(VLOOKUP(CH9,'SP Pigs'!1:6000,6)), "-",VLOOKUP(CH9,'SP Pigs'!1:6000,6))</f>
        <v>2.3650000000000002</v>
      </c>
      <c r="CI23" s="216">
        <f>IF(ISERROR(VLOOKUP(CI9,'SP Pigs'!1:6000,6)), "-",VLOOKUP(CI9,'SP Pigs'!1:6000,6))</f>
        <v>2.3650000000000002</v>
      </c>
      <c r="CJ23" s="216">
        <f>IF(ISERROR(VLOOKUP(CJ9,'SP Pigs'!1:6000,6)), "-",VLOOKUP(CJ9,'SP Pigs'!1:6000,6))</f>
        <v>2.3650000000000002</v>
      </c>
      <c r="CK23" s="216">
        <f>IF(ISERROR(VLOOKUP(CK9,'SP Pigs'!1:6000,6)), "-",VLOOKUP(CK9,'SP Pigs'!1:6000,6))</f>
        <v>2.3650000000000002</v>
      </c>
      <c r="CL23" s="216">
        <f>IF(ISERROR(VLOOKUP(CL9,'SP Pigs'!1:6000,6)), "-",VLOOKUP(CL9,'SP Pigs'!1:6000,6))</f>
        <v>2.3650000000000002</v>
      </c>
      <c r="CM23" s="216">
        <f>IF(ISERROR(VLOOKUP(CM9,'SP Pigs'!1:6000,6)), "-",VLOOKUP(CM9,'SP Pigs'!1:6000,6))</f>
        <v>2.3650000000000002</v>
      </c>
      <c r="CN23" s="216">
        <f>IF(ISERROR(VLOOKUP(CN9,'SP Pigs'!1:6000,6)), "-",VLOOKUP(CN9,'SP Pigs'!1:6000,6))</f>
        <v>2.3650000000000002</v>
      </c>
      <c r="CO23" s="216">
        <f>IF(ISERROR(VLOOKUP(CO9,'SP Pigs'!1:6000,6)), "-",VLOOKUP(CO9,'SP Pigs'!1:6000,6))</f>
        <v>2.3449999999999998</v>
      </c>
      <c r="CP23" s="216">
        <f>IF(ISERROR(VLOOKUP(CP9,'SP Pigs'!1:6000,6)), "-",VLOOKUP(CP9,'SP Pigs'!1:6000,6))</f>
        <v>2.3449999999999998</v>
      </c>
      <c r="CQ23" s="216">
        <f>IF(ISERROR(VLOOKUP(CQ9,'SP Pigs'!1:6000,6)), "-",VLOOKUP(CQ9,'SP Pigs'!1:6000,6))</f>
        <v>2.3449999999999998</v>
      </c>
      <c r="CR23" s="216">
        <f>IF(ISERROR(VLOOKUP(CR9,'SP Pigs'!1:6000,6)), "-",VLOOKUP(CR9,'SP Pigs'!1:6000,6))</f>
        <v>2.3650000000000002</v>
      </c>
      <c r="CS23" s="216">
        <f>IF(ISERROR(VLOOKUP(CS9,'SP Pigs'!1:6000,6)), "-",VLOOKUP(CS9,'SP Pigs'!1:6000,6))</f>
        <v>2.3849999999999998</v>
      </c>
      <c r="CT23" s="216">
        <f>IF(ISERROR(VLOOKUP(CT9,'SP Pigs'!1:6000,6)), "-",VLOOKUP(CT9,'SP Pigs'!1:6000,6))</f>
        <v>2.415</v>
      </c>
      <c r="CU23" s="216">
        <f>IF(ISERROR(VLOOKUP(CU9,'SP Pigs'!1:6000,6)), "-",VLOOKUP(CU9,'SP Pigs'!1:6000,6))</f>
        <v>2.415</v>
      </c>
      <c r="CV23" s="216">
        <f>IF(ISERROR(VLOOKUP(CV9,'SP Pigs'!1:6000,6)), "-",VLOOKUP(CV9,'SP Pigs'!1:6000,6))</f>
        <v>2.415</v>
      </c>
      <c r="CW23" s="216">
        <f>IF(ISERROR(VLOOKUP(CW9,'SP Pigs'!1:6000,6)), "-",VLOOKUP(CW9,'SP Pigs'!1:6000,6))</f>
        <v>2.415</v>
      </c>
      <c r="CX23" s="216">
        <f>IF(ISERROR(VLOOKUP(CX9,'SP Pigs'!1:6000,6)), "-",VLOOKUP(CX9,'SP Pigs'!1:6000,6))</f>
        <v>2.415</v>
      </c>
      <c r="CY23" s="216">
        <f>IF(ISERROR(VLOOKUP(CY9,'SP Pigs'!1:6000,6)), "-",VLOOKUP(CY9,'SP Pigs'!1:6000,6))</f>
        <v>2.3849999999999998</v>
      </c>
      <c r="CZ23" s="216">
        <f>IF(ISERROR(VLOOKUP(CZ9,'SP Pigs'!1:6000,6)), "-",VLOOKUP(CZ9,'SP Pigs'!1:6000,6))</f>
        <v>2.3849999999999998</v>
      </c>
      <c r="DA23" s="216">
        <f>IF(ISERROR(VLOOKUP(DA9,'SP Pigs'!1:6000,6)), "-",VLOOKUP(DA9,'SP Pigs'!1:6000,6))</f>
        <v>2.3849999999999998</v>
      </c>
      <c r="DB23" s="216">
        <f>IF(ISERROR(VLOOKUP(DB9,'SP Pigs'!1:6000,6)), "-",VLOOKUP(DB9,'SP Pigs'!1:6000,6))</f>
        <v>2.3849999999999998</v>
      </c>
      <c r="DC23" s="216">
        <f>IF(ISERROR(VLOOKUP(DC9,'SP Pigs'!1:6000,6)), "-",VLOOKUP(DC9,'SP Pigs'!1:6000,6))</f>
        <v>2.3650000000000002</v>
      </c>
      <c r="DD23" s="216">
        <f>IF(ISERROR(VLOOKUP(DD9,'SP Pigs'!1:6000,6)), "-",VLOOKUP(DD9,'SP Pigs'!1:6000,6))</f>
        <v>2.3449999999999998</v>
      </c>
      <c r="DE23" s="216">
        <f>IF(ISERROR(VLOOKUP(DE9,'SP Pigs'!1:6000,6)), "-",VLOOKUP(DE9,'SP Pigs'!1:6000,6))</f>
        <v>2.3449999999999998</v>
      </c>
      <c r="DF23" s="216">
        <f>IF(ISERROR(VLOOKUP(DF9,'SP Pigs'!1:6000,6)), "-",VLOOKUP(DF9,'SP Pigs'!1:6000,6))</f>
        <v>2.3449999999999998</v>
      </c>
      <c r="DG23" s="216">
        <f>IF(ISERROR(VLOOKUP(DG9,'SP Pigs'!1:6000,6)), "-",VLOOKUP(DG9,'SP Pigs'!1:6000,6))</f>
        <v>2.3449999999999998</v>
      </c>
      <c r="DH23" s="216">
        <f>IF(ISERROR(VLOOKUP(DH9,'SP Pigs'!1:6000,6)), "-",VLOOKUP(DH9,'SP Pigs'!1:6000,6))</f>
        <v>2.3449999999999998</v>
      </c>
      <c r="DI23" s="216">
        <f>IF(ISERROR(VLOOKUP(DI9,'SP Pigs'!1:6000,6)), "-",VLOOKUP(DI9,'SP Pigs'!1:6000,6))</f>
        <v>2.3449999999999998</v>
      </c>
      <c r="DJ23" s="216">
        <f>IF(ISERROR(VLOOKUP(DJ9,'SP Pigs'!1:6000,6)), "-",VLOOKUP(DJ9,'SP Pigs'!1:6000,6))</f>
        <v>2.3449999999999998</v>
      </c>
      <c r="DK23" s="216">
        <f>IF(ISERROR(VLOOKUP(DK9,'SP Pigs'!1:6000,6)), "-",VLOOKUP(DK9,'SP Pigs'!1:6000,6))</f>
        <v>2.3449999999999998</v>
      </c>
      <c r="DL23" s="216">
        <f>IF(ISERROR(VLOOKUP(DL9,'SP Pigs'!1:6000,6)), "-",VLOOKUP(DL9,'SP Pigs'!1:6000,6))</f>
        <v>2.3449999999999998</v>
      </c>
      <c r="DM23" s="216">
        <f>IF(ISERROR(VLOOKUP(DM9,'SP Pigs'!1:6000,6)), "-",VLOOKUP(DM9,'SP Pigs'!1:6000,6))</f>
        <v>2.3449999999999998</v>
      </c>
      <c r="DN23" s="216">
        <f>IF(ISERROR(VLOOKUP(DN9,'SP Pigs'!1:6000,6)), "-",VLOOKUP(DN9,'SP Pigs'!1:6000,6))</f>
        <v>2.3449999999999998</v>
      </c>
      <c r="DO23" s="216">
        <f>IF(ISERROR(VLOOKUP(DO9,'SP Pigs'!1:6000,6)), "-",VLOOKUP(DO9,'SP Pigs'!1:6000,6))</f>
        <v>2.3449999999999998</v>
      </c>
      <c r="DP23" s="216">
        <f>IF(ISERROR(VLOOKUP(DP9,'SP Pigs'!1:6000,6)), "-",VLOOKUP(DP9,'SP Pigs'!1:6000,6))</f>
        <v>2.3449999999999998</v>
      </c>
      <c r="DQ23" s="216">
        <f>IF(ISERROR(VLOOKUP(DQ9,'SP Pigs'!1:6000,6)), "-",VLOOKUP(DQ9,'SP Pigs'!1:6000,6))</f>
        <v>2.3449999999999998</v>
      </c>
      <c r="DR23" s="216">
        <f>IF(ISERROR(VLOOKUP(DR9,'SP Pigs'!1:6000,6)), "-",VLOOKUP(DR9,'SP Pigs'!1:6000,6))</f>
        <v>2.3449999999999998</v>
      </c>
      <c r="DS23" s="216">
        <f>IF(ISERROR(VLOOKUP(DS9,'SP Pigs'!1:6000,6)), "-",VLOOKUP(DS9,'SP Pigs'!1:6000,6))</f>
        <v>2.3449999999999998</v>
      </c>
      <c r="DT23" s="216">
        <f>IF(ISERROR(VLOOKUP(DT9,'SP Pigs'!1:6000,6)), "-",VLOOKUP(DT9,'SP Pigs'!1:6000,6))</f>
        <v>2.3449999999999998</v>
      </c>
      <c r="DU23" s="216">
        <f>IF(ISERROR(VLOOKUP(DU9,'SP Pigs'!1:6000,6)), "-",VLOOKUP(DU9,'SP Pigs'!1:6000,6))</f>
        <v>2.3449999999999998</v>
      </c>
      <c r="DV23" s="216">
        <f>IF(ISERROR(VLOOKUP(DV9,'SP Pigs'!1:6000,6)), "-",VLOOKUP(DV9,'SP Pigs'!1:6000,6))</f>
        <v>2.3449999999999998</v>
      </c>
      <c r="DW23" s="216">
        <f>IF(ISERROR(VLOOKUP(DW9,'SP Pigs'!1:6000,6)), "-",VLOOKUP(DW9,'SP Pigs'!1:6000,6))</f>
        <v>2.3250000000000002</v>
      </c>
      <c r="DX23" s="216">
        <f>IF(ISERROR(VLOOKUP(DX9,'SP Pigs'!1:6000,6)), "-",VLOOKUP(DX9,'SP Pigs'!1:6000,6))</f>
        <v>2.3250000000000002</v>
      </c>
      <c r="DY23" s="216">
        <f>IF(ISERROR(VLOOKUP(DY9,'SP Pigs'!1:6000,6)), "-",VLOOKUP(DY9,'SP Pigs'!1:6000,6))</f>
        <v>2.3049999999999997</v>
      </c>
      <c r="DZ23" s="216">
        <f>IF(ISERROR(VLOOKUP(DZ9,'SP Pigs'!1:6000,6)), "-",VLOOKUP(DZ9,'SP Pigs'!1:6000,6))</f>
        <v>2.3049999999999997</v>
      </c>
      <c r="EA23" s="216">
        <f>IF(ISERROR(VLOOKUP(EA9,'SP Pigs'!1:6000,6)), "-",VLOOKUP(EA9,'SP Pigs'!1:6000,6))</f>
        <v>2.3049999999999997</v>
      </c>
      <c r="EB23" s="216">
        <f>IF(ISERROR(VLOOKUP(EB9,'SP Pigs'!1:6000,6)), "-",VLOOKUP(EB9,'SP Pigs'!1:6000,6))</f>
        <v>2.3049999999999997</v>
      </c>
      <c r="EC23" s="216">
        <f>IF(ISERROR(VLOOKUP(EC9,'SP Pigs'!1:6000,6)), "-",VLOOKUP(EC9,'SP Pigs'!1:6000,6))</f>
        <v>2.3049999999999997</v>
      </c>
      <c r="ED23" s="216">
        <f>IF(ISERROR(VLOOKUP(ED9,'SP Pigs'!1:6000,6)), "-",VLOOKUP(ED9,'SP Pigs'!1:6000,6))</f>
        <v>2.3049999999999997</v>
      </c>
      <c r="EE23" s="216">
        <f>IF(ISERROR(VLOOKUP(EE9,'SP Pigs'!1:6000,6)), "-",VLOOKUP(EE9,'SP Pigs'!1:6000,6))</f>
        <v>2.3049999999999997</v>
      </c>
      <c r="EF23" s="216">
        <f>IF(ISERROR(VLOOKUP(EF9,'SP Pigs'!1:6000,6)), "-",VLOOKUP(EF9,'SP Pigs'!1:6000,6))</f>
        <v>2.3049999999999997</v>
      </c>
      <c r="EG23" s="216">
        <f>IF(ISERROR(VLOOKUP(EG9,'SP Pigs'!1:6000,6)), "-",VLOOKUP(EG9,'SP Pigs'!1:6000,6))</f>
        <v>2.3049999999999997</v>
      </c>
      <c r="EH23" s="216">
        <f>IF(ISERROR(VLOOKUP(EH9,'SP Pigs'!1:6000,6)), "-",VLOOKUP(EH9,'SP Pigs'!1:6000,6))</f>
        <v>2.3049999999999997</v>
      </c>
      <c r="EI23" s="216">
        <f>IF(ISERROR(VLOOKUP(EI9,'SP Pigs'!1:6000,6)), "-",VLOOKUP(EI9,'SP Pigs'!1:6000,6))</f>
        <v>2.3049999999999997</v>
      </c>
      <c r="EJ23" s="216">
        <f>IF(ISERROR(VLOOKUP(EJ9,'SP Pigs'!1:6000,6)), "-",VLOOKUP(EJ9,'SP Pigs'!1:6000,6))</f>
        <v>2.3049999999999997</v>
      </c>
      <c r="EK23" s="216">
        <f>IF(ISERROR(VLOOKUP(EK9,'SP Pigs'!1:6000,6)), "-",VLOOKUP(EK9,'SP Pigs'!1:6000,6))</f>
        <v>2.3049999999999997</v>
      </c>
      <c r="EL23" s="216">
        <f>IF(ISERROR(VLOOKUP(EL9,'SP Pigs'!1:6000,6)), "-",VLOOKUP(EL9,'SP Pigs'!1:6000,6))</f>
        <v>2.3049999999999997</v>
      </c>
      <c r="EM23" s="216">
        <f>IF(ISERROR(VLOOKUP(EM9,'SP Pigs'!1:6000,6)), "-",VLOOKUP(EM9,'SP Pigs'!1:6000,6))</f>
        <v>2.3049999999999997</v>
      </c>
      <c r="EN23" s="216">
        <f>IF(ISERROR(VLOOKUP(EN9,'SP Pigs'!1:6000,6)), "-",VLOOKUP(EN9,'SP Pigs'!1:6000,6))</f>
        <v>2.3049999999999997</v>
      </c>
      <c r="EO23" s="216">
        <f>IF(ISERROR(VLOOKUP(EO9,'SP Pigs'!1:6000,6)), "-",VLOOKUP(EO9,'SP Pigs'!1:6000,6))</f>
        <v>2.3049999999999997</v>
      </c>
      <c r="EP23" s="216">
        <f>IF(ISERROR(VLOOKUP(EP9,'SP Pigs'!1:6000,6)), "-",VLOOKUP(EP9,'SP Pigs'!1:6000,6))</f>
        <v>2.3049999999999997</v>
      </c>
      <c r="EQ23" s="216">
        <f>IF(ISERROR(VLOOKUP(EQ9,'SP Pigs'!1:6000,6)), "-",VLOOKUP(EQ9,'SP Pigs'!1:6000,6))</f>
        <v>2.3049999999999997</v>
      </c>
      <c r="ER23" s="216">
        <f>IF(ISERROR(VLOOKUP(ER9,'SP Pigs'!1:6000,6)), "-",VLOOKUP(ER9,'SP Pigs'!1:6000,6))</f>
        <v>2.3049999999999997</v>
      </c>
      <c r="ES23" s="216">
        <f>IF(ISERROR(VLOOKUP(ES9,'SP Pigs'!1:6000,6)), "-",VLOOKUP(ES9,'SP Pigs'!1:6000,6))</f>
        <v>2.3449999999999998</v>
      </c>
      <c r="ET23" s="216">
        <f>IF(ISERROR(VLOOKUP(ET9,'SP Pigs'!1:6000,6)), "-",VLOOKUP(ET9,'SP Pigs'!1:6000,6))</f>
        <v>2.3449999999999998</v>
      </c>
      <c r="EU23" s="216">
        <f>IF(ISERROR(VLOOKUP(EU9,'SP Pigs'!1:6000,6)), "-",VLOOKUP(EU9,'SP Pigs'!1:6000,6))</f>
        <v>2.4649999999999999</v>
      </c>
      <c r="EV23" s="216">
        <f>IF(ISERROR(VLOOKUP(EV9,'SP Pigs'!1:6000,6)), "-",VLOOKUP(EV9,'SP Pigs'!1:6000,6))</f>
        <v>2.5049999999999999</v>
      </c>
      <c r="EW23" s="216">
        <f>IF(ISERROR(VLOOKUP(EW9,'SP Pigs'!1:6000,6)), "-",VLOOKUP(EW9,'SP Pigs'!1:6000,6))</f>
        <v>2.605</v>
      </c>
      <c r="EX23" s="216">
        <f>IF(ISERROR(VLOOKUP(EX9,'SP Pigs'!1:6000,6)), "-",VLOOKUP(EX9,'SP Pigs'!1:6000,6))</f>
        <v>2.7250000000000001</v>
      </c>
      <c r="EY23" s="216">
        <f>IF(ISERROR(VLOOKUP(EY9,'SP Pigs'!1:6000,6)), "-",VLOOKUP(EY9,'SP Pigs'!1:6000,6))</f>
        <v>2.8449999999999998</v>
      </c>
      <c r="EZ23" s="216">
        <f>IF(ISERROR(VLOOKUP(EZ9,'SP Pigs'!1:6000,6)), "-",VLOOKUP(EZ9,'SP Pigs'!1:6000,6))</f>
        <v>2.8449999999999998</v>
      </c>
      <c r="FA23" s="216">
        <f>IF(ISERROR(VLOOKUP(FA9,'SP Pigs'!1:6000,6)), "-",VLOOKUP(FA9,'SP Pigs'!1:6000,6))</f>
        <v>2.8449999999999998</v>
      </c>
      <c r="FB23" s="216">
        <f>IF(ISERROR(VLOOKUP(FB9,'SP Pigs'!1:6000,6)), "-",VLOOKUP(FB9,'SP Pigs'!1:6000,6))</f>
        <v>2.8449999999999998</v>
      </c>
      <c r="FC23" s="216">
        <f>IF(ISERROR(VLOOKUP(FC9,'SP Pigs'!1:6000,6)), "-",VLOOKUP(FC9,'SP Pigs'!1:6000,6))</f>
        <v>2.8449999999999998</v>
      </c>
      <c r="FD23" s="216">
        <f>IF(ISERROR(VLOOKUP(FD9,'SP Pigs'!1:6000,6)), "-",VLOOKUP(FD9,'SP Pigs'!1:6000,6))</f>
        <v>2.8449999999999998</v>
      </c>
      <c r="FE23" s="216">
        <f>IF(ISERROR(VLOOKUP(FE9,'SP Pigs'!1:6000,6)), "-",VLOOKUP(FE9,'SP Pigs'!1:6000,6))</f>
        <v>2.8449999999999998</v>
      </c>
      <c r="FF23" s="216">
        <f>IF(ISERROR(VLOOKUP(FF9,'SP Pigs'!1:6000,6)), "-",VLOOKUP(FF9,'SP Pigs'!1:6000,6))</f>
        <v>2.8449999999999998</v>
      </c>
      <c r="FG23" s="216">
        <f>IF(ISERROR(VLOOKUP(FG9,'SP Pigs'!1:6000,6)), "-",VLOOKUP(FG9,'SP Pigs'!1:6000,6))</f>
        <v>2.8449999999999998</v>
      </c>
      <c r="FH23" s="216">
        <f>IF(ISERROR(VLOOKUP(FH9,'SP Pigs'!1:6000,6)), "-",VLOOKUP(FH9,'SP Pigs'!1:6000,6))</f>
        <v>2.8449999999999998</v>
      </c>
      <c r="FI23" s="216">
        <f>IF(ISERROR(VLOOKUP(FI9,'SP Pigs'!1:6000,6)), "-",VLOOKUP(FI9,'SP Pigs'!1:6000,6))</f>
        <v>2.8449999999999998</v>
      </c>
      <c r="FJ23" s="216">
        <f>IF(ISERROR(VLOOKUP(FJ9,'SP Pigs'!1:6000,6)), "-",VLOOKUP(FJ9,'SP Pigs'!1:6000,6))</f>
        <v>2.8449999999999998</v>
      </c>
      <c r="FK23" s="216">
        <f>IF(ISERROR(VLOOKUP(FK9,'SP Pigs'!1:6000,6)), "-",VLOOKUP(FK9,'SP Pigs'!1:6000,6))</f>
        <v>2.8449999999999998</v>
      </c>
      <c r="FL23" s="216">
        <f>IF(ISERROR(VLOOKUP(FL9,'SP Pigs'!1:6000,6)), "-",VLOOKUP(FL9,'SP Pigs'!1:6000,6))</f>
        <v>2.8449999999999998</v>
      </c>
      <c r="FM23" s="216">
        <f>IF(ISERROR(VLOOKUP(FM9,'SP Pigs'!1:6000,6)), "-",VLOOKUP(FM9,'SP Pigs'!1:6000,6))</f>
        <v>2.8449999999999998</v>
      </c>
      <c r="FN23" s="216">
        <f>IF(ISERROR(VLOOKUP(FN9,'SP Pigs'!1:6000,6)), "-",VLOOKUP(FN9,'SP Pigs'!1:6000,6))</f>
        <v>2.8149999999999999</v>
      </c>
      <c r="FO23" s="216">
        <f>IF(ISERROR(VLOOKUP(FO9,'SP Pigs'!1:6000,6)), "-",VLOOKUP(FO9,'SP Pigs'!1:6000,6))</f>
        <v>2.8149999999999999</v>
      </c>
      <c r="FP23" s="216">
        <f>IF(ISERROR(VLOOKUP(FP9,'SP Pigs'!1:6000,6)), "-",VLOOKUP(FP9,'SP Pigs'!1:6000,6))</f>
        <v>2.8149999999999999</v>
      </c>
      <c r="FQ23" s="216">
        <f>IF(ISERROR(VLOOKUP(FQ9,'SP Pigs'!1:6000,6)), "-",VLOOKUP(FQ9,'SP Pigs'!1:6000,6))</f>
        <v>2.8449999999999998</v>
      </c>
      <c r="FR23" s="216">
        <f>IF(ISERROR(VLOOKUP(FR9,'SP Pigs'!1:6000,6)), "-",VLOOKUP(FR9,'SP Pigs'!1:6000,6))</f>
        <v>2.8449999999999998</v>
      </c>
      <c r="FS23" s="216">
        <f>IF(ISERROR(VLOOKUP(FS9,'SP Pigs'!1:6000,6)), "-",VLOOKUP(FS9,'SP Pigs'!1:6000,6))</f>
        <v>2.9950000000000001</v>
      </c>
      <c r="FT23" s="216">
        <f>IF(ISERROR(VLOOKUP(FT9,'SP Pigs'!1:6000,6)), "-",VLOOKUP(FT9,'SP Pigs'!1:6000,6))</f>
        <v>2.9950000000000001</v>
      </c>
      <c r="FU23" s="216">
        <f>IF(ISERROR(VLOOKUP(FU9,'SP Pigs'!1:6000,6)), "-",VLOOKUP(FU9,'SP Pigs'!1:6000,6))</f>
        <v>2.9950000000000001</v>
      </c>
      <c r="FV23" s="216">
        <f>IF(ISERROR(VLOOKUP(FV9,'SP Pigs'!1:6000,6)), "-",VLOOKUP(FV9,'SP Pigs'!1:6000,6))</f>
        <v>2.9950000000000001</v>
      </c>
      <c r="FW23" s="216">
        <f>IF(ISERROR(VLOOKUP(FW9,'SP Pigs'!1:6000,6)), "-",VLOOKUP(FW9,'SP Pigs'!1:6000,6))</f>
        <v>2.9950000000000001</v>
      </c>
      <c r="FX23" s="216">
        <f>IF(ISERROR(VLOOKUP(FX9,'SP Pigs'!1:6000,6)), "-",VLOOKUP(FX9,'SP Pigs'!1:6000,6))</f>
        <v>2.9950000000000001</v>
      </c>
      <c r="FY23" s="216">
        <f>IF(ISERROR(VLOOKUP(FY9,'SP Pigs'!1:6000,6)), "-",VLOOKUP(FY9,'SP Pigs'!1:6000,6))</f>
        <v>2.9950000000000001</v>
      </c>
      <c r="FZ23" s="216">
        <f>IF(ISERROR(VLOOKUP(FZ9,'SP Pigs'!1:6000,6)), "-",VLOOKUP(FZ9,'SP Pigs'!1:6000,6))</f>
        <v>2.9950000000000001</v>
      </c>
      <c r="GA23" s="216">
        <f>IF(ISERROR(VLOOKUP(GA9,'SP Pigs'!1:6000,6)), "-",VLOOKUP(GA9,'SP Pigs'!1:6000,6))</f>
        <v>2.9950000000000001</v>
      </c>
      <c r="GB23" s="216">
        <f>IF(ISERROR(VLOOKUP(GB9,'SP Pigs'!1:6000,6)), "-",VLOOKUP(GB9,'SP Pigs'!1:6000,6))</f>
        <v>3.0949999999999998</v>
      </c>
      <c r="GC23" s="216">
        <f>IF(ISERROR(VLOOKUP(GC9,'SP Pigs'!1:6000,6)), "-",VLOOKUP(GC9,'SP Pigs'!1:6000,6))</f>
        <v>3.0949999999999998</v>
      </c>
      <c r="GD23" s="216">
        <f>IF(ISERROR(VLOOKUP(GD9,'SP Pigs'!1:6000,6)), "-",VLOOKUP(GD9,'SP Pigs'!1:6000,6))</f>
        <v>3.0949999999999998</v>
      </c>
      <c r="GE23" s="216">
        <f>IF(ISERROR(VLOOKUP(GE9,'SP Pigs'!1:6000,6)), "-",VLOOKUP(GE9,'SP Pigs'!1:6000,6))</f>
        <v>3.1950000000000003</v>
      </c>
      <c r="GF23" s="216">
        <f>IF(ISERROR(VLOOKUP(GF9,'SP Pigs'!1:6000,6)), "-",VLOOKUP(GF9,'SP Pigs'!1:6000,6))</f>
        <v>3.1950000000000003</v>
      </c>
      <c r="GG23" s="216">
        <f>IF(ISERROR(VLOOKUP(GG9,'SP Pigs'!1:6000,6)), "-",VLOOKUP(GG9,'SP Pigs'!1:6000,6))</f>
        <v>3.1950000000000003</v>
      </c>
      <c r="GH23" s="216">
        <f>IF(ISERROR(VLOOKUP(GH9,'SP Pigs'!1:6000,6)), "-",VLOOKUP(GH9,'SP Pigs'!1:6000,6))</f>
        <v>3.2749999999999999</v>
      </c>
      <c r="GI23" s="216">
        <f>IF(ISERROR(VLOOKUP(GI9,'SP Pigs'!1:6000,6)), "-",VLOOKUP(GI9,'SP Pigs'!1:6000,6))</f>
        <v>3.1950000000000003</v>
      </c>
      <c r="GJ23" s="216">
        <f>IF(ISERROR(VLOOKUP(GJ9,'SP Pigs'!1:6000,6)), "-",VLOOKUP(GJ9,'SP Pigs'!1:6000,6))</f>
        <v>3.1950000000000003</v>
      </c>
      <c r="GK23" s="216">
        <f>IF(ISERROR(VLOOKUP(GK9,'SP Pigs'!1:6000,6)), "-",VLOOKUP(GK9,'SP Pigs'!1:6000,6))</f>
        <v>3.1950000000000003</v>
      </c>
      <c r="GL23" s="216">
        <f>IF(ISERROR(VLOOKUP(GL9,'SP Pigs'!1:6000,6)), "-",VLOOKUP(GL9,'SP Pigs'!1:6000,6))</f>
        <v>3.1950000000000003</v>
      </c>
      <c r="GM23" s="216">
        <f>IF(ISERROR(VLOOKUP(GM9,'SP Pigs'!1:6000,6)), "-",VLOOKUP(GM9,'SP Pigs'!1:6000,6))</f>
        <v>3.0750000000000002</v>
      </c>
      <c r="GN23" s="216">
        <f>IF(ISERROR(VLOOKUP(GN9,'SP Pigs'!1:6000,6)), "-",VLOOKUP(GN9,'SP Pigs'!1:6000,6))</f>
        <v>3.0449999999999999</v>
      </c>
      <c r="GO23" s="216">
        <f>IF(ISERROR(VLOOKUP(GO9,'SP Pigs'!1:6000,6)), "-",VLOOKUP(GO9,'SP Pigs'!1:6000,6))</f>
        <v>3.0449999999999999</v>
      </c>
      <c r="GP23" s="216">
        <f>IF(ISERROR(VLOOKUP(GP9,'SP Pigs'!1:6000,6)), "-",VLOOKUP(GP9,'SP Pigs'!1:6000,6))</f>
        <v>3.0449999999999999</v>
      </c>
      <c r="GQ23" s="216">
        <f>IF(ISERROR(VLOOKUP(GQ9,'SP Pigs'!1:6000,6)), "-",VLOOKUP(GQ9,'SP Pigs'!1:6000,6))</f>
        <v>3.0149999999999997</v>
      </c>
      <c r="GR23" s="216">
        <f>IF(ISERROR(VLOOKUP(GR9,'SP Pigs'!1:6000,6)), "-",VLOOKUP(GR9,'SP Pigs'!1:6000,6))</f>
        <v>3.0149999999999997</v>
      </c>
      <c r="GS23" s="216">
        <f>IF(ISERROR(VLOOKUP(GS9,'SP Pigs'!1:6000,6)), "-",VLOOKUP(GS9,'SP Pigs'!1:6000,6))</f>
        <v>3.0149999999999997</v>
      </c>
      <c r="GT23" s="216">
        <f>IF(ISERROR(VLOOKUP(GT9,'SP Pigs'!1:6000,6)), "-",VLOOKUP(GT9,'SP Pigs'!1:6000,6))</f>
        <v>3.0149999999999997</v>
      </c>
      <c r="GU23" s="216">
        <f>IF(ISERROR(VLOOKUP(GU9,'SP Pigs'!1:6000,6)), "-",VLOOKUP(GU9,'SP Pigs'!1:6000,6))</f>
        <v>3.0350000000000001</v>
      </c>
      <c r="GV23" s="216">
        <f>IF(ISERROR(VLOOKUP(GV9,'SP Pigs'!1:6000,6)), "-",VLOOKUP(GV9,'SP Pigs'!1:6000,6))</f>
        <v>3.0350000000000001</v>
      </c>
      <c r="GW23" s="216">
        <f>IF(ISERROR(VLOOKUP(GW9,'SP Pigs'!1:6000,6)), "-",VLOOKUP(GW9,'SP Pigs'!1:6000,6))</f>
        <v>3.0350000000000001</v>
      </c>
      <c r="GX23" s="216">
        <f>IF(ISERROR(VLOOKUP(GX9,'SP Pigs'!1:6000,6)), "-",VLOOKUP(GX9,'SP Pigs'!1:6000,6))</f>
        <v>3.0149999999999997</v>
      </c>
      <c r="GY23" s="216">
        <f>IF(ISERROR(VLOOKUP(GY9,'SP Pigs'!1:6000,6)), "-",VLOOKUP(GY9,'SP Pigs'!1:6000,6))</f>
        <v>3.0149999999999997</v>
      </c>
      <c r="GZ23" s="216">
        <f>IF(ISERROR(VLOOKUP(GZ9,'SP Pigs'!1:6000,6)), "-",VLOOKUP(GZ9,'SP Pigs'!1:6000,6))</f>
        <v>3.0149999999999997</v>
      </c>
      <c r="HA23" s="216">
        <f>IF(ISERROR(VLOOKUP(HA9,'SP Pigs'!1:6000,6)), "-",VLOOKUP(HA9,'SP Pigs'!1:6000,6))</f>
        <v>2.8650000000000002</v>
      </c>
      <c r="HB23" s="216">
        <f>IF(ISERROR(VLOOKUP(HB9,'SP Pigs'!1:6000,6)), "-",VLOOKUP(HB9,'SP Pigs'!1:6000,6))</f>
        <v>2.7149999999999999</v>
      </c>
      <c r="HC23" s="216">
        <f>IF(ISERROR(VLOOKUP(HC9,'SP Pigs'!1:6000,6)), "-",VLOOKUP(HC9,'SP Pigs'!1:6000,6))</f>
        <v>2.5949999999999998</v>
      </c>
      <c r="HD23" s="216">
        <f>IF(ISERROR(VLOOKUP(HD9,'SP Pigs'!1:6000,6)), "-",VLOOKUP(HD9,'SP Pigs'!1:6000,6))</f>
        <v>2.5350000000000001</v>
      </c>
      <c r="HE23" s="216">
        <f>IF(ISERROR(VLOOKUP(HE9,'SP Pigs'!1:6000,6)), "-",VLOOKUP(HE9,'SP Pigs'!1:6000,6))</f>
        <v>2.5350000000000001</v>
      </c>
      <c r="HF23" s="216">
        <f>IF(ISERROR(VLOOKUP(HF9,'SP Pigs'!1:6000,6)), "-",VLOOKUP(HF9,'SP Pigs'!1:6000,6))</f>
        <v>2.5350000000000001</v>
      </c>
      <c r="HG23" s="216">
        <f>IF(ISERROR(VLOOKUP(HG9,'SP Pigs'!1:6000,6)), "-",VLOOKUP(HG9,'SP Pigs'!1:6000,6))</f>
        <v>2.5350000000000001</v>
      </c>
      <c r="HH23" s="216">
        <f>IF(ISERROR(VLOOKUP(HH9,'SP Pigs'!1:6000,6)), "-",VLOOKUP(HH9,'SP Pigs'!1:6000,6))</f>
        <v>2.5350000000000001</v>
      </c>
      <c r="HI23" s="216">
        <f>IF(ISERROR(VLOOKUP(HI9,'SP Pigs'!1:6000,6)), "-",VLOOKUP(HI9,'SP Pigs'!1:6000,6))</f>
        <v>2.5350000000000001</v>
      </c>
      <c r="HJ23" s="216">
        <f>IF(ISERROR(VLOOKUP(HJ9,'SP Pigs'!1:6000,6)), "-",VLOOKUP(HJ9,'SP Pigs'!1:6000,6))</f>
        <v>2.5350000000000001</v>
      </c>
      <c r="HK23" s="216">
        <f>IF(ISERROR(VLOOKUP(HK9,'SP Pigs'!1:6000,6)), "-",VLOOKUP(HK9,'SP Pigs'!1:6000,6))</f>
        <v>2.5350000000000001</v>
      </c>
      <c r="HL23" s="216">
        <f>IF(ISERROR(VLOOKUP(HL9,'SP Pigs'!1:6000,6)), "-",VLOOKUP(HL9,'SP Pigs'!1:6000,6))</f>
        <v>2.5350000000000001</v>
      </c>
      <c r="HM23" s="216">
        <f>IF(ISERROR(VLOOKUP(HM9,'SP Pigs'!1:6000,6)), "-",VLOOKUP(HM9,'SP Pigs'!1:6000,6))</f>
        <v>2.5350000000000001</v>
      </c>
      <c r="HN23" s="216">
        <f>IF(ISERROR(VLOOKUP(HN9,'SP Pigs'!1:6000,6)), "-",VLOOKUP(HN9,'SP Pigs'!1:6000,6))</f>
        <v>2.5350000000000001</v>
      </c>
      <c r="HO23" s="216">
        <f>IF(ISERROR(VLOOKUP(HO9,'SP Pigs'!1:6000,6)), "-",VLOOKUP(HO9,'SP Pigs'!1:6000,6))</f>
        <v>2.5350000000000001</v>
      </c>
      <c r="HP23" s="216">
        <f>IF(ISERROR(VLOOKUP(HP9,'SP Pigs'!1:6000,6)), "-",VLOOKUP(HP9,'SP Pigs'!1:6000,6))</f>
        <v>2.5350000000000001</v>
      </c>
      <c r="HQ23" s="216">
        <f>IF(ISERROR(VLOOKUP(HQ9,'SP Pigs'!1:6000,6)), "-",VLOOKUP(HQ9,'SP Pigs'!1:6000,6))</f>
        <v>2.5350000000000001</v>
      </c>
      <c r="HR23" s="216">
        <f>IF(ISERROR(VLOOKUP(HR9,'SP Pigs'!1:6000,6)), "-",VLOOKUP(HR9,'SP Pigs'!1:6000,6))</f>
        <v>2.5350000000000001</v>
      </c>
      <c r="HS23" s="216">
        <f>IF(ISERROR(VLOOKUP(HS9,'SP Pigs'!1:6000,6)), "-",VLOOKUP(HS9,'SP Pigs'!1:6000,6))</f>
        <v>2.5350000000000001</v>
      </c>
      <c r="HT23" s="216">
        <f>IF(ISERROR(VLOOKUP(HT9,'SP Pigs'!1:6000,6)), "-",VLOOKUP(HT9,'SP Pigs'!1:6000,6))</f>
        <v>2.5649999999999999</v>
      </c>
      <c r="HU23" s="216">
        <f>IF(ISERROR(VLOOKUP(HU9,'SP Pigs'!1:6000,6)), "-",VLOOKUP(HU9,'SP Pigs'!1:6000,6))</f>
        <v>2.5649999999999999</v>
      </c>
      <c r="HV23" s="216">
        <f>IF(ISERROR(VLOOKUP(HV9,'SP Pigs'!1:6000,6)), "-",VLOOKUP(HV9,'SP Pigs'!1:6000,6))</f>
        <v>2.6349999999999998</v>
      </c>
      <c r="HW23" s="216">
        <f>IF(ISERROR(VLOOKUP(HW9,'SP Pigs'!1:6000,6)), "-",VLOOKUP(HW9,'SP Pigs'!1:6000,6))</f>
        <v>2.6349999999999998</v>
      </c>
      <c r="HX23" s="216">
        <f>IF(ISERROR(VLOOKUP(HX9,'SP Pigs'!1:6000,6)), "-",VLOOKUP(HX9,'SP Pigs'!1:6000,6))</f>
        <v>2.6349999999999998</v>
      </c>
      <c r="HY23" s="216">
        <f>IF(ISERROR(VLOOKUP(HY9,'SP Pigs'!1:6000,6)), "-",VLOOKUP(HY9,'SP Pigs'!1:6000,6))</f>
        <v>2.6349999999999998</v>
      </c>
      <c r="HZ23" s="216">
        <f>IF(ISERROR(VLOOKUP(HZ9,'SP Pigs'!1:6000,6)), "-",VLOOKUP(HZ9,'SP Pigs'!1:6000,6))</f>
        <v>2.6349999999999998</v>
      </c>
      <c r="IA23" s="216">
        <f>IF(ISERROR(VLOOKUP(IA9,'SP Pigs'!1:6000,6)), "-",VLOOKUP(IA9,'SP Pigs'!1:6000,6))</f>
        <v>2.6349999999999998</v>
      </c>
      <c r="IB23" s="216">
        <f>IF(ISERROR(VLOOKUP(IB9,'SP Pigs'!1:6000,6)), "-",VLOOKUP(IB9,'SP Pigs'!1:6000,6))</f>
        <v>2.6349999999999998</v>
      </c>
      <c r="IC23" s="216">
        <f>IF(ISERROR(VLOOKUP(IC9,'SP Pigs'!1:6000,6)), "-",VLOOKUP(IC9,'SP Pigs'!1:6000,6))</f>
        <v>2.605</v>
      </c>
      <c r="ID23" s="216">
        <f>IF(ISERROR(VLOOKUP(ID9,'SP Pigs'!1:6000,6)), "-",VLOOKUP(ID9,'SP Pigs'!1:6000,6))</f>
        <v>2.585</v>
      </c>
      <c r="IE23" s="216">
        <f>IF(ISERROR(VLOOKUP(IE9,'SP Pigs'!1:6000,6)), "-",VLOOKUP(IE9,'SP Pigs'!1:6000,6))</f>
        <v>2.5350000000000001</v>
      </c>
      <c r="IF23" s="216">
        <f>IF(ISERROR(VLOOKUP(IF9,'SP Pigs'!1:6000,6)), "-",VLOOKUP(IF9,'SP Pigs'!1:6000,6))</f>
        <v>2.4850000000000003</v>
      </c>
      <c r="IG23" s="216">
        <f>IF(ISERROR(VLOOKUP(IG9,'SP Pigs'!1:6000,6)), "-",VLOOKUP(IG9,'SP Pigs'!1:6000,6))</f>
        <v>2.4850000000000003</v>
      </c>
      <c r="IH23" s="216">
        <f>IF(ISERROR(VLOOKUP(IH9,'SP Pigs'!1:6000,6)), "-",VLOOKUP(IH9,'SP Pigs'!1:6000,6))</f>
        <v>2.4850000000000003</v>
      </c>
      <c r="II23" s="216">
        <f>IF(ISERROR(VLOOKUP(II9,'SP Pigs'!1:6000,6)), "-",VLOOKUP(II9,'SP Pigs'!1:6000,6))</f>
        <v>2.4850000000000003</v>
      </c>
      <c r="IJ23" s="216">
        <f>IF(ISERROR(VLOOKUP(IJ9,'SP Pigs'!1:6000,6)), "-",VLOOKUP(IJ9,'SP Pigs'!1:6000,6))</f>
        <v>2.4850000000000003</v>
      </c>
      <c r="IK23" s="216">
        <f>IF(ISERROR(VLOOKUP(IK9,'SP Pigs'!1:6000,6)), "-",VLOOKUP(IK9,'SP Pigs'!1:6000,6))</f>
        <v>2.4850000000000003</v>
      </c>
      <c r="IL23" s="216" t="str">
        <f>IF(ISERROR(VLOOKUP(IL9,'SP Pigs'!1:6000,6)), "-",VLOOKUP(IL9,'SP Pigs'!1:6000,6))</f>
        <v>na</v>
      </c>
      <c r="IM23" s="216">
        <f>IF(ISERROR(VLOOKUP(IM9,'SP Pigs'!1:6000,6)), "-",VLOOKUP(IM9,'SP Pigs'!1:6000,6))</f>
        <v>2.4850000000000003</v>
      </c>
      <c r="IN23" s="216">
        <f>IF(ISERROR(VLOOKUP(IN9,'SP Pigs'!1:6000,6)), "-",VLOOKUP(IN9,'SP Pigs'!1:6000,6))</f>
        <v>2.4850000000000003</v>
      </c>
      <c r="IO23" s="216">
        <f>IF(ISERROR(VLOOKUP(IO9,'SP Pigs'!1:6000,6)), "-",VLOOKUP(IO9,'SP Pigs'!1:6000,6))</f>
        <v>2.4850000000000003</v>
      </c>
      <c r="IP23" s="216">
        <f>IF(ISERROR(VLOOKUP(IP9,'SP Pigs'!1:6000,6)), "-",VLOOKUP(IP9,'SP Pigs'!1:6000,6))</f>
        <v>2.4850000000000003</v>
      </c>
      <c r="IQ23" s="216">
        <f>IF(ISERROR(VLOOKUP(IQ9,'SP Pigs'!1:6000,6)), "-",VLOOKUP(IQ9,'SP Pigs'!1:6000,6))</f>
        <v>2.5049999999999999</v>
      </c>
      <c r="IR23" s="216">
        <f>IF(ISERROR(VLOOKUP(IR9,'SP Pigs'!1:6000,6)), "-",VLOOKUP(IR9,'SP Pigs'!1:6000,6))</f>
        <v>2.5449999999999999</v>
      </c>
      <c r="IS23" s="216">
        <f>IF(ISERROR(VLOOKUP(IS9,'SP Pigs'!1:6000,6)), "-",VLOOKUP(IS9,'SP Pigs'!1:6000,6))</f>
        <v>2.585</v>
      </c>
      <c r="IT23" s="216">
        <f>IF(ISERROR(VLOOKUP(IT9,'SP Pigs'!1:6000,6)), "-",VLOOKUP(IT9,'SP Pigs'!1:6000,6))</f>
        <v>2.6850000000000001</v>
      </c>
      <c r="IU23" s="216">
        <f>IF(ISERROR(VLOOKUP(IU9,'SP Pigs'!1:6000,6)), "-",VLOOKUP(IU9,'SP Pigs'!1:6000,6))</f>
        <v>2.6850000000000001</v>
      </c>
      <c r="IV23" s="216">
        <f>IF(ISERROR(VLOOKUP(IV9,'SP Pigs'!1:6000,6)), "-",VLOOKUP(IV9,'SP Pigs'!1:6000,6))</f>
        <v>2.8650000000000002</v>
      </c>
      <c r="IW23" s="216">
        <f>IF(ISERROR(VLOOKUP(IW9,'SP Pigs'!1:6000,6)), "-",VLOOKUP(IW9,'SP Pigs'!1:6000,6))</f>
        <v>2.895</v>
      </c>
      <c r="IX23" s="216">
        <f>IF(ISERROR(VLOOKUP(IX9,'SP Pigs'!1:6000,6)), "-",VLOOKUP(IX9,'SP Pigs'!1:6000,6))</f>
        <v>2.895</v>
      </c>
      <c r="IY23" s="216">
        <f>IF(ISERROR(VLOOKUP(IY9,'SP Pigs'!1:6000,6)), "-",VLOOKUP(IY9,'SP Pigs'!1:6000,6))</f>
        <v>2.895</v>
      </c>
      <c r="IZ23" s="216">
        <f>IF(ISERROR(VLOOKUP(IZ9,'SP Pigs'!1:6000,6)), "-",VLOOKUP(IZ9,'SP Pigs'!1:6000,6))</f>
        <v>2.895</v>
      </c>
      <c r="JA23" s="216">
        <f>IF(ISERROR(VLOOKUP(JA9,'SP Pigs'!1:6000,6)), "-",VLOOKUP(JA9,'SP Pigs'!1:6000,6))</f>
        <v>2.895</v>
      </c>
      <c r="JB23" s="216">
        <f>IF(ISERROR(VLOOKUP(JB9,'SP Pigs'!1:6000,6)), "-",VLOOKUP(JB9,'SP Pigs'!1:6000,6))</f>
        <v>2.895</v>
      </c>
      <c r="JC23" s="216">
        <f>IF(ISERROR(VLOOKUP(JC9,'SP Pigs'!1:6000,6)), "-",VLOOKUP(JC9,'SP Pigs'!1:6000,6))</f>
        <v>2.895</v>
      </c>
      <c r="JD23" s="216">
        <f>IF(ISERROR(VLOOKUP(JD9,'SP Pigs'!1:6000,6)), "-",VLOOKUP(JD9,'SP Pigs'!1:6000,6))</f>
        <v>2.8250000000000002</v>
      </c>
      <c r="JE23" s="216">
        <f>IF(ISERROR(VLOOKUP(JE9,'SP Pigs'!1:6000,6)), "-",VLOOKUP(JE9,'SP Pigs'!1:6000,6))</f>
        <v>2.8250000000000002</v>
      </c>
      <c r="JF23" s="240"/>
      <c r="JG23" s="240"/>
      <c r="JH23" s="240"/>
      <c r="JW23" s="231"/>
      <c r="JX23" s="231"/>
    </row>
    <row r="24" spans="2:284" ht="15" customHeight="1">
      <c r="B24" s="280"/>
      <c r="C24" s="221"/>
      <c r="D24" s="215" t="s">
        <v>13</v>
      </c>
      <c r="E24" s="217">
        <f>IF(ISERROR(VLOOKUP(E9,'SP Pigs'!1:6000,13)), "-",VLOOKUP(E9,'SP Pigs'!1:6000,13))</f>
        <v>1.385</v>
      </c>
      <c r="F24" s="217">
        <f>IF(ISERROR(VLOOKUP(F9,'SP Pigs'!1:6000,13)), "-",VLOOKUP(F9,'SP Pigs'!1:6000,13))</f>
        <v>1.415</v>
      </c>
      <c r="G24" s="217">
        <f>IF(ISERROR(VLOOKUP(G9,'SP Pigs'!1:6000,13)), "-",VLOOKUP(G9,'SP Pigs'!1:6000,13))</f>
        <v>1.4750000000000001</v>
      </c>
      <c r="H24" s="217">
        <f>IF(ISERROR(VLOOKUP(H9,'SP Pigs'!1:6000,13)), "-",VLOOKUP(H9,'SP Pigs'!1:6000,13))</f>
        <v>1.5350000000000001</v>
      </c>
      <c r="I24" s="217">
        <f>IF(ISERROR(VLOOKUP(I9,'SP Pigs'!1:6000,13)), "-",VLOOKUP(I9,'SP Pigs'!1:6000,13))</f>
        <v>1.5350000000000001</v>
      </c>
      <c r="J24" s="217">
        <f>IF(ISERROR(VLOOKUP(J9,'SP Pigs'!1:6000,13)), "-",VLOOKUP(J9,'SP Pigs'!1:6000,13))</f>
        <v>1.5350000000000001</v>
      </c>
      <c r="K24" s="217">
        <f>IF(ISERROR(VLOOKUP(K9,'SP Pigs'!1:6000,13)), "-",VLOOKUP(K9,'SP Pigs'!1:6000,13))</f>
        <v>1.645</v>
      </c>
      <c r="L24" s="217">
        <f>IF(ISERROR(VLOOKUP(L9,'SP Pigs'!1:6000,13)), "-",VLOOKUP(L9,'SP Pigs'!1:6000,13))</f>
        <v>1.6749999999999998</v>
      </c>
      <c r="M24" s="217">
        <f>IF(ISERROR(VLOOKUP(M9,'SP Pigs'!1:6000,13)), "-",VLOOKUP(M9,'SP Pigs'!1:6000,13))</f>
        <v>1.7050000000000001</v>
      </c>
      <c r="N24" s="217">
        <f>IF(ISERROR(VLOOKUP(N9,'SP Pigs'!1:6000,13)), "-",VLOOKUP(N9,'SP Pigs'!1:6000,13))</f>
        <v>1.7050000000000001</v>
      </c>
      <c r="O24" s="217">
        <f>IF(ISERROR(VLOOKUP(O9,'SP Pigs'!1:6000,13)), "-",VLOOKUP(O9,'SP Pigs'!1:6000,13))</f>
        <v>1.7050000000000001</v>
      </c>
      <c r="P24" s="217">
        <f>IF(ISERROR(VLOOKUP(P9,'SP Pigs'!1:6000,13)), "-",VLOOKUP(P9,'SP Pigs'!1:6000,13))</f>
        <v>1.7050000000000001</v>
      </c>
      <c r="Q24" s="217">
        <f>IF(ISERROR(VLOOKUP(Q9,'SP Pigs'!1:6000,13)), "-",VLOOKUP(Q9,'SP Pigs'!1:6000,13))</f>
        <v>1.7050000000000001</v>
      </c>
      <c r="R24" s="217">
        <f>IF(ISERROR(VLOOKUP(R9,'SP Pigs'!1:6000,13)), "-",VLOOKUP(R9,'SP Pigs'!1:6000,13))</f>
        <v>1.7050000000000001</v>
      </c>
      <c r="S24" s="217">
        <f>IF(ISERROR(VLOOKUP(S9,'SP Pigs'!1:6000,13)), "-",VLOOKUP(S9,'SP Pigs'!1:6000,13))</f>
        <v>1.7050000000000001</v>
      </c>
      <c r="T24" s="217">
        <f>IF(ISERROR(VLOOKUP(T9,'SP Pigs'!1:6000,13)), "-",VLOOKUP(T9,'SP Pigs'!1:6000,13))</f>
        <v>1.7050000000000001</v>
      </c>
      <c r="U24" s="217">
        <f>IF(ISERROR(VLOOKUP(U9,'SP Pigs'!1:6000,13)), "-",VLOOKUP(U9,'SP Pigs'!1:6000,13))</f>
        <v>1.7050000000000001</v>
      </c>
      <c r="V24" s="217">
        <f>IF(ISERROR(VLOOKUP(V9,'SP Pigs'!1:6000,13)), "-",VLOOKUP(V9,'SP Pigs'!1:6000,13))</f>
        <v>1.7050000000000001</v>
      </c>
      <c r="W24" s="217">
        <f>IF(ISERROR(VLOOKUP(W9,'SP Pigs'!1:6000,13)), "-",VLOOKUP(W9,'SP Pigs'!1:6000,13))</f>
        <v>1.7050000000000001</v>
      </c>
      <c r="X24" s="217">
        <f>IF(ISERROR(VLOOKUP(X9,'SP Pigs'!1:6000,13)), "-",VLOOKUP(X9,'SP Pigs'!1:6000,13))</f>
        <v>1.7050000000000001</v>
      </c>
      <c r="Y24" s="217">
        <f>IF(ISERROR(VLOOKUP(Y9,'SP Pigs'!1:6000,13)), "-",VLOOKUP(Y9,'SP Pigs'!1:6000,13))</f>
        <v>1.7050000000000001</v>
      </c>
      <c r="Z24" s="217">
        <f>IF(ISERROR(VLOOKUP(Z9,'SP Pigs'!1:6000,13)), "-",VLOOKUP(Z9,'SP Pigs'!1:6000,13))</f>
        <v>1.6749999999999998</v>
      </c>
      <c r="AA24" s="217">
        <f>IF(ISERROR(VLOOKUP(AA9,'SP Pigs'!1:6000,13)), "-",VLOOKUP(AA9,'SP Pigs'!1:6000,13))</f>
        <v>1.645</v>
      </c>
      <c r="AB24" s="217">
        <f>IF(ISERROR(VLOOKUP(AB9,'SP Pigs'!1:6000,13)), "-",VLOOKUP(AB9,'SP Pigs'!1:6000,13))</f>
        <v>1.615</v>
      </c>
      <c r="AC24" s="217">
        <f>IF(ISERROR(VLOOKUP(AC9,'SP Pigs'!1:6000,13)), "-",VLOOKUP(AC9,'SP Pigs'!1:6000,13))</f>
        <v>1.615</v>
      </c>
      <c r="AD24" s="217">
        <f>IF(ISERROR(VLOOKUP(AD9,'SP Pigs'!1:6000,13)), "-",VLOOKUP(AD9,'SP Pigs'!1:6000,13))</f>
        <v>1.585</v>
      </c>
      <c r="AE24" s="217">
        <f>IF(ISERROR(VLOOKUP(AE9,'SP Pigs'!1:6000,13)), "-",VLOOKUP(AE9,'SP Pigs'!1:6000,13))</f>
        <v>1.585</v>
      </c>
      <c r="AF24" s="217">
        <f>IF(ISERROR(VLOOKUP(AF9,'SP Pigs'!1:6000,13)), "-",VLOOKUP(AF9,'SP Pigs'!1:6000,13))</f>
        <v>1.585</v>
      </c>
      <c r="AG24" s="217">
        <f>IF(ISERROR(VLOOKUP(AG9,'SP Pigs'!1:6000,13)), "-",VLOOKUP(AG9,'SP Pigs'!1:6000,13))</f>
        <v>1.585</v>
      </c>
      <c r="AH24" s="217">
        <f>IF(ISERROR(VLOOKUP(AH9,'SP Pigs'!1:6000,13)), "-",VLOOKUP(AH9,'SP Pigs'!1:6000,13))</f>
        <v>1.585</v>
      </c>
      <c r="AI24" s="217">
        <f>IF(ISERROR(VLOOKUP(AI9,'SP Pigs'!1:6000,13)), "-",VLOOKUP(AI9,'SP Pigs'!1:6000,13))</f>
        <v>1.585</v>
      </c>
      <c r="AJ24" s="217">
        <f>IF(ISERROR(VLOOKUP(AJ9,'SP Pigs'!1:6000,13)), "-",VLOOKUP(AJ9,'SP Pigs'!1:6000,13))</f>
        <v>1.585</v>
      </c>
      <c r="AK24" s="217">
        <f>IF(ISERROR(VLOOKUP(AK9,'SP Pigs'!1:6000,13)), "-",VLOOKUP(AK9,'SP Pigs'!1:6000,13))</f>
        <v>1.585</v>
      </c>
      <c r="AL24" s="217">
        <f>IF(ISERROR(VLOOKUP(AL9,'SP Pigs'!1:6000,13)), "-",VLOOKUP(AL9,'SP Pigs'!1:6000,13))</f>
        <v>1.585</v>
      </c>
      <c r="AM24" s="217">
        <f>IF(ISERROR(VLOOKUP(AM9,'SP Pigs'!1:6000,13)), "-",VLOOKUP(AM9,'SP Pigs'!1:6000,13))</f>
        <v>1.585</v>
      </c>
      <c r="AN24" s="217">
        <f>IF(ISERROR(VLOOKUP(AN9,'SP Pigs'!1:6000,13)), "-",VLOOKUP(AN9,'SP Pigs'!1:6000,13))</f>
        <v>1.585</v>
      </c>
      <c r="AO24" s="217">
        <f>IF(ISERROR(VLOOKUP(AO9,'SP Pigs'!1:6000,13)), "-",VLOOKUP(AO9,'SP Pigs'!1:6000,13))</f>
        <v>1.585</v>
      </c>
      <c r="AP24" s="217">
        <f>IF(ISERROR(VLOOKUP(AP9,'SP Pigs'!1:6000,13)), "-",VLOOKUP(AP9,'SP Pigs'!1:6000,13))</f>
        <v>1.585</v>
      </c>
      <c r="AQ24" s="217">
        <f>IF(ISERROR(VLOOKUP(AQ9,'SP Pigs'!1:6000,13)), "-",VLOOKUP(AQ9,'SP Pigs'!1:6000,13))</f>
        <v>1.585</v>
      </c>
      <c r="AR24" s="217">
        <f>IF(ISERROR(VLOOKUP(AR9,'SP Pigs'!1:6000,13)), "-",VLOOKUP(AR9,'SP Pigs'!1:6000,13))</f>
        <v>1.585</v>
      </c>
      <c r="AS24" s="217">
        <f>IF(ISERROR(VLOOKUP(AS9,'SP Pigs'!1:6000,13)), "-",VLOOKUP(AS9,'SP Pigs'!1:6000,13))</f>
        <v>1.585</v>
      </c>
      <c r="AT24" s="217">
        <f>IF(ISERROR(VLOOKUP(AT9,'SP Pigs'!1:6000,13)), "-",VLOOKUP(AT9,'SP Pigs'!1:6000,13))</f>
        <v>1.585</v>
      </c>
      <c r="AU24" s="217">
        <f>IF(ISERROR(VLOOKUP(AU9,'SP Pigs'!1:6000,13)), "-",VLOOKUP(AU9,'SP Pigs'!1:6000,13))</f>
        <v>1.585</v>
      </c>
      <c r="AV24" s="217">
        <f>IF(ISERROR(VLOOKUP(AV9,'SP Pigs'!1:6000,13)), "-",VLOOKUP(AV9,'SP Pigs'!1:6000,13))</f>
        <v>1.6949999999999998</v>
      </c>
      <c r="AW24" s="217">
        <f>IF(ISERROR(VLOOKUP(AW9,'SP Pigs'!1:6000,13)), "-",VLOOKUP(AW9,'SP Pigs'!1:6000,13))</f>
        <v>1.6949999999999998</v>
      </c>
      <c r="AX24" s="217">
        <f>IF(ISERROR(VLOOKUP(AX9,'SP Pigs'!1:6000,13)), "-",VLOOKUP(AX9,'SP Pigs'!1:6000,13))</f>
        <v>1.7949999999999999</v>
      </c>
      <c r="AY24" s="217">
        <f>IF(ISERROR(VLOOKUP(AY9,'SP Pigs'!1:6000,13)), "-",VLOOKUP(AY9,'SP Pigs'!1:6000,13))</f>
        <v>1.855</v>
      </c>
      <c r="AZ24" s="217">
        <f>IF(ISERROR(VLOOKUP(AZ9,'SP Pigs'!1:6000,13)), "-",VLOOKUP(AZ9,'SP Pigs'!1:6000,13))</f>
        <v>1.9550000000000001</v>
      </c>
      <c r="BA24" s="217">
        <f>IF(ISERROR(VLOOKUP(BA9,'SP Pigs'!1:6000,13)), "-",VLOOKUP(BA9,'SP Pigs'!1:6000,13))</f>
        <v>1.9550000000000001</v>
      </c>
      <c r="BB24" s="217">
        <f>IF(ISERROR(VLOOKUP(BB9,'SP Pigs'!1:6000,13)), "-",VLOOKUP(BB9,'SP Pigs'!1:6000,13))</f>
        <v>1.9550000000000001</v>
      </c>
      <c r="BC24" s="217">
        <f>IF(ISERROR(VLOOKUP(BC9,'SP Pigs'!1:6000,13)), "-",VLOOKUP(BC9,'SP Pigs'!1:6000,13))</f>
        <v>1.9550000000000001</v>
      </c>
      <c r="BD24" s="217">
        <f>IF(ISERROR(VLOOKUP(BD9,'SP Pigs'!1:6000,13)), "-",VLOOKUP(BD9,'SP Pigs'!1:6000,13))</f>
        <v>1.9550000000000001</v>
      </c>
      <c r="BE24" s="217">
        <f>IF(ISERROR(VLOOKUP(BE9,'SP Pigs'!1:6000,13)), "-",VLOOKUP(BE9,'SP Pigs'!1:6000,13))</f>
        <v>1.9550000000000001</v>
      </c>
      <c r="BF24" s="217">
        <f>IF(ISERROR(VLOOKUP(BF9,'SP Pigs'!1:6000,13)), "-",VLOOKUP(BF9,'SP Pigs'!1:6000,13))</f>
        <v>1.9550000000000001</v>
      </c>
      <c r="BG24" s="217">
        <f>IF(ISERROR(VLOOKUP(BG9,'SP Pigs'!1:6000,13)), "-",VLOOKUP(BG9,'SP Pigs'!1:6000,13))</f>
        <v>1.9550000000000001</v>
      </c>
      <c r="BH24" s="217">
        <f>IF(ISERROR(VLOOKUP(BH9,'SP Pigs'!1:6000,13)), "-",VLOOKUP(BH9,'SP Pigs'!1:6000,13))</f>
        <v>1.9550000000000001</v>
      </c>
      <c r="BI24" s="217">
        <f>IF(ISERROR(VLOOKUP(BI9,'SP Pigs'!1:6000,13)), "-",VLOOKUP(BI9,'SP Pigs'!1:6000,13))</f>
        <v>1.9550000000000001</v>
      </c>
      <c r="BJ24" s="217">
        <f>IF(ISERROR(VLOOKUP(BJ9,'SP Pigs'!1:6000,13)), "-",VLOOKUP(BJ9,'SP Pigs'!1:6000,13))</f>
        <v>1.9550000000000001</v>
      </c>
      <c r="BK24" s="217">
        <f>IF(ISERROR(VLOOKUP(BK9,'SP Pigs'!1:6000,13)), "-",VLOOKUP(BK9,'SP Pigs'!1:6000,13))</f>
        <v>1.9550000000000001</v>
      </c>
      <c r="BL24" s="217">
        <f>IF(ISERROR(VLOOKUP(BL9,'SP Pigs'!1:6000,13)), "-",VLOOKUP(BL9,'SP Pigs'!1:6000,13))</f>
        <v>1.9550000000000001</v>
      </c>
      <c r="BM24" s="217">
        <f>IF(ISERROR(VLOOKUP(BM9,'SP Pigs'!1:6000,13)), "-",VLOOKUP(BM9,'SP Pigs'!1:6000,13))</f>
        <v>1.9550000000000001</v>
      </c>
      <c r="BN24" s="217">
        <f>IF(ISERROR(VLOOKUP(BN9,'SP Pigs'!1:6000,13)), "-",VLOOKUP(BN9,'SP Pigs'!1:6000,13))</f>
        <v>1.895</v>
      </c>
      <c r="BO24" s="217">
        <f>IF(ISERROR(VLOOKUP(BO9,'SP Pigs'!1:6000,13)), "-",VLOOKUP(BO9,'SP Pigs'!1:6000,13))</f>
        <v>1.895</v>
      </c>
      <c r="BP24" s="217">
        <f>IF(ISERROR(VLOOKUP(BP9,'SP Pigs'!1:6000,13)), "-",VLOOKUP(BP9,'SP Pigs'!1:6000,13))</f>
        <v>1.895</v>
      </c>
      <c r="BQ24" s="217">
        <f>IF(ISERROR(VLOOKUP(BQ9,'SP Pigs'!1:6000,13)), "-",VLOOKUP(BQ9,'SP Pigs'!1:6000,13))</f>
        <v>1.895</v>
      </c>
      <c r="BR24" s="217">
        <f>IF(ISERROR(VLOOKUP(BR9,'SP Pigs'!1:6000,13)), "-",VLOOKUP(BR9,'SP Pigs'!1:6000,13))</f>
        <v>1.895</v>
      </c>
      <c r="BS24" s="217">
        <f>IF(ISERROR(VLOOKUP(BS9,'SP Pigs'!1:6000,13)), "-",VLOOKUP(BS9,'SP Pigs'!1:6000,13))</f>
        <v>1.895</v>
      </c>
      <c r="BT24" s="217">
        <f>IF(ISERROR(VLOOKUP(BT9,'SP Pigs'!1:6000,13)), "-",VLOOKUP(BT9,'SP Pigs'!1:6000,13))</f>
        <v>1.835</v>
      </c>
      <c r="BU24" s="217">
        <f>IF(ISERROR(VLOOKUP(BU9,'SP Pigs'!1:6000,13)), "-",VLOOKUP(BU9,'SP Pigs'!1:6000,13))</f>
        <v>1.8050000000000002</v>
      </c>
      <c r="BV24" s="217">
        <f>IF(ISERROR(VLOOKUP(BV9,'SP Pigs'!1:6000,13)), "-",VLOOKUP(BV9,'SP Pigs'!1:6000,13))</f>
        <v>1.8050000000000002</v>
      </c>
      <c r="BW24" s="217">
        <f>IF(ISERROR(VLOOKUP(BW9,'SP Pigs'!1:6000,13)), "-",VLOOKUP(BW9,'SP Pigs'!1:6000,13))</f>
        <v>1.7450000000000001</v>
      </c>
      <c r="BX24" s="217">
        <f>IF(ISERROR(VLOOKUP(BX9,'SP Pigs'!1:6000,13)), "-",VLOOKUP(BX9,'SP Pigs'!1:6000,13))</f>
        <v>1.7149999999999999</v>
      </c>
      <c r="BY24" s="217">
        <f>IF(ISERROR(VLOOKUP(BY9,'SP Pigs'!1:6000,13)), "-",VLOOKUP(BY9,'SP Pigs'!1:6000,13))</f>
        <v>1.665</v>
      </c>
      <c r="BZ24" s="217">
        <f>IF(ISERROR(VLOOKUP(BZ9,'SP Pigs'!1:6000,13)), "-",VLOOKUP(BZ9,'SP Pigs'!1:6000,13))</f>
        <v>1.635</v>
      </c>
      <c r="CA24" s="217">
        <f>IF(ISERROR(VLOOKUP(CA9,'SP Pigs'!1:6000,13)), "-",VLOOKUP(CA9,'SP Pigs'!1:6000,13))</f>
        <v>1.605</v>
      </c>
      <c r="CB24" s="217">
        <f>IF(ISERROR(VLOOKUP(CB9,'SP Pigs'!1:6000,13)), "-",VLOOKUP(CB9,'SP Pigs'!1:6000,13))</f>
        <v>1.605</v>
      </c>
      <c r="CC24" s="217">
        <f>IF(ISERROR(VLOOKUP(CC9,'SP Pigs'!1:6000,13)), "-",VLOOKUP(CC9,'SP Pigs'!1:6000,13))</f>
        <v>1.5750000000000002</v>
      </c>
      <c r="CD24" s="217">
        <f>IF(ISERROR(VLOOKUP(CD9,'SP Pigs'!1:6000,13)), "-",VLOOKUP(CD9,'SP Pigs'!1:6000,13))</f>
        <v>1.5750000000000002</v>
      </c>
      <c r="CE24" s="217">
        <f>IF(ISERROR(VLOOKUP(CE9,'SP Pigs'!1:6000,13)), "-",VLOOKUP(CE9,'SP Pigs'!1:6000,13))</f>
        <v>1.5750000000000002</v>
      </c>
      <c r="CF24" s="217">
        <f>IF(ISERROR(VLOOKUP(CF9,'SP Pigs'!1:6000,13)), "-",VLOOKUP(CF9,'SP Pigs'!1:6000,13))</f>
        <v>1.5750000000000002</v>
      </c>
      <c r="CG24" s="217">
        <f>IF(ISERROR(VLOOKUP(CG9,'SP Pigs'!1:6000,13)), "-",VLOOKUP(CG9,'SP Pigs'!1:6000,13))</f>
        <v>1.5750000000000002</v>
      </c>
      <c r="CH24" s="217">
        <f>IF(ISERROR(VLOOKUP(CH9,'SP Pigs'!1:6000,13)), "-",VLOOKUP(CH9,'SP Pigs'!1:6000,13))</f>
        <v>1.5750000000000002</v>
      </c>
      <c r="CI24" s="217">
        <f>IF(ISERROR(VLOOKUP(CI9,'SP Pigs'!1:6000,13)), "-",VLOOKUP(CI9,'SP Pigs'!1:6000,13))</f>
        <v>1.5750000000000002</v>
      </c>
      <c r="CJ24" s="217">
        <f>IF(ISERROR(VLOOKUP(CJ9,'SP Pigs'!1:6000,13)), "-",VLOOKUP(CJ9,'SP Pigs'!1:6000,13))</f>
        <v>1.5750000000000002</v>
      </c>
      <c r="CK24" s="217">
        <f>IF(ISERROR(VLOOKUP(CK9,'SP Pigs'!1:6000,13)), "-",VLOOKUP(CK9,'SP Pigs'!1:6000,13))</f>
        <v>1.5750000000000002</v>
      </c>
      <c r="CL24" s="217">
        <f>IF(ISERROR(VLOOKUP(CL9,'SP Pigs'!1:6000,13)), "-",VLOOKUP(CL9,'SP Pigs'!1:6000,13))</f>
        <v>1.5750000000000002</v>
      </c>
      <c r="CM24" s="217">
        <f>IF(ISERROR(VLOOKUP(CM9,'SP Pigs'!1:6000,13)), "-",VLOOKUP(CM9,'SP Pigs'!1:6000,13))</f>
        <v>1.5750000000000002</v>
      </c>
      <c r="CN24" s="217">
        <f>IF(ISERROR(VLOOKUP(CN9,'SP Pigs'!1:6000,13)), "-",VLOOKUP(CN9,'SP Pigs'!1:6000,13))</f>
        <v>1.5750000000000002</v>
      </c>
      <c r="CO24" s="217">
        <f>IF(ISERROR(VLOOKUP(CO9,'SP Pigs'!1:6000,13)), "-",VLOOKUP(CO9,'SP Pigs'!1:6000,13))</f>
        <v>1.5750000000000002</v>
      </c>
      <c r="CP24" s="217">
        <f>IF(ISERROR(VLOOKUP(CP9,'SP Pigs'!1:6000,13)), "-",VLOOKUP(CP9,'SP Pigs'!1:6000,13))</f>
        <v>1.5750000000000002</v>
      </c>
      <c r="CQ24" s="217">
        <f>IF(ISERROR(VLOOKUP(CQ9,'SP Pigs'!1:6000,13)), "-",VLOOKUP(CQ9,'SP Pigs'!1:6000,13))</f>
        <v>1.5750000000000002</v>
      </c>
      <c r="CR24" s="217">
        <f>IF(ISERROR(VLOOKUP(CR9,'SP Pigs'!1:6000,13)), "-",VLOOKUP(CR9,'SP Pigs'!1:6000,13))</f>
        <v>1.625</v>
      </c>
      <c r="CS24" s="217">
        <f>IF(ISERROR(VLOOKUP(CS9,'SP Pigs'!1:6000,13)), "-",VLOOKUP(CS9,'SP Pigs'!1:6000,13))</f>
        <v>1.6549999999999998</v>
      </c>
      <c r="CT24" s="217">
        <f>IF(ISERROR(VLOOKUP(CT9,'SP Pigs'!1:6000,13)), "-",VLOOKUP(CT9,'SP Pigs'!1:6000,13))</f>
        <v>1.6850000000000001</v>
      </c>
      <c r="CU24" s="217">
        <f>IF(ISERROR(VLOOKUP(CU9,'SP Pigs'!1:6000,13)), "-",VLOOKUP(CU9,'SP Pigs'!1:6000,13))</f>
        <v>1.6850000000000001</v>
      </c>
      <c r="CV24" s="217">
        <f>IF(ISERROR(VLOOKUP(CV9,'SP Pigs'!1:6000,13)), "-",VLOOKUP(CV9,'SP Pigs'!1:6000,13))</f>
        <v>1.6850000000000001</v>
      </c>
      <c r="CW24" s="217">
        <f>IF(ISERROR(VLOOKUP(CW9,'SP Pigs'!1:6000,13)), "-",VLOOKUP(CW9,'SP Pigs'!1:6000,13))</f>
        <v>1.6850000000000001</v>
      </c>
      <c r="CX24" s="217">
        <f>IF(ISERROR(VLOOKUP(CX9,'SP Pigs'!1:6000,13)), "-",VLOOKUP(CX9,'SP Pigs'!1:6000,13))</f>
        <v>1.6850000000000001</v>
      </c>
      <c r="CY24" s="217">
        <f>IF(ISERROR(VLOOKUP(CY9,'SP Pigs'!1:6000,13)), "-",VLOOKUP(CY9,'SP Pigs'!1:6000,13))</f>
        <v>1.6850000000000001</v>
      </c>
      <c r="CZ24" s="217">
        <f>IF(ISERROR(VLOOKUP(CZ9,'SP Pigs'!1:6000,13)), "-",VLOOKUP(CZ9,'SP Pigs'!1:6000,13))</f>
        <v>1.6850000000000001</v>
      </c>
      <c r="DA24" s="217">
        <f>IF(ISERROR(VLOOKUP(DA9,'SP Pigs'!1:6000,13)), "-",VLOOKUP(DA9,'SP Pigs'!1:6000,13))</f>
        <v>1.645</v>
      </c>
      <c r="DB24" s="217">
        <f>IF(ISERROR(VLOOKUP(DB9,'SP Pigs'!1:6000,13)), "-",VLOOKUP(DB9,'SP Pigs'!1:6000,13))</f>
        <v>1.635</v>
      </c>
      <c r="DC24" s="217">
        <f>IF(ISERROR(VLOOKUP(DC9,'SP Pigs'!1:6000,13)), "-",VLOOKUP(DC9,'SP Pigs'!1:6000,13))</f>
        <v>1.605</v>
      </c>
      <c r="DD24" s="217">
        <f>IF(ISERROR(VLOOKUP(DD9,'SP Pigs'!1:6000,13)), "-",VLOOKUP(DD9,'SP Pigs'!1:6000,13))</f>
        <v>1.5750000000000002</v>
      </c>
      <c r="DE24" s="217">
        <f>IF(ISERROR(VLOOKUP(DE9,'SP Pigs'!1:6000,13)), "-",VLOOKUP(DE9,'SP Pigs'!1:6000,13))</f>
        <v>1.5750000000000002</v>
      </c>
      <c r="DF24" s="217">
        <f>IF(ISERROR(VLOOKUP(DF9,'SP Pigs'!1:6000,13)), "-",VLOOKUP(DF9,'SP Pigs'!1:6000,13))</f>
        <v>1.5750000000000002</v>
      </c>
      <c r="DG24" s="217">
        <f>IF(ISERROR(VLOOKUP(DG9,'SP Pigs'!1:6000,13)), "-",VLOOKUP(DG9,'SP Pigs'!1:6000,13))</f>
        <v>1.5750000000000002</v>
      </c>
      <c r="DH24" s="217">
        <f>IF(ISERROR(VLOOKUP(DH9,'SP Pigs'!1:6000,13)), "-",VLOOKUP(DH9,'SP Pigs'!1:6000,13))</f>
        <v>1.5750000000000002</v>
      </c>
      <c r="DI24" s="217">
        <f>IF(ISERROR(VLOOKUP(DI9,'SP Pigs'!1:6000,13)), "-",VLOOKUP(DI9,'SP Pigs'!1:6000,13))</f>
        <v>1.5750000000000002</v>
      </c>
      <c r="DJ24" s="217">
        <f>IF(ISERROR(VLOOKUP(DJ9,'SP Pigs'!1:6000,13)), "-",VLOOKUP(DJ9,'SP Pigs'!1:6000,13))</f>
        <v>1.5750000000000002</v>
      </c>
      <c r="DK24" s="217">
        <f>IF(ISERROR(VLOOKUP(DK9,'SP Pigs'!1:6000,13)), "-",VLOOKUP(DK9,'SP Pigs'!1:6000,13))</f>
        <v>1.5449999999999999</v>
      </c>
      <c r="DL24" s="217">
        <f>IF(ISERROR(VLOOKUP(DL9,'SP Pigs'!1:6000,13)), "-",VLOOKUP(DL9,'SP Pigs'!1:6000,13))</f>
        <v>1.5449999999999999</v>
      </c>
      <c r="DM24" s="217">
        <f>IF(ISERROR(VLOOKUP(DM9,'SP Pigs'!1:6000,13)), "-",VLOOKUP(DM9,'SP Pigs'!1:6000,13))</f>
        <v>1.5449999999999999</v>
      </c>
      <c r="DN24" s="217">
        <f>IF(ISERROR(VLOOKUP(DN9,'SP Pigs'!1:6000,13)), "-",VLOOKUP(DN9,'SP Pigs'!1:6000,13))</f>
        <v>1.5449999999999999</v>
      </c>
      <c r="DO24" s="217">
        <f>IF(ISERROR(VLOOKUP(DO9,'SP Pigs'!1:6000,13)), "-",VLOOKUP(DO9,'SP Pigs'!1:6000,13))</f>
        <v>1.5449999999999999</v>
      </c>
      <c r="DP24" s="217">
        <f>IF(ISERROR(VLOOKUP(DP9,'SP Pigs'!1:6000,13)), "-",VLOOKUP(DP9,'SP Pigs'!1:6000,13))</f>
        <v>1.5449999999999999</v>
      </c>
      <c r="DQ24" s="217">
        <f>IF(ISERROR(VLOOKUP(DQ9,'SP Pigs'!1:6000,13)), "-",VLOOKUP(DQ9,'SP Pigs'!1:6000,13))</f>
        <v>1.5449999999999999</v>
      </c>
      <c r="DR24" s="217">
        <f>IF(ISERROR(VLOOKUP(DR9,'SP Pigs'!1:6000,13)), "-",VLOOKUP(DR9,'SP Pigs'!1:6000,13))</f>
        <v>1.5449999999999999</v>
      </c>
      <c r="DS24" s="217">
        <f>IF(ISERROR(VLOOKUP(DS9,'SP Pigs'!1:6000,13)), "-",VLOOKUP(DS9,'SP Pigs'!1:6000,13))</f>
        <v>1.5449999999999999</v>
      </c>
      <c r="DT24" s="217">
        <f>IF(ISERROR(VLOOKUP(DT9,'SP Pigs'!1:6000,13)), "-",VLOOKUP(DT9,'SP Pigs'!1:6000,13))</f>
        <v>1.5449999999999999</v>
      </c>
      <c r="DU24" s="217">
        <f>IF(ISERROR(VLOOKUP(DU9,'SP Pigs'!1:6000,13)), "-",VLOOKUP(DU9,'SP Pigs'!1:6000,13))</f>
        <v>1.5449999999999999</v>
      </c>
      <c r="DV24" s="217">
        <f>IF(ISERROR(VLOOKUP(DV9,'SP Pigs'!1:6000,13)), "-",VLOOKUP(DV9,'SP Pigs'!1:6000,13))</f>
        <v>1.5449999999999999</v>
      </c>
      <c r="DW24" s="217">
        <f>IF(ISERROR(VLOOKUP(DW9,'SP Pigs'!1:6000,13)), "-",VLOOKUP(DW9,'SP Pigs'!1:6000,13))</f>
        <v>1.4950000000000001</v>
      </c>
      <c r="DX24" s="217">
        <f>IF(ISERROR(VLOOKUP(DX9,'SP Pigs'!1:6000,13)), "-",VLOOKUP(DX9,'SP Pigs'!1:6000,13))</f>
        <v>1.4950000000000001</v>
      </c>
      <c r="DY24" s="217">
        <f>IF(ISERROR(VLOOKUP(DY9,'SP Pigs'!1:6000,13)), "-",VLOOKUP(DY9,'SP Pigs'!1:6000,13))</f>
        <v>1.4649999999999999</v>
      </c>
      <c r="DZ24" s="217">
        <f>IF(ISERROR(VLOOKUP(DZ9,'SP Pigs'!1:6000,13)), "-",VLOOKUP(DZ9,'SP Pigs'!1:6000,13))</f>
        <v>1.4649999999999999</v>
      </c>
      <c r="EA24" s="217">
        <f>IF(ISERROR(VLOOKUP(EA9,'SP Pigs'!1:6000,13)), "-",VLOOKUP(EA9,'SP Pigs'!1:6000,13))</f>
        <v>1.4649999999999999</v>
      </c>
      <c r="EB24" s="217">
        <f>IF(ISERROR(VLOOKUP(EB9,'SP Pigs'!1:6000,13)), "-",VLOOKUP(EB9,'SP Pigs'!1:6000,13))</f>
        <v>1.4649999999999999</v>
      </c>
      <c r="EC24" s="217">
        <f>IF(ISERROR(VLOOKUP(EC9,'SP Pigs'!1:6000,13)), "-",VLOOKUP(EC9,'SP Pigs'!1:6000,13))</f>
        <v>1.4649999999999999</v>
      </c>
      <c r="ED24" s="217">
        <f>IF(ISERROR(VLOOKUP(ED9,'SP Pigs'!1:6000,13)), "-",VLOOKUP(ED9,'SP Pigs'!1:6000,13))</f>
        <v>1.4649999999999999</v>
      </c>
      <c r="EE24" s="217">
        <f>IF(ISERROR(VLOOKUP(EE9,'SP Pigs'!1:6000,13)), "-",VLOOKUP(EE9,'SP Pigs'!1:6000,13))</f>
        <v>1.4649999999999999</v>
      </c>
      <c r="EF24" s="217">
        <f>IF(ISERROR(VLOOKUP(EF9,'SP Pigs'!1:6000,13)), "-",VLOOKUP(EF9,'SP Pigs'!1:6000,13))</f>
        <v>1.4649999999999999</v>
      </c>
      <c r="EG24" s="217">
        <f>IF(ISERROR(VLOOKUP(EG9,'SP Pigs'!1:6000,13)), "-",VLOOKUP(EG9,'SP Pigs'!1:6000,13))</f>
        <v>1.4649999999999999</v>
      </c>
      <c r="EH24" s="217">
        <f>IF(ISERROR(VLOOKUP(EH9,'SP Pigs'!1:6000,13)), "-",VLOOKUP(EH9,'SP Pigs'!1:6000,13))</f>
        <v>1.4649999999999999</v>
      </c>
      <c r="EI24" s="217">
        <f>IF(ISERROR(VLOOKUP(EI9,'SP Pigs'!1:6000,13)), "-",VLOOKUP(EI9,'SP Pigs'!1:6000,13))</f>
        <v>1.4649999999999999</v>
      </c>
      <c r="EJ24" s="217">
        <f>IF(ISERROR(VLOOKUP(EJ9,'SP Pigs'!1:6000,13)), "-",VLOOKUP(EJ9,'SP Pigs'!1:6000,13))</f>
        <v>1.4649999999999999</v>
      </c>
      <c r="EK24" s="217">
        <f>IF(ISERROR(VLOOKUP(EK9,'SP Pigs'!1:6000,13)), "-",VLOOKUP(EK9,'SP Pigs'!1:6000,13))</f>
        <v>1.4649999999999999</v>
      </c>
      <c r="EL24" s="217">
        <f>IF(ISERROR(VLOOKUP(EL9,'SP Pigs'!1:6000,13)), "-",VLOOKUP(EL9,'SP Pigs'!1:6000,13))</f>
        <v>1.4649999999999999</v>
      </c>
      <c r="EM24" s="217">
        <f>IF(ISERROR(VLOOKUP(EM9,'SP Pigs'!1:6000,13)), "-",VLOOKUP(EM9,'SP Pigs'!1:6000,13))</f>
        <v>1.4649999999999999</v>
      </c>
      <c r="EN24" s="217">
        <f>IF(ISERROR(VLOOKUP(EN9,'SP Pigs'!1:6000,13)), "-",VLOOKUP(EN9,'SP Pigs'!1:6000,13))</f>
        <v>1.4649999999999999</v>
      </c>
      <c r="EO24" s="217">
        <f>IF(ISERROR(VLOOKUP(EO9,'SP Pigs'!1:6000,13)), "-",VLOOKUP(EO9,'SP Pigs'!1:6000,13))</f>
        <v>1.4649999999999999</v>
      </c>
      <c r="EP24" s="217">
        <f>IF(ISERROR(VLOOKUP(EP9,'SP Pigs'!1:6000,13)), "-",VLOOKUP(EP9,'SP Pigs'!1:6000,13))</f>
        <v>1.4649999999999999</v>
      </c>
      <c r="EQ24" s="217">
        <f>IF(ISERROR(VLOOKUP(EQ9,'SP Pigs'!1:6000,13)), "-",VLOOKUP(EQ9,'SP Pigs'!1:6000,13))</f>
        <v>1.4649999999999999</v>
      </c>
      <c r="ER24" s="217">
        <f>IF(ISERROR(VLOOKUP(ER9,'SP Pigs'!1:6000,13)), "-",VLOOKUP(ER9,'SP Pigs'!1:6000,13))</f>
        <v>1.5249999999999999</v>
      </c>
      <c r="ES24" s="217">
        <f>IF(ISERROR(VLOOKUP(ES9,'SP Pigs'!1:6000,13)), "-",VLOOKUP(ES9,'SP Pigs'!1:6000,13))</f>
        <v>1.5550000000000002</v>
      </c>
      <c r="ET24" s="217">
        <f>IF(ISERROR(VLOOKUP(ET9,'SP Pigs'!1:6000,13)), "-",VLOOKUP(ET9,'SP Pigs'!1:6000,13))</f>
        <v>1.605</v>
      </c>
      <c r="EU24" s="217">
        <f>IF(ISERROR(VLOOKUP(EU9,'SP Pigs'!1:6000,13)), "-",VLOOKUP(EU9,'SP Pigs'!1:6000,13))</f>
        <v>1.6850000000000001</v>
      </c>
      <c r="EV24" s="217">
        <f>IF(ISERROR(VLOOKUP(EV9,'SP Pigs'!1:6000,13)), "-",VLOOKUP(EV9,'SP Pigs'!1:6000,13))</f>
        <v>1.7250000000000001</v>
      </c>
      <c r="EW24" s="217">
        <f>IF(ISERROR(VLOOKUP(EW9,'SP Pigs'!1:6000,13)), "-",VLOOKUP(EW9,'SP Pigs'!1:6000,13))</f>
        <v>1.7850000000000001</v>
      </c>
      <c r="EX24" s="217">
        <f>IF(ISERROR(VLOOKUP(EX9,'SP Pigs'!1:6000,13)), "-",VLOOKUP(EX9,'SP Pigs'!1:6000,13))</f>
        <v>1.885</v>
      </c>
      <c r="EY24" s="217">
        <f>IF(ISERROR(VLOOKUP(EY9,'SP Pigs'!1:6000,13)), "-",VLOOKUP(EY9,'SP Pigs'!1:6000,13))</f>
        <v>1.9849999999999999</v>
      </c>
      <c r="EZ24" s="217">
        <f>IF(ISERROR(VLOOKUP(EZ9,'SP Pigs'!1:6000,13)), "-",VLOOKUP(EZ9,'SP Pigs'!1:6000,13))</f>
        <v>1.9849999999999999</v>
      </c>
      <c r="FA24" s="217">
        <f>IF(ISERROR(VLOOKUP(FA9,'SP Pigs'!1:6000,13)), "-",VLOOKUP(FA9,'SP Pigs'!1:6000,13))</f>
        <v>2.0350000000000001</v>
      </c>
      <c r="FB24" s="217">
        <f>IF(ISERROR(VLOOKUP(FB9,'SP Pigs'!1:6000,13)), "-",VLOOKUP(FB9,'SP Pigs'!1:6000,13))</f>
        <v>2.0350000000000001</v>
      </c>
      <c r="FC24" s="217">
        <f>IF(ISERROR(VLOOKUP(FC9,'SP Pigs'!1:6000,13)), "-",VLOOKUP(FC9,'SP Pigs'!1:6000,13))</f>
        <v>2.0350000000000001</v>
      </c>
      <c r="FD24" s="217">
        <f>IF(ISERROR(VLOOKUP(FD9,'SP Pigs'!1:6000,13)), "-",VLOOKUP(FD9,'SP Pigs'!1:6000,13))</f>
        <v>2.0350000000000001</v>
      </c>
      <c r="FE24" s="217">
        <f>IF(ISERROR(VLOOKUP(FE9,'SP Pigs'!1:6000,13)), "-",VLOOKUP(FE9,'SP Pigs'!1:6000,13))</f>
        <v>2.0649999999999999</v>
      </c>
      <c r="FF24" s="217">
        <f>IF(ISERROR(VLOOKUP(FF9,'SP Pigs'!1:6000,13)), "-",VLOOKUP(FF9,'SP Pigs'!1:6000,13))</f>
        <v>2.0649999999999999</v>
      </c>
      <c r="FG24" s="217">
        <f>IF(ISERROR(VLOOKUP(FG9,'SP Pigs'!1:6000,13)), "-",VLOOKUP(FG9,'SP Pigs'!1:6000,13))</f>
        <v>2.0649999999999999</v>
      </c>
      <c r="FH24" s="217">
        <f>IF(ISERROR(VLOOKUP(FH9,'SP Pigs'!1:6000,13)), "-",VLOOKUP(FH9,'SP Pigs'!1:6000,13))</f>
        <v>2.0649999999999999</v>
      </c>
      <c r="FI24" s="217">
        <f>IF(ISERROR(VLOOKUP(FI9,'SP Pigs'!1:6000,13)), "-",VLOOKUP(FI9,'SP Pigs'!1:6000,13))</f>
        <v>2.0649999999999999</v>
      </c>
      <c r="FJ24" s="217">
        <f>IF(ISERROR(VLOOKUP(FJ9,'SP Pigs'!1:6000,13)), "-",VLOOKUP(FJ9,'SP Pigs'!1:6000,13))</f>
        <v>2.0649999999999999</v>
      </c>
      <c r="FK24" s="217">
        <f>IF(ISERROR(VLOOKUP(FK9,'SP Pigs'!1:6000,13)), "-",VLOOKUP(FK9,'SP Pigs'!1:6000,13))</f>
        <v>2.0649999999999999</v>
      </c>
      <c r="FL24" s="217">
        <f>IF(ISERROR(VLOOKUP(FL9,'SP Pigs'!1:6000,13)), "-",VLOOKUP(FL9,'SP Pigs'!1:6000,13))</f>
        <v>2.0649999999999999</v>
      </c>
      <c r="FM24" s="217">
        <f>IF(ISERROR(VLOOKUP(FM9,'SP Pigs'!1:6000,13)), "-",VLOOKUP(FM9,'SP Pigs'!1:6000,13))</f>
        <v>2.0649999999999999</v>
      </c>
      <c r="FN24" s="217">
        <f>IF(ISERROR(VLOOKUP(FN9,'SP Pigs'!1:6000,13)), "-",VLOOKUP(FN9,'SP Pigs'!1:6000,13))</f>
        <v>2.0649999999999999</v>
      </c>
      <c r="FO24" s="217">
        <f>IF(ISERROR(VLOOKUP(FO9,'SP Pigs'!1:6000,13)), "-",VLOOKUP(FO9,'SP Pigs'!1:6000,13))</f>
        <v>2.0649999999999999</v>
      </c>
      <c r="FP24" s="217">
        <f>IF(ISERROR(VLOOKUP(FP9,'SP Pigs'!1:6000,13)), "-",VLOOKUP(FP9,'SP Pigs'!1:6000,13))</f>
        <v>2.0649999999999999</v>
      </c>
      <c r="FQ24" s="217">
        <f>IF(ISERROR(VLOOKUP(FQ9,'SP Pigs'!1:6000,13)), "-",VLOOKUP(FQ9,'SP Pigs'!1:6000,13))</f>
        <v>2.0949999999999998</v>
      </c>
      <c r="FR24" s="217">
        <f>IF(ISERROR(VLOOKUP(FR9,'SP Pigs'!1:6000,13)), "-",VLOOKUP(FR9,'SP Pigs'!1:6000,13))</f>
        <v>2.0949999999999998</v>
      </c>
      <c r="FS24" s="217">
        <f>IF(ISERROR(VLOOKUP(FS9,'SP Pigs'!1:6000,13)), "-",VLOOKUP(FS9,'SP Pigs'!1:6000,13))</f>
        <v>2.2949999999999999</v>
      </c>
      <c r="FT24" s="217">
        <f>IF(ISERROR(VLOOKUP(FT9,'SP Pigs'!1:6000,13)), "-",VLOOKUP(FT9,'SP Pigs'!1:6000,13))</f>
        <v>2.2949999999999999</v>
      </c>
      <c r="FU24" s="217">
        <f>IF(ISERROR(VLOOKUP(FU9,'SP Pigs'!1:6000,13)), "-",VLOOKUP(FU9,'SP Pigs'!1:6000,13))</f>
        <v>2.2949999999999999</v>
      </c>
      <c r="FV24" s="217">
        <f>IF(ISERROR(VLOOKUP(FV9,'SP Pigs'!1:6000,13)), "-",VLOOKUP(FV9,'SP Pigs'!1:6000,13))</f>
        <v>2.2949999999999999</v>
      </c>
      <c r="FW24" s="217">
        <f>IF(ISERROR(VLOOKUP(FW9,'SP Pigs'!1:6000,13)), "-",VLOOKUP(FW9,'SP Pigs'!1:6000,13))</f>
        <v>2.2949999999999999</v>
      </c>
      <c r="FX24" s="217">
        <f>IF(ISERROR(VLOOKUP(FX9,'SP Pigs'!1:6000,13)), "-",VLOOKUP(FX9,'SP Pigs'!1:6000,13))</f>
        <v>2.2949999999999999</v>
      </c>
      <c r="FY24" s="217">
        <f>IF(ISERROR(VLOOKUP(FY9,'SP Pigs'!1:6000,13)), "-",VLOOKUP(FY9,'SP Pigs'!1:6000,13))</f>
        <v>2.2949999999999999</v>
      </c>
      <c r="FZ24" s="217">
        <f>IF(ISERROR(VLOOKUP(FZ9,'SP Pigs'!1:6000,13)), "-",VLOOKUP(FZ9,'SP Pigs'!1:6000,13))</f>
        <v>2.2949999999999999</v>
      </c>
      <c r="GA24" s="217">
        <f>IF(ISERROR(VLOOKUP(GA9,'SP Pigs'!1:6000,13)), "-",VLOOKUP(GA9,'SP Pigs'!1:6000,13))</f>
        <v>2.2949999999999999</v>
      </c>
      <c r="GB24" s="217">
        <f>IF(ISERROR(VLOOKUP(GB9,'SP Pigs'!1:6000,13)), "-",VLOOKUP(GB9,'SP Pigs'!1:6000,13))</f>
        <v>2.395</v>
      </c>
      <c r="GC24" s="217">
        <f>IF(ISERROR(VLOOKUP(GC9,'SP Pigs'!1:6000,13)), "-",VLOOKUP(GC9,'SP Pigs'!1:6000,13))</f>
        <v>2.395</v>
      </c>
      <c r="GD24" s="217">
        <f>IF(ISERROR(VLOOKUP(GD9,'SP Pigs'!1:6000,13)), "-",VLOOKUP(GD9,'SP Pigs'!1:6000,13))</f>
        <v>2.395</v>
      </c>
      <c r="GE24" s="217">
        <f>IF(ISERROR(VLOOKUP(GE9,'SP Pigs'!1:6000,13)), "-",VLOOKUP(GE9,'SP Pigs'!1:6000,13))</f>
        <v>2.4950000000000001</v>
      </c>
      <c r="GF24" s="217">
        <f>IF(ISERROR(VLOOKUP(GF9,'SP Pigs'!1:6000,13)), "-",VLOOKUP(GF9,'SP Pigs'!1:6000,13))</f>
        <v>2.4950000000000001</v>
      </c>
      <c r="GG24" s="217">
        <f>IF(ISERROR(VLOOKUP(GG9,'SP Pigs'!1:6000,13)), "-",VLOOKUP(GG9,'SP Pigs'!1:6000,13))</f>
        <v>2.4950000000000001</v>
      </c>
      <c r="GH24" s="217">
        <f>IF(ISERROR(VLOOKUP(GH9,'SP Pigs'!1:6000,13)), "-",VLOOKUP(GH9,'SP Pigs'!1:6000,13))</f>
        <v>2.5750000000000002</v>
      </c>
      <c r="GI24" s="217">
        <f>IF(ISERROR(VLOOKUP(GI9,'SP Pigs'!1:6000,13)), "-",VLOOKUP(GI9,'SP Pigs'!1:6000,13))</f>
        <v>2.4950000000000001</v>
      </c>
      <c r="GJ24" s="217">
        <f>IF(ISERROR(VLOOKUP(GJ9,'SP Pigs'!1:6000,13)), "-",VLOOKUP(GJ9,'SP Pigs'!1:6000,13))</f>
        <v>2.4950000000000001</v>
      </c>
      <c r="GK24" s="217">
        <f>IF(ISERROR(VLOOKUP(GK9,'SP Pigs'!1:6000,13)), "-",VLOOKUP(GK9,'SP Pigs'!1:6000,13))</f>
        <v>2.4950000000000001</v>
      </c>
      <c r="GL24" s="217">
        <f>IF(ISERROR(VLOOKUP(GL9,'SP Pigs'!1:6000,13)), "-",VLOOKUP(GL9,'SP Pigs'!1:6000,13))</f>
        <v>2.4950000000000001</v>
      </c>
      <c r="GM24" s="217">
        <f>IF(ISERROR(VLOOKUP(GM9,'SP Pigs'!1:6000,13)), "-",VLOOKUP(GM9,'SP Pigs'!1:6000,13))</f>
        <v>2.395</v>
      </c>
      <c r="GN24" s="217">
        <f>IF(ISERROR(VLOOKUP(GN9,'SP Pigs'!1:6000,13)), "-",VLOOKUP(GN9,'SP Pigs'!1:6000,13))</f>
        <v>2.3449999999999998</v>
      </c>
      <c r="GO24" s="217">
        <f>IF(ISERROR(VLOOKUP(GO9,'SP Pigs'!1:6000,13)), "-",VLOOKUP(GO9,'SP Pigs'!1:6000,13))</f>
        <v>2.3449999999999998</v>
      </c>
      <c r="GP24" s="217">
        <f>IF(ISERROR(VLOOKUP(GP9,'SP Pigs'!1:6000,13)), "-",VLOOKUP(GP9,'SP Pigs'!1:6000,13))</f>
        <v>2.3449999999999998</v>
      </c>
      <c r="GQ24" s="217">
        <f>IF(ISERROR(VLOOKUP(GQ9,'SP Pigs'!1:6000,13)), "-",VLOOKUP(GQ9,'SP Pigs'!1:6000,13))</f>
        <v>2.2949999999999999</v>
      </c>
      <c r="GR24" s="217">
        <f>IF(ISERROR(VLOOKUP(GR9,'SP Pigs'!1:6000,13)), "-",VLOOKUP(GR9,'SP Pigs'!1:6000,13))</f>
        <v>2.2949999999999999</v>
      </c>
      <c r="GS24" s="217">
        <f>IF(ISERROR(VLOOKUP(GS9,'SP Pigs'!1:6000,13)), "-",VLOOKUP(GS9,'SP Pigs'!1:6000,13))</f>
        <v>2.2949999999999999</v>
      </c>
      <c r="GT24" s="217">
        <f>IF(ISERROR(VLOOKUP(GT9,'SP Pigs'!1:6000,13)), "-",VLOOKUP(GT9,'SP Pigs'!1:6000,13))</f>
        <v>2.2949999999999999</v>
      </c>
      <c r="GU24" s="217">
        <f>IF(ISERROR(VLOOKUP(GU9,'SP Pigs'!1:6000,13)), "-",VLOOKUP(GU9,'SP Pigs'!1:6000,13))</f>
        <v>2.2949999999999999</v>
      </c>
      <c r="GV24" s="217">
        <f>IF(ISERROR(VLOOKUP(GV9,'SP Pigs'!1:6000,13)), "-",VLOOKUP(GV9,'SP Pigs'!1:6000,13))</f>
        <v>2.2949999999999999</v>
      </c>
      <c r="GW24" s="217">
        <f>IF(ISERROR(VLOOKUP(GW9,'SP Pigs'!1:6000,13)), "-",VLOOKUP(GW9,'SP Pigs'!1:6000,13))</f>
        <v>2.2949999999999999</v>
      </c>
      <c r="GX24" s="217">
        <f>IF(ISERROR(VLOOKUP(GX9,'SP Pigs'!1:6000,13)), "-",VLOOKUP(GX9,'SP Pigs'!1:6000,13))</f>
        <v>2.2649999999999997</v>
      </c>
      <c r="GY24" s="217">
        <f>IF(ISERROR(VLOOKUP(GY9,'SP Pigs'!1:6000,13)), "-",VLOOKUP(GY9,'SP Pigs'!1:6000,13))</f>
        <v>2.2649999999999997</v>
      </c>
      <c r="GZ24" s="217">
        <f>IF(ISERROR(VLOOKUP(GZ9,'SP Pigs'!1:6000,13)), "-",VLOOKUP(GZ9,'SP Pigs'!1:6000,13))</f>
        <v>2.2649999999999997</v>
      </c>
      <c r="HA24" s="217">
        <f>IF(ISERROR(VLOOKUP(HA9,'SP Pigs'!1:6000,13)), "-",VLOOKUP(HA9,'SP Pigs'!1:6000,13))</f>
        <v>2.165</v>
      </c>
      <c r="HB24" s="217">
        <f>IF(ISERROR(VLOOKUP(HB9,'SP Pigs'!1:6000,13)), "-",VLOOKUP(HB9,'SP Pigs'!1:6000,13))</f>
        <v>1.9649999999999999</v>
      </c>
      <c r="HC24" s="217">
        <f>IF(ISERROR(VLOOKUP(HC9,'SP Pigs'!1:6000,13)), "-",VLOOKUP(HC9,'SP Pigs'!1:6000,13))</f>
        <v>1.8149999999999999</v>
      </c>
      <c r="HD24" s="217">
        <f>IF(ISERROR(VLOOKUP(HD9,'SP Pigs'!1:6000,13)), "-",VLOOKUP(HD9,'SP Pigs'!1:6000,13))</f>
        <v>1.7549999999999999</v>
      </c>
      <c r="HE24" s="217">
        <f>IF(ISERROR(VLOOKUP(HE9,'SP Pigs'!1:6000,13)), "-",VLOOKUP(HE9,'SP Pigs'!1:6000,13))</f>
        <v>1.7549999999999999</v>
      </c>
      <c r="HF24" s="217">
        <f>IF(ISERROR(VLOOKUP(HF9,'SP Pigs'!1:6000,13)), "-",VLOOKUP(HF9,'SP Pigs'!1:6000,13))</f>
        <v>1.7549999999999999</v>
      </c>
      <c r="HG24" s="217">
        <f>IF(ISERROR(VLOOKUP(HG9,'SP Pigs'!1:6000,13)), "-",VLOOKUP(HG9,'SP Pigs'!1:6000,13))</f>
        <v>1.7549999999999999</v>
      </c>
      <c r="HH24" s="217">
        <f>IF(ISERROR(VLOOKUP(HH9,'SP Pigs'!1:6000,13)), "-",VLOOKUP(HH9,'SP Pigs'!1:6000,13))</f>
        <v>1.7549999999999999</v>
      </c>
      <c r="HI24" s="217">
        <f>IF(ISERROR(VLOOKUP(HI9,'SP Pigs'!1:6000,13)), "-",VLOOKUP(HI9,'SP Pigs'!1:6000,13))</f>
        <v>1.7549999999999999</v>
      </c>
      <c r="HJ24" s="217">
        <f>IF(ISERROR(VLOOKUP(HJ9,'SP Pigs'!1:6000,13)), "-",VLOOKUP(HJ9,'SP Pigs'!1:6000,13))</f>
        <v>1.7549999999999999</v>
      </c>
      <c r="HK24" s="217">
        <f>IF(ISERROR(VLOOKUP(HK9,'SP Pigs'!1:6000,13)), "-",VLOOKUP(HK9,'SP Pigs'!1:6000,13))</f>
        <v>1.7549999999999999</v>
      </c>
      <c r="HL24" s="217">
        <f>IF(ISERROR(VLOOKUP(HL9,'SP Pigs'!1:6000,13)), "-",VLOOKUP(HL9,'SP Pigs'!1:6000,13))</f>
        <v>1.7549999999999999</v>
      </c>
      <c r="HM24" s="217">
        <f>IF(ISERROR(VLOOKUP(HM9,'SP Pigs'!1:6000,13)), "-",VLOOKUP(HM9,'SP Pigs'!1:6000,13))</f>
        <v>1.7549999999999999</v>
      </c>
      <c r="HN24" s="217">
        <f>IF(ISERROR(VLOOKUP(HN9,'SP Pigs'!1:6000,13)), "-",VLOOKUP(HN9,'SP Pigs'!1:6000,13))</f>
        <v>1.7549999999999999</v>
      </c>
      <c r="HO24" s="217">
        <f>IF(ISERROR(VLOOKUP(HO9,'SP Pigs'!1:6000,13)), "-",VLOOKUP(HO9,'SP Pigs'!1:6000,13))</f>
        <v>1.7549999999999999</v>
      </c>
      <c r="HP24" s="217">
        <f>IF(ISERROR(VLOOKUP(HP9,'SP Pigs'!1:6000,13)), "-",VLOOKUP(HP9,'SP Pigs'!1:6000,13))</f>
        <v>1.7549999999999999</v>
      </c>
      <c r="HQ24" s="217">
        <f>IF(ISERROR(VLOOKUP(HQ9,'SP Pigs'!1:6000,13)), "-",VLOOKUP(HQ9,'SP Pigs'!1:6000,13))</f>
        <v>1.7549999999999999</v>
      </c>
      <c r="HR24" s="217">
        <f>IF(ISERROR(VLOOKUP(HR9,'SP Pigs'!1:6000,13)), "-",VLOOKUP(HR9,'SP Pigs'!1:6000,13))</f>
        <v>1.7549999999999999</v>
      </c>
      <c r="HS24" s="217">
        <f>IF(ISERROR(VLOOKUP(HS9,'SP Pigs'!1:6000,13)), "-",VLOOKUP(HS9,'SP Pigs'!1:6000,13))</f>
        <v>1.7549999999999999</v>
      </c>
      <c r="HT24" s="217">
        <f>IF(ISERROR(VLOOKUP(HT9,'SP Pigs'!1:6000,13)), "-",VLOOKUP(HT9,'SP Pigs'!1:6000,13))</f>
        <v>1.7549999999999999</v>
      </c>
      <c r="HU24" s="217">
        <f>IF(ISERROR(VLOOKUP(HU9,'SP Pigs'!1:6000,13)), "-",VLOOKUP(HU9,'SP Pigs'!1:6000,13))</f>
        <v>1.7549999999999999</v>
      </c>
      <c r="HV24" s="217">
        <f>IF(ISERROR(VLOOKUP(HV9,'SP Pigs'!1:6000,13)), "-",VLOOKUP(HV9,'SP Pigs'!1:6000,13))</f>
        <v>1.8050000000000002</v>
      </c>
      <c r="HW24" s="217">
        <f>IF(ISERROR(VLOOKUP(HW9,'SP Pigs'!1:6000,13)), "-",VLOOKUP(HW9,'SP Pigs'!1:6000,13))</f>
        <v>1.8050000000000002</v>
      </c>
      <c r="HX24" s="217">
        <f>IF(ISERROR(VLOOKUP(HX9,'SP Pigs'!1:6000,13)), "-",VLOOKUP(HX9,'SP Pigs'!1:6000,13))</f>
        <v>1.8050000000000002</v>
      </c>
      <c r="HY24" s="217">
        <f>IF(ISERROR(VLOOKUP(HY9,'SP Pigs'!1:6000,13)), "-",VLOOKUP(HY9,'SP Pigs'!1:6000,13))</f>
        <v>1.8050000000000002</v>
      </c>
      <c r="HZ24" s="217">
        <f>IF(ISERROR(VLOOKUP(HZ9,'SP Pigs'!1:6000,13)), "-",VLOOKUP(HZ9,'SP Pigs'!1:6000,13))</f>
        <v>1.8050000000000002</v>
      </c>
      <c r="IA24" s="217">
        <f>IF(ISERROR(VLOOKUP(IA9,'SP Pigs'!1:6000,13)), "-",VLOOKUP(IA9,'SP Pigs'!1:6000,13))</f>
        <v>1.8050000000000002</v>
      </c>
      <c r="IB24" s="217">
        <f>IF(ISERROR(VLOOKUP(IB9,'SP Pigs'!1:6000,13)), "-",VLOOKUP(IB9,'SP Pigs'!1:6000,13))</f>
        <v>1.8050000000000002</v>
      </c>
      <c r="IC24" s="217">
        <f>IF(ISERROR(VLOOKUP(IC9,'SP Pigs'!1:6000,13)), "-",VLOOKUP(IC9,'SP Pigs'!1:6000,13))</f>
        <v>1.7250000000000001</v>
      </c>
      <c r="ID24" s="217">
        <f>IF(ISERROR(VLOOKUP(ID9,'SP Pigs'!1:6000,13)), "-",VLOOKUP(ID9,'SP Pigs'!1:6000,13))</f>
        <v>1.6949999999999998</v>
      </c>
      <c r="IE24" s="217">
        <f>IF(ISERROR(VLOOKUP(IE9,'SP Pigs'!1:6000,13)), "-",VLOOKUP(IE9,'SP Pigs'!1:6000,13))</f>
        <v>1.645</v>
      </c>
      <c r="IF24" s="217">
        <f>IF(ISERROR(VLOOKUP(IF9,'SP Pigs'!1:6000,13)), "-",VLOOKUP(IF9,'SP Pigs'!1:6000,13))</f>
        <v>1.5950000000000002</v>
      </c>
      <c r="IG24" s="217">
        <f>IF(ISERROR(VLOOKUP(IG9,'SP Pigs'!1:6000,13)), "-",VLOOKUP(IG9,'SP Pigs'!1:6000,13))</f>
        <v>1.5950000000000002</v>
      </c>
      <c r="IH24" s="217">
        <f>IF(ISERROR(VLOOKUP(IH9,'SP Pigs'!1:6000,13)), "-",VLOOKUP(IH9,'SP Pigs'!1:6000,13))</f>
        <v>1.5950000000000002</v>
      </c>
      <c r="II24" s="217">
        <f>IF(ISERROR(VLOOKUP(II9,'SP Pigs'!1:6000,13)), "-",VLOOKUP(II9,'SP Pigs'!1:6000,13))</f>
        <v>1.5950000000000002</v>
      </c>
      <c r="IJ24" s="217">
        <f>IF(ISERROR(VLOOKUP(IJ9,'SP Pigs'!1:6000,13)), "-",VLOOKUP(IJ9,'SP Pigs'!1:6000,13))</f>
        <v>1.5950000000000002</v>
      </c>
      <c r="IK24" s="217">
        <f>IF(ISERROR(VLOOKUP(IK9,'SP Pigs'!1:6000,13)), "-",VLOOKUP(IK9,'SP Pigs'!1:6000,13))</f>
        <v>1.5950000000000002</v>
      </c>
      <c r="IL24" s="217" t="str">
        <f>IF(ISERROR(VLOOKUP(IL9,'SP Pigs'!1:6000,13)), "-",VLOOKUP(IL9,'SP Pigs'!1:6000,13))</f>
        <v>na</v>
      </c>
      <c r="IM24" s="217">
        <f>IF(ISERROR(VLOOKUP(IM9,'SP Pigs'!1:6000,13)), "-",VLOOKUP(IM9,'SP Pigs'!1:6000,13))</f>
        <v>1.5950000000000002</v>
      </c>
      <c r="IN24" s="217">
        <f>IF(ISERROR(VLOOKUP(IN9,'SP Pigs'!1:6000,13)), "-",VLOOKUP(IN9,'SP Pigs'!1:6000,13))</f>
        <v>1.5950000000000002</v>
      </c>
      <c r="IO24" s="217">
        <f>IF(ISERROR(VLOOKUP(IO9,'SP Pigs'!1:6000,13)), "-",VLOOKUP(IO9,'SP Pigs'!1:6000,13))</f>
        <v>1.5950000000000002</v>
      </c>
      <c r="IP24" s="217">
        <f>IF(ISERROR(VLOOKUP(IP9,'SP Pigs'!1:6000,13)), "-",VLOOKUP(IP9,'SP Pigs'!1:6000,13))</f>
        <v>1.5950000000000002</v>
      </c>
      <c r="IQ24" s="217">
        <f>IF(ISERROR(VLOOKUP(IQ9,'SP Pigs'!1:6000,13)), "-",VLOOKUP(IQ9,'SP Pigs'!1:6000,13))</f>
        <v>1.6549999999999998</v>
      </c>
      <c r="IR24" s="217">
        <f>IF(ISERROR(VLOOKUP(IR9,'SP Pigs'!1:6000,13)), "-",VLOOKUP(IR9,'SP Pigs'!1:6000,13))</f>
        <v>1.6850000000000001</v>
      </c>
      <c r="IS24" s="217">
        <f>IF(ISERROR(VLOOKUP(IS9,'SP Pigs'!1:6000,13)), "-",VLOOKUP(IS9,'SP Pigs'!1:6000,13))</f>
        <v>1.7050000000000001</v>
      </c>
      <c r="IT24" s="217">
        <f>IF(ISERROR(VLOOKUP(IT9,'SP Pigs'!1:6000,13)), "-",VLOOKUP(IT9,'SP Pigs'!1:6000,13))</f>
        <v>1.8050000000000002</v>
      </c>
      <c r="IU24" s="217">
        <f>IF(ISERROR(VLOOKUP(IU9,'SP Pigs'!1:6000,13)), "-",VLOOKUP(IU9,'SP Pigs'!1:6000,13))</f>
        <v>1.8050000000000002</v>
      </c>
      <c r="IV24" s="217">
        <f>IF(ISERROR(VLOOKUP(IV9,'SP Pigs'!1:6000,13)), "-",VLOOKUP(IV9,'SP Pigs'!1:6000,13))</f>
        <v>1.9849999999999999</v>
      </c>
      <c r="IW24" s="217">
        <f>IF(ISERROR(VLOOKUP(IW9,'SP Pigs'!1:6000,13)), "-",VLOOKUP(IW9,'SP Pigs'!1:6000,13))</f>
        <v>2.0149999999999997</v>
      </c>
      <c r="IX24" s="217">
        <f>IF(ISERROR(VLOOKUP(IX9,'SP Pigs'!1:6000,13)), "-",VLOOKUP(IX9,'SP Pigs'!1:6000,13))</f>
        <v>2.0149999999999997</v>
      </c>
      <c r="IY24" s="217">
        <f>IF(ISERROR(VLOOKUP(IY9,'SP Pigs'!1:6000,13)), "-",VLOOKUP(IY9,'SP Pigs'!1:6000,13))</f>
        <v>2.0149999999999997</v>
      </c>
      <c r="IZ24" s="217">
        <f>IF(ISERROR(VLOOKUP(IZ9,'SP Pigs'!1:6000,13)), "-",VLOOKUP(IZ9,'SP Pigs'!1:6000,13))</f>
        <v>2.0149999999999997</v>
      </c>
      <c r="JA24" s="217">
        <f>IF(ISERROR(VLOOKUP(JA9,'SP Pigs'!1:6000,13)), "-",VLOOKUP(JA9,'SP Pigs'!1:6000,13))</f>
        <v>2.0149999999999997</v>
      </c>
      <c r="JB24" s="217">
        <f>IF(ISERROR(VLOOKUP(JB9,'SP Pigs'!1:6000,13)), "-",VLOOKUP(JB9,'SP Pigs'!1:6000,13))</f>
        <v>2.0149999999999997</v>
      </c>
      <c r="JC24" s="217">
        <f>IF(ISERROR(VLOOKUP(JC9,'SP Pigs'!1:6000,13)), "-",VLOOKUP(JC9,'SP Pigs'!1:6000,13))</f>
        <v>2.0149999999999997</v>
      </c>
      <c r="JD24" s="217">
        <f>IF(ISERROR(VLOOKUP(JD9,'SP Pigs'!1:6000,13)), "-",VLOOKUP(JD9,'SP Pigs'!1:6000,13))</f>
        <v>1.895</v>
      </c>
      <c r="JE24" s="217">
        <f>IF(ISERROR(VLOOKUP(JE9,'SP Pigs'!1:6000,13)), "-",VLOOKUP(JE9,'SP Pigs'!1:6000,13))</f>
        <v>1.895</v>
      </c>
      <c r="JF24" s="240"/>
      <c r="JG24" s="240"/>
      <c r="JH24" s="240"/>
      <c r="JW24" s="231"/>
      <c r="JX24" s="231"/>
    </row>
    <row r="25" spans="2:284" ht="15" customHeight="1">
      <c r="B25" s="281"/>
      <c r="C25" s="220"/>
      <c r="D25" s="214" t="s">
        <v>14</v>
      </c>
      <c r="E25" s="216">
        <f>IF(ISERROR(VLOOKUP(E9,'SP Pigs'!1:6000,20)), "-",VLOOKUP(E9,'SP Pigs'!1:6000,20))</f>
        <v>2.1150000000000002</v>
      </c>
      <c r="F25" s="216">
        <f>IF(ISERROR(VLOOKUP(F9,'SP Pigs'!1:6000,20)), "-",VLOOKUP(F9,'SP Pigs'!1:6000,20))</f>
        <v>2.165</v>
      </c>
      <c r="G25" s="216">
        <f>IF(ISERROR(VLOOKUP(G9,'SP Pigs'!1:6000,20)), "-",VLOOKUP(G9,'SP Pigs'!1:6000,20))</f>
        <v>2.2149999999999999</v>
      </c>
      <c r="H25" s="216">
        <f>IF(ISERROR(VLOOKUP(H9,'SP Pigs'!1:6000,20)), "-",VLOOKUP(H9,'SP Pigs'!1:6000,20))</f>
        <v>2.2649999999999997</v>
      </c>
      <c r="I25" s="216">
        <f>IF(ISERROR(VLOOKUP(I9,'SP Pigs'!1:6000,20)), "-",VLOOKUP(I9,'SP Pigs'!1:6000,20))</f>
        <v>2.2649999999999997</v>
      </c>
      <c r="J25" s="216">
        <f>IF(ISERROR(VLOOKUP(J9,'SP Pigs'!1:6000,20)), "-",VLOOKUP(J9,'SP Pigs'!1:6000,20))</f>
        <v>2.2649999999999997</v>
      </c>
      <c r="K25" s="216">
        <f>IF(ISERROR(VLOOKUP(K9,'SP Pigs'!1:6000,20)), "-",VLOOKUP(K9,'SP Pigs'!1:6000,20))</f>
        <v>2.375</v>
      </c>
      <c r="L25" s="216">
        <f>IF(ISERROR(VLOOKUP(L9,'SP Pigs'!1:6000,20)), "-",VLOOKUP(L9,'SP Pigs'!1:6000,20))</f>
        <v>2.4050000000000002</v>
      </c>
      <c r="M25" s="216">
        <f>IF(ISERROR(VLOOKUP(M9,'SP Pigs'!1:6000,20)), "-",VLOOKUP(M9,'SP Pigs'!1:6000,20))</f>
        <v>2.4050000000000002</v>
      </c>
      <c r="N25" s="216">
        <f>IF(ISERROR(VLOOKUP(N9,'SP Pigs'!1:6000,20)), "-",VLOOKUP(N9,'SP Pigs'!1:6000,20))</f>
        <v>2.4050000000000002</v>
      </c>
      <c r="O25" s="216">
        <f>IF(ISERROR(VLOOKUP(O9,'SP Pigs'!1:6000,20)), "-",VLOOKUP(O9,'SP Pigs'!1:6000,20))</f>
        <v>2.4050000000000002</v>
      </c>
      <c r="P25" s="216">
        <f>IF(ISERROR(VLOOKUP(P9,'SP Pigs'!1:6000,20)), "-",VLOOKUP(P9,'SP Pigs'!1:6000,20))</f>
        <v>2.4050000000000002</v>
      </c>
      <c r="Q25" s="216">
        <f>IF(ISERROR(VLOOKUP(Q9,'SP Pigs'!1:6000,20)), "-",VLOOKUP(Q9,'SP Pigs'!1:6000,20))</f>
        <v>2.4050000000000002</v>
      </c>
      <c r="R25" s="216">
        <f>IF(ISERROR(VLOOKUP(R9,'SP Pigs'!1:6000,20)), "-",VLOOKUP(R9,'SP Pigs'!1:6000,20))</f>
        <v>2.4050000000000002</v>
      </c>
      <c r="S25" s="216">
        <f>IF(ISERROR(VLOOKUP(S9,'SP Pigs'!1:6000,20)), "-",VLOOKUP(S9,'SP Pigs'!1:6000,20))</f>
        <v>2.4050000000000002</v>
      </c>
      <c r="T25" s="216">
        <f>IF(ISERROR(VLOOKUP(T9,'SP Pigs'!1:6000,20)), "-",VLOOKUP(T9,'SP Pigs'!1:6000,20))</f>
        <v>2.4050000000000002</v>
      </c>
      <c r="U25" s="216">
        <f>IF(ISERROR(VLOOKUP(U9,'SP Pigs'!1:6000,20)), "-",VLOOKUP(U9,'SP Pigs'!1:6000,20))</f>
        <v>2.4050000000000002</v>
      </c>
      <c r="V25" s="216">
        <f>IF(ISERROR(VLOOKUP(V9,'SP Pigs'!1:6000,20)), "-",VLOOKUP(V9,'SP Pigs'!1:6000,20))</f>
        <v>2.4550000000000001</v>
      </c>
      <c r="W25" s="216">
        <f>IF(ISERROR(VLOOKUP(W9,'SP Pigs'!1:6000,20)), "-",VLOOKUP(W9,'SP Pigs'!1:6000,20))</f>
        <v>2.5049999999999999</v>
      </c>
      <c r="X25" s="216">
        <f>IF(ISERROR(VLOOKUP(X9,'SP Pigs'!1:6000,20)), "-",VLOOKUP(X9,'SP Pigs'!1:6000,20))</f>
        <v>2.5049999999999999</v>
      </c>
      <c r="Y25" s="216">
        <f>IF(ISERROR(VLOOKUP(Y9,'SP Pigs'!1:6000,20)), "-",VLOOKUP(Y9,'SP Pigs'!1:6000,20))</f>
        <v>2.5049999999999999</v>
      </c>
      <c r="Z25" s="216">
        <f>IF(ISERROR(VLOOKUP(Z9,'SP Pigs'!1:6000,20)), "-",VLOOKUP(Z9,'SP Pigs'!1:6000,20))</f>
        <v>2.5549999999999997</v>
      </c>
      <c r="AA25" s="216">
        <f>IF(ISERROR(VLOOKUP(AA9,'SP Pigs'!1:6000,20)), "-",VLOOKUP(AA9,'SP Pigs'!1:6000,20))</f>
        <v>2.5549999999999997</v>
      </c>
      <c r="AB25" s="216">
        <f>IF(ISERROR(VLOOKUP(AB9,'SP Pigs'!1:6000,20)), "-",VLOOKUP(AB9,'SP Pigs'!1:6000,20))</f>
        <v>2.5549999999999997</v>
      </c>
      <c r="AC25" s="216">
        <f>IF(ISERROR(VLOOKUP(AC9,'SP Pigs'!1:6000,20)), "-",VLOOKUP(AC9,'SP Pigs'!1:6000,20))</f>
        <v>2.5549999999999997</v>
      </c>
      <c r="AD25" s="216">
        <f>IF(ISERROR(VLOOKUP(AD9,'SP Pigs'!1:6000,20)), "-",VLOOKUP(AD9,'SP Pigs'!1:6000,20))</f>
        <v>2.5549999999999997</v>
      </c>
      <c r="AE25" s="216">
        <f>IF(ISERROR(VLOOKUP(AE9,'SP Pigs'!1:6000,20)), "-",VLOOKUP(AE9,'SP Pigs'!1:6000,20))</f>
        <v>2.5549999999999997</v>
      </c>
      <c r="AF25" s="216">
        <f>IF(ISERROR(VLOOKUP(AF9,'SP Pigs'!1:6000,20)), "-",VLOOKUP(AF9,'SP Pigs'!1:6000,20))</f>
        <v>2.5549999999999997</v>
      </c>
      <c r="AG25" s="216">
        <f>IF(ISERROR(VLOOKUP(AG9,'SP Pigs'!1:6000,20)), "-",VLOOKUP(AG9,'SP Pigs'!1:6000,20))</f>
        <v>2.5549999999999997</v>
      </c>
      <c r="AH25" s="216">
        <f>IF(ISERROR(VLOOKUP(AH9,'SP Pigs'!1:6000,20)), "-",VLOOKUP(AH9,'SP Pigs'!1:6000,20))</f>
        <v>2.5549999999999997</v>
      </c>
      <c r="AI25" s="216">
        <f>IF(ISERROR(VLOOKUP(AI9,'SP Pigs'!1:6000,20)), "-",VLOOKUP(AI9,'SP Pigs'!1:6000,20))</f>
        <v>2.5549999999999997</v>
      </c>
      <c r="AJ25" s="216">
        <f>IF(ISERROR(VLOOKUP(AJ9,'SP Pigs'!1:6000,20)), "-",VLOOKUP(AJ9,'SP Pigs'!1:6000,20))</f>
        <v>2.5549999999999997</v>
      </c>
      <c r="AK25" s="216">
        <f>IF(ISERROR(VLOOKUP(AK9,'SP Pigs'!1:6000,20)), "-",VLOOKUP(AK9,'SP Pigs'!1:6000,20))</f>
        <v>2.5549999999999997</v>
      </c>
      <c r="AL25" s="216">
        <f>IF(ISERROR(VLOOKUP(AL9,'SP Pigs'!1:6000,20)), "-",VLOOKUP(AL9,'SP Pigs'!1:6000,20))</f>
        <v>2.5549999999999997</v>
      </c>
      <c r="AM25" s="216">
        <f>IF(ISERROR(VLOOKUP(AM9,'SP Pigs'!1:6000,20)), "-",VLOOKUP(AM9,'SP Pigs'!1:6000,20))</f>
        <v>2.5549999999999997</v>
      </c>
      <c r="AN25" s="216">
        <f>IF(ISERROR(VLOOKUP(AN9,'SP Pigs'!1:6000,20)), "-",VLOOKUP(AN9,'SP Pigs'!1:6000,20))</f>
        <v>2.5549999999999997</v>
      </c>
      <c r="AO25" s="216">
        <f>IF(ISERROR(VLOOKUP(AO9,'SP Pigs'!1:6000,20)), "-",VLOOKUP(AO9,'SP Pigs'!1:6000,20))</f>
        <v>2.5549999999999997</v>
      </c>
      <c r="AP25" s="216">
        <f>IF(ISERROR(VLOOKUP(AP9,'SP Pigs'!1:6000,20)), "-",VLOOKUP(AP9,'SP Pigs'!1:6000,20))</f>
        <v>2.5549999999999997</v>
      </c>
      <c r="AQ25" s="216">
        <f>IF(ISERROR(VLOOKUP(AQ9,'SP Pigs'!1:6000,20)), "-",VLOOKUP(AQ9,'SP Pigs'!1:6000,20))</f>
        <v>2.5549999999999997</v>
      </c>
      <c r="AR25" s="216">
        <f>IF(ISERROR(VLOOKUP(AR9,'SP Pigs'!1:6000,20)), "-",VLOOKUP(AR9,'SP Pigs'!1:6000,20))</f>
        <v>2.5549999999999997</v>
      </c>
      <c r="AS25" s="216">
        <f>IF(ISERROR(VLOOKUP(AS9,'SP Pigs'!1:6000,20)), "-",VLOOKUP(AS9,'SP Pigs'!1:6000,20))</f>
        <v>2.5549999999999997</v>
      </c>
      <c r="AT25" s="216">
        <f>IF(ISERROR(VLOOKUP(AT9,'SP Pigs'!1:6000,20)), "-",VLOOKUP(AT9,'SP Pigs'!1:6000,20))</f>
        <v>2.5549999999999997</v>
      </c>
      <c r="AU25" s="216">
        <f>IF(ISERROR(VLOOKUP(AU9,'SP Pigs'!1:6000,20)), "-",VLOOKUP(AU9,'SP Pigs'!1:6000,20))</f>
        <v>2.5549999999999997</v>
      </c>
      <c r="AV25" s="216">
        <f>IF(ISERROR(VLOOKUP(AV9,'SP Pigs'!1:6000,20)), "-",VLOOKUP(AV9,'SP Pigs'!1:6000,20))</f>
        <v>2.6550000000000002</v>
      </c>
      <c r="AW25" s="216">
        <f>IF(ISERROR(VLOOKUP(AW9,'SP Pigs'!1:6000,20)), "-",VLOOKUP(AW9,'SP Pigs'!1:6000,20))</f>
        <v>2.7549999999999999</v>
      </c>
      <c r="AX25" s="216">
        <f>IF(ISERROR(VLOOKUP(AX9,'SP Pigs'!1:6000,20)), "-",VLOOKUP(AX9,'SP Pigs'!1:6000,20))</f>
        <v>2.855</v>
      </c>
      <c r="AY25" s="216">
        <f>IF(ISERROR(VLOOKUP(AY9,'SP Pigs'!1:6000,20)), "-",VLOOKUP(AY9,'SP Pigs'!1:6000,20))</f>
        <v>2.915</v>
      </c>
      <c r="AZ25" s="216">
        <f>IF(ISERROR(VLOOKUP(AZ9,'SP Pigs'!1:6000,20)), "-",VLOOKUP(AZ9,'SP Pigs'!1:6000,20))</f>
        <v>3.0649999999999999</v>
      </c>
      <c r="BA25" s="216">
        <f>IF(ISERROR(VLOOKUP(BA9,'SP Pigs'!1:6000,20)), "-",VLOOKUP(BA9,'SP Pigs'!1:6000,20))</f>
        <v>3.0649999999999999</v>
      </c>
      <c r="BB25" s="216">
        <f>IF(ISERROR(VLOOKUP(BB9,'SP Pigs'!1:6000,20)), "-",VLOOKUP(BB9,'SP Pigs'!1:6000,20))</f>
        <v>3.0649999999999999</v>
      </c>
      <c r="BC25" s="216">
        <f>IF(ISERROR(VLOOKUP(BC9,'SP Pigs'!1:6000,20)), "-",VLOOKUP(BC9,'SP Pigs'!1:6000,20))</f>
        <v>3.0649999999999999</v>
      </c>
      <c r="BD25" s="216">
        <f>IF(ISERROR(VLOOKUP(BD9,'SP Pigs'!1:6000,20)), "-",VLOOKUP(BD9,'SP Pigs'!1:6000,20))</f>
        <v>3.0649999999999999</v>
      </c>
      <c r="BE25" s="216">
        <f>IF(ISERROR(VLOOKUP(BE9,'SP Pigs'!1:6000,20)), "-",VLOOKUP(BE9,'SP Pigs'!1:6000,20))</f>
        <v>3.0649999999999999</v>
      </c>
      <c r="BF25" s="216">
        <f>IF(ISERROR(VLOOKUP(BF9,'SP Pigs'!1:6000,20)), "-",VLOOKUP(BF9,'SP Pigs'!1:6000,20))</f>
        <v>3.0649999999999999</v>
      </c>
      <c r="BG25" s="216">
        <f>IF(ISERROR(VLOOKUP(BG9,'SP Pigs'!1:6000,20)), "-",VLOOKUP(BG9,'SP Pigs'!1:6000,20))</f>
        <v>3.0649999999999999</v>
      </c>
      <c r="BH25" s="216">
        <f>IF(ISERROR(VLOOKUP(BH9,'SP Pigs'!1:6000,20)), "-",VLOOKUP(BH9,'SP Pigs'!1:6000,20))</f>
        <v>3.0649999999999999</v>
      </c>
      <c r="BI25" s="216">
        <f>IF(ISERROR(VLOOKUP(BI9,'SP Pigs'!1:6000,20)), "-",VLOOKUP(BI9,'SP Pigs'!1:6000,20))</f>
        <v>3.0649999999999999</v>
      </c>
      <c r="BJ25" s="216">
        <f>IF(ISERROR(VLOOKUP(BJ9,'SP Pigs'!1:6000,20)), "-",VLOOKUP(BJ9,'SP Pigs'!1:6000,20))</f>
        <v>3.0649999999999999</v>
      </c>
      <c r="BK25" s="216">
        <f>IF(ISERROR(VLOOKUP(BK9,'SP Pigs'!1:6000,20)), "-",VLOOKUP(BK9,'SP Pigs'!1:6000,20))</f>
        <v>3.0649999999999999</v>
      </c>
      <c r="BL25" s="216">
        <f>IF(ISERROR(VLOOKUP(BL9,'SP Pigs'!1:6000,20)), "-",VLOOKUP(BL9,'SP Pigs'!1:6000,20))</f>
        <v>3.0649999999999999</v>
      </c>
      <c r="BM25" s="216">
        <f>IF(ISERROR(VLOOKUP(BM9,'SP Pigs'!1:6000,20)), "-",VLOOKUP(BM9,'SP Pigs'!1:6000,20))</f>
        <v>3.0649999999999999</v>
      </c>
      <c r="BN25" s="216">
        <f>IF(ISERROR(VLOOKUP(BN9,'SP Pigs'!1:6000,20)), "-",VLOOKUP(BN9,'SP Pigs'!1:6000,20))</f>
        <v>3.0649999999999999</v>
      </c>
      <c r="BO25" s="216">
        <f>IF(ISERROR(VLOOKUP(BO9,'SP Pigs'!1:6000,20)), "-",VLOOKUP(BO9,'SP Pigs'!1:6000,20))</f>
        <v>3.0649999999999999</v>
      </c>
      <c r="BP25" s="216">
        <f>IF(ISERROR(VLOOKUP(BP9,'SP Pigs'!1:6000,20)), "-",VLOOKUP(BP9,'SP Pigs'!1:6000,20))</f>
        <v>3.0649999999999999</v>
      </c>
      <c r="BQ25" s="216">
        <f>IF(ISERROR(VLOOKUP(BQ9,'SP Pigs'!1:6000,20)), "-",VLOOKUP(BQ9,'SP Pigs'!1:6000,20))</f>
        <v>3.0649999999999999</v>
      </c>
      <c r="BR25" s="216">
        <f>IF(ISERROR(VLOOKUP(BR9,'SP Pigs'!1:6000,20)), "-",VLOOKUP(BR9,'SP Pigs'!1:6000,20))</f>
        <v>3.0649999999999999</v>
      </c>
      <c r="BS25" s="216">
        <f>IF(ISERROR(VLOOKUP(BS9,'SP Pigs'!1:6000,20)), "-",VLOOKUP(BS9,'SP Pigs'!1:6000,20))</f>
        <v>3.0649999999999999</v>
      </c>
      <c r="BT25" s="216">
        <f>IF(ISERROR(VLOOKUP(BT9,'SP Pigs'!1:6000,20)), "-",VLOOKUP(BT9,'SP Pigs'!1:6000,20))</f>
        <v>3.0649999999999999</v>
      </c>
      <c r="BU25" s="216">
        <f>IF(ISERROR(VLOOKUP(BU9,'SP Pigs'!1:6000,20)), "-",VLOOKUP(BU9,'SP Pigs'!1:6000,20))</f>
        <v>3.0649999999999999</v>
      </c>
      <c r="BV25" s="216">
        <f>IF(ISERROR(VLOOKUP(BV9,'SP Pigs'!1:6000,20)), "-",VLOOKUP(BV9,'SP Pigs'!1:6000,20))</f>
        <v>3.0350000000000001</v>
      </c>
      <c r="BW25" s="216">
        <f>IF(ISERROR(VLOOKUP(BW9,'SP Pigs'!1:6000,20)), "-",VLOOKUP(BW9,'SP Pigs'!1:6000,20))</f>
        <v>2.9850000000000003</v>
      </c>
      <c r="BX25" s="216">
        <f>IF(ISERROR(VLOOKUP(BX9,'SP Pigs'!1:6000,20)), "-",VLOOKUP(BX9,'SP Pigs'!1:6000,20))</f>
        <v>2.8849999999999998</v>
      </c>
      <c r="BY25" s="216">
        <f>IF(ISERROR(VLOOKUP(BY9,'SP Pigs'!1:6000,20)), "-",VLOOKUP(BY9,'SP Pigs'!1:6000,20))</f>
        <v>2.7850000000000001</v>
      </c>
      <c r="BZ25" s="216">
        <f>IF(ISERROR(VLOOKUP(BZ9,'SP Pigs'!1:6000,20)), "-",VLOOKUP(BZ9,'SP Pigs'!1:6000,20))</f>
        <v>2.6850000000000001</v>
      </c>
      <c r="CA25" s="216">
        <f>IF(ISERROR(VLOOKUP(CA9,'SP Pigs'!1:6000,20)), "-",VLOOKUP(CA9,'SP Pigs'!1:6000,20))</f>
        <v>2.6349999999999998</v>
      </c>
      <c r="CB25" s="216">
        <f>IF(ISERROR(VLOOKUP(CB9,'SP Pigs'!1:6000,20)), "-",VLOOKUP(CB9,'SP Pigs'!1:6000,20))</f>
        <v>2.6349999999999998</v>
      </c>
      <c r="CC25" s="216">
        <f>IF(ISERROR(VLOOKUP(CC9,'SP Pigs'!1:6000,20)), "-",VLOOKUP(CC9,'SP Pigs'!1:6000,20))</f>
        <v>2.585</v>
      </c>
      <c r="CD25" s="216">
        <f>IF(ISERROR(VLOOKUP(CD9,'SP Pigs'!1:6000,20)), "-",VLOOKUP(CD9,'SP Pigs'!1:6000,20))</f>
        <v>2.585</v>
      </c>
      <c r="CE25" s="216">
        <f>IF(ISERROR(VLOOKUP(CE9,'SP Pigs'!1:6000,20)), "-",VLOOKUP(CE9,'SP Pigs'!1:6000,20))</f>
        <v>2.5350000000000001</v>
      </c>
      <c r="CF25" s="216">
        <f>IF(ISERROR(VLOOKUP(CF9,'SP Pigs'!1:6000,20)), "-",VLOOKUP(CF9,'SP Pigs'!1:6000,20))</f>
        <v>2.5350000000000001</v>
      </c>
      <c r="CG25" s="216">
        <f>IF(ISERROR(VLOOKUP(CG9,'SP Pigs'!1:6000,20)), "-",VLOOKUP(CG9,'SP Pigs'!1:6000,20))</f>
        <v>2.5350000000000001</v>
      </c>
      <c r="CH25" s="216">
        <f>IF(ISERROR(VLOOKUP(CH9,'SP Pigs'!1:6000,20)), "-",VLOOKUP(CH9,'SP Pigs'!1:6000,20))</f>
        <v>2.5350000000000001</v>
      </c>
      <c r="CI25" s="216">
        <f>IF(ISERROR(VLOOKUP(CI9,'SP Pigs'!1:6000,20)), "-",VLOOKUP(CI9,'SP Pigs'!1:6000,20))</f>
        <v>2.5350000000000001</v>
      </c>
      <c r="CJ25" s="216">
        <f>IF(ISERROR(VLOOKUP(CJ9,'SP Pigs'!1:6000,20)), "-",VLOOKUP(CJ9,'SP Pigs'!1:6000,20))</f>
        <v>2.5350000000000001</v>
      </c>
      <c r="CK25" s="216">
        <f>IF(ISERROR(VLOOKUP(CK9,'SP Pigs'!1:6000,20)), "-",VLOOKUP(CK9,'SP Pigs'!1:6000,20))</f>
        <v>2.5350000000000001</v>
      </c>
      <c r="CL25" s="216">
        <f>IF(ISERROR(VLOOKUP(CL9,'SP Pigs'!1:6000,20)), "-",VLOOKUP(CL9,'SP Pigs'!1:6000,20))</f>
        <v>2.5350000000000001</v>
      </c>
      <c r="CM25" s="216">
        <f>IF(ISERROR(VLOOKUP(CM9,'SP Pigs'!1:6000,20)), "-",VLOOKUP(CM9,'SP Pigs'!1:6000,20))</f>
        <v>2.5049999999999999</v>
      </c>
      <c r="CN25" s="216">
        <f>IF(ISERROR(VLOOKUP(CN9,'SP Pigs'!1:6000,20)), "-",VLOOKUP(CN9,'SP Pigs'!1:6000,20))</f>
        <v>2.5049999999999999</v>
      </c>
      <c r="CO25" s="216">
        <f>IF(ISERROR(VLOOKUP(CO9,'SP Pigs'!1:6000,20)), "-",VLOOKUP(CO9,'SP Pigs'!1:6000,20))</f>
        <v>2.4750000000000001</v>
      </c>
      <c r="CP25" s="216">
        <f>IF(ISERROR(VLOOKUP(CP9,'SP Pigs'!1:6000,20)), "-",VLOOKUP(CP9,'SP Pigs'!1:6000,20))</f>
        <v>2.4750000000000001</v>
      </c>
      <c r="CQ25" s="216">
        <f>IF(ISERROR(VLOOKUP(CQ9,'SP Pigs'!1:6000,20)), "-",VLOOKUP(CQ9,'SP Pigs'!1:6000,20))</f>
        <v>2.4750000000000001</v>
      </c>
      <c r="CR25" s="216">
        <f>IF(ISERROR(VLOOKUP(CR9,'SP Pigs'!1:6000,20)), "-",VLOOKUP(CR9,'SP Pigs'!1:6000,20))</f>
        <v>2.5049999999999999</v>
      </c>
      <c r="CS25" s="216">
        <f>IF(ISERROR(VLOOKUP(CS9,'SP Pigs'!1:6000,20)), "-",VLOOKUP(CS9,'SP Pigs'!1:6000,20))</f>
        <v>2.5350000000000001</v>
      </c>
      <c r="CT25" s="216">
        <f>IF(ISERROR(VLOOKUP(CT9,'SP Pigs'!1:6000,20)), "-",VLOOKUP(CT9,'SP Pigs'!1:6000,20))</f>
        <v>2.5649999999999999</v>
      </c>
      <c r="CU25" s="216">
        <f>IF(ISERROR(VLOOKUP(CU9,'SP Pigs'!1:6000,20)), "-",VLOOKUP(CU9,'SP Pigs'!1:6000,20))</f>
        <v>2.5649999999999999</v>
      </c>
      <c r="CV25" s="216">
        <f>IF(ISERROR(VLOOKUP(CV9,'SP Pigs'!1:6000,20)), "-",VLOOKUP(CV9,'SP Pigs'!1:6000,20))</f>
        <v>2.5649999999999999</v>
      </c>
      <c r="CW25" s="216">
        <f>IF(ISERROR(VLOOKUP(CW9,'SP Pigs'!1:6000,20)), "-",VLOOKUP(CW9,'SP Pigs'!1:6000,20))</f>
        <v>2.5649999999999999</v>
      </c>
      <c r="CX25" s="216">
        <f>IF(ISERROR(VLOOKUP(CX9,'SP Pigs'!1:6000,20)), "-",VLOOKUP(CX9,'SP Pigs'!1:6000,20))</f>
        <v>2.5649999999999999</v>
      </c>
      <c r="CY25" s="216">
        <f>IF(ISERROR(VLOOKUP(CY9,'SP Pigs'!1:6000,20)), "-",VLOOKUP(CY9,'SP Pigs'!1:6000,20))</f>
        <v>2.5649999999999999</v>
      </c>
      <c r="CZ25" s="216">
        <f>IF(ISERROR(VLOOKUP(CZ9,'SP Pigs'!1:6000,20)), "-",VLOOKUP(CZ9,'SP Pigs'!1:6000,20))</f>
        <v>2.5649999999999999</v>
      </c>
      <c r="DA25" s="216">
        <f>IF(ISERROR(VLOOKUP(DA9,'SP Pigs'!1:6000,20)), "-",VLOOKUP(DA9,'SP Pigs'!1:6000,20))</f>
        <v>2.5649999999999999</v>
      </c>
      <c r="DB25" s="216">
        <f>IF(ISERROR(VLOOKUP(DB9,'SP Pigs'!1:6000,20)), "-",VLOOKUP(DB9,'SP Pigs'!1:6000,20))</f>
        <v>2.5649999999999999</v>
      </c>
      <c r="DC25" s="216">
        <f>IF(ISERROR(VLOOKUP(DC9,'SP Pigs'!1:6000,20)), "-",VLOOKUP(DC9,'SP Pigs'!1:6000,20))</f>
        <v>2.5350000000000001</v>
      </c>
      <c r="DD25" s="216">
        <f>IF(ISERROR(VLOOKUP(DD9,'SP Pigs'!1:6000,20)), "-",VLOOKUP(DD9,'SP Pigs'!1:6000,20))</f>
        <v>2.5350000000000001</v>
      </c>
      <c r="DE25" s="216">
        <f>IF(ISERROR(VLOOKUP(DE9,'SP Pigs'!1:6000,20)), "-",VLOOKUP(DE9,'SP Pigs'!1:6000,20))</f>
        <v>2.5350000000000001</v>
      </c>
      <c r="DF25" s="216">
        <f>IF(ISERROR(VLOOKUP(DF9,'SP Pigs'!1:6000,20)), "-",VLOOKUP(DF9,'SP Pigs'!1:6000,20))</f>
        <v>2.5350000000000001</v>
      </c>
      <c r="DG25" s="216">
        <f>IF(ISERROR(VLOOKUP(DG9,'SP Pigs'!1:6000,20)), "-",VLOOKUP(DG9,'SP Pigs'!1:6000,20))</f>
        <v>2.5350000000000001</v>
      </c>
      <c r="DH25" s="216">
        <f>IF(ISERROR(VLOOKUP(DH9,'SP Pigs'!1:6000,20)), "-",VLOOKUP(DH9,'SP Pigs'!1:6000,20))</f>
        <v>2.5350000000000001</v>
      </c>
      <c r="DI25" s="216">
        <f>IF(ISERROR(VLOOKUP(DI9,'SP Pigs'!1:6000,20)), "-",VLOOKUP(DI9,'SP Pigs'!1:6000,20))</f>
        <v>2.5350000000000001</v>
      </c>
      <c r="DJ25" s="216">
        <f>IF(ISERROR(VLOOKUP(DJ9,'SP Pigs'!1:6000,20)), "-",VLOOKUP(DJ9,'SP Pigs'!1:6000,20))</f>
        <v>2.5350000000000001</v>
      </c>
      <c r="DK25" s="216">
        <f>IF(ISERROR(VLOOKUP(DK9,'SP Pigs'!1:6000,20)), "-",VLOOKUP(DK9,'SP Pigs'!1:6000,20))</f>
        <v>2.5350000000000001</v>
      </c>
      <c r="DL25" s="216">
        <f>IF(ISERROR(VLOOKUP(DL9,'SP Pigs'!1:6000,20)), "-",VLOOKUP(DL9,'SP Pigs'!1:6000,20))</f>
        <v>2.5350000000000001</v>
      </c>
      <c r="DM25" s="216">
        <f>IF(ISERROR(VLOOKUP(DM9,'SP Pigs'!1:6000,20)), "-",VLOOKUP(DM9,'SP Pigs'!1:6000,20))</f>
        <v>2.5350000000000001</v>
      </c>
      <c r="DN25" s="216">
        <f>IF(ISERROR(VLOOKUP(DN9,'SP Pigs'!1:6000,20)), "-",VLOOKUP(DN9,'SP Pigs'!1:6000,20))</f>
        <v>2.5350000000000001</v>
      </c>
      <c r="DO25" s="216">
        <f>IF(ISERROR(VLOOKUP(DO9,'SP Pigs'!1:6000,20)), "-",VLOOKUP(DO9,'SP Pigs'!1:6000,20))</f>
        <v>2.5350000000000001</v>
      </c>
      <c r="DP25" s="216">
        <f>IF(ISERROR(VLOOKUP(DP9,'SP Pigs'!1:6000,20)), "-",VLOOKUP(DP9,'SP Pigs'!1:6000,20))</f>
        <v>2.5350000000000001</v>
      </c>
      <c r="DQ25" s="216">
        <f>IF(ISERROR(VLOOKUP(DQ9,'SP Pigs'!1:6000,20)), "-",VLOOKUP(DQ9,'SP Pigs'!1:6000,20))</f>
        <v>2.5350000000000001</v>
      </c>
      <c r="DR25" s="216">
        <f>IF(ISERROR(VLOOKUP(DR9,'SP Pigs'!1:6000,20)), "-",VLOOKUP(DR9,'SP Pigs'!1:6000,20))</f>
        <v>2.5350000000000001</v>
      </c>
      <c r="DS25" s="216">
        <f>IF(ISERROR(VLOOKUP(DS9,'SP Pigs'!1:6000,20)), "-",VLOOKUP(DS9,'SP Pigs'!1:6000,20))</f>
        <v>2.5350000000000001</v>
      </c>
      <c r="DT25" s="216">
        <f>IF(ISERROR(VLOOKUP(DT9,'SP Pigs'!1:6000,20)), "-",VLOOKUP(DT9,'SP Pigs'!1:6000,20))</f>
        <v>2.5350000000000001</v>
      </c>
      <c r="DU25" s="216">
        <f>IF(ISERROR(VLOOKUP(DU9,'SP Pigs'!1:6000,20)), "-",VLOOKUP(DU9,'SP Pigs'!1:6000,20))</f>
        <v>2.5350000000000001</v>
      </c>
      <c r="DV25" s="216">
        <f>IF(ISERROR(VLOOKUP(DV9,'SP Pigs'!1:6000,20)), "-",VLOOKUP(DV9,'SP Pigs'!1:6000,20))</f>
        <v>2.5350000000000001</v>
      </c>
      <c r="DW25" s="216">
        <f>IF(ISERROR(VLOOKUP(DW9,'SP Pigs'!1:6000,20)), "-",VLOOKUP(DW9,'SP Pigs'!1:6000,20))</f>
        <v>2.4850000000000003</v>
      </c>
      <c r="DX25" s="216">
        <f>IF(ISERROR(VLOOKUP(DX9,'SP Pigs'!1:6000,20)), "-",VLOOKUP(DX9,'SP Pigs'!1:6000,20))</f>
        <v>2.4850000000000003</v>
      </c>
      <c r="DY25" s="216">
        <f>IF(ISERROR(VLOOKUP(DY9,'SP Pigs'!1:6000,20)), "-",VLOOKUP(DY9,'SP Pigs'!1:6000,20))</f>
        <v>2.4550000000000001</v>
      </c>
      <c r="DZ25" s="216">
        <f>IF(ISERROR(VLOOKUP(DZ9,'SP Pigs'!1:6000,20)), "-",VLOOKUP(DZ9,'SP Pigs'!1:6000,20))</f>
        <v>2.4550000000000001</v>
      </c>
      <c r="EA25" s="216">
        <f>IF(ISERROR(VLOOKUP(EA9,'SP Pigs'!1:6000,20)), "-",VLOOKUP(EA9,'SP Pigs'!1:6000,20))</f>
        <v>2.4550000000000001</v>
      </c>
      <c r="EB25" s="216">
        <f>IF(ISERROR(VLOOKUP(EB9,'SP Pigs'!1:6000,20)), "-",VLOOKUP(EB9,'SP Pigs'!1:6000,20))</f>
        <v>2.4550000000000001</v>
      </c>
      <c r="EC25" s="216">
        <f>IF(ISERROR(VLOOKUP(EC9,'SP Pigs'!1:6000,20)), "-",VLOOKUP(EC9,'SP Pigs'!1:6000,20))</f>
        <v>2.4550000000000001</v>
      </c>
      <c r="ED25" s="216">
        <f>IF(ISERROR(VLOOKUP(ED9,'SP Pigs'!1:6000,20)), "-",VLOOKUP(ED9,'SP Pigs'!1:6000,20))</f>
        <v>2.4550000000000001</v>
      </c>
      <c r="EE25" s="216">
        <f>IF(ISERROR(VLOOKUP(EE9,'SP Pigs'!1:6000,20)), "-",VLOOKUP(EE9,'SP Pigs'!1:6000,20))</f>
        <v>2.4550000000000001</v>
      </c>
      <c r="EF25" s="216">
        <f>IF(ISERROR(VLOOKUP(EF9,'SP Pigs'!1:6000,20)), "-",VLOOKUP(EF9,'SP Pigs'!1:6000,20))</f>
        <v>2.4550000000000001</v>
      </c>
      <c r="EG25" s="216">
        <f>IF(ISERROR(VLOOKUP(EG9,'SP Pigs'!1:6000,20)), "-",VLOOKUP(EG9,'SP Pigs'!1:6000,20))</f>
        <v>2.4550000000000001</v>
      </c>
      <c r="EH25" s="216">
        <f>IF(ISERROR(VLOOKUP(EH9,'SP Pigs'!1:6000,20)), "-",VLOOKUP(EH9,'SP Pigs'!1:6000,20))</f>
        <v>2.4550000000000001</v>
      </c>
      <c r="EI25" s="216">
        <f>IF(ISERROR(VLOOKUP(EI9,'SP Pigs'!1:6000,20)), "-",VLOOKUP(EI9,'SP Pigs'!1:6000,20))</f>
        <v>2.4550000000000001</v>
      </c>
      <c r="EJ25" s="216">
        <f>IF(ISERROR(VLOOKUP(EJ9,'SP Pigs'!1:6000,20)), "-",VLOOKUP(EJ9,'SP Pigs'!1:6000,20))</f>
        <v>2.4550000000000001</v>
      </c>
      <c r="EK25" s="216">
        <f>IF(ISERROR(VLOOKUP(EK9,'SP Pigs'!1:6000,20)), "-",VLOOKUP(EK9,'SP Pigs'!1:6000,20))</f>
        <v>2.4550000000000001</v>
      </c>
      <c r="EL25" s="216">
        <f>IF(ISERROR(VLOOKUP(EL9,'SP Pigs'!1:6000,20)), "-",VLOOKUP(EL9,'SP Pigs'!1:6000,20))</f>
        <v>2.4550000000000001</v>
      </c>
      <c r="EM25" s="216">
        <f>IF(ISERROR(VLOOKUP(EM9,'SP Pigs'!1:6000,20)), "-",VLOOKUP(EM9,'SP Pigs'!1:6000,20))</f>
        <v>2.4550000000000001</v>
      </c>
      <c r="EN25" s="216">
        <f>IF(ISERROR(VLOOKUP(EN9,'SP Pigs'!1:6000,20)), "-",VLOOKUP(EN9,'SP Pigs'!1:6000,20))</f>
        <v>2.4550000000000001</v>
      </c>
      <c r="EO25" s="216">
        <f>IF(ISERROR(VLOOKUP(EO9,'SP Pigs'!1:6000,20)), "-",VLOOKUP(EO9,'SP Pigs'!1:6000,20))</f>
        <v>2.4550000000000001</v>
      </c>
      <c r="EP25" s="216">
        <f>IF(ISERROR(VLOOKUP(EP9,'SP Pigs'!1:6000,20)), "-",VLOOKUP(EP9,'SP Pigs'!1:6000,20))</f>
        <v>2.4550000000000001</v>
      </c>
      <c r="EQ25" s="216">
        <f>IF(ISERROR(VLOOKUP(EQ9,'SP Pigs'!1:6000,20)), "-",VLOOKUP(EQ9,'SP Pigs'!1:6000,20))</f>
        <v>2.4550000000000001</v>
      </c>
      <c r="ER25" s="216">
        <f>IF(ISERROR(VLOOKUP(ER9,'SP Pigs'!1:6000,20)), "-",VLOOKUP(ER9,'SP Pigs'!1:6000,20))</f>
        <v>2.4550000000000001</v>
      </c>
      <c r="ES25" s="216">
        <f>IF(ISERROR(VLOOKUP(ES9,'SP Pigs'!1:6000,20)), "-",VLOOKUP(ES9,'SP Pigs'!1:6000,20))</f>
        <v>2.5049999999999999</v>
      </c>
      <c r="ET25" s="216">
        <f>IF(ISERROR(VLOOKUP(ET9,'SP Pigs'!1:6000,20)), "-",VLOOKUP(ET9,'SP Pigs'!1:6000,20))</f>
        <v>2.5549999999999997</v>
      </c>
      <c r="EU25" s="216">
        <f>IF(ISERROR(VLOOKUP(EU9,'SP Pigs'!1:6000,20)), "-",VLOOKUP(EU9,'SP Pigs'!1:6000,20))</f>
        <v>2.6550000000000002</v>
      </c>
      <c r="EV25" s="216">
        <f>IF(ISERROR(VLOOKUP(EV9,'SP Pigs'!1:6000,20)), "-",VLOOKUP(EV9,'SP Pigs'!1:6000,20))</f>
        <v>2.7549999999999999</v>
      </c>
      <c r="EW25" s="216">
        <f>IF(ISERROR(VLOOKUP(EW9,'SP Pigs'!1:6000,20)), "-",VLOOKUP(EW9,'SP Pigs'!1:6000,20))</f>
        <v>2.855</v>
      </c>
      <c r="EX25" s="216">
        <f>IF(ISERROR(VLOOKUP(EX9,'SP Pigs'!1:6000,20)), "-",VLOOKUP(EX9,'SP Pigs'!1:6000,20))</f>
        <v>3.0049999999999999</v>
      </c>
      <c r="EY25" s="216">
        <f>IF(ISERROR(VLOOKUP(EY9,'SP Pigs'!1:6000,20)), "-",VLOOKUP(EY9,'SP Pigs'!1:6000,20))</f>
        <v>3.1550000000000002</v>
      </c>
      <c r="EZ25" s="216">
        <f>IF(ISERROR(VLOOKUP(EZ9,'SP Pigs'!1:6000,20)), "-",VLOOKUP(EZ9,'SP Pigs'!1:6000,20))</f>
        <v>3.1550000000000002</v>
      </c>
      <c r="FA25" s="216">
        <f>IF(ISERROR(VLOOKUP(FA9,'SP Pigs'!1:6000,20)), "-",VLOOKUP(FA9,'SP Pigs'!1:6000,20))</f>
        <v>3.1550000000000002</v>
      </c>
      <c r="FB25" s="216">
        <f>IF(ISERROR(VLOOKUP(FB9,'SP Pigs'!1:6000,20)), "-",VLOOKUP(FB9,'SP Pigs'!1:6000,20))</f>
        <v>3.1550000000000002</v>
      </c>
      <c r="FC25" s="216">
        <f>IF(ISERROR(VLOOKUP(FC9,'SP Pigs'!1:6000,20)), "-",VLOOKUP(FC9,'SP Pigs'!1:6000,20))</f>
        <v>3.1550000000000002</v>
      </c>
      <c r="FD25" s="216">
        <f>IF(ISERROR(VLOOKUP(FD9,'SP Pigs'!1:6000,20)), "-",VLOOKUP(FD9,'SP Pigs'!1:6000,20))</f>
        <v>3.1550000000000002</v>
      </c>
      <c r="FE25" s="216">
        <f>IF(ISERROR(VLOOKUP(FE9,'SP Pigs'!1:6000,20)), "-",VLOOKUP(FE9,'SP Pigs'!1:6000,20))</f>
        <v>3.2050000000000001</v>
      </c>
      <c r="FF25" s="216">
        <f>IF(ISERROR(VLOOKUP(FF9,'SP Pigs'!1:6000,20)), "-",VLOOKUP(FF9,'SP Pigs'!1:6000,20))</f>
        <v>3.2050000000000001</v>
      </c>
      <c r="FG25" s="216">
        <f>IF(ISERROR(VLOOKUP(FG9,'SP Pigs'!1:6000,20)), "-",VLOOKUP(FG9,'SP Pigs'!1:6000,20))</f>
        <v>3.2050000000000001</v>
      </c>
      <c r="FH25" s="216">
        <f>IF(ISERROR(VLOOKUP(FH9,'SP Pigs'!1:6000,20)), "-",VLOOKUP(FH9,'SP Pigs'!1:6000,20))</f>
        <v>3.2050000000000001</v>
      </c>
      <c r="FI25" s="216">
        <f>IF(ISERROR(VLOOKUP(FI9,'SP Pigs'!1:6000,20)), "-",VLOOKUP(FI9,'SP Pigs'!1:6000,20))</f>
        <v>3.2050000000000001</v>
      </c>
      <c r="FJ25" s="216">
        <f>IF(ISERROR(VLOOKUP(FJ9,'SP Pigs'!1:6000,20)), "-",VLOOKUP(FJ9,'SP Pigs'!1:6000,20))</f>
        <v>3.2050000000000001</v>
      </c>
      <c r="FK25" s="216">
        <f>IF(ISERROR(VLOOKUP(FK9,'SP Pigs'!1:6000,20)), "-",VLOOKUP(FK9,'SP Pigs'!1:6000,20))</f>
        <v>3.2050000000000001</v>
      </c>
      <c r="FL25" s="216">
        <f>IF(ISERROR(VLOOKUP(FL9,'SP Pigs'!1:6000,20)), "-",VLOOKUP(FL9,'SP Pigs'!1:6000,20))</f>
        <v>3.2050000000000001</v>
      </c>
      <c r="FM25" s="216">
        <f>IF(ISERROR(VLOOKUP(FM9,'SP Pigs'!1:6000,20)), "-",VLOOKUP(FM9,'SP Pigs'!1:6000,20))</f>
        <v>3.2050000000000001</v>
      </c>
      <c r="FN25" s="216">
        <f>IF(ISERROR(VLOOKUP(FN9,'SP Pigs'!1:6000,20)), "-",VLOOKUP(FN9,'SP Pigs'!1:6000,20))</f>
        <v>3.1550000000000002</v>
      </c>
      <c r="FO25" s="216">
        <f>IF(ISERROR(VLOOKUP(FO9,'SP Pigs'!1:6000,20)), "-",VLOOKUP(FO9,'SP Pigs'!1:6000,20))</f>
        <v>3.1550000000000002</v>
      </c>
      <c r="FP25" s="216">
        <f>IF(ISERROR(VLOOKUP(FP9,'SP Pigs'!1:6000,20)), "-",VLOOKUP(FP9,'SP Pigs'!1:6000,20))</f>
        <v>3.1550000000000002</v>
      </c>
      <c r="FQ25" s="216">
        <f>IF(ISERROR(VLOOKUP(FQ9,'SP Pigs'!1:6000,20)), "-",VLOOKUP(FQ9,'SP Pigs'!1:6000,20))</f>
        <v>3.2050000000000001</v>
      </c>
      <c r="FR25" s="216">
        <f>IF(ISERROR(VLOOKUP(FR9,'SP Pigs'!1:6000,20)), "-",VLOOKUP(FR9,'SP Pigs'!1:6000,20))</f>
        <v>3.2050000000000001</v>
      </c>
      <c r="FS25" s="216">
        <f>IF(ISERROR(VLOOKUP(FS9,'SP Pigs'!1:6000,20)), "-",VLOOKUP(FS9,'SP Pigs'!1:6000,20))</f>
        <v>3.355</v>
      </c>
      <c r="FT25" s="216">
        <f>IF(ISERROR(VLOOKUP(FT9,'SP Pigs'!1:6000,20)), "-",VLOOKUP(FT9,'SP Pigs'!1:6000,20))</f>
        <v>3.355</v>
      </c>
      <c r="FU25" s="216">
        <f>IF(ISERROR(VLOOKUP(FU9,'SP Pigs'!1:6000,20)), "-",VLOOKUP(FU9,'SP Pigs'!1:6000,20))</f>
        <v>3.355</v>
      </c>
      <c r="FV25" s="216">
        <f>IF(ISERROR(VLOOKUP(FV9,'SP Pigs'!1:6000,20)), "-",VLOOKUP(FV9,'SP Pigs'!1:6000,20))</f>
        <v>3.355</v>
      </c>
      <c r="FW25" s="216">
        <f>IF(ISERROR(VLOOKUP(FW9,'SP Pigs'!1:6000,20)), "-",VLOOKUP(FW9,'SP Pigs'!1:6000,20))</f>
        <v>3.355</v>
      </c>
      <c r="FX25" s="216">
        <f>IF(ISERROR(VLOOKUP(FX9,'SP Pigs'!1:6000,20)), "-",VLOOKUP(FX9,'SP Pigs'!1:6000,20))</f>
        <v>3.355</v>
      </c>
      <c r="FY25" s="216">
        <f>IF(ISERROR(VLOOKUP(FY9,'SP Pigs'!1:6000,20)), "-",VLOOKUP(FY9,'SP Pigs'!1:6000,20))</f>
        <v>3.355</v>
      </c>
      <c r="FZ25" s="216">
        <f>IF(ISERROR(VLOOKUP(FZ9,'SP Pigs'!1:6000,20)), "-",VLOOKUP(FZ9,'SP Pigs'!1:6000,20))</f>
        <v>3.355</v>
      </c>
      <c r="GA25" s="216">
        <f>IF(ISERROR(VLOOKUP(GA9,'SP Pigs'!1:6000,20)), "-",VLOOKUP(GA9,'SP Pigs'!1:6000,20))</f>
        <v>3.355</v>
      </c>
      <c r="GB25" s="216">
        <f>IF(ISERROR(VLOOKUP(GB9,'SP Pigs'!1:6000,20)), "-",VLOOKUP(GB9,'SP Pigs'!1:6000,20))</f>
        <v>3.4550000000000001</v>
      </c>
      <c r="GC25" s="216">
        <f>IF(ISERROR(VLOOKUP(GC9,'SP Pigs'!1:6000,20)), "-",VLOOKUP(GC9,'SP Pigs'!1:6000,20))</f>
        <v>3.4550000000000001</v>
      </c>
      <c r="GD25" s="216">
        <f>IF(ISERROR(VLOOKUP(GD9,'SP Pigs'!1:6000,20)), "-",VLOOKUP(GD9,'SP Pigs'!1:6000,20))</f>
        <v>3.4550000000000001</v>
      </c>
      <c r="GE25" s="216">
        <f>IF(ISERROR(VLOOKUP(GE9,'SP Pigs'!1:6000,20)), "-",VLOOKUP(GE9,'SP Pigs'!1:6000,20))</f>
        <v>3.605</v>
      </c>
      <c r="GF25" s="216">
        <f>IF(ISERROR(VLOOKUP(GF9,'SP Pigs'!1:6000,20)), "-",VLOOKUP(GF9,'SP Pigs'!1:6000,20))</f>
        <v>3.605</v>
      </c>
      <c r="GG25" s="216">
        <f>IF(ISERROR(VLOOKUP(GG9,'SP Pigs'!1:6000,20)), "-",VLOOKUP(GG9,'SP Pigs'!1:6000,20))</f>
        <v>3.605</v>
      </c>
      <c r="GH25" s="216">
        <f>IF(ISERROR(VLOOKUP(GH9,'SP Pigs'!1:6000,20)), "-",VLOOKUP(GH9,'SP Pigs'!1:6000,20))</f>
        <v>3.7050000000000001</v>
      </c>
      <c r="GI25" s="216">
        <f>IF(ISERROR(VLOOKUP(GI9,'SP Pigs'!1:6000,20)), "-",VLOOKUP(GI9,'SP Pigs'!1:6000,20))</f>
        <v>3.605</v>
      </c>
      <c r="GJ25" s="216">
        <f>IF(ISERROR(VLOOKUP(GJ9,'SP Pigs'!1:6000,20)), "-",VLOOKUP(GJ9,'SP Pigs'!1:6000,20))</f>
        <v>3.605</v>
      </c>
      <c r="GK25" s="216">
        <f>IF(ISERROR(VLOOKUP(GK9,'SP Pigs'!1:6000,20)), "-",VLOOKUP(GK9,'SP Pigs'!1:6000,20))</f>
        <v>3.605</v>
      </c>
      <c r="GL25" s="216">
        <f>IF(ISERROR(VLOOKUP(GL9,'SP Pigs'!1:6000,20)), "-",VLOOKUP(GL9,'SP Pigs'!1:6000,20))</f>
        <v>3.605</v>
      </c>
      <c r="GM25" s="216">
        <f>IF(ISERROR(VLOOKUP(GM9,'SP Pigs'!1:6000,20)), "-",VLOOKUP(GM9,'SP Pigs'!1:6000,20))</f>
        <v>3.5049999999999999</v>
      </c>
      <c r="GN25" s="216">
        <f>IF(ISERROR(VLOOKUP(GN9,'SP Pigs'!1:6000,20)), "-",VLOOKUP(GN9,'SP Pigs'!1:6000,20))</f>
        <v>3.5049999999999999</v>
      </c>
      <c r="GO25" s="216">
        <f>IF(ISERROR(VLOOKUP(GO9,'SP Pigs'!1:6000,20)), "-",VLOOKUP(GO9,'SP Pigs'!1:6000,20))</f>
        <v>3.5049999999999999</v>
      </c>
      <c r="GP25" s="216">
        <f>IF(ISERROR(VLOOKUP(GP9,'SP Pigs'!1:6000,20)), "-",VLOOKUP(GP9,'SP Pigs'!1:6000,20))</f>
        <v>3.5049999999999999</v>
      </c>
      <c r="GQ25" s="216">
        <f>IF(ISERROR(VLOOKUP(GQ9,'SP Pigs'!1:6000,20)), "-",VLOOKUP(GQ9,'SP Pigs'!1:6000,20))</f>
        <v>3.5049999999999999</v>
      </c>
      <c r="GR25" s="216">
        <f>IF(ISERROR(VLOOKUP(GR9,'SP Pigs'!1:6000,20)), "-",VLOOKUP(GR9,'SP Pigs'!1:6000,20))</f>
        <v>3.5049999999999999</v>
      </c>
      <c r="GS25" s="216">
        <f>IF(ISERROR(VLOOKUP(GS9,'SP Pigs'!1:6000,20)), "-",VLOOKUP(GS9,'SP Pigs'!1:6000,20))</f>
        <v>3.5049999999999999</v>
      </c>
      <c r="GT25" s="216">
        <f>IF(ISERROR(VLOOKUP(GT9,'SP Pigs'!1:6000,20)), "-",VLOOKUP(GT9,'SP Pigs'!1:6000,20))</f>
        <v>3.5049999999999999</v>
      </c>
      <c r="GU25" s="216">
        <f>IF(ISERROR(VLOOKUP(GU9,'SP Pigs'!1:6000,20)), "-",VLOOKUP(GU9,'SP Pigs'!1:6000,20))</f>
        <v>3.5049999999999999</v>
      </c>
      <c r="GV25" s="216">
        <f>IF(ISERROR(VLOOKUP(GV9,'SP Pigs'!1:6000,20)), "-",VLOOKUP(GV9,'SP Pigs'!1:6000,20))</f>
        <v>3.5049999999999999</v>
      </c>
      <c r="GW25" s="216">
        <f>IF(ISERROR(VLOOKUP(GW9,'SP Pigs'!1:6000,20)), "-",VLOOKUP(GW9,'SP Pigs'!1:6000,20))</f>
        <v>3.5049999999999999</v>
      </c>
      <c r="GX25" s="216">
        <f>IF(ISERROR(VLOOKUP(GX9,'SP Pigs'!1:6000,20)), "-",VLOOKUP(GX9,'SP Pigs'!1:6000,20))</f>
        <v>3.5049999999999999</v>
      </c>
      <c r="GY25" s="216">
        <f>IF(ISERROR(VLOOKUP(GY9,'SP Pigs'!1:6000,20)), "-",VLOOKUP(GY9,'SP Pigs'!1:6000,20))</f>
        <v>3.5049999999999999</v>
      </c>
      <c r="GZ25" s="216">
        <f>IF(ISERROR(VLOOKUP(GZ9,'SP Pigs'!1:6000,20)), "-",VLOOKUP(GZ9,'SP Pigs'!1:6000,20))</f>
        <v>3.5049999999999999</v>
      </c>
      <c r="HA25" s="216">
        <f>IF(ISERROR(VLOOKUP(HA9,'SP Pigs'!1:6000,20)), "-",VLOOKUP(HA9,'SP Pigs'!1:6000,20))</f>
        <v>3.4550000000000001</v>
      </c>
      <c r="HB25" s="216">
        <f>IF(ISERROR(VLOOKUP(HB9,'SP Pigs'!1:6000,20)), "-",VLOOKUP(HB9,'SP Pigs'!1:6000,20))</f>
        <v>3.3049999999999997</v>
      </c>
      <c r="HC25" s="216">
        <f>IF(ISERROR(VLOOKUP(HC9,'SP Pigs'!1:6000,20)), "-",VLOOKUP(HC9,'SP Pigs'!1:6000,20))</f>
        <v>3.1550000000000002</v>
      </c>
      <c r="HD25" s="216">
        <f>IF(ISERROR(VLOOKUP(HD9,'SP Pigs'!1:6000,20)), "-",VLOOKUP(HD9,'SP Pigs'!1:6000,20))</f>
        <v>3.105</v>
      </c>
      <c r="HE25" s="216">
        <f>IF(ISERROR(VLOOKUP(HE9,'SP Pigs'!1:6000,20)), "-",VLOOKUP(HE9,'SP Pigs'!1:6000,20))</f>
        <v>3.105</v>
      </c>
      <c r="HF25" s="216">
        <f>IF(ISERROR(VLOOKUP(HF9,'SP Pigs'!1:6000,20)), "-",VLOOKUP(HF9,'SP Pigs'!1:6000,20))</f>
        <v>3.105</v>
      </c>
      <c r="HG25" s="216">
        <f>IF(ISERROR(VLOOKUP(HG9,'SP Pigs'!1:6000,20)), "-",VLOOKUP(HG9,'SP Pigs'!1:6000,20))</f>
        <v>3.105</v>
      </c>
      <c r="HH25" s="216">
        <f>IF(ISERROR(VLOOKUP(HH9,'SP Pigs'!1:6000,20)), "-",VLOOKUP(HH9,'SP Pigs'!1:6000,20))</f>
        <v>3.105</v>
      </c>
      <c r="HI25" s="216">
        <f>IF(ISERROR(VLOOKUP(HI9,'SP Pigs'!1:6000,20)), "-",VLOOKUP(HI9,'SP Pigs'!1:6000,20))</f>
        <v>3.105</v>
      </c>
      <c r="HJ25" s="216">
        <f>IF(ISERROR(VLOOKUP(HJ9,'SP Pigs'!1:6000,20)), "-",VLOOKUP(HJ9,'SP Pigs'!1:6000,20))</f>
        <v>3.105</v>
      </c>
      <c r="HK25" s="216">
        <f>IF(ISERROR(VLOOKUP(HK9,'SP Pigs'!1:6000,20)), "-",VLOOKUP(HK9,'SP Pigs'!1:6000,20))</f>
        <v>3.105</v>
      </c>
      <c r="HL25" s="216">
        <f>IF(ISERROR(VLOOKUP(HL9,'SP Pigs'!1:6000,20)), "-",VLOOKUP(HL9,'SP Pigs'!1:6000,20))</f>
        <v>3.105</v>
      </c>
      <c r="HM25" s="216">
        <f>IF(ISERROR(VLOOKUP(HM9,'SP Pigs'!1:6000,20)), "-",VLOOKUP(HM9,'SP Pigs'!1:6000,20))</f>
        <v>3.105</v>
      </c>
      <c r="HN25" s="216">
        <f>IF(ISERROR(VLOOKUP(HN9,'SP Pigs'!1:6000,20)), "-",VLOOKUP(HN9,'SP Pigs'!1:6000,20))</f>
        <v>3.105</v>
      </c>
      <c r="HO25" s="216">
        <f>IF(ISERROR(VLOOKUP(HO9,'SP Pigs'!1:6000,20)), "-",VLOOKUP(HO9,'SP Pigs'!1:6000,20))</f>
        <v>3.105</v>
      </c>
      <c r="HP25" s="216">
        <f>IF(ISERROR(VLOOKUP(HP9,'SP Pigs'!1:6000,20)), "-",VLOOKUP(HP9,'SP Pigs'!1:6000,20))</f>
        <v>3.105</v>
      </c>
      <c r="HQ25" s="216">
        <f>IF(ISERROR(VLOOKUP(HQ9,'SP Pigs'!1:6000,20)), "-",VLOOKUP(HQ9,'SP Pigs'!1:6000,20))</f>
        <v>3.105</v>
      </c>
      <c r="HR25" s="216">
        <f>IF(ISERROR(VLOOKUP(HR9,'SP Pigs'!1:6000,20)), "-",VLOOKUP(HR9,'SP Pigs'!1:6000,20))</f>
        <v>3.105</v>
      </c>
      <c r="HS25" s="216">
        <f>IF(ISERROR(VLOOKUP(HS9,'SP Pigs'!1:6000,20)), "-",VLOOKUP(HS9,'SP Pigs'!1:6000,20))</f>
        <v>3.105</v>
      </c>
      <c r="HT25" s="216">
        <f>IF(ISERROR(VLOOKUP(HT9,'SP Pigs'!1:6000,20)), "-",VLOOKUP(HT9,'SP Pigs'!1:6000,20))</f>
        <v>3.105</v>
      </c>
      <c r="HU25" s="216">
        <f>IF(ISERROR(VLOOKUP(HU9,'SP Pigs'!1:6000,20)), "-",VLOOKUP(HU9,'SP Pigs'!1:6000,20))</f>
        <v>3.105</v>
      </c>
      <c r="HV25" s="216">
        <f>IF(ISERROR(VLOOKUP(HV9,'SP Pigs'!1:6000,20)), "-",VLOOKUP(HV9,'SP Pigs'!1:6000,20))</f>
        <v>3.2050000000000001</v>
      </c>
      <c r="HW25" s="216">
        <f>IF(ISERROR(VLOOKUP(HW9,'SP Pigs'!1:6000,20)), "-",VLOOKUP(HW9,'SP Pigs'!1:6000,20))</f>
        <v>3.2549999999999999</v>
      </c>
      <c r="HX25" s="216">
        <f>IF(ISERROR(VLOOKUP(HX9,'SP Pigs'!1:6000,20)), "-",VLOOKUP(HX9,'SP Pigs'!1:6000,20))</f>
        <v>3.2549999999999999</v>
      </c>
      <c r="HY25" s="216">
        <f>IF(ISERROR(VLOOKUP(HY9,'SP Pigs'!1:6000,20)), "-",VLOOKUP(HY9,'SP Pigs'!1:6000,20))</f>
        <v>3.2549999999999999</v>
      </c>
      <c r="HZ25" s="216">
        <f>IF(ISERROR(VLOOKUP(HZ9,'SP Pigs'!1:6000,20)), "-",VLOOKUP(HZ9,'SP Pigs'!1:6000,20))</f>
        <v>3.2549999999999999</v>
      </c>
      <c r="IA25" s="216">
        <f>IF(ISERROR(VLOOKUP(IA9,'SP Pigs'!1:6000,20)), "-",VLOOKUP(IA9,'SP Pigs'!1:6000,20))</f>
        <v>3.2549999999999999</v>
      </c>
      <c r="IB25" s="216">
        <f>IF(ISERROR(VLOOKUP(IB9,'SP Pigs'!1:6000,20)), "-",VLOOKUP(IB9,'SP Pigs'!1:6000,20))</f>
        <v>3.2549999999999999</v>
      </c>
      <c r="IC25" s="216">
        <f>IF(ISERROR(VLOOKUP(IC9,'SP Pigs'!1:6000,20)), "-",VLOOKUP(IC9,'SP Pigs'!1:6000,20))</f>
        <v>3.2549999999999999</v>
      </c>
      <c r="ID25" s="216">
        <f>IF(ISERROR(VLOOKUP(ID9,'SP Pigs'!1:6000,20)), "-",VLOOKUP(ID9,'SP Pigs'!1:6000,20))</f>
        <v>3.2549999999999999</v>
      </c>
      <c r="IE25" s="216">
        <f>IF(ISERROR(VLOOKUP(IE9,'SP Pigs'!1:6000,20)), "-",VLOOKUP(IE9,'SP Pigs'!1:6000,20))</f>
        <v>3.2050000000000001</v>
      </c>
      <c r="IF25" s="216">
        <f>IF(ISERROR(VLOOKUP(IF9,'SP Pigs'!1:6000,20)), "-",VLOOKUP(IF9,'SP Pigs'!1:6000,20))</f>
        <v>3.1550000000000002</v>
      </c>
      <c r="IG25" s="216">
        <f>IF(ISERROR(VLOOKUP(IG9,'SP Pigs'!1:6000,20)), "-",VLOOKUP(IG9,'SP Pigs'!1:6000,20))</f>
        <v>3.105</v>
      </c>
      <c r="IH25" s="216">
        <f>IF(ISERROR(VLOOKUP(IH9,'SP Pigs'!1:6000,20)), "-",VLOOKUP(IH9,'SP Pigs'!1:6000,20))</f>
        <v>3.105</v>
      </c>
      <c r="II25" s="216">
        <f>IF(ISERROR(VLOOKUP(II9,'SP Pigs'!1:6000,20)), "-",VLOOKUP(II9,'SP Pigs'!1:6000,20))</f>
        <v>3.105</v>
      </c>
      <c r="IJ25" s="216">
        <f>IF(ISERROR(VLOOKUP(IJ9,'SP Pigs'!1:6000,20)), "-",VLOOKUP(IJ9,'SP Pigs'!1:6000,20))</f>
        <v>3.105</v>
      </c>
      <c r="IK25" s="216">
        <f>IF(ISERROR(VLOOKUP(IK9,'SP Pigs'!1:6000,20)), "-",VLOOKUP(IK9,'SP Pigs'!1:6000,20))</f>
        <v>3.105</v>
      </c>
      <c r="IL25" s="216" t="str">
        <f>IF(ISERROR(VLOOKUP(IL9,'SP Pigs'!1:6000,20)), "-",VLOOKUP(IL9,'SP Pigs'!1:6000,20))</f>
        <v>na</v>
      </c>
      <c r="IM25" s="216">
        <f>IF(ISERROR(VLOOKUP(IM9,'SP Pigs'!1:6000,20)), "-",VLOOKUP(IM9,'SP Pigs'!1:6000,20))</f>
        <v>3.105</v>
      </c>
      <c r="IN25" s="216">
        <f>IF(ISERROR(VLOOKUP(IN9,'SP Pigs'!1:6000,20)), "-",VLOOKUP(IN9,'SP Pigs'!1:6000,20))</f>
        <v>3.105</v>
      </c>
      <c r="IO25" s="216">
        <f>IF(ISERROR(VLOOKUP(IO9,'SP Pigs'!1:6000,20)), "-",VLOOKUP(IO9,'SP Pigs'!1:6000,20))</f>
        <v>3.105</v>
      </c>
      <c r="IP25" s="216">
        <f>IF(ISERROR(VLOOKUP(IP9,'SP Pigs'!1:6000,20)), "-",VLOOKUP(IP9,'SP Pigs'!1:6000,20))</f>
        <v>3.105</v>
      </c>
      <c r="IQ25" s="216">
        <f>IF(ISERROR(VLOOKUP(IQ9,'SP Pigs'!1:6000,20)), "-",VLOOKUP(IQ9,'SP Pigs'!1:6000,20))</f>
        <v>3.105</v>
      </c>
      <c r="IR25" s="216">
        <f>IF(ISERROR(VLOOKUP(IR9,'SP Pigs'!1:6000,20)), "-",VLOOKUP(IR9,'SP Pigs'!1:6000,20))</f>
        <v>3.105</v>
      </c>
      <c r="IS25" s="216">
        <f>IF(ISERROR(VLOOKUP(IS9,'SP Pigs'!1:6000,20)), "-",VLOOKUP(IS9,'SP Pigs'!1:6000,20))</f>
        <v>3.105</v>
      </c>
      <c r="IT25" s="216">
        <f>IF(ISERROR(VLOOKUP(IT9,'SP Pigs'!1:6000,20)), "-",VLOOKUP(IT9,'SP Pigs'!1:6000,20))</f>
        <v>3.2050000000000001</v>
      </c>
      <c r="IU25" s="216">
        <f>IF(ISERROR(VLOOKUP(IU9,'SP Pigs'!1:6000,20)), "-",VLOOKUP(IU9,'SP Pigs'!1:6000,20))</f>
        <v>3.2050000000000001</v>
      </c>
      <c r="IV25" s="216">
        <f>IF(ISERROR(VLOOKUP(IV9,'SP Pigs'!1:6000,20)), "-",VLOOKUP(IV9,'SP Pigs'!1:6000,20))</f>
        <v>3.4050000000000002</v>
      </c>
      <c r="IW25" s="216">
        <f>IF(ISERROR(VLOOKUP(IW9,'SP Pigs'!1:6000,20)), "-",VLOOKUP(IW9,'SP Pigs'!1:6000,20))</f>
        <v>3.4050000000000002</v>
      </c>
      <c r="IX25" s="216">
        <f>IF(ISERROR(VLOOKUP(IX9,'SP Pigs'!1:6000,20)), "-",VLOOKUP(IX9,'SP Pigs'!1:6000,20))</f>
        <v>3.4050000000000002</v>
      </c>
      <c r="IY25" s="216">
        <f>IF(ISERROR(VLOOKUP(IY9,'SP Pigs'!1:6000,20)), "-",VLOOKUP(IY9,'SP Pigs'!1:6000,20))</f>
        <v>3.4050000000000002</v>
      </c>
      <c r="IZ25" s="216">
        <f>IF(ISERROR(VLOOKUP(IZ9,'SP Pigs'!1:6000,20)), "-",VLOOKUP(IZ9,'SP Pigs'!1:6000,20))</f>
        <v>3.4050000000000002</v>
      </c>
      <c r="JA25" s="216">
        <f>IF(ISERROR(VLOOKUP(JA9,'SP Pigs'!1:6000,20)), "-",VLOOKUP(JA9,'SP Pigs'!1:6000,20))</f>
        <v>3.4050000000000002</v>
      </c>
      <c r="JB25" s="216">
        <f>IF(ISERROR(VLOOKUP(JB9,'SP Pigs'!1:6000,20)), "-",VLOOKUP(JB9,'SP Pigs'!1:6000,20))</f>
        <v>3.4050000000000002</v>
      </c>
      <c r="JC25" s="216">
        <f>IF(ISERROR(VLOOKUP(JC9,'SP Pigs'!1:6000,20)), "-",VLOOKUP(JC9,'SP Pigs'!1:6000,20))</f>
        <v>3.4050000000000002</v>
      </c>
      <c r="JD25" s="216">
        <f>IF(ISERROR(VLOOKUP(JD9,'SP Pigs'!1:6000,20)), "-",VLOOKUP(JD9,'SP Pigs'!1:6000,20))</f>
        <v>3.2549999999999999</v>
      </c>
      <c r="JE25" s="216">
        <f>IF(ISERROR(VLOOKUP(JE9,'SP Pigs'!1:6000,20)), "-",VLOOKUP(JE9,'SP Pigs'!1:6000,20))</f>
        <v>3.2549999999999999</v>
      </c>
      <c r="JF25" s="240"/>
      <c r="JG25" s="264"/>
      <c r="JH25" s="264"/>
      <c r="JW25" s="231"/>
      <c r="JX25" s="231"/>
    </row>
    <row r="26" spans="2:284" ht="15" customHeight="1">
      <c r="B26" s="282" t="s">
        <v>100</v>
      </c>
      <c r="C26" s="222"/>
      <c r="D26" s="215" t="s">
        <v>8</v>
      </c>
      <c r="E26" s="217">
        <f>IF(ISERROR(VLOOKUP(E9,'FR Pigs'!1:5990,3)), "-",VLOOKUP(E9,'FR Pigs'!1:5990,3))</f>
        <v>2.36</v>
      </c>
      <c r="F26" s="217">
        <f>IF(ISERROR(VLOOKUP(F9,'FR Pigs'!1:5990,3)), "-",VLOOKUP(F9,'FR Pigs'!1:5990,3))</f>
        <v>2.38</v>
      </c>
      <c r="G26" s="217">
        <f>IF(ISERROR(VLOOKUP(G9,'FR Pigs'!1:5990,3)), "-",VLOOKUP(G9,'FR Pigs'!1:5990,3))</f>
        <v>2.44</v>
      </c>
      <c r="H26" s="217">
        <f>IF(ISERROR(VLOOKUP(H9,'FR Pigs'!1:5990,3)), "-",VLOOKUP(H9,'FR Pigs'!1:5990,3))</f>
        <v>2.4300000000000002</v>
      </c>
      <c r="I26" s="217">
        <f>IF(ISERROR(VLOOKUP(I9,'FR Pigs'!1:5990,3)), "-",VLOOKUP(I9,'FR Pigs'!1:5990,3))</f>
        <v>2.5099999999999998</v>
      </c>
      <c r="J26" s="217">
        <f>IF(ISERROR(VLOOKUP(J9,'FR Pigs'!1:5990,3)), "-",VLOOKUP(J9,'FR Pigs'!1:5990,3))</f>
        <v>2.5299999999999998</v>
      </c>
      <c r="K26" s="217">
        <f>IF(ISERROR(VLOOKUP(K9,'FR Pigs'!1:5990,3)), "-",VLOOKUP(K9,'FR Pigs'!1:5990,3))</f>
        <v>2.58</v>
      </c>
      <c r="L26" s="217">
        <f>IF(ISERROR(VLOOKUP(L9,'FR Pigs'!1:5990,3)), "-",VLOOKUP(L9,'FR Pigs'!1:5990,3))</f>
        <v>2.62</v>
      </c>
      <c r="M26" s="217">
        <f>IF(ISERROR(VLOOKUP(M9,'FR Pigs'!1:5990,3)), "-",VLOOKUP(M9,'FR Pigs'!1:5990,3))</f>
        <v>2.44</v>
      </c>
      <c r="N26" s="217">
        <f>IF(ISERROR(VLOOKUP(N9,'FR Pigs'!1:5990,3)), "-",VLOOKUP(N9,'FR Pigs'!1:5990,3))</f>
        <v>2.65</v>
      </c>
      <c r="O26" s="217">
        <f>IF(ISERROR(VLOOKUP(O9,'FR Pigs'!1:5990,3)), "-",VLOOKUP(O9,'FR Pigs'!1:5990,3))</f>
        <v>2.66</v>
      </c>
      <c r="P26" s="217">
        <f>IF(ISERROR(VLOOKUP(P9,'FR Pigs'!1:5990,3)), "-",VLOOKUP(P9,'FR Pigs'!1:5990,3))</f>
        <v>2.66</v>
      </c>
      <c r="Q26" s="217">
        <f>IF(ISERROR(VLOOKUP(Q9,'FR Pigs'!1:5990,3)), "-",VLOOKUP(Q9,'FR Pigs'!1:5990,3))</f>
        <v>2.66</v>
      </c>
      <c r="R26" s="217">
        <f>IF(ISERROR(VLOOKUP(R9,'FR Pigs'!1:5990,3)), "-",VLOOKUP(R9,'FR Pigs'!1:5990,3))</f>
        <v>2.66</v>
      </c>
      <c r="S26" s="217">
        <f>IF(ISERROR(VLOOKUP(S9,'FR Pigs'!1:5990,3)), "-",VLOOKUP(S9,'FR Pigs'!1:5990,3))</f>
        <v>2.67</v>
      </c>
      <c r="T26" s="217">
        <f>IF(ISERROR(VLOOKUP(T9,'FR Pigs'!1:5990,3)), "-",VLOOKUP(T9,'FR Pigs'!1:5990,3))</f>
        <v>2.67</v>
      </c>
      <c r="U26" s="217">
        <f>IF(ISERROR(VLOOKUP(U9,'FR Pigs'!1:5990,3)), "-",VLOOKUP(U9,'FR Pigs'!1:5990,3))</f>
        <v>2.64</v>
      </c>
      <c r="V26" s="217">
        <f>IF(ISERROR(VLOOKUP(V9,'FR Pigs'!1:5990,3)), "-",VLOOKUP(V9,'FR Pigs'!1:5990,3))</f>
        <v>2.7</v>
      </c>
      <c r="W26" s="217">
        <f>IF(ISERROR(VLOOKUP(W9,'FR Pigs'!1:5990,3)), "-",VLOOKUP(W9,'FR Pigs'!1:5990,3))</f>
        <v>2.72</v>
      </c>
      <c r="X26" s="217">
        <f>IF(ISERROR(VLOOKUP(X9,'FR Pigs'!1:5990,3)), "-",VLOOKUP(X9,'FR Pigs'!1:5990,3))</f>
        <v>2.74</v>
      </c>
      <c r="Y26" s="217">
        <f>IF(ISERROR(VLOOKUP(Y9,'FR Pigs'!1:5990,3)), "-",VLOOKUP(Y9,'FR Pigs'!1:5990,3))</f>
        <v>2.69</v>
      </c>
      <c r="Z26" s="217">
        <f>IF(ISERROR(VLOOKUP(Z9,'FR Pigs'!1:5990,3)), "-",VLOOKUP(Z9,'FR Pigs'!1:5990,3))</f>
        <v>2.64</v>
      </c>
      <c r="AA26" s="217">
        <f>IF(ISERROR(VLOOKUP(AA9,'FR Pigs'!1:5990,3)), "-",VLOOKUP(AA9,'FR Pigs'!1:5990,3))</f>
        <v>2.57</v>
      </c>
      <c r="AB26" s="217">
        <f>IF(ISERROR(VLOOKUP(AB9,'FR Pigs'!1:5990,3)), "-",VLOOKUP(AB9,'FR Pigs'!1:5990,3))</f>
        <v>2.54</v>
      </c>
      <c r="AC26" s="217">
        <f>IF(ISERROR(VLOOKUP(AC9,'FR Pigs'!1:5990,3)), "-",VLOOKUP(AC9,'FR Pigs'!1:5990,3))</f>
        <v>2.4700000000000002</v>
      </c>
      <c r="AD26" s="217">
        <f>IF(ISERROR(VLOOKUP(AD9,'FR Pigs'!1:5990,3)), "-",VLOOKUP(AD9,'FR Pigs'!1:5990,3))</f>
        <v>2.69</v>
      </c>
      <c r="AE26" s="217">
        <f>IF(ISERROR(VLOOKUP(AE9,'FR Pigs'!1:5990,3)), "-",VLOOKUP(AE9,'FR Pigs'!1:5990,3))</f>
        <v>2.4700000000000002</v>
      </c>
      <c r="AF26" s="217">
        <f>IF(ISERROR(VLOOKUP(AF9,'FR Pigs'!1:5990,3)), "-",VLOOKUP(AF9,'FR Pigs'!1:5990,3))</f>
        <v>2.4300000000000002</v>
      </c>
      <c r="AG26" s="217">
        <f>IF(ISERROR(VLOOKUP(AG9,'FR Pigs'!1:5990,3)), "-",VLOOKUP(AG9,'FR Pigs'!1:5990,3))</f>
        <v>2.46</v>
      </c>
      <c r="AH26" s="217">
        <f>IF(ISERROR(VLOOKUP(AH9,'FR Pigs'!1:5990,3)), "-",VLOOKUP(AH9,'FR Pigs'!1:5990,3))</f>
        <v>2.46</v>
      </c>
      <c r="AI26" s="217">
        <f>IF(ISERROR(VLOOKUP(AI9,'FR Pigs'!1:5990,3)), "-",VLOOKUP(AI9,'FR Pigs'!1:5990,3))</f>
        <v>2.4700000000000002</v>
      </c>
      <c r="AJ26" s="217">
        <f>IF(ISERROR(VLOOKUP(AJ9,'FR Pigs'!1:5990,3)), "-",VLOOKUP(AJ9,'FR Pigs'!1:5990,3))</f>
        <v>2.46</v>
      </c>
      <c r="AK26" s="217">
        <f>IF(ISERROR(VLOOKUP(AK9,'FR Pigs'!1:5990,3)), "-",VLOOKUP(AK9,'FR Pigs'!1:5990,3))</f>
        <v>2.46</v>
      </c>
      <c r="AL26" s="217">
        <f>IF(ISERROR(VLOOKUP(AL9,'FR Pigs'!1:5990,3)), "-",VLOOKUP(AL9,'FR Pigs'!1:5990,3))</f>
        <v>2.44</v>
      </c>
      <c r="AM26" s="217">
        <f>IF(ISERROR(VLOOKUP(AM9,'FR Pigs'!1:5990,3)), "-",VLOOKUP(AM9,'FR Pigs'!1:5990,3))</f>
        <v>2.44</v>
      </c>
      <c r="AN26" s="217">
        <f>IF(ISERROR(VLOOKUP(AN9,'FR Pigs'!1:5990,3)), "-",VLOOKUP(AN9,'FR Pigs'!1:5990,3))</f>
        <v>2.44</v>
      </c>
      <c r="AO26" s="217">
        <f>IF(ISERROR(VLOOKUP(AO9,'FR Pigs'!1:5990,3)), "-",VLOOKUP(AO9,'FR Pigs'!1:5990,3))</f>
        <v>2.44</v>
      </c>
      <c r="AP26" s="217">
        <f>IF(ISERROR(VLOOKUP(AP9,'FR Pigs'!1:5990,3)), "-",VLOOKUP(AP9,'FR Pigs'!1:5990,3))</f>
        <v>2.4500000000000002</v>
      </c>
      <c r="AQ26" s="217">
        <f>IF(ISERROR(VLOOKUP(AQ9,'FR Pigs'!1:5990,3)), "-",VLOOKUP(AQ9,'FR Pigs'!1:5990,3))</f>
        <v>2.4700000000000002</v>
      </c>
      <c r="AR26" s="217">
        <f>IF(ISERROR(VLOOKUP(AR9,'FR Pigs'!1:5990,3)), "-",VLOOKUP(AR9,'FR Pigs'!1:5990,3))</f>
        <v>2.48</v>
      </c>
      <c r="AS26" s="217">
        <f>IF(ISERROR(VLOOKUP(AS9,'FR Pigs'!1:5990,3)), "-",VLOOKUP(AS9,'FR Pigs'!1:5990,3))</f>
        <v>2.48</v>
      </c>
      <c r="AT26" s="217">
        <f>IF(ISERROR(VLOOKUP(AT9,'FR Pigs'!1:5990,3)), "-",VLOOKUP(AT9,'FR Pigs'!1:5990,3))</f>
        <v>2.4900000000000002</v>
      </c>
      <c r="AU26" s="217">
        <f>IF(ISERROR(VLOOKUP(AU9,'FR Pigs'!1:5990,3)), "-",VLOOKUP(AU9,'FR Pigs'!1:5990,3))</f>
        <v>2.4900000000000002</v>
      </c>
      <c r="AV26" s="217">
        <f>IF(ISERROR(VLOOKUP(AV9,'FR Pigs'!1:5990,3)), "-",VLOOKUP(AV9,'FR Pigs'!1:5990,3))</f>
        <v>2.5099999999999998</v>
      </c>
      <c r="AW26" s="217">
        <f>IF(ISERROR(VLOOKUP(AW9,'FR Pigs'!1:5990,3)), "-",VLOOKUP(AW9,'FR Pigs'!1:5990,3))</f>
        <v>2.4900000000000002</v>
      </c>
      <c r="AX26" s="217">
        <f>IF(ISERROR(VLOOKUP(AX9,'FR Pigs'!1:5990,3)), "-",VLOOKUP(AX9,'FR Pigs'!1:5990,3))</f>
        <v>2.5499999999999998</v>
      </c>
      <c r="AY26" s="217">
        <f>IF(ISERROR(VLOOKUP(AY9,'FR Pigs'!1:5990,3)), "-",VLOOKUP(AY9,'FR Pigs'!1:5990,3))</f>
        <v>2.64</v>
      </c>
      <c r="AZ26" s="217">
        <f>IF(ISERROR(VLOOKUP(AZ9,'FR Pigs'!1:5990,3)), "-",VLOOKUP(AZ9,'FR Pigs'!1:5990,3))</f>
        <v>2.71</v>
      </c>
      <c r="BA26" s="217">
        <f>IF(ISERROR(VLOOKUP(BA9,'FR Pigs'!1:5990,3)), "-",VLOOKUP(BA9,'FR Pigs'!1:5990,3))</f>
        <v>2.69</v>
      </c>
      <c r="BB26" s="217">
        <f>IF(ISERROR(VLOOKUP(BB9,'FR Pigs'!1:5990,3)), "-",VLOOKUP(BB9,'FR Pigs'!1:5990,3))</f>
        <v>2.71</v>
      </c>
      <c r="BC26" s="217">
        <f>IF(ISERROR(VLOOKUP(BC9,'FR Pigs'!1:5990,3)), "-",VLOOKUP(BC9,'FR Pigs'!1:5990,3))</f>
        <v>2.71</v>
      </c>
      <c r="BD26" s="217">
        <f>IF(ISERROR(VLOOKUP(BD9,'FR Pigs'!1:5990,3)), "-",VLOOKUP(BD9,'FR Pigs'!1:5990,3))</f>
        <v>2.66</v>
      </c>
      <c r="BE26" s="217">
        <f>IF(ISERROR(VLOOKUP(BE9,'FR Pigs'!1:5990,3)), "-",VLOOKUP(BE9,'FR Pigs'!1:5990,3))</f>
        <v>2.66</v>
      </c>
      <c r="BF26" s="217">
        <f>IF(ISERROR(VLOOKUP(BF9,'FR Pigs'!1:5990,3)), "-",VLOOKUP(BF9,'FR Pigs'!1:5990,3))</f>
        <v>2.67</v>
      </c>
      <c r="BG26" s="217">
        <f>IF(ISERROR(VLOOKUP(BG9,'FR Pigs'!1:5990,3)), "-",VLOOKUP(BG9,'FR Pigs'!1:5990,3))</f>
        <v>2.62</v>
      </c>
      <c r="BH26" s="217">
        <f>IF(ISERROR(VLOOKUP(BH9,'FR Pigs'!1:5990,3)), "-",VLOOKUP(BH9,'FR Pigs'!1:5990,3))</f>
        <v>2.59</v>
      </c>
      <c r="BI26" s="217">
        <f>IF(ISERROR(VLOOKUP(BI9,'FR Pigs'!1:5990,3)), "-",VLOOKUP(BI9,'FR Pigs'!1:5990,3))</f>
        <v>2.65</v>
      </c>
      <c r="BJ26" s="217">
        <f>IF(ISERROR(VLOOKUP(BJ9,'FR Pigs'!1:5990,3)), "-",VLOOKUP(BJ9,'FR Pigs'!1:5990,3))</f>
        <v>2.63</v>
      </c>
      <c r="BK26" s="217">
        <f>IF(ISERROR(VLOOKUP(BK9,'FR Pigs'!1:5990,3)), "-",VLOOKUP(BK9,'FR Pigs'!1:5990,3))</f>
        <v>2.63</v>
      </c>
      <c r="BL26" s="217">
        <f>IF(ISERROR(VLOOKUP(BL9,'FR Pigs'!1:5990,3)), "-",VLOOKUP(BL9,'FR Pigs'!1:5990,3))</f>
        <v>2.64</v>
      </c>
      <c r="BM26" s="217">
        <f>IF(ISERROR(VLOOKUP(BM9,'FR Pigs'!1:5990,3)), "-",VLOOKUP(BM9,'FR Pigs'!1:5990,3))</f>
        <v>2.66</v>
      </c>
      <c r="BN26" s="217">
        <f>IF(ISERROR(VLOOKUP(BN9,'FR Pigs'!1:5990,3)), "-",VLOOKUP(BN9,'FR Pigs'!1:5990,3))</f>
        <v>2.65</v>
      </c>
      <c r="BO26" s="217">
        <f>IF(ISERROR(VLOOKUP(BO9,'FR Pigs'!1:5990,3)), "-",VLOOKUP(BO9,'FR Pigs'!1:5990,3))</f>
        <v>2.65</v>
      </c>
      <c r="BP26" s="217">
        <f>IF(ISERROR(VLOOKUP(BP9,'FR Pigs'!1:5990,3)), "-",VLOOKUP(BP9,'FR Pigs'!1:5990,3))</f>
        <v>2.64</v>
      </c>
      <c r="BQ26" s="217">
        <f>IF(ISERROR(VLOOKUP(BQ9,'FR Pigs'!1:5990,3)), "-",VLOOKUP(BQ9,'FR Pigs'!1:5990,3))</f>
        <v>2.62</v>
      </c>
      <c r="BR26" s="217">
        <f>IF(ISERROR(VLOOKUP(BR9,'FR Pigs'!1:5990,3)), "-",VLOOKUP(BR9,'FR Pigs'!1:5990,3))</f>
        <v>2.62</v>
      </c>
      <c r="BS26" s="217">
        <f>IF(ISERROR(VLOOKUP(BS9,'FR Pigs'!1:5990,3)), "-",VLOOKUP(BS9,'FR Pigs'!1:5990,3))</f>
        <v>2.63</v>
      </c>
      <c r="BT26" s="217">
        <f>IF(ISERROR(VLOOKUP(BT9,'FR Pigs'!1:5990,3)), "-",VLOOKUP(BT9,'FR Pigs'!1:5990,3))</f>
        <v>2.56</v>
      </c>
      <c r="BU26" s="217">
        <f>IF(ISERROR(VLOOKUP(BU9,'FR Pigs'!1:5990,3)), "-",VLOOKUP(BU9,'FR Pigs'!1:5990,3))</f>
        <v>2.52</v>
      </c>
      <c r="BV26" s="217">
        <f>IF(ISERROR(VLOOKUP(BV9,'FR Pigs'!1:5990,3)), "-",VLOOKUP(BV9,'FR Pigs'!1:5990,3))</f>
        <v>2.5099999999999998</v>
      </c>
      <c r="BW26" s="217">
        <f>IF(ISERROR(VLOOKUP(BW9,'FR Pigs'!1:5990,3)), "-",VLOOKUP(BW9,'FR Pigs'!1:5990,3))</f>
        <v>2.5099999999999998</v>
      </c>
      <c r="BX26" s="217">
        <f>IF(ISERROR(VLOOKUP(BX9,'FR Pigs'!1:5990,3)), "-",VLOOKUP(BX9,'FR Pigs'!1:5990,3))</f>
        <v>2.41</v>
      </c>
      <c r="BY26" s="217">
        <f>IF(ISERROR(VLOOKUP(BY9,'FR Pigs'!1:5990,3)), "-",VLOOKUP(BY9,'FR Pigs'!1:5990,3))</f>
        <v>2.36</v>
      </c>
      <c r="BZ26" s="217">
        <f>IF(ISERROR(VLOOKUP(BZ9,'FR Pigs'!1:5990,3)), "-",VLOOKUP(BZ9,'FR Pigs'!1:5990,3))</f>
        <v>2.31</v>
      </c>
      <c r="CA26" s="217">
        <f>IF(ISERROR(VLOOKUP(CA9,'FR Pigs'!1:5990,3)), "-",VLOOKUP(CA9,'FR Pigs'!1:5990,3))</f>
        <v>2.29</v>
      </c>
      <c r="CB26" s="217">
        <f>IF(ISERROR(VLOOKUP(CB9,'FR Pigs'!1:5990,3)), "-",VLOOKUP(CB9,'FR Pigs'!1:5990,3))</f>
        <v>2.2799999999999998</v>
      </c>
      <c r="CC26" s="217">
        <f>IF(ISERROR(VLOOKUP(CC9,'FR Pigs'!1:5990,3)), "-",VLOOKUP(CC9,'FR Pigs'!1:5990,3))</f>
        <v>2.31</v>
      </c>
      <c r="CD26" s="217">
        <f>IF(ISERROR(VLOOKUP(CD9,'FR Pigs'!1:5990,3)), "-",VLOOKUP(CD9,'FR Pigs'!1:5990,3))</f>
        <v>2.2599999999999998</v>
      </c>
      <c r="CE26" s="217">
        <f>IF(ISERROR(VLOOKUP(CE9,'FR Pigs'!1:5990,3)), "-",VLOOKUP(CE9,'FR Pigs'!1:5990,3))</f>
        <v>2.27</v>
      </c>
      <c r="CF26" s="217">
        <f>IF(ISERROR(VLOOKUP(CF9,'FR Pigs'!1:5990,3)), "-",VLOOKUP(CF9,'FR Pigs'!1:5990,3))</f>
        <v>2.25</v>
      </c>
      <c r="CG26" s="217">
        <f>IF(ISERROR(VLOOKUP(CG9,'FR Pigs'!1:5990,3)), "-",VLOOKUP(CG9,'FR Pigs'!1:5990,3))</f>
        <v>2.25</v>
      </c>
      <c r="CH26" s="217">
        <f>IF(ISERROR(VLOOKUP(CH9,'FR Pigs'!1:5990,3)), "-",VLOOKUP(CH9,'FR Pigs'!1:5990,3))</f>
        <v>2.2200000000000002</v>
      </c>
      <c r="CI26" s="217">
        <f>IF(ISERROR(VLOOKUP(CI9,'FR Pigs'!1:5990,3)), "-",VLOOKUP(CI9,'FR Pigs'!1:5990,3))</f>
        <v>2.2599999999999998</v>
      </c>
      <c r="CJ26" s="217">
        <f>IF(ISERROR(VLOOKUP(CJ9,'FR Pigs'!1:5990,3)), "-",VLOOKUP(CJ9,'FR Pigs'!1:5990,3))</f>
        <v>2.2599999999999998</v>
      </c>
      <c r="CK26" s="217">
        <f>IF(ISERROR(VLOOKUP(CK9,'FR Pigs'!1:5990,3)), "-",VLOOKUP(CK9,'FR Pigs'!1:5990,3))</f>
        <v>2.25</v>
      </c>
      <c r="CL26" s="217">
        <f>IF(ISERROR(VLOOKUP(CL9,'FR Pigs'!1:5990,3)), "-",VLOOKUP(CL9,'FR Pigs'!1:5990,3))</f>
        <v>2.2599999999999998</v>
      </c>
      <c r="CM26" s="217">
        <f>IF(ISERROR(VLOOKUP(CM9,'FR Pigs'!1:5990,3)), "-",VLOOKUP(CM9,'FR Pigs'!1:5990,3))</f>
        <v>2.23</v>
      </c>
      <c r="CN26" s="217">
        <f>IF(ISERROR(VLOOKUP(CN9,'FR Pigs'!1:5990,3)), "-",VLOOKUP(CN9,'FR Pigs'!1:5990,3))</f>
        <v>2.23</v>
      </c>
      <c r="CO26" s="217">
        <f>IF(ISERROR(VLOOKUP(CO9,'FR Pigs'!1:5990,3)), "-",VLOOKUP(CO9,'FR Pigs'!1:5990,3))</f>
        <v>2.12</v>
      </c>
      <c r="CP26" s="217">
        <f>IF(ISERROR(VLOOKUP(CP9,'FR Pigs'!1:5990,3)), "-",VLOOKUP(CP9,'FR Pigs'!1:5990,3))</f>
        <v>2.21</v>
      </c>
      <c r="CQ26" s="217">
        <f>IF(ISERROR(VLOOKUP(CQ9,'FR Pigs'!1:5990,3)), "-",VLOOKUP(CQ9,'FR Pigs'!1:5990,3))</f>
        <v>2.25</v>
      </c>
      <c r="CR26" s="217">
        <f>IF(ISERROR(VLOOKUP(CR9,'FR Pigs'!1:5990,3)), "-",VLOOKUP(CR9,'FR Pigs'!1:5990,3))</f>
        <v>2.29</v>
      </c>
      <c r="CS26" s="217">
        <f>IF(ISERROR(VLOOKUP(CS9,'FR Pigs'!1:5990,3)), "-",VLOOKUP(CS9,'FR Pigs'!1:5990,3))</f>
        <v>2.25</v>
      </c>
      <c r="CT26" s="217">
        <f>IF(ISERROR(VLOOKUP(CT9,'FR Pigs'!1:5990,3)), "-",VLOOKUP(CT9,'FR Pigs'!1:5990,3))</f>
        <v>2.27</v>
      </c>
      <c r="CU26" s="217">
        <f>IF(ISERROR(VLOOKUP(CU9,'FR Pigs'!1:5990,3)), "-",VLOOKUP(CU9,'FR Pigs'!1:5990,3))</f>
        <v>2.36</v>
      </c>
      <c r="CV26" s="217">
        <f>IF(ISERROR(VLOOKUP(CV9,'FR Pigs'!1:5990,3)), "-",VLOOKUP(CV9,'FR Pigs'!1:5990,3))</f>
        <v>2.36</v>
      </c>
      <c r="CW26" s="217">
        <f>IF(ISERROR(VLOOKUP(CW9,'FR Pigs'!1:5990,3)), "-",VLOOKUP(CW9,'FR Pigs'!1:5990,3))</f>
        <v>2.39</v>
      </c>
      <c r="CX26" s="217">
        <f>IF(ISERROR(VLOOKUP(CX9,'FR Pigs'!1:5990,3)), "-",VLOOKUP(CX9,'FR Pigs'!1:5990,3))</f>
        <v>2.29</v>
      </c>
      <c r="CY26" s="217">
        <f>IF(ISERROR(VLOOKUP(CY9,'FR Pigs'!1:5990,3)), "-",VLOOKUP(CY9,'FR Pigs'!1:5990,3))</f>
        <v>2.34</v>
      </c>
      <c r="CZ26" s="217">
        <f>IF(ISERROR(VLOOKUP(CZ9,'FR Pigs'!1:5990,3)), "-",VLOOKUP(CZ9,'FR Pigs'!1:5990,3))</f>
        <v>2.33</v>
      </c>
      <c r="DA26" s="217">
        <f>IF(ISERROR(VLOOKUP(DA9,'FR Pigs'!1:5990,3)), "-",VLOOKUP(DA9,'FR Pigs'!1:5990,3))</f>
        <v>2.3199999999999998</v>
      </c>
      <c r="DB26" s="217">
        <f>IF(ISERROR(VLOOKUP(DB9,'FR Pigs'!1:5990,3)), "-",VLOOKUP(DB9,'FR Pigs'!1:5990,3))</f>
        <v>2.27</v>
      </c>
      <c r="DC26" s="217">
        <f>IF(ISERROR(VLOOKUP(DC9,'FR Pigs'!1:5990,3)), "-",VLOOKUP(DC9,'FR Pigs'!1:5990,3))</f>
        <v>2.33</v>
      </c>
      <c r="DD26" s="217">
        <f>IF(ISERROR(VLOOKUP(DD9,'FR Pigs'!1:5990,3)), "-",VLOOKUP(DD9,'FR Pigs'!1:5990,3))</f>
        <v>2.31</v>
      </c>
      <c r="DE26" s="217">
        <f>IF(ISERROR(VLOOKUP(DE9,'FR Pigs'!1:5990,3)), "-",VLOOKUP(DE9,'FR Pigs'!1:5990,3))</f>
        <v>2.29</v>
      </c>
      <c r="DF26" s="217">
        <f>IF(ISERROR(VLOOKUP(DF9,'FR Pigs'!1:5990,3)), "-",VLOOKUP(DF9,'FR Pigs'!1:5990,3))</f>
        <v>2.2999999999999998</v>
      </c>
      <c r="DG26" s="217">
        <f>IF(ISERROR(VLOOKUP(DG9,'FR Pigs'!1:5990,3)), "-",VLOOKUP(DG9,'FR Pigs'!1:5990,3))</f>
        <v>2.2400000000000002</v>
      </c>
      <c r="DH26" s="217">
        <f>IF(ISERROR(VLOOKUP(DH9,'FR Pigs'!1:5990,3)), "-",VLOOKUP(DH9,'FR Pigs'!1:5990,3))</f>
        <v>2.3199999999999998</v>
      </c>
      <c r="DI26" s="217">
        <f>IF(ISERROR(VLOOKUP(DI9,'FR Pigs'!1:5990,3)), "-",VLOOKUP(DI9,'FR Pigs'!1:5990,3))</f>
        <v>2.29</v>
      </c>
      <c r="DJ26" s="217">
        <f>IF(ISERROR(VLOOKUP(DJ9,'FR Pigs'!1:5990,3)), "-",VLOOKUP(DJ9,'FR Pigs'!1:5990,3))</f>
        <v>2.27</v>
      </c>
      <c r="DK26" s="217">
        <f>IF(ISERROR(VLOOKUP(DK9,'FR Pigs'!1:5990,3)), "-",VLOOKUP(DK9,'FR Pigs'!1:5990,3))</f>
        <v>2.29</v>
      </c>
      <c r="DL26" s="217">
        <f>IF(ISERROR(VLOOKUP(DL9,'FR Pigs'!1:5990,3)), "-",VLOOKUP(DL9,'FR Pigs'!1:5990,3))</f>
        <v>2.3199999999999998</v>
      </c>
      <c r="DM26" s="217">
        <f>IF(ISERROR(VLOOKUP(DM9,'FR Pigs'!1:5990,3)), "-",VLOOKUP(DM9,'FR Pigs'!1:5990,3))</f>
        <v>2.3199999999999998</v>
      </c>
      <c r="DN26" s="217">
        <f>IF(ISERROR(VLOOKUP(DN9,'FR Pigs'!1:5990,3)), "-",VLOOKUP(DN9,'FR Pigs'!1:5990,3))</f>
        <v>2.2999999999999998</v>
      </c>
      <c r="DO26" s="217">
        <f>IF(ISERROR(VLOOKUP(DO9,'FR Pigs'!1:5990,3)), "-",VLOOKUP(DO9,'FR Pigs'!1:5990,3))</f>
        <v>2.29</v>
      </c>
      <c r="DP26" s="217">
        <f>IF(ISERROR(VLOOKUP(DP9,'FR Pigs'!1:5990,3)), "-",VLOOKUP(DP9,'FR Pigs'!1:5990,3))</f>
        <v>2.31</v>
      </c>
      <c r="DQ26" s="217">
        <f>IF(ISERROR(VLOOKUP(DQ9,'FR Pigs'!1:5990,3)), "-",VLOOKUP(DQ9,'FR Pigs'!1:5990,3))</f>
        <v>2.2999999999999998</v>
      </c>
      <c r="DR26" s="217">
        <f>IF(ISERROR(VLOOKUP(DR9,'FR Pigs'!1:5990,3)), "-",VLOOKUP(DR9,'FR Pigs'!1:5990,3))</f>
        <v>2.33</v>
      </c>
      <c r="DS26" s="217">
        <f>IF(ISERROR(VLOOKUP(DS9,'FR Pigs'!1:5990,3)), "-",VLOOKUP(DS9,'FR Pigs'!1:5990,3))</f>
        <v>2.31</v>
      </c>
      <c r="DT26" s="217">
        <f>IF(ISERROR(VLOOKUP(DT9,'FR Pigs'!1:5990,3)), "-",VLOOKUP(DT9,'FR Pigs'!1:5990,3))</f>
        <v>2.39</v>
      </c>
      <c r="DU26" s="217">
        <f>IF(ISERROR(VLOOKUP(DU9,'FR Pigs'!1:5990,3)), "-",VLOOKUP(DU9,'FR Pigs'!1:5990,3))</f>
        <v>2.4500000000000002</v>
      </c>
      <c r="DV26" s="217">
        <f>IF(ISERROR(VLOOKUP(DV9,'FR Pigs'!1:5990,3)), "-",VLOOKUP(DV9,'FR Pigs'!1:5990,3))</f>
        <v>2.42</v>
      </c>
      <c r="DW26" s="217">
        <f>IF(ISERROR(VLOOKUP(DW9,'FR Pigs'!1:5990,3)), "-",VLOOKUP(DW9,'FR Pigs'!1:5990,3))</f>
        <v>2.41</v>
      </c>
      <c r="DX26" s="217">
        <f>IF(ISERROR(VLOOKUP(DX9,'FR Pigs'!1:5990,3)), "-",VLOOKUP(DX9,'FR Pigs'!1:5990,3))</f>
        <v>2.38</v>
      </c>
      <c r="DY26" s="217">
        <f>IF(ISERROR(VLOOKUP(DY9,'FR Pigs'!1:5990,3)), "-",VLOOKUP(DY9,'FR Pigs'!1:5990,3))</f>
        <v>2.36</v>
      </c>
      <c r="DZ26" s="217">
        <f>IF(ISERROR(VLOOKUP(DZ9,'FR Pigs'!1:5990,3)), "-",VLOOKUP(DZ9,'FR Pigs'!1:5990,3))</f>
        <v>2.36</v>
      </c>
      <c r="EA26" s="217">
        <f>IF(ISERROR(VLOOKUP(EA9,'FR Pigs'!1:5990,3)), "-",VLOOKUP(EA9,'FR Pigs'!1:5990,3))</f>
        <v>2.3199999999999998</v>
      </c>
      <c r="EB26" s="217">
        <f>IF(ISERROR(VLOOKUP(EB9,'FR Pigs'!1:5990,3)), "-",VLOOKUP(EB9,'FR Pigs'!1:5990,3))</f>
        <v>2.33</v>
      </c>
      <c r="EC26" s="217">
        <f>IF(ISERROR(VLOOKUP(EC9,'FR Pigs'!1:5990,3)), "-",VLOOKUP(EC9,'FR Pigs'!1:5990,3))</f>
        <v>2.2799999999999998</v>
      </c>
      <c r="ED26" s="217">
        <f>IF(ISERROR(VLOOKUP(ED9,'FR Pigs'!1:5990,3)), "-",VLOOKUP(ED9,'FR Pigs'!1:5990,3))</f>
        <v>2.36</v>
      </c>
      <c r="EE26" s="217">
        <f>IF(ISERROR(VLOOKUP(EE9,'FR Pigs'!1:5990,3)), "-",VLOOKUP(EE9,'FR Pigs'!1:5990,3))</f>
        <v>2.35</v>
      </c>
      <c r="EF26" s="217">
        <f>IF(ISERROR(VLOOKUP(EF9,'FR Pigs'!1:5990,3)), "-",VLOOKUP(EF9,'FR Pigs'!1:5990,3))</f>
        <v>2.21</v>
      </c>
      <c r="EG26" s="217">
        <f>IF(ISERROR(VLOOKUP(EG9,'FR Pigs'!1:5990,3)), "-",VLOOKUP(EG9,'FR Pigs'!1:5990,3))</f>
        <v>2.3199999999999998</v>
      </c>
      <c r="EH26" s="217">
        <f>IF(ISERROR(VLOOKUP(EH9,'FR Pigs'!1:5990,3)), "-",VLOOKUP(EH9,'FR Pigs'!1:5990,3))</f>
        <v>2.21</v>
      </c>
      <c r="EI26" s="217">
        <f>IF(ISERROR(VLOOKUP(EI9,'FR Pigs'!1:5990,3)), "-",VLOOKUP(EI9,'FR Pigs'!1:5990,3))</f>
        <v>2.3199999999999998</v>
      </c>
      <c r="EJ26" s="217">
        <f>IF(ISERROR(VLOOKUP(EJ9,'FR Pigs'!1:5990,3)), "-",VLOOKUP(EJ9,'FR Pigs'!1:5990,3))</f>
        <v>2.3199999999999998</v>
      </c>
      <c r="EK26" s="217">
        <f>IF(ISERROR(VLOOKUP(EK9,'FR Pigs'!1:5990,3)), "-",VLOOKUP(EK9,'FR Pigs'!1:5990,3))</f>
        <v>2.33</v>
      </c>
      <c r="EL26" s="217">
        <f>IF(ISERROR(VLOOKUP(EL9,'FR Pigs'!1:5990,3)), "-",VLOOKUP(EL9,'FR Pigs'!1:5990,3))</f>
        <v>2.2999999999999998</v>
      </c>
      <c r="EM26" s="217">
        <f>IF(ISERROR(VLOOKUP(EM9,'FR Pigs'!1:5990,3)), "-",VLOOKUP(EM9,'FR Pigs'!1:5990,3))</f>
        <v>2.31</v>
      </c>
      <c r="EN26" s="217">
        <f>IF(ISERROR(VLOOKUP(EN9,'FR Pigs'!1:5990,3)), "-",VLOOKUP(EN9,'FR Pigs'!1:5990,3))</f>
        <v>2.31</v>
      </c>
      <c r="EO26" s="217">
        <f>IF(ISERROR(VLOOKUP(EO9,'FR Pigs'!1:5990,3)), "-",VLOOKUP(EO9,'FR Pigs'!1:5990,3))</f>
        <v>2.31</v>
      </c>
      <c r="EP26" s="217">
        <f>IF(ISERROR(VLOOKUP(EP9,'FR Pigs'!1:5990,3)), "-",VLOOKUP(EP9,'FR Pigs'!1:5990,3))</f>
        <v>2.29</v>
      </c>
      <c r="EQ26" s="217">
        <f>IF(ISERROR(VLOOKUP(EQ9,'FR Pigs'!1:5990,3)), "-",VLOOKUP(EQ9,'FR Pigs'!1:5990,3))</f>
        <v>2.27</v>
      </c>
      <c r="ER26" s="217">
        <f>IF(ISERROR(VLOOKUP(ER9,'FR Pigs'!1:5990,3)), "-",VLOOKUP(ER9,'FR Pigs'!1:5990,3))</f>
        <v>2.29</v>
      </c>
      <c r="ES26" s="217">
        <f>IF(ISERROR(VLOOKUP(ES9,'FR Pigs'!1:5990,3)), "-",VLOOKUP(ES9,'FR Pigs'!1:5990,3))</f>
        <v>2.31</v>
      </c>
      <c r="ET26" s="217">
        <f>IF(ISERROR(VLOOKUP(ET9,'FR Pigs'!1:5990,3)), "-",VLOOKUP(ET9,'FR Pigs'!1:5990,3))</f>
        <v>2.33</v>
      </c>
      <c r="EU26" s="217">
        <f>IF(ISERROR(VLOOKUP(EU9,'FR Pigs'!1:5990,3)), "-",VLOOKUP(EU9,'FR Pigs'!1:5990,3))</f>
        <v>2.3199999999999998</v>
      </c>
      <c r="EV26" s="217">
        <f>IF(ISERROR(VLOOKUP(EV9,'FR Pigs'!1:5990,3)), "-",VLOOKUP(EV9,'FR Pigs'!1:5990,3))</f>
        <v>2.2799999999999998</v>
      </c>
      <c r="EW26" s="217">
        <f>IF(ISERROR(VLOOKUP(EW9,'FR Pigs'!1:5990,3)), "-",VLOOKUP(EW9,'FR Pigs'!1:5990,3))</f>
        <v>2.39</v>
      </c>
      <c r="EX26" s="217">
        <f>IF(ISERROR(VLOOKUP(EX9,'FR Pigs'!1:5990,3)), "-",VLOOKUP(EX9,'FR Pigs'!1:5990,3))</f>
        <v>2.4500000000000002</v>
      </c>
      <c r="EY26" s="217">
        <f>IF(ISERROR(VLOOKUP(EY9,'FR Pigs'!1:5990,3)), "-",VLOOKUP(EY9,'FR Pigs'!1:5990,3))</f>
        <v>2.52</v>
      </c>
      <c r="EZ26" s="217">
        <f>IF(ISERROR(VLOOKUP(EZ9,'FR Pigs'!1:5990,3)), "-",VLOOKUP(EZ9,'FR Pigs'!1:5990,3))</f>
        <v>2.63</v>
      </c>
      <c r="FA26" s="217">
        <f>IF(ISERROR(VLOOKUP(FA9,'FR Pigs'!1:5990,3)), "-",VLOOKUP(FA9,'FR Pigs'!1:5990,3))</f>
        <v>2.64</v>
      </c>
      <c r="FB26" s="217">
        <f>IF(ISERROR(VLOOKUP(FB9,'FR Pigs'!1:5990,3)), "-",VLOOKUP(FB9,'FR Pigs'!1:5990,3))</f>
        <v>2.63</v>
      </c>
      <c r="FC26" s="217">
        <f>IF(ISERROR(VLOOKUP(FC9,'FR Pigs'!1:5990,3)), "-",VLOOKUP(FC9,'FR Pigs'!1:5990,3))</f>
        <v>2.66</v>
      </c>
      <c r="FD26" s="217">
        <f>IF(ISERROR(VLOOKUP(FD9,'FR Pigs'!1:5990,3)), "-",VLOOKUP(FD9,'FR Pigs'!1:5990,3))</f>
        <v>2.63</v>
      </c>
      <c r="FE26" s="217">
        <f>IF(ISERROR(VLOOKUP(FE9,'FR Pigs'!1:5990,3)), "-",VLOOKUP(FE9,'FR Pigs'!1:5990,3))</f>
        <v>2.64</v>
      </c>
      <c r="FF26" s="217">
        <f>IF(ISERROR(VLOOKUP(FF9,'FR Pigs'!1:5990,3)), "-",VLOOKUP(FF9,'FR Pigs'!1:5990,3))</f>
        <v>2.65</v>
      </c>
      <c r="FG26" s="217">
        <f>IF(ISERROR(VLOOKUP(FG9,'FR Pigs'!1:5990,3)), "-",VLOOKUP(FG9,'FR Pigs'!1:5990,3))</f>
        <v>2.66</v>
      </c>
      <c r="FH26" s="217">
        <f>IF(ISERROR(VLOOKUP(FH9,'FR Pigs'!1:5990,3)), "-",VLOOKUP(FH9,'FR Pigs'!1:5990,3))</f>
        <v>2.68</v>
      </c>
      <c r="FI26" s="217">
        <f>IF(ISERROR(VLOOKUP(FI9,'FR Pigs'!1:5990,3)), "-",VLOOKUP(FI9,'FR Pigs'!1:5990,3))</f>
        <v>2.73</v>
      </c>
      <c r="FJ26" s="217">
        <f>IF(ISERROR(VLOOKUP(FJ9,'FR Pigs'!1:5990,3)), "-",VLOOKUP(FJ9,'FR Pigs'!1:5990,3))</f>
        <v>2.77</v>
      </c>
      <c r="FK26" s="217">
        <f>IF(ISERROR(VLOOKUP(FK9,'FR Pigs'!1:5990,3)), "-",VLOOKUP(FK9,'FR Pigs'!1:5990,3))</f>
        <v>2.76</v>
      </c>
      <c r="FL26" s="217">
        <f>IF(ISERROR(VLOOKUP(FL9,'FR Pigs'!1:5990,3)), "-",VLOOKUP(FL9,'FR Pigs'!1:5990,3))</f>
        <v>2.73</v>
      </c>
      <c r="FM26" s="217">
        <f>IF(ISERROR(VLOOKUP(FM9,'FR Pigs'!1:5990,3)), "-",VLOOKUP(FM9,'FR Pigs'!1:5990,3))</f>
        <v>2.74</v>
      </c>
      <c r="FN26" s="217">
        <f>IF(ISERROR(VLOOKUP(FN9,'FR Pigs'!1:5990,3)), "-",VLOOKUP(FN9,'FR Pigs'!1:5990,3))</f>
        <v>2.74</v>
      </c>
      <c r="FO26" s="217">
        <f>IF(ISERROR(VLOOKUP(FO9,'FR Pigs'!1:5990,3)), "-",VLOOKUP(FO9,'FR Pigs'!1:5990,3))</f>
        <v>2.76</v>
      </c>
      <c r="FP26" s="217">
        <f>IF(ISERROR(VLOOKUP(FP9,'FR Pigs'!1:5990,3)), "-",VLOOKUP(FP9,'FR Pigs'!1:5990,3))</f>
        <v>2.74</v>
      </c>
      <c r="FQ26" s="217">
        <f>IF(ISERROR(VLOOKUP(FQ9,'FR Pigs'!1:5990,3)), "-",VLOOKUP(FQ9,'FR Pigs'!1:5990,3))</f>
        <v>2.74</v>
      </c>
      <c r="FR26" s="217">
        <f>IF(ISERROR(VLOOKUP(FR9,'FR Pigs'!1:5990,3)), "-",VLOOKUP(FR9,'FR Pigs'!1:5990,3))</f>
        <v>2.79</v>
      </c>
      <c r="FS26" s="217">
        <f>IF(ISERROR(VLOOKUP(FS9,'FR Pigs'!1:5990,3)), "-",VLOOKUP(FS9,'FR Pigs'!1:5990,3))</f>
        <v>2.81</v>
      </c>
      <c r="FT26" s="217">
        <f>IF(ISERROR(VLOOKUP(FT9,'FR Pigs'!1:5990,3)), "-",VLOOKUP(FT9,'FR Pigs'!1:5990,3))</f>
        <v>2.91</v>
      </c>
      <c r="FU26" s="217">
        <f>IF(ISERROR(VLOOKUP(FU9,'FR Pigs'!1:5990,3)), "-",VLOOKUP(FU9,'FR Pigs'!1:5990,3))</f>
        <v>2.91</v>
      </c>
      <c r="FV26" s="217">
        <f>IF(ISERROR(VLOOKUP(FV9,'FR Pigs'!1:5990,3)), "-",VLOOKUP(FV9,'FR Pigs'!1:5990,3))</f>
        <v>2.98</v>
      </c>
      <c r="FW26" s="217">
        <f>IF(ISERROR(VLOOKUP(FW9,'FR Pigs'!1:5990,3)), "-",VLOOKUP(FW9,'FR Pigs'!1:5990,3))</f>
        <v>2.98</v>
      </c>
      <c r="FX26" s="217">
        <f>IF(ISERROR(VLOOKUP(FX9,'FR Pigs'!1:5990,3)), "-",VLOOKUP(FX9,'FR Pigs'!1:5990,3))</f>
        <v>2.7</v>
      </c>
      <c r="FY26" s="217">
        <f>IF(ISERROR(VLOOKUP(FY9,'FR Pigs'!1:5990,3)), "-",VLOOKUP(FY9,'FR Pigs'!1:5990,3))</f>
        <v>2.99</v>
      </c>
      <c r="FZ26" s="217">
        <f>IF(ISERROR(VLOOKUP(FZ9,'FR Pigs'!1:5990,3)), "-",VLOOKUP(FZ9,'FR Pigs'!1:5990,3))</f>
        <v>2.98</v>
      </c>
      <c r="GA26" s="217">
        <f>IF(ISERROR(VLOOKUP(GA9,'FR Pigs'!1:5990,3)), "-",VLOOKUP(GA9,'FR Pigs'!1:5990,3))</f>
        <v>2.98</v>
      </c>
      <c r="GB26" s="217">
        <f>IF(ISERROR(VLOOKUP(GB9,'FR Pigs'!1:5990,3)), "-",VLOOKUP(GB9,'FR Pigs'!1:5990,3))</f>
        <v>2.96</v>
      </c>
      <c r="GC26" s="217">
        <f>IF(ISERROR(VLOOKUP(GC9,'FR Pigs'!1:5990,3)), "-",VLOOKUP(GC9,'FR Pigs'!1:5990,3))</f>
        <v>3</v>
      </c>
      <c r="GD26" s="217">
        <f>IF(ISERROR(VLOOKUP(GD9,'FR Pigs'!1:5990,3)), "-",VLOOKUP(GD9,'FR Pigs'!1:5990,3))</f>
        <v>2.98</v>
      </c>
      <c r="GE26" s="217">
        <f>IF(ISERROR(VLOOKUP(GE9,'FR Pigs'!1:5990,3)), "-",VLOOKUP(GE9,'FR Pigs'!1:5990,3))</f>
        <v>2.96</v>
      </c>
      <c r="GF26" s="217">
        <f>IF(ISERROR(VLOOKUP(GF9,'FR Pigs'!1:5990,3)), "-",VLOOKUP(GF9,'FR Pigs'!1:5990,3))</f>
        <v>2.99</v>
      </c>
      <c r="GG26" s="217">
        <f>IF(ISERROR(VLOOKUP(GG9,'FR Pigs'!1:5990,3)), "-",VLOOKUP(GG9,'FR Pigs'!1:5990,3))</f>
        <v>3.06</v>
      </c>
      <c r="GH26" s="217">
        <f>IF(ISERROR(VLOOKUP(GH9,'FR Pigs'!1:5990,3)), "-",VLOOKUP(GH9,'FR Pigs'!1:5990,3))</f>
        <v>3.03</v>
      </c>
      <c r="GI26" s="217">
        <f>IF(ISERROR(VLOOKUP(GI9,'FR Pigs'!1:5990,3)), "-",VLOOKUP(GI9,'FR Pigs'!1:5990,3))</f>
        <v>3.01</v>
      </c>
      <c r="GJ26" s="217">
        <f>IF(ISERROR(VLOOKUP(GJ9,'FR Pigs'!1:5990,3)), "-",VLOOKUP(GJ9,'FR Pigs'!1:5990,3))</f>
        <v>3.01</v>
      </c>
      <c r="GK26" s="217">
        <f>IF(ISERROR(VLOOKUP(GK9,'FR Pigs'!1:5990,3)), "-",VLOOKUP(GK9,'FR Pigs'!1:5990,3))</f>
        <v>3</v>
      </c>
      <c r="GL26" s="217">
        <f>IF(ISERROR(VLOOKUP(GL9,'FR Pigs'!1:5990,3)), "-",VLOOKUP(GL9,'FR Pigs'!1:5990,3))</f>
        <v>3</v>
      </c>
      <c r="GM26" s="217">
        <f>IF(ISERROR(VLOOKUP(GM9,'FR Pigs'!1:5990,3)), "-",VLOOKUP(GM9,'FR Pigs'!1:5990,3))</f>
        <v>2.98</v>
      </c>
      <c r="GN26" s="217">
        <f>IF(ISERROR(VLOOKUP(GN9,'FR Pigs'!1:5990,3)), "-",VLOOKUP(GN9,'FR Pigs'!1:5990,3))</f>
        <v>2.92</v>
      </c>
      <c r="GO26" s="217">
        <f>IF(ISERROR(VLOOKUP(GO9,'FR Pigs'!1:5990,3)), "-",VLOOKUP(GO9,'FR Pigs'!1:5990,3))</f>
        <v>2.86</v>
      </c>
      <c r="GP26" s="217">
        <f>IF(ISERROR(VLOOKUP(GP9,'FR Pigs'!1:5990,3)), "-",VLOOKUP(GP9,'FR Pigs'!1:5990,3))</f>
        <v>2.78</v>
      </c>
      <c r="GQ26" s="217">
        <f>IF(ISERROR(VLOOKUP(GQ9,'FR Pigs'!1:5990,3)), "-",VLOOKUP(GQ9,'FR Pigs'!1:5990,3))</f>
        <v>2.77</v>
      </c>
      <c r="GR26" s="217">
        <f>IF(ISERROR(VLOOKUP(GR9,'FR Pigs'!1:5990,3)), "-",VLOOKUP(GR9,'FR Pigs'!1:5990,3))</f>
        <v>2.75</v>
      </c>
      <c r="GS26" s="217">
        <f>IF(ISERROR(VLOOKUP(GS9,'FR Pigs'!1:5990,3)), "-",VLOOKUP(GS9,'FR Pigs'!1:5990,3))</f>
        <v>2.77</v>
      </c>
      <c r="GT26" s="217">
        <f>IF(ISERROR(VLOOKUP(GT9,'FR Pigs'!1:5990,3)), "-",VLOOKUP(GT9,'FR Pigs'!1:5990,3))</f>
        <v>2.79</v>
      </c>
      <c r="GU26" s="217">
        <f>IF(ISERROR(VLOOKUP(GU9,'FR Pigs'!1:5990,3)), "-",VLOOKUP(GU9,'FR Pigs'!1:5990,3))</f>
        <v>2.84</v>
      </c>
      <c r="GV26" s="217">
        <f>IF(ISERROR(VLOOKUP(GV9,'FR Pigs'!1:5990,3)), "-",VLOOKUP(GV9,'FR Pigs'!1:5990,3))</f>
        <v>2.85</v>
      </c>
      <c r="GW26" s="217">
        <f>IF(ISERROR(VLOOKUP(GW9,'FR Pigs'!1:5990,3)), "-",VLOOKUP(GW9,'FR Pigs'!1:5990,3))</f>
        <v>2.85</v>
      </c>
      <c r="GX26" s="217">
        <f>IF(ISERROR(VLOOKUP(GX9,'FR Pigs'!1:5990,3)), "-",VLOOKUP(GX9,'FR Pigs'!1:5990,3))</f>
        <v>2.85</v>
      </c>
      <c r="GY26" s="217">
        <f>IF(ISERROR(VLOOKUP(GY9,'FR Pigs'!1:5990,3)), "-",VLOOKUP(GY9,'FR Pigs'!1:5990,3))</f>
        <v>2.85</v>
      </c>
      <c r="GZ26" s="217" t="str">
        <f>IF(ISERROR(VLOOKUP(GZ9,'FR Pigs'!1:5990,3)), "-",VLOOKUP(GZ9,'FR Pigs'!1:5990,3))</f>
        <v>na</v>
      </c>
      <c r="HA26" s="217" t="str">
        <f>IF(ISERROR(VLOOKUP(HA9,'FR Pigs'!1:5990,3)), "-",VLOOKUP(HA9,'FR Pigs'!1:5990,3))</f>
        <v>na</v>
      </c>
      <c r="HB26" s="217" t="str">
        <f>IF(ISERROR(VLOOKUP(HB9,'FR Pigs'!1:5990,3)), "-",VLOOKUP(HB9,'FR Pigs'!1:5990,3))</f>
        <v>na</v>
      </c>
      <c r="HC26" s="217" t="str">
        <f>IF(ISERROR(VLOOKUP(HC9,'FR Pigs'!1:5990,3)), "-",VLOOKUP(HC9,'FR Pigs'!1:5990,3))</f>
        <v>na</v>
      </c>
      <c r="HD26" s="217" t="str">
        <f>IF(ISERROR(VLOOKUP(HD9,'FR Pigs'!1:5990,3)), "-",VLOOKUP(HD9,'FR Pigs'!1:5990,3))</f>
        <v>na</v>
      </c>
      <c r="HE26" s="217" t="str">
        <f>IF(ISERROR(VLOOKUP(HE9,'FR Pigs'!1:5990,3)), "-",VLOOKUP(HE9,'FR Pigs'!1:5990,3))</f>
        <v>na</v>
      </c>
      <c r="HF26" s="217" t="str">
        <f>IF(ISERROR(VLOOKUP(HF9,'FR Pigs'!1:5990,3)), "-",VLOOKUP(HF9,'FR Pigs'!1:5990,3))</f>
        <v>na</v>
      </c>
      <c r="HG26" s="217" t="str">
        <f>IF(ISERROR(VLOOKUP(HG9,'FR Pigs'!1:5990,3)), "-",VLOOKUP(HG9,'FR Pigs'!1:5990,3))</f>
        <v>na</v>
      </c>
      <c r="HH26" s="217" t="str">
        <f>IF(ISERROR(VLOOKUP(HH9,'FR Pigs'!1:5990,3)), "-",VLOOKUP(HH9,'FR Pigs'!1:5990,3))</f>
        <v>na</v>
      </c>
      <c r="HI26" s="217">
        <f>IF(ISERROR(VLOOKUP(HI9,'FR Pigs'!1:5990,3)), "-",VLOOKUP(HI9,'FR Pigs'!1:5990,3))</f>
        <v>2.63</v>
      </c>
      <c r="HJ26" s="217">
        <f>IF(ISERROR(VLOOKUP(HJ9,'FR Pigs'!1:5990,3)), "-",VLOOKUP(HJ9,'FR Pigs'!1:5990,3))</f>
        <v>2.64</v>
      </c>
      <c r="HK26" s="217">
        <f>IF(ISERROR(VLOOKUP(HK9,'FR Pigs'!1:5990,3)), "-",VLOOKUP(HK9,'FR Pigs'!1:5990,3))</f>
        <v>2.6</v>
      </c>
      <c r="HL26" s="217">
        <f>IF(ISERROR(VLOOKUP(HL9,'FR Pigs'!1:5990,3)), "-",VLOOKUP(HL9,'FR Pigs'!1:5990,3))</f>
        <v>2.6</v>
      </c>
      <c r="HM26" s="217">
        <f>IF(ISERROR(VLOOKUP(HM9,'FR Pigs'!1:5990,3)), "-",VLOOKUP(HM9,'FR Pigs'!1:5990,3))</f>
        <v>2.61</v>
      </c>
      <c r="HN26" s="217">
        <f>IF(ISERROR(VLOOKUP(HN9,'FR Pigs'!1:5990,3)), "-",VLOOKUP(HN9,'FR Pigs'!1:5990,3))</f>
        <v>2.57</v>
      </c>
      <c r="HO26" s="217">
        <f>IF(ISERROR(VLOOKUP(HO9,'FR Pigs'!1:5990,3)), "-",VLOOKUP(HO9,'FR Pigs'!1:5990,3))</f>
        <v>2.54</v>
      </c>
      <c r="HP26" s="217">
        <f>IF(ISERROR(VLOOKUP(HP9,'FR Pigs'!1:5990,3)), "-",VLOOKUP(HP9,'FR Pigs'!1:5990,3))</f>
        <v>2.5299999999999998</v>
      </c>
      <c r="HQ26" s="217">
        <f>IF(ISERROR(VLOOKUP(HQ9,'FR Pigs'!1:5990,3)), "-",VLOOKUP(HQ9,'FR Pigs'!1:5990,3))</f>
        <v>2.5299999999999998</v>
      </c>
      <c r="HR26" s="217">
        <f>IF(ISERROR(VLOOKUP(HR9,'FR Pigs'!1:5990,3)), "-",VLOOKUP(HR9,'FR Pigs'!1:5990,3))</f>
        <v>2.52</v>
      </c>
      <c r="HS26" s="217">
        <f>IF(ISERROR(VLOOKUP(HS9,'FR Pigs'!1:5990,3)), "-",VLOOKUP(HS9,'FR Pigs'!1:5990,3))</f>
        <v>2.61</v>
      </c>
      <c r="HT26" s="217">
        <f>IF(ISERROR(VLOOKUP(HT9,'FR Pigs'!1:5990,3)), "-",VLOOKUP(HT9,'FR Pigs'!1:5990,3))</f>
        <v>2.59</v>
      </c>
      <c r="HU26" s="217">
        <f>IF(ISERROR(VLOOKUP(HU9,'FR Pigs'!1:5990,3)), "-",VLOOKUP(HU9,'FR Pigs'!1:5990,3))</f>
        <v>2.6</v>
      </c>
      <c r="HV26" s="217">
        <f>IF(ISERROR(VLOOKUP(HV9,'FR Pigs'!1:5990,3)), "-",VLOOKUP(HV9,'FR Pigs'!1:5990,3))</f>
        <v>2.64</v>
      </c>
      <c r="HW26" s="217">
        <f>IF(ISERROR(VLOOKUP(HW9,'FR Pigs'!1:5990,3)), "-",VLOOKUP(HW9,'FR Pigs'!1:5990,3))</f>
        <v>2.61</v>
      </c>
      <c r="HX26" s="217">
        <f>IF(ISERROR(VLOOKUP(HX9,'FR Pigs'!1:5990,3)), "-",VLOOKUP(HX9,'FR Pigs'!1:5990,3))</f>
        <v>2.61</v>
      </c>
      <c r="HY26" s="217">
        <f>IF(ISERROR(VLOOKUP(HY9,'FR Pigs'!1:5990,3)), "-",VLOOKUP(HY9,'FR Pigs'!1:5990,3))</f>
        <v>2.62</v>
      </c>
      <c r="HZ26" s="217">
        <f>IF(ISERROR(VLOOKUP(HZ9,'FR Pigs'!1:5990,3)), "-",VLOOKUP(HZ9,'FR Pigs'!1:5990,3))</f>
        <v>2.6</v>
      </c>
      <c r="IA26" s="217">
        <f>IF(ISERROR(VLOOKUP(IA9,'FR Pigs'!1:5990,3)), "-",VLOOKUP(IA9,'FR Pigs'!1:5990,3))</f>
        <v>2.64</v>
      </c>
      <c r="IB26" s="217">
        <f>IF(ISERROR(VLOOKUP(IB9,'FR Pigs'!1:5990,3)), "-",VLOOKUP(IB9,'FR Pigs'!1:5990,3))</f>
        <v>2.59</v>
      </c>
      <c r="IC26" s="217">
        <f>IF(ISERROR(VLOOKUP(IC9,'FR Pigs'!1:5990,3)), "-",VLOOKUP(IC9,'FR Pigs'!1:5990,3))</f>
        <v>2.59</v>
      </c>
      <c r="ID26" s="217">
        <f>IF(ISERROR(VLOOKUP(ID9,'FR Pigs'!1:5990,3)), "-",VLOOKUP(ID9,'FR Pigs'!1:5990,3))</f>
        <v>2.62</v>
      </c>
      <c r="IE26" s="217">
        <f>IF(ISERROR(VLOOKUP(IE9,'FR Pigs'!1:5990,3)), "-",VLOOKUP(IE9,'FR Pigs'!1:5990,3))</f>
        <v>2.5499999999999998</v>
      </c>
      <c r="IF26" s="217">
        <f>IF(ISERROR(VLOOKUP(IF9,'FR Pigs'!1:5990,3)), "-",VLOOKUP(IF9,'FR Pigs'!1:5990,3))</f>
        <v>2.52</v>
      </c>
      <c r="IG26" s="217">
        <f>IF(ISERROR(VLOOKUP(IG9,'FR Pigs'!1:5990,3)), "-",VLOOKUP(IG9,'FR Pigs'!1:5990,3))</f>
        <v>2.5</v>
      </c>
      <c r="IH26" s="217">
        <f>IF(ISERROR(VLOOKUP(IH9,'FR Pigs'!1:5990,3)), "-",VLOOKUP(IH9,'FR Pigs'!1:5990,3))</f>
        <v>2.4300000000000002</v>
      </c>
      <c r="II26" s="217">
        <f>IF(ISERROR(VLOOKUP(II9,'FR Pigs'!1:5990,3)), "-",VLOOKUP(II9,'FR Pigs'!1:5990,3))</f>
        <v>2.4900000000000002</v>
      </c>
      <c r="IJ26" s="217">
        <f>IF(ISERROR(VLOOKUP(IJ9,'FR Pigs'!1:5990,3)), "-",VLOOKUP(IJ9,'FR Pigs'!1:5990,3))</f>
        <v>2.4300000000000002</v>
      </c>
      <c r="IK26" s="217">
        <f>IF(ISERROR(VLOOKUP(IK9,'FR Pigs'!1:5990,3)), "-",VLOOKUP(IK9,'FR Pigs'!1:5990,3))</f>
        <v>2.44</v>
      </c>
      <c r="IL26" s="217">
        <f>IF(ISERROR(VLOOKUP(IL9,'FR Pigs'!1:5990,3)), "-",VLOOKUP(IL9,'FR Pigs'!1:5990,3))</f>
        <v>2.46</v>
      </c>
      <c r="IM26" s="217">
        <f>IF(ISERROR(VLOOKUP(IM9,'FR Pigs'!1:5990,3)), "-",VLOOKUP(IM9,'FR Pigs'!1:5990,3))</f>
        <v>2.46</v>
      </c>
      <c r="IN26" s="217">
        <f>IF(ISERROR(VLOOKUP(IN9,'FR Pigs'!1:5990,3)), "-",VLOOKUP(IN9,'FR Pigs'!1:5990,3))</f>
        <v>2.3199999999999998</v>
      </c>
      <c r="IO26" s="217">
        <f>IF(ISERROR(VLOOKUP(IO9,'FR Pigs'!1:5990,3)), "-",VLOOKUP(IO9,'FR Pigs'!1:5990,3))</f>
        <v>2.37</v>
      </c>
      <c r="IP26" s="217">
        <f>IF(ISERROR(VLOOKUP(IP9,'FR Pigs'!1:5990,3)), "-",VLOOKUP(IP9,'FR Pigs'!1:5990,3))</f>
        <v>2.42</v>
      </c>
      <c r="IQ26" s="217">
        <f>IF(ISERROR(VLOOKUP(IQ9,'FR Pigs'!1:5990,3)), "-",VLOOKUP(IQ9,'FR Pigs'!1:5990,3))</f>
        <v>2.46</v>
      </c>
      <c r="IR26" s="217">
        <f>IF(ISERROR(VLOOKUP(IR9,'FR Pigs'!1:5990,3)), "-",VLOOKUP(IR9,'FR Pigs'!1:5990,3))</f>
        <v>2.4</v>
      </c>
      <c r="IS26" s="217">
        <f>IF(ISERROR(VLOOKUP(IS9,'FR Pigs'!1:5990,3)), "-",VLOOKUP(IS9,'FR Pigs'!1:5990,3))</f>
        <v>2.39</v>
      </c>
      <c r="IT26" s="217">
        <f>IF(ISERROR(VLOOKUP(IT9,'FR Pigs'!1:5990,3)), "-",VLOOKUP(IT9,'FR Pigs'!1:5990,3))</f>
        <v>2.48</v>
      </c>
      <c r="IU26" s="217">
        <f>IF(ISERROR(VLOOKUP(IU9,'FR Pigs'!1:5990,3)), "-",VLOOKUP(IU9,'FR Pigs'!1:5990,3))</f>
        <v>2.4900000000000002</v>
      </c>
      <c r="IV26" s="217">
        <f>IF(ISERROR(VLOOKUP(IV9,'FR Pigs'!1:5990,3)), "-",VLOOKUP(IV9,'FR Pigs'!1:5990,3))</f>
        <v>2.4</v>
      </c>
      <c r="IW26" s="217">
        <f>IF(ISERROR(VLOOKUP(IW9,'FR Pigs'!1:5990,3)), "-",VLOOKUP(IW9,'FR Pigs'!1:5990,3))</f>
        <v>2.6</v>
      </c>
      <c r="IX26" s="217">
        <f>IF(ISERROR(VLOOKUP(IX9,'FR Pigs'!1:5990,3)), "-",VLOOKUP(IX9,'FR Pigs'!1:5990,3))</f>
        <v>2.63</v>
      </c>
      <c r="IY26" s="217">
        <f>IF(ISERROR(VLOOKUP(IY9,'FR Pigs'!1:5990,3)), "-",VLOOKUP(IY9,'FR Pigs'!1:5990,3))</f>
        <v>2.6</v>
      </c>
      <c r="IZ26" s="217">
        <f>IF(ISERROR(VLOOKUP(IZ9,'FR Pigs'!1:5990,3)), "-",VLOOKUP(IZ9,'FR Pigs'!1:5990,3))</f>
        <v>2.63</v>
      </c>
      <c r="JA26" s="217">
        <f>IF(ISERROR(VLOOKUP(JA9,'FR Pigs'!1:5990,3)), "-",VLOOKUP(JA9,'FR Pigs'!1:5990,3))</f>
        <v>2.72</v>
      </c>
      <c r="JB26" s="217">
        <f>IF(ISERROR(VLOOKUP(JB9,'FR Pigs'!1:5990,3)), "-",VLOOKUP(JB9,'FR Pigs'!1:5990,3))</f>
        <v>2.71</v>
      </c>
      <c r="JC26" s="217">
        <f>IF(ISERROR(VLOOKUP(JC9,'FR Pigs'!1:5990,3)), "-",VLOOKUP(JC9,'FR Pigs'!1:5990,3))</f>
        <v>2.76</v>
      </c>
      <c r="JD26" s="217">
        <f>IF(ISERROR(VLOOKUP(JD9,'FR Pigs'!1:5990,3)), "-",VLOOKUP(JD9,'FR Pigs'!1:5990,3))</f>
        <v>2.87</v>
      </c>
      <c r="JE26" s="217" t="str">
        <f>IF(ISERROR(VLOOKUP(JE9,'FR Pigs'!1:5990,3)), "-",VLOOKUP(JE9,'FR Pigs'!1:5990,3))</f>
        <v>na</v>
      </c>
      <c r="JF26" s="240"/>
      <c r="JG26" s="240"/>
      <c r="JH26" s="240"/>
      <c r="JW26" s="231"/>
      <c r="JX26" s="231"/>
    </row>
    <row r="27" spans="2:284" ht="15" customHeight="1">
      <c r="B27" s="283"/>
      <c r="C27" s="223"/>
      <c r="D27" s="214" t="s">
        <v>9</v>
      </c>
      <c r="E27" s="216">
        <f>IF(ISERROR(VLOOKUP(E9,'FR Pigs'!1:5990,8)), "-",VLOOKUP(E9,'FR Pigs'!1:5990,8))</f>
        <v>1.1000000000000001</v>
      </c>
      <c r="F27" s="216">
        <f>IF(ISERROR(VLOOKUP(F9,'FR Pigs'!1:5990,8)), "-",VLOOKUP(F9,'FR Pigs'!1:5990,8))</f>
        <v>1.1499999999999999</v>
      </c>
      <c r="G27" s="216">
        <f>IF(ISERROR(VLOOKUP(G9,'FR Pigs'!1:5990,8)), "-",VLOOKUP(G9,'FR Pigs'!1:5990,8))</f>
        <v>1.2</v>
      </c>
      <c r="H27" s="216">
        <f>IF(ISERROR(VLOOKUP(H9,'FR Pigs'!1:5990,8)), "-",VLOOKUP(H9,'FR Pigs'!1:5990,8))</f>
        <v>1.24</v>
      </c>
      <c r="I27" s="216">
        <f>IF(ISERROR(VLOOKUP(I9,'FR Pigs'!1:5990,8)), "-",VLOOKUP(I9,'FR Pigs'!1:5990,8))</f>
        <v>1.32</v>
      </c>
      <c r="J27" s="216">
        <f>IF(ISERROR(VLOOKUP(J9,'FR Pigs'!1:5990,8)), "-",VLOOKUP(J9,'FR Pigs'!1:5990,8))</f>
        <v>1.33</v>
      </c>
      <c r="K27" s="216">
        <f>IF(ISERROR(VLOOKUP(K9,'FR Pigs'!1:5990,8)), "-",VLOOKUP(K9,'FR Pigs'!1:5990,8))</f>
        <v>1.39</v>
      </c>
      <c r="L27" s="216">
        <f>IF(ISERROR(VLOOKUP(L9,'FR Pigs'!1:5990,8)), "-",VLOOKUP(L9,'FR Pigs'!1:5990,8))</f>
        <v>1.46</v>
      </c>
      <c r="M27" s="216">
        <f>IF(ISERROR(VLOOKUP(M9,'FR Pigs'!1:5990,8)), "-",VLOOKUP(M9,'FR Pigs'!1:5990,8))</f>
        <v>1.24</v>
      </c>
      <c r="N27" s="216">
        <f>IF(ISERROR(VLOOKUP(N9,'FR Pigs'!1:5990,8)), "-",VLOOKUP(N9,'FR Pigs'!1:5990,8))</f>
        <v>1.46</v>
      </c>
      <c r="O27" s="216">
        <f>IF(ISERROR(VLOOKUP(O9,'FR Pigs'!1:5990,8)), "-",VLOOKUP(O9,'FR Pigs'!1:5990,8))</f>
        <v>1.55</v>
      </c>
      <c r="P27" s="216">
        <f>IF(ISERROR(VLOOKUP(P9,'FR Pigs'!1:5990,8)), "-",VLOOKUP(P9,'FR Pigs'!1:5990,8))</f>
        <v>1.45</v>
      </c>
      <c r="Q27" s="216">
        <f>IF(ISERROR(VLOOKUP(Q9,'FR Pigs'!1:5990,8)), "-",VLOOKUP(Q9,'FR Pigs'!1:5990,8))</f>
        <v>1.46</v>
      </c>
      <c r="R27" s="216">
        <f>IF(ISERROR(VLOOKUP(R9,'FR Pigs'!1:5990,8)), "-",VLOOKUP(R9,'FR Pigs'!1:5990,8))</f>
        <v>1.48</v>
      </c>
      <c r="S27" s="216">
        <f>IF(ISERROR(VLOOKUP(S9,'FR Pigs'!1:5990,8)), "-",VLOOKUP(S9,'FR Pigs'!1:5990,8))</f>
        <v>1.5</v>
      </c>
      <c r="T27" s="216">
        <f>IF(ISERROR(VLOOKUP(T9,'FR Pigs'!1:5990,8)), "-",VLOOKUP(T9,'FR Pigs'!1:5990,8))</f>
        <v>1.53</v>
      </c>
      <c r="U27" s="216">
        <f>IF(ISERROR(VLOOKUP(U9,'FR Pigs'!1:5990,8)), "-",VLOOKUP(U9,'FR Pigs'!1:5990,8))</f>
        <v>1.56</v>
      </c>
      <c r="V27" s="216">
        <f>IF(ISERROR(VLOOKUP(V9,'FR Pigs'!1:5990,8)), "-",VLOOKUP(V9,'FR Pigs'!1:5990,8))</f>
        <v>1.57</v>
      </c>
      <c r="W27" s="216">
        <f>IF(ISERROR(VLOOKUP(W9,'FR Pigs'!1:5990,8)), "-",VLOOKUP(W9,'FR Pigs'!1:5990,8))</f>
        <v>1.59</v>
      </c>
      <c r="X27" s="216">
        <f>IF(ISERROR(VLOOKUP(X9,'FR Pigs'!1:5990,8)), "-",VLOOKUP(X9,'FR Pigs'!1:5990,8))</f>
        <v>1.56</v>
      </c>
      <c r="Y27" s="216">
        <f>IF(ISERROR(VLOOKUP(Y9,'FR Pigs'!1:5990,8)), "-",VLOOKUP(Y9,'FR Pigs'!1:5990,8))</f>
        <v>1.48</v>
      </c>
      <c r="Z27" s="216">
        <f>IF(ISERROR(VLOOKUP(Z9,'FR Pigs'!1:5990,8)), "-",VLOOKUP(Z9,'FR Pigs'!1:5990,8))</f>
        <v>1.37</v>
      </c>
      <c r="AA27" s="216">
        <f>IF(ISERROR(VLOOKUP(AA9,'FR Pigs'!1:5990,8)), "-",VLOOKUP(AA9,'FR Pigs'!1:5990,8))</f>
        <v>1.37</v>
      </c>
      <c r="AB27" s="216">
        <f>IF(ISERROR(VLOOKUP(AB9,'FR Pigs'!1:5990,8)), "-",VLOOKUP(AB9,'FR Pigs'!1:5990,8))</f>
        <v>1.3</v>
      </c>
      <c r="AC27" s="216">
        <f>IF(ISERROR(VLOOKUP(AC9,'FR Pigs'!1:5990,8)), "-",VLOOKUP(AC9,'FR Pigs'!1:5990,8))</f>
        <v>1.29</v>
      </c>
      <c r="AD27" s="216">
        <f>IF(ISERROR(VLOOKUP(AD9,'FR Pigs'!1:5990,8)), "-",VLOOKUP(AD9,'FR Pigs'!1:5990,8))</f>
        <v>1.39</v>
      </c>
      <c r="AE27" s="216">
        <f>IF(ISERROR(VLOOKUP(AE9,'FR Pigs'!1:5990,8)), "-",VLOOKUP(AE9,'FR Pigs'!1:5990,8))</f>
        <v>1.29</v>
      </c>
      <c r="AF27" s="216">
        <f>IF(ISERROR(VLOOKUP(AF9,'FR Pigs'!1:5990,8)), "-",VLOOKUP(AF9,'FR Pigs'!1:5990,8))</f>
        <v>1.25</v>
      </c>
      <c r="AG27" s="216">
        <f>IF(ISERROR(VLOOKUP(AG9,'FR Pigs'!1:5990,8)), "-",VLOOKUP(AG9,'FR Pigs'!1:5990,8))</f>
        <v>1.32</v>
      </c>
      <c r="AH27" s="216">
        <f>IF(ISERROR(VLOOKUP(AH9,'FR Pigs'!1:5990,8)), "-",VLOOKUP(AH9,'FR Pigs'!1:5990,8))</f>
        <v>1.28</v>
      </c>
      <c r="AI27" s="216">
        <f>IF(ISERROR(VLOOKUP(AI9,'FR Pigs'!1:5990,8)), "-",VLOOKUP(AI9,'FR Pigs'!1:5990,8))</f>
        <v>1.37</v>
      </c>
      <c r="AJ27" s="216">
        <f>IF(ISERROR(VLOOKUP(AJ9,'FR Pigs'!1:5990,8)), "-",VLOOKUP(AJ9,'FR Pigs'!1:5990,8))</f>
        <v>1.35</v>
      </c>
      <c r="AK27" s="216">
        <f>IF(ISERROR(VLOOKUP(AK9,'FR Pigs'!1:5990,8)), "-",VLOOKUP(AK9,'FR Pigs'!1:5990,8))</f>
        <v>1.34</v>
      </c>
      <c r="AL27" s="216">
        <f>IF(ISERROR(VLOOKUP(AL9,'FR Pigs'!1:5990,8)), "-",VLOOKUP(AL9,'FR Pigs'!1:5990,8))</f>
        <v>1.36</v>
      </c>
      <c r="AM27" s="216">
        <f>IF(ISERROR(VLOOKUP(AM9,'FR Pigs'!1:5990,8)), "-",VLOOKUP(AM9,'FR Pigs'!1:5990,8))</f>
        <v>1.34</v>
      </c>
      <c r="AN27" s="216">
        <f>IF(ISERROR(VLOOKUP(AN9,'FR Pigs'!1:5990,8)), "-",VLOOKUP(AN9,'FR Pigs'!1:5990,8))</f>
        <v>1.28</v>
      </c>
      <c r="AO27" s="216">
        <f>IF(ISERROR(VLOOKUP(AO9,'FR Pigs'!1:5990,8)), "-",VLOOKUP(AO9,'FR Pigs'!1:5990,8))</f>
        <v>1.26</v>
      </c>
      <c r="AP27" s="216">
        <f>IF(ISERROR(VLOOKUP(AP9,'FR Pigs'!1:5990,8)), "-",VLOOKUP(AP9,'FR Pigs'!1:5990,8))</f>
        <v>1.37</v>
      </c>
      <c r="AQ27" s="216">
        <f>IF(ISERROR(VLOOKUP(AQ9,'FR Pigs'!1:5990,8)), "-",VLOOKUP(AQ9,'FR Pigs'!1:5990,8))</f>
        <v>1.28</v>
      </c>
      <c r="AR27" s="216">
        <f>IF(ISERROR(VLOOKUP(AR9,'FR Pigs'!1:5990,8)), "-",VLOOKUP(AR9,'FR Pigs'!1:5990,8))</f>
        <v>1.3</v>
      </c>
      <c r="AS27" s="216">
        <f>IF(ISERROR(VLOOKUP(AS9,'FR Pigs'!1:5990,8)), "-",VLOOKUP(AS9,'FR Pigs'!1:5990,8))</f>
        <v>1.35</v>
      </c>
      <c r="AT27" s="216">
        <f>IF(ISERROR(VLOOKUP(AT9,'FR Pigs'!1:5990,8)), "-",VLOOKUP(AT9,'FR Pigs'!1:5990,8))</f>
        <v>1.38</v>
      </c>
      <c r="AU27" s="216">
        <f>IF(ISERROR(VLOOKUP(AU9,'FR Pigs'!1:5990,8)), "-",VLOOKUP(AU9,'FR Pigs'!1:5990,8))</f>
        <v>1.43</v>
      </c>
      <c r="AV27" s="216">
        <f>IF(ISERROR(VLOOKUP(AV9,'FR Pigs'!1:5990,8)), "-",VLOOKUP(AV9,'FR Pigs'!1:5990,8))</f>
        <v>1.41</v>
      </c>
      <c r="AW27" s="216">
        <f>IF(ISERROR(VLOOKUP(AW9,'FR Pigs'!1:5990,8)), "-",VLOOKUP(AW9,'FR Pigs'!1:5990,8))</f>
        <v>1.42</v>
      </c>
      <c r="AX27" s="216">
        <f>IF(ISERROR(VLOOKUP(AX9,'FR Pigs'!1:5990,8)), "-",VLOOKUP(AX9,'FR Pigs'!1:5990,8))</f>
        <v>1.39</v>
      </c>
      <c r="AY27" s="216">
        <f>IF(ISERROR(VLOOKUP(AY9,'FR Pigs'!1:5990,8)), "-",VLOOKUP(AY9,'FR Pigs'!1:5990,8))</f>
        <v>1.38</v>
      </c>
      <c r="AZ27" s="216">
        <f>IF(ISERROR(VLOOKUP(AZ9,'FR Pigs'!1:5990,8)), "-",VLOOKUP(AZ9,'FR Pigs'!1:5990,8))</f>
        <v>1.52</v>
      </c>
      <c r="BA27" s="216">
        <f>IF(ISERROR(VLOOKUP(BA9,'FR Pigs'!1:5990,8)), "-",VLOOKUP(BA9,'FR Pigs'!1:5990,8))</f>
        <v>1.55</v>
      </c>
      <c r="BB27" s="216">
        <f>IF(ISERROR(VLOOKUP(BB9,'FR Pigs'!1:5990,8)), "-",VLOOKUP(BB9,'FR Pigs'!1:5990,8))</f>
        <v>1.49</v>
      </c>
      <c r="BC27" s="216">
        <f>IF(ISERROR(VLOOKUP(BC9,'FR Pigs'!1:5990,8)), "-",VLOOKUP(BC9,'FR Pigs'!1:5990,8))</f>
        <v>1.52</v>
      </c>
      <c r="BD27" s="216">
        <f>IF(ISERROR(VLOOKUP(BD9,'FR Pigs'!1:5990,8)), "-",VLOOKUP(BD9,'FR Pigs'!1:5990,8))</f>
        <v>1.49</v>
      </c>
      <c r="BE27" s="216">
        <f>IF(ISERROR(VLOOKUP(BE9,'FR Pigs'!1:5990,8)), "-",VLOOKUP(BE9,'FR Pigs'!1:5990,8))</f>
        <v>1.55</v>
      </c>
      <c r="BF27" s="216">
        <f>IF(ISERROR(VLOOKUP(BF9,'FR Pigs'!1:5990,8)), "-",VLOOKUP(BF9,'FR Pigs'!1:5990,8))</f>
        <v>1.56</v>
      </c>
      <c r="BG27" s="216">
        <f>IF(ISERROR(VLOOKUP(BG9,'FR Pigs'!1:5990,8)), "-",VLOOKUP(BG9,'FR Pigs'!1:5990,8))</f>
        <v>1.55</v>
      </c>
      <c r="BH27" s="216">
        <f>IF(ISERROR(VLOOKUP(BH9,'FR Pigs'!1:5990,8)), "-",VLOOKUP(BH9,'FR Pigs'!1:5990,8))</f>
        <v>1.63</v>
      </c>
      <c r="BI27" s="216">
        <f>IF(ISERROR(VLOOKUP(BI9,'FR Pigs'!1:5990,8)), "-",VLOOKUP(BI9,'FR Pigs'!1:5990,8))</f>
        <v>1.56</v>
      </c>
      <c r="BJ27" s="216">
        <f>IF(ISERROR(VLOOKUP(BJ9,'FR Pigs'!1:5990,8)), "-",VLOOKUP(BJ9,'FR Pigs'!1:5990,8))</f>
        <v>1.5</v>
      </c>
      <c r="BK27" s="216">
        <f>IF(ISERROR(VLOOKUP(BK9,'FR Pigs'!1:5990,8)), "-",VLOOKUP(BK9,'FR Pigs'!1:5990,8))</f>
        <v>1.5</v>
      </c>
      <c r="BL27" s="216">
        <f>IF(ISERROR(VLOOKUP(BL9,'FR Pigs'!1:5990,8)), "-",VLOOKUP(BL9,'FR Pigs'!1:5990,8))</f>
        <v>1.48</v>
      </c>
      <c r="BM27" s="216">
        <f>IF(ISERROR(VLOOKUP(BM9,'FR Pigs'!1:5990,8)), "-",VLOOKUP(BM9,'FR Pigs'!1:5990,8))</f>
        <v>1.52</v>
      </c>
      <c r="BN27" s="216">
        <f>IF(ISERROR(VLOOKUP(BN9,'FR Pigs'!1:5990,8)), "-",VLOOKUP(BN9,'FR Pigs'!1:5990,8))</f>
        <v>1.55</v>
      </c>
      <c r="BO27" s="216">
        <f>IF(ISERROR(VLOOKUP(BO9,'FR Pigs'!1:5990,8)), "-",VLOOKUP(BO9,'FR Pigs'!1:5990,8))</f>
        <v>1.49</v>
      </c>
      <c r="BP27" s="216">
        <f>IF(ISERROR(VLOOKUP(BP9,'FR Pigs'!1:5990,8)), "-",VLOOKUP(BP9,'FR Pigs'!1:5990,8))</f>
        <v>1.48</v>
      </c>
      <c r="BQ27" s="216">
        <f>IF(ISERROR(VLOOKUP(BQ9,'FR Pigs'!1:5990,8)), "-",VLOOKUP(BQ9,'FR Pigs'!1:5990,8))</f>
        <v>1.51</v>
      </c>
      <c r="BR27" s="216">
        <f>IF(ISERROR(VLOOKUP(BR9,'FR Pigs'!1:5990,8)), "-",VLOOKUP(BR9,'FR Pigs'!1:5990,8))</f>
        <v>1.51</v>
      </c>
      <c r="BS27" s="216">
        <f>IF(ISERROR(VLOOKUP(BS9,'FR Pigs'!1:5990,8)), "-",VLOOKUP(BS9,'FR Pigs'!1:5990,8))</f>
        <v>1.53</v>
      </c>
      <c r="BT27" s="216">
        <f>IF(ISERROR(VLOOKUP(BT9,'FR Pigs'!1:5990,8)), "-",VLOOKUP(BT9,'FR Pigs'!1:5990,8))</f>
        <v>1.52</v>
      </c>
      <c r="BU27" s="216">
        <f>IF(ISERROR(VLOOKUP(BU9,'FR Pigs'!1:5990,8)), "-",VLOOKUP(BU9,'FR Pigs'!1:5990,8))</f>
        <v>1.45</v>
      </c>
      <c r="BV27" s="216">
        <f>IF(ISERROR(VLOOKUP(BV9,'FR Pigs'!1:5990,8)), "-",VLOOKUP(BV9,'FR Pigs'!1:5990,8))</f>
        <v>1.44</v>
      </c>
      <c r="BW27" s="216">
        <f>IF(ISERROR(VLOOKUP(BW9,'FR Pigs'!1:5990,8)), "-",VLOOKUP(BW9,'FR Pigs'!1:5990,8))</f>
        <v>1.4</v>
      </c>
      <c r="BX27" s="216">
        <f>IF(ISERROR(VLOOKUP(BX9,'FR Pigs'!1:5990,8)), "-",VLOOKUP(BX9,'FR Pigs'!1:5990,8))</f>
        <v>1.39</v>
      </c>
      <c r="BY27" s="216">
        <f>IF(ISERROR(VLOOKUP(BY9,'FR Pigs'!1:5990,8)), "-",VLOOKUP(BY9,'FR Pigs'!1:5990,8))</f>
        <v>1.41</v>
      </c>
      <c r="BZ27" s="216">
        <f>IF(ISERROR(VLOOKUP(BZ9,'FR Pigs'!1:5990,8)), "-",VLOOKUP(BZ9,'FR Pigs'!1:5990,8))</f>
        <v>1.38</v>
      </c>
      <c r="CA27" s="216">
        <f>IF(ISERROR(VLOOKUP(CA9,'FR Pigs'!1:5990,8)), "-",VLOOKUP(CA9,'FR Pigs'!1:5990,8))</f>
        <v>1.34</v>
      </c>
      <c r="CB27" s="216">
        <f>IF(ISERROR(VLOOKUP(CB9,'FR Pigs'!1:5990,8)), "-",VLOOKUP(CB9,'FR Pigs'!1:5990,8))</f>
        <v>1.32</v>
      </c>
      <c r="CC27" s="216">
        <f>IF(ISERROR(VLOOKUP(CC9,'FR Pigs'!1:5990,8)), "-",VLOOKUP(CC9,'FR Pigs'!1:5990,8))</f>
        <v>1.36</v>
      </c>
      <c r="CD27" s="216">
        <f>IF(ISERROR(VLOOKUP(CD9,'FR Pigs'!1:5990,8)), "-",VLOOKUP(CD9,'FR Pigs'!1:5990,8))</f>
        <v>1.32</v>
      </c>
      <c r="CE27" s="216">
        <f>IF(ISERROR(VLOOKUP(CE9,'FR Pigs'!1:5990,8)), "-",VLOOKUP(CE9,'FR Pigs'!1:5990,8))</f>
        <v>1.21</v>
      </c>
      <c r="CF27" s="216">
        <f>IF(ISERROR(VLOOKUP(CF9,'FR Pigs'!1:5990,8)), "-",VLOOKUP(CF9,'FR Pigs'!1:5990,8))</f>
        <v>1.4</v>
      </c>
      <c r="CG27" s="216">
        <f>IF(ISERROR(VLOOKUP(CG9,'FR Pigs'!1:5990,8)), "-",VLOOKUP(CG9,'FR Pigs'!1:5990,8))</f>
        <v>1.37</v>
      </c>
      <c r="CH27" s="216">
        <f>IF(ISERROR(VLOOKUP(CH9,'FR Pigs'!1:5990,8)), "-",VLOOKUP(CH9,'FR Pigs'!1:5990,8))</f>
        <v>1.33</v>
      </c>
      <c r="CI27" s="216">
        <f>IF(ISERROR(VLOOKUP(CI9,'FR Pigs'!1:5990,8)), "-",VLOOKUP(CI9,'FR Pigs'!1:5990,8))</f>
        <v>1.35</v>
      </c>
      <c r="CJ27" s="216">
        <f>IF(ISERROR(VLOOKUP(CJ9,'FR Pigs'!1:5990,8)), "-",VLOOKUP(CJ9,'FR Pigs'!1:5990,8))</f>
        <v>1.35</v>
      </c>
      <c r="CK27" s="216">
        <f>IF(ISERROR(VLOOKUP(CK9,'FR Pigs'!1:5990,8)), "-",VLOOKUP(CK9,'FR Pigs'!1:5990,8))</f>
        <v>1.3</v>
      </c>
      <c r="CL27" s="216">
        <f>IF(ISERROR(VLOOKUP(CL9,'FR Pigs'!1:5990,8)), "-",VLOOKUP(CL9,'FR Pigs'!1:5990,8))</f>
        <v>1.38</v>
      </c>
      <c r="CM27" s="216">
        <f>IF(ISERROR(VLOOKUP(CM9,'FR Pigs'!1:5990,8)), "-",VLOOKUP(CM9,'FR Pigs'!1:5990,8))</f>
        <v>1.27</v>
      </c>
      <c r="CN27" s="216">
        <f>IF(ISERROR(VLOOKUP(CN9,'FR Pigs'!1:5990,8)), "-",VLOOKUP(CN9,'FR Pigs'!1:5990,8))</f>
        <v>1.26</v>
      </c>
      <c r="CO27" s="216">
        <f>IF(ISERROR(VLOOKUP(CO9,'FR Pigs'!1:5990,8)), "-",VLOOKUP(CO9,'FR Pigs'!1:5990,8))</f>
        <v>1.1200000000000001</v>
      </c>
      <c r="CP27" s="216">
        <f>IF(ISERROR(VLOOKUP(CP9,'FR Pigs'!1:5990,8)), "-",VLOOKUP(CP9,'FR Pigs'!1:5990,8))</f>
        <v>1.32</v>
      </c>
      <c r="CQ27" s="216">
        <f>IF(ISERROR(VLOOKUP(CQ9,'FR Pigs'!1:5990,8)), "-",VLOOKUP(CQ9,'FR Pigs'!1:5990,8))</f>
        <v>1.34</v>
      </c>
      <c r="CR27" s="216">
        <f>IF(ISERROR(VLOOKUP(CR9,'FR Pigs'!1:5990,8)), "-",VLOOKUP(CR9,'FR Pigs'!1:5990,8))</f>
        <v>1.23</v>
      </c>
      <c r="CS27" s="216">
        <f>IF(ISERROR(VLOOKUP(CS9,'FR Pigs'!1:5990,8)), "-",VLOOKUP(CS9,'FR Pigs'!1:5990,8))</f>
        <v>1.29</v>
      </c>
      <c r="CT27" s="216">
        <f>IF(ISERROR(VLOOKUP(CT9,'FR Pigs'!1:5990,8)), "-",VLOOKUP(CT9,'FR Pigs'!1:5990,8))</f>
        <v>1.28</v>
      </c>
      <c r="CU27" s="216">
        <f>IF(ISERROR(VLOOKUP(CU9,'FR Pigs'!1:5990,8)), "-",VLOOKUP(CU9,'FR Pigs'!1:5990,8))</f>
        <v>1.35</v>
      </c>
      <c r="CV27" s="216">
        <f>IF(ISERROR(VLOOKUP(CV9,'FR Pigs'!1:5990,8)), "-",VLOOKUP(CV9,'FR Pigs'!1:5990,8))</f>
        <v>1.31</v>
      </c>
      <c r="CW27" s="216">
        <f>IF(ISERROR(VLOOKUP(CW9,'FR Pigs'!1:5990,8)), "-",VLOOKUP(CW9,'FR Pigs'!1:5990,8))</f>
        <v>1.36</v>
      </c>
      <c r="CX27" s="216">
        <f>IF(ISERROR(VLOOKUP(CX9,'FR Pigs'!1:5990,8)), "-",VLOOKUP(CX9,'FR Pigs'!1:5990,8))</f>
        <v>1.21</v>
      </c>
      <c r="CY27" s="216">
        <f>IF(ISERROR(VLOOKUP(CY9,'FR Pigs'!1:5990,8)), "-",VLOOKUP(CY9,'FR Pigs'!1:5990,8))</f>
        <v>1.24</v>
      </c>
      <c r="CZ27" s="216">
        <f>IF(ISERROR(VLOOKUP(CZ9,'FR Pigs'!1:5990,8)), "-",VLOOKUP(CZ9,'FR Pigs'!1:5990,8))</f>
        <v>1.34</v>
      </c>
      <c r="DA27" s="216">
        <f>IF(ISERROR(VLOOKUP(DA9,'FR Pigs'!1:5990,8)), "-",VLOOKUP(DA9,'FR Pigs'!1:5990,8))</f>
        <v>1.31</v>
      </c>
      <c r="DB27" s="216">
        <f>IF(ISERROR(VLOOKUP(DB9,'FR Pigs'!1:5990,8)), "-",VLOOKUP(DB9,'FR Pigs'!1:5990,8))</f>
        <v>1.3</v>
      </c>
      <c r="DC27" s="216">
        <f>IF(ISERROR(VLOOKUP(DC9,'FR Pigs'!1:5990,8)), "-",VLOOKUP(DC9,'FR Pigs'!1:5990,8))</f>
        <v>1.28</v>
      </c>
      <c r="DD27" s="216">
        <f>IF(ISERROR(VLOOKUP(DD9,'FR Pigs'!1:5990,8)), "-",VLOOKUP(DD9,'FR Pigs'!1:5990,8))</f>
        <v>1.29</v>
      </c>
      <c r="DE27" s="216">
        <f>IF(ISERROR(VLOOKUP(DE9,'FR Pigs'!1:5990,8)), "-",VLOOKUP(DE9,'FR Pigs'!1:5990,8))</f>
        <v>1.32</v>
      </c>
      <c r="DF27" s="216">
        <f>IF(ISERROR(VLOOKUP(DF9,'FR Pigs'!1:5990,8)), "-",VLOOKUP(DF9,'FR Pigs'!1:5990,8))</f>
        <v>1.3</v>
      </c>
      <c r="DG27" s="216">
        <f>IF(ISERROR(VLOOKUP(DG9,'FR Pigs'!1:5990,8)), "-",VLOOKUP(DG9,'FR Pigs'!1:5990,8))</f>
        <v>1.24</v>
      </c>
      <c r="DH27" s="216">
        <f>IF(ISERROR(VLOOKUP(DH9,'FR Pigs'!1:5990,8)), "-",VLOOKUP(DH9,'FR Pigs'!1:5990,8))</f>
        <v>1.32</v>
      </c>
      <c r="DI27" s="216">
        <f>IF(ISERROR(VLOOKUP(DI9,'FR Pigs'!1:5990,8)), "-",VLOOKUP(DI9,'FR Pigs'!1:5990,8))</f>
        <v>1.37</v>
      </c>
      <c r="DJ27" s="216">
        <f>IF(ISERROR(VLOOKUP(DJ9,'FR Pigs'!1:5990,8)), "-",VLOOKUP(DJ9,'FR Pigs'!1:5990,8))</f>
        <v>1.32</v>
      </c>
      <c r="DK27" s="216">
        <f>IF(ISERROR(VLOOKUP(DK9,'FR Pigs'!1:5990,8)), "-",VLOOKUP(DK9,'FR Pigs'!1:5990,8))</f>
        <v>1.29</v>
      </c>
      <c r="DL27" s="216">
        <f>IF(ISERROR(VLOOKUP(DL9,'FR Pigs'!1:5990,8)), "-",VLOOKUP(DL9,'FR Pigs'!1:5990,8))</f>
        <v>1.3</v>
      </c>
      <c r="DM27" s="216">
        <f>IF(ISERROR(VLOOKUP(DM9,'FR Pigs'!1:5990,8)), "-",VLOOKUP(DM9,'FR Pigs'!1:5990,8))</f>
        <v>1.36</v>
      </c>
      <c r="DN27" s="216">
        <f>IF(ISERROR(VLOOKUP(DN9,'FR Pigs'!1:5990,8)), "-",VLOOKUP(DN9,'FR Pigs'!1:5990,8))</f>
        <v>1.46</v>
      </c>
      <c r="DO27" s="216">
        <f>IF(ISERROR(VLOOKUP(DO9,'FR Pigs'!1:5990,8)), "-",VLOOKUP(DO9,'FR Pigs'!1:5990,8))</f>
        <v>1.32</v>
      </c>
      <c r="DP27" s="216">
        <f>IF(ISERROR(VLOOKUP(DP9,'FR Pigs'!1:5990,8)), "-",VLOOKUP(DP9,'FR Pigs'!1:5990,8))</f>
        <v>1.29</v>
      </c>
      <c r="DQ27" s="216">
        <f>IF(ISERROR(VLOOKUP(DQ9,'FR Pigs'!1:5990,8)), "-",VLOOKUP(DQ9,'FR Pigs'!1:5990,8))</f>
        <v>1.24</v>
      </c>
      <c r="DR27" s="216">
        <f>IF(ISERROR(VLOOKUP(DR9,'FR Pigs'!1:5990,8)), "-",VLOOKUP(DR9,'FR Pigs'!1:5990,8))</f>
        <v>1.39</v>
      </c>
      <c r="DS27" s="216">
        <f>IF(ISERROR(VLOOKUP(DS9,'FR Pigs'!1:5990,8)), "-",VLOOKUP(DS9,'FR Pigs'!1:5990,8))</f>
        <v>1.1399999999999999</v>
      </c>
      <c r="DT27" s="216">
        <f>IF(ISERROR(VLOOKUP(DT9,'FR Pigs'!1:5990,8)), "-",VLOOKUP(DT9,'FR Pigs'!1:5990,8))</f>
        <v>1.27</v>
      </c>
      <c r="DU27" s="216">
        <f>IF(ISERROR(VLOOKUP(DU9,'FR Pigs'!1:5990,8)), "-",VLOOKUP(DU9,'FR Pigs'!1:5990,8))</f>
        <v>1.31</v>
      </c>
      <c r="DV27" s="216">
        <f>IF(ISERROR(VLOOKUP(DV9,'FR Pigs'!1:5990,8)), "-",VLOOKUP(DV9,'FR Pigs'!1:5990,8))</f>
        <v>1.43</v>
      </c>
      <c r="DW27" s="216">
        <f>IF(ISERROR(VLOOKUP(DW9,'FR Pigs'!1:5990,8)), "-",VLOOKUP(DW9,'FR Pigs'!1:5990,8))</f>
        <v>1.43</v>
      </c>
      <c r="DX27" s="216">
        <f>IF(ISERROR(VLOOKUP(DX9,'FR Pigs'!1:5990,8)), "-",VLOOKUP(DX9,'FR Pigs'!1:5990,8))</f>
        <v>1.32</v>
      </c>
      <c r="DY27" s="216">
        <f>IF(ISERROR(VLOOKUP(DY9,'FR Pigs'!1:5990,8)), "-",VLOOKUP(DY9,'FR Pigs'!1:5990,8))</f>
        <v>1.41</v>
      </c>
      <c r="DZ27" s="216">
        <f>IF(ISERROR(VLOOKUP(DZ9,'FR Pigs'!1:5990,8)), "-",VLOOKUP(DZ9,'FR Pigs'!1:5990,8))</f>
        <v>1.3</v>
      </c>
      <c r="EA27" s="216">
        <f>IF(ISERROR(VLOOKUP(EA9,'FR Pigs'!1:5990,8)), "-",VLOOKUP(EA9,'FR Pigs'!1:5990,8))</f>
        <v>1.28</v>
      </c>
      <c r="EB27" s="216">
        <f>IF(ISERROR(VLOOKUP(EB9,'FR Pigs'!1:5990,8)), "-",VLOOKUP(EB9,'FR Pigs'!1:5990,8))</f>
        <v>1.32</v>
      </c>
      <c r="EC27" s="216">
        <f>IF(ISERROR(VLOOKUP(EC9,'FR Pigs'!1:5990,8)), "-",VLOOKUP(EC9,'FR Pigs'!1:5990,8))</f>
        <v>1.43</v>
      </c>
      <c r="ED27" s="216">
        <f>IF(ISERROR(VLOOKUP(ED9,'FR Pigs'!1:5990,8)), "-",VLOOKUP(ED9,'FR Pigs'!1:5990,8))</f>
        <v>1.38</v>
      </c>
      <c r="EE27" s="216">
        <f>IF(ISERROR(VLOOKUP(EE9,'FR Pigs'!1:5990,8)), "-",VLOOKUP(EE9,'FR Pigs'!1:5990,8))</f>
        <v>1.24</v>
      </c>
      <c r="EF27" s="216">
        <f>IF(ISERROR(VLOOKUP(EF9,'FR Pigs'!1:5990,8)), "-",VLOOKUP(EF9,'FR Pigs'!1:5990,8))</f>
        <v>1.46</v>
      </c>
      <c r="EG27" s="216">
        <f>IF(ISERROR(VLOOKUP(EG9,'FR Pigs'!1:5990,8)), "-",VLOOKUP(EG9,'FR Pigs'!1:5990,8))</f>
        <v>1.31</v>
      </c>
      <c r="EH27" s="216">
        <f>IF(ISERROR(VLOOKUP(EH9,'FR Pigs'!1:5990,8)), "-",VLOOKUP(EH9,'FR Pigs'!1:5990,8))</f>
        <v>1.29</v>
      </c>
      <c r="EI27" s="216">
        <f>IF(ISERROR(VLOOKUP(EI9,'FR Pigs'!1:5990,8)), "-",VLOOKUP(EI9,'FR Pigs'!1:5990,8))</f>
        <v>1.23</v>
      </c>
      <c r="EJ27" s="216">
        <f>IF(ISERROR(VLOOKUP(EJ9,'FR Pigs'!1:5990,8)), "-",VLOOKUP(EJ9,'FR Pigs'!1:5990,8))</f>
        <v>1.23</v>
      </c>
      <c r="EK27" s="216">
        <f>IF(ISERROR(VLOOKUP(EK9,'FR Pigs'!1:5990,8)), "-",VLOOKUP(EK9,'FR Pigs'!1:5990,8))</f>
        <v>1.4</v>
      </c>
      <c r="EL27" s="216">
        <f>IF(ISERROR(VLOOKUP(EL9,'FR Pigs'!1:5990,8)), "-",VLOOKUP(EL9,'FR Pigs'!1:5990,8))</f>
        <v>1.24</v>
      </c>
      <c r="EM27" s="216">
        <f>IF(ISERROR(VLOOKUP(EM9,'FR Pigs'!1:5990,8)), "-",VLOOKUP(EM9,'FR Pigs'!1:5990,8))</f>
        <v>1.22</v>
      </c>
      <c r="EN27" s="216">
        <f>IF(ISERROR(VLOOKUP(EN9,'FR Pigs'!1:5990,8)), "-",VLOOKUP(EN9,'FR Pigs'!1:5990,8))</f>
        <v>1.18</v>
      </c>
      <c r="EO27" s="216">
        <f>IF(ISERROR(VLOOKUP(EO9,'FR Pigs'!1:5990,8)), "-",VLOOKUP(EO9,'FR Pigs'!1:5990,8))</f>
        <v>1.1000000000000001</v>
      </c>
      <c r="EP27" s="216">
        <f>IF(ISERROR(VLOOKUP(EP9,'FR Pigs'!1:5990,8)), "-",VLOOKUP(EP9,'FR Pigs'!1:5990,8))</f>
        <v>1.02</v>
      </c>
      <c r="EQ27" s="216">
        <f>IF(ISERROR(VLOOKUP(EQ9,'FR Pigs'!1:5990,8)), "-",VLOOKUP(EQ9,'FR Pigs'!1:5990,8))</f>
        <v>1.07</v>
      </c>
      <c r="ER27" s="216">
        <f>IF(ISERROR(VLOOKUP(ER9,'FR Pigs'!1:5990,8)), "-",VLOOKUP(ER9,'FR Pigs'!1:5990,8))</f>
        <v>1.25</v>
      </c>
      <c r="ES27" s="216">
        <f>IF(ISERROR(VLOOKUP(ES9,'FR Pigs'!1:5990,8)), "-",VLOOKUP(ES9,'FR Pigs'!1:5990,8))</f>
        <v>1.08</v>
      </c>
      <c r="ET27" s="216">
        <f>IF(ISERROR(VLOOKUP(ET9,'FR Pigs'!1:5990,8)), "-",VLOOKUP(ET9,'FR Pigs'!1:5990,8))</f>
        <v>1.28</v>
      </c>
      <c r="EU27" s="216">
        <f>IF(ISERROR(VLOOKUP(EU9,'FR Pigs'!1:5990,8)), "-",VLOOKUP(EU9,'FR Pigs'!1:5990,8))</f>
        <v>1.06</v>
      </c>
      <c r="EV27" s="216">
        <f>IF(ISERROR(VLOOKUP(EV9,'FR Pigs'!1:5990,8)), "-",VLOOKUP(EV9,'FR Pigs'!1:5990,8))</f>
        <v>1.07</v>
      </c>
      <c r="EW27" s="216">
        <f>IF(ISERROR(VLOOKUP(EW9,'FR Pigs'!1:5990,8)), "-",VLOOKUP(EW9,'FR Pigs'!1:5990,8))</f>
        <v>1.1200000000000001</v>
      </c>
      <c r="EX27" s="216">
        <f>IF(ISERROR(VLOOKUP(EX9,'FR Pigs'!1:5990,8)), "-",VLOOKUP(EX9,'FR Pigs'!1:5990,8))</f>
        <v>1.19</v>
      </c>
      <c r="EY27" s="216">
        <f>IF(ISERROR(VLOOKUP(EY9,'FR Pigs'!1:5990,8)), "-",VLOOKUP(EY9,'FR Pigs'!1:5990,8))</f>
        <v>1.2</v>
      </c>
      <c r="EZ27" s="216">
        <f>IF(ISERROR(VLOOKUP(EZ9,'FR Pigs'!1:5990,8)), "-",VLOOKUP(EZ9,'FR Pigs'!1:5990,8))</f>
        <v>1.28</v>
      </c>
      <c r="FA27" s="216">
        <f>IF(ISERROR(VLOOKUP(FA9,'FR Pigs'!1:5990,8)), "-",VLOOKUP(FA9,'FR Pigs'!1:5990,8))</f>
        <v>1.42</v>
      </c>
      <c r="FB27" s="216">
        <f>IF(ISERROR(VLOOKUP(FB9,'FR Pigs'!1:5990,8)), "-",VLOOKUP(FB9,'FR Pigs'!1:5990,8))</f>
        <v>1.28</v>
      </c>
      <c r="FC27" s="216">
        <f>IF(ISERROR(VLOOKUP(FC9,'FR Pigs'!1:5990,8)), "-",VLOOKUP(FC9,'FR Pigs'!1:5990,8))</f>
        <v>1.32</v>
      </c>
      <c r="FD27" s="216">
        <f>IF(ISERROR(VLOOKUP(FD9,'FR Pigs'!1:5990,8)), "-",VLOOKUP(FD9,'FR Pigs'!1:5990,8))</f>
        <v>1.34</v>
      </c>
      <c r="FE27" s="216">
        <f>IF(ISERROR(VLOOKUP(FE9,'FR Pigs'!1:5990,8)), "-",VLOOKUP(FE9,'FR Pigs'!1:5990,8))</f>
        <v>1.36</v>
      </c>
      <c r="FF27" s="216">
        <f>IF(ISERROR(VLOOKUP(FF9,'FR Pigs'!1:5990,8)), "-",VLOOKUP(FF9,'FR Pigs'!1:5990,8))</f>
        <v>1.39</v>
      </c>
      <c r="FG27" s="216">
        <f>IF(ISERROR(VLOOKUP(FG9,'FR Pigs'!1:5990,8)), "-",VLOOKUP(FG9,'FR Pigs'!1:5990,8))</f>
        <v>1.36</v>
      </c>
      <c r="FH27" s="216">
        <f>IF(ISERROR(VLOOKUP(FH9,'FR Pigs'!1:5990,8)), "-",VLOOKUP(FH9,'FR Pigs'!1:5990,8))</f>
        <v>1.37</v>
      </c>
      <c r="FI27" s="216">
        <f>IF(ISERROR(VLOOKUP(FI9,'FR Pigs'!1:5990,8)), "-",VLOOKUP(FI9,'FR Pigs'!1:5990,8))</f>
        <v>1.42</v>
      </c>
      <c r="FJ27" s="216">
        <f>IF(ISERROR(VLOOKUP(FJ9,'FR Pigs'!1:5990,8)), "-",VLOOKUP(FJ9,'FR Pigs'!1:5990,8))</f>
        <v>1.44</v>
      </c>
      <c r="FK27" s="216">
        <f>IF(ISERROR(VLOOKUP(FK9,'FR Pigs'!1:5990,8)), "-",VLOOKUP(FK9,'FR Pigs'!1:5990,8))</f>
        <v>1.43</v>
      </c>
      <c r="FL27" s="216">
        <f>IF(ISERROR(VLOOKUP(FL9,'FR Pigs'!1:5990,8)), "-",VLOOKUP(FL9,'FR Pigs'!1:5990,8))</f>
        <v>1.42</v>
      </c>
      <c r="FM27" s="216">
        <f>IF(ISERROR(VLOOKUP(FM9,'FR Pigs'!1:5990,8)), "-",VLOOKUP(FM9,'FR Pigs'!1:5990,8))</f>
        <v>1.43</v>
      </c>
      <c r="FN27" s="216">
        <f>IF(ISERROR(VLOOKUP(FN9,'FR Pigs'!1:5990,8)), "-",VLOOKUP(FN9,'FR Pigs'!1:5990,8))</f>
        <v>1.41</v>
      </c>
      <c r="FO27" s="216">
        <f>IF(ISERROR(VLOOKUP(FO9,'FR Pigs'!1:5990,8)), "-",VLOOKUP(FO9,'FR Pigs'!1:5990,8))</f>
        <v>1.42</v>
      </c>
      <c r="FP27" s="216">
        <f>IF(ISERROR(VLOOKUP(FP9,'FR Pigs'!1:5990,8)), "-",VLOOKUP(FP9,'FR Pigs'!1:5990,8))</f>
        <v>1.52</v>
      </c>
      <c r="FQ27" s="216">
        <f>IF(ISERROR(VLOOKUP(FQ9,'FR Pigs'!1:5990,8)), "-",VLOOKUP(FQ9,'FR Pigs'!1:5990,8))</f>
        <v>1.41</v>
      </c>
      <c r="FR27" s="216">
        <f>IF(ISERROR(VLOOKUP(FR9,'FR Pigs'!1:5990,8)), "-",VLOOKUP(FR9,'FR Pigs'!1:5990,8))</f>
        <v>1.42</v>
      </c>
      <c r="FS27" s="216">
        <f>IF(ISERROR(VLOOKUP(FS9,'FR Pigs'!1:5990,8)), "-",VLOOKUP(FS9,'FR Pigs'!1:5990,8))</f>
        <v>1.46</v>
      </c>
      <c r="FT27" s="216">
        <f>IF(ISERROR(VLOOKUP(FT9,'FR Pigs'!1:5990,8)), "-",VLOOKUP(FT9,'FR Pigs'!1:5990,8))</f>
        <v>1.47</v>
      </c>
      <c r="FU27" s="216">
        <f>IF(ISERROR(VLOOKUP(FU9,'FR Pigs'!1:5990,8)), "-",VLOOKUP(FU9,'FR Pigs'!1:5990,8))</f>
        <v>1.55</v>
      </c>
      <c r="FV27" s="216">
        <f>IF(ISERROR(VLOOKUP(FV9,'FR Pigs'!1:5990,8)), "-",VLOOKUP(FV9,'FR Pigs'!1:5990,8))</f>
        <v>1.52</v>
      </c>
      <c r="FW27" s="216">
        <f>IF(ISERROR(VLOOKUP(FW9,'FR Pigs'!1:5990,8)), "-",VLOOKUP(FW9,'FR Pigs'!1:5990,8))</f>
        <v>1.53</v>
      </c>
      <c r="FX27" s="216">
        <f>IF(ISERROR(VLOOKUP(FX9,'FR Pigs'!1:5990,8)), "-",VLOOKUP(FX9,'FR Pigs'!1:5990,8))</f>
        <v>1.55</v>
      </c>
      <c r="FY27" s="216">
        <f>IF(ISERROR(VLOOKUP(FY9,'FR Pigs'!1:5990,8)), "-",VLOOKUP(FY9,'FR Pigs'!1:5990,8))</f>
        <v>1.63</v>
      </c>
      <c r="FZ27" s="216">
        <f>IF(ISERROR(VLOOKUP(FZ9,'FR Pigs'!1:5990,8)), "-",VLOOKUP(FZ9,'FR Pigs'!1:5990,8))</f>
        <v>1.57</v>
      </c>
      <c r="GA27" s="216">
        <f>IF(ISERROR(VLOOKUP(GA9,'FR Pigs'!1:5990,8)), "-",VLOOKUP(GA9,'FR Pigs'!1:5990,8))</f>
        <v>1.57</v>
      </c>
      <c r="GB27" s="216">
        <f>IF(ISERROR(VLOOKUP(GB9,'FR Pigs'!1:5990,8)), "-",VLOOKUP(GB9,'FR Pigs'!1:5990,8))</f>
        <v>1.58</v>
      </c>
      <c r="GC27" s="216">
        <f>IF(ISERROR(VLOOKUP(GC9,'FR Pigs'!1:5990,8)), "-",VLOOKUP(GC9,'FR Pigs'!1:5990,8))</f>
        <v>1.57</v>
      </c>
      <c r="GD27" s="216">
        <f>IF(ISERROR(VLOOKUP(GD9,'FR Pigs'!1:5990,8)), "-",VLOOKUP(GD9,'FR Pigs'!1:5990,8))</f>
        <v>1.59</v>
      </c>
      <c r="GE27" s="216">
        <f>IF(ISERROR(VLOOKUP(GE9,'FR Pigs'!1:5990,8)), "-",VLOOKUP(GE9,'FR Pigs'!1:5990,8))</f>
        <v>1.59</v>
      </c>
      <c r="GF27" s="216">
        <f>IF(ISERROR(VLOOKUP(GF9,'FR Pigs'!1:5990,8)), "-",VLOOKUP(GF9,'FR Pigs'!1:5990,8))</f>
        <v>1.52</v>
      </c>
      <c r="GG27" s="216">
        <f>IF(ISERROR(VLOOKUP(GG9,'FR Pigs'!1:5990,8)), "-",VLOOKUP(GG9,'FR Pigs'!1:5990,8))</f>
        <v>1.62</v>
      </c>
      <c r="GH27" s="216">
        <f>IF(ISERROR(VLOOKUP(GH9,'FR Pigs'!1:5990,8)), "-",VLOOKUP(GH9,'FR Pigs'!1:5990,8))</f>
        <v>1.64</v>
      </c>
      <c r="GI27" s="216">
        <f>IF(ISERROR(VLOOKUP(GI9,'FR Pigs'!1:5990,8)), "-",VLOOKUP(GI9,'FR Pigs'!1:5990,8))</f>
        <v>1.63</v>
      </c>
      <c r="GJ27" s="216">
        <f>IF(ISERROR(VLOOKUP(GJ9,'FR Pigs'!1:5990,8)), "-",VLOOKUP(GJ9,'FR Pigs'!1:5990,8))</f>
        <v>1.65</v>
      </c>
      <c r="GK27" s="216">
        <f>IF(ISERROR(VLOOKUP(GK9,'FR Pigs'!1:5990,8)), "-",VLOOKUP(GK9,'FR Pigs'!1:5990,8))</f>
        <v>1.64</v>
      </c>
      <c r="GL27" s="216">
        <f>IF(ISERROR(VLOOKUP(GL9,'FR Pigs'!1:5990,8)), "-",VLOOKUP(GL9,'FR Pigs'!1:5990,8))</f>
        <v>1.68</v>
      </c>
      <c r="GM27" s="216">
        <f>IF(ISERROR(VLOOKUP(GM9,'FR Pigs'!1:5990,8)), "-",VLOOKUP(GM9,'FR Pigs'!1:5990,8))</f>
        <v>1.62</v>
      </c>
      <c r="GN27" s="216">
        <f>IF(ISERROR(VLOOKUP(GN9,'FR Pigs'!1:5990,8)), "-",VLOOKUP(GN9,'FR Pigs'!1:5990,8))</f>
        <v>1.6</v>
      </c>
      <c r="GO27" s="216">
        <f>IF(ISERROR(VLOOKUP(GO9,'FR Pigs'!1:5990,8)), "-",VLOOKUP(GO9,'FR Pigs'!1:5990,8))</f>
        <v>1.77</v>
      </c>
      <c r="GP27" s="216">
        <f>IF(ISERROR(VLOOKUP(GP9,'FR Pigs'!1:5990,8)), "-",VLOOKUP(GP9,'FR Pigs'!1:5990,8))</f>
        <v>1.58</v>
      </c>
      <c r="GQ27" s="216">
        <f>IF(ISERROR(VLOOKUP(GQ9,'FR Pigs'!1:5990,8)), "-",VLOOKUP(GQ9,'FR Pigs'!1:5990,8))</f>
        <v>1.6</v>
      </c>
      <c r="GR27" s="216">
        <f>IF(ISERROR(VLOOKUP(GR9,'FR Pigs'!1:5990,8)), "-",VLOOKUP(GR9,'FR Pigs'!1:5990,8))</f>
        <v>1.58</v>
      </c>
      <c r="GS27" s="216">
        <f>IF(ISERROR(VLOOKUP(GS9,'FR Pigs'!1:5990,8)), "-",VLOOKUP(GS9,'FR Pigs'!1:5990,8))</f>
        <v>1.56</v>
      </c>
      <c r="GT27" s="216">
        <f>IF(ISERROR(VLOOKUP(GT9,'FR Pigs'!1:5990,8)), "-",VLOOKUP(GT9,'FR Pigs'!1:5990,8))</f>
        <v>1.57</v>
      </c>
      <c r="GU27" s="216">
        <f>IF(ISERROR(VLOOKUP(GU9,'FR Pigs'!1:5990,8)), "-",VLOOKUP(GU9,'FR Pigs'!1:5990,8))</f>
        <v>1.57</v>
      </c>
      <c r="GV27" s="216">
        <f>IF(ISERROR(VLOOKUP(GV9,'FR Pigs'!1:5990,8)), "-",VLOOKUP(GV9,'FR Pigs'!1:5990,8))</f>
        <v>1.63</v>
      </c>
      <c r="GW27" s="216">
        <f>IF(ISERROR(VLOOKUP(GW9,'FR Pigs'!1:5990,8)), "-",VLOOKUP(GW9,'FR Pigs'!1:5990,8))</f>
        <v>1.63</v>
      </c>
      <c r="GX27" s="216">
        <f>IF(ISERROR(VLOOKUP(GX9,'FR Pigs'!1:5990,8)), "-",VLOOKUP(GX9,'FR Pigs'!1:5990,8))</f>
        <v>1.63</v>
      </c>
      <c r="GY27" s="216">
        <f>IF(ISERROR(VLOOKUP(GY9,'FR Pigs'!1:5990,8)), "-",VLOOKUP(GY9,'FR Pigs'!1:5990,8))</f>
        <v>1.63</v>
      </c>
      <c r="GZ27" s="216" t="str">
        <f>IF(ISERROR(VLOOKUP(GZ9,'FR Pigs'!1:5990,8)), "-",VLOOKUP(GZ9,'FR Pigs'!1:5990,8))</f>
        <v>na</v>
      </c>
      <c r="HA27" s="216" t="str">
        <f>IF(ISERROR(VLOOKUP(HA9,'FR Pigs'!1:5990,8)), "-",VLOOKUP(HA9,'FR Pigs'!1:5990,8))</f>
        <v>na</v>
      </c>
      <c r="HB27" s="216" t="str">
        <f>IF(ISERROR(VLOOKUP(HB9,'FR Pigs'!1:5990,8)), "-",VLOOKUP(HB9,'FR Pigs'!1:5990,8))</f>
        <v>na</v>
      </c>
      <c r="HC27" s="216" t="str">
        <f>IF(ISERROR(VLOOKUP(HC9,'FR Pigs'!1:5990,8)), "-",VLOOKUP(HC9,'FR Pigs'!1:5990,8))</f>
        <v>na</v>
      </c>
      <c r="HD27" s="216" t="str">
        <f>IF(ISERROR(VLOOKUP(HD9,'FR Pigs'!1:5990,8)), "-",VLOOKUP(HD9,'FR Pigs'!1:5990,8))</f>
        <v>na</v>
      </c>
      <c r="HE27" s="216" t="str">
        <f>IF(ISERROR(VLOOKUP(HE9,'FR Pigs'!1:5990,8)), "-",VLOOKUP(HE9,'FR Pigs'!1:5990,8))</f>
        <v>na</v>
      </c>
      <c r="HF27" s="216" t="str">
        <f>IF(ISERROR(VLOOKUP(HF9,'FR Pigs'!1:5990,8)), "-",VLOOKUP(HF9,'FR Pigs'!1:5990,8))</f>
        <v>na</v>
      </c>
      <c r="HG27" s="216" t="str">
        <f>IF(ISERROR(VLOOKUP(HG9,'FR Pigs'!1:5990,8)), "-",VLOOKUP(HG9,'FR Pigs'!1:5990,8))</f>
        <v>na</v>
      </c>
      <c r="HH27" s="216" t="str">
        <f>IF(ISERROR(VLOOKUP(HH9,'FR Pigs'!1:5990,8)), "-",VLOOKUP(HH9,'FR Pigs'!1:5990,8))</f>
        <v>na</v>
      </c>
      <c r="HI27" s="216">
        <f>IF(ISERROR(VLOOKUP(HI9,'FR Pigs'!1:5990,8)), "-",VLOOKUP(HI9,'FR Pigs'!1:5990,8))</f>
        <v>1.38</v>
      </c>
      <c r="HJ27" s="216">
        <f>IF(ISERROR(VLOOKUP(HJ9,'FR Pigs'!1:5990,8)), "-",VLOOKUP(HJ9,'FR Pigs'!1:5990,8))</f>
        <v>1.36</v>
      </c>
      <c r="HK27" s="216">
        <f>IF(ISERROR(VLOOKUP(HK9,'FR Pigs'!1:5990,8)), "-",VLOOKUP(HK9,'FR Pigs'!1:5990,8))</f>
        <v>1.43</v>
      </c>
      <c r="HL27" s="216">
        <f>IF(ISERROR(VLOOKUP(HL9,'FR Pigs'!1:5990,8)), "-",VLOOKUP(HL9,'FR Pigs'!1:5990,8))</f>
        <v>1.43</v>
      </c>
      <c r="HM27" s="216">
        <f>IF(ISERROR(VLOOKUP(HM9,'FR Pigs'!1:5990,8)), "-",VLOOKUP(HM9,'FR Pigs'!1:5990,8))</f>
        <v>1.41</v>
      </c>
      <c r="HN27" s="216">
        <f>IF(ISERROR(VLOOKUP(HN9,'FR Pigs'!1:5990,8)), "-",VLOOKUP(HN9,'FR Pigs'!1:5990,8))</f>
        <v>1.42</v>
      </c>
      <c r="HO27" s="216">
        <f>IF(ISERROR(VLOOKUP(HO9,'FR Pigs'!1:5990,8)), "-",VLOOKUP(HO9,'FR Pigs'!1:5990,8))</f>
        <v>1.41</v>
      </c>
      <c r="HP27" s="216">
        <f>IF(ISERROR(VLOOKUP(HP9,'FR Pigs'!1:5990,8)), "-",VLOOKUP(HP9,'FR Pigs'!1:5990,8))</f>
        <v>1.42</v>
      </c>
      <c r="HQ27" s="216">
        <f>IF(ISERROR(VLOOKUP(HQ9,'FR Pigs'!1:5990,8)), "-",VLOOKUP(HQ9,'FR Pigs'!1:5990,8))</f>
        <v>1.4</v>
      </c>
      <c r="HR27" s="216">
        <f>IF(ISERROR(VLOOKUP(HR9,'FR Pigs'!1:5990,8)), "-",VLOOKUP(HR9,'FR Pigs'!1:5990,8))</f>
        <v>1.46</v>
      </c>
      <c r="HS27" s="216">
        <f>IF(ISERROR(VLOOKUP(HS9,'FR Pigs'!1:5990,8)), "-",VLOOKUP(HS9,'FR Pigs'!1:5990,8))</f>
        <v>1.54</v>
      </c>
      <c r="HT27" s="216">
        <f>IF(ISERROR(VLOOKUP(HT9,'FR Pigs'!1:5990,8)), "-",VLOOKUP(HT9,'FR Pigs'!1:5990,8))</f>
        <v>1.39</v>
      </c>
      <c r="HU27" s="216">
        <f>IF(ISERROR(VLOOKUP(HU9,'FR Pigs'!1:5990,8)), "-",VLOOKUP(HU9,'FR Pigs'!1:5990,8))</f>
        <v>1.39</v>
      </c>
      <c r="HV27" s="216">
        <f>IF(ISERROR(VLOOKUP(HV9,'FR Pigs'!1:5990,8)), "-",VLOOKUP(HV9,'FR Pigs'!1:5990,8))</f>
        <v>1.37</v>
      </c>
      <c r="HW27" s="216">
        <f>IF(ISERROR(VLOOKUP(HW9,'FR Pigs'!1:5990,8)), "-",VLOOKUP(HW9,'FR Pigs'!1:5990,8))</f>
        <v>1.43</v>
      </c>
      <c r="HX27" s="216">
        <f>IF(ISERROR(VLOOKUP(HX9,'FR Pigs'!1:5990,8)), "-",VLOOKUP(HX9,'FR Pigs'!1:5990,8))</f>
        <v>1.37</v>
      </c>
      <c r="HY27" s="216">
        <f>IF(ISERROR(VLOOKUP(HY9,'FR Pigs'!1:5990,8)), "-",VLOOKUP(HY9,'FR Pigs'!1:5990,8))</f>
        <v>1.4</v>
      </c>
      <c r="HZ27" s="216">
        <f>IF(ISERROR(VLOOKUP(HZ9,'FR Pigs'!1:5990,8)), "-",VLOOKUP(HZ9,'FR Pigs'!1:5990,8))</f>
        <v>1.33</v>
      </c>
      <c r="IA27" s="216">
        <f>IF(ISERROR(VLOOKUP(IA9,'FR Pigs'!1:5990,8)), "-",VLOOKUP(IA9,'FR Pigs'!1:5990,8))</f>
        <v>1.38</v>
      </c>
      <c r="IB27" s="216">
        <f>IF(ISERROR(VLOOKUP(IB9,'FR Pigs'!1:5990,8)), "-",VLOOKUP(IB9,'FR Pigs'!1:5990,8))</f>
        <v>1.33</v>
      </c>
      <c r="IC27" s="216">
        <f>IF(ISERROR(VLOOKUP(IC9,'FR Pigs'!1:5990,8)), "-",VLOOKUP(IC9,'FR Pigs'!1:5990,8))</f>
        <v>1.29</v>
      </c>
      <c r="ID27" s="216">
        <f>IF(ISERROR(VLOOKUP(ID9,'FR Pigs'!1:5990,8)), "-",VLOOKUP(ID9,'FR Pigs'!1:5990,8))</f>
        <v>1.29</v>
      </c>
      <c r="IE27" s="216">
        <f>IF(ISERROR(VLOOKUP(IE9,'FR Pigs'!1:5990,8)), "-",VLOOKUP(IE9,'FR Pigs'!1:5990,8))</f>
        <v>1.27</v>
      </c>
      <c r="IF27" s="216">
        <f>IF(ISERROR(VLOOKUP(IF9,'FR Pigs'!1:5990,8)), "-",VLOOKUP(IF9,'FR Pigs'!1:5990,8))</f>
        <v>1.1599999999999999</v>
      </c>
      <c r="IG27" s="216">
        <f>IF(ISERROR(VLOOKUP(IG9,'FR Pigs'!1:5990,8)), "-",VLOOKUP(IG9,'FR Pigs'!1:5990,8))</f>
        <v>1.18</v>
      </c>
      <c r="IH27" s="216">
        <f>IF(ISERROR(VLOOKUP(IH9,'FR Pigs'!1:5990,8)), "-",VLOOKUP(IH9,'FR Pigs'!1:5990,8))</f>
        <v>1.1499999999999999</v>
      </c>
      <c r="II27" s="216">
        <f>IF(ISERROR(VLOOKUP(II9,'FR Pigs'!1:5990,8)), "-",VLOOKUP(II9,'FR Pigs'!1:5990,8))</f>
        <v>1.1100000000000001</v>
      </c>
      <c r="IJ27" s="216">
        <f>IF(ISERROR(VLOOKUP(IJ9,'FR Pigs'!1:5990,8)), "-",VLOOKUP(IJ9,'FR Pigs'!1:5990,8))</f>
        <v>1.1100000000000001</v>
      </c>
      <c r="IK27" s="216">
        <f>IF(ISERROR(VLOOKUP(IK9,'FR Pigs'!1:5990,8)), "-",VLOOKUP(IK9,'FR Pigs'!1:5990,8))</f>
        <v>1.1599999999999999</v>
      </c>
      <c r="IL27" s="216">
        <f>IF(ISERROR(VLOOKUP(IL9,'FR Pigs'!1:5990,8)), "-",VLOOKUP(IL9,'FR Pigs'!1:5990,8))</f>
        <v>1.1399999999999999</v>
      </c>
      <c r="IM27" s="216">
        <f>IF(ISERROR(VLOOKUP(IM9,'FR Pigs'!1:5990,8)), "-",VLOOKUP(IM9,'FR Pigs'!1:5990,8))</f>
        <v>1.04</v>
      </c>
      <c r="IN27" s="216">
        <f>IF(ISERROR(VLOOKUP(IN9,'FR Pigs'!1:5990,8)), "-",VLOOKUP(IN9,'FR Pigs'!1:5990,8))</f>
        <v>1.1000000000000001</v>
      </c>
      <c r="IO27" s="216">
        <f>IF(ISERROR(VLOOKUP(IO9,'FR Pigs'!1:5990,8)), "-",VLOOKUP(IO9,'FR Pigs'!1:5990,8))</f>
        <v>1.1200000000000001</v>
      </c>
      <c r="IP27" s="216">
        <f>IF(ISERROR(VLOOKUP(IP9,'FR Pigs'!1:5990,8)), "-",VLOOKUP(IP9,'FR Pigs'!1:5990,8))</f>
        <v>1.1200000000000001</v>
      </c>
      <c r="IQ27" s="216">
        <f>IF(ISERROR(VLOOKUP(IQ9,'FR Pigs'!1:5990,8)), "-",VLOOKUP(IQ9,'FR Pigs'!1:5990,8))</f>
        <v>1.1000000000000001</v>
      </c>
      <c r="IR27" s="216">
        <f>IF(ISERROR(VLOOKUP(IR9,'FR Pigs'!1:5990,8)), "-",VLOOKUP(IR9,'FR Pigs'!1:5990,8))</f>
        <v>1.08</v>
      </c>
      <c r="IS27" s="216">
        <f>IF(ISERROR(VLOOKUP(IS9,'FR Pigs'!1:5990,8)), "-",VLOOKUP(IS9,'FR Pigs'!1:5990,8))</f>
        <v>1.1200000000000001</v>
      </c>
      <c r="IT27" s="216">
        <f>IF(ISERROR(VLOOKUP(IT9,'FR Pigs'!1:5990,8)), "-",VLOOKUP(IT9,'FR Pigs'!1:5990,8))</f>
        <v>1.1000000000000001</v>
      </c>
      <c r="IU27" s="216">
        <f>IF(ISERROR(VLOOKUP(IU9,'FR Pigs'!1:5990,8)), "-",VLOOKUP(IU9,'FR Pigs'!1:5990,8))</f>
        <v>1.18</v>
      </c>
      <c r="IV27" s="216">
        <f>IF(ISERROR(VLOOKUP(IV9,'FR Pigs'!1:5990,8)), "-",VLOOKUP(IV9,'FR Pigs'!1:5990,8))</f>
        <v>1.19</v>
      </c>
      <c r="IW27" s="216">
        <f>IF(ISERROR(VLOOKUP(IW9,'FR Pigs'!1:5990,8)), "-",VLOOKUP(IW9,'FR Pigs'!1:5990,8))</f>
        <v>1.27</v>
      </c>
      <c r="IX27" s="216">
        <f>IF(ISERROR(VLOOKUP(IX9,'FR Pigs'!1:5990,8)), "-",VLOOKUP(IX9,'FR Pigs'!1:5990,8))</f>
        <v>1.25</v>
      </c>
      <c r="IY27" s="216">
        <f>IF(ISERROR(VLOOKUP(IY9,'FR Pigs'!1:5990,8)), "-",VLOOKUP(IY9,'FR Pigs'!1:5990,8))</f>
        <v>1.35</v>
      </c>
      <c r="IZ27" s="216">
        <f>IF(ISERROR(VLOOKUP(IZ9,'FR Pigs'!1:5990,8)), "-",VLOOKUP(IZ9,'FR Pigs'!1:5990,8))</f>
        <v>1.28</v>
      </c>
      <c r="JA27" s="216">
        <f>IF(ISERROR(VLOOKUP(JA9,'FR Pigs'!1:5990,8)), "-",VLOOKUP(JA9,'FR Pigs'!1:5990,8))</f>
        <v>1.26</v>
      </c>
      <c r="JB27" s="216">
        <f>IF(ISERROR(VLOOKUP(JB9,'FR Pigs'!1:5990,8)), "-",VLOOKUP(JB9,'FR Pigs'!1:5990,8))</f>
        <v>1.27</v>
      </c>
      <c r="JC27" s="216">
        <f>IF(ISERROR(VLOOKUP(JC9,'FR Pigs'!1:5990,8)), "-",VLOOKUP(JC9,'FR Pigs'!1:5990,8))</f>
        <v>1.42</v>
      </c>
      <c r="JD27" s="216">
        <f>IF(ISERROR(VLOOKUP(JD9,'FR Pigs'!1:5990,8)), "-",VLOOKUP(JD9,'FR Pigs'!1:5990,8))</f>
        <v>1.45</v>
      </c>
      <c r="JE27" s="216" t="str">
        <f>IF(ISERROR(VLOOKUP(JE9,'FR Pigs'!1:5990,8)), "-",VLOOKUP(JE9,'FR Pigs'!1:5990,8))</f>
        <v>na</v>
      </c>
      <c r="JF27" s="240"/>
      <c r="JG27" s="240"/>
      <c r="JH27" s="240"/>
      <c r="JW27" s="231"/>
      <c r="JX27" s="231"/>
    </row>
    <row r="28" spans="2:284" ht="15" customHeight="1">
      <c r="B28" s="284"/>
      <c r="C28" s="222"/>
      <c r="D28" s="215" t="s">
        <v>10</v>
      </c>
      <c r="E28" s="217">
        <f>IF(ISERROR(VLOOKUP(E9,'FR Pigs'!1:5990,13)), "-",VLOOKUP(E9,'FR Pigs'!1:5990,13))</f>
        <v>2.12</v>
      </c>
      <c r="F28" s="217">
        <f>IF(ISERROR(VLOOKUP(F9,'FR Pigs'!1:5990,13)), "-",VLOOKUP(F9,'FR Pigs'!1:5990,13))</f>
        <v>2.06</v>
      </c>
      <c r="G28" s="217">
        <f>IF(ISERROR(VLOOKUP(G9,'FR Pigs'!1:5990,13)), "-",VLOOKUP(G9,'FR Pigs'!1:5990,13))</f>
        <v>2.2000000000000002</v>
      </c>
      <c r="H28" s="217">
        <f>IF(ISERROR(VLOOKUP(H9,'FR Pigs'!1:5990,13)), "-",VLOOKUP(H9,'FR Pigs'!1:5990,13))</f>
        <v>2.23</v>
      </c>
      <c r="I28" s="217">
        <f>IF(ISERROR(VLOOKUP(I9,'FR Pigs'!1:5990,13)), "-",VLOOKUP(I9,'FR Pigs'!1:5990,13))</f>
        <v>2.2799999999999998</v>
      </c>
      <c r="J28" s="217">
        <f>IF(ISERROR(VLOOKUP(J9,'FR Pigs'!1:5990,13)), "-",VLOOKUP(J9,'FR Pigs'!1:5990,13))</f>
        <v>2.33</v>
      </c>
      <c r="K28" s="217">
        <f>IF(ISERROR(VLOOKUP(K9,'FR Pigs'!1:5990,13)), "-",VLOOKUP(K9,'FR Pigs'!1:5990,13))</f>
        <v>2.3199999999999998</v>
      </c>
      <c r="L28" s="217">
        <f>IF(ISERROR(VLOOKUP(L9,'FR Pigs'!1:5990,13)), "-",VLOOKUP(L9,'FR Pigs'!1:5990,13))</f>
        <v>2.29</v>
      </c>
      <c r="M28" s="217">
        <f>IF(ISERROR(VLOOKUP(M9,'FR Pigs'!1:5990,13)), "-",VLOOKUP(M9,'FR Pigs'!1:5990,13))</f>
        <v>2.35</v>
      </c>
      <c r="N28" s="217">
        <f>IF(ISERROR(VLOOKUP(N9,'FR Pigs'!1:5990,13)), "-",VLOOKUP(N9,'FR Pigs'!1:5990,13))</f>
        <v>2.46</v>
      </c>
      <c r="O28" s="217">
        <f>IF(ISERROR(VLOOKUP(O9,'FR Pigs'!1:5990,13)), "-",VLOOKUP(O9,'FR Pigs'!1:5990,13))</f>
        <v>2.44</v>
      </c>
      <c r="P28" s="217">
        <f>IF(ISERROR(VLOOKUP(P9,'FR Pigs'!1:5990,13)), "-",VLOOKUP(P9,'FR Pigs'!1:5990,13))</f>
        <v>2.46</v>
      </c>
      <c r="Q28" s="217">
        <f>IF(ISERROR(VLOOKUP(Q9,'FR Pigs'!1:5990,13)), "-",VLOOKUP(Q9,'FR Pigs'!1:5990,13))</f>
        <v>2.4900000000000002</v>
      </c>
      <c r="R28" s="217">
        <f>IF(ISERROR(VLOOKUP(R9,'FR Pigs'!1:5990,13)), "-",VLOOKUP(R9,'FR Pigs'!1:5990,13))</f>
        <v>2.5099999999999998</v>
      </c>
      <c r="S28" s="217">
        <f>IF(ISERROR(VLOOKUP(S9,'FR Pigs'!1:5990,13)), "-",VLOOKUP(S9,'FR Pigs'!1:5990,13))</f>
        <v>2.54</v>
      </c>
      <c r="T28" s="217">
        <f>IF(ISERROR(VLOOKUP(T9,'FR Pigs'!1:5990,13)), "-",VLOOKUP(T9,'FR Pigs'!1:5990,13))</f>
        <v>2.5299999999999998</v>
      </c>
      <c r="U28" s="217">
        <f>IF(ISERROR(VLOOKUP(U9,'FR Pigs'!1:5990,13)), "-",VLOOKUP(U9,'FR Pigs'!1:5990,13))</f>
        <v>2.27</v>
      </c>
      <c r="V28" s="217">
        <f>IF(ISERROR(VLOOKUP(V9,'FR Pigs'!1:5990,13)), "-",VLOOKUP(V9,'FR Pigs'!1:5990,13))</f>
        <v>2.4</v>
      </c>
      <c r="W28" s="217">
        <f>IF(ISERROR(VLOOKUP(W9,'FR Pigs'!1:5990,13)), "-",VLOOKUP(W9,'FR Pigs'!1:5990,13))</f>
        <v>2.4300000000000002</v>
      </c>
      <c r="X28" s="217">
        <f>IF(ISERROR(VLOOKUP(X9,'FR Pigs'!1:5990,13)), "-",VLOOKUP(X9,'FR Pigs'!1:5990,13))</f>
        <v>2.5</v>
      </c>
      <c r="Y28" s="217">
        <f>IF(ISERROR(VLOOKUP(Y9,'FR Pigs'!1:5990,13)), "-",VLOOKUP(Y9,'FR Pigs'!1:5990,13))</f>
        <v>2.41</v>
      </c>
      <c r="Z28" s="217">
        <f>IF(ISERROR(VLOOKUP(Z9,'FR Pigs'!1:5990,13)), "-",VLOOKUP(Z9,'FR Pigs'!1:5990,13))</f>
        <v>2.41</v>
      </c>
      <c r="AA28" s="217">
        <f>IF(ISERROR(VLOOKUP(AA9,'FR Pigs'!1:5990,13)), "-",VLOOKUP(AA9,'FR Pigs'!1:5990,13))</f>
        <v>2.4</v>
      </c>
      <c r="AB28" s="217">
        <f>IF(ISERROR(VLOOKUP(AB9,'FR Pigs'!1:5990,13)), "-",VLOOKUP(AB9,'FR Pigs'!1:5990,13))</f>
        <v>2.39</v>
      </c>
      <c r="AC28" s="217">
        <f>IF(ISERROR(VLOOKUP(AC9,'FR Pigs'!1:5990,13)), "-",VLOOKUP(AC9,'FR Pigs'!1:5990,13))</f>
        <v>2.4300000000000002</v>
      </c>
      <c r="AD28" s="217">
        <f>IF(ISERROR(VLOOKUP(AD9,'FR Pigs'!1:5990,13)), "-",VLOOKUP(AD9,'FR Pigs'!1:5990,13))</f>
        <v>2.46</v>
      </c>
      <c r="AE28" s="217">
        <f>IF(ISERROR(VLOOKUP(AE9,'FR Pigs'!1:5990,13)), "-",VLOOKUP(AE9,'FR Pigs'!1:5990,13))</f>
        <v>2.4900000000000002</v>
      </c>
      <c r="AF28" s="217">
        <f>IF(ISERROR(VLOOKUP(AF9,'FR Pigs'!1:5990,13)), "-",VLOOKUP(AF9,'FR Pigs'!1:5990,13))</f>
        <v>2.39</v>
      </c>
      <c r="AG28" s="217">
        <f>IF(ISERROR(VLOOKUP(AG9,'FR Pigs'!1:5990,13)), "-",VLOOKUP(AG9,'FR Pigs'!1:5990,13))</f>
        <v>2.4300000000000002</v>
      </c>
      <c r="AH28" s="217">
        <f>IF(ISERROR(VLOOKUP(AH9,'FR Pigs'!1:5990,13)), "-",VLOOKUP(AH9,'FR Pigs'!1:5990,13))</f>
        <v>2.44</v>
      </c>
      <c r="AI28" s="217">
        <f>IF(ISERROR(VLOOKUP(AI9,'FR Pigs'!1:5990,13)), "-",VLOOKUP(AI9,'FR Pigs'!1:5990,13))</f>
        <v>2.46</v>
      </c>
      <c r="AJ28" s="217">
        <f>IF(ISERROR(VLOOKUP(AJ9,'FR Pigs'!1:5990,13)), "-",VLOOKUP(AJ9,'FR Pigs'!1:5990,13))</f>
        <v>2.36</v>
      </c>
      <c r="AK28" s="217">
        <f>IF(ISERROR(VLOOKUP(AK9,'FR Pigs'!1:5990,13)), "-",VLOOKUP(AK9,'FR Pigs'!1:5990,13))</f>
        <v>2.41</v>
      </c>
      <c r="AL28" s="217">
        <f>IF(ISERROR(VLOOKUP(AL9,'FR Pigs'!1:5990,13)), "-",VLOOKUP(AL9,'FR Pigs'!1:5990,13))</f>
        <v>2.44</v>
      </c>
      <c r="AM28" s="217">
        <f>IF(ISERROR(VLOOKUP(AM9,'FR Pigs'!1:5990,13)), "-",VLOOKUP(AM9,'FR Pigs'!1:5990,13))</f>
        <v>2.4300000000000002</v>
      </c>
      <c r="AN28" s="217">
        <f>IF(ISERROR(VLOOKUP(AN9,'FR Pigs'!1:5990,13)), "-",VLOOKUP(AN9,'FR Pigs'!1:5990,13))</f>
        <v>2.35</v>
      </c>
      <c r="AO28" s="217">
        <f>IF(ISERROR(VLOOKUP(AO9,'FR Pigs'!1:5990,13)), "-",VLOOKUP(AO9,'FR Pigs'!1:5990,13))</f>
        <v>2.38</v>
      </c>
      <c r="AP28" s="217">
        <f>IF(ISERROR(VLOOKUP(AP9,'FR Pigs'!1:5990,13)), "-",VLOOKUP(AP9,'FR Pigs'!1:5990,13))</f>
        <v>2.3199999999999998</v>
      </c>
      <c r="AQ28" s="217">
        <f>IF(ISERROR(VLOOKUP(AQ9,'FR Pigs'!1:5990,13)), "-",VLOOKUP(AQ9,'FR Pigs'!1:5990,13))</f>
        <v>2.27</v>
      </c>
      <c r="AR28" s="217">
        <f>IF(ISERROR(VLOOKUP(AR9,'FR Pigs'!1:5990,13)), "-",VLOOKUP(AR9,'FR Pigs'!1:5990,13))</f>
        <v>2.35</v>
      </c>
      <c r="AS28" s="217">
        <f>IF(ISERROR(VLOOKUP(AS9,'FR Pigs'!1:5990,13)), "-",VLOOKUP(AS9,'FR Pigs'!1:5990,13))</f>
        <v>2.39</v>
      </c>
      <c r="AT28" s="217">
        <f>IF(ISERROR(VLOOKUP(AT9,'FR Pigs'!1:5990,13)), "-",VLOOKUP(AT9,'FR Pigs'!1:5990,13))</f>
        <v>2.37</v>
      </c>
      <c r="AU28" s="217">
        <f>IF(ISERROR(VLOOKUP(AU9,'FR Pigs'!1:5990,13)), "-",VLOOKUP(AU9,'FR Pigs'!1:5990,13))</f>
        <v>2.37</v>
      </c>
      <c r="AV28" s="217">
        <f>IF(ISERROR(VLOOKUP(AV9,'FR Pigs'!1:5990,13)), "-",VLOOKUP(AV9,'FR Pigs'!1:5990,13))</f>
        <v>2.52</v>
      </c>
      <c r="AW28" s="217">
        <f>IF(ISERROR(VLOOKUP(AW9,'FR Pigs'!1:5990,13)), "-",VLOOKUP(AW9,'FR Pigs'!1:5990,13))</f>
        <v>2.36</v>
      </c>
      <c r="AX28" s="217">
        <f>IF(ISERROR(VLOOKUP(AX9,'FR Pigs'!1:5990,13)), "-",VLOOKUP(AX9,'FR Pigs'!1:5990,13))</f>
        <v>2.44</v>
      </c>
      <c r="AY28" s="217">
        <f>IF(ISERROR(VLOOKUP(AY9,'FR Pigs'!1:5990,13)), "-",VLOOKUP(AY9,'FR Pigs'!1:5990,13))</f>
        <v>2.54</v>
      </c>
      <c r="AZ28" s="217">
        <f>IF(ISERROR(VLOOKUP(AZ9,'FR Pigs'!1:5990,13)), "-",VLOOKUP(AZ9,'FR Pigs'!1:5990,13))</f>
        <v>2.68</v>
      </c>
      <c r="BA28" s="217">
        <f>IF(ISERROR(VLOOKUP(BA9,'FR Pigs'!1:5990,13)), "-",VLOOKUP(BA9,'FR Pigs'!1:5990,13))</f>
        <v>2.73</v>
      </c>
      <c r="BB28" s="217">
        <f>IF(ISERROR(VLOOKUP(BB9,'FR Pigs'!1:5990,13)), "-",VLOOKUP(BB9,'FR Pigs'!1:5990,13))</f>
        <v>2.72</v>
      </c>
      <c r="BC28" s="217">
        <f>IF(ISERROR(VLOOKUP(BC9,'FR Pigs'!1:5990,13)), "-",VLOOKUP(BC9,'FR Pigs'!1:5990,13))</f>
        <v>2.78</v>
      </c>
      <c r="BD28" s="217">
        <f>IF(ISERROR(VLOOKUP(BD9,'FR Pigs'!1:5990,13)), "-",VLOOKUP(BD9,'FR Pigs'!1:5990,13))</f>
        <v>2.79</v>
      </c>
      <c r="BE28" s="217">
        <f>IF(ISERROR(VLOOKUP(BE9,'FR Pigs'!1:5990,13)), "-",VLOOKUP(BE9,'FR Pigs'!1:5990,13))</f>
        <v>2.79</v>
      </c>
      <c r="BF28" s="217">
        <f>IF(ISERROR(VLOOKUP(BF9,'FR Pigs'!1:5990,13)), "-",VLOOKUP(BF9,'FR Pigs'!1:5990,13))</f>
        <v>2.72</v>
      </c>
      <c r="BG28" s="217">
        <f>IF(ISERROR(VLOOKUP(BG9,'FR Pigs'!1:5990,13)), "-",VLOOKUP(BG9,'FR Pigs'!1:5990,13))</f>
        <v>2.79</v>
      </c>
      <c r="BH28" s="217">
        <f>IF(ISERROR(VLOOKUP(BH9,'FR Pigs'!1:5990,13)), "-",VLOOKUP(BH9,'FR Pigs'!1:5990,13))</f>
        <v>2.82</v>
      </c>
      <c r="BI28" s="217">
        <f>IF(ISERROR(VLOOKUP(BI9,'FR Pigs'!1:5990,13)), "-",VLOOKUP(BI9,'FR Pigs'!1:5990,13))</f>
        <v>2.86</v>
      </c>
      <c r="BJ28" s="217">
        <f>IF(ISERROR(VLOOKUP(BJ9,'FR Pigs'!1:5990,13)), "-",VLOOKUP(BJ9,'FR Pigs'!1:5990,13))</f>
        <v>2.77</v>
      </c>
      <c r="BK28" s="217">
        <f>IF(ISERROR(VLOOKUP(BK9,'FR Pigs'!1:5990,13)), "-",VLOOKUP(BK9,'FR Pigs'!1:5990,13))</f>
        <v>2.81</v>
      </c>
      <c r="BL28" s="217">
        <f>IF(ISERROR(VLOOKUP(BL9,'FR Pigs'!1:5990,13)), "-",VLOOKUP(BL9,'FR Pigs'!1:5990,13))</f>
        <v>2.72</v>
      </c>
      <c r="BM28" s="217">
        <f>IF(ISERROR(VLOOKUP(BM9,'FR Pigs'!1:5990,13)), "-",VLOOKUP(BM9,'FR Pigs'!1:5990,13))</f>
        <v>2.87</v>
      </c>
      <c r="BN28" s="217">
        <f>IF(ISERROR(VLOOKUP(BN9,'FR Pigs'!1:5990,13)), "-",VLOOKUP(BN9,'FR Pigs'!1:5990,13))</f>
        <v>2.81</v>
      </c>
      <c r="BO28" s="217">
        <f>IF(ISERROR(VLOOKUP(BO9,'FR Pigs'!1:5990,13)), "-",VLOOKUP(BO9,'FR Pigs'!1:5990,13))</f>
        <v>2.82</v>
      </c>
      <c r="BP28" s="217">
        <f>IF(ISERROR(VLOOKUP(BP9,'FR Pigs'!1:5990,13)), "-",VLOOKUP(BP9,'FR Pigs'!1:5990,13))</f>
        <v>2.76</v>
      </c>
      <c r="BQ28" s="217">
        <f>IF(ISERROR(VLOOKUP(BQ9,'FR Pigs'!1:5990,13)), "-",VLOOKUP(BQ9,'FR Pigs'!1:5990,13))</f>
        <v>2.76</v>
      </c>
      <c r="BR28" s="217">
        <f>IF(ISERROR(VLOOKUP(BR9,'FR Pigs'!1:5990,13)), "-",VLOOKUP(BR9,'FR Pigs'!1:5990,13))</f>
        <v>2.79</v>
      </c>
      <c r="BS28" s="217">
        <f>IF(ISERROR(VLOOKUP(BS9,'FR Pigs'!1:5990,13)), "-",VLOOKUP(BS9,'FR Pigs'!1:5990,13))</f>
        <v>2.79</v>
      </c>
      <c r="BT28" s="217">
        <f>IF(ISERROR(VLOOKUP(BT9,'FR Pigs'!1:5990,13)), "-",VLOOKUP(BT9,'FR Pigs'!1:5990,13))</f>
        <v>2.71</v>
      </c>
      <c r="BU28" s="217">
        <f>IF(ISERROR(VLOOKUP(BU9,'FR Pigs'!1:5990,13)), "-",VLOOKUP(BU9,'FR Pigs'!1:5990,13))</f>
        <v>2.68</v>
      </c>
      <c r="BV28" s="217">
        <f>IF(ISERROR(VLOOKUP(BV9,'FR Pigs'!1:5990,13)), "-",VLOOKUP(BV9,'FR Pigs'!1:5990,13))</f>
        <v>2.66</v>
      </c>
      <c r="BW28" s="217">
        <f>IF(ISERROR(VLOOKUP(BW9,'FR Pigs'!1:5990,13)), "-",VLOOKUP(BW9,'FR Pigs'!1:5990,13))</f>
        <v>2.67</v>
      </c>
      <c r="BX28" s="217">
        <f>IF(ISERROR(VLOOKUP(BX9,'FR Pigs'!1:5990,13)), "-",VLOOKUP(BX9,'FR Pigs'!1:5990,13))</f>
        <v>2.65</v>
      </c>
      <c r="BY28" s="217">
        <f>IF(ISERROR(VLOOKUP(BY9,'FR Pigs'!1:5990,13)), "-",VLOOKUP(BY9,'FR Pigs'!1:5990,13))</f>
        <v>2.52</v>
      </c>
      <c r="BZ28" s="217">
        <f>IF(ISERROR(VLOOKUP(BZ9,'FR Pigs'!1:5990,13)), "-",VLOOKUP(BZ9,'FR Pigs'!1:5990,13))</f>
        <v>2.5299999999999998</v>
      </c>
      <c r="CA28" s="217">
        <f>IF(ISERROR(VLOOKUP(CA9,'FR Pigs'!1:5990,13)), "-",VLOOKUP(CA9,'FR Pigs'!1:5990,13))</f>
        <v>2.54</v>
      </c>
      <c r="CB28" s="217">
        <f>IF(ISERROR(VLOOKUP(CB9,'FR Pigs'!1:5990,13)), "-",VLOOKUP(CB9,'FR Pigs'!1:5990,13))</f>
        <v>2.54</v>
      </c>
      <c r="CC28" s="217">
        <f>IF(ISERROR(VLOOKUP(CC9,'FR Pigs'!1:5990,13)), "-",VLOOKUP(CC9,'FR Pigs'!1:5990,13))</f>
        <v>2.46</v>
      </c>
      <c r="CD28" s="217">
        <f>IF(ISERROR(VLOOKUP(CD9,'FR Pigs'!1:5990,13)), "-",VLOOKUP(CD9,'FR Pigs'!1:5990,13))</f>
        <v>2.57</v>
      </c>
      <c r="CE28" s="217">
        <f>IF(ISERROR(VLOOKUP(CE9,'FR Pigs'!1:5990,13)), "-",VLOOKUP(CE9,'FR Pigs'!1:5990,13))</f>
        <v>2.4</v>
      </c>
      <c r="CF28" s="217">
        <f>IF(ISERROR(VLOOKUP(CF9,'FR Pigs'!1:5990,13)), "-",VLOOKUP(CF9,'FR Pigs'!1:5990,13))</f>
        <v>2.46</v>
      </c>
      <c r="CG28" s="217">
        <f>IF(ISERROR(VLOOKUP(CG9,'FR Pigs'!1:5990,13)), "-",VLOOKUP(CG9,'FR Pigs'!1:5990,13))</f>
        <v>2.4500000000000002</v>
      </c>
      <c r="CH28" s="217">
        <f>IF(ISERROR(VLOOKUP(CH9,'FR Pigs'!1:5990,13)), "-",VLOOKUP(CH9,'FR Pigs'!1:5990,13))</f>
        <v>2.68</v>
      </c>
      <c r="CI28" s="217">
        <f>IF(ISERROR(VLOOKUP(CI9,'FR Pigs'!1:5990,13)), "-",VLOOKUP(CI9,'FR Pigs'!1:5990,13))</f>
        <v>2.35</v>
      </c>
      <c r="CJ28" s="217">
        <f>IF(ISERROR(VLOOKUP(CJ9,'FR Pigs'!1:5990,13)), "-",VLOOKUP(CJ9,'FR Pigs'!1:5990,13))</f>
        <v>2.35</v>
      </c>
      <c r="CK28" s="217">
        <f>IF(ISERROR(VLOOKUP(CK9,'FR Pigs'!1:5990,13)), "-",VLOOKUP(CK9,'FR Pigs'!1:5990,13))</f>
        <v>2.4500000000000002</v>
      </c>
      <c r="CL28" s="217">
        <f>IF(ISERROR(VLOOKUP(CL9,'FR Pigs'!1:5990,13)), "-",VLOOKUP(CL9,'FR Pigs'!1:5990,13))</f>
        <v>2.4500000000000002</v>
      </c>
      <c r="CM28" s="217">
        <f>IF(ISERROR(VLOOKUP(CM9,'FR Pigs'!1:5990,13)), "-",VLOOKUP(CM9,'FR Pigs'!1:5990,13))</f>
        <v>2.4</v>
      </c>
      <c r="CN28" s="217">
        <f>IF(ISERROR(VLOOKUP(CN9,'FR Pigs'!1:5990,13)), "-",VLOOKUP(CN9,'FR Pigs'!1:5990,13))</f>
        <v>2.2799999999999998</v>
      </c>
      <c r="CO28" s="217">
        <f>IF(ISERROR(VLOOKUP(CO9,'FR Pigs'!1:5990,13)), "-",VLOOKUP(CO9,'FR Pigs'!1:5990,13))</f>
        <v>2.2200000000000002</v>
      </c>
      <c r="CP28" s="217">
        <f>IF(ISERROR(VLOOKUP(CP9,'FR Pigs'!1:5990,13)), "-",VLOOKUP(CP9,'FR Pigs'!1:5990,13))</f>
        <v>2.4900000000000002</v>
      </c>
      <c r="CQ28" s="217">
        <f>IF(ISERROR(VLOOKUP(CQ9,'FR Pigs'!1:5990,13)), "-",VLOOKUP(CQ9,'FR Pigs'!1:5990,13))</f>
        <v>2.4700000000000002</v>
      </c>
      <c r="CR28" s="217">
        <f>IF(ISERROR(VLOOKUP(CR9,'FR Pigs'!1:5990,13)), "-",VLOOKUP(CR9,'FR Pigs'!1:5990,13))</f>
        <v>2.2999999999999998</v>
      </c>
      <c r="CS28" s="217">
        <f>IF(ISERROR(VLOOKUP(CS9,'FR Pigs'!1:5990,13)), "-",VLOOKUP(CS9,'FR Pigs'!1:5990,13))</f>
        <v>2.36</v>
      </c>
      <c r="CT28" s="217">
        <f>IF(ISERROR(VLOOKUP(CT9,'FR Pigs'!1:5990,13)), "-",VLOOKUP(CT9,'FR Pigs'!1:5990,13))</f>
        <v>2.4900000000000002</v>
      </c>
      <c r="CU28" s="217">
        <f>IF(ISERROR(VLOOKUP(CU9,'FR Pigs'!1:5990,13)), "-",VLOOKUP(CU9,'FR Pigs'!1:5990,13))</f>
        <v>2.46</v>
      </c>
      <c r="CV28" s="217">
        <f>IF(ISERROR(VLOOKUP(CV9,'FR Pigs'!1:5990,13)), "-",VLOOKUP(CV9,'FR Pigs'!1:5990,13))</f>
        <v>2.3199999999999998</v>
      </c>
      <c r="CW28" s="217">
        <f>IF(ISERROR(VLOOKUP(CW9,'FR Pigs'!1:5990,13)), "-",VLOOKUP(CW9,'FR Pigs'!1:5990,13))</f>
        <v>2.4900000000000002</v>
      </c>
      <c r="CX28" s="217">
        <f>IF(ISERROR(VLOOKUP(CX9,'FR Pigs'!1:5990,13)), "-",VLOOKUP(CX9,'FR Pigs'!1:5990,13))</f>
        <v>2.5099999999999998</v>
      </c>
      <c r="CY28" s="217">
        <f>IF(ISERROR(VLOOKUP(CY9,'FR Pigs'!1:5990,13)), "-",VLOOKUP(CY9,'FR Pigs'!1:5990,13))</f>
        <v>2.42</v>
      </c>
      <c r="CZ28" s="217">
        <f>IF(ISERROR(VLOOKUP(CZ9,'FR Pigs'!1:5990,13)), "-",VLOOKUP(CZ9,'FR Pigs'!1:5990,13))</f>
        <v>2.5299999999999998</v>
      </c>
      <c r="DA28" s="217">
        <f>IF(ISERROR(VLOOKUP(DA9,'FR Pigs'!1:5990,13)), "-",VLOOKUP(DA9,'FR Pigs'!1:5990,13))</f>
        <v>2.5099999999999998</v>
      </c>
      <c r="DB28" s="217">
        <f>IF(ISERROR(VLOOKUP(DB9,'FR Pigs'!1:5990,13)), "-",VLOOKUP(DB9,'FR Pigs'!1:5990,13))</f>
        <v>2.59</v>
      </c>
      <c r="DC28" s="217">
        <f>IF(ISERROR(VLOOKUP(DC9,'FR Pigs'!1:5990,13)), "-",VLOOKUP(DC9,'FR Pigs'!1:5990,13))</f>
        <v>2.62</v>
      </c>
      <c r="DD28" s="217">
        <f>IF(ISERROR(VLOOKUP(DD9,'FR Pigs'!1:5990,13)), "-",VLOOKUP(DD9,'FR Pigs'!1:5990,13))</f>
        <v>2.66</v>
      </c>
      <c r="DE28" s="217">
        <f>IF(ISERROR(VLOOKUP(DE9,'FR Pigs'!1:5990,13)), "-",VLOOKUP(DE9,'FR Pigs'!1:5990,13))</f>
        <v>2.58</v>
      </c>
      <c r="DF28" s="217">
        <f>IF(ISERROR(VLOOKUP(DF9,'FR Pigs'!1:5990,13)), "-",VLOOKUP(DF9,'FR Pigs'!1:5990,13))</f>
        <v>2.65</v>
      </c>
      <c r="DG28" s="217">
        <f>IF(ISERROR(VLOOKUP(DG9,'FR Pigs'!1:5990,13)), "-",VLOOKUP(DG9,'FR Pigs'!1:5990,13))</f>
        <v>2.63</v>
      </c>
      <c r="DH28" s="217">
        <f>IF(ISERROR(VLOOKUP(DH9,'FR Pigs'!1:5990,13)), "-",VLOOKUP(DH9,'FR Pigs'!1:5990,13))</f>
        <v>2.64</v>
      </c>
      <c r="DI28" s="217">
        <f>IF(ISERROR(VLOOKUP(DI9,'FR Pigs'!1:5990,13)), "-",VLOOKUP(DI9,'FR Pigs'!1:5990,13))</f>
        <v>2.58</v>
      </c>
      <c r="DJ28" s="217">
        <f>IF(ISERROR(VLOOKUP(DJ9,'FR Pigs'!1:5990,13)), "-",VLOOKUP(DJ9,'FR Pigs'!1:5990,13))</f>
        <v>2.59</v>
      </c>
      <c r="DK28" s="217">
        <f>IF(ISERROR(VLOOKUP(DK9,'FR Pigs'!1:5990,13)), "-",VLOOKUP(DK9,'FR Pigs'!1:5990,13))</f>
        <v>2.65</v>
      </c>
      <c r="DL28" s="217">
        <f>IF(ISERROR(VLOOKUP(DL9,'FR Pigs'!1:5990,13)), "-",VLOOKUP(DL9,'FR Pigs'!1:5990,13))</f>
        <v>2.56</v>
      </c>
      <c r="DM28" s="217">
        <f>IF(ISERROR(VLOOKUP(DM9,'FR Pigs'!1:5990,13)), "-",VLOOKUP(DM9,'FR Pigs'!1:5990,13))</f>
        <v>2.67</v>
      </c>
      <c r="DN28" s="217">
        <f>IF(ISERROR(VLOOKUP(DN9,'FR Pigs'!1:5990,13)), "-",VLOOKUP(DN9,'FR Pigs'!1:5990,13))</f>
        <v>2.56</v>
      </c>
      <c r="DO28" s="217">
        <f>IF(ISERROR(VLOOKUP(DO9,'FR Pigs'!1:5990,13)), "-",VLOOKUP(DO9,'FR Pigs'!1:5990,13))</f>
        <v>2.64</v>
      </c>
      <c r="DP28" s="217">
        <f>IF(ISERROR(VLOOKUP(DP9,'FR Pigs'!1:5990,13)), "-",VLOOKUP(DP9,'FR Pigs'!1:5990,13))</f>
        <v>2.56</v>
      </c>
      <c r="DQ28" s="217">
        <f>IF(ISERROR(VLOOKUP(DQ9,'FR Pigs'!1:5990,13)), "-",VLOOKUP(DQ9,'FR Pigs'!1:5990,13))</f>
        <v>2.63</v>
      </c>
      <c r="DR28" s="217">
        <f>IF(ISERROR(VLOOKUP(DR9,'FR Pigs'!1:5990,13)), "-",VLOOKUP(DR9,'FR Pigs'!1:5990,13))</f>
        <v>2.71</v>
      </c>
      <c r="DS28" s="217">
        <f>IF(ISERROR(VLOOKUP(DS9,'FR Pigs'!1:5990,13)), "-",VLOOKUP(DS9,'FR Pigs'!1:5990,13))</f>
        <v>2.65</v>
      </c>
      <c r="DT28" s="217">
        <f>IF(ISERROR(VLOOKUP(DT9,'FR Pigs'!1:5990,13)), "-",VLOOKUP(DT9,'FR Pigs'!1:5990,13))</f>
        <v>2.63</v>
      </c>
      <c r="DU28" s="217">
        <f>IF(ISERROR(VLOOKUP(DU9,'FR Pigs'!1:5990,13)), "-",VLOOKUP(DU9,'FR Pigs'!1:5990,13))</f>
        <v>2.52</v>
      </c>
      <c r="DV28" s="217">
        <f>IF(ISERROR(VLOOKUP(DV9,'FR Pigs'!1:5990,13)), "-",VLOOKUP(DV9,'FR Pigs'!1:5990,13))</f>
        <v>2.57</v>
      </c>
      <c r="DW28" s="217">
        <f>IF(ISERROR(VLOOKUP(DW9,'FR Pigs'!1:5990,13)), "-",VLOOKUP(DW9,'FR Pigs'!1:5990,13))</f>
        <v>2.59</v>
      </c>
      <c r="DX28" s="217">
        <f>IF(ISERROR(VLOOKUP(DX9,'FR Pigs'!1:5990,13)), "-",VLOOKUP(DX9,'FR Pigs'!1:5990,13))</f>
        <v>2.5099999999999998</v>
      </c>
      <c r="DY28" s="217">
        <f>IF(ISERROR(VLOOKUP(DY9,'FR Pigs'!1:5990,13)), "-",VLOOKUP(DY9,'FR Pigs'!1:5990,13))</f>
        <v>2.4500000000000002</v>
      </c>
      <c r="DZ28" s="217">
        <f>IF(ISERROR(VLOOKUP(DZ9,'FR Pigs'!1:5990,13)), "-",VLOOKUP(DZ9,'FR Pigs'!1:5990,13))</f>
        <v>2.54</v>
      </c>
      <c r="EA28" s="217">
        <f>IF(ISERROR(VLOOKUP(EA9,'FR Pigs'!1:5990,13)), "-",VLOOKUP(EA9,'FR Pigs'!1:5990,13))</f>
        <v>2.52</v>
      </c>
      <c r="EB28" s="217">
        <f>IF(ISERROR(VLOOKUP(EB9,'FR Pigs'!1:5990,13)), "-",VLOOKUP(EB9,'FR Pigs'!1:5990,13))</f>
        <v>2.46</v>
      </c>
      <c r="EC28" s="217">
        <f>IF(ISERROR(VLOOKUP(EC9,'FR Pigs'!1:5990,13)), "-",VLOOKUP(EC9,'FR Pigs'!1:5990,13))</f>
        <v>2.41</v>
      </c>
      <c r="ED28" s="217">
        <f>IF(ISERROR(VLOOKUP(ED9,'FR Pigs'!1:5990,13)), "-",VLOOKUP(ED9,'FR Pigs'!1:5990,13))</f>
        <v>2.57</v>
      </c>
      <c r="EE28" s="217">
        <f>IF(ISERROR(VLOOKUP(EE9,'FR Pigs'!1:5990,13)), "-",VLOOKUP(EE9,'FR Pigs'!1:5990,13))</f>
        <v>2.48</v>
      </c>
      <c r="EF28" s="217">
        <f>IF(ISERROR(VLOOKUP(EF9,'FR Pigs'!1:5990,13)), "-",VLOOKUP(EF9,'FR Pigs'!1:5990,13))</f>
        <v>2.58</v>
      </c>
      <c r="EG28" s="217">
        <f>IF(ISERROR(VLOOKUP(EG9,'FR Pigs'!1:5990,13)), "-",VLOOKUP(EG9,'FR Pigs'!1:5990,13))</f>
        <v>2.4700000000000002</v>
      </c>
      <c r="EH28" s="217">
        <f>IF(ISERROR(VLOOKUP(EH9,'FR Pigs'!1:5990,13)), "-",VLOOKUP(EH9,'FR Pigs'!1:5990,13))</f>
        <v>2.6</v>
      </c>
      <c r="EI28" s="217">
        <f>IF(ISERROR(VLOOKUP(EI9,'FR Pigs'!1:5990,13)), "-",VLOOKUP(EI9,'FR Pigs'!1:5990,13))</f>
        <v>2.38</v>
      </c>
      <c r="EJ28" s="217">
        <f>IF(ISERROR(VLOOKUP(EJ9,'FR Pigs'!1:5990,13)), "-",VLOOKUP(EJ9,'FR Pigs'!1:5990,13))</f>
        <v>2.38</v>
      </c>
      <c r="EK28" s="217">
        <f>IF(ISERROR(VLOOKUP(EK9,'FR Pigs'!1:5990,13)), "-",VLOOKUP(EK9,'FR Pigs'!1:5990,13))</f>
        <v>2.4700000000000002</v>
      </c>
      <c r="EL28" s="217">
        <f>IF(ISERROR(VLOOKUP(EL9,'FR Pigs'!1:5990,13)), "-",VLOOKUP(EL9,'FR Pigs'!1:5990,13))</f>
        <v>2.52</v>
      </c>
      <c r="EM28" s="217">
        <f>IF(ISERROR(VLOOKUP(EM9,'FR Pigs'!1:5990,13)), "-",VLOOKUP(EM9,'FR Pigs'!1:5990,13))</f>
        <v>2.52</v>
      </c>
      <c r="EN28" s="217">
        <f>IF(ISERROR(VLOOKUP(EN9,'FR Pigs'!1:5990,13)), "-",VLOOKUP(EN9,'FR Pigs'!1:5990,13))</f>
        <v>2.4500000000000002</v>
      </c>
      <c r="EO28" s="217">
        <f>IF(ISERROR(VLOOKUP(EO9,'FR Pigs'!1:5990,13)), "-",VLOOKUP(EO9,'FR Pigs'!1:5990,13))</f>
        <v>2.42</v>
      </c>
      <c r="EP28" s="217">
        <f>IF(ISERROR(VLOOKUP(EP9,'FR Pigs'!1:5990,13)), "-",VLOOKUP(EP9,'FR Pigs'!1:5990,13))</f>
        <v>2.67</v>
      </c>
      <c r="EQ28" s="217">
        <f>IF(ISERROR(VLOOKUP(EQ9,'FR Pigs'!1:5990,13)), "-",VLOOKUP(EQ9,'FR Pigs'!1:5990,13))</f>
        <v>2.4700000000000002</v>
      </c>
      <c r="ER28" s="217">
        <f>IF(ISERROR(VLOOKUP(ER9,'FR Pigs'!1:5990,13)), "-",VLOOKUP(ER9,'FR Pigs'!1:5990,13))</f>
        <v>2.4500000000000002</v>
      </c>
      <c r="ES28" s="217">
        <f>IF(ISERROR(VLOOKUP(ES9,'FR Pigs'!1:5990,13)), "-",VLOOKUP(ES9,'FR Pigs'!1:5990,13))</f>
        <v>2.46</v>
      </c>
      <c r="ET28" s="217">
        <f>IF(ISERROR(VLOOKUP(ET9,'FR Pigs'!1:5990,13)), "-",VLOOKUP(ET9,'FR Pigs'!1:5990,13))</f>
        <v>2.4700000000000002</v>
      </c>
      <c r="EU28" s="217">
        <f>IF(ISERROR(VLOOKUP(EU9,'FR Pigs'!1:5990,13)), "-",VLOOKUP(EU9,'FR Pigs'!1:5990,13))</f>
        <v>2.46</v>
      </c>
      <c r="EV28" s="217">
        <f>IF(ISERROR(VLOOKUP(EV9,'FR Pigs'!1:5990,13)), "-",VLOOKUP(EV9,'FR Pigs'!1:5990,13))</f>
        <v>2.44</v>
      </c>
      <c r="EW28" s="217">
        <f>IF(ISERROR(VLOOKUP(EW9,'FR Pigs'!1:5990,13)), "-",VLOOKUP(EW9,'FR Pigs'!1:5990,13))</f>
        <v>2.52</v>
      </c>
      <c r="EX28" s="217">
        <f>IF(ISERROR(VLOOKUP(EX9,'FR Pigs'!1:5990,13)), "-",VLOOKUP(EX9,'FR Pigs'!1:5990,13))</f>
        <v>2.5499999999999998</v>
      </c>
      <c r="EY28" s="217">
        <f>IF(ISERROR(VLOOKUP(EY9,'FR Pigs'!1:5990,13)), "-",VLOOKUP(EY9,'FR Pigs'!1:5990,13))</f>
        <v>2.4900000000000002</v>
      </c>
      <c r="EZ28" s="217">
        <f>IF(ISERROR(VLOOKUP(EZ9,'FR Pigs'!1:5990,13)), "-",VLOOKUP(EZ9,'FR Pigs'!1:5990,13))</f>
        <v>2.59</v>
      </c>
      <c r="FA28" s="217">
        <f>IF(ISERROR(VLOOKUP(FA9,'FR Pigs'!1:5990,13)), "-",VLOOKUP(FA9,'FR Pigs'!1:5990,13))</f>
        <v>2.61</v>
      </c>
      <c r="FB28" s="217">
        <f>IF(ISERROR(VLOOKUP(FB9,'FR Pigs'!1:5990,13)), "-",VLOOKUP(FB9,'FR Pigs'!1:5990,13))</f>
        <v>3.02</v>
      </c>
      <c r="FC28" s="217">
        <f>IF(ISERROR(VLOOKUP(FC9,'FR Pigs'!1:5990,13)), "-",VLOOKUP(FC9,'FR Pigs'!1:5990,13))</f>
        <v>2.77</v>
      </c>
      <c r="FD28" s="217">
        <f>IF(ISERROR(VLOOKUP(FD9,'FR Pigs'!1:5990,13)), "-",VLOOKUP(FD9,'FR Pigs'!1:5990,13))</f>
        <v>2.69</v>
      </c>
      <c r="FE28" s="217">
        <f>IF(ISERROR(VLOOKUP(FE9,'FR Pigs'!1:5990,13)), "-",VLOOKUP(FE9,'FR Pigs'!1:5990,13))</f>
        <v>2.68</v>
      </c>
      <c r="FF28" s="217">
        <f>IF(ISERROR(VLOOKUP(FF9,'FR Pigs'!1:5990,13)), "-",VLOOKUP(FF9,'FR Pigs'!1:5990,13))</f>
        <v>2.7</v>
      </c>
      <c r="FG28" s="217">
        <f>IF(ISERROR(VLOOKUP(FG9,'FR Pigs'!1:5990,13)), "-",VLOOKUP(FG9,'FR Pigs'!1:5990,13))</f>
        <v>2.78</v>
      </c>
      <c r="FH28" s="217">
        <f>IF(ISERROR(VLOOKUP(FH9,'FR Pigs'!1:5990,13)), "-",VLOOKUP(FH9,'FR Pigs'!1:5990,13))</f>
        <v>2.74</v>
      </c>
      <c r="FI28" s="217">
        <f>IF(ISERROR(VLOOKUP(FI9,'FR Pigs'!1:5990,13)), "-",VLOOKUP(FI9,'FR Pigs'!1:5990,13))</f>
        <v>2.79</v>
      </c>
      <c r="FJ28" s="217">
        <f>IF(ISERROR(VLOOKUP(FJ9,'FR Pigs'!1:5990,13)), "-",VLOOKUP(FJ9,'FR Pigs'!1:5990,13))</f>
        <v>2.79</v>
      </c>
      <c r="FK28" s="217">
        <f>IF(ISERROR(VLOOKUP(FK9,'FR Pigs'!1:5990,13)), "-",VLOOKUP(FK9,'FR Pigs'!1:5990,13))</f>
        <v>2.89</v>
      </c>
      <c r="FL28" s="217">
        <f>IF(ISERROR(VLOOKUP(FL9,'FR Pigs'!1:5990,13)), "-",VLOOKUP(FL9,'FR Pigs'!1:5990,13))</f>
        <v>2.75</v>
      </c>
      <c r="FM28" s="217">
        <f>IF(ISERROR(VLOOKUP(FM9,'FR Pigs'!1:5990,13)), "-",VLOOKUP(FM9,'FR Pigs'!1:5990,13))</f>
        <v>2.73</v>
      </c>
      <c r="FN28" s="217">
        <f>IF(ISERROR(VLOOKUP(FN9,'FR Pigs'!1:5990,13)), "-",VLOOKUP(FN9,'FR Pigs'!1:5990,13))</f>
        <v>2.75</v>
      </c>
      <c r="FO28" s="217">
        <f>IF(ISERROR(VLOOKUP(FO9,'FR Pigs'!1:5990,13)), "-",VLOOKUP(FO9,'FR Pigs'!1:5990,13))</f>
        <v>2.79</v>
      </c>
      <c r="FP28" s="217">
        <f>IF(ISERROR(VLOOKUP(FP9,'FR Pigs'!1:5990,13)), "-",VLOOKUP(FP9,'FR Pigs'!1:5990,13))</f>
        <v>2.79</v>
      </c>
      <c r="FQ28" s="217">
        <f>IF(ISERROR(VLOOKUP(FQ9,'FR Pigs'!1:5990,13)), "-",VLOOKUP(FQ9,'FR Pigs'!1:5990,13))</f>
        <v>2.76</v>
      </c>
      <c r="FR28" s="217">
        <f>IF(ISERROR(VLOOKUP(FR9,'FR Pigs'!1:5990,13)), "-",VLOOKUP(FR9,'FR Pigs'!1:5990,13))</f>
        <v>2.83</v>
      </c>
      <c r="FS28" s="217">
        <f>IF(ISERROR(VLOOKUP(FS9,'FR Pigs'!1:5990,13)), "-",VLOOKUP(FS9,'FR Pigs'!1:5990,13))</f>
        <v>2.77</v>
      </c>
      <c r="FT28" s="217">
        <f>IF(ISERROR(VLOOKUP(FT9,'FR Pigs'!1:5990,13)), "-",VLOOKUP(FT9,'FR Pigs'!1:5990,13))</f>
        <v>2.83</v>
      </c>
      <c r="FU28" s="217">
        <f>IF(ISERROR(VLOOKUP(FU9,'FR Pigs'!1:5990,13)), "-",VLOOKUP(FU9,'FR Pigs'!1:5990,13))</f>
        <v>2.9</v>
      </c>
      <c r="FV28" s="217">
        <f>IF(ISERROR(VLOOKUP(FV9,'FR Pigs'!1:5990,13)), "-",VLOOKUP(FV9,'FR Pigs'!1:5990,13))</f>
        <v>2.89</v>
      </c>
      <c r="FW28" s="217">
        <f>IF(ISERROR(VLOOKUP(FW9,'FR Pigs'!1:5990,13)), "-",VLOOKUP(FW9,'FR Pigs'!1:5990,13))</f>
        <v>2.93</v>
      </c>
      <c r="FX28" s="217">
        <f>IF(ISERROR(VLOOKUP(FX9,'FR Pigs'!1:5990,13)), "-",VLOOKUP(FX9,'FR Pigs'!1:5990,13))</f>
        <v>2.98</v>
      </c>
      <c r="FY28" s="217">
        <f>IF(ISERROR(VLOOKUP(FY9,'FR Pigs'!1:5990,13)), "-",VLOOKUP(FY9,'FR Pigs'!1:5990,13))</f>
        <v>3.11</v>
      </c>
      <c r="FZ28" s="217">
        <f>IF(ISERROR(VLOOKUP(FZ9,'FR Pigs'!1:5990,13)), "-",VLOOKUP(FZ9,'FR Pigs'!1:5990,13))</f>
        <v>2.92</v>
      </c>
      <c r="GA28" s="217">
        <f>IF(ISERROR(VLOOKUP(GA9,'FR Pigs'!1:5990,13)), "-",VLOOKUP(GA9,'FR Pigs'!1:5990,13))</f>
        <v>2.94</v>
      </c>
      <c r="GB28" s="217">
        <f>IF(ISERROR(VLOOKUP(GB9,'FR Pigs'!1:5990,13)), "-",VLOOKUP(GB9,'FR Pigs'!1:5990,13))</f>
        <v>2.91</v>
      </c>
      <c r="GC28" s="217">
        <f>IF(ISERROR(VLOOKUP(GC9,'FR Pigs'!1:5990,13)), "-",VLOOKUP(GC9,'FR Pigs'!1:5990,13))</f>
        <v>2.95</v>
      </c>
      <c r="GD28" s="217">
        <f>IF(ISERROR(VLOOKUP(GD9,'FR Pigs'!1:5990,13)), "-",VLOOKUP(GD9,'FR Pigs'!1:5990,13))</f>
        <v>2.97</v>
      </c>
      <c r="GE28" s="217">
        <f>IF(ISERROR(VLOOKUP(GE9,'FR Pigs'!1:5990,13)), "-",VLOOKUP(GE9,'FR Pigs'!1:5990,13))</f>
        <v>2.92</v>
      </c>
      <c r="GF28" s="217">
        <f>IF(ISERROR(VLOOKUP(GF9,'FR Pigs'!1:5990,13)), "-",VLOOKUP(GF9,'FR Pigs'!1:5990,13))</f>
        <v>2.92</v>
      </c>
      <c r="GG28" s="217">
        <f>IF(ISERROR(VLOOKUP(GG9,'FR Pigs'!1:5990,13)), "-",VLOOKUP(GG9,'FR Pigs'!1:5990,13))</f>
        <v>2.98</v>
      </c>
      <c r="GH28" s="217">
        <f>IF(ISERROR(VLOOKUP(GH9,'FR Pigs'!1:5990,13)), "-",VLOOKUP(GH9,'FR Pigs'!1:5990,13))</f>
        <v>2.99</v>
      </c>
      <c r="GI28" s="217">
        <f>IF(ISERROR(VLOOKUP(GI9,'FR Pigs'!1:5990,13)), "-",VLOOKUP(GI9,'FR Pigs'!1:5990,13))</f>
        <v>3.01</v>
      </c>
      <c r="GJ28" s="217">
        <f>IF(ISERROR(VLOOKUP(GJ9,'FR Pigs'!1:5990,13)), "-",VLOOKUP(GJ9,'FR Pigs'!1:5990,13))</f>
        <v>3.07</v>
      </c>
      <c r="GK28" s="217">
        <f>IF(ISERROR(VLOOKUP(GK9,'FR Pigs'!1:5990,13)), "-",VLOOKUP(GK9,'FR Pigs'!1:5990,13))</f>
        <v>3.07</v>
      </c>
      <c r="GL28" s="217">
        <f>IF(ISERROR(VLOOKUP(GL9,'FR Pigs'!1:5990,13)), "-",VLOOKUP(GL9,'FR Pigs'!1:5990,13))</f>
        <v>3.06</v>
      </c>
      <c r="GM28" s="217">
        <f>IF(ISERROR(VLOOKUP(GM9,'FR Pigs'!1:5990,13)), "-",VLOOKUP(GM9,'FR Pigs'!1:5990,13))</f>
        <v>3.01</v>
      </c>
      <c r="GN28" s="217">
        <f>IF(ISERROR(VLOOKUP(GN9,'FR Pigs'!1:5990,13)), "-",VLOOKUP(GN9,'FR Pigs'!1:5990,13))</f>
        <v>3</v>
      </c>
      <c r="GO28" s="217">
        <f>IF(ISERROR(VLOOKUP(GO9,'FR Pigs'!1:5990,13)), "-",VLOOKUP(GO9,'FR Pigs'!1:5990,13))</f>
        <v>2.84</v>
      </c>
      <c r="GP28" s="217">
        <f>IF(ISERROR(VLOOKUP(GP9,'FR Pigs'!1:5990,13)), "-",VLOOKUP(GP9,'FR Pigs'!1:5990,13))</f>
        <v>2.87</v>
      </c>
      <c r="GQ28" s="217">
        <f>IF(ISERROR(VLOOKUP(GQ9,'FR Pigs'!1:5990,13)), "-",VLOOKUP(GQ9,'FR Pigs'!1:5990,13))</f>
        <v>2.89</v>
      </c>
      <c r="GR28" s="217">
        <f>IF(ISERROR(VLOOKUP(GR9,'FR Pigs'!1:5990,13)), "-",VLOOKUP(GR9,'FR Pigs'!1:5990,13))</f>
        <v>2.89</v>
      </c>
      <c r="GS28" s="217">
        <f>IF(ISERROR(VLOOKUP(GS9,'FR Pigs'!1:5990,13)), "-",VLOOKUP(GS9,'FR Pigs'!1:5990,13))</f>
        <v>2.94</v>
      </c>
      <c r="GT28" s="217">
        <f>IF(ISERROR(VLOOKUP(GT9,'FR Pigs'!1:5990,13)), "-",VLOOKUP(GT9,'FR Pigs'!1:5990,13))</f>
        <v>2.97</v>
      </c>
      <c r="GU28" s="217">
        <f>IF(ISERROR(VLOOKUP(GU9,'FR Pigs'!1:5990,13)), "-",VLOOKUP(GU9,'FR Pigs'!1:5990,13))</f>
        <v>2.97</v>
      </c>
      <c r="GV28" s="217">
        <f>IF(ISERROR(VLOOKUP(GV9,'FR Pigs'!1:5990,13)), "-",VLOOKUP(GV9,'FR Pigs'!1:5990,13))</f>
        <v>3.03</v>
      </c>
      <c r="GW28" s="217">
        <f>IF(ISERROR(VLOOKUP(GW9,'FR Pigs'!1:5990,13)), "-",VLOOKUP(GW9,'FR Pigs'!1:5990,13))</f>
        <v>3.03</v>
      </c>
      <c r="GX28" s="217">
        <f>IF(ISERROR(VLOOKUP(GX9,'FR Pigs'!1:5990,13)), "-",VLOOKUP(GX9,'FR Pigs'!1:5990,13))</f>
        <v>3.03</v>
      </c>
      <c r="GY28" s="217">
        <f>IF(ISERROR(VLOOKUP(GY9,'FR Pigs'!1:5990,13)), "-",VLOOKUP(GY9,'FR Pigs'!1:5990,13))</f>
        <v>3.03</v>
      </c>
      <c r="GZ28" s="217" t="str">
        <f>IF(ISERROR(VLOOKUP(GZ9,'FR Pigs'!1:5990,13)), "-",VLOOKUP(GZ9,'FR Pigs'!1:5990,13))</f>
        <v>na</v>
      </c>
      <c r="HA28" s="217" t="str">
        <f>IF(ISERROR(VLOOKUP(HA9,'FR Pigs'!1:5990,13)), "-",VLOOKUP(HA9,'FR Pigs'!1:5990,13))</f>
        <v>na</v>
      </c>
      <c r="HB28" s="217" t="str">
        <f>IF(ISERROR(VLOOKUP(HB9,'FR Pigs'!1:5990,13)), "-",VLOOKUP(HB9,'FR Pigs'!1:5990,13))</f>
        <v>na</v>
      </c>
      <c r="HC28" s="217" t="str">
        <f>IF(ISERROR(VLOOKUP(HC9,'FR Pigs'!1:5990,13)), "-",VLOOKUP(HC9,'FR Pigs'!1:5990,13))</f>
        <v>na</v>
      </c>
      <c r="HD28" s="217" t="str">
        <f>IF(ISERROR(VLOOKUP(HD9,'FR Pigs'!1:5990,13)), "-",VLOOKUP(HD9,'FR Pigs'!1:5990,13))</f>
        <v>na</v>
      </c>
      <c r="HE28" s="217" t="str">
        <f>IF(ISERROR(VLOOKUP(HE9,'FR Pigs'!1:5990,13)), "-",VLOOKUP(HE9,'FR Pigs'!1:5990,13))</f>
        <v>na</v>
      </c>
      <c r="HF28" s="217" t="str">
        <f>IF(ISERROR(VLOOKUP(HF9,'FR Pigs'!1:5990,13)), "-",VLOOKUP(HF9,'FR Pigs'!1:5990,13))</f>
        <v>na</v>
      </c>
      <c r="HG28" s="217" t="str">
        <f>IF(ISERROR(VLOOKUP(HG9,'FR Pigs'!1:5990,13)), "-",VLOOKUP(HG9,'FR Pigs'!1:5990,13))</f>
        <v>na</v>
      </c>
      <c r="HH28" s="217" t="str">
        <f>IF(ISERROR(VLOOKUP(HH9,'FR Pigs'!1:5990,13)), "-",VLOOKUP(HH9,'FR Pigs'!1:5990,13))</f>
        <v>na</v>
      </c>
      <c r="HI28" s="217">
        <f>IF(ISERROR(VLOOKUP(HI9,'FR Pigs'!1:5990,13)), "-",VLOOKUP(HI9,'FR Pigs'!1:5990,13))</f>
        <v>3.14</v>
      </c>
      <c r="HJ28" s="217">
        <f>IF(ISERROR(VLOOKUP(HJ9,'FR Pigs'!1:5990,13)), "-",VLOOKUP(HJ9,'FR Pigs'!1:5990,13))</f>
        <v>3.06</v>
      </c>
      <c r="HK28" s="217">
        <f>IF(ISERROR(VLOOKUP(HK9,'FR Pigs'!1:5990,13)), "-",VLOOKUP(HK9,'FR Pigs'!1:5990,13))</f>
        <v>3.13</v>
      </c>
      <c r="HL28" s="217">
        <f>IF(ISERROR(VLOOKUP(HL9,'FR Pigs'!1:5990,13)), "-",VLOOKUP(HL9,'FR Pigs'!1:5990,13))</f>
        <v>3.1</v>
      </c>
      <c r="HM28" s="217">
        <f>IF(ISERROR(VLOOKUP(HM9,'FR Pigs'!1:5990,13)), "-",VLOOKUP(HM9,'FR Pigs'!1:5990,13))</f>
        <v>3.01</v>
      </c>
      <c r="HN28" s="217">
        <f>IF(ISERROR(VLOOKUP(HN9,'FR Pigs'!1:5990,13)), "-",VLOOKUP(HN9,'FR Pigs'!1:5990,13))</f>
        <v>3.1</v>
      </c>
      <c r="HO28" s="217">
        <f>IF(ISERROR(VLOOKUP(HO9,'FR Pigs'!1:5990,13)), "-",VLOOKUP(HO9,'FR Pigs'!1:5990,13))</f>
        <v>3.06</v>
      </c>
      <c r="HP28" s="217">
        <f>IF(ISERROR(VLOOKUP(HP9,'FR Pigs'!1:5990,13)), "-",VLOOKUP(HP9,'FR Pigs'!1:5990,13))</f>
        <v>3.04</v>
      </c>
      <c r="HQ28" s="217">
        <f>IF(ISERROR(VLOOKUP(HQ9,'FR Pigs'!1:5990,13)), "-",VLOOKUP(HQ9,'FR Pigs'!1:5990,13))</f>
        <v>3.06</v>
      </c>
      <c r="HR28" s="217">
        <f>IF(ISERROR(VLOOKUP(HR9,'FR Pigs'!1:5990,13)), "-",VLOOKUP(HR9,'FR Pigs'!1:5990,13))</f>
        <v>3.02</v>
      </c>
      <c r="HS28" s="217">
        <f>IF(ISERROR(VLOOKUP(HS9,'FR Pigs'!1:5990,13)), "-",VLOOKUP(HS9,'FR Pigs'!1:5990,13))</f>
        <v>3.14</v>
      </c>
      <c r="HT28" s="217">
        <f>IF(ISERROR(VLOOKUP(HT9,'FR Pigs'!1:5990,13)), "-",VLOOKUP(HT9,'FR Pigs'!1:5990,13))</f>
        <v>3.07</v>
      </c>
      <c r="HU28" s="217">
        <f>IF(ISERROR(VLOOKUP(HU9,'FR Pigs'!1:5990,13)), "-",VLOOKUP(HU9,'FR Pigs'!1:5990,13))</f>
        <v>3.05</v>
      </c>
      <c r="HV28" s="217">
        <f>IF(ISERROR(VLOOKUP(HV9,'FR Pigs'!1:5990,13)), "-",VLOOKUP(HV9,'FR Pigs'!1:5990,13))</f>
        <v>3.08</v>
      </c>
      <c r="HW28" s="217">
        <f>IF(ISERROR(VLOOKUP(HW9,'FR Pigs'!1:5990,13)), "-",VLOOKUP(HW9,'FR Pigs'!1:5990,13))</f>
        <v>3.02</v>
      </c>
      <c r="HX28" s="217">
        <f>IF(ISERROR(VLOOKUP(HX9,'FR Pigs'!1:5990,13)), "-",VLOOKUP(HX9,'FR Pigs'!1:5990,13))</f>
        <v>3</v>
      </c>
      <c r="HY28" s="217">
        <f>IF(ISERROR(VLOOKUP(HY9,'FR Pigs'!1:5990,13)), "-",VLOOKUP(HY9,'FR Pigs'!1:5990,13))</f>
        <v>3</v>
      </c>
      <c r="HZ28" s="217">
        <f>IF(ISERROR(VLOOKUP(HZ9,'FR Pigs'!1:5990,13)), "-",VLOOKUP(HZ9,'FR Pigs'!1:5990,13))</f>
        <v>2.99</v>
      </c>
      <c r="IA28" s="217">
        <f>IF(ISERROR(VLOOKUP(IA9,'FR Pigs'!1:5990,13)), "-",VLOOKUP(IA9,'FR Pigs'!1:5990,13))</f>
        <v>3.02</v>
      </c>
      <c r="IB28" s="217">
        <f>IF(ISERROR(VLOOKUP(IB9,'FR Pigs'!1:5990,13)), "-",VLOOKUP(IB9,'FR Pigs'!1:5990,13))</f>
        <v>3</v>
      </c>
      <c r="IC28" s="217">
        <f>IF(ISERROR(VLOOKUP(IC9,'FR Pigs'!1:5990,13)), "-",VLOOKUP(IC9,'FR Pigs'!1:5990,13))</f>
        <v>3.04</v>
      </c>
      <c r="ID28" s="217">
        <f>IF(ISERROR(VLOOKUP(ID9,'FR Pigs'!1:5990,13)), "-",VLOOKUP(ID9,'FR Pigs'!1:5990,13))</f>
        <v>3.04</v>
      </c>
      <c r="IE28" s="217">
        <f>IF(ISERROR(VLOOKUP(IE9,'FR Pigs'!1:5990,13)), "-",VLOOKUP(IE9,'FR Pigs'!1:5990,13))</f>
        <v>3.06</v>
      </c>
      <c r="IF28" s="217">
        <f>IF(ISERROR(VLOOKUP(IF9,'FR Pigs'!1:5990,13)), "-",VLOOKUP(IF9,'FR Pigs'!1:5990,13))</f>
        <v>3.1</v>
      </c>
      <c r="IG28" s="217">
        <f>IF(ISERROR(VLOOKUP(IG9,'FR Pigs'!1:5990,13)), "-",VLOOKUP(IG9,'FR Pigs'!1:5990,13))</f>
        <v>3.02</v>
      </c>
      <c r="IH28" s="217">
        <f>IF(ISERROR(VLOOKUP(IH9,'FR Pigs'!1:5990,13)), "-",VLOOKUP(IH9,'FR Pigs'!1:5990,13))</f>
        <v>3.07</v>
      </c>
      <c r="II28" s="217">
        <f>IF(ISERROR(VLOOKUP(II9,'FR Pigs'!1:5990,13)), "-",VLOOKUP(II9,'FR Pigs'!1:5990,13))</f>
        <v>3.03</v>
      </c>
      <c r="IJ28" s="217">
        <f>IF(ISERROR(VLOOKUP(IJ9,'FR Pigs'!1:5990,13)), "-",VLOOKUP(IJ9,'FR Pigs'!1:5990,13))</f>
        <v>3.03</v>
      </c>
      <c r="IK28" s="217">
        <f>IF(ISERROR(VLOOKUP(IK9,'FR Pigs'!1:5990,13)), "-",VLOOKUP(IK9,'FR Pigs'!1:5990,13))</f>
        <v>3</v>
      </c>
      <c r="IL28" s="217">
        <f>IF(ISERROR(VLOOKUP(IL9,'FR Pigs'!1:5990,13)), "-",VLOOKUP(IL9,'FR Pigs'!1:5990,13))</f>
        <v>2.96</v>
      </c>
      <c r="IM28" s="217">
        <f>IF(ISERROR(VLOOKUP(IM9,'FR Pigs'!1:5990,13)), "-",VLOOKUP(IM9,'FR Pigs'!1:5990,13))</f>
        <v>2.93</v>
      </c>
      <c r="IN28" s="217">
        <f>IF(ISERROR(VLOOKUP(IN9,'FR Pigs'!1:5990,13)), "-",VLOOKUP(IN9,'FR Pigs'!1:5990,13))</f>
        <v>2.83</v>
      </c>
      <c r="IO28" s="217">
        <f>IF(ISERROR(VLOOKUP(IO9,'FR Pigs'!1:5990,13)), "-",VLOOKUP(IO9,'FR Pigs'!1:5990,13))</f>
        <v>2.8</v>
      </c>
      <c r="IP28" s="217">
        <f>IF(ISERROR(VLOOKUP(IP9,'FR Pigs'!1:5990,13)), "-",VLOOKUP(IP9,'FR Pigs'!1:5990,13))</f>
        <v>2.86</v>
      </c>
      <c r="IQ28" s="217">
        <f>IF(ISERROR(VLOOKUP(IQ9,'FR Pigs'!1:5990,13)), "-",VLOOKUP(IQ9,'FR Pigs'!1:5990,13))</f>
        <v>2.89</v>
      </c>
      <c r="IR28" s="217">
        <f>IF(ISERROR(VLOOKUP(IR9,'FR Pigs'!1:5990,13)), "-",VLOOKUP(IR9,'FR Pigs'!1:5990,13))</f>
        <v>2.82</v>
      </c>
      <c r="IS28" s="217">
        <f>IF(ISERROR(VLOOKUP(IS9,'FR Pigs'!1:5990,13)), "-",VLOOKUP(IS9,'FR Pigs'!1:5990,13))</f>
        <v>2.8</v>
      </c>
      <c r="IT28" s="217">
        <f>IF(ISERROR(VLOOKUP(IT9,'FR Pigs'!1:5990,13)), "-",VLOOKUP(IT9,'FR Pigs'!1:5990,13))</f>
        <v>2.81</v>
      </c>
      <c r="IU28" s="217">
        <f>IF(ISERROR(VLOOKUP(IU9,'FR Pigs'!1:5990,13)), "-",VLOOKUP(IU9,'FR Pigs'!1:5990,13))</f>
        <v>2.93</v>
      </c>
      <c r="IV28" s="217">
        <f>IF(ISERROR(VLOOKUP(IV9,'FR Pigs'!1:5990,13)), "-",VLOOKUP(IV9,'FR Pigs'!1:5990,13))</f>
        <v>2.86</v>
      </c>
      <c r="IW28" s="217">
        <f>IF(ISERROR(VLOOKUP(IW9,'FR Pigs'!1:5990,13)), "-",VLOOKUP(IW9,'FR Pigs'!1:5990,13))</f>
        <v>2.92</v>
      </c>
      <c r="IX28" s="217">
        <f>IF(ISERROR(VLOOKUP(IX9,'FR Pigs'!1:5990,13)), "-",VLOOKUP(IX9,'FR Pigs'!1:5990,13))</f>
        <v>2.89</v>
      </c>
      <c r="IY28" s="217">
        <f>IF(ISERROR(VLOOKUP(IY9,'FR Pigs'!1:5990,13)), "-",VLOOKUP(IY9,'FR Pigs'!1:5990,13))</f>
        <v>2.91</v>
      </c>
      <c r="IZ28" s="217">
        <f>IF(ISERROR(VLOOKUP(IZ9,'FR Pigs'!1:5990,13)), "-",VLOOKUP(IZ9,'FR Pigs'!1:5990,13))</f>
        <v>2.95</v>
      </c>
      <c r="JA28" s="217">
        <f>IF(ISERROR(VLOOKUP(JA9,'FR Pigs'!1:5990,13)), "-",VLOOKUP(JA9,'FR Pigs'!1:5990,13))</f>
        <v>2.88</v>
      </c>
      <c r="JB28" s="217">
        <f>IF(ISERROR(VLOOKUP(JB9,'FR Pigs'!1:5990,13)), "-",VLOOKUP(JB9,'FR Pigs'!1:5990,13))</f>
        <v>2.91</v>
      </c>
      <c r="JC28" s="217">
        <f>IF(ISERROR(VLOOKUP(JC9,'FR Pigs'!1:5990,13)), "-",VLOOKUP(JC9,'FR Pigs'!1:5990,13))</f>
        <v>2.93</v>
      </c>
      <c r="JD28" s="217">
        <f>IF(ISERROR(VLOOKUP(JD9,'FR Pigs'!1:5990,13)), "-",VLOOKUP(JD9,'FR Pigs'!1:5990,13))</f>
        <v>3.04</v>
      </c>
      <c r="JE28" s="217" t="str">
        <f>IF(ISERROR(VLOOKUP(JE9,'FR Pigs'!1:5990,13)), "-",VLOOKUP(JE9,'FR Pigs'!1:5990,13))</f>
        <v>na</v>
      </c>
      <c r="JF28" s="240"/>
      <c r="JG28" s="275"/>
      <c r="JH28" s="275"/>
      <c r="JW28" s="231"/>
      <c r="JX28" s="231"/>
    </row>
    <row r="29" spans="2:284" ht="15" customHeight="1">
      <c r="B29" s="285" t="s">
        <v>125</v>
      </c>
      <c r="C29" s="220"/>
      <c r="D29" s="214" t="s">
        <v>99</v>
      </c>
      <c r="E29" s="216" t="str">
        <f>IF(E9&lt;=43331,"na",IF(ISERROR(VLOOKUP(E9,'IT Pigs'!1:6000,4)),"-",VLOOKUP(E9,'IT Pigs'!1:6000,4)))</f>
        <v>na</v>
      </c>
      <c r="F29" s="216" t="str">
        <f>IF(F9&lt;=43331,"na",IF(ISERROR(VLOOKUP(F9,'IT Pigs'!1:6000,4)),"-",VLOOKUP(F9,'IT Pigs'!1:6000,4)))</f>
        <v>na</v>
      </c>
      <c r="G29" s="216" t="str">
        <f>IF(G9&lt;=43331,"na",IF(ISERROR(VLOOKUP(G9,'IT Pigs'!1:6000,4)),"-",VLOOKUP(G9,'IT Pigs'!1:6000,4)))</f>
        <v>na</v>
      </c>
      <c r="H29" s="216" t="str">
        <f>IF(H9&lt;=43331,"na",IF(ISERROR(VLOOKUP(H9,'IT Pigs'!1:6000,4)),"-",VLOOKUP(H9,'IT Pigs'!1:6000,4)))</f>
        <v>na</v>
      </c>
      <c r="I29" s="216" t="str">
        <f>IF(I9&lt;=43331,"na",IF(ISERROR(VLOOKUP(I9,'IT Pigs'!1:6000,4)),"-",VLOOKUP(I9,'IT Pigs'!1:6000,4)))</f>
        <v>na</v>
      </c>
      <c r="J29" s="216" t="str">
        <f>IF(J9&lt;=43331,"na",IF(ISERROR(VLOOKUP(J9,'IT Pigs'!1:6000,4)),"-",VLOOKUP(J9,'IT Pigs'!1:6000,4)))</f>
        <v>na</v>
      </c>
      <c r="K29" s="216" t="str">
        <f>IF(K9&lt;=43331,"na",IF(ISERROR(VLOOKUP(K9,'IT Pigs'!1:6000,4)),"-",VLOOKUP(K9,'IT Pigs'!1:6000,4)))</f>
        <v>na</v>
      </c>
      <c r="L29" s="216" t="str">
        <f>IF(L9&lt;=43331,"na",IF(ISERROR(VLOOKUP(L9,'IT Pigs'!1:6000,4)),"-",VLOOKUP(L9,'IT Pigs'!1:6000,4)))</f>
        <v>na</v>
      </c>
      <c r="M29" s="216" t="str">
        <f>IF(M9&lt;=43331,"na",IF(ISERROR(VLOOKUP(M9,'IT Pigs'!1:6000,4)),"-",VLOOKUP(M9,'IT Pigs'!1:6000,4)))</f>
        <v>na</v>
      </c>
      <c r="N29" s="216" t="str">
        <f>IF(N9&lt;=43331,"na",IF(ISERROR(VLOOKUP(N9,'IT Pigs'!1:6000,4)),"-",VLOOKUP(N9,'IT Pigs'!1:6000,4)))</f>
        <v>na</v>
      </c>
      <c r="O29" s="216" t="str">
        <f>IF(O9&lt;=43331,"na",IF(ISERROR(VLOOKUP(O9,'IT Pigs'!1:6000,4)),"-",VLOOKUP(O9,'IT Pigs'!1:6000,4)))</f>
        <v>na</v>
      </c>
      <c r="P29" s="216" t="str">
        <f>IF(P9&lt;=43331,"na",IF(ISERROR(VLOOKUP(P9,'IT Pigs'!1:6000,4)),"-",VLOOKUP(P9,'IT Pigs'!1:6000,4)))</f>
        <v>na</v>
      </c>
      <c r="Q29" s="216" t="str">
        <f>IF(Q9&lt;=43331,"na",IF(ISERROR(VLOOKUP(Q9,'IT Pigs'!1:6000,4)),"-",VLOOKUP(Q9,'IT Pigs'!1:6000,4)))</f>
        <v>na</v>
      </c>
      <c r="R29" s="216" t="str">
        <f>IF(R9&lt;=43331,"na",IF(ISERROR(VLOOKUP(R9,'IT Pigs'!1:6000,4)),"-",VLOOKUP(R9,'IT Pigs'!1:6000,4)))</f>
        <v>na</v>
      </c>
      <c r="S29" s="216" t="str">
        <f>IF(S9&lt;=43331,"na",IF(ISERROR(VLOOKUP(S9,'IT Pigs'!1:6000,4)),"-",VLOOKUP(S9,'IT Pigs'!1:6000,4)))</f>
        <v>na</v>
      </c>
      <c r="T29" s="216" t="str">
        <f>IF(T9&lt;=43331,"na",IF(ISERROR(VLOOKUP(T9,'IT Pigs'!1:6000,4)),"-",VLOOKUP(T9,'IT Pigs'!1:6000,4)))</f>
        <v>na</v>
      </c>
      <c r="U29" s="216" t="str">
        <f>IF(U9&lt;=43331,"na",IF(ISERROR(VLOOKUP(U9,'IT Pigs'!1:6000,4)),"-",VLOOKUP(U9,'IT Pigs'!1:6000,4)))</f>
        <v>na</v>
      </c>
      <c r="V29" s="216" t="str">
        <f>IF(V9&lt;=43331,"na",IF(ISERROR(VLOOKUP(V9,'IT Pigs'!1:6000,4)),"-",VLOOKUP(V9,'IT Pigs'!1:6000,4)))</f>
        <v>na</v>
      </c>
      <c r="W29" s="216" t="str">
        <f>IF(W9&lt;=43331,"na",IF(ISERROR(VLOOKUP(W9,'IT Pigs'!1:6000,4)),"-",VLOOKUP(W9,'IT Pigs'!1:6000,4)))</f>
        <v>na</v>
      </c>
      <c r="X29" s="216" t="str">
        <f>IF(X9&lt;=43331,"na",IF(ISERROR(VLOOKUP(X9,'IT Pigs'!1:6000,4)),"-",VLOOKUP(X9,'IT Pigs'!1:6000,4)))</f>
        <v>na</v>
      </c>
      <c r="Y29" s="216" t="str">
        <f>IF(Y9&lt;=43331,"na",IF(ISERROR(VLOOKUP(Y9,'IT Pigs'!1:6000,4)),"-",VLOOKUP(Y9,'IT Pigs'!1:6000,4)))</f>
        <v>na</v>
      </c>
      <c r="Z29" s="216" t="str">
        <f>IF(Z9&lt;=43331,"na",IF(ISERROR(VLOOKUP(Z9,'IT Pigs'!1:6000,4)),"-",VLOOKUP(Z9,'IT Pigs'!1:6000,4)))</f>
        <v>na</v>
      </c>
      <c r="AA29" s="216" t="str">
        <f>IF(AA9&lt;=43331,"na",IF(ISERROR(VLOOKUP(AA9,'IT Pigs'!1:6000,4)),"-",VLOOKUP(AA9,'IT Pigs'!1:6000,4)))</f>
        <v>na</v>
      </c>
      <c r="AB29" s="216" t="str">
        <f>IF(AB9&lt;=43331,"na",IF(ISERROR(VLOOKUP(AB9,'IT Pigs'!1:6000,4)),"-",VLOOKUP(AB9,'IT Pigs'!1:6000,4)))</f>
        <v>na</v>
      </c>
      <c r="AC29" s="216" t="str">
        <f>IF(AC9&lt;=43331,"na",IF(ISERROR(VLOOKUP(AC9,'IT Pigs'!1:6000,4)),"-",VLOOKUP(AC9,'IT Pigs'!1:6000,4)))</f>
        <v>na</v>
      </c>
      <c r="AD29" s="216" t="str">
        <f>IF(AD9&lt;=43331,"na",IF(ISERROR(VLOOKUP(AD9,'IT Pigs'!1:6000,4)),"-",VLOOKUP(AD9,'IT Pigs'!1:6000,4)))</f>
        <v>na</v>
      </c>
      <c r="AE29" s="216" t="str">
        <f>IF(AE9&lt;=43331,"na",IF(ISERROR(VLOOKUP(AE9,'IT Pigs'!1:6000,4)),"-",VLOOKUP(AE9,'IT Pigs'!1:6000,4)))</f>
        <v>na</v>
      </c>
      <c r="AF29" s="216" t="str">
        <f>IF(AF9&lt;=43331,"na",IF(ISERROR(VLOOKUP(AF9,'IT Pigs'!1:6000,4)),"-",VLOOKUP(AF9,'IT Pigs'!1:6000,4)))</f>
        <v>na</v>
      </c>
      <c r="AG29" s="216" t="str">
        <f>IF(AG9&lt;=43331,"na",IF(ISERROR(VLOOKUP(AG9,'IT Pigs'!1:6000,4)),"-",VLOOKUP(AG9,'IT Pigs'!1:6000,4)))</f>
        <v>na</v>
      </c>
      <c r="AH29" s="216" t="str">
        <f>IF(AH9&lt;=43331,"na",IF(ISERROR(VLOOKUP(AH9,'IT Pigs'!1:6000,4)),"-",VLOOKUP(AH9,'IT Pigs'!1:6000,4)))</f>
        <v>na</v>
      </c>
      <c r="AI29" s="216" t="str">
        <f>IF(AI9&lt;=43331,"na",IF(ISERROR(VLOOKUP(AI9,'IT Pigs'!1:6000,4)),"-",VLOOKUP(AI9,'IT Pigs'!1:6000,4)))</f>
        <v>na</v>
      </c>
      <c r="AJ29" s="216" t="str">
        <f>IF(AJ9&lt;=43331,"na",IF(ISERROR(VLOOKUP(AJ9,'IT Pigs'!1:6000,4)),"-",VLOOKUP(AJ9,'IT Pigs'!1:6000,4)))</f>
        <v>na</v>
      </c>
      <c r="AK29" s="216" t="str">
        <f>IF(AK9&lt;=43331,"na",IF(ISERROR(VLOOKUP(AK9,'IT Pigs'!1:6000,4)),"-",VLOOKUP(AK9,'IT Pigs'!1:6000,4)))</f>
        <v>na</v>
      </c>
      <c r="AL29" s="216" t="str">
        <f>IF(AL9&lt;=43331,"na",IF(ISERROR(VLOOKUP(AL9,'IT Pigs'!1:6000,4)),"-",VLOOKUP(AL9,'IT Pigs'!1:6000,4)))</f>
        <v>na</v>
      </c>
      <c r="AM29" s="216" t="str">
        <f>IF(AM9&lt;=43331,"na",IF(ISERROR(VLOOKUP(AM9,'IT Pigs'!1:6000,4)),"-",VLOOKUP(AM9,'IT Pigs'!1:6000,4)))</f>
        <v>na</v>
      </c>
      <c r="AN29" s="216" t="str">
        <f>IF(AN9&lt;=43331,"na",IF(ISERROR(VLOOKUP(AN9,'IT Pigs'!1:6000,4)),"-",VLOOKUP(AN9,'IT Pigs'!1:6000,4)))</f>
        <v>na</v>
      </c>
      <c r="AO29" s="216" t="str">
        <f>IF(AO9&lt;=43331,"na",IF(ISERROR(VLOOKUP(AO9,'IT Pigs'!1:6000,4)),"-",VLOOKUP(AO9,'IT Pigs'!1:6000,4)))</f>
        <v>na</v>
      </c>
      <c r="AP29" s="216" t="str">
        <f>IF(AP9&lt;=43331,"na",IF(ISERROR(VLOOKUP(AP9,'IT Pigs'!1:6000,4)),"-",VLOOKUP(AP9,'IT Pigs'!1:6000,4)))</f>
        <v>na</v>
      </c>
      <c r="AQ29" s="216" t="str">
        <f>IF(AQ9&lt;=43331,"na",IF(ISERROR(VLOOKUP(AQ9,'IT Pigs'!1:6000,4)),"-",VLOOKUP(AQ9,'IT Pigs'!1:6000,4)))</f>
        <v>na</v>
      </c>
      <c r="AR29" s="216" t="str">
        <f>IF(AR9&lt;=43331,"na",IF(ISERROR(VLOOKUP(AR9,'IT Pigs'!1:6000,4)),"-",VLOOKUP(AR9,'IT Pigs'!1:6000,4)))</f>
        <v>na</v>
      </c>
      <c r="AS29" s="216" t="str">
        <f>IF(AS9&lt;=43331,"na",IF(ISERROR(VLOOKUP(AS9,'IT Pigs'!1:6000,4)),"-",VLOOKUP(AS9,'IT Pigs'!1:6000,4)))</f>
        <v>na</v>
      </c>
      <c r="AT29" s="216" t="str">
        <f>IF(AT9&lt;=43331,"na",IF(ISERROR(VLOOKUP(AT9,'IT Pigs'!1:6000,4)),"-",VLOOKUP(AT9,'IT Pigs'!1:6000,4)))</f>
        <v>na</v>
      </c>
      <c r="AU29" s="216" t="str">
        <f>IF(AU9&lt;=43331,"na",IF(ISERROR(VLOOKUP(AU9,'IT Pigs'!1:6000,4)),"-",VLOOKUP(AU9,'IT Pigs'!1:6000,4)))</f>
        <v>na</v>
      </c>
      <c r="AV29" s="216" t="str">
        <f>IF(AV9&lt;=43331,"na",IF(ISERROR(VLOOKUP(AV9,'IT Pigs'!1:6000,4)),"-",VLOOKUP(AV9,'IT Pigs'!1:6000,4)))</f>
        <v>na</v>
      </c>
      <c r="AW29" s="216" t="str">
        <f>IF(AW9&lt;=43331,"na",IF(ISERROR(VLOOKUP(AW9,'IT Pigs'!1:6000,4)),"-",VLOOKUP(AW9,'IT Pigs'!1:6000,4)))</f>
        <v>na</v>
      </c>
      <c r="AX29" s="216" t="str">
        <f>IF(AX9&lt;=43331,"na",IF(ISERROR(VLOOKUP(AX9,'IT Pigs'!1:6000,4)),"-",VLOOKUP(AX9,'IT Pigs'!1:6000,4)))</f>
        <v>na</v>
      </c>
      <c r="AY29" s="216" t="str">
        <f>IF(AY9&lt;=43331,"na",IF(ISERROR(VLOOKUP(AY9,'IT Pigs'!1:6000,4)),"-",VLOOKUP(AY9,'IT Pigs'!1:6000,4)))</f>
        <v>na</v>
      </c>
      <c r="AZ29" s="216" t="str">
        <f>IF(AZ9&lt;=43331,"na",IF(ISERROR(VLOOKUP(AZ9,'IT Pigs'!1:6000,4)),"-",VLOOKUP(AZ9,'IT Pigs'!1:6000,4)))</f>
        <v>na</v>
      </c>
      <c r="BA29" s="216" t="str">
        <f>IF(BA9&lt;=43331,"na",IF(ISERROR(VLOOKUP(BA9,'IT Pigs'!1:6000,4)),"-",VLOOKUP(BA9,'IT Pigs'!1:6000,4)))</f>
        <v>na</v>
      </c>
      <c r="BB29" s="216" t="str">
        <f>IF(BB9&lt;=43331,"na",IF(ISERROR(VLOOKUP(BB9,'IT Pigs'!1:6000,4)),"-",VLOOKUP(BB9,'IT Pigs'!1:6000,4)))</f>
        <v>na</v>
      </c>
      <c r="BC29" s="216" t="str">
        <f>IF(BC9&lt;=43331,"na",IF(ISERROR(VLOOKUP(BC9,'IT Pigs'!1:6000,4)),"-",VLOOKUP(BC9,'IT Pigs'!1:6000,4)))</f>
        <v>na</v>
      </c>
      <c r="BD29" s="216" t="str">
        <f>IF(BD9&lt;=43331,"na",IF(ISERROR(VLOOKUP(BD9,'IT Pigs'!1:6000,4)),"-",VLOOKUP(BD9,'IT Pigs'!1:6000,4)))</f>
        <v>na</v>
      </c>
      <c r="BE29" s="216" t="str">
        <f>IF(BE9&lt;=43331,"na",IF(ISERROR(VLOOKUP(BE9,'IT Pigs'!1:6000,4)),"-",VLOOKUP(BE9,'IT Pigs'!1:6000,4)))</f>
        <v>na</v>
      </c>
      <c r="BF29" s="216" t="str">
        <f>IF(BF9&lt;=43331,"na",IF(ISERROR(VLOOKUP(BF9,'IT Pigs'!1:6000,4)),"-",VLOOKUP(BF9,'IT Pigs'!1:6000,4)))</f>
        <v>na</v>
      </c>
      <c r="BG29" s="216" t="str">
        <f>IF(BG9&lt;=43331,"na",IF(ISERROR(VLOOKUP(BG9,'IT Pigs'!1:6000,4)),"-",VLOOKUP(BG9,'IT Pigs'!1:6000,4)))</f>
        <v>na</v>
      </c>
      <c r="BH29" s="216" t="str">
        <f>IF(BH9&lt;=43331,"na",IF(ISERROR(VLOOKUP(BH9,'IT Pigs'!1:6000,4)),"-",VLOOKUP(BH9,'IT Pigs'!1:6000,4)))</f>
        <v>na</v>
      </c>
      <c r="BI29" s="216" t="str">
        <f>IF(BI9&lt;=43331,"na",IF(ISERROR(VLOOKUP(BI9,'IT Pigs'!1:6000,4)),"-",VLOOKUP(BI9,'IT Pigs'!1:6000,4)))</f>
        <v>na</v>
      </c>
      <c r="BJ29" s="216" t="str">
        <f>IF(BJ9&lt;=43331,"na",IF(ISERROR(VLOOKUP(BJ9,'IT Pigs'!1:6000,4)),"-",VLOOKUP(BJ9,'IT Pigs'!1:6000,4)))</f>
        <v>na</v>
      </c>
      <c r="BK29" s="216" t="str">
        <f>IF(BK9&lt;=43331,"na",IF(ISERROR(VLOOKUP(BK9,'IT Pigs'!1:6000,4)),"-",VLOOKUP(BK9,'IT Pigs'!1:6000,4)))</f>
        <v>na</v>
      </c>
      <c r="BL29" s="216" t="str">
        <f>IF(BL9&lt;=43331,"na",IF(ISERROR(VLOOKUP(BL9,'IT Pigs'!1:6000,4)),"-",VLOOKUP(BL9,'IT Pigs'!1:6000,4)))</f>
        <v>na</v>
      </c>
      <c r="BM29" s="216" t="str">
        <f>IF(BM9&lt;=43331,"na",IF(ISERROR(VLOOKUP(BM9,'IT Pigs'!1:6000,4)),"-",VLOOKUP(BM9,'IT Pigs'!1:6000,4)))</f>
        <v>na</v>
      </c>
      <c r="BN29" s="216" t="str">
        <f>IF(BN9&lt;=43331,"na",IF(ISERROR(VLOOKUP(BN9,'IT Pigs'!1:6000,4)),"-",VLOOKUP(BN9,'IT Pigs'!1:6000,4)))</f>
        <v>na</v>
      </c>
      <c r="BO29" s="216" t="str">
        <f>IF(BO9&lt;=43331,"na",IF(ISERROR(VLOOKUP(BO9,'IT Pigs'!1:6000,4)),"-",VLOOKUP(BO9,'IT Pigs'!1:6000,4)))</f>
        <v>na</v>
      </c>
      <c r="BP29" s="216" t="str">
        <f>IF(BP9&lt;=43331,"na",IF(ISERROR(VLOOKUP(BP9,'IT Pigs'!1:6000,4)),"-",VLOOKUP(BP9,'IT Pigs'!1:6000,4)))</f>
        <v>na</v>
      </c>
      <c r="BQ29" s="216" t="str">
        <f>IF(BQ9&lt;=43331,"na",IF(ISERROR(VLOOKUP(BQ9,'IT Pigs'!1:6000,4)),"-",VLOOKUP(BQ9,'IT Pigs'!1:6000,4)))</f>
        <v>na</v>
      </c>
      <c r="BR29" s="216" t="str">
        <f>IF(BR9&lt;=43331,"na",IF(ISERROR(VLOOKUP(BR9,'IT Pigs'!1:6000,4)),"-",VLOOKUP(BR9,'IT Pigs'!1:6000,4)))</f>
        <v>na</v>
      </c>
      <c r="BS29" s="216" t="str">
        <f>IF(BS9&lt;=43331,"na",IF(ISERROR(VLOOKUP(BS9,'IT Pigs'!1:6000,4)),"-",VLOOKUP(BS9,'IT Pigs'!1:6000,4)))</f>
        <v>na</v>
      </c>
      <c r="BT29" s="216" t="str">
        <f>IF(BT9&lt;=43331,"na",IF(ISERROR(VLOOKUP(BT9,'IT Pigs'!1:6000,4)),"-",VLOOKUP(BT9,'IT Pigs'!1:6000,4)))</f>
        <v>na</v>
      </c>
      <c r="BU29" s="216" t="str">
        <f>IF(BU9&lt;=43331,"na",IF(ISERROR(VLOOKUP(BU9,'IT Pigs'!1:6000,4)),"-",VLOOKUP(BU9,'IT Pigs'!1:6000,4)))</f>
        <v>na</v>
      </c>
      <c r="BV29" s="216" t="str">
        <f>IF(BV9&lt;=43331,"na",IF(ISERROR(VLOOKUP(BV9,'IT Pigs'!1:6000,4)),"-",VLOOKUP(BV9,'IT Pigs'!1:6000,4)))</f>
        <v>na</v>
      </c>
      <c r="BW29" s="216" t="str">
        <f>IF(BW9&lt;=43331,"na",IF(ISERROR(VLOOKUP(BW9,'IT Pigs'!1:6000,4)),"-",VLOOKUP(BW9,'IT Pigs'!1:6000,4)))</f>
        <v>na</v>
      </c>
      <c r="BX29" s="216" t="str">
        <f>IF(BX9&lt;=43331,"na",IF(ISERROR(VLOOKUP(BX9,'IT Pigs'!1:6000,4)),"-",VLOOKUP(BX9,'IT Pigs'!1:6000,4)))</f>
        <v>na</v>
      </c>
      <c r="BY29" s="216" t="str">
        <f>IF(BY9&lt;=43331,"na",IF(ISERROR(VLOOKUP(BY9,'IT Pigs'!1:6000,4)),"-",VLOOKUP(BY9,'IT Pigs'!1:6000,4)))</f>
        <v>na</v>
      </c>
      <c r="BZ29" s="216" t="str">
        <f>IF(BZ9&lt;=43331,"na",IF(ISERROR(VLOOKUP(BZ9,'IT Pigs'!1:6000,4)),"-",VLOOKUP(BZ9,'IT Pigs'!1:6000,4)))</f>
        <v>na</v>
      </c>
      <c r="CA29" s="216" t="str">
        <f>IF(CA9&lt;=43331,"na",IF(ISERROR(VLOOKUP(CA9,'IT Pigs'!1:6000,4)),"-",VLOOKUP(CA9,'IT Pigs'!1:6000,4)))</f>
        <v>na</v>
      </c>
      <c r="CB29" s="216" t="str">
        <f>IF(CB9&lt;=43331,"na",IF(ISERROR(VLOOKUP(CB9,'IT Pigs'!1:6000,4)),"-",VLOOKUP(CB9,'IT Pigs'!1:6000,4)))</f>
        <v>na</v>
      </c>
      <c r="CC29" s="216" t="str">
        <f>IF(CC9&lt;=43331,"na",IF(ISERROR(VLOOKUP(CC9,'IT Pigs'!1:6000,4)),"-",VLOOKUP(CC9,'IT Pigs'!1:6000,4)))</f>
        <v>na</v>
      </c>
      <c r="CD29" s="216" t="str">
        <f>IF(CD9&lt;=43331,"na",IF(ISERROR(VLOOKUP(CD9,'IT Pigs'!1:6000,4)),"-",VLOOKUP(CD9,'IT Pigs'!1:6000,4)))</f>
        <v>na</v>
      </c>
      <c r="CE29" s="216" t="str">
        <f>IF(CE9&lt;=43331,"na",IF(ISERROR(VLOOKUP(CE9,'IT Pigs'!1:6000,4)),"-",VLOOKUP(CE9,'IT Pigs'!1:6000,4)))</f>
        <v>na</v>
      </c>
      <c r="CF29" s="216" t="str">
        <f>IF(CF9&lt;=43331,"na",IF(ISERROR(VLOOKUP(CF9,'IT Pigs'!1:6000,4)),"-",VLOOKUP(CF9,'IT Pigs'!1:6000,4)))</f>
        <v>na</v>
      </c>
      <c r="CG29" s="216" t="str">
        <f>IF(CG9&lt;=43331,"na",IF(ISERROR(VLOOKUP(CG9,'IT Pigs'!1:6000,4)),"-",VLOOKUP(CG9,'IT Pigs'!1:6000,4)))</f>
        <v>na</v>
      </c>
      <c r="CH29" s="216" t="str">
        <f>IF(CH9&lt;=43331,"na",IF(ISERROR(VLOOKUP(CH9,'IT Pigs'!1:6000,4)),"-",VLOOKUP(CH9,'IT Pigs'!1:6000,4)))</f>
        <v>na</v>
      </c>
      <c r="CI29" s="216" t="str">
        <f>IF(CI9&lt;=43331,"na",IF(ISERROR(VLOOKUP(CI9,'IT Pigs'!1:6000,4)),"-",VLOOKUP(CI9,'IT Pigs'!1:6000,4)))</f>
        <v>na</v>
      </c>
      <c r="CJ29" s="216" t="str">
        <f>IF(CJ9&lt;=43331,"na",IF(ISERROR(VLOOKUP(CJ9,'IT Pigs'!1:6000,4)),"-",VLOOKUP(CJ9,'IT Pigs'!1:6000,4)))</f>
        <v>na</v>
      </c>
      <c r="CK29" s="216" t="str">
        <f>IF(CK9&lt;=43331,"na",IF(ISERROR(VLOOKUP(CK9,'IT Pigs'!1:6000,4)),"-",VLOOKUP(CK9,'IT Pigs'!1:6000,4)))</f>
        <v>na</v>
      </c>
      <c r="CL29" s="216" t="str">
        <f>IF(CL9&lt;=43331,"na",IF(ISERROR(VLOOKUP(CL9,'IT Pigs'!1:6000,4)),"-",VLOOKUP(CL9,'IT Pigs'!1:6000,4)))</f>
        <v>na</v>
      </c>
      <c r="CM29" s="216" t="str">
        <f>IF(CM9&lt;=43331,"na",IF(ISERROR(VLOOKUP(CM9,'IT Pigs'!1:6000,4)),"-",VLOOKUP(CM9,'IT Pigs'!1:6000,4)))</f>
        <v>na</v>
      </c>
      <c r="CN29" s="216" t="str">
        <f>IF(CN9&lt;=43331,"na",IF(ISERROR(VLOOKUP(CN9,'IT Pigs'!1:6000,4)),"-",VLOOKUP(CN9,'IT Pigs'!1:6000,4)))</f>
        <v>na</v>
      </c>
      <c r="CO29" s="216" t="str">
        <f>IF(CO9&lt;=43331,"na",IF(ISERROR(VLOOKUP(CO9,'IT Pigs'!1:6000,4)),"-",VLOOKUP(CO9,'IT Pigs'!1:6000,4)))</f>
        <v>na</v>
      </c>
      <c r="CP29" s="216" t="str">
        <f>IF(CP9&lt;=43331,"na",IF(ISERROR(VLOOKUP(CP9,'IT Pigs'!1:6000,4)),"-",VLOOKUP(CP9,'IT Pigs'!1:6000,4)))</f>
        <v>na</v>
      </c>
      <c r="CQ29" s="216" t="str">
        <f>IF(CQ9&lt;=43331,"na",IF(ISERROR(VLOOKUP(CQ9,'IT Pigs'!1:6000,4)),"-",VLOOKUP(CQ9,'IT Pigs'!1:6000,4)))</f>
        <v>na</v>
      </c>
      <c r="CR29" s="216" t="str">
        <f>IF(CR9&lt;=43331,"na",IF(ISERROR(VLOOKUP(CR9,'IT Pigs'!1:6000,4)),"-",VLOOKUP(CR9,'IT Pigs'!1:6000,4)))</f>
        <v>na</v>
      </c>
      <c r="CS29" s="216" t="str">
        <f>IF(CS9&lt;=43331,"na",IF(ISERROR(VLOOKUP(CS9,'IT Pigs'!1:6000,4)),"-",VLOOKUP(CS9,'IT Pigs'!1:6000,4)))</f>
        <v>na</v>
      </c>
      <c r="CT29" s="216" t="str">
        <f>IF(CT9&lt;=43331,"na",IF(ISERROR(VLOOKUP(CT9,'IT Pigs'!1:6000,4)),"-",VLOOKUP(CT9,'IT Pigs'!1:6000,4)))</f>
        <v>na</v>
      </c>
      <c r="CU29" s="216" t="str">
        <f>IF(CU9&lt;=43331,"na",IF(ISERROR(VLOOKUP(CU9,'IT Pigs'!1:6000,4)),"-",VLOOKUP(CU9,'IT Pigs'!1:6000,4)))</f>
        <v>na</v>
      </c>
      <c r="CV29" s="216" t="str">
        <f>IF(CV9&lt;=43331,"na",IF(ISERROR(VLOOKUP(CV9,'IT Pigs'!1:6000,4)),"-",VLOOKUP(CV9,'IT Pigs'!1:6000,4)))</f>
        <v>na</v>
      </c>
      <c r="CW29" s="216" t="str">
        <f>IF(CW9&lt;=43331,"na",IF(ISERROR(VLOOKUP(CW9,'IT Pigs'!1:6000,4)),"-",VLOOKUP(CW9,'IT Pigs'!1:6000,4)))</f>
        <v>na</v>
      </c>
      <c r="CX29" s="216" t="str">
        <f>IF(CX9&lt;=43331,"na",IF(ISERROR(VLOOKUP(CX9,'IT Pigs'!1:6000,4)),"-",VLOOKUP(CX9,'IT Pigs'!1:6000,4)))</f>
        <v>na</v>
      </c>
      <c r="CY29" s="216" t="str">
        <f>IF(CY9&lt;=43331,"na",IF(ISERROR(VLOOKUP(CY9,'IT Pigs'!1:6000,4)),"-",VLOOKUP(CY9,'IT Pigs'!1:6000,4)))</f>
        <v>na</v>
      </c>
      <c r="CZ29" s="216" t="str">
        <f>IF(CZ9&lt;=43331,"na",IF(ISERROR(VLOOKUP(CZ9,'IT Pigs'!1:6000,4)),"-",VLOOKUP(CZ9,'IT Pigs'!1:6000,4)))</f>
        <v>na</v>
      </c>
      <c r="DA29" s="216" t="str">
        <f>IF(DA9&lt;=43331,"na",IF(ISERROR(VLOOKUP(DA9,'IT Pigs'!1:6000,4)),"-",VLOOKUP(DA9,'IT Pigs'!1:6000,4)))</f>
        <v>na</v>
      </c>
      <c r="DB29" s="216" t="str">
        <f>IF(DB9&lt;=43331,"na",IF(ISERROR(VLOOKUP(DB9,'IT Pigs'!1:6000,4)),"-",VLOOKUP(DB9,'IT Pigs'!1:6000,4)))</f>
        <v>na</v>
      </c>
      <c r="DC29" s="216" t="str">
        <f>IF(DC9&lt;=43331,"na",IF(ISERROR(VLOOKUP(DC9,'IT Pigs'!1:6000,4)),"-",VLOOKUP(DC9,'IT Pigs'!1:6000,4)))</f>
        <v>na</v>
      </c>
      <c r="DD29" s="216" t="str">
        <f>IF(DD9&lt;=43331,"na",IF(ISERROR(VLOOKUP(DD9,'IT Pigs'!1:6000,4)),"-",VLOOKUP(DD9,'IT Pigs'!1:6000,4)))</f>
        <v>na</v>
      </c>
      <c r="DE29" s="216" t="str">
        <f>IF(DE9&lt;=43331,"na",IF(ISERROR(VLOOKUP(DE9,'IT Pigs'!1:6000,4)),"-",VLOOKUP(DE9,'IT Pigs'!1:6000,4)))</f>
        <v>na</v>
      </c>
      <c r="DF29" s="216" t="str">
        <f>IF(DF9&lt;=43331,"na",IF(ISERROR(VLOOKUP(DF9,'IT Pigs'!1:6000,4)),"-",VLOOKUP(DF9,'IT Pigs'!1:6000,4)))</f>
        <v>na</v>
      </c>
      <c r="DG29" s="216" t="str">
        <f>IF(DG9&lt;=43331,"na",IF(ISERROR(VLOOKUP(DG9,'IT Pigs'!1:6000,4)),"-",VLOOKUP(DG9,'IT Pigs'!1:6000,4)))</f>
        <v>na</v>
      </c>
      <c r="DH29" s="216" t="str">
        <f>IF(DH9&lt;=43331,"na",IF(ISERROR(VLOOKUP(DH9,'IT Pigs'!1:6000,4)),"-",VLOOKUP(DH9,'IT Pigs'!1:6000,4)))</f>
        <v>na</v>
      </c>
      <c r="DI29" s="216" t="str">
        <f>IF(DI9&lt;=43331,"na",IF(ISERROR(VLOOKUP(DI9,'IT Pigs'!1:6000,4)),"-",VLOOKUP(DI9,'IT Pigs'!1:6000,4)))</f>
        <v>na</v>
      </c>
      <c r="DJ29" s="216" t="str">
        <f>IF(DJ9&lt;=43331,"na",IF(ISERROR(VLOOKUP(DJ9,'IT Pigs'!1:6000,4)),"-",VLOOKUP(DJ9,'IT Pigs'!1:6000,4)))</f>
        <v>na</v>
      </c>
      <c r="DK29" s="216" t="str">
        <f>IF(DK9&lt;=43331,"na",IF(ISERROR(VLOOKUP(DK9,'IT Pigs'!1:6000,4)),"-",VLOOKUP(DK9,'IT Pigs'!1:6000,4)))</f>
        <v>na</v>
      </c>
      <c r="DL29" s="216" t="str">
        <f>IF(DL9&lt;=43331,"na",IF(ISERROR(VLOOKUP(DL9,'IT Pigs'!1:6000,4)),"-",VLOOKUP(DL9,'IT Pigs'!1:6000,4)))</f>
        <v>na</v>
      </c>
      <c r="DM29" s="216" t="str">
        <f>IF(DM9&lt;=43331,"na",IF(ISERROR(VLOOKUP(DM9,'IT Pigs'!1:6000,4)),"-",VLOOKUP(DM9,'IT Pigs'!1:6000,4)))</f>
        <v>na</v>
      </c>
      <c r="DN29" s="216" t="str">
        <f>IF(DN9&lt;=43331,"na",IF(ISERROR(VLOOKUP(DN9,'IT Pigs'!1:6000,4)),"-",VLOOKUP(DN9,'IT Pigs'!1:6000,4)))</f>
        <v>na</v>
      </c>
      <c r="DO29" s="216" t="str">
        <f>IF(DO9&lt;=43331,"na",IF(ISERROR(VLOOKUP(DO9,'IT Pigs'!1:6000,4)),"-",VLOOKUP(DO9,'IT Pigs'!1:6000,4)))</f>
        <v>na</v>
      </c>
      <c r="DP29" s="216" t="str">
        <f>IF(DP9&lt;=43331,"na",IF(ISERROR(VLOOKUP(DP9,'IT Pigs'!1:6000,4)),"-",VLOOKUP(DP9,'IT Pigs'!1:6000,4)))</f>
        <v>na</v>
      </c>
      <c r="DQ29" s="216" t="str">
        <f>IF(DQ9&lt;=43331,"na",IF(ISERROR(VLOOKUP(DQ9,'IT Pigs'!1:6000,4)),"-",VLOOKUP(DQ9,'IT Pigs'!1:6000,4)))</f>
        <v>na</v>
      </c>
      <c r="DR29" s="216" t="str">
        <f>IF(DR9&lt;=43331,"na",IF(ISERROR(VLOOKUP(DR9,'IT Pigs'!1:6000,4)),"-",VLOOKUP(DR9,'IT Pigs'!1:6000,4)))</f>
        <v>na</v>
      </c>
      <c r="DS29" s="216">
        <f>IF(DS9&lt;=43331,"na",IF(ISERROR(VLOOKUP(DS9,'IT Pigs'!1:6000,4)),"-",VLOOKUP(DS9,'IT Pigs'!1:6000,4)))</f>
        <v>3.58</v>
      </c>
      <c r="DT29" s="216">
        <f>IF(DT9&lt;=43331,"na",IF(ISERROR(VLOOKUP(DT9,'IT Pigs'!1:6000,4)),"-",VLOOKUP(DT9,'IT Pigs'!1:6000,4)))</f>
        <v>3.55</v>
      </c>
      <c r="DU29" s="216">
        <f>IF(DU9&lt;=43331,"na",IF(ISERROR(VLOOKUP(DU9,'IT Pigs'!1:6000,4)),"-",VLOOKUP(DU9,'IT Pigs'!1:6000,4)))</f>
        <v>3.5</v>
      </c>
      <c r="DV29" s="216">
        <f>IF(DV9&lt;=43331,"na",IF(ISERROR(VLOOKUP(DV9,'IT Pigs'!1:6000,4)),"-",VLOOKUP(DV9,'IT Pigs'!1:6000,4)))</f>
        <v>3.42</v>
      </c>
      <c r="DW29" s="216">
        <f>IF(DW9&lt;=43331,"na",IF(ISERROR(VLOOKUP(DW9,'IT Pigs'!1:6000,4)),"-",VLOOKUP(DW9,'IT Pigs'!1:6000,4)))</f>
        <v>3.22</v>
      </c>
      <c r="DX29" s="216">
        <f>IF(DX9&lt;=43331,"na",IF(ISERROR(VLOOKUP(DX9,'IT Pigs'!1:6000,4)),"-",VLOOKUP(DX9,'IT Pigs'!1:6000,4)))</f>
        <v>3.22</v>
      </c>
      <c r="DY29" s="216">
        <f>IF(DY9&lt;=43331,"na",IF(ISERROR(VLOOKUP(DY9,'IT Pigs'!1:6000,4)),"-",VLOOKUP(DY9,'IT Pigs'!1:6000,4)))</f>
        <v>3.17</v>
      </c>
      <c r="DZ29" s="216">
        <f>IF(DZ9&lt;=43331,"na",IF(ISERROR(VLOOKUP(DZ9,'IT Pigs'!1:6000,4)),"-",VLOOKUP(DZ9,'IT Pigs'!1:6000,4)))</f>
        <v>3.1</v>
      </c>
      <c r="EA29" s="216">
        <f>IF(EA9&lt;=43331,"na",IF(ISERROR(VLOOKUP(EA9,'IT Pigs'!1:6000,4)),"-",VLOOKUP(EA9,'IT Pigs'!1:6000,4)))</f>
        <v>2.95</v>
      </c>
      <c r="EB29" s="216">
        <f>IF(EB9&lt;=43331,"na",IF(ISERROR(VLOOKUP(EB9,'IT Pigs'!1:6000,4)),"-",VLOOKUP(EB9,'IT Pigs'!1:6000,4)))</f>
        <v>2.9</v>
      </c>
      <c r="EC29" s="216">
        <f>IF(EC9&lt;=43331,"na",IF(ISERROR(VLOOKUP(EC9,'IT Pigs'!1:6000,4)),"-",VLOOKUP(EC9,'IT Pigs'!1:6000,4)))</f>
        <v>2.9</v>
      </c>
      <c r="ED29" s="216">
        <f>IF(ED9&lt;=43331,"na",IF(ISERROR(VLOOKUP(ED9,'IT Pigs'!1:6000,4)),"-",VLOOKUP(ED9,'IT Pigs'!1:6000,4)))</f>
        <v>2.8</v>
      </c>
      <c r="EE29" s="216">
        <f>IF(EE9&lt;=43331,"na",IF(ISERROR(VLOOKUP(EE9,'IT Pigs'!1:6000,4)),"-",VLOOKUP(EE9,'IT Pigs'!1:6000,4)))</f>
        <v>2.8</v>
      </c>
      <c r="EF29" s="216">
        <f>IF(EF9&lt;=43331,"na",IF(ISERROR(VLOOKUP(EF9,'IT Pigs'!1:6000,4)),"-",VLOOKUP(EF9,'IT Pigs'!1:6000,4)))</f>
        <v>2.8</v>
      </c>
      <c r="EG29" s="216">
        <f>IF(EG9&lt;=43331,"na",IF(ISERROR(VLOOKUP(EG9,'IT Pigs'!1:6000,4)),"-",VLOOKUP(EG9,'IT Pigs'!1:6000,4)))</f>
        <v>2.8</v>
      </c>
      <c r="EH29" s="216">
        <f>IF(EH9&lt;=43331,"na",IF(ISERROR(VLOOKUP(EH9,'IT Pigs'!1:6000,4)),"-",VLOOKUP(EH9,'IT Pigs'!1:6000,4)))</f>
        <v>2.9</v>
      </c>
      <c r="EI29" s="216">
        <f>IF(EI9&lt;=43331,"na",IF(ISERROR(VLOOKUP(EI9,'IT Pigs'!1:6000,4)),"-",VLOOKUP(EI9,'IT Pigs'!1:6000,4)))</f>
        <v>2.9</v>
      </c>
      <c r="EJ29" s="216">
        <f>IF(EJ9&lt;=43331,"na",IF(ISERROR(VLOOKUP(EJ9,'IT Pigs'!1:6000,4)),"-",VLOOKUP(EJ9,'IT Pigs'!1:6000,4)))</f>
        <v>2.9</v>
      </c>
      <c r="EK29" s="216">
        <f>IF(EK9&lt;=43331,"na",IF(ISERROR(VLOOKUP(EK9,'IT Pigs'!1:6000,4)),"-",VLOOKUP(EK9,'IT Pigs'!1:6000,4)))</f>
        <v>2.95</v>
      </c>
      <c r="EL29" s="216">
        <f>IF(EL9&lt;=43331,"na",IF(ISERROR(VLOOKUP(EL9,'IT Pigs'!1:6000,4)),"-",VLOOKUP(EL9,'IT Pigs'!1:6000,4)))</f>
        <v>2.95</v>
      </c>
      <c r="EM29" s="216">
        <f>IF(EM9&lt;=43331,"na",IF(ISERROR(VLOOKUP(EM9,'IT Pigs'!1:6000,4)),"-",VLOOKUP(EM9,'IT Pigs'!1:6000,4)))</f>
        <v>3</v>
      </c>
      <c r="EN29" s="216">
        <f>IF(EN9&lt;=43331,"na",IF(ISERROR(VLOOKUP(EN9,'IT Pigs'!1:6000,4)),"-",VLOOKUP(EN9,'IT Pigs'!1:6000,4)))</f>
        <v>3</v>
      </c>
      <c r="EO29" s="216">
        <f>IF(EO9&lt;=43331,"na",IF(ISERROR(VLOOKUP(EO9,'IT Pigs'!1:6000,4)),"-",VLOOKUP(EO9,'IT Pigs'!1:6000,4)))</f>
        <v>3</v>
      </c>
      <c r="EP29" s="216">
        <f>IF(EP9&lt;=43331,"na",IF(ISERROR(VLOOKUP(EP9,'IT Pigs'!1:6000,4)),"-",VLOOKUP(EP9,'IT Pigs'!1:6000,4)))</f>
        <v>3</v>
      </c>
      <c r="EQ29" s="216">
        <f>IF(EQ9&lt;=43331,"na",IF(ISERROR(VLOOKUP(EQ9,'IT Pigs'!1:6000,4)),"-",VLOOKUP(EQ9,'IT Pigs'!1:6000,4)))</f>
        <v>3</v>
      </c>
      <c r="ER29" s="216">
        <f>IF(ER9&lt;=43331,"na",IF(ISERROR(VLOOKUP(ER9,'IT Pigs'!1:6000,4)),"-",VLOOKUP(ER9,'IT Pigs'!1:6000,4)))</f>
        <v>2.9</v>
      </c>
      <c r="ES29" s="216">
        <f>IF(ES9&lt;=43331,"na",IF(ISERROR(VLOOKUP(ES9,'IT Pigs'!1:6000,4)),"-",VLOOKUP(ES9,'IT Pigs'!1:6000,4)))</f>
        <v>2.85</v>
      </c>
      <c r="ET29" s="216">
        <f>IF(ET9&lt;=43331,"na",IF(ISERROR(VLOOKUP(ET9,'IT Pigs'!1:6000,4)),"-",VLOOKUP(ET9,'IT Pigs'!1:6000,4)))</f>
        <v>2.85</v>
      </c>
      <c r="EU29" s="216">
        <f>IF(EU9&lt;=43331,"na",IF(ISERROR(VLOOKUP(EU9,'IT Pigs'!1:6000,4)),"-",VLOOKUP(EU9,'IT Pigs'!1:6000,4)))</f>
        <v>2.85</v>
      </c>
      <c r="EV29" s="216">
        <f>IF(EV9&lt;=43331,"na",IF(ISERROR(VLOOKUP(EV9,'IT Pigs'!1:6000,4)),"-",VLOOKUP(EV9,'IT Pigs'!1:6000,4)))</f>
        <v>2.9</v>
      </c>
      <c r="EW29" s="216">
        <f>IF(EW9&lt;=43331,"na",IF(ISERROR(VLOOKUP(EW9,'IT Pigs'!1:6000,4)),"-",VLOOKUP(EW9,'IT Pigs'!1:6000,4)))</f>
        <v>2.95</v>
      </c>
      <c r="EX29" s="216">
        <f>IF(EX9&lt;=43331,"na",IF(ISERROR(VLOOKUP(EX9,'IT Pigs'!1:6000,4)),"-",VLOOKUP(EX9,'IT Pigs'!1:6000,4)))</f>
        <v>3.05</v>
      </c>
      <c r="EY29" s="216">
        <f>IF(EY9&lt;=43331,"na",IF(ISERROR(VLOOKUP(EY9,'IT Pigs'!1:6000,4)),"-",VLOOKUP(EY9,'IT Pigs'!1:6000,4)))</f>
        <v>3.2</v>
      </c>
      <c r="EZ29" s="216">
        <f>IF(EZ9&lt;=43331,"na",IF(ISERROR(VLOOKUP(EZ9,'IT Pigs'!1:6000,4)),"-",VLOOKUP(EZ9,'IT Pigs'!1:6000,4)))</f>
        <v>3.3</v>
      </c>
      <c r="FA29" s="216">
        <f>IF(FA9&lt;=43331,"na",IF(ISERROR(VLOOKUP(FA9,'IT Pigs'!1:6000,4)),"-",VLOOKUP(FA9,'IT Pigs'!1:6000,4)))</f>
        <v>3.5</v>
      </c>
      <c r="FB29" s="216">
        <f>IF(FB9&lt;=43331,"na",IF(ISERROR(VLOOKUP(FB9,'IT Pigs'!1:6000,4)),"-",VLOOKUP(FB9,'IT Pigs'!1:6000,4)))</f>
        <v>3.5</v>
      </c>
      <c r="FC29" s="216">
        <f>IF(FC9&lt;=43331,"na",IF(ISERROR(VLOOKUP(FC9,'IT Pigs'!1:6000,4)),"-",VLOOKUP(FC9,'IT Pigs'!1:6000,4)))</f>
        <v>3.7</v>
      </c>
      <c r="FD29" s="216">
        <f>IF(FD9&lt;=43331,"na",IF(ISERROR(VLOOKUP(FD9,'IT Pigs'!1:6000,4)),"-",VLOOKUP(FD9,'IT Pigs'!1:6000,4)))</f>
        <v>3.8</v>
      </c>
      <c r="FE29" s="216">
        <f>IF(FE9&lt;=43331,"na",IF(ISERROR(VLOOKUP(FE9,'IT Pigs'!1:6000,4)),"-",VLOOKUP(FE9,'IT Pigs'!1:6000,4)))</f>
        <v>3.8</v>
      </c>
      <c r="FF29" s="216">
        <f>IF(FF9&lt;=43331,"na",IF(ISERROR(VLOOKUP(FF9,'IT Pigs'!1:6000,4)),"-",VLOOKUP(FF9,'IT Pigs'!1:6000,4)))</f>
        <v>3.8</v>
      </c>
      <c r="FG29" s="216">
        <f>IF(FG9&lt;=43331,"na",IF(ISERROR(VLOOKUP(FG9,'IT Pigs'!1:6000,4)),"-",VLOOKUP(FG9,'IT Pigs'!1:6000,4)))</f>
        <v>3.8</v>
      </c>
      <c r="FH29" s="216">
        <f>IF(FH9&lt;=43331,"na",IF(ISERROR(VLOOKUP(FH9,'IT Pigs'!1:6000,4)),"-",VLOOKUP(FH9,'IT Pigs'!1:6000,4)))</f>
        <v>3.6</v>
      </c>
      <c r="FI29" s="216">
        <f>IF(FI9&lt;=43331,"na",IF(ISERROR(VLOOKUP(FI9,'IT Pigs'!1:6000,4)),"-",VLOOKUP(FI9,'IT Pigs'!1:6000,4)))</f>
        <v>3.6</v>
      </c>
      <c r="FJ29" s="216">
        <f>IF(FJ9&lt;=43331,"na",IF(ISERROR(VLOOKUP(FJ9,'IT Pigs'!1:6000,4)),"-",VLOOKUP(FJ9,'IT Pigs'!1:6000,4)))</f>
        <v>3.6</v>
      </c>
      <c r="FK29" s="216">
        <f>IF(FK9&lt;=43331,"na",IF(ISERROR(VLOOKUP(FK9,'IT Pigs'!1:6000,4)),"-",VLOOKUP(FK9,'IT Pigs'!1:6000,4)))</f>
        <v>3.2</v>
      </c>
      <c r="FL29" s="216">
        <f>IF(FL9&lt;=43331,"na",IF(ISERROR(VLOOKUP(FL9,'IT Pigs'!1:6000,4)),"-",VLOOKUP(FL9,'IT Pigs'!1:6000,4)))</f>
        <v>3.2</v>
      </c>
      <c r="FM29" s="216">
        <f>IF(FM9&lt;=43331,"na",IF(ISERROR(VLOOKUP(FM9,'IT Pigs'!1:6000,4)),"-",VLOOKUP(FM9,'IT Pigs'!1:6000,4)))</f>
        <v>3.3</v>
      </c>
      <c r="FN29" s="216">
        <f>IF(FN9&lt;=43331,"na",IF(ISERROR(VLOOKUP(FN9,'IT Pigs'!1:6000,4)),"-",VLOOKUP(FN9,'IT Pigs'!1:6000,4)))</f>
        <v>3.6</v>
      </c>
      <c r="FO29" s="216">
        <f>IF(FO9&lt;=43331,"na",IF(ISERROR(VLOOKUP(FO9,'IT Pigs'!1:6000,4)),"-",VLOOKUP(FO9,'IT Pigs'!1:6000,4)))</f>
        <v>4</v>
      </c>
      <c r="FP29" s="216">
        <f>IF(FP9&lt;=43331,"na",IF(ISERROR(VLOOKUP(FP9,'IT Pigs'!1:6000,4)),"-",VLOOKUP(FP9,'IT Pigs'!1:6000,4)))</f>
        <v>4.0999999999999996</v>
      </c>
      <c r="FQ29" s="216">
        <f>IF(FQ9&lt;=43331,"na",IF(ISERROR(VLOOKUP(FQ9,'IT Pigs'!1:6000,4)),"-",VLOOKUP(FQ9,'IT Pigs'!1:6000,4)))</f>
        <v>4.25</v>
      </c>
      <c r="FR29" s="216">
        <f>IF(FR9&lt;=43331,"na",IF(ISERROR(VLOOKUP(FR9,'IT Pigs'!1:6000,4)),"-",VLOOKUP(FR9,'IT Pigs'!1:6000,4)))</f>
        <v>4.25</v>
      </c>
      <c r="FS29" s="216">
        <f>IF(FS9&lt;=43331,"na",IF(ISERROR(VLOOKUP(FS9,'IT Pigs'!1:6000,4)),"-",VLOOKUP(FS9,'IT Pigs'!1:6000,4)))</f>
        <v>4.05</v>
      </c>
      <c r="FT29" s="216">
        <f>IF(FT9&lt;=43331,"na",IF(ISERROR(VLOOKUP(FT9,'IT Pigs'!1:6000,4)),"-",VLOOKUP(FT9,'IT Pigs'!1:6000,4)))</f>
        <v>3.9</v>
      </c>
      <c r="FU29" s="216">
        <f>IF(FU9&lt;=43331,"na",IF(ISERROR(VLOOKUP(FU9,'IT Pigs'!1:6000,4)),"-",VLOOKUP(FU9,'IT Pigs'!1:6000,4)))</f>
        <v>3.9</v>
      </c>
      <c r="FV29" s="216">
        <f>IF(FV9&lt;=43331,"na",IF(ISERROR(VLOOKUP(FV9,'IT Pigs'!1:6000,4)),"-",VLOOKUP(FV9,'IT Pigs'!1:6000,4)))</f>
        <v>3.8</v>
      </c>
      <c r="FW29" s="216">
        <f>IF(FW9&lt;=43331,"na",IF(ISERROR(VLOOKUP(FW9,'IT Pigs'!1:6000,4)),"-",VLOOKUP(FW9,'IT Pigs'!1:6000,4)))</f>
        <v>3.7</v>
      </c>
      <c r="FX29" s="216">
        <f>IF(FX9&lt;=43331,"na",IF(ISERROR(VLOOKUP(FX9,'IT Pigs'!1:6000,4)),"-",VLOOKUP(FX9,'IT Pigs'!1:6000,4)))</f>
        <v>3.65</v>
      </c>
      <c r="FY29" s="216">
        <f>IF(FY9&lt;=43331,"na",IF(ISERROR(VLOOKUP(FY9,'IT Pigs'!1:6000,4)),"-",VLOOKUP(FY9,'IT Pigs'!1:6000,4)))</f>
        <v>3.55</v>
      </c>
      <c r="FZ29" s="216">
        <f>IF(FZ9&lt;=43331,"na",IF(ISERROR(VLOOKUP(FZ9,'IT Pigs'!1:6000,4)),"-",VLOOKUP(FZ9,'IT Pigs'!1:6000,4)))</f>
        <v>3.45</v>
      </c>
      <c r="GA29" s="216">
        <f>IF(GA9&lt;=43331,"na",IF(ISERROR(VLOOKUP(GA9,'IT Pigs'!1:6000,4)),"-",VLOOKUP(GA9,'IT Pigs'!1:6000,4)))</f>
        <v>3.45</v>
      </c>
      <c r="GB29" s="216">
        <f>IF(GB9&lt;=43331,"na",IF(ISERROR(VLOOKUP(GB9,'IT Pigs'!1:6000,4)),"-",VLOOKUP(GB9,'IT Pigs'!1:6000,4)))</f>
        <v>3.45</v>
      </c>
      <c r="GC29" s="216">
        <f>IF(GC9&lt;=43331,"na",IF(ISERROR(VLOOKUP(GC9,'IT Pigs'!1:6000,4)),"-",VLOOKUP(GC9,'IT Pigs'!1:6000,4)))</f>
        <v>3.45</v>
      </c>
      <c r="GD29" s="216">
        <f>IF(GD9&lt;=43331,"na",IF(ISERROR(VLOOKUP(GD9,'IT Pigs'!1:6000,4)),"-",VLOOKUP(GD9,'IT Pigs'!1:6000,4)))</f>
        <v>3.45</v>
      </c>
      <c r="GE29" s="216">
        <f>IF(GE9&lt;=43331,"na",IF(ISERROR(VLOOKUP(GE9,'IT Pigs'!1:6000,4)),"-",VLOOKUP(GE9,'IT Pigs'!1:6000,4)))</f>
        <v>3.45</v>
      </c>
      <c r="GF29" s="216">
        <f>IF(GF9&lt;=43331,"na",IF(ISERROR(VLOOKUP(GF9,'IT Pigs'!1:6000,4)),"-",VLOOKUP(GF9,'IT Pigs'!1:6000,4)))</f>
        <v>3.5</v>
      </c>
      <c r="GG29" s="216">
        <f>IF(GG9&lt;=43331,"na",IF(ISERROR(VLOOKUP(GG9,'IT Pigs'!1:6000,4)),"-",VLOOKUP(GG9,'IT Pigs'!1:6000,4)))</f>
        <v>3.6</v>
      </c>
      <c r="GH29" s="216">
        <f>IF(GH9&lt;=43331,"na",IF(ISERROR(VLOOKUP(GH9,'IT Pigs'!1:6000,4)),"-",VLOOKUP(GH9,'IT Pigs'!1:6000,4)))</f>
        <v>3.75</v>
      </c>
      <c r="GI29" s="216">
        <f>IF(GI9&lt;=43331,"na",IF(ISERROR(VLOOKUP(GI9,'IT Pigs'!1:6000,4)),"-",VLOOKUP(GI9,'IT Pigs'!1:6000,4)))</f>
        <v>3.95</v>
      </c>
      <c r="GJ29" s="216">
        <f>IF(GJ9&lt;=43331,"na",IF(ISERROR(VLOOKUP(GJ9,'IT Pigs'!1:6000,4)),"-",VLOOKUP(GJ9,'IT Pigs'!1:6000,4)))</f>
        <v>3.9</v>
      </c>
      <c r="GK29" s="216">
        <f>IF(GK9&lt;=43331,"na",IF(ISERROR(VLOOKUP(GK9,'IT Pigs'!1:6000,4)),"-",VLOOKUP(GK9,'IT Pigs'!1:6000,4)))</f>
        <v>3.9</v>
      </c>
      <c r="GL29" s="216">
        <f>IF(GL9&lt;=43331,"na",IF(ISERROR(VLOOKUP(GL9,'IT Pigs'!1:6000,4)),"-",VLOOKUP(GL9,'IT Pigs'!1:6000,4)))</f>
        <v>3.8</v>
      </c>
      <c r="GM29" s="216">
        <f>IF(GM9&lt;=43331,"na",IF(ISERROR(VLOOKUP(GM9,'IT Pigs'!1:6000,4)),"-",VLOOKUP(GM9,'IT Pigs'!1:6000,4)))</f>
        <v>3.8</v>
      </c>
      <c r="GN29" s="216">
        <f>IF(GN9&lt;=43331,"na",IF(ISERROR(VLOOKUP(GN9,'IT Pigs'!1:6000,4)),"-",VLOOKUP(GN9,'IT Pigs'!1:6000,4)))</f>
        <v>3.8</v>
      </c>
      <c r="GO29" s="216">
        <f>IF(GO9&lt;=43331,"na",IF(ISERROR(VLOOKUP(GO9,'IT Pigs'!1:6000,4)),"-",VLOOKUP(GO9,'IT Pigs'!1:6000,4)))</f>
        <v>3.6</v>
      </c>
      <c r="GP29" s="216">
        <f>IF(GP9&lt;=43331,"na",IF(ISERROR(VLOOKUP(GP9,'IT Pigs'!1:6000,4)),"-",VLOOKUP(GP9,'IT Pigs'!1:6000,4)))</f>
        <v>3.45</v>
      </c>
      <c r="GQ29" s="216">
        <f>IF(GQ9&lt;=43331,"na",IF(ISERROR(VLOOKUP(GQ9,'IT Pigs'!1:6000,4)),"-",VLOOKUP(GQ9,'IT Pigs'!1:6000,4)))</f>
        <v>3.35</v>
      </c>
      <c r="GR29" s="216">
        <f>IF(GR9&lt;=43331,"na",IF(ISERROR(VLOOKUP(GR9,'IT Pigs'!1:6000,4)),"-",VLOOKUP(GR9,'IT Pigs'!1:6000,4)))</f>
        <v>3.35</v>
      </c>
      <c r="GS29" s="216">
        <f>IF(GS9&lt;=43331,"na",IF(ISERROR(VLOOKUP(GS9,'IT Pigs'!1:6000,4)),"-",VLOOKUP(GS9,'IT Pigs'!1:6000,4)))</f>
        <v>3.35</v>
      </c>
      <c r="GT29" s="216">
        <f>IF(GT9&lt;=43331,"na",IF(ISERROR(VLOOKUP(GT9,'IT Pigs'!1:6000,4)),"-",VLOOKUP(GT9,'IT Pigs'!1:6000,4)))</f>
        <v>3.4</v>
      </c>
      <c r="GU29" s="216">
        <f>IF(GU9&lt;=43331,"na",IF(ISERROR(VLOOKUP(GU9,'IT Pigs'!1:6000,4)),"-",VLOOKUP(GU9,'IT Pigs'!1:6000,4)))</f>
        <v>3.4</v>
      </c>
      <c r="GV29" s="216">
        <f>IF(GV9&lt;=43331,"na",IF(ISERROR(VLOOKUP(GV9,'IT Pigs'!1:6000,4)),"-",VLOOKUP(GV9,'IT Pigs'!1:6000,4)))</f>
        <v>3.8</v>
      </c>
      <c r="GW29" s="216">
        <f>IF(GW9&lt;=43331,"na",IF(ISERROR(VLOOKUP(GW9,'IT Pigs'!1:6000,4)),"-",VLOOKUP(GW9,'IT Pigs'!1:6000,4)))</f>
        <v>3.8</v>
      </c>
      <c r="GX29" s="216">
        <f>IF(GX9&lt;=43331,"na",IF(ISERROR(VLOOKUP(GX9,'IT Pigs'!1:6000,4)),"-",VLOOKUP(GX9,'IT Pigs'!1:6000,4)))</f>
        <v>3.8</v>
      </c>
      <c r="GY29" s="216">
        <f>IF(GY9&lt;=43331,"na",IF(ISERROR(VLOOKUP(GY9,'IT Pigs'!1:6000,4)),"-",VLOOKUP(GY9,'IT Pigs'!1:6000,4)))</f>
        <v>3.9</v>
      </c>
      <c r="GZ29" s="216">
        <f>IF(GZ9&lt;=43331,"na",IF(ISERROR(VLOOKUP(GZ9,'IT Pigs'!1:6000,4)),"-",VLOOKUP(GZ9,'IT Pigs'!1:6000,4)))</f>
        <v>3.9</v>
      </c>
      <c r="HA29" s="216">
        <f>IF(HA9&lt;=43331,"na",IF(ISERROR(VLOOKUP(HA9,'IT Pigs'!1:6000,4)),"-",VLOOKUP(HA9,'IT Pigs'!1:6000,4)))</f>
        <v>3.9</v>
      </c>
      <c r="HB29" s="216">
        <f>IF(HB9&lt;=43331,"na",IF(ISERROR(VLOOKUP(HB9,'IT Pigs'!1:6000,4)),"-",VLOOKUP(HB9,'IT Pigs'!1:6000,4)))</f>
        <v>3.7</v>
      </c>
      <c r="HC29" s="216">
        <f>IF(HC9&lt;=43331,"na",IF(ISERROR(VLOOKUP(HC9,'IT Pigs'!1:6000,4)),"-",VLOOKUP(HC9,'IT Pigs'!1:6000,4)))</f>
        <v>3.5</v>
      </c>
      <c r="HD29" s="216">
        <f>IF(HD9&lt;=43331,"na",IF(ISERROR(VLOOKUP(HD9,'IT Pigs'!1:6000,4)),"-",VLOOKUP(HD9,'IT Pigs'!1:6000,4)))</f>
        <v>3.5</v>
      </c>
      <c r="HE29" s="216">
        <f>IF(HE9&lt;=43331,"na",IF(ISERROR(VLOOKUP(HE9,'IT Pigs'!1:6000,4)),"-",VLOOKUP(HE9,'IT Pigs'!1:6000,4)))</f>
        <v>3.5</v>
      </c>
      <c r="HF29" s="216">
        <f>IF(HF9&lt;=43331,"na",IF(ISERROR(VLOOKUP(HF9,'IT Pigs'!1:6000,4)),"-",VLOOKUP(HF9,'IT Pigs'!1:6000,4)))</f>
        <v>3.4</v>
      </c>
      <c r="HG29" s="216">
        <f>IF(HG9&lt;=43331,"na",IF(ISERROR(VLOOKUP(HG9,'IT Pigs'!1:6000,4)),"-",VLOOKUP(HG9,'IT Pigs'!1:6000,4)))</f>
        <v>3.4</v>
      </c>
      <c r="HH29" s="216">
        <f>IF(HH9&lt;=43331,"na",IF(ISERROR(VLOOKUP(HH9,'IT Pigs'!1:6000,4)),"-",VLOOKUP(HH9,'IT Pigs'!1:6000,4)))</f>
        <v>3.4</v>
      </c>
      <c r="HI29" s="216">
        <f>IF(HI9&lt;=43331,"na",IF(ISERROR(VLOOKUP(HI9,'IT Pigs'!1:6000,4)),"-",VLOOKUP(HI9,'IT Pigs'!1:6000,4)))</f>
        <v>3.4</v>
      </c>
      <c r="HJ29" s="216">
        <f>IF(HJ9&lt;=43331,"na",IF(ISERROR(VLOOKUP(HJ9,'IT Pigs'!1:6000,4)),"-",VLOOKUP(HJ9,'IT Pigs'!1:6000,4)))</f>
        <v>3.4</v>
      </c>
      <c r="HK29" s="216">
        <f>IF(HK9&lt;=43331,"na",IF(ISERROR(VLOOKUP(HK9,'IT Pigs'!1:6000,4)),"-",VLOOKUP(HK9,'IT Pigs'!1:6000,4)))</f>
        <v>3.4</v>
      </c>
      <c r="HL29" s="216">
        <f>IF(HL9&lt;=43331,"na",IF(ISERROR(VLOOKUP(HL9,'IT Pigs'!1:6000,4)),"-",VLOOKUP(HL9,'IT Pigs'!1:6000,4)))</f>
        <v>3.4</v>
      </c>
      <c r="HM29" s="216">
        <f>IF(HM9&lt;=43331,"na",IF(ISERROR(VLOOKUP(HM9,'IT Pigs'!1:6000,4)),"-",VLOOKUP(HM9,'IT Pigs'!1:6000,4)))</f>
        <v>3.4</v>
      </c>
      <c r="HN29" s="216">
        <f>IF(HN9&lt;=43331,"na",IF(ISERROR(VLOOKUP(HN9,'IT Pigs'!1:6000,4)),"-",VLOOKUP(HN9,'IT Pigs'!1:6000,4)))</f>
        <v>3.2</v>
      </c>
      <c r="HO29" s="216">
        <f>IF(HO9&lt;=43331,"na",IF(ISERROR(VLOOKUP(HO9,'IT Pigs'!1:6000,4)),"-",VLOOKUP(HO9,'IT Pigs'!1:6000,4)))</f>
        <v>3.28</v>
      </c>
      <c r="HP29" s="216">
        <f>IF(HP9&lt;=43331,"na",IF(ISERROR(VLOOKUP(HP9,'IT Pigs'!1:6000,4)),"-",VLOOKUP(HP9,'IT Pigs'!1:6000,4)))</f>
        <v>3.78</v>
      </c>
      <c r="HQ29" s="216">
        <f>IF(HQ9&lt;=43331,"na",IF(ISERROR(VLOOKUP(HQ9,'IT Pigs'!1:6000,4)),"-",VLOOKUP(HQ9,'IT Pigs'!1:6000,4)))</f>
        <v>3.98</v>
      </c>
      <c r="HR29" s="216">
        <f>IF(HR9&lt;=43331,"na",IF(ISERROR(VLOOKUP(HR9,'IT Pigs'!1:6000,4)),"-",VLOOKUP(HR9,'IT Pigs'!1:6000,4)))</f>
        <v>4.08</v>
      </c>
      <c r="HS29" s="216">
        <f>IF(HS9&lt;=43331,"na",IF(ISERROR(VLOOKUP(HS9,'IT Pigs'!1:6000,4)),"-",VLOOKUP(HS9,'IT Pigs'!1:6000,4)))</f>
        <v>4.08</v>
      </c>
      <c r="HT29" s="216">
        <f>IF(HT9&lt;=43331,"na",IF(ISERROR(VLOOKUP(HT9,'IT Pigs'!1:6000,4)),"-",VLOOKUP(HT9,'IT Pigs'!1:6000,4)))</f>
        <v>4.08</v>
      </c>
      <c r="HU29" s="216">
        <f>IF(HU9&lt;=43331,"na",IF(ISERROR(VLOOKUP(HU9,'IT Pigs'!1:6000,4)),"-",VLOOKUP(HU9,'IT Pigs'!1:6000,4)))</f>
        <v>4.08</v>
      </c>
      <c r="HV29" s="216">
        <f>IF(HV9&lt;=43331,"na",IF(ISERROR(VLOOKUP(HV9,'IT Pigs'!1:6000,4)),"-",VLOOKUP(HV9,'IT Pigs'!1:6000,4)))</f>
        <v>4.18</v>
      </c>
      <c r="HW29" s="216">
        <f>IF(HW9&lt;=43331,"na",IF(ISERROR(VLOOKUP(HW9,'IT Pigs'!1:6000,4)),"-",VLOOKUP(HW9,'IT Pigs'!1:6000,4)))</f>
        <v>4.18</v>
      </c>
      <c r="HX29" s="216">
        <f>IF(HX9&lt;=43331,"na",IF(ISERROR(VLOOKUP(HX9,'IT Pigs'!1:6000,4)),"-",VLOOKUP(HX9,'IT Pigs'!1:6000,4)))</f>
        <v>4.18</v>
      </c>
      <c r="HY29" s="216">
        <f>IF(HY9&lt;=43331,"na",IF(ISERROR(VLOOKUP(HY9,'IT Pigs'!1:6000,4)),"-",VLOOKUP(HY9,'IT Pigs'!1:6000,4)))</f>
        <v>3.98</v>
      </c>
      <c r="HZ29" s="216">
        <f>IF(HZ9&lt;=43331,"na",IF(ISERROR(VLOOKUP(HZ9,'IT Pigs'!1:6000,4)),"-",VLOOKUP(HZ9,'IT Pigs'!1:6000,4)))</f>
        <v>3.88</v>
      </c>
      <c r="IA29" s="216">
        <f>IF(IA9&lt;=43331,"na",IF(ISERROR(VLOOKUP(IA9,'IT Pigs'!1:6000,4)),"-",VLOOKUP(IA9,'IT Pigs'!1:6000,4)))</f>
        <v>3.73</v>
      </c>
      <c r="IB29" s="216">
        <f>IF(IB9&lt;=43331,"na",IF(ISERROR(VLOOKUP(IB9,'IT Pigs'!1:6000,4)),"-",VLOOKUP(IB9,'IT Pigs'!1:6000,4)))</f>
        <v>3.58</v>
      </c>
      <c r="IC29" s="216">
        <f>IF(IC9&lt;=43331,"na",IF(ISERROR(VLOOKUP(IC9,'IT Pigs'!1:6000,4)),"-",VLOOKUP(IC9,'IT Pigs'!1:6000,4)))</f>
        <v>3.38</v>
      </c>
      <c r="ID29" s="216">
        <f>IF(ID9&lt;=43331,"na",IF(ISERROR(VLOOKUP(ID9,'IT Pigs'!1:6000,4)),"-",VLOOKUP(ID9,'IT Pigs'!1:6000,4)))</f>
        <v>3.13</v>
      </c>
      <c r="IE29" s="216">
        <f>IF(IE9&lt;=43331,"na",IF(ISERROR(VLOOKUP(IE9,'IT Pigs'!1:6000,4)),"-",VLOOKUP(IE9,'IT Pigs'!1:6000,4)))</f>
        <v>2.98</v>
      </c>
      <c r="IF29" s="216">
        <f>IF(IF9&lt;=43331,"na",IF(ISERROR(VLOOKUP(IF9,'IT Pigs'!1:6000,4)),"-",VLOOKUP(IF9,'IT Pigs'!1:6000,4)))</f>
        <v>2.88</v>
      </c>
      <c r="IG29" s="216">
        <f>IF(IG9&lt;=43331,"na",IF(ISERROR(VLOOKUP(IG9,'IT Pigs'!1:6000,4)),"-",VLOOKUP(IG9,'IT Pigs'!1:6000,4)))</f>
        <v>2.88</v>
      </c>
      <c r="IH29" s="216">
        <f>IF(IH9&lt;=43331,"na",IF(ISERROR(VLOOKUP(IH9,'IT Pigs'!1:6000,4)),"-",VLOOKUP(IH9,'IT Pigs'!1:6000,4)))</f>
        <v>2.98</v>
      </c>
      <c r="II29" s="216">
        <f>IF(II9&lt;=43331,"na",IF(ISERROR(VLOOKUP(II9,'IT Pigs'!1:6000,4)),"-",VLOOKUP(II9,'IT Pigs'!1:6000,4)))</f>
        <v>3.13</v>
      </c>
      <c r="IJ29" s="216">
        <f>IF(IJ9&lt;=43331,"na",IF(ISERROR(VLOOKUP(IJ9,'IT Pigs'!1:6000,4)),"-",VLOOKUP(IJ9,'IT Pigs'!1:6000,4)))</f>
        <v>3.13</v>
      </c>
      <c r="IK29" s="216">
        <f>IF(IK9&lt;=43331,"na",IF(ISERROR(VLOOKUP(IK9,'IT Pigs'!1:6000,4)),"-",VLOOKUP(IK9,'IT Pigs'!1:6000,4)))</f>
        <v>3.13</v>
      </c>
      <c r="IL29" s="216">
        <f>IF(IL9&lt;=43331,"na",IF(ISERROR(VLOOKUP(IL9,'IT Pigs'!1:6000,4)),"-",VLOOKUP(IL9,'IT Pigs'!1:6000,4)))</f>
        <v>3.13</v>
      </c>
      <c r="IM29" s="216">
        <f>IF(IM9&lt;=43331,"na",IF(ISERROR(VLOOKUP(IM9,'IT Pigs'!1:6000,4)),"-",VLOOKUP(IM9,'IT Pigs'!1:6000,4)))</f>
        <v>3.2</v>
      </c>
      <c r="IN29" s="216">
        <f>IF(IN9&lt;=43331,"na",IF(ISERROR(VLOOKUP(IN9,'IT Pigs'!1:6000,4)),"-",VLOOKUP(IN9,'IT Pigs'!1:6000,4)))</f>
        <v>3.2</v>
      </c>
      <c r="IO29" s="216">
        <f>IF(IO9&lt;=43331,"na",IF(ISERROR(VLOOKUP(IO9,'IT Pigs'!1:6000,4)),"-",VLOOKUP(IO9,'IT Pigs'!1:6000,4)))</f>
        <v>3.2</v>
      </c>
      <c r="IP29" s="216">
        <f>IF(IP9&lt;=43331,"na",IF(ISERROR(VLOOKUP(IP9,'IT Pigs'!1:6000,4)),"-",VLOOKUP(IP9,'IT Pigs'!1:6000,4)))</f>
        <v>3.2</v>
      </c>
      <c r="IQ29" s="216">
        <f>IF(IQ9&lt;=43331,"na",IF(ISERROR(VLOOKUP(IQ9,'IT Pigs'!1:6000,4)),"-",VLOOKUP(IQ9,'IT Pigs'!1:6000,4)))</f>
        <v>3.2</v>
      </c>
      <c r="IR29" s="216">
        <f>IF(IR9&lt;=43331,"na",IF(ISERROR(VLOOKUP(IR9,'IT Pigs'!1:6000,4)),"-",VLOOKUP(IR9,'IT Pigs'!1:6000,4)))</f>
        <v>3.2</v>
      </c>
      <c r="IS29" s="216">
        <f>IF(IS9&lt;=43331,"na",IF(ISERROR(VLOOKUP(IS9,'IT Pigs'!1:6000,4)),"-",VLOOKUP(IS9,'IT Pigs'!1:6000,4)))</f>
        <v>3.2</v>
      </c>
      <c r="IT29" s="216">
        <f>IF(IT9&lt;=43331,"na",IF(ISERROR(VLOOKUP(IT9,'IT Pigs'!1:6000,4)),"-",VLOOKUP(IT9,'IT Pigs'!1:6000,4)))</f>
        <v>3.2</v>
      </c>
      <c r="IU29" s="216">
        <f>IF(IU9&lt;=43331,"na",IF(ISERROR(VLOOKUP(IU9,'IT Pigs'!1:6000,4)),"-",VLOOKUP(IU9,'IT Pigs'!1:6000,4)))</f>
        <v>3.2</v>
      </c>
      <c r="IV29" s="216">
        <f>IF(IV9&lt;=43331,"na",IF(ISERROR(VLOOKUP(IV9,'IT Pigs'!1:6000,4)),"-",VLOOKUP(IV9,'IT Pigs'!1:6000,4)))</f>
        <v>3.2</v>
      </c>
      <c r="IW29" s="216">
        <f>IF(IW9&lt;=43331,"na",IF(ISERROR(VLOOKUP(IW9,'IT Pigs'!1:6000,4)),"-",VLOOKUP(IW9,'IT Pigs'!1:6000,4)))</f>
        <v>3.3</v>
      </c>
      <c r="IX29" s="216">
        <f>IF(IX9&lt;=43331,"na",IF(ISERROR(VLOOKUP(IX9,'IT Pigs'!1:6000,4)),"-",VLOOKUP(IX9,'IT Pigs'!1:6000,4)))</f>
        <v>3.3</v>
      </c>
      <c r="IY29" s="216">
        <f>IF(IY9&lt;=43331,"na",IF(ISERROR(VLOOKUP(IY9,'IT Pigs'!1:6000,4)),"-",VLOOKUP(IY9,'IT Pigs'!1:6000,4)))</f>
        <v>3.3</v>
      </c>
      <c r="IZ29" s="216">
        <f>IF(IZ9&lt;=43331,"na",IF(ISERROR(VLOOKUP(IZ9,'IT Pigs'!1:6000,4)),"-",VLOOKUP(IZ9,'IT Pigs'!1:6000,4)))</f>
        <v>3.3</v>
      </c>
      <c r="JA29" s="216">
        <f>IF(JA9&lt;=43331,"na",IF(ISERROR(VLOOKUP(JA9,'IT Pigs'!1:6000,4)),"-",VLOOKUP(JA9,'IT Pigs'!1:6000,4)))</f>
        <v>3.3</v>
      </c>
      <c r="JB29" s="216">
        <f>IF(JB9&lt;=43331,"na",IF(ISERROR(VLOOKUP(JB9,'IT Pigs'!1:6000,4)),"-",VLOOKUP(JB9,'IT Pigs'!1:6000,4)))</f>
        <v>3.3</v>
      </c>
      <c r="JC29" s="216">
        <f>IF(JC9&lt;=43331,"na",IF(ISERROR(VLOOKUP(JC9,'IT Pigs'!1:6000,4)),"-",VLOOKUP(JC9,'IT Pigs'!1:6000,4)))</f>
        <v>3.3</v>
      </c>
      <c r="JD29" s="216">
        <f>IF(JD9&lt;=43331,"na",IF(ISERROR(VLOOKUP(JD9,'IT Pigs'!1:6000,4)),"-",VLOOKUP(JD9,'IT Pigs'!1:6000,4)))</f>
        <v>3.3</v>
      </c>
      <c r="JE29" s="216">
        <f>IF(JE9&lt;=43331,"na",IF(ISERROR(VLOOKUP(JE9,'IT Pigs'!1:6000,4)),"-",VLOOKUP(JE9,'IT Pigs'!1:6000,4)))</f>
        <v>3.3</v>
      </c>
      <c r="JF29" s="240"/>
      <c r="JG29" s="240"/>
      <c r="JH29" s="240"/>
      <c r="JW29" s="231"/>
      <c r="JX29" s="231"/>
    </row>
    <row r="30" spans="2:284" ht="15" customHeight="1">
      <c r="B30" s="280"/>
      <c r="C30" s="221"/>
      <c r="D30" s="215" t="s">
        <v>97</v>
      </c>
      <c r="E30" s="217" t="str">
        <f>IF(E9&lt;=43331,"na",VLOOKUP(E9,'IT Pigs'!1:6000,9))</f>
        <v>na</v>
      </c>
      <c r="F30" s="217" t="str">
        <f>IF(F9&lt;=43331,"na",VLOOKUP(F9,'IT Pigs'!1:6000,9))</f>
        <v>na</v>
      </c>
      <c r="G30" s="217" t="str">
        <f>IF(G9&lt;=43331,"na",VLOOKUP(G9,'IT Pigs'!1:6000,9))</f>
        <v>na</v>
      </c>
      <c r="H30" s="217" t="str">
        <f>IF(H9&lt;=43331,"na",VLOOKUP(H9,'IT Pigs'!1:6000,9))</f>
        <v>na</v>
      </c>
      <c r="I30" s="217" t="str">
        <f>IF(I9&lt;=43331,"na",VLOOKUP(I9,'IT Pigs'!1:6000,9))</f>
        <v>na</v>
      </c>
      <c r="J30" s="217" t="str">
        <f>IF(J9&lt;=43331,"na",VLOOKUP(J9,'IT Pigs'!1:6000,9))</f>
        <v>na</v>
      </c>
      <c r="K30" s="217" t="str">
        <f>IF(K9&lt;=43331,"na",VLOOKUP(K9,'IT Pigs'!1:6000,9))</f>
        <v>na</v>
      </c>
      <c r="L30" s="217" t="str">
        <f>IF(L9&lt;=43331,"na",VLOOKUP(L9,'IT Pigs'!1:6000,9))</f>
        <v>na</v>
      </c>
      <c r="M30" s="217" t="str">
        <f>IF(M9&lt;=43331,"na",VLOOKUP(M9,'IT Pigs'!1:6000,9))</f>
        <v>na</v>
      </c>
      <c r="N30" s="217" t="str">
        <f>IF(N9&lt;=43331,"na",VLOOKUP(N9,'IT Pigs'!1:6000,9))</f>
        <v>na</v>
      </c>
      <c r="O30" s="217" t="str">
        <f>IF(O9&lt;=43331,"na",VLOOKUP(O9,'IT Pigs'!1:6000,9))</f>
        <v>na</v>
      </c>
      <c r="P30" s="217" t="str">
        <f>IF(P9&lt;=43331,"na",VLOOKUP(P9,'IT Pigs'!1:6000,9))</f>
        <v>na</v>
      </c>
      <c r="Q30" s="217" t="str">
        <f>IF(Q9&lt;=43331,"na",VLOOKUP(Q9,'IT Pigs'!1:6000,9))</f>
        <v>na</v>
      </c>
      <c r="R30" s="217" t="str">
        <f>IF(R9&lt;=43331,"na",VLOOKUP(R9,'IT Pigs'!1:6000,9))</f>
        <v>na</v>
      </c>
      <c r="S30" s="217" t="str">
        <f>IF(S9&lt;=43331,"na",VLOOKUP(S9,'IT Pigs'!1:6000,9))</f>
        <v>na</v>
      </c>
      <c r="T30" s="217" t="str">
        <f>IF(T9&lt;=43331,"na",VLOOKUP(T9,'IT Pigs'!1:6000,9))</f>
        <v>na</v>
      </c>
      <c r="U30" s="217" t="str">
        <f>IF(U9&lt;=43331,"na",VLOOKUP(U9,'IT Pigs'!1:6000,9))</f>
        <v>na</v>
      </c>
      <c r="V30" s="217" t="str">
        <f>IF(V9&lt;=43331,"na",VLOOKUP(V9,'IT Pigs'!1:6000,9))</f>
        <v>na</v>
      </c>
      <c r="W30" s="217" t="str">
        <f>IF(W9&lt;=43331,"na",VLOOKUP(W9,'IT Pigs'!1:6000,9))</f>
        <v>na</v>
      </c>
      <c r="X30" s="217" t="str">
        <f>IF(X9&lt;=43331,"na",VLOOKUP(X9,'IT Pigs'!1:6000,9))</f>
        <v>na</v>
      </c>
      <c r="Y30" s="217" t="str">
        <f>IF(Y9&lt;=43331,"na",VLOOKUP(Y9,'IT Pigs'!1:6000,9))</f>
        <v>na</v>
      </c>
      <c r="Z30" s="217" t="str">
        <f>IF(Z9&lt;=43331,"na",VLOOKUP(Z9,'IT Pigs'!1:6000,9))</f>
        <v>na</v>
      </c>
      <c r="AA30" s="217" t="str">
        <f>IF(AA9&lt;=43331,"na",VLOOKUP(AA9,'IT Pigs'!1:6000,9))</f>
        <v>na</v>
      </c>
      <c r="AB30" s="217" t="str">
        <f>IF(AB9&lt;=43331,"na",VLOOKUP(AB9,'IT Pigs'!1:6000,9))</f>
        <v>na</v>
      </c>
      <c r="AC30" s="217" t="str">
        <f>IF(AC9&lt;=43331,"na",VLOOKUP(AC9,'IT Pigs'!1:6000,9))</f>
        <v>na</v>
      </c>
      <c r="AD30" s="217" t="str">
        <f>IF(AD9&lt;=43331,"na",VLOOKUP(AD9,'IT Pigs'!1:6000,9))</f>
        <v>na</v>
      </c>
      <c r="AE30" s="217" t="str">
        <f>IF(AE9&lt;=43331,"na",VLOOKUP(AE9,'IT Pigs'!1:6000,9))</f>
        <v>na</v>
      </c>
      <c r="AF30" s="217" t="str">
        <f>IF(AF9&lt;=43331,"na",VLOOKUP(AF9,'IT Pigs'!1:6000,9))</f>
        <v>na</v>
      </c>
      <c r="AG30" s="217" t="str">
        <f>IF(AG9&lt;=43331,"na",VLOOKUP(AG9,'IT Pigs'!1:6000,9))</f>
        <v>na</v>
      </c>
      <c r="AH30" s="217" t="str">
        <f>IF(AH9&lt;=43331,"na",VLOOKUP(AH9,'IT Pigs'!1:6000,9))</f>
        <v>na</v>
      </c>
      <c r="AI30" s="217" t="str">
        <f>IF(AI9&lt;=43331,"na",VLOOKUP(AI9,'IT Pigs'!1:6000,9))</f>
        <v>na</v>
      </c>
      <c r="AJ30" s="217" t="str">
        <f>IF(AJ9&lt;=43331,"na",VLOOKUP(AJ9,'IT Pigs'!1:6000,9))</f>
        <v>na</v>
      </c>
      <c r="AK30" s="217" t="str">
        <f>IF(AK9&lt;=43331,"na",VLOOKUP(AK9,'IT Pigs'!1:6000,9))</f>
        <v>na</v>
      </c>
      <c r="AL30" s="217" t="str">
        <f>IF(AL9&lt;=43331,"na",VLOOKUP(AL9,'IT Pigs'!1:6000,9))</f>
        <v>na</v>
      </c>
      <c r="AM30" s="217" t="str">
        <f>IF(AM9&lt;=43331,"na",VLOOKUP(AM9,'IT Pigs'!1:6000,9))</f>
        <v>na</v>
      </c>
      <c r="AN30" s="217" t="str">
        <f>IF(AN9&lt;=43331,"na",VLOOKUP(AN9,'IT Pigs'!1:6000,9))</f>
        <v>na</v>
      </c>
      <c r="AO30" s="217" t="str">
        <f>IF(AO9&lt;=43331,"na",VLOOKUP(AO9,'IT Pigs'!1:6000,9))</f>
        <v>na</v>
      </c>
      <c r="AP30" s="217" t="str">
        <f>IF(AP9&lt;=43331,"na",VLOOKUP(AP9,'IT Pigs'!1:6000,9))</f>
        <v>na</v>
      </c>
      <c r="AQ30" s="217" t="str">
        <f>IF(AQ9&lt;=43331,"na",VLOOKUP(AQ9,'IT Pigs'!1:6000,9))</f>
        <v>na</v>
      </c>
      <c r="AR30" s="217" t="str">
        <f>IF(AR9&lt;=43331,"na",VLOOKUP(AR9,'IT Pigs'!1:6000,9))</f>
        <v>na</v>
      </c>
      <c r="AS30" s="217" t="str">
        <f>IF(AS9&lt;=43331,"na",VLOOKUP(AS9,'IT Pigs'!1:6000,9))</f>
        <v>na</v>
      </c>
      <c r="AT30" s="217" t="str">
        <f>IF(AT9&lt;=43331,"na",VLOOKUP(AT9,'IT Pigs'!1:6000,9))</f>
        <v>na</v>
      </c>
      <c r="AU30" s="217" t="str">
        <f>IF(AU9&lt;=43331,"na",VLOOKUP(AU9,'IT Pigs'!1:6000,9))</f>
        <v>na</v>
      </c>
      <c r="AV30" s="217" t="str">
        <f>IF(AV9&lt;=43331,"na",VLOOKUP(AV9,'IT Pigs'!1:6000,9))</f>
        <v>na</v>
      </c>
      <c r="AW30" s="217" t="str">
        <f>IF(AW9&lt;=43331,"na",VLOOKUP(AW9,'IT Pigs'!1:6000,9))</f>
        <v>na</v>
      </c>
      <c r="AX30" s="217" t="str">
        <f>IF(AX9&lt;=43331,"na",VLOOKUP(AX9,'IT Pigs'!1:6000,9))</f>
        <v>na</v>
      </c>
      <c r="AY30" s="217" t="str">
        <f>IF(AY9&lt;=43331,"na",VLOOKUP(AY9,'IT Pigs'!1:6000,9))</f>
        <v>na</v>
      </c>
      <c r="AZ30" s="217" t="str">
        <f>IF(AZ9&lt;=43331,"na",VLOOKUP(AZ9,'IT Pigs'!1:6000,9))</f>
        <v>na</v>
      </c>
      <c r="BA30" s="217" t="str">
        <f>IF(BA9&lt;=43331,"na",VLOOKUP(BA9,'IT Pigs'!1:6000,9))</f>
        <v>na</v>
      </c>
      <c r="BB30" s="217" t="str">
        <f>IF(BB9&lt;=43331,"na",VLOOKUP(BB9,'IT Pigs'!1:6000,9))</f>
        <v>na</v>
      </c>
      <c r="BC30" s="217" t="str">
        <f>IF(BC9&lt;=43331,"na",VLOOKUP(BC9,'IT Pigs'!1:6000,9))</f>
        <v>na</v>
      </c>
      <c r="BD30" s="217" t="str">
        <f>IF(BD9&lt;=43331,"na",VLOOKUP(BD9,'IT Pigs'!1:6000,9))</f>
        <v>na</v>
      </c>
      <c r="BE30" s="217" t="str">
        <f>IF(BE9&lt;=43331,"na",VLOOKUP(BE9,'IT Pigs'!1:6000,9))</f>
        <v>na</v>
      </c>
      <c r="BF30" s="217" t="str">
        <f>IF(BF9&lt;=43331,"na",VLOOKUP(BF9,'IT Pigs'!1:6000,9))</f>
        <v>na</v>
      </c>
      <c r="BG30" s="217" t="str">
        <f>IF(BG9&lt;=43331,"na",VLOOKUP(BG9,'IT Pigs'!1:6000,9))</f>
        <v>na</v>
      </c>
      <c r="BH30" s="217" t="str">
        <f>IF(BH9&lt;=43331,"na",VLOOKUP(BH9,'IT Pigs'!1:6000,9))</f>
        <v>na</v>
      </c>
      <c r="BI30" s="217" t="str">
        <f>IF(BI9&lt;=43331,"na",VLOOKUP(BI9,'IT Pigs'!1:6000,9))</f>
        <v>na</v>
      </c>
      <c r="BJ30" s="217" t="str">
        <f>IF(BJ9&lt;=43331,"na",VLOOKUP(BJ9,'IT Pigs'!1:6000,9))</f>
        <v>na</v>
      </c>
      <c r="BK30" s="217" t="str">
        <f>IF(BK9&lt;=43331,"na",VLOOKUP(BK9,'IT Pigs'!1:6000,9))</f>
        <v>na</v>
      </c>
      <c r="BL30" s="217" t="str">
        <f>IF(BL9&lt;=43331,"na",VLOOKUP(BL9,'IT Pigs'!1:6000,9))</f>
        <v>na</v>
      </c>
      <c r="BM30" s="217" t="str">
        <f>IF(BM9&lt;=43331,"na",VLOOKUP(BM9,'IT Pigs'!1:6000,9))</f>
        <v>na</v>
      </c>
      <c r="BN30" s="217" t="str">
        <f>IF(BN9&lt;=43331,"na",VLOOKUP(BN9,'IT Pigs'!1:6000,9))</f>
        <v>na</v>
      </c>
      <c r="BO30" s="217" t="str">
        <f>IF(BO9&lt;=43331,"na",VLOOKUP(BO9,'IT Pigs'!1:6000,9))</f>
        <v>na</v>
      </c>
      <c r="BP30" s="217" t="str">
        <f>IF(BP9&lt;=43331,"na",VLOOKUP(BP9,'IT Pigs'!1:6000,9))</f>
        <v>na</v>
      </c>
      <c r="BQ30" s="217" t="str">
        <f>IF(BQ9&lt;=43331,"na",VLOOKUP(BQ9,'IT Pigs'!1:6000,9))</f>
        <v>na</v>
      </c>
      <c r="BR30" s="217" t="str">
        <f>IF(BR9&lt;=43331,"na",VLOOKUP(BR9,'IT Pigs'!1:6000,9))</f>
        <v>na</v>
      </c>
      <c r="BS30" s="217" t="str">
        <f>IF(BS9&lt;=43331,"na",VLOOKUP(BS9,'IT Pigs'!1:6000,9))</f>
        <v>na</v>
      </c>
      <c r="BT30" s="217" t="str">
        <f>IF(BT9&lt;=43331,"na",VLOOKUP(BT9,'IT Pigs'!1:6000,9))</f>
        <v>na</v>
      </c>
      <c r="BU30" s="217" t="str">
        <f>IF(BU9&lt;=43331,"na",VLOOKUP(BU9,'IT Pigs'!1:6000,9))</f>
        <v>na</v>
      </c>
      <c r="BV30" s="217" t="str">
        <f>IF(BV9&lt;=43331,"na",VLOOKUP(BV9,'IT Pigs'!1:6000,9))</f>
        <v>na</v>
      </c>
      <c r="BW30" s="217" t="str">
        <f>IF(BW9&lt;=43331,"na",VLOOKUP(BW9,'IT Pigs'!1:6000,9))</f>
        <v>na</v>
      </c>
      <c r="BX30" s="217" t="str">
        <f>IF(BX9&lt;=43331,"na",VLOOKUP(BX9,'IT Pigs'!1:6000,9))</f>
        <v>na</v>
      </c>
      <c r="BY30" s="217" t="str">
        <f>IF(BY9&lt;=43331,"na",VLOOKUP(BY9,'IT Pigs'!1:6000,9))</f>
        <v>na</v>
      </c>
      <c r="BZ30" s="217" t="str">
        <f>IF(BZ9&lt;=43331,"na",VLOOKUP(BZ9,'IT Pigs'!1:6000,9))</f>
        <v>na</v>
      </c>
      <c r="CA30" s="217" t="str">
        <f>IF(CA9&lt;=43331,"na",VLOOKUP(CA9,'IT Pigs'!1:6000,9))</f>
        <v>na</v>
      </c>
      <c r="CB30" s="217" t="str">
        <f>IF(CB9&lt;=43331,"na",VLOOKUP(CB9,'IT Pigs'!1:6000,9))</f>
        <v>na</v>
      </c>
      <c r="CC30" s="217" t="str">
        <f>IF(CC9&lt;=43331,"na",VLOOKUP(CC9,'IT Pigs'!1:6000,9))</f>
        <v>na</v>
      </c>
      <c r="CD30" s="217" t="str">
        <f>IF(CD9&lt;=43331,"na",VLOOKUP(CD9,'IT Pigs'!1:6000,9))</f>
        <v>na</v>
      </c>
      <c r="CE30" s="217" t="str">
        <f>IF(CE9&lt;=43331,"na",VLOOKUP(CE9,'IT Pigs'!1:6000,9))</f>
        <v>na</v>
      </c>
      <c r="CF30" s="217" t="str">
        <f>IF(CF9&lt;=43331,"na",VLOOKUP(CF9,'IT Pigs'!1:6000,9))</f>
        <v>na</v>
      </c>
      <c r="CG30" s="217" t="str">
        <f>IF(CG9&lt;=43331,"na",VLOOKUP(CG9,'IT Pigs'!1:6000,9))</f>
        <v>na</v>
      </c>
      <c r="CH30" s="217" t="str">
        <f>IF(CH9&lt;=43331,"na",VLOOKUP(CH9,'IT Pigs'!1:6000,9))</f>
        <v>na</v>
      </c>
      <c r="CI30" s="217" t="str">
        <f>IF(CI9&lt;=43331,"na",VLOOKUP(CI9,'IT Pigs'!1:6000,9))</f>
        <v>na</v>
      </c>
      <c r="CJ30" s="217" t="str">
        <f>IF(CJ9&lt;=43331,"na",VLOOKUP(CJ9,'IT Pigs'!1:6000,9))</f>
        <v>na</v>
      </c>
      <c r="CK30" s="217" t="str">
        <f>IF(CK9&lt;=43331,"na",VLOOKUP(CK9,'IT Pigs'!1:6000,9))</f>
        <v>na</v>
      </c>
      <c r="CL30" s="217" t="str">
        <f>IF(CL9&lt;=43331,"na",VLOOKUP(CL9,'IT Pigs'!1:6000,9))</f>
        <v>na</v>
      </c>
      <c r="CM30" s="217" t="str">
        <f>IF(CM9&lt;=43331,"na",VLOOKUP(CM9,'IT Pigs'!1:6000,9))</f>
        <v>na</v>
      </c>
      <c r="CN30" s="217" t="str">
        <f>IF(CN9&lt;=43331,"na",VLOOKUP(CN9,'IT Pigs'!1:6000,9))</f>
        <v>na</v>
      </c>
      <c r="CO30" s="217" t="str">
        <f>IF(CO9&lt;=43331,"na",VLOOKUP(CO9,'IT Pigs'!1:6000,9))</f>
        <v>na</v>
      </c>
      <c r="CP30" s="217" t="str">
        <f>IF(CP9&lt;=43331,"na",VLOOKUP(CP9,'IT Pigs'!1:6000,9))</f>
        <v>na</v>
      </c>
      <c r="CQ30" s="217" t="str">
        <f>IF(CQ9&lt;=43331,"na",VLOOKUP(CQ9,'IT Pigs'!1:6000,9))</f>
        <v>na</v>
      </c>
      <c r="CR30" s="217" t="str">
        <f>IF(CR9&lt;=43331,"na",VLOOKUP(CR9,'IT Pigs'!1:6000,9))</f>
        <v>na</v>
      </c>
      <c r="CS30" s="217" t="str">
        <f>IF(CS9&lt;=43331,"na",VLOOKUP(CS9,'IT Pigs'!1:6000,9))</f>
        <v>na</v>
      </c>
      <c r="CT30" s="217" t="str">
        <f>IF(CT9&lt;=43331,"na",VLOOKUP(CT9,'IT Pigs'!1:6000,9))</f>
        <v>na</v>
      </c>
      <c r="CU30" s="217" t="str">
        <f>IF(CU9&lt;=43331,"na",VLOOKUP(CU9,'IT Pigs'!1:6000,9))</f>
        <v>na</v>
      </c>
      <c r="CV30" s="217" t="str">
        <f>IF(CV9&lt;=43331,"na",VLOOKUP(CV9,'IT Pigs'!1:6000,9))</f>
        <v>na</v>
      </c>
      <c r="CW30" s="217" t="str">
        <f>IF(CW9&lt;=43331,"na",VLOOKUP(CW9,'IT Pigs'!1:6000,9))</f>
        <v>na</v>
      </c>
      <c r="CX30" s="217" t="str">
        <f>IF(CX9&lt;=43331,"na",VLOOKUP(CX9,'IT Pigs'!1:6000,9))</f>
        <v>na</v>
      </c>
      <c r="CY30" s="217" t="str">
        <f>IF(CY9&lt;=43331,"na",VLOOKUP(CY9,'IT Pigs'!1:6000,9))</f>
        <v>na</v>
      </c>
      <c r="CZ30" s="217" t="str">
        <f>IF(CZ9&lt;=43331,"na",VLOOKUP(CZ9,'IT Pigs'!1:6000,9))</f>
        <v>na</v>
      </c>
      <c r="DA30" s="217" t="str">
        <f>IF(DA9&lt;=43331,"na",VLOOKUP(DA9,'IT Pigs'!1:6000,9))</f>
        <v>na</v>
      </c>
      <c r="DB30" s="217" t="str">
        <f>IF(DB9&lt;=43331,"na",VLOOKUP(DB9,'IT Pigs'!1:6000,9))</f>
        <v>na</v>
      </c>
      <c r="DC30" s="217" t="str">
        <f>IF(DC9&lt;=43331,"na",VLOOKUP(DC9,'IT Pigs'!1:6000,9))</f>
        <v>na</v>
      </c>
      <c r="DD30" s="217" t="str">
        <f>IF(DD9&lt;=43331,"na",VLOOKUP(DD9,'IT Pigs'!1:6000,9))</f>
        <v>na</v>
      </c>
      <c r="DE30" s="217" t="str">
        <f>IF(DE9&lt;=43331,"na",VLOOKUP(DE9,'IT Pigs'!1:6000,9))</f>
        <v>na</v>
      </c>
      <c r="DF30" s="217" t="str">
        <f>IF(DF9&lt;=43331,"na",VLOOKUP(DF9,'IT Pigs'!1:6000,9))</f>
        <v>na</v>
      </c>
      <c r="DG30" s="217" t="str">
        <f>IF(DG9&lt;=43331,"na",VLOOKUP(DG9,'IT Pigs'!1:6000,9))</f>
        <v>na</v>
      </c>
      <c r="DH30" s="217" t="str">
        <f>IF(DH9&lt;=43331,"na",VLOOKUP(DH9,'IT Pigs'!1:6000,9))</f>
        <v>na</v>
      </c>
      <c r="DI30" s="217" t="str">
        <f>IF(DI9&lt;=43331,"na",VLOOKUP(DI9,'IT Pigs'!1:6000,9))</f>
        <v>na</v>
      </c>
      <c r="DJ30" s="217" t="str">
        <f>IF(DJ9&lt;=43331,"na",VLOOKUP(DJ9,'IT Pigs'!1:6000,9))</f>
        <v>na</v>
      </c>
      <c r="DK30" s="217" t="str">
        <f>IF(DK9&lt;=43331,"na",VLOOKUP(DK9,'IT Pigs'!1:6000,9))</f>
        <v>na</v>
      </c>
      <c r="DL30" s="217" t="str">
        <f>IF(DL9&lt;=43331,"na",VLOOKUP(DL9,'IT Pigs'!1:6000,9))</f>
        <v>na</v>
      </c>
      <c r="DM30" s="217" t="str">
        <f>IF(DM9&lt;=43331,"na",VLOOKUP(DM9,'IT Pigs'!1:6000,9))</f>
        <v>na</v>
      </c>
      <c r="DN30" s="217" t="str">
        <f>IF(DN9&lt;=43331,"na",VLOOKUP(DN9,'IT Pigs'!1:6000,9))</f>
        <v>na</v>
      </c>
      <c r="DO30" s="217" t="str">
        <f>IF(DO9&lt;=43331,"na",VLOOKUP(DO9,'IT Pigs'!1:6000,9))</f>
        <v>na</v>
      </c>
      <c r="DP30" s="217" t="str">
        <f>IF(DP9&lt;=43331,"na",VLOOKUP(DP9,'IT Pigs'!1:6000,9))</f>
        <v>na</v>
      </c>
      <c r="DQ30" s="217" t="str">
        <f>IF(DQ9&lt;=43331,"na",VLOOKUP(DQ9,'IT Pigs'!1:6000,9))</f>
        <v>na</v>
      </c>
      <c r="DR30" s="217" t="str">
        <f>IF(DR9&lt;=43331,"na",VLOOKUP(DR9,'IT Pigs'!1:6000,9))</f>
        <v>na</v>
      </c>
      <c r="DS30" s="217">
        <f>IF(DS9&lt;=43331,"na",VLOOKUP(DS9,'IT Pigs'!1:6000,9))</f>
        <v>2.88</v>
      </c>
      <c r="DT30" s="217">
        <f>IF(DT9&lt;=43331,"na",VLOOKUP(DT9,'IT Pigs'!1:6000,9))</f>
        <v>2.97</v>
      </c>
      <c r="DU30" s="217">
        <f>IF(DU9&lt;=43331,"na",VLOOKUP(DU9,'IT Pigs'!1:6000,9))</f>
        <v>3.04</v>
      </c>
      <c r="DV30" s="217">
        <f>IF(DV9&lt;=43331,"na",VLOOKUP(DV9,'IT Pigs'!1:6000,9))</f>
        <v>3.06</v>
      </c>
      <c r="DW30" s="217">
        <f>IF(DW9&lt;=43331,"na",VLOOKUP(DW9,'IT Pigs'!1:6000,9))</f>
        <v>3.06</v>
      </c>
      <c r="DX30" s="217">
        <f>IF(DX9&lt;=43331,"na",VLOOKUP(DX9,'IT Pigs'!1:6000,9))</f>
        <v>3.06</v>
      </c>
      <c r="DY30" s="217">
        <f>IF(DY9&lt;=43331,"na",VLOOKUP(DY9,'IT Pigs'!1:6000,9))</f>
        <v>3.06</v>
      </c>
      <c r="DZ30" s="217">
        <f>IF(DZ9&lt;=43331,"na",VLOOKUP(DZ9,'IT Pigs'!1:6000,9))</f>
        <v>3.06</v>
      </c>
      <c r="EA30" s="217">
        <f>IF(EA9&lt;=43331,"na",VLOOKUP(EA9,'IT Pigs'!1:6000,9))</f>
        <v>3.04</v>
      </c>
      <c r="EB30" s="217">
        <f>IF(EB9&lt;=43331,"na",VLOOKUP(EB9,'IT Pigs'!1:6000,9))</f>
        <v>3.01</v>
      </c>
      <c r="EC30" s="217">
        <f>IF(EC9&lt;=43331,"na",VLOOKUP(EC9,'IT Pigs'!1:6000,9))</f>
        <v>3.01</v>
      </c>
      <c r="ED30" s="217">
        <f>IF(ED9&lt;=43331,"na",VLOOKUP(ED9,'IT Pigs'!1:6000,9))</f>
        <v>3.05</v>
      </c>
      <c r="EE30" s="217">
        <f>IF(EE9&lt;=43331,"na",VLOOKUP(EE9,'IT Pigs'!1:6000,9))</f>
        <v>3.07</v>
      </c>
      <c r="EF30" s="217">
        <f>IF(EF9&lt;=43331,"na",VLOOKUP(EF9,'IT Pigs'!1:6000,9))</f>
        <v>3.07</v>
      </c>
      <c r="EG30" s="217">
        <f>IF(EG9&lt;=43331,"na",VLOOKUP(EG9,'IT Pigs'!1:6000,9))</f>
        <v>3.07</v>
      </c>
      <c r="EH30" s="217">
        <f>IF(EH9&lt;=43331,"na",VLOOKUP(EH9,'IT Pigs'!1:6000,9))</f>
        <v>3.05</v>
      </c>
      <c r="EI30" s="217">
        <f>IF(EI9&lt;=43331,"na",VLOOKUP(EI9,'IT Pigs'!1:6000,9))</f>
        <v>2.99</v>
      </c>
      <c r="EJ30" s="217">
        <f>IF(EJ9&lt;=43331,"na",VLOOKUP(EJ9,'IT Pigs'!1:6000,9))</f>
        <v>2.96</v>
      </c>
      <c r="EK30" s="217">
        <f>IF(EK9&lt;=43331,"na",VLOOKUP(EK9,'IT Pigs'!1:6000,9))</f>
        <v>2.94</v>
      </c>
      <c r="EL30" s="217">
        <f>IF(EL9&lt;=43331,"na",VLOOKUP(EL9,'IT Pigs'!1:6000,9))</f>
        <v>2.94</v>
      </c>
      <c r="EM30" s="217">
        <f>IF(EM9&lt;=43331,"na",VLOOKUP(EM9,'IT Pigs'!1:6000,9))</f>
        <v>2.99</v>
      </c>
      <c r="EN30" s="217">
        <f>IF(EN9&lt;=43331,"na",VLOOKUP(EN9,'IT Pigs'!1:6000,9))</f>
        <v>2.97</v>
      </c>
      <c r="EO30" s="217">
        <f>IF(EO9&lt;=43331,"na",VLOOKUP(EO9,'IT Pigs'!1:6000,9))</f>
        <v>2.97</v>
      </c>
      <c r="EP30" s="217">
        <f>IF(EP9&lt;=43331,"na",VLOOKUP(EP9,'IT Pigs'!1:6000,9))</f>
        <v>2.94</v>
      </c>
      <c r="EQ30" s="217">
        <f>IF(EQ9&lt;=43331,"na",VLOOKUP(EQ9,'IT Pigs'!1:6000,9))</f>
        <v>2.89</v>
      </c>
      <c r="ER30" s="217">
        <f>IF(ER9&lt;=43331,"na",VLOOKUP(ER9,'IT Pigs'!1:6000,9))</f>
        <v>2.8</v>
      </c>
      <c r="ES30" s="217">
        <f>IF(ES9&lt;=43331,"na",VLOOKUP(ES9,'IT Pigs'!1:6000,9))</f>
        <v>2.72</v>
      </c>
      <c r="ET30" s="217">
        <f>IF(ET9&lt;=43331,"na",VLOOKUP(ET9,'IT Pigs'!1:6000,9))</f>
        <v>2.64</v>
      </c>
      <c r="EU30" s="217">
        <f>IF(EU9&lt;=43331,"na",VLOOKUP(EU9,'IT Pigs'!1:6000,9))</f>
        <v>2.61</v>
      </c>
      <c r="EV30" s="217">
        <f>IF(EV9&lt;=43331,"na",VLOOKUP(EV9,'IT Pigs'!1:6000,9))</f>
        <v>2.61</v>
      </c>
      <c r="EW30" s="217">
        <f>IF(EW9&lt;=43331,"na",VLOOKUP(EW9,'IT Pigs'!1:6000,9))</f>
        <v>2.73</v>
      </c>
      <c r="EX30" s="217">
        <f>IF(EX9&lt;=43331,"na",VLOOKUP(EX9,'IT Pigs'!1:6000,9))</f>
        <v>2.9</v>
      </c>
      <c r="EY30" s="217">
        <f>IF(EY9&lt;=43331,"na",VLOOKUP(EY9,'IT Pigs'!1:6000,9))</f>
        <v>3.07</v>
      </c>
      <c r="EZ30" s="217">
        <f>IF(EZ9&lt;=43331,"na",VLOOKUP(EZ9,'IT Pigs'!1:6000,9))</f>
        <v>3.2</v>
      </c>
      <c r="FA30" s="217">
        <f>IF(FA9&lt;=43331,"na",VLOOKUP(FA9,'IT Pigs'!1:6000,9))</f>
        <v>3.28</v>
      </c>
      <c r="FB30" s="217">
        <f>IF(FB9&lt;=43331,"na",VLOOKUP(FB9,'IT Pigs'!1:6000,9))</f>
        <v>3.28</v>
      </c>
      <c r="FC30" s="217">
        <f>IF(FC9&lt;=43331,"na",VLOOKUP(FC9,'IT Pigs'!1:6000,9))</f>
        <v>3.34</v>
      </c>
      <c r="FD30" s="217">
        <f>IF(FD9&lt;=43331,"na",VLOOKUP(FD9,'IT Pigs'!1:6000,9))</f>
        <v>3.3</v>
      </c>
      <c r="FE30" s="217">
        <f>IF(FE9&lt;=43331,"na",VLOOKUP(FE9,'IT Pigs'!1:6000,9))</f>
        <v>3.28</v>
      </c>
      <c r="FF30" s="217">
        <f>IF(FF9&lt;=43331,"na",VLOOKUP(FF9,'IT Pigs'!1:6000,9))</f>
        <v>3.28</v>
      </c>
      <c r="FG30" s="217">
        <f>IF(FG9&lt;=43331,"na",VLOOKUP(FG9,'IT Pigs'!1:6000,9))</f>
        <v>3.28</v>
      </c>
      <c r="FH30" s="217">
        <f>IF(FH9&lt;=43331,"na",VLOOKUP(FH9,'IT Pigs'!1:6000,9))</f>
        <v>3.24</v>
      </c>
      <c r="FI30" s="217">
        <f>IF(FI9&lt;=43331,"na",VLOOKUP(FI9,'IT Pigs'!1:6000,9))</f>
        <v>3.24</v>
      </c>
      <c r="FJ30" s="217">
        <f>IF(FJ9&lt;=43331,"na",VLOOKUP(FJ9,'IT Pigs'!1:6000,9))</f>
        <v>3.19</v>
      </c>
      <c r="FK30" s="217">
        <f>IF(FK9&lt;=43331,"na",VLOOKUP(FK9,'IT Pigs'!1:6000,9))</f>
        <v>3.14</v>
      </c>
      <c r="FL30" s="217">
        <f>IF(FL9&lt;=43331,"na",VLOOKUP(FL9,'IT Pigs'!1:6000,9))</f>
        <v>3.07</v>
      </c>
      <c r="FM30" s="217">
        <f>IF(FM9&lt;=43331,"na",VLOOKUP(FM9,'IT Pigs'!1:6000,9))</f>
        <v>3.03</v>
      </c>
      <c r="FN30" s="217">
        <f>IF(FN9&lt;=43331,"na",VLOOKUP(FN9,'IT Pigs'!1:6000,9))</f>
        <v>3.03</v>
      </c>
      <c r="FO30" s="217">
        <f>IF(FO9&lt;=43331,"na",VLOOKUP(FO9,'IT Pigs'!1:6000,9))</f>
        <v>3.12</v>
      </c>
      <c r="FP30" s="217">
        <f>IF(FP9&lt;=43331,"na",VLOOKUP(FP9,'IT Pigs'!1:6000,9))</f>
        <v>3.19</v>
      </c>
      <c r="FQ30" s="217">
        <f>IF(FQ9&lt;=43331,"na",VLOOKUP(FQ9,'IT Pigs'!1:6000,9))</f>
        <v>3.45</v>
      </c>
      <c r="FR30" s="217">
        <f>IF(FR9&lt;=43331,"na",VLOOKUP(FR9,'IT Pigs'!1:6000,9))</f>
        <v>3.45</v>
      </c>
      <c r="FS30" s="217">
        <f>IF(FS9&lt;=43331,"na",VLOOKUP(FS9,'IT Pigs'!1:6000,9))</f>
        <v>3.61</v>
      </c>
      <c r="FT30" s="217">
        <f>IF(FT9&lt;=43331,"na",VLOOKUP(FT9,'IT Pigs'!1:6000,9))</f>
        <v>3.71</v>
      </c>
      <c r="FU30" s="217">
        <f>IF(FU9&lt;=43331,"na",VLOOKUP(FU9,'IT Pigs'!1:6000,9))</f>
        <v>3.75</v>
      </c>
      <c r="FV30" s="217">
        <f>IF(FV9&lt;=43331,"na",VLOOKUP(FV9,'IT Pigs'!1:6000,9))</f>
        <v>3.75</v>
      </c>
      <c r="FW30" s="217">
        <f>IF(FW9&lt;=43331,"na",VLOOKUP(FW9,'IT Pigs'!1:6000,9))</f>
        <v>3.75</v>
      </c>
      <c r="FX30" s="217">
        <f>IF(FX9&lt;=43331,"na",VLOOKUP(FX9,'IT Pigs'!1:6000,9))</f>
        <v>3.74</v>
      </c>
      <c r="FY30" s="217">
        <f>IF(FY9&lt;=43331,"na",VLOOKUP(FY9,'IT Pigs'!1:6000,9))</f>
        <v>3.74</v>
      </c>
      <c r="FZ30" s="217">
        <f>IF(FZ9&lt;=43331,"na",VLOOKUP(FZ9,'IT Pigs'!1:6000,9))</f>
        <v>3.75</v>
      </c>
      <c r="GA30" s="217">
        <f>IF(GA9&lt;=43331,"na",VLOOKUP(GA9,'IT Pigs'!1:6000,9))</f>
        <v>3.81</v>
      </c>
      <c r="GB30" s="217">
        <f>IF(GB9&lt;=43331,"na",VLOOKUP(GB9,'IT Pigs'!1:6000,9))</f>
        <v>3.85</v>
      </c>
      <c r="GC30" s="217">
        <f>IF(GC9&lt;=43331,"na",VLOOKUP(GC9,'IT Pigs'!1:6000,9))</f>
        <v>3.89</v>
      </c>
      <c r="GD30" s="217">
        <f>IF(GD9&lt;=43331,"na",VLOOKUP(GD9,'IT Pigs'!1:6000,9))</f>
        <v>3.97</v>
      </c>
      <c r="GE30" s="217">
        <f>IF(GE9&lt;=43331,"na",VLOOKUP(GE9,'IT Pigs'!1:6000,9))</f>
        <v>4.07</v>
      </c>
      <c r="GF30" s="217">
        <f>IF(GF9&lt;=43331,"na",VLOOKUP(GF9,'IT Pigs'!1:6000,9))</f>
        <v>4.12</v>
      </c>
      <c r="GG30" s="217">
        <f>IF(GG9&lt;=43331,"na",VLOOKUP(GG9,'IT Pigs'!1:6000,9))</f>
        <v>4.1399999999999997</v>
      </c>
      <c r="GH30" s="217">
        <f>IF(GH9&lt;=43331,"na",VLOOKUP(GH9,'IT Pigs'!1:6000,9))</f>
        <v>4.1399999999999997</v>
      </c>
      <c r="GI30" s="217">
        <f>IF(GI9&lt;=43331,"na",VLOOKUP(GI9,'IT Pigs'!1:6000,9))</f>
        <v>4.1399999999999997</v>
      </c>
      <c r="GJ30" s="217">
        <f>IF(GJ9&lt;=43331,"na",VLOOKUP(GJ9,'IT Pigs'!1:6000,9))</f>
        <v>4.07</v>
      </c>
      <c r="GK30" s="217">
        <f>IF(GK9&lt;=43331,"na",VLOOKUP(GK9,'IT Pigs'!1:6000,9))</f>
        <v>4.07</v>
      </c>
      <c r="GL30" s="217">
        <f>IF(GL9&lt;=43331,"na",VLOOKUP(GL9,'IT Pigs'!1:6000,9))</f>
        <v>4</v>
      </c>
      <c r="GM30" s="217">
        <f>IF(GM9&lt;=43331,"na",VLOOKUP(GM9,'IT Pigs'!1:6000,9))</f>
        <v>4</v>
      </c>
      <c r="GN30" s="217">
        <f>IF(GN9&lt;=43331,"na",VLOOKUP(GN9,'IT Pigs'!1:6000,9))</f>
        <v>3.95</v>
      </c>
      <c r="GO30" s="217">
        <f>IF(GO9&lt;=43331,"na",VLOOKUP(GO9,'IT Pigs'!1:6000,9))</f>
        <v>3.89</v>
      </c>
      <c r="GP30" s="217">
        <f>IF(GP9&lt;=43331,"na",VLOOKUP(GP9,'IT Pigs'!1:6000,9))</f>
        <v>3.82</v>
      </c>
      <c r="GQ30" s="217">
        <f>IF(GQ9&lt;=43331,"na",VLOOKUP(GQ9,'IT Pigs'!1:6000,9))</f>
        <v>3.72</v>
      </c>
      <c r="GR30" s="217">
        <f>IF(GR9&lt;=43331,"na",VLOOKUP(GR9,'IT Pigs'!1:6000,9))</f>
        <v>3.6</v>
      </c>
      <c r="GS30" s="217">
        <f>IF(GS9&lt;=43331,"na",VLOOKUP(GS9,'IT Pigs'!1:6000,9))</f>
        <v>3.54</v>
      </c>
      <c r="GT30" s="217">
        <f>IF(GT9&lt;=43331,"na",VLOOKUP(GT9,'IT Pigs'!1:6000,9))</f>
        <v>3.54</v>
      </c>
      <c r="GU30" s="217">
        <f>IF(GU9&lt;=43331,"na",VLOOKUP(GU9,'IT Pigs'!1:6000,9))</f>
        <v>3.5</v>
      </c>
      <c r="GV30" s="217">
        <f>IF(GV9&lt;=43331,"na",VLOOKUP(GV9,'IT Pigs'!1:6000,9))</f>
        <v>3.46</v>
      </c>
      <c r="GW30" s="217">
        <f>IF(GW9&lt;=43331,"na",VLOOKUP(GW9,'IT Pigs'!1:6000,9))</f>
        <v>3.46</v>
      </c>
      <c r="GX30" s="217">
        <f>IF(GX9&lt;=43331,"na",VLOOKUP(GX9,'IT Pigs'!1:6000,9))</f>
        <v>3.46</v>
      </c>
      <c r="GY30" s="217">
        <f>IF(GY9&lt;=43331,"na",VLOOKUP(GY9,'IT Pigs'!1:6000,9))</f>
        <v>3.46</v>
      </c>
      <c r="GZ30" s="217">
        <f>IF(GZ9&lt;=43331,"na",VLOOKUP(GZ9,'IT Pigs'!1:6000,9))</f>
        <v>3.46</v>
      </c>
      <c r="HA30" s="217">
        <f>IF(HA9&lt;=43331,"na",VLOOKUP(HA9,'IT Pigs'!1:6000,9))</f>
        <v>3.46</v>
      </c>
      <c r="HB30" s="217">
        <f>IF(HB9&lt;=43331,"na",VLOOKUP(HB9,'IT Pigs'!1:6000,9))</f>
        <v>3.36</v>
      </c>
      <c r="HC30" s="217">
        <f>IF(HC9&lt;=43331,"na",VLOOKUP(HC9,'IT Pigs'!1:6000,9))</f>
        <v>3.21</v>
      </c>
      <c r="HD30" s="217">
        <f>IF(HD9&lt;=43331,"na",VLOOKUP(HD9,'IT Pigs'!1:6000,9))</f>
        <v>3.04</v>
      </c>
      <c r="HE30" s="217">
        <f>IF(HE9&lt;=43331,"na",VLOOKUP(HE9,'IT Pigs'!1:6000,9))</f>
        <v>2.9</v>
      </c>
      <c r="HF30" s="217">
        <f>IF(HF9&lt;=43331,"na",VLOOKUP(HF9,'IT Pigs'!1:6000,9))</f>
        <v>2.8</v>
      </c>
      <c r="HG30" s="217">
        <f>IF(HG9&lt;=43331,"na",VLOOKUP(HG9,'IT Pigs'!1:6000,9))</f>
        <v>2.73</v>
      </c>
      <c r="HH30" s="217">
        <f>IF(HH9&lt;=43331,"na",VLOOKUP(HH9,'IT Pigs'!1:6000,9))</f>
        <v>2.73</v>
      </c>
      <c r="HI30" s="217">
        <f>IF(HI9&lt;=43331,"na",VLOOKUP(HI9,'IT Pigs'!1:6000,9))</f>
        <v>2.73</v>
      </c>
      <c r="HJ30" s="217">
        <f>IF(HJ9&lt;=43331,"na",VLOOKUP(HJ9,'IT Pigs'!1:6000,9))</f>
        <v>2.73</v>
      </c>
      <c r="HK30" s="217">
        <f>IF(HK9&lt;=43331,"na",VLOOKUP(HK9,'IT Pigs'!1:6000,9))</f>
        <v>2.8</v>
      </c>
      <c r="HL30" s="217">
        <f>IF(HL9&lt;=43331,"na",VLOOKUP(HL9,'IT Pigs'!1:6000,9))</f>
        <v>2.84</v>
      </c>
      <c r="HM30" s="217">
        <f>IF(HM9&lt;=43331,"na",VLOOKUP(HM9,'IT Pigs'!1:6000,9))</f>
        <v>2.84</v>
      </c>
      <c r="HN30" s="217">
        <f>IF(HN9&lt;=43331,"na",VLOOKUP(HN9,'IT Pigs'!1:6000,9))</f>
        <v>2.84</v>
      </c>
      <c r="HO30" s="217">
        <f>IF(HO9&lt;=43331,"na",VLOOKUP(HO9,'IT Pigs'!1:6000,9))</f>
        <v>2.84</v>
      </c>
      <c r="HP30" s="217">
        <f>IF(HP9&lt;=43331,"na",VLOOKUP(HP9,'IT Pigs'!1:6000,9))</f>
        <v>2.87</v>
      </c>
      <c r="HQ30" s="217">
        <f>IF(HQ9&lt;=43331,"na",VLOOKUP(HQ9,'IT Pigs'!1:6000,9))</f>
        <v>2.89</v>
      </c>
      <c r="HR30" s="217">
        <f>IF(HR9&lt;=43331,"na",VLOOKUP(HR9,'IT Pigs'!1:6000,9))</f>
        <v>2.94</v>
      </c>
      <c r="HS30" s="217">
        <f>IF(HS9&lt;=43331,"na",VLOOKUP(HS9,'IT Pigs'!1:6000,9))</f>
        <v>2.97</v>
      </c>
      <c r="HT30" s="217">
        <f>IF(HT9&lt;=43331,"na",VLOOKUP(HT9,'IT Pigs'!1:6000,9))</f>
        <v>3.03</v>
      </c>
      <c r="HU30" s="217">
        <f>IF(HU9&lt;=43331,"na",VLOOKUP(HU9,'IT Pigs'!1:6000,9))</f>
        <v>3.12</v>
      </c>
      <c r="HV30" s="217">
        <f>IF(HV9&lt;=43331,"na",VLOOKUP(HV9,'IT Pigs'!1:6000,9))</f>
        <v>3.21</v>
      </c>
      <c r="HW30" s="217">
        <f>IF(HW9&lt;=43331,"na",VLOOKUP(HW9,'IT Pigs'!1:6000,9))</f>
        <v>3.28</v>
      </c>
      <c r="HX30" s="217">
        <f>IF(HX9&lt;=43331,"na",VLOOKUP(HX9,'IT Pigs'!1:6000,9))</f>
        <v>3.28</v>
      </c>
      <c r="HY30" s="217">
        <f>IF(HY9&lt;=43331,"na",VLOOKUP(HY9,'IT Pigs'!1:6000,9))</f>
        <v>3.28</v>
      </c>
      <c r="HZ30" s="217">
        <f>IF(HZ9&lt;=43331,"na",VLOOKUP(HZ9,'IT Pigs'!1:6000,9))</f>
        <v>3.26</v>
      </c>
      <c r="IA30" s="217">
        <f>IF(IA9&lt;=43331,"na",VLOOKUP(IA9,'IT Pigs'!1:6000,9))</f>
        <v>3.23</v>
      </c>
      <c r="IB30" s="217">
        <f>IF(IB9&lt;=43331,"na",VLOOKUP(IB9,'IT Pigs'!1:6000,9))</f>
        <v>3.19</v>
      </c>
      <c r="IC30" s="217">
        <f>IF(IC9&lt;=43331,"na",VLOOKUP(IC9,'IT Pigs'!1:6000,9))</f>
        <v>3.16</v>
      </c>
      <c r="ID30" s="217">
        <f>IF(ID9&lt;=43331,"na",VLOOKUP(ID9,'IT Pigs'!1:6000,9))</f>
        <v>3.12</v>
      </c>
      <c r="IE30" s="217">
        <f>IF(IE9&lt;=43331,"na",VLOOKUP(IE9,'IT Pigs'!1:6000,9))</f>
        <v>3.07</v>
      </c>
      <c r="IF30" s="217">
        <f>IF(IF9&lt;=43331,"na",VLOOKUP(IF9,'IT Pigs'!1:6000,9))</f>
        <v>2.97</v>
      </c>
      <c r="IG30" s="217">
        <f>IF(IG9&lt;=43331,"na",VLOOKUP(IG9,'IT Pigs'!1:6000,9))</f>
        <v>2.89</v>
      </c>
      <c r="IH30" s="217">
        <f>IF(IH9&lt;=43331,"na",VLOOKUP(IH9,'IT Pigs'!1:6000,9))</f>
        <v>2.84</v>
      </c>
      <c r="II30" s="217">
        <f>IF(II9&lt;=43331,"na",VLOOKUP(II9,'IT Pigs'!1:6000,9))</f>
        <v>2.84</v>
      </c>
      <c r="IJ30" s="217">
        <f>IF(IJ9&lt;=43331,"na",VLOOKUP(IJ9,'IT Pigs'!1:6000,9))</f>
        <v>2.84</v>
      </c>
      <c r="IK30" s="217">
        <f>IF(IK9&lt;=43331,"na",VLOOKUP(IK9,'IT Pigs'!1:6000,9))</f>
        <v>2.84</v>
      </c>
      <c r="IL30" s="217">
        <f>IF(IL9&lt;=43331,"na",VLOOKUP(IL9,'IT Pigs'!1:6000,9))</f>
        <v>2.84</v>
      </c>
      <c r="IM30" s="217">
        <f>IF(IM9&lt;=43331,"na",VLOOKUP(IM9,'IT Pigs'!1:6000,9))</f>
        <v>2.93</v>
      </c>
      <c r="IN30" s="217">
        <f>IF(IN9&lt;=43331,"na",VLOOKUP(IN9,'IT Pigs'!1:6000,9))</f>
        <v>3.04</v>
      </c>
      <c r="IO30" s="217">
        <f>IF(IO9&lt;=43331,"na",VLOOKUP(IO9,'IT Pigs'!1:6000,9))</f>
        <v>3.11</v>
      </c>
      <c r="IP30" s="217">
        <f>IF(IP9&lt;=43331,"na",VLOOKUP(IP9,'IT Pigs'!1:6000,9))</f>
        <v>3.14</v>
      </c>
      <c r="IQ30" s="217">
        <f>IF(IQ9&lt;=43331,"na",VLOOKUP(IQ9,'IT Pigs'!1:6000,9))</f>
        <v>3.14</v>
      </c>
      <c r="IR30" s="217">
        <f>IF(IR9&lt;=43331,"na",VLOOKUP(IR9,'IT Pigs'!1:6000,9))</f>
        <v>3.14</v>
      </c>
      <c r="IS30" s="217">
        <f>IF(IS9&lt;=43331,"na",VLOOKUP(IS9,'IT Pigs'!1:6000,9))</f>
        <v>3.14</v>
      </c>
      <c r="IT30" s="217">
        <f>IF(IT9&lt;=43331,"na",VLOOKUP(IT9,'IT Pigs'!1:6000,9))</f>
        <v>3.14</v>
      </c>
      <c r="IU30" s="217">
        <f>IF(IU9&lt;=43331,"na",VLOOKUP(IU9,'IT Pigs'!1:6000,9))</f>
        <v>3.09</v>
      </c>
      <c r="IV30" s="217">
        <f>IF(IV9&lt;=43331,"na",VLOOKUP(IV9,'IT Pigs'!1:6000,9))</f>
        <v>3.09</v>
      </c>
      <c r="IW30" s="217">
        <f>IF(IW9&lt;=43331,"na",VLOOKUP(IW9,'IT Pigs'!1:6000,9))</f>
        <v>3.09</v>
      </c>
      <c r="IX30" s="217">
        <f>IF(IX9&lt;=43331,"na",VLOOKUP(IX9,'IT Pigs'!1:6000,9))</f>
        <v>3.09</v>
      </c>
      <c r="IY30" s="217">
        <f>IF(IY9&lt;=43331,"na",VLOOKUP(IY9,'IT Pigs'!1:6000,9))</f>
        <v>3.09</v>
      </c>
      <c r="IZ30" s="217">
        <f>IF(IZ9&lt;=43331,"na",VLOOKUP(IZ9,'IT Pigs'!1:6000,9))</f>
        <v>3.09</v>
      </c>
      <c r="JA30" s="217">
        <f>IF(JA9&lt;=43331,"na",VLOOKUP(JA9,'IT Pigs'!1:6000,9))</f>
        <v>3.09</v>
      </c>
      <c r="JB30" s="217">
        <f>IF(JB9&lt;=43331,"na",VLOOKUP(JB9,'IT Pigs'!1:6000,9))</f>
        <v>3.04</v>
      </c>
      <c r="JC30" s="217">
        <f>IF(JC9&lt;=43331,"na",VLOOKUP(JC9,'IT Pigs'!1:6000,9))</f>
        <v>3.04</v>
      </c>
      <c r="JD30" s="217">
        <f>IF(JD9&lt;=43331,"na",VLOOKUP(JD9,'IT Pigs'!1:6000,9))</f>
        <v>3.04</v>
      </c>
      <c r="JE30" s="217">
        <f>IF(JE9&lt;=43331,"na",VLOOKUP(JE9,'IT Pigs'!1:6000,9))</f>
        <v>3.04</v>
      </c>
      <c r="JF30" s="240"/>
      <c r="JG30" s="264"/>
      <c r="JH30" s="240"/>
      <c r="JW30" s="231"/>
      <c r="JX30" s="231"/>
    </row>
    <row r="31" spans="2:284" ht="15" customHeight="1">
      <c r="B31" s="281"/>
      <c r="C31" s="220"/>
      <c r="D31" s="214" t="s">
        <v>98</v>
      </c>
      <c r="E31" s="216" t="str">
        <f>IF(E9&lt;=43331,"na",VLOOKUP(E9,'IT Pigs'!1:6000,19))</f>
        <v>na</v>
      </c>
      <c r="F31" s="216" t="str">
        <f>IF(F9&lt;=43331,"na",VLOOKUP(F9,'IT Pigs'!1:6000,19))</f>
        <v>na</v>
      </c>
      <c r="G31" s="216" t="str">
        <f>IF(G9&lt;=43331,"na",VLOOKUP(G9,'IT Pigs'!1:6000,19))</f>
        <v>na</v>
      </c>
      <c r="H31" s="216" t="str">
        <f>IF(H9&lt;=43331,"na",VLOOKUP(H9,'IT Pigs'!1:6000,19))</f>
        <v>na</v>
      </c>
      <c r="I31" s="216" t="str">
        <f>IF(I9&lt;=43331,"na",VLOOKUP(I9,'IT Pigs'!1:6000,19))</f>
        <v>na</v>
      </c>
      <c r="J31" s="216" t="str">
        <f>IF(J9&lt;=43331,"na",VLOOKUP(J9,'IT Pigs'!1:6000,19))</f>
        <v>na</v>
      </c>
      <c r="K31" s="216" t="str">
        <f>IF(K9&lt;=43331,"na",VLOOKUP(K9,'IT Pigs'!1:6000,19))</f>
        <v>na</v>
      </c>
      <c r="L31" s="216" t="str">
        <f>IF(L9&lt;=43331,"na",VLOOKUP(L9,'IT Pigs'!1:6000,19))</f>
        <v>na</v>
      </c>
      <c r="M31" s="216" t="str">
        <f>IF(M9&lt;=43331,"na",VLOOKUP(M9,'IT Pigs'!1:6000,19))</f>
        <v>na</v>
      </c>
      <c r="N31" s="216" t="str">
        <f>IF(N9&lt;=43331,"na",VLOOKUP(N9,'IT Pigs'!1:6000,19))</f>
        <v>na</v>
      </c>
      <c r="O31" s="216" t="str">
        <f>IF(O9&lt;=43331,"na",VLOOKUP(O9,'IT Pigs'!1:6000,19))</f>
        <v>na</v>
      </c>
      <c r="P31" s="216" t="str">
        <f>IF(P9&lt;=43331,"na",VLOOKUP(P9,'IT Pigs'!1:6000,19))</f>
        <v>na</v>
      </c>
      <c r="Q31" s="216" t="str">
        <f>IF(Q9&lt;=43331,"na",VLOOKUP(Q9,'IT Pigs'!1:6000,19))</f>
        <v>na</v>
      </c>
      <c r="R31" s="216" t="str">
        <f>IF(R9&lt;=43331,"na",VLOOKUP(R9,'IT Pigs'!1:6000,19))</f>
        <v>na</v>
      </c>
      <c r="S31" s="216" t="str">
        <f>IF(S9&lt;=43331,"na",VLOOKUP(S9,'IT Pigs'!1:6000,19))</f>
        <v>na</v>
      </c>
      <c r="T31" s="216" t="str">
        <f>IF(T9&lt;=43331,"na",VLOOKUP(T9,'IT Pigs'!1:6000,19))</f>
        <v>na</v>
      </c>
      <c r="U31" s="216" t="str">
        <f>IF(U9&lt;=43331,"na",VLOOKUP(U9,'IT Pigs'!1:6000,19))</f>
        <v>na</v>
      </c>
      <c r="V31" s="216" t="str">
        <f>IF(V9&lt;=43331,"na",VLOOKUP(V9,'IT Pigs'!1:6000,19))</f>
        <v>na</v>
      </c>
      <c r="W31" s="216" t="str">
        <f>IF(W9&lt;=43331,"na",VLOOKUP(W9,'IT Pigs'!1:6000,19))</f>
        <v>na</v>
      </c>
      <c r="X31" s="216" t="str">
        <f>IF(X9&lt;=43331,"na",VLOOKUP(X9,'IT Pigs'!1:6000,19))</f>
        <v>na</v>
      </c>
      <c r="Y31" s="216" t="str">
        <f>IF(Y9&lt;=43331,"na",VLOOKUP(Y9,'IT Pigs'!1:6000,19))</f>
        <v>na</v>
      </c>
      <c r="Z31" s="216" t="str">
        <f>IF(Z9&lt;=43331,"na",VLOOKUP(Z9,'IT Pigs'!1:6000,19))</f>
        <v>na</v>
      </c>
      <c r="AA31" s="216" t="str">
        <f>IF(AA9&lt;=43331,"na",VLOOKUP(AA9,'IT Pigs'!1:6000,19))</f>
        <v>na</v>
      </c>
      <c r="AB31" s="216" t="str">
        <f>IF(AB9&lt;=43331,"na",VLOOKUP(AB9,'IT Pigs'!1:6000,19))</f>
        <v>na</v>
      </c>
      <c r="AC31" s="216" t="str">
        <f>IF(AC9&lt;=43331,"na",VLOOKUP(AC9,'IT Pigs'!1:6000,19))</f>
        <v>na</v>
      </c>
      <c r="AD31" s="216" t="str">
        <f>IF(AD9&lt;=43331,"na",VLOOKUP(AD9,'IT Pigs'!1:6000,19))</f>
        <v>na</v>
      </c>
      <c r="AE31" s="216" t="str">
        <f>IF(AE9&lt;=43331,"na",VLOOKUP(AE9,'IT Pigs'!1:6000,19))</f>
        <v>na</v>
      </c>
      <c r="AF31" s="216" t="str">
        <f>IF(AF9&lt;=43331,"na",VLOOKUP(AF9,'IT Pigs'!1:6000,19))</f>
        <v>na</v>
      </c>
      <c r="AG31" s="216" t="str">
        <f>IF(AG9&lt;=43331,"na",VLOOKUP(AG9,'IT Pigs'!1:6000,19))</f>
        <v>na</v>
      </c>
      <c r="AH31" s="216" t="str">
        <f>IF(AH9&lt;=43331,"na",VLOOKUP(AH9,'IT Pigs'!1:6000,19))</f>
        <v>na</v>
      </c>
      <c r="AI31" s="216" t="str">
        <f>IF(AI9&lt;=43331,"na",VLOOKUP(AI9,'IT Pigs'!1:6000,19))</f>
        <v>na</v>
      </c>
      <c r="AJ31" s="216" t="str">
        <f>IF(AJ9&lt;=43331,"na",VLOOKUP(AJ9,'IT Pigs'!1:6000,19))</f>
        <v>na</v>
      </c>
      <c r="AK31" s="216" t="str">
        <f>IF(AK9&lt;=43331,"na",VLOOKUP(AK9,'IT Pigs'!1:6000,19))</f>
        <v>na</v>
      </c>
      <c r="AL31" s="216" t="str">
        <f>IF(AL9&lt;=43331,"na",VLOOKUP(AL9,'IT Pigs'!1:6000,19))</f>
        <v>na</v>
      </c>
      <c r="AM31" s="216" t="str">
        <f>IF(AM9&lt;=43331,"na",VLOOKUP(AM9,'IT Pigs'!1:6000,19))</f>
        <v>na</v>
      </c>
      <c r="AN31" s="216" t="str">
        <f>IF(AN9&lt;=43331,"na",VLOOKUP(AN9,'IT Pigs'!1:6000,19))</f>
        <v>na</v>
      </c>
      <c r="AO31" s="216" t="str">
        <f>IF(AO9&lt;=43331,"na",VLOOKUP(AO9,'IT Pigs'!1:6000,19))</f>
        <v>na</v>
      </c>
      <c r="AP31" s="216" t="str">
        <f>IF(AP9&lt;=43331,"na",VLOOKUP(AP9,'IT Pigs'!1:6000,19))</f>
        <v>na</v>
      </c>
      <c r="AQ31" s="216" t="str">
        <f>IF(AQ9&lt;=43331,"na",VLOOKUP(AQ9,'IT Pigs'!1:6000,19))</f>
        <v>na</v>
      </c>
      <c r="AR31" s="216" t="str">
        <f>IF(AR9&lt;=43331,"na",VLOOKUP(AR9,'IT Pigs'!1:6000,19))</f>
        <v>na</v>
      </c>
      <c r="AS31" s="216" t="str">
        <f>IF(AS9&lt;=43331,"na",VLOOKUP(AS9,'IT Pigs'!1:6000,19))</f>
        <v>na</v>
      </c>
      <c r="AT31" s="216" t="str">
        <f>IF(AT9&lt;=43331,"na",VLOOKUP(AT9,'IT Pigs'!1:6000,19))</f>
        <v>na</v>
      </c>
      <c r="AU31" s="216" t="str">
        <f>IF(AU9&lt;=43331,"na",VLOOKUP(AU9,'IT Pigs'!1:6000,19))</f>
        <v>na</v>
      </c>
      <c r="AV31" s="216" t="str">
        <f>IF(AV9&lt;=43331,"na",VLOOKUP(AV9,'IT Pigs'!1:6000,19))</f>
        <v>na</v>
      </c>
      <c r="AW31" s="216" t="str">
        <f>IF(AW9&lt;=43331,"na",VLOOKUP(AW9,'IT Pigs'!1:6000,19))</f>
        <v>na</v>
      </c>
      <c r="AX31" s="216" t="str">
        <f>IF(AX9&lt;=43331,"na",VLOOKUP(AX9,'IT Pigs'!1:6000,19))</f>
        <v>na</v>
      </c>
      <c r="AY31" s="216" t="str">
        <f>IF(AY9&lt;=43331,"na",VLOOKUP(AY9,'IT Pigs'!1:6000,19))</f>
        <v>na</v>
      </c>
      <c r="AZ31" s="216" t="str">
        <f>IF(AZ9&lt;=43331,"na",VLOOKUP(AZ9,'IT Pigs'!1:6000,19))</f>
        <v>na</v>
      </c>
      <c r="BA31" s="216" t="str">
        <f>IF(BA9&lt;=43331,"na",VLOOKUP(BA9,'IT Pigs'!1:6000,19))</f>
        <v>na</v>
      </c>
      <c r="BB31" s="216" t="str">
        <f>IF(BB9&lt;=43331,"na",VLOOKUP(BB9,'IT Pigs'!1:6000,19))</f>
        <v>na</v>
      </c>
      <c r="BC31" s="216" t="str">
        <f>IF(BC9&lt;=43331,"na",VLOOKUP(BC9,'IT Pigs'!1:6000,19))</f>
        <v>na</v>
      </c>
      <c r="BD31" s="216" t="str">
        <f>IF(BD9&lt;=43331,"na",VLOOKUP(BD9,'IT Pigs'!1:6000,19))</f>
        <v>na</v>
      </c>
      <c r="BE31" s="216" t="str">
        <f>IF(BE9&lt;=43331,"na",VLOOKUP(BE9,'IT Pigs'!1:6000,19))</f>
        <v>na</v>
      </c>
      <c r="BF31" s="216" t="str">
        <f>IF(BF9&lt;=43331,"na",VLOOKUP(BF9,'IT Pigs'!1:6000,19))</f>
        <v>na</v>
      </c>
      <c r="BG31" s="216" t="str">
        <f>IF(BG9&lt;=43331,"na",VLOOKUP(BG9,'IT Pigs'!1:6000,19))</f>
        <v>na</v>
      </c>
      <c r="BH31" s="216" t="str">
        <f>IF(BH9&lt;=43331,"na",VLOOKUP(BH9,'IT Pigs'!1:6000,19))</f>
        <v>na</v>
      </c>
      <c r="BI31" s="216" t="str">
        <f>IF(BI9&lt;=43331,"na",VLOOKUP(BI9,'IT Pigs'!1:6000,19))</f>
        <v>na</v>
      </c>
      <c r="BJ31" s="216" t="str">
        <f>IF(BJ9&lt;=43331,"na",VLOOKUP(BJ9,'IT Pigs'!1:6000,19))</f>
        <v>na</v>
      </c>
      <c r="BK31" s="216" t="str">
        <f>IF(BK9&lt;=43331,"na",VLOOKUP(BK9,'IT Pigs'!1:6000,19))</f>
        <v>na</v>
      </c>
      <c r="BL31" s="216" t="str">
        <f>IF(BL9&lt;=43331,"na",VLOOKUP(BL9,'IT Pigs'!1:6000,19))</f>
        <v>na</v>
      </c>
      <c r="BM31" s="216" t="str">
        <f>IF(BM9&lt;=43331,"na",VLOOKUP(BM9,'IT Pigs'!1:6000,19))</f>
        <v>na</v>
      </c>
      <c r="BN31" s="216" t="str">
        <f>IF(BN9&lt;=43331,"na",VLOOKUP(BN9,'IT Pigs'!1:6000,19))</f>
        <v>na</v>
      </c>
      <c r="BO31" s="216" t="str">
        <f>IF(BO9&lt;=43331,"na",VLOOKUP(BO9,'IT Pigs'!1:6000,19))</f>
        <v>na</v>
      </c>
      <c r="BP31" s="216" t="str">
        <f>IF(BP9&lt;=43331,"na",VLOOKUP(BP9,'IT Pigs'!1:6000,19))</f>
        <v>na</v>
      </c>
      <c r="BQ31" s="216" t="str">
        <f>IF(BQ9&lt;=43331,"na",VLOOKUP(BQ9,'IT Pigs'!1:6000,19))</f>
        <v>na</v>
      </c>
      <c r="BR31" s="216" t="str">
        <f>IF(BR9&lt;=43331,"na",VLOOKUP(BR9,'IT Pigs'!1:6000,19))</f>
        <v>na</v>
      </c>
      <c r="BS31" s="216" t="str">
        <f>IF(BS9&lt;=43331,"na",VLOOKUP(BS9,'IT Pigs'!1:6000,19))</f>
        <v>na</v>
      </c>
      <c r="BT31" s="216" t="str">
        <f>IF(BT9&lt;=43331,"na",VLOOKUP(BT9,'IT Pigs'!1:6000,19))</f>
        <v>na</v>
      </c>
      <c r="BU31" s="216" t="str">
        <f>IF(BU9&lt;=43331,"na",VLOOKUP(BU9,'IT Pigs'!1:6000,19))</f>
        <v>na</v>
      </c>
      <c r="BV31" s="216" t="str">
        <f>IF(BV9&lt;=43331,"na",VLOOKUP(BV9,'IT Pigs'!1:6000,19))</f>
        <v>na</v>
      </c>
      <c r="BW31" s="216" t="str">
        <f>IF(BW9&lt;=43331,"na",VLOOKUP(BW9,'IT Pigs'!1:6000,19))</f>
        <v>na</v>
      </c>
      <c r="BX31" s="216" t="str">
        <f>IF(BX9&lt;=43331,"na",VLOOKUP(BX9,'IT Pigs'!1:6000,19))</f>
        <v>na</v>
      </c>
      <c r="BY31" s="216" t="str">
        <f>IF(BY9&lt;=43331,"na",VLOOKUP(BY9,'IT Pigs'!1:6000,19))</f>
        <v>na</v>
      </c>
      <c r="BZ31" s="216" t="str">
        <f>IF(BZ9&lt;=43331,"na",VLOOKUP(BZ9,'IT Pigs'!1:6000,19))</f>
        <v>na</v>
      </c>
      <c r="CA31" s="216" t="str">
        <f>IF(CA9&lt;=43331,"na",VLOOKUP(CA9,'IT Pigs'!1:6000,19))</f>
        <v>na</v>
      </c>
      <c r="CB31" s="216" t="str">
        <f>IF(CB9&lt;=43331,"na",VLOOKUP(CB9,'IT Pigs'!1:6000,19))</f>
        <v>na</v>
      </c>
      <c r="CC31" s="216" t="str">
        <f>IF(CC9&lt;=43331,"na",VLOOKUP(CC9,'IT Pigs'!1:6000,19))</f>
        <v>na</v>
      </c>
      <c r="CD31" s="216" t="str">
        <f>IF(CD9&lt;=43331,"na",VLOOKUP(CD9,'IT Pigs'!1:6000,19))</f>
        <v>na</v>
      </c>
      <c r="CE31" s="216" t="str">
        <f>IF(CE9&lt;=43331,"na",VLOOKUP(CE9,'IT Pigs'!1:6000,19))</f>
        <v>na</v>
      </c>
      <c r="CF31" s="216" t="str">
        <f>IF(CF9&lt;=43331,"na",VLOOKUP(CF9,'IT Pigs'!1:6000,19))</f>
        <v>na</v>
      </c>
      <c r="CG31" s="216" t="str">
        <f>IF(CG9&lt;=43331,"na",VLOOKUP(CG9,'IT Pigs'!1:6000,19))</f>
        <v>na</v>
      </c>
      <c r="CH31" s="216" t="str">
        <f>IF(CH9&lt;=43331,"na",VLOOKUP(CH9,'IT Pigs'!1:6000,19))</f>
        <v>na</v>
      </c>
      <c r="CI31" s="216" t="str">
        <f>IF(CI9&lt;=43331,"na",VLOOKUP(CI9,'IT Pigs'!1:6000,19))</f>
        <v>na</v>
      </c>
      <c r="CJ31" s="216" t="str">
        <f>IF(CJ9&lt;=43331,"na",VLOOKUP(CJ9,'IT Pigs'!1:6000,19))</f>
        <v>na</v>
      </c>
      <c r="CK31" s="216" t="str">
        <f>IF(CK9&lt;=43331,"na",VLOOKUP(CK9,'IT Pigs'!1:6000,19))</f>
        <v>na</v>
      </c>
      <c r="CL31" s="216" t="str">
        <f>IF(CL9&lt;=43331,"na",VLOOKUP(CL9,'IT Pigs'!1:6000,19))</f>
        <v>na</v>
      </c>
      <c r="CM31" s="216" t="str">
        <f>IF(CM9&lt;=43331,"na",VLOOKUP(CM9,'IT Pigs'!1:6000,19))</f>
        <v>na</v>
      </c>
      <c r="CN31" s="216" t="str">
        <f>IF(CN9&lt;=43331,"na",VLOOKUP(CN9,'IT Pigs'!1:6000,19))</f>
        <v>na</v>
      </c>
      <c r="CO31" s="216" t="str">
        <f>IF(CO9&lt;=43331,"na",VLOOKUP(CO9,'IT Pigs'!1:6000,19))</f>
        <v>na</v>
      </c>
      <c r="CP31" s="216" t="str">
        <f>IF(CP9&lt;=43331,"na",VLOOKUP(CP9,'IT Pigs'!1:6000,19))</f>
        <v>na</v>
      </c>
      <c r="CQ31" s="216" t="str">
        <f>IF(CQ9&lt;=43331,"na",VLOOKUP(CQ9,'IT Pigs'!1:6000,19))</f>
        <v>na</v>
      </c>
      <c r="CR31" s="216" t="str">
        <f>IF(CR9&lt;=43331,"na",VLOOKUP(CR9,'IT Pigs'!1:6000,19))</f>
        <v>na</v>
      </c>
      <c r="CS31" s="216" t="str">
        <f>IF(CS9&lt;=43331,"na",VLOOKUP(CS9,'IT Pigs'!1:6000,19))</f>
        <v>na</v>
      </c>
      <c r="CT31" s="216" t="str">
        <f>IF(CT9&lt;=43331,"na",VLOOKUP(CT9,'IT Pigs'!1:6000,19))</f>
        <v>na</v>
      </c>
      <c r="CU31" s="216" t="str">
        <f>IF(CU9&lt;=43331,"na",VLOOKUP(CU9,'IT Pigs'!1:6000,19))</f>
        <v>na</v>
      </c>
      <c r="CV31" s="216" t="str">
        <f>IF(CV9&lt;=43331,"na",VLOOKUP(CV9,'IT Pigs'!1:6000,19))</f>
        <v>na</v>
      </c>
      <c r="CW31" s="216" t="str">
        <f>IF(CW9&lt;=43331,"na",VLOOKUP(CW9,'IT Pigs'!1:6000,19))</f>
        <v>na</v>
      </c>
      <c r="CX31" s="216" t="str">
        <f>IF(CX9&lt;=43331,"na",VLOOKUP(CX9,'IT Pigs'!1:6000,19))</f>
        <v>na</v>
      </c>
      <c r="CY31" s="216" t="str">
        <f>IF(CY9&lt;=43331,"na",VLOOKUP(CY9,'IT Pigs'!1:6000,19))</f>
        <v>na</v>
      </c>
      <c r="CZ31" s="216" t="str">
        <f>IF(CZ9&lt;=43331,"na",VLOOKUP(CZ9,'IT Pigs'!1:6000,19))</f>
        <v>na</v>
      </c>
      <c r="DA31" s="216" t="str">
        <f>IF(DA9&lt;=43331,"na",VLOOKUP(DA9,'IT Pigs'!1:6000,19))</f>
        <v>na</v>
      </c>
      <c r="DB31" s="216" t="str">
        <f>IF(DB9&lt;=43331,"na",VLOOKUP(DB9,'IT Pigs'!1:6000,19))</f>
        <v>na</v>
      </c>
      <c r="DC31" s="216" t="str">
        <f>IF(DC9&lt;=43331,"na",VLOOKUP(DC9,'IT Pigs'!1:6000,19))</f>
        <v>na</v>
      </c>
      <c r="DD31" s="216" t="str">
        <f>IF(DD9&lt;=43331,"na",VLOOKUP(DD9,'IT Pigs'!1:6000,19))</f>
        <v>na</v>
      </c>
      <c r="DE31" s="216" t="str">
        <f>IF(DE9&lt;=43331,"na",VLOOKUP(DE9,'IT Pigs'!1:6000,19))</f>
        <v>na</v>
      </c>
      <c r="DF31" s="216" t="str">
        <f>IF(DF9&lt;=43331,"na",VLOOKUP(DF9,'IT Pigs'!1:6000,19))</f>
        <v>na</v>
      </c>
      <c r="DG31" s="216" t="str">
        <f>IF(DG9&lt;=43331,"na",VLOOKUP(DG9,'IT Pigs'!1:6000,19))</f>
        <v>na</v>
      </c>
      <c r="DH31" s="216" t="str">
        <f>IF(DH9&lt;=43331,"na",VLOOKUP(DH9,'IT Pigs'!1:6000,19))</f>
        <v>na</v>
      </c>
      <c r="DI31" s="216" t="str">
        <f>IF(DI9&lt;=43331,"na",VLOOKUP(DI9,'IT Pigs'!1:6000,19))</f>
        <v>na</v>
      </c>
      <c r="DJ31" s="216" t="str">
        <f>IF(DJ9&lt;=43331,"na",VLOOKUP(DJ9,'IT Pigs'!1:6000,19))</f>
        <v>na</v>
      </c>
      <c r="DK31" s="216" t="str">
        <f>IF(DK9&lt;=43331,"na",VLOOKUP(DK9,'IT Pigs'!1:6000,19))</f>
        <v>na</v>
      </c>
      <c r="DL31" s="216" t="str">
        <f>IF(DL9&lt;=43331,"na",VLOOKUP(DL9,'IT Pigs'!1:6000,19))</f>
        <v>na</v>
      </c>
      <c r="DM31" s="216" t="str">
        <f>IF(DM9&lt;=43331,"na",VLOOKUP(DM9,'IT Pigs'!1:6000,19))</f>
        <v>na</v>
      </c>
      <c r="DN31" s="216" t="str">
        <f>IF(DN9&lt;=43331,"na",VLOOKUP(DN9,'IT Pigs'!1:6000,19))</f>
        <v>na</v>
      </c>
      <c r="DO31" s="216" t="str">
        <f>IF(DO9&lt;=43331,"na",VLOOKUP(DO9,'IT Pigs'!1:6000,19))</f>
        <v>na</v>
      </c>
      <c r="DP31" s="216" t="str">
        <f>IF(DP9&lt;=43331,"na",VLOOKUP(DP9,'IT Pigs'!1:6000,19))</f>
        <v>na</v>
      </c>
      <c r="DQ31" s="216" t="str">
        <f>IF(DQ9&lt;=43331,"na",VLOOKUP(DQ9,'IT Pigs'!1:6000,19))</f>
        <v>na</v>
      </c>
      <c r="DR31" s="216" t="str">
        <f>IF(DR9&lt;=43331,"na",VLOOKUP(DR9,'IT Pigs'!1:6000,19))</f>
        <v>na</v>
      </c>
      <c r="DS31" s="216">
        <f>IF(DS9&lt;=43331,"na",VLOOKUP(DS9,'IT Pigs'!1:6000,19))</f>
        <v>3.39</v>
      </c>
      <c r="DT31" s="216">
        <f>IF(DT9&lt;=43331,"na",VLOOKUP(DT9,'IT Pigs'!1:6000,19))</f>
        <v>3.42</v>
      </c>
      <c r="DU31" s="216">
        <f>IF(DU9&lt;=43331,"na",VLOOKUP(DU9,'IT Pigs'!1:6000,19))</f>
        <v>3.47</v>
      </c>
      <c r="DV31" s="216">
        <f>IF(DV9&lt;=43331,"na",VLOOKUP(DV9,'IT Pigs'!1:6000,19))</f>
        <v>3.47</v>
      </c>
      <c r="DW31" s="216">
        <f>IF(DW9&lt;=43331,"na",VLOOKUP(DW9,'IT Pigs'!1:6000,19))</f>
        <v>3.47</v>
      </c>
      <c r="DX31" s="216">
        <f>IF(DX9&lt;=43331,"na",VLOOKUP(DX9,'IT Pigs'!1:6000,19))</f>
        <v>3.47</v>
      </c>
      <c r="DY31" s="216">
        <f>IF(DY9&lt;=43331,"na",VLOOKUP(DY9,'IT Pigs'!1:6000,19))</f>
        <v>3.47</v>
      </c>
      <c r="DZ31" s="216">
        <f>IF(DZ9&lt;=43331,"na",VLOOKUP(DZ9,'IT Pigs'!1:6000,19))</f>
        <v>3.47</v>
      </c>
      <c r="EA31" s="216">
        <f>IF(EA9&lt;=43331,"na",VLOOKUP(EA9,'IT Pigs'!1:6000,19))</f>
        <v>3.39</v>
      </c>
      <c r="EB31" s="216">
        <f>IF(EB9&lt;=43331,"na",VLOOKUP(EB9,'IT Pigs'!1:6000,19))</f>
        <v>3.31</v>
      </c>
      <c r="EC31" s="216">
        <f>IF(EC9&lt;=43331,"na",VLOOKUP(EC9,'IT Pigs'!1:6000,19))</f>
        <v>3.29</v>
      </c>
      <c r="ED31" s="216">
        <f>IF(ED9&lt;=43331,"na",VLOOKUP(ED9,'IT Pigs'!1:6000,19))</f>
        <v>3.29</v>
      </c>
      <c r="EE31" s="216">
        <f>IF(EE9&lt;=43331,"na",VLOOKUP(EE9,'IT Pigs'!1:6000,19))</f>
        <v>3.29</v>
      </c>
      <c r="EF31" s="216">
        <f>IF(EF9&lt;=43331,"na",VLOOKUP(EF9,'IT Pigs'!1:6000,19))</f>
        <v>3.29</v>
      </c>
      <c r="EG31" s="216">
        <f>IF(EG9&lt;=43331,"na",VLOOKUP(EG9,'IT Pigs'!1:6000,19))</f>
        <v>3.29</v>
      </c>
      <c r="EH31" s="216">
        <f>IF(EH9&lt;=43331,"na",VLOOKUP(EH9,'IT Pigs'!1:6000,19))</f>
        <v>3.22</v>
      </c>
      <c r="EI31" s="216">
        <f>IF(EI9&lt;=43331,"na",VLOOKUP(EI9,'IT Pigs'!1:6000,19))</f>
        <v>3.11</v>
      </c>
      <c r="EJ31" s="216">
        <f>IF(EJ9&lt;=43331,"na",VLOOKUP(EJ9,'IT Pigs'!1:6000,19))</f>
        <v>2.93</v>
      </c>
      <c r="EK31" s="216">
        <f>IF(EK9&lt;=43331,"na",VLOOKUP(EK9,'IT Pigs'!1:6000,19))</f>
        <v>2.88</v>
      </c>
      <c r="EL31" s="216">
        <f>IF(EL9&lt;=43331,"na",VLOOKUP(EL9,'IT Pigs'!1:6000,19))</f>
        <v>2.88</v>
      </c>
      <c r="EM31" s="216">
        <f>IF(EM9&lt;=43331,"na",VLOOKUP(EM9,'IT Pigs'!1:6000,19))</f>
        <v>2.9</v>
      </c>
      <c r="EN31" s="216">
        <f>IF(EN9&lt;=43331,"na",VLOOKUP(EN9,'IT Pigs'!1:6000,19))</f>
        <v>2.9</v>
      </c>
      <c r="EO31" s="216">
        <f>IF(EO9&lt;=43331,"na",VLOOKUP(EO9,'IT Pigs'!1:6000,19))</f>
        <v>2.9</v>
      </c>
      <c r="EP31" s="216">
        <f>IF(EP9&lt;=43331,"na",VLOOKUP(EP9,'IT Pigs'!1:6000,19))</f>
        <v>2.9</v>
      </c>
      <c r="EQ31" s="216">
        <f>IF(EQ9&lt;=43331,"na",VLOOKUP(EQ9,'IT Pigs'!1:6000,19))</f>
        <v>2.9</v>
      </c>
      <c r="ER31" s="216">
        <f>IF(ER9&lt;=43331,"na",VLOOKUP(ER9,'IT Pigs'!1:6000,19))</f>
        <v>2.85</v>
      </c>
      <c r="ES31" s="216">
        <f>IF(ES9&lt;=43331,"na",VLOOKUP(ES9,'IT Pigs'!1:6000,19))</f>
        <v>2.79</v>
      </c>
      <c r="ET31" s="216">
        <f>IF(ET9&lt;=43331,"na",VLOOKUP(ET9,'IT Pigs'!1:6000,19))</f>
        <v>2.73</v>
      </c>
      <c r="EU31" s="216">
        <f>IF(EU9&lt;=43331,"na",VLOOKUP(EU9,'IT Pigs'!1:6000,19))</f>
        <v>2.65</v>
      </c>
      <c r="EV31" s="216">
        <f>IF(EV9&lt;=43331,"na",VLOOKUP(EV9,'IT Pigs'!1:6000,19))</f>
        <v>2.5499999999999998</v>
      </c>
      <c r="EW31" s="216">
        <f>IF(EW9&lt;=43331,"na",VLOOKUP(EW9,'IT Pigs'!1:6000,19))</f>
        <v>2.5499999999999998</v>
      </c>
      <c r="EX31" s="216">
        <f>IF(EX9&lt;=43331,"na",VLOOKUP(EX9,'IT Pigs'!1:6000,19))</f>
        <v>2.63</v>
      </c>
      <c r="EY31" s="216">
        <f>IF(EY9&lt;=43331,"na",VLOOKUP(EY9,'IT Pigs'!1:6000,19))</f>
        <v>2.71</v>
      </c>
      <c r="EZ31" s="216">
        <f>IF(EZ9&lt;=43331,"na",VLOOKUP(EZ9,'IT Pigs'!1:6000,19))</f>
        <v>2.79</v>
      </c>
      <c r="FA31" s="216">
        <f>IF(FA9&lt;=43331,"na",VLOOKUP(FA9,'IT Pigs'!1:6000,19))</f>
        <v>2.87</v>
      </c>
      <c r="FB31" s="216">
        <f>IF(FB9&lt;=43331,"na",VLOOKUP(FB9,'IT Pigs'!1:6000,19))</f>
        <v>2.87</v>
      </c>
      <c r="FC31" s="216">
        <f>IF(FC9&lt;=43331,"na",VLOOKUP(FC9,'IT Pigs'!1:6000,19))</f>
        <v>2.94</v>
      </c>
      <c r="FD31" s="216">
        <f>IF(FD9&lt;=43331,"na",VLOOKUP(FD9,'IT Pigs'!1:6000,19))</f>
        <v>3.06</v>
      </c>
      <c r="FE31" s="216">
        <f>IF(FE9&lt;=43331,"na",VLOOKUP(FE9,'IT Pigs'!1:6000,19))</f>
        <v>3.16</v>
      </c>
      <c r="FF31" s="216">
        <f>IF(FF9&lt;=43331,"na",VLOOKUP(FF9,'IT Pigs'!1:6000,19))</f>
        <v>3.21</v>
      </c>
      <c r="FG31" s="216">
        <f>IF(FG9&lt;=43331,"na",VLOOKUP(FG9,'IT Pigs'!1:6000,19))</f>
        <v>3.21</v>
      </c>
      <c r="FH31" s="216">
        <f>IF(FH9&lt;=43331,"na",VLOOKUP(FH9,'IT Pigs'!1:6000,19))</f>
        <v>3.29</v>
      </c>
      <c r="FI31" s="216">
        <f>IF(FI9&lt;=43331,"na",VLOOKUP(FI9,'IT Pigs'!1:6000,19))</f>
        <v>3.29</v>
      </c>
      <c r="FJ31" s="216">
        <f>IF(FJ9&lt;=43331,"na",VLOOKUP(FJ9,'IT Pigs'!1:6000,19))</f>
        <v>3.32</v>
      </c>
      <c r="FK31" s="216">
        <f>IF(FK9&lt;=43331,"na",VLOOKUP(FK9,'IT Pigs'!1:6000,19))</f>
        <v>3.32</v>
      </c>
      <c r="FL31" s="216">
        <f>IF(FL9&lt;=43331,"na",VLOOKUP(FL9,'IT Pigs'!1:6000,19))</f>
        <v>3.32</v>
      </c>
      <c r="FM31" s="216">
        <f>IF(FM9&lt;=43331,"na",VLOOKUP(FM9,'IT Pigs'!1:6000,19))</f>
        <v>3.32</v>
      </c>
      <c r="FN31" s="216">
        <f>IF(FN9&lt;=43331,"na",VLOOKUP(FN9,'IT Pigs'!1:6000,19))</f>
        <v>3.37</v>
      </c>
      <c r="FO31" s="216">
        <f>IF(FO9&lt;=43331,"na",VLOOKUP(FO9,'IT Pigs'!1:6000,19))</f>
        <v>3.45</v>
      </c>
      <c r="FP31" s="216">
        <f>IF(FP9&lt;=43331,"na",VLOOKUP(FP9,'IT Pigs'!1:6000,19))</f>
        <v>3.53</v>
      </c>
      <c r="FQ31" s="216">
        <f>IF(FQ9&lt;=43331,"na",VLOOKUP(FQ9,'IT Pigs'!1:6000,19))</f>
        <v>3.65</v>
      </c>
      <c r="FR31" s="216">
        <f>IF(FR9&lt;=43331,"na",VLOOKUP(FR9,'IT Pigs'!1:6000,19))</f>
        <v>3.65</v>
      </c>
      <c r="FS31" s="216">
        <f>IF(FS9&lt;=43331,"na",VLOOKUP(FS9,'IT Pigs'!1:6000,19))</f>
        <v>3.75</v>
      </c>
      <c r="FT31" s="216">
        <f>IF(FT9&lt;=43331,"na",VLOOKUP(FT9,'IT Pigs'!1:6000,19))</f>
        <v>3.87</v>
      </c>
      <c r="FU31" s="216">
        <f>IF(FU9&lt;=43331,"na",VLOOKUP(FU9,'IT Pigs'!1:6000,19))</f>
        <v>3.95</v>
      </c>
      <c r="FV31" s="216">
        <f>IF(FV9&lt;=43331,"na",VLOOKUP(FV9,'IT Pigs'!1:6000,19))</f>
        <v>3.99</v>
      </c>
      <c r="FW31" s="216">
        <f>IF(FW9&lt;=43331,"na",VLOOKUP(FW9,'IT Pigs'!1:6000,19))</f>
        <v>4.04</v>
      </c>
      <c r="FX31" s="216">
        <f>IF(FX9&lt;=43331,"na",VLOOKUP(FX9,'IT Pigs'!1:6000,19))</f>
        <v>4.07</v>
      </c>
      <c r="FY31" s="216">
        <f>IF(FY9&lt;=43331,"na",VLOOKUP(FY9,'IT Pigs'!1:6000,19))</f>
        <v>4.0999999999999996</v>
      </c>
      <c r="FZ31" s="216">
        <f>IF(FZ9&lt;=43331,"na",VLOOKUP(FZ9,'IT Pigs'!1:6000,19))</f>
        <v>4.18</v>
      </c>
      <c r="GA31" s="216">
        <f>IF(GA9&lt;=43331,"na",VLOOKUP(GA9,'IT Pigs'!1:6000,19))</f>
        <v>4.26</v>
      </c>
      <c r="GB31" s="216">
        <f>IF(GB9&lt;=43331,"na",VLOOKUP(GB9,'IT Pigs'!1:6000,19))</f>
        <v>4.3099999999999996</v>
      </c>
      <c r="GC31" s="216">
        <f>IF(GC9&lt;=43331,"na",VLOOKUP(GC9,'IT Pigs'!1:6000,19))</f>
        <v>4.3600000000000003</v>
      </c>
      <c r="GD31" s="216">
        <f>IF(GD9&lt;=43331,"na",VLOOKUP(GD9,'IT Pigs'!1:6000,19))</f>
        <v>4.47</v>
      </c>
      <c r="GE31" s="216">
        <f>IF(GE9&lt;=43331,"na",VLOOKUP(GE9,'IT Pigs'!1:6000,19))</f>
        <v>4.67</v>
      </c>
      <c r="GF31" s="216">
        <f>IF(GF9&lt;=43331,"na",VLOOKUP(GF9,'IT Pigs'!1:6000,19))</f>
        <v>4.97</v>
      </c>
      <c r="GG31" s="216">
        <f>IF(GG9&lt;=43331,"na",VLOOKUP(GG9,'IT Pigs'!1:6000,19))</f>
        <v>5.12</v>
      </c>
      <c r="GH31" s="216">
        <f>IF(GH9&lt;=43331,"na",VLOOKUP(GH9,'IT Pigs'!1:6000,19))</f>
        <v>5.19</v>
      </c>
      <c r="GI31" s="216">
        <f>IF(GI9&lt;=43331,"na",VLOOKUP(GI9,'IT Pigs'!1:6000,19))</f>
        <v>5.19</v>
      </c>
      <c r="GJ31" s="216">
        <f>IF(GJ9&lt;=43331,"na",VLOOKUP(GJ9,'IT Pigs'!1:6000,19))</f>
        <v>5.14</v>
      </c>
      <c r="GK31" s="216">
        <f>IF(GK9&lt;=43331,"na",VLOOKUP(GK9,'IT Pigs'!1:6000,19))</f>
        <v>5.14</v>
      </c>
      <c r="GL31" s="216">
        <f>IF(GL9&lt;=43331,"na",VLOOKUP(GL9,'IT Pigs'!1:6000,19))</f>
        <v>5.0599999999999996</v>
      </c>
      <c r="GM31" s="216">
        <f>IF(GM9&lt;=43331,"na",VLOOKUP(GM9,'IT Pigs'!1:6000,19))</f>
        <v>4.9000000000000004</v>
      </c>
      <c r="GN31" s="216">
        <f>IF(GN9&lt;=43331,"na",VLOOKUP(GN9,'IT Pigs'!1:6000,19))</f>
        <v>4.76</v>
      </c>
      <c r="GO31" s="216">
        <f>IF(GO9&lt;=43331,"na",VLOOKUP(GO9,'IT Pigs'!1:6000,19))</f>
        <v>4.6399999999999997</v>
      </c>
      <c r="GP31" s="216">
        <f>IF(GP9&lt;=43331,"na",VLOOKUP(GP9,'IT Pigs'!1:6000,19))</f>
        <v>4.53</v>
      </c>
      <c r="GQ31" s="216">
        <f>IF(GQ9&lt;=43331,"na",VLOOKUP(GQ9,'IT Pigs'!1:6000,19))</f>
        <v>4.3600000000000003</v>
      </c>
      <c r="GR31" s="216">
        <f>IF(GR9&lt;=43331,"na",VLOOKUP(GR9,'IT Pigs'!1:6000,19))</f>
        <v>4.2300000000000004</v>
      </c>
      <c r="GS31" s="216">
        <f>IF(GS9&lt;=43331,"na",VLOOKUP(GS9,'IT Pigs'!1:6000,19))</f>
        <v>4.17</v>
      </c>
      <c r="GT31" s="216">
        <f>IF(GT9&lt;=43331,"na",VLOOKUP(GT9,'IT Pigs'!1:6000,19))</f>
        <v>4.12</v>
      </c>
      <c r="GU31" s="216">
        <f>IF(GU9&lt;=43331,"na",VLOOKUP(GU9,'IT Pigs'!1:6000,19))</f>
        <v>4.07</v>
      </c>
      <c r="GV31" s="216">
        <f>IF(GV9&lt;=43331,"na",VLOOKUP(GV9,'IT Pigs'!1:6000,19))</f>
        <v>3.94</v>
      </c>
      <c r="GW31" s="216">
        <f>IF(GW9&lt;=43331,"na",VLOOKUP(GW9,'IT Pigs'!1:6000,19))</f>
        <v>3.81</v>
      </c>
      <c r="GX31" s="216">
        <f>IF(GX9&lt;=43331,"na",VLOOKUP(GX9,'IT Pigs'!1:6000,19))</f>
        <v>3.78</v>
      </c>
      <c r="GY31" s="216">
        <f>IF(GY9&lt;=43331,"na",VLOOKUP(GY9,'IT Pigs'!1:6000,19))</f>
        <v>3.69</v>
      </c>
      <c r="GZ31" s="216">
        <f>IF(GZ9&lt;=43331,"na",VLOOKUP(GZ9,'IT Pigs'!1:6000,19))</f>
        <v>3.69</v>
      </c>
      <c r="HA31" s="216">
        <f>IF(HA9&lt;=43331,"na",VLOOKUP(HA9,'IT Pigs'!1:6000,19))</f>
        <v>3.69</v>
      </c>
      <c r="HB31" s="216">
        <f>IF(HB9&lt;=43331,"na",VLOOKUP(HB9,'IT Pigs'!1:6000,19))</f>
        <v>3.66</v>
      </c>
      <c r="HC31" s="216">
        <f>IF(HC9&lt;=43331,"na",VLOOKUP(HC9,'IT Pigs'!1:6000,19))</f>
        <v>3.6</v>
      </c>
      <c r="HD31" s="216">
        <f>IF(HD9&lt;=43331,"na",VLOOKUP(HD9,'IT Pigs'!1:6000,19))</f>
        <v>3.49</v>
      </c>
      <c r="HE31" s="216">
        <f>IF(HE9&lt;=43331,"na",VLOOKUP(HE9,'IT Pigs'!1:6000,19))</f>
        <v>3.4</v>
      </c>
      <c r="HF31" s="216">
        <f>IF(HF9&lt;=43331,"na",VLOOKUP(HF9,'IT Pigs'!1:6000,19))</f>
        <v>3.34</v>
      </c>
      <c r="HG31" s="216">
        <f>IF(HG9&lt;=43331,"na",VLOOKUP(HG9,'IT Pigs'!1:6000,19))</f>
        <v>3.29</v>
      </c>
      <c r="HH31" s="216">
        <f>IF(HH9&lt;=43331,"na",VLOOKUP(HH9,'IT Pigs'!1:6000,19))</f>
        <v>3.29</v>
      </c>
      <c r="HI31" s="216">
        <f>IF(HI9&lt;=43331,"na",VLOOKUP(HI9,'IT Pigs'!1:6000,19))</f>
        <v>3.29</v>
      </c>
      <c r="HJ31" s="216">
        <f>IF(HJ9&lt;=43331,"na",VLOOKUP(HJ9,'IT Pigs'!1:6000,19))</f>
        <v>3.34</v>
      </c>
      <c r="HK31" s="216">
        <f>IF(HK9&lt;=43331,"na",VLOOKUP(HK9,'IT Pigs'!1:6000,19))</f>
        <v>3.47</v>
      </c>
      <c r="HL31" s="216">
        <f>IF(HL9&lt;=43331,"na",VLOOKUP(HL9,'IT Pigs'!1:6000,19))</f>
        <v>3.56</v>
      </c>
      <c r="HM31" s="216">
        <f>IF(HM9&lt;=43331,"na",VLOOKUP(HM9,'IT Pigs'!1:6000,19))</f>
        <v>3.62</v>
      </c>
      <c r="HN31" s="216">
        <f>IF(HN9&lt;=43331,"na",VLOOKUP(HN9,'IT Pigs'!1:6000,19))</f>
        <v>3.67</v>
      </c>
      <c r="HO31" s="216">
        <f>IF(HO9&lt;=43331,"na",VLOOKUP(HO9,'IT Pigs'!1:6000,19))</f>
        <v>3.67</v>
      </c>
      <c r="HP31" s="216">
        <f>IF(HP9&lt;=43331,"na",VLOOKUP(HP9,'IT Pigs'!1:6000,19))</f>
        <v>3.74</v>
      </c>
      <c r="HQ31" s="216">
        <f>IF(HQ9&lt;=43331,"na",VLOOKUP(HQ9,'IT Pigs'!1:6000,19))</f>
        <v>3.79</v>
      </c>
      <c r="HR31" s="216">
        <f>IF(HR9&lt;=43331,"na",VLOOKUP(HR9,'IT Pigs'!1:6000,19))</f>
        <v>3.88</v>
      </c>
      <c r="HS31" s="216">
        <f>IF(HS9&lt;=43331,"na",VLOOKUP(HS9,'IT Pigs'!1:6000,19))</f>
        <v>3.97</v>
      </c>
      <c r="HT31" s="216">
        <f>IF(HT9&lt;=43331,"na",VLOOKUP(HT9,'IT Pigs'!1:6000,19))</f>
        <v>4.0999999999999996</v>
      </c>
      <c r="HU31" s="216">
        <f>IF(HU9&lt;=43331,"na",VLOOKUP(HU9,'IT Pigs'!1:6000,19))</f>
        <v>4.26</v>
      </c>
      <c r="HV31" s="216">
        <f>IF(HV9&lt;=43331,"na",VLOOKUP(HV9,'IT Pigs'!1:6000,19))</f>
        <v>4.4000000000000004</v>
      </c>
      <c r="HW31" s="216">
        <f>IF(HW9&lt;=43331,"na",VLOOKUP(HW9,'IT Pigs'!1:6000,19))</f>
        <v>4.5199999999999996</v>
      </c>
      <c r="HX31" s="216">
        <f>IF(HX9&lt;=43331,"na",VLOOKUP(HX9,'IT Pigs'!1:6000,19))</f>
        <v>4.55</v>
      </c>
      <c r="HY31" s="216">
        <f>IF(HY9&lt;=43331,"na",VLOOKUP(HY9,'IT Pigs'!1:6000,19))</f>
        <v>4.55</v>
      </c>
      <c r="HZ31" s="216">
        <f>IF(HZ9&lt;=43331,"na",VLOOKUP(HZ9,'IT Pigs'!1:6000,19))</f>
        <v>4.5199999999999996</v>
      </c>
      <c r="IA31" s="216">
        <f>IF(IA9&lt;=43331,"na",VLOOKUP(IA9,'IT Pigs'!1:6000,19))</f>
        <v>4.4400000000000004</v>
      </c>
      <c r="IB31" s="216">
        <f>IF(IB9&lt;=43331,"na",VLOOKUP(IB9,'IT Pigs'!1:6000,19))</f>
        <v>4.3</v>
      </c>
      <c r="IC31" s="216">
        <f>IF(IC9&lt;=43331,"na",VLOOKUP(IC9,'IT Pigs'!1:6000,19))</f>
        <v>4.1500000000000004</v>
      </c>
      <c r="ID31" s="216">
        <f>IF(ID9&lt;=43331,"na",VLOOKUP(ID9,'IT Pigs'!1:6000,19))</f>
        <v>3.9</v>
      </c>
      <c r="IE31" s="216">
        <f>IF(IE9&lt;=43331,"na",VLOOKUP(IE9,'IT Pigs'!1:6000,19))</f>
        <v>3.72</v>
      </c>
      <c r="IF31" s="216">
        <f>IF(IF9&lt;=43331,"na",VLOOKUP(IF9,'IT Pigs'!1:6000,19))</f>
        <v>3.59</v>
      </c>
      <c r="IG31" s="216">
        <f>IF(IG9&lt;=43331,"na",VLOOKUP(IG9,'IT Pigs'!1:6000,19))</f>
        <v>3.47</v>
      </c>
      <c r="IH31" s="216">
        <f>IF(IH9&lt;=43331,"na",VLOOKUP(IH9,'IT Pigs'!1:6000,19))</f>
        <v>3.39</v>
      </c>
      <c r="II31" s="216">
        <f>IF(II9&lt;=43331,"na",VLOOKUP(II9,'IT Pigs'!1:6000,19))</f>
        <v>3.36</v>
      </c>
      <c r="IJ31" s="216">
        <f>IF(IJ9&lt;=43331,"na",VLOOKUP(IJ9,'IT Pigs'!1:6000,19))</f>
        <v>3.33</v>
      </c>
      <c r="IK31" s="216">
        <f>IF(IK9&lt;=43331,"na",VLOOKUP(IK9,'IT Pigs'!1:6000,19))</f>
        <v>3.33</v>
      </c>
      <c r="IL31" s="216">
        <f>IF(IL9&lt;=43331,"na",VLOOKUP(IL9,'IT Pigs'!1:6000,19))</f>
        <v>3.33</v>
      </c>
      <c r="IM31" s="216">
        <f>IF(IM9&lt;=43331,"na",VLOOKUP(IM9,'IT Pigs'!1:6000,19))</f>
        <v>3.36</v>
      </c>
      <c r="IN31" s="216">
        <f>IF(IN9&lt;=43331,"na",VLOOKUP(IN9,'IT Pigs'!1:6000,19))</f>
        <v>3.43</v>
      </c>
      <c r="IO31" s="216">
        <f>IF(IO9&lt;=43331,"na",VLOOKUP(IO9,'IT Pigs'!1:6000,19))</f>
        <v>3.51</v>
      </c>
      <c r="IP31" s="216">
        <f>IF(IP9&lt;=43331,"na",VLOOKUP(IP9,'IT Pigs'!1:6000,19))</f>
        <v>3.59</v>
      </c>
      <c r="IQ31" s="216">
        <f>IF(IQ9&lt;=43331,"na",VLOOKUP(IQ9,'IT Pigs'!1:6000,19))</f>
        <v>3.73</v>
      </c>
      <c r="IR31" s="216">
        <f>IF(IR9&lt;=43331,"na",VLOOKUP(IR9,'IT Pigs'!1:6000,19))</f>
        <v>3.81</v>
      </c>
      <c r="IS31" s="216">
        <f>IF(IS9&lt;=43331,"na",VLOOKUP(IS9,'IT Pigs'!1:6000,19))</f>
        <v>3.81</v>
      </c>
      <c r="IT31" s="216">
        <f>IF(IT9&lt;=43331,"na",VLOOKUP(IT9,'IT Pigs'!1:6000,19))</f>
        <v>3.81</v>
      </c>
      <c r="IU31" s="216">
        <f>IF(IU9&lt;=43331,"na",VLOOKUP(IU9,'IT Pigs'!1:6000,19))</f>
        <v>3.86</v>
      </c>
      <c r="IV31" s="216">
        <f>IF(IV9&lt;=43331,"na",VLOOKUP(IV9,'IT Pigs'!1:6000,19))</f>
        <v>3.91</v>
      </c>
      <c r="IW31" s="216">
        <f>IF(IW9&lt;=43331,"na",VLOOKUP(IW9,'IT Pigs'!1:6000,19))</f>
        <v>3.91</v>
      </c>
      <c r="IX31" s="216">
        <f>IF(IX9&lt;=43331,"na",VLOOKUP(IX9,'IT Pigs'!1:6000,19))</f>
        <v>3.91</v>
      </c>
      <c r="IY31" s="216">
        <f>IF(IY9&lt;=43331,"na",VLOOKUP(IY9,'IT Pigs'!1:6000,19))</f>
        <v>3.91</v>
      </c>
      <c r="IZ31" s="216">
        <f>IF(IZ9&lt;=43331,"na",VLOOKUP(IZ9,'IT Pigs'!1:6000,19))</f>
        <v>3.91</v>
      </c>
      <c r="JA31" s="216">
        <f>IF(JA9&lt;=43331,"na",VLOOKUP(JA9,'IT Pigs'!1:6000,19))</f>
        <v>3.91</v>
      </c>
      <c r="JB31" s="216">
        <f>IF(JB9&lt;=43331,"na",VLOOKUP(JB9,'IT Pigs'!1:6000,19))</f>
        <v>3.91</v>
      </c>
      <c r="JC31" s="216">
        <f>IF(JC9&lt;=43331,"na",VLOOKUP(JC9,'IT Pigs'!1:6000,19))</f>
        <v>3.91</v>
      </c>
      <c r="JD31" s="216">
        <f>IF(JD9&lt;=43331,"na",VLOOKUP(JD9,'IT Pigs'!1:6000,19))</f>
        <v>3.91</v>
      </c>
      <c r="JE31" s="216">
        <f>IF(JE9&lt;=43331,"na",VLOOKUP(JE9,'IT Pigs'!1:6000,19))</f>
        <v>3.91</v>
      </c>
      <c r="JF31" s="243"/>
      <c r="JG31" s="240"/>
      <c r="JH31" s="240"/>
      <c r="JW31" s="231"/>
      <c r="JX31" s="231"/>
    </row>
    <row r="32" spans="2:284" ht="15" customHeight="1">
      <c r="B32" s="282" t="s">
        <v>19</v>
      </c>
      <c r="C32" s="222"/>
      <c r="D32" s="215" t="s">
        <v>22</v>
      </c>
      <c r="E32" s="217">
        <f>IF(ISERROR(VLOOKUP(E9,'G Pigs'!1:6000,6)), "-",VLOOKUP(E9,'G Pigs'!1:6000,6))</f>
        <v>3.15</v>
      </c>
      <c r="F32" s="217">
        <f>IF(ISERROR(VLOOKUP(F9,'G Pigs'!1:6000,6)), "-",VLOOKUP(F9,'G Pigs'!1:6000,6))</f>
        <v>3.15</v>
      </c>
      <c r="G32" s="217">
        <f>IF(ISERROR(VLOOKUP(G9,'G Pigs'!1:6000,6)), "-",VLOOKUP(G9,'G Pigs'!1:6000,6))</f>
        <v>3.25</v>
      </c>
      <c r="H32" s="217">
        <f>IF(ISERROR(VLOOKUP(H9,'G Pigs'!1:6000,6)), "-",VLOOKUP(H9,'G Pigs'!1:6000,6))</f>
        <v>3.3</v>
      </c>
      <c r="I32" s="217">
        <f>IF(ISERROR(VLOOKUP(I9,'G Pigs'!1:6000,6)), "-",VLOOKUP(I9,'G Pigs'!1:6000,6))</f>
        <v>3.2749999999999999</v>
      </c>
      <c r="J32" s="217">
        <f>IF(ISERROR(VLOOKUP(J9,'G Pigs'!1:6000,6)), "-",VLOOKUP(J9,'G Pigs'!1:6000,6))</f>
        <v>3.35</v>
      </c>
      <c r="K32" s="217">
        <f>IF(ISERROR(VLOOKUP(K9,'G Pigs'!1:6000,6)), "-",VLOOKUP(K9,'G Pigs'!1:6000,6))</f>
        <v>3.4</v>
      </c>
      <c r="L32" s="217">
        <f>IF(ISERROR(VLOOKUP(L9,'G Pigs'!1:6000,6)), "-",VLOOKUP(L9,'G Pigs'!1:6000,6))</f>
        <v>3.4</v>
      </c>
      <c r="M32" s="217">
        <f>IF(ISERROR(VLOOKUP(M9,'G Pigs'!1:6000,6)), "-",VLOOKUP(M9,'G Pigs'!1:6000,6))</f>
        <v>3.4</v>
      </c>
      <c r="N32" s="217">
        <f>IF(ISERROR(VLOOKUP(N9,'G Pigs'!1:6000,6)), "-",VLOOKUP(N9,'G Pigs'!1:6000,6))</f>
        <v>3.4</v>
      </c>
      <c r="O32" s="217">
        <f>IF(ISERROR(VLOOKUP(O9,'G Pigs'!1:6000,6)), "-",VLOOKUP(O9,'G Pigs'!1:6000,6))</f>
        <v>3.4</v>
      </c>
      <c r="P32" s="217">
        <f>IF(ISERROR(VLOOKUP(P9,'G Pigs'!1:6000,6)), "-",VLOOKUP(P9,'G Pigs'!1:6000,6))</f>
        <v>3.4</v>
      </c>
      <c r="Q32" s="217">
        <f>IF(ISERROR(VLOOKUP(Q9,'G Pigs'!1:6000,6)), "-",VLOOKUP(Q9,'G Pigs'!1:6000,6))</f>
        <v>3.4</v>
      </c>
      <c r="R32" s="217">
        <f>IF(ISERROR(VLOOKUP(R9,'G Pigs'!1:6000,6)), "-",VLOOKUP(R9,'G Pigs'!1:6000,6))</f>
        <v>3.4</v>
      </c>
      <c r="S32" s="217">
        <f>IF(ISERROR(VLOOKUP(S9,'G Pigs'!1:6000,6)), "-",VLOOKUP(S9,'G Pigs'!1:6000,6))</f>
        <v>3.4</v>
      </c>
      <c r="T32" s="217">
        <f>IF(ISERROR(VLOOKUP(T9,'G Pigs'!1:6000,6)), "-",VLOOKUP(T9,'G Pigs'!1:6000,6))</f>
        <v>3.4</v>
      </c>
      <c r="U32" s="217">
        <f>IF(ISERROR(VLOOKUP(U9,'G Pigs'!1:6000,6)), "-",VLOOKUP(U9,'G Pigs'!1:6000,6))</f>
        <v>3.4</v>
      </c>
      <c r="V32" s="217">
        <f>IF(ISERROR(VLOOKUP(V9,'G Pigs'!1:6000,6)), "-",VLOOKUP(V9,'G Pigs'!1:6000,6))</f>
        <v>3.4</v>
      </c>
      <c r="W32" s="217">
        <f>IF(ISERROR(VLOOKUP(W9,'G Pigs'!1:6000,6)), "-",VLOOKUP(W9,'G Pigs'!1:6000,6))</f>
        <v>3.49</v>
      </c>
      <c r="X32" s="217">
        <f>IF(ISERROR(VLOOKUP(X9,'G Pigs'!1:6000,6)), "-",VLOOKUP(X9,'G Pigs'!1:6000,6))</f>
        <v>3.49</v>
      </c>
      <c r="Y32" s="217">
        <f>IF(ISERROR(VLOOKUP(Y9,'G Pigs'!1:6000,6)), "-",VLOOKUP(Y9,'G Pigs'!1:6000,6))</f>
        <v>3.4</v>
      </c>
      <c r="Z32" s="217">
        <f>IF(ISERROR(VLOOKUP(Z9,'G Pigs'!1:6000,6)), "-",VLOOKUP(Z9,'G Pigs'!1:6000,6))</f>
        <v>3.3</v>
      </c>
      <c r="AA32" s="217">
        <f>IF(ISERROR(VLOOKUP(AA9,'G Pigs'!1:6000,6)), "-",VLOOKUP(AA9,'G Pigs'!1:6000,6))</f>
        <v>3.2</v>
      </c>
      <c r="AB32" s="217">
        <f>IF(ISERROR(VLOOKUP(AB9,'G Pigs'!1:6000,6)), "-",VLOOKUP(AB9,'G Pigs'!1:6000,6))</f>
        <v>3.15</v>
      </c>
      <c r="AC32" s="217">
        <f>IF(ISERROR(VLOOKUP(AC9,'G Pigs'!1:6000,6)), "-",VLOOKUP(AC9,'G Pigs'!1:6000,6))</f>
        <v>3.125</v>
      </c>
      <c r="AD32" s="217">
        <f>IF(ISERROR(VLOOKUP(AD9,'G Pigs'!1:6000,6)), "-",VLOOKUP(AD9,'G Pigs'!1:6000,6))</f>
        <v>3.125</v>
      </c>
      <c r="AE32" s="217">
        <f>IF(ISERROR(VLOOKUP(AE9,'G Pigs'!1:6000,6)), "-",VLOOKUP(AE9,'G Pigs'!1:6000,6))</f>
        <v>3.125</v>
      </c>
      <c r="AF32" s="217">
        <f>IF(ISERROR(VLOOKUP(AF9,'G Pigs'!1:6000,6)), "-",VLOOKUP(AF9,'G Pigs'!1:6000,6))</f>
        <v>3.1749999999999998</v>
      </c>
      <c r="AG32" s="217">
        <f>IF(ISERROR(VLOOKUP(AG9,'G Pigs'!1:6000,6)), "-",VLOOKUP(AG9,'G Pigs'!1:6000,6))</f>
        <v>3.2250000000000001</v>
      </c>
      <c r="AH32" s="217">
        <f>IF(ISERROR(VLOOKUP(AH9,'G Pigs'!1:6000,6)), "-",VLOOKUP(AH9,'G Pigs'!1:6000,6))</f>
        <v>3.3</v>
      </c>
      <c r="AI32" s="217">
        <f>IF(ISERROR(VLOOKUP(AI9,'G Pigs'!1:6000,6)), "-",VLOOKUP(AI9,'G Pigs'!1:6000,6))</f>
        <v>3.35</v>
      </c>
      <c r="AJ32" s="217">
        <f>IF(ISERROR(VLOOKUP(AJ9,'G Pigs'!1:6000,6)), "-",VLOOKUP(AJ9,'G Pigs'!1:6000,6))</f>
        <v>3.35</v>
      </c>
      <c r="AK32" s="217">
        <f>IF(ISERROR(VLOOKUP(AK9,'G Pigs'!1:6000,6)), "-",VLOOKUP(AK9,'G Pigs'!1:6000,6))</f>
        <v>3.25</v>
      </c>
      <c r="AL32" s="217">
        <f>IF(ISERROR(VLOOKUP(AL9,'G Pigs'!1:6000,6)), "-",VLOOKUP(AL9,'G Pigs'!1:6000,6))</f>
        <v>3.25</v>
      </c>
      <c r="AM32" s="217">
        <f>IF(ISERROR(VLOOKUP(AM9,'G Pigs'!1:6000,6)), "-",VLOOKUP(AM9,'G Pigs'!1:6000,6))</f>
        <v>3.2750000000000004</v>
      </c>
      <c r="AN32" s="217">
        <f>IF(ISERROR(VLOOKUP(AN9,'G Pigs'!1:6000,6)), "-",VLOOKUP(AN9,'G Pigs'!1:6000,6))</f>
        <v>3.1749999999999998</v>
      </c>
      <c r="AO32" s="217">
        <f>IF(ISERROR(VLOOKUP(AO9,'G Pigs'!1:6000,6)), "-",VLOOKUP(AO9,'G Pigs'!1:6000,6))</f>
        <v>3.125</v>
      </c>
      <c r="AP32" s="217">
        <f>IF(ISERROR(VLOOKUP(AP9,'G Pigs'!1:6000,6)), "-",VLOOKUP(AP9,'G Pigs'!1:6000,6))</f>
        <v>3.125</v>
      </c>
      <c r="AQ32" s="217">
        <f>IF(ISERROR(VLOOKUP(AQ9,'G Pigs'!1:6000,6)), "-",VLOOKUP(AQ9,'G Pigs'!1:6000,6))</f>
        <v>3.125</v>
      </c>
      <c r="AR32" s="217">
        <f>IF(ISERROR(VLOOKUP(AR9,'G Pigs'!1:6000,6)), "-",VLOOKUP(AR9,'G Pigs'!1:6000,6))</f>
        <v>3.125</v>
      </c>
      <c r="AS32" s="217">
        <f>IF(ISERROR(VLOOKUP(AS9,'G Pigs'!1:6000,6)), "-",VLOOKUP(AS9,'G Pigs'!1:6000,6))</f>
        <v>3.1</v>
      </c>
      <c r="AT32" s="217">
        <f>IF(ISERROR(VLOOKUP(AT9,'G Pigs'!1:6000,6)), "-",VLOOKUP(AT9,'G Pigs'!1:6000,6))</f>
        <v>3.1</v>
      </c>
      <c r="AU32" s="217">
        <f>IF(ISERROR(VLOOKUP(AU9,'G Pigs'!1:6000,6)), "-",VLOOKUP(AU9,'G Pigs'!1:6000,6))</f>
        <v>3.15</v>
      </c>
      <c r="AV32" s="217">
        <f>IF(ISERROR(VLOOKUP(AV9,'G Pigs'!1:6000,6)), "-",VLOOKUP(AV9,'G Pigs'!1:6000,6))</f>
        <v>3.2</v>
      </c>
      <c r="AW32" s="217">
        <f>IF(ISERROR(VLOOKUP(AW9,'G Pigs'!1:6000,6)), "-",VLOOKUP(AW9,'G Pigs'!1:6000,6))</f>
        <v>3.2</v>
      </c>
      <c r="AX32" s="217">
        <f>IF(ISERROR(VLOOKUP(AX9,'G Pigs'!1:6000,6)), "-",VLOOKUP(AX9,'G Pigs'!1:6000,6))</f>
        <v>3.2800000000000002</v>
      </c>
      <c r="AY32" s="217">
        <f>IF(ISERROR(VLOOKUP(AY9,'G Pigs'!1:6000,6)), "-",VLOOKUP(AY9,'G Pigs'!1:6000,6))</f>
        <v>3.35</v>
      </c>
      <c r="AZ32" s="217">
        <f>IF(ISERROR(VLOOKUP(AZ9,'G Pigs'!1:6000,6)), "-",VLOOKUP(AZ9,'G Pigs'!1:6000,6))</f>
        <v>3.4249999999999998</v>
      </c>
      <c r="BA32" s="217">
        <f>IF(ISERROR(VLOOKUP(BA9,'G Pigs'!1:6000,6)), "-",VLOOKUP(BA9,'G Pigs'!1:6000,6))</f>
        <v>3.4249999999999998</v>
      </c>
      <c r="BB32" s="217">
        <f>IF(ISERROR(VLOOKUP(BB9,'G Pigs'!1:6000,6)), "-",VLOOKUP(BB9,'G Pigs'!1:6000,6))</f>
        <v>3.45</v>
      </c>
      <c r="BC32" s="217">
        <f>IF(ISERROR(VLOOKUP(BC9,'G Pigs'!1:6000,6)), "-",VLOOKUP(BC9,'G Pigs'!1:6000,6))</f>
        <v>3.5</v>
      </c>
      <c r="BD32" s="217">
        <f>IF(ISERROR(VLOOKUP(BD9,'G Pigs'!1:6000,6)), "-",VLOOKUP(BD9,'G Pigs'!1:6000,6))</f>
        <v>3.5</v>
      </c>
      <c r="BE32" s="217">
        <f>IF(ISERROR(VLOOKUP(BE9,'G Pigs'!1:6000,6)), "-",VLOOKUP(BE9,'G Pigs'!1:6000,6))</f>
        <v>3.5</v>
      </c>
      <c r="BF32" s="217">
        <f>IF(ISERROR(VLOOKUP(BF9,'G Pigs'!1:6000,6)), "-",VLOOKUP(BF9,'G Pigs'!1:6000,6))</f>
        <v>3.55</v>
      </c>
      <c r="BG32" s="217">
        <f>IF(ISERROR(VLOOKUP(BG9,'G Pigs'!1:6000,6)), "-",VLOOKUP(BG9,'G Pigs'!1:6000,6))</f>
        <v>3.55</v>
      </c>
      <c r="BH32" s="217">
        <f>IF(ISERROR(VLOOKUP(BH9,'G Pigs'!1:6000,6)), "-",VLOOKUP(BH9,'G Pigs'!1:6000,6))</f>
        <v>3.55</v>
      </c>
      <c r="BI32" s="217">
        <f>IF(ISERROR(VLOOKUP(BI9,'G Pigs'!1:6000,6)), "-",VLOOKUP(BI9,'G Pigs'!1:6000,6))</f>
        <v>3.55</v>
      </c>
      <c r="BJ32" s="217">
        <f>IF(ISERROR(VLOOKUP(BJ9,'G Pigs'!1:6000,6)), "-",VLOOKUP(BJ9,'G Pigs'!1:6000,6))</f>
        <v>3.55</v>
      </c>
      <c r="BK32" s="217">
        <f>IF(ISERROR(VLOOKUP(BK9,'G Pigs'!1:6000,6)), "-",VLOOKUP(BK9,'G Pigs'!1:6000,6))</f>
        <v>3.5250000000000004</v>
      </c>
      <c r="BL32" s="217">
        <f>IF(ISERROR(VLOOKUP(BL9,'G Pigs'!1:6000,6)), "-",VLOOKUP(BL9,'G Pigs'!1:6000,6))</f>
        <v>3.5250000000000004</v>
      </c>
      <c r="BM32" s="217">
        <f>IF(ISERROR(VLOOKUP(BM9,'G Pigs'!1:6000,6)), "-",VLOOKUP(BM9,'G Pigs'!1:6000,6))</f>
        <v>3.4249999999999998</v>
      </c>
      <c r="BN32" s="217">
        <f>IF(ISERROR(VLOOKUP(BN9,'G Pigs'!1:6000,6)), "-",VLOOKUP(BN9,'G Pigs'!1:6000,6))</f>
        <v>3.3250000000000002</v>
      </c>
      <c r="BO32" s="217">
        <f>IF(ISERROR(VLOOKUP(BO9,'G Pigs'!1:6000,6)), "-",VLOOKUP(BO9,'G Pigs'!1:6000,6))</f>
        <v>3.3250000000000002</v>
      </c>
      <c r="BP32" s="217">
        <f>IF(ISERROR(VLOOKUP(BP9,'G Pigs'!1:6000,6)), "-",VLOOKUP(BP9,'G Pigs'!1:6000,6))</f>
        <v>3.3250000000000002</v>
      </c>
      <c r="BQ32" s="217">
        <f>IF(ISERROR(VLOOKUP(BQ9,'G Pigs'!1:6000,6)), "-",VLOOKUP(BQ9,'G Pigs'!1:6000,6))</f>
        <v>3.3</v>
      </c>
      <c r="BR32" s="217">
        <f>IF(ISERROR(VLOOKUP(BR9,'G Pigs'!1:6000,6)), "-",VLOOKUP(BR9,'G Pigs'!1:6000,6))</f>
        <v>3.3</v>
      </c>
      <c r="BS32" s="217">
        <f>IF(ISERROR(VLOOKUP(BS9,'G Pigs'!1:6000,6)), "-",VLOOKUP(BS9,'G Pigs'!1:6000,6))</f>
        <v>3.3</v>
      </c>
      <c r="BT32" s="217">
        <f>IF(ISERROR(VLOOKUP(BT9,'G Pigs'!1:6000,6)), "-",VLOOKUP(BT9,'G Pigs'!1:6000,6))</f>
        <v>3.3</v>
      </c>
      <c r="BU32" s="217">
        <f>IF(ISERROR(VLOOKUP(BU9,'G Pigs'!1:6000,6)), "-",VLOOKUP(BU9,'G Pigs'!1:6000,6))</f>
        <v>3.3</v>
      </c>
      <c r="BV32" s="217">
        <f>IF(ISERROR(VLOOKUP(BV9,'G Pigs'!1:6000,6)), "-",VLOOKUP(BV9,'G Pigs'!1:6000,6))</f>
        <v>3.3</v>
      </c>
      <c r="BW32" s="217">
        <f>IF(ISERROR(VLOOKUP(BW9,'G Pigs'!1:6000,6)), "-",VLOOKUP(BW9,'G Pigs'!1:6000,6))</f>
        <v>3.25</v>
      </c>
      <c r="BX32" s="217">
        <f>IF(ISERROR(VLOOKUP(BX9,'G Pigs'!1:6000,6)), "-",VLOOKUP(BX9,'G Pigs'!1:6000,6))</f>
        <v>3.1749999999999998</v>
      </c>
      <c r="BY32" s="217">
        <f>IF(ISERROR(VLOOKUP(BY9,'G Pigs'!1:6000,6)), "-",VLOOKUP(BY9,'G Pigs'!1:6000,6))</f>
        <v>3.0750000000000002</v>
      </c>
      <c r="BZ32" s="217">
        <f>IF(ISERROR(VLOOKUP(BZ9,'G Pigs'!1:6000,6)), "-",VLOOKUP(BZ9,'G Pigs'!1:6000,6))</f>
        <v>3.05</v>
      </c>
      <c r="CA32" s="217">
        <f>IF(ISERROR(VLOOKUP(CA9,'G Pigs'!1:6000,6)), "-",VLOOKUP(CA9,'G Pigs'!1:6000,6))</f>
        <v>3.05</v>
      </c>
      <c r="CB32" s="217">
        <f>IF(ISERROR(VLOOKUP(CB9,'G Pigs'!1:6000,6)), "-",VLOOKUP(CB9,'G Pigs'!1:6000,6))</f>
        <v>3.05</v>
      </c>
      <c r="CC32" s="217">
        <f>IF(ISERROR(VLOOKUP(CC9,'G Pigs'!1:6000,6)), "-",VLOOKUP(CC9,'G Pigs'!1:6000,6))</f>
        <v>3.0250000000000004</v>
      </c>
      <c r="CD32" s="217">
        <f>IF(ISERROR(VLOOKUP(CD9,'G Pigs'!1:6000,6)), "-",VLOOKUP(CD9,'G Pigs'!1:6000,6))</f>
        <v>3.0250000000000004</v>
      </c>
      <c r="CE32" s="217">
        <f>IF(ISERROR(VLOOKUP(CE9,'G Pigs'!1:6000,6)), "-",VLOOKUP(CE9,'G Pigs'!1:6000,6))</f>
        <v>3.0250000000000004</v>
      </c>
      <c r="CF32" s="217">
        <f>IF(ISERROR(VLOOKUP(CF9,'G Pigs'!1:6000,6)), "-",VLOOKUP(CF9,'G Pigs'!1:6000,6))</f>
        <v>3.0250000000000004</v>
      </c>
      <c r="CG32" s="217">
        <f>IF(ISERROR(VLOOKUP(CG9,'G Pigs'!1:6000,6)), "-",VLOOKUP(CG9,'G Pigs'!1:6000,6))</f>
        <v>3.0250000000000004</v>
      </c>
      <c r="CH32" s="217">
        <f>IF(ISERROR(VLOOKUP(CH9,'G Pigs'!1:6000,6)), "-",VLOOKUP(CH9,'G Pigs'!1:6000,6))</f>
        <v>3.0250000000000004</v>
      </c>
      <c r="CI32" s="217">
        <f>IF(ISERROR(VLOOKUP(CI9,'G Pigs'!1:6000,6)), "-",VLOOKUP(CI9,'G Pigs'!1:6000,6))</f>
        <v>3.0250000000000004</v>
      </c>
      <c r="CJ32" s="217">
        <f>IF(ISERROR(VLOOKUP(CJ9,'G Pigs'!1:6000,6)), "-",VLOOKUP(CJ9,'G Pigs'!1:6000,6))</f>
        <v>3.0250000000000004</v>
      </c>
      <c r="CK32" s="217">
        <f>IF(ISERROR(VLOOKUP(CK9,'G Pigs'!1:6000,6)), "-",VLOOKUP(CK9,'G Pigs'!1:6000,6))</f>
        <v>3</v>
      </c>
      <c r="CL32" s="217">
        <f>IF(ISERROR(VLOOKUP(CL9,'G Pigs'!1:6000,6)), "-",VLOOKUP(CL9,'G Pigs'!1:6000,6))</f>
        <v>3</v>
      </c>
      <c r="CM32" s="217">
        <f>IF(ISERROR(VLOOKUP(CM9,'G Pigs'!1:6000,6)), "-",VLOOKUP(CM9,'G Pigs'!1:6000,6))</f>
        <v>3</v>
      </c>
      <c r="CN32" s="217">
        <f>IF(ISERROR(VLOOKUP(CN9,'G Pigs'!1:6000,6)), "-",VLOOKUP(CN9,'G Pigs'!1:6000,6))</f>
        <v>2.95</v>
      </c>
      <c r="CO32" s="217">
        <f>IF(ISERROR(VLOOKUP(CO9,'G Pigs'!1:6000,6)), "-",VLOOKUP(CO9,'G Pigs'!1:6000,6))</f>
        <v>2.9</v>
      </c>
      <c r="CP32" s="217">
        <f>IF(ISERROR(VLOOKUP(CP9,'G Pigs'!1:6000,6)), "-",VLOOKUP(CP9,'G Pigs'!1:6000,6))</f>
        <v>2.9</v>
      </c>
      <c r="CQ32" s="217">
        <f>IF(ISERROR(VLOOKUP(CQ9,'G Pigs'!1:6000,6)), "-",VLOOKUP(CQ9,'G Pigs'!1:6000,6))</f>
        <v>2.95</v>
      </c>
      <c r="CR32" s="217">
        <f>IF(ISERROR(VLOOKUP(CR9,'G Pigs'!1:6000,6)), "-",VLOOKUP(CR9,'G Pigs'!1:6000,6))</f>
        <v>3.05</v>
      </c>
      <c r="CS32" s="217">
        <f>IF(ISERROR(VLOOKUP(CS9,'G Pigs'!1:6000,6)), "-",VLOOKUP(CS9,'G Pigs'!1:6000,6))</f>
        <v>3.15</v>
      </c>
      <c r="CT32" s="217">
        <f>IF(ISERROR(VLOOKUP(CT9,'G Pigs'!1:6000,6)), "-",VLOOKUP(CT9,'G Pigs'!1:6000,6))</f>
        <v>3.2</v>
      </c>
      <c r="CU32" s="217">
        <f>IF(ISERROR(VLOOKUP(CU9,'G Pigs'!1:6000,6)), "-",VLOOKUP(CU9,'G Pigs'!1:6000,6))</f>
        <v>3.25</v>
      </c>
      <c r="CV32" s="217">
        <f>IF(ISERROR(VLOOKUP(CV9,'G Pigs'!1:6000,6)), "-",VLOOKUP(CV9,'G Pigs'!1:6000,6))</f>
        <v>3.15</v>
      </c>
      <c r="CW32" s="217">
        <f>IF(ISERROR(VLOOKUP(CW9,'G Pigs'!1:6000,6)), "-",VLOOKUP(CW9,'G Pigs'!1:6000,6))</f>
        <v>3.1</v>
      </c>
      <c r="CX32" s="217">
        <f>IF(ISERROR(VLOOKUP(CX9,'G Pigs'!1:6000,6)), "-",VLOOKUP(CX9,'G Pigs'!1:6000,6))</f>
        <v>3.1</v>
      </c>
      <c r="CY32" s="217">
        <f>IF(ISERROR(VLOOKUP(CY9,'G Pigs'!1:6000,6)), "-",VLOOKUP(CY9,'G Pigs'!1:6000,6))</f>
        <v>3.1</v>
      </c>
      <c r="CZ32" s="217">
        <f>IF(ISERROR(VLOOKUP(CZ9,'G Pigs'!1:6000,6)), "-",VLOOKUP(CZ9,'G Pigs'!1:6000,6))</f>
        <v>3.1</v>
      </c>
      <c r="DA32" s="217">
        <f>IF(ISERROR(VLOOKUP(DA9,'G Pigs'!1:6000,6)), "-",VLOOKUP(DA9,'G Pigs'!1:6000,6))</f>
        <v>3.1</v>
      </c>
      <c r="DB32" s="217">
        <f>IF(ISERROR(VLOOKUP(DB9,'G Pigs'!1:6000,6)), "-",VLOOKUP(DB9,'G Pigs'!1:6000,6))</f>
        <v>3.05</v>
      </c>
      <c r="DC32" s="217">
        <f>IF(ISERROR(VLOOKUP(DC9,'G Pigs'!1:6000,6)), "-",VLOOKUP(DC9,'G Pigs'!1:6000,6))</f>
        <v>3.05</v>
      </c>
      <c r="DD32" s="217">
        <f>IF(ISERROR(VLOOKUP(DD9,'G Pigs'!1:6000,6)), "-",VLOOKUP(DD9,'G Pigs'!1:6000,6))</f>
        <v>3</v>
      </c>
      <c r="DE32" s="217">
        <f>IF(ISERROR(VLOOKUP(DE9,'G Pigs'!1:6000,6)), "-",VLOOKUP(DE9,'G Pigs'!1:6000,6))</f>
        <v>3</v>
      </c>
      <c r="DF32" s="217">
        <f>IF(ISERROR(VLOOKUP(DF9,'G Pigs'!1:6000,6)), "-",VLOOKUP(DF9,'G Pigs'!1:6000,6))</f>
        <v>3</v>
      </c>
      <c r="DG32" s="217">
        <f>IF(ISERROR(VLOOKUP(DG9,'G Pigs'!1:6000,6)), "-",VLOOKUP(DG9,'G Pigs'!1:6000,6))</f>
        <v>2.95</v>
      </c>
      <c r="DH32" s="217">
        <f>IF(ISERROR(VLOOKUP(DH9,'G Pigs'!1:6000,6)), "-",VLOOKUP(DH9,'G Pigs'!1:6000,6))</f>
        <v>2.9249999999999998</v>
      </c>
      <c r="DI32" s="217">
        <f>IF(ISERROR(VLOOKUP(DI9,'G Pigs'!1:6000,6)), "-",VLOOKUP(DI9,'G Pigs'!1:6000,6))</f>
        <v>2.9249999999999998</v>
      </c>
      <c r="DJ32" s="217">
        <f>IF(ISERROR(VLOOKUP(DJ9,'G Pigs'!1:6000,6)), "-",VLOOKUP(DJ9,'G Pigs'!1:6000,6))</f>
        <v>2.9249999999999998</v>
      </c>
      <c r="DK32" s="217">
        <f>IF(ISERROR(VLOOKUP(DK9,'G Pigs'!1:6000,6)), "-",VLOOKUP(DK9,'G Pigs'!1:6000,6))</f>
        <v>2.9249999999999998</v>
      </c>
      <c r="DL32" s="217">
        <f>IF(ISERROR(VLOOKUP(DL9,'G Pigs'!1:6000,6)), "-",VLOOKUP(DL9,'G Pigs'!1:6000,6))</f>
        <v>2.9</v>
      </c>
      <c r="DM32" s="217">
        <f>IF(ISERROR(VLOOKUP(DM9,'G Pigs'!1:6000,6)), "-",VLOOKUP(DM9,'G Pigs'!1:6000,6))</f>
        <v>2.875</v>
      </c>
      <c r="DN32" s="217">
        <f>IF(ISERROR(VLOOKUP(DN9,'G Pigs'!1:6000,6)), "-",VLOOKUP(DN9,'G Pigs'!1:6000,6))</f>
        <v>2.875</v>
      </c>
      <c r="DO32" s="217">
        <f>IF(ISERROR(VLOOKUP(DO9,'G Pigs'!1:6000,6)), "-",VLOOKUP(DO9,'G Pigs'!1:6000,6))</f>
        <v>2.8250000000000002</v>
      </c>
      <c r="DP32" s="217">
        <f>IF(ISERROR(VLOOKUP(DP9,'G Pigs'!1:6000,6)), "-",VLOOKUP(DP9,'G Pigs'!1:6000,6))</f>
        <v>2.7749999999999999</v>
      </c>
      <c r="DQ32" s="217">
        <f>IF(ISERROR(VLOOKUP(DQ9,'G Pigs'!1:6000,6)), "-",VLOOKUP(DQ9,'G Pigs'!1:6000,6))</f>
        <v>2.7749999999999999</v>
      </c>
      <c r="DR32" s="217">
        <f>IF(ISERROR(VLOOKUP(DR9,'G Pigs'!1:6000,6)), "-",VLOOKUP(DR9,'G Pigs'!1:6000,6))</f>
        <v>2.9249999999999998</v>
      </c>
      <c r="DS32" s="217">
        <f>IF(ISERROR(VLOOKUP(DS9,'G Pigs'!1:6000,6)), "-",VLOOKUP(DS9,'G Pigs'!1:6000,6))</f>
        <v>3.0249999999999999</v>
      </c>
      <c r="DT32" s="217">
        <f>IF(ISERROR(VLOOKUP(DT9,'G Pigs'!1:6000,6)), "-",VLOOKUP(DT9,'G Pigs'!1:6000,6))</f>
        <v>3.0249999999999999</v>
      </c>
      <c r="DU32" s="217">
        <f>IF(ISERROR(VLOOKUP(DU9,'G Pigs'!1:6000,6)), "-",VLOOKUP(DU9,'G Pigs'!1:6000,6))</f>
        <v>3.0249999999999999</v>
      </c>
      <c r="DV32" s="217">
        <f>IF(ISERROR(VLOOKUP(DV9,'G Pigs'!1:6000,6)), "-",VLOOKUP(DV9,'G Pigs'!1:6000,6))</f>
        <v>2.9249999999999998</v>
      </c>
      <c r="DW32" s="217">
        <f>IF(ISERROR(VLOOKUP(DW9,'G Pigs'!1:6000,6)), "-",VLOOKUP(DW9,'G Pigs'!1:6000,6))</f>
        <v>2.875</v>
      </c>
      <c r="DX32" s="217">
        <f>IF(ISERROR(VLOOKUP(DX9,'G Pigs'!1:6000,6)), "-",VLOOKUP(DX9,'G Pigs'!1:6000,6))</f>
        <v>2.8250000000000002</v>
      </c>
      <c r="DY32" s="217">
        <f>IF(ISERROR(VLOOKUP(DY9,'G Pigs'!1:6000,6)), "-",VLOOKUP(DY9,'G Pigs'!1:6000,6))</f>
        <v>2.8250000000000002</v>
      </c>
      <c r="DZ32" s="217">
        <f>IF(ISERROR(VLOOKUP(DZ9,'G Pigs'!1:6000,6)), "-",VLOOKUP(DZ9,'G Pigs'!1:6000,6))</f>
        <v>2.8250000000000002</v>
      </c>
      <c r="EA32" s="217">
        <f>IF(ISERROR(VLOOKUP(EA9,'G Pigs'!1:6000,6)), "-",VLOOKUP(EA9,'G Pigs'!1:6000,6))</f>
        <v>2.7749999999999999</v>
      </c>
      <c r="EB32" s="217">
        <f>IF(ISERROR(VLOOKUP(EB9,'G Pigs'!1:6000,6)), "-",VLOOKUP(EB9,'G Pigs'!1:6000,6))</f>
        <v>2.7749999999999999</v>
      </c>
      <c r="EC32" s="217">
        <f>IF(ISERROR(VLOOKUP(EC9,'G Pigs'!1:6000,6)), "-",VLOOKUP(EC9,'G Pigs'!1:6000,6))</f>
        <v>2.7749999999999999</v>
      </c>
      <c r="ED32" s="217">
        <f>IF(ISERROR(VLOOKUP(ED9,'G Pigs'!1:6000,6)), "-",VLOOKUP(ED9,'G Pigs'!1:6000,6))</f>
        <v>2.7749999999999999</v>
      </c>
      <c r="EE32" s="217">
        <f>IF(ISERROR(VLOOKUP(EE9,'G Pigs'!1:6000,6)), "-",VLOOKUP(EE9,'G Pigs'!1:6000,6))</f>
        <v>2.7749999999999999</v>
      </c>
      <c r="EF32" s="217">
        <f>IF(ISERROR(VLOOKUP(EF9,'G Pigs'!1:6000,6)), "-",VLOOKUP(EF9,'G Pigs'!1:6000,6))</f>
        <v>2.7749999999999999</v>
      </c>
      <c r="EG32" s="217">
        <f>IF(ISERROR(VLOOKUP(EG9,'G Pigs'!1:6000,6)), "-",VLOOKUP(EG9,'G Pigs'!1:6000,6))</f>
        <v>2.7749999999999999</v>
      </c>
      <c r="EH32" s="217">
        <f>IF(ISERROR(VLOOKUP(EH9,'G Pigs'!1:6000,6)), "-",VLOOKUP(EH9,'G Pigs'!1:6000,6))</f>
        <v>2.7749999999999999</v>
      </c>
      <c r="EI32" s="217">
        <f>IF(ISERROR(VLOOKUP(EI9,'G Pigs'!1:6000,6)), "-",VLOOKUP(EI9,'G Pigs'!1:6000,6))</f>
        <v>2.7749999999999999</v>
      </c>
      <c r="EJ32" s="217">
        <f>IF(ISERROR(VLOOKUP(EJ9,'G Pigs'!1:6000,6)), "-",VLOOKUP(EJ9,'G Pigs'!1:6000,6))</f>
        <v>2.7749999999999999</v>
      </c>
      <c r="EK32" s="217">
        <f>IF(ISERROR(VLOOKUP(EK9,'G Pigs'!1:6000,6)), "-",VLOOKUP(EK9,'G Pigs'!1:6000,6))</f>
        <v>2.7749999999999999</v>
      </c>
      <c r="EL32" s="217">
        <f>IF(ISERROR(VLOOKUP(EL9,'G Pigs'!1:6000,6)), "-",VLOOKUP(EL9,'G Pigs'!1:6000,6))</f>
        <v>2.7749999999999999</v>
      </c>
      <c r="EM32" s="217">
        <f>IF(ISERROR(VLOOKUP(EM9,'G Pigs'!1:6000,6)), "-",VLOOKUP(EM9,'G Pigs'!1:6000,6))</f>
        <v>2.7749999999999999</v>
      </c>
      <c r="EN32" s="217">
        <f>IF(ISERROR(VLOOKUP(EN9,'G Pigs'!1:6000,6)), "-",VLOOKUP(EN9,'G Pigs'!1:6000,6))</f>
        <v>2.7749999999999999</v>
      </c>
      <c r="EO32" s="217">
        <f>IF(ISERROR(VLOOKUP(EO9,'G Pigs'!1:6000,6)), "-",VLOOKUP(EO9,'G Pigs'!1:6000,6))</f>
        <v>2.7749999999999999</v>
      </c>
      <c r="EP32" s="217">
        <f>IF(ISERROR(VLOOKUP(EP9,'G Pigs'!1:6000,6)), "-",VLOOKUP(EP9,'G Pigs'!1:6000,6))</f>
        <v>2.7749999999999999</v>
      </c>
      <c r="EQ32" s="217">
        <f>IF(ISERROR(VLOOKUP(EQ9,'G Pigs'!1:6000,6)), "-",VLOOKUP(EQ9,'G Pigs'!1:6000,6))</f>
        <v>2.7749999999999999</v>
      </c>
      <c r="ER32" s="217">
        <f>IF(ISERROR(VLOOKUP(ER9,'G Pigs'!1:6000,6)), "-",VLOOKUP(ER9,'G Pigs'!1:6000,6))</f>
        <v>2.875</v>
      </c>
      <c r="ES32" s="217">
        <f>IF(ISERROR(VLOOKUP(ES9,'G Pigs'!1:6000,6)), "-",VLOOKUP(ES9,'G Pigs'!1:6000,6))</f>
        <v>2.875</v>
      </c>
      <c r="ET32" s="217">
        <f>IF(ISERROR(VLOOKUP(ET9,'G Pigs'!1:6000,6)), "-",VLOOKUP(ET9,'G Pigs'!1:6000,6))</f>
        <v>2.875</v>
      </c>
      <c r="EU32" s="217">
        <f>IF(ISERROR(VLOOKUP(EU9,'G Pigs'!1:6000,6)), "-",VLOOKUP(EU9,'G Pigs'!1:6000,6))</f>
        <v>2.875</v>
      </c>
      <c r="EV32" s="217">
        <f>IF(ISERROR(VLOOKUP(EV9,'G Pigs'!1:6000,6)), "-",VLOOKUP(EV9,'G Pigs'!1:6000,6))</f>
        <v>2.875</v>
      </c>
      <c r="EW32" s="217">
        <f>IF(ISERROR(VLOOKUP(EW9,'G Pigs'!1:6000,6)), "-",VLOOKUP(EW9,'G Pigs'!1:6000,6))</f>
        <v>2.9249999999999998</v>
      </c>
      <c r="EX32" s="217">
        <f>IF(ISERROR(VLOOKUP(EX9,'G Pigs'!1:6000,6)), "-",VLOOKUP(EX9,'G Pigs'!1:6000,6))</f>
        <v>3.0750000000000002</v>
      </c>
      <c r="EY32" s="217">
        <f>IF(ISERROR(VLOOKUP(EY9,'G Pigs'!1:6000,6)), "-",VLOOKUP(EY9,'G Pigs'!1:6000,6))</f>
        <v>3.2</v>
      </c>
      <c r="EZ32" s="217">
        <f>IF(ISERROR(VLOOKUP(EZ9,'G Pigs'!1:6000,6)), "-",VLOOKUP(EZ9,'G Pigs'!1:6000,6))</f>
        <v>3.4</v>
      </c>
      <c r="FA32" s="217">
        <f>IF(ISERROR(VLOOKUP(FA9,'G Pigs'!1:6000,6)), "-",VLOOKUP(FA9,'G Pigs'!1:6000,6))</f>
        <v>3.1749999999999998</v>
      </c>
      <c r="FB32" s="217">
        <f>IF(ISERROR(VLOOKUP(FB9,'G Pigs'!1:6000,6)), "-",VLOOKUP(FB9,'G Pigs'!1:6000,6))</f>
        <v>3.45</v>
      </c>
      <c r="FC32" s="217">
        <f>IF(ISERROR(VLOOKUP(FC9,'G Pigs'!1:6000,6)), "-",VLOOKUP(FC9,'G Pigs'!1:6000,6))</f>
        <v>3.45</v>
      </c>
      <c r="FD32" s="217">
        <f>IF(ISERROR(VLOOKUP(FD9,'G Pigs'!1:6000,6)), "-",VLOOKUP(FD9,'G Pigs'!1:6000,6))</f>
        <v>3.1</v>
      </c>
      <c r="FE32" s="217">
        <f>IF(ISERROR(VLOOKUP(FE9,'G Pigs'!1:6000,6)), "-",VLOOKUP(FE9,'G Pigs'!1:6000,6))</f>
        <v>3.5</v>
      </c>
      <c r="FF32" s="217">
        <f>IF(ISERROR(VLOOKUP(FF9,'G Pigs'!1:6000,6)), "-",VLOOKUP(FF9,'G Pigs'!1:6000,6))</f>
        <v>3.5250000000000004</v>
      </c>
      <c r="FG32" s="217">
        <f>IF(ISERROR(VLOOKUP(FG9,'G Pigs'!1:6000,6)), "-",VLOOKUP(FG9,'G Pigs'!1:6000,6))</f>
        <v>3.5250000000000004</v>
      </c>
      <c r="FH32" s="217">
        <f>IF(ISERROR(VLOOKUP(FH9,'G Pigs'!1:6000,6)), "-",VLOOKUP(FH9,'G Pigs'!1:6000,6))</f>
        <v>3.5250000000000004</v>
      </c>
      <c r="FI32" s="217">
        <f>IF(ISERROR(VLOOKUP(FI9,'G Pigs'!1:6000,6)), "-",VLOOKUP(FI9,'G Pigs'!1:6000,6))</f>
        <v>3.5750000000000002</v>
      </c>
      <c r="FJ32" s="217">
        <f>IF(ISERROR(VLOOKUP(FJ9,'G Pigs'!1:6000,6)), "-",VLOOKUP(FJ9,'G Pigs'!1:6000,6))</f>
        <v>3.5750000000000002</v>
      </c>
      <c r="FK32" s="217">
        <f>IF(ISERROR(VLOOKUP(FK9,'G Pigs'!1:6000,6)), "-",VLOOKUP(FK9,'G Pigs'!1:6000,6))</f>
        <v>3.5750000000000002</v>
      </c>
      <c r="FL32" s="217">
        <f>IF(ISERROR(VLOOKUP(FL9,'G Pigs'!1:6000,6)), "-",VLOOKUP(FL9,'G Pigs'!1:6000,6))</f>
        <v>3.5750000000000002</v>
      </c>
      <c r="FM32" s="217">
        <f>IF(ISERROR(VLOOKUP(FM9,'G Pigs'!1:6000,6)), "-",VLOOKUP(FM9,'G Pigs'!1:6000,6))</f>
        <v>3.5250000000000004</v>
      </c>
      <c r="FN32" s="217">
        <f>IF(ISERROR(VLOOKUP(FN9,'G Pigs'!1:6000,6)), "-",VLOOKUP(FN9,'G Pigs'!1:6000,6))</f>
        <v>3.5250000000000004</v>
      </c>
      <c r="FO32" s="217">
        <f>IF(ISERROR(VLOOKUP(FO9,'G Pigs'!1:6000,6)), "-",VLOOKUP(FO9,'G Pigs'!1:6000,6))</f>
        <v>3.4749999999999996</v>
      </c>
      <c r="FP32" s="217">
        <f>IF(ISERROR(VLOOKUP(FP9,'G Pigs'!1:6000,6)), "-",VLOOKUP(FP9,'G Pigs'!1:6000,6))</f>
        <v>3.4749999999999996</v>
      </c>
      <c r="FQ32" s="217">
        <f>IF(ISERROR(VLOOKUP(FQ9,'G Pigs'!1:6000,6)), "-",VLOOKUP(FQ9,'G Pigs'!1:6000,6))</f>
        <v>3.5250000000000004</v>
      </c>
      <c r="FR32" s="217">
        <f>IF(ISERROR(VLOOKUP(FR9,'G Pigs'!1:6000,6)), "-",VLOOKUP(FR9,'G Pigs'!1:6000,6))</f>
        <v>3.65</v>
      </c>
      <c r="FS32" s="217">
        <f>IF(ISERROR(VLOOKUP(FS9,'G Pigs'!1:6000,6)), "-",VLOOKUP(FS9,'G Pigs'!1:6000,6))</f>
        <v>3.7</v>
      </c>
      <c r="FT32" s="217">
        <f>IF(ISERROR(VLOOKUP(FT9,'G Pigs'!1:6000,6)), "-",VLOOKUP(FT9,'G Pigs'!1:6000,6))</f>
        <v>3.7</v>
      </c>
      <c r="FU32" s="217">
        <f>IF(ISERROR(VLOOKUP(FU9,'G Pigs'!1:6000,6)), "-",VLOOKUP(FU9,'G Pigs'!1:6000,6))</f>
        <v>3.7</v>
      </c>
      <c r="FV32" s="217">
        <f>IF(ISERROR(VLOOKUP(FV9,'G Pigs'!1:6000,6)), "-",VLOOKUP(FV9,'G Pigs'!1:6000,6))</f>
        <v>3.6749999999999998</v>
      </c>
      <c r="FW32" s="217">
        <f>IF(ISERROR(VLOOKUP(FW9,'G Pigs'!1:6000,6)), "-",VLOOKUP(FW9,'G Pigs'!1:6000,6))</f>
        <v>3.6749999999999998</v>
      </c>
      <c r="FX32" s="217">
        <f>IF(ISERROR(VLOOKUP(FX9,'G Pigs'!1:6000,6)), "-",VLOOKUP(FX9,'G Pigs'!1:6000,6))</f>
        <v>3.6749999999999998</v>
      </c>
      <c r="FY32" s="217">
        <f>IF(ISERROR(VLOOKUP(FY9,'G Pigs'!1:6000,6)), "-",VLOOKUP(FY9,'G Pigs'!1:6000,6))</f>
        <v>3.6749999999999998</v>
      </c>
      <c r="FZ32" s="217">
        <f>IF(ISERROR(VLOOKUP(FZ9,'G Pigs'!1:6000,6)), "-",VLOOKUP(FZ9,'G Pigs'!1:6000,6))</f>
        <v>3.6749999999999998</v>
      </c>
      <c r="GA32" s="217">
        <f>IF(ISERROR(VLOOKUP(GA9,'G Pigs'!1:6000,6)), "-",VLOOKUP(GA9,'G Pigs'!1:6000,6))</f>
        <v>3.6749999999999998</v>
      </c>
      <c r="GB32" s="217">
        <f>IF(ISERROR(VLOOKUP(GB9,'G Pigs'!1:6000,6)), "-",VLOOKUP(GB9,'G Pigs'!1:6000,6))</f>
        <v>3.6749999999999998</v>
      </c>
      <c r="GC32" s="217">
        <f>IF(ISERROR(VLOOKUP(GC9,'G Pigs'!1:6000,6)), "-",VLOOKUP(GC9,'G Pigs'!1:6000,6))</f>
        <v>3.6749999999999998</v>
      </c>
      <c r="GD32" s="217">
        <f>IF(ISERROR(VLOOKUP(GD9,'G Pigs'!1:6000,6)), "-",VLOOKUP(GD9,'G Pigs'!1:6000,6))</f>
        <v>3.6749999999999998</v>
      </c>
      <c r="GE32" s="217">
        <f>IF(ISERROR(VLOOKUP(GE9,'G Pigs'!1:6000,6)), "-",VLOOKUP(GE9,'G Pigs'!1:6000,6))</f>
        <v>3.7750000000000004</v>
      </c>
      <c r="GF32" s="217">
        <f>IF(ISERROR(VLOOKUP(GF9,'G Pigs'!1:6000,6)), "-",VLOOKUP(GF9,'G Pigs'!1:6000,6))</f>
        <v>3.9749999999999996</v>
      </c>
      <c r="GG32" s="217">
        <f>IF(ISERROR(VLOOKUP(GG9,'G Pigs'!1:6000,6)), "-",VLOOKUP(GG9,'G Pigs'!1:6000,6))</f>
        <v>4.125</v>
      </c>
      <c r="GH32" s="217">
        <f>IF(ISERROR(VLOOKUP(GH9,'G Pigs'!1:6000,6)), "-",VLOOKUP(GH9,'G Pigs'!1:6000,6))</f>
        <v>4.2750000000000004</v>
      </c>
      <c r="GI32" s="217">
        <f>IF(ISERROR(VLOOKUP(GI9,'G Pigs'!1:6000,6)), "-",VLOOKUP(GI9,'G Pigs'!1:6000,6))</f>
        <v>4.3</v>
      </c>
      <c r="GJ32" s="217">
        <f>IF(ISERROR(VLOOKUP(GJ9,'G Pigs'!1:6000,6)), "-",VLOOKUP(GJ9,'G Pigs'!1:6000,6))</f>
        <v>4.3</v>
      </c>
      <c r="GK32" s="217">
        <f>IF(ISERROR(VLOOKUP(GK9,'G Pigs'!1:6000,6)), "-",VLOOKUP(GK9,'G Pigs'!1:6000,6))</f>
        <v>4.3</v>
      </c>
      <c r="GL32" s="217">
        <f>IF(ISERROR(VLOOKUP(GL9,'G Pigs'!1:6000,6)), "-",VLOOKUP(GL9,'G Pigs'!1:6000,6))</f>
        <v>4.2</v>
      </c>
      <c r="GM32" s="217">
        <f>IF(ISERROR(VLOOKUP(GM9,'G Pigs'!1:6000,6)), "-",VLOOKUP(GM9,'G Pigs'!1:6000,6))</f>
        <v>4.2</v>
      </c>
      <c r="GN32" s="217">
        <f>IF(ISERROR(VLOOKUP(GN9,'G Pigs'!1:6000,6)), "-",VLOOKUP(GN9,'G Pigs'!1:6000,6))</f>
        <v>4.0250000000000004</v>
      </c>
      <c r="GO32" s="217">
        <f>IF(ISERROR(VLOOKUP(GO9,'G Pigs'!1:6000,6)), "-",VLOOKUP(GO9,'G Pigs'!1:6000,6))</f>
        <v>3.9</v>
      </c>
      <c r="GP32" s="217">
        <f>IF(ISERROR(VLOOKUP(GP9,'G Pigs'!1:6000,6)), "-",VLOOKUP(GP9,'G Pigs'!1:6000,6))</f>
        <v>3.875</v>
      </c>
      <c r="GQ32" s="217">
        <f>IF(ISERROR(VLOOKUP(GQ9,'G Pigs'!1:6000,6)), "-",VLOOKUP(GQ9,'G Pigs'!1:6000,6))</f>
        <v>3.875</v>
      </c>
      <c r="GR32" s="217">
        <f>IF(ISERROR(VLOOKUP(GR9,'G Pigs'!1:6000,6)), "-",VLOOKUP(GR9,'G Pigs'!1:6000,6))</f>
        <v>3.9</v>
      </c>
      <c r="GS32" s="217">
        <f>IF(ISERROR(VLOOKUP(GS9,'G Pigs'!1:6000,6)), "-",VLOOKUP(GS9,'G Pigs'!1:6000,6))</f>
        <v>4</v>
      </c>
      <c r="GT32" s="217">
        <f>IF(ISERROR(VLOOKUP(GT9,'G Pigs'!1:6000,6)), "-",VLOOKUP(GT9,'G Pigs'!1:6000,6))</f>
        <v>4.0250000000000004</v>
      </c>
      <c r="GU32" s="217">
        <f>IF(ISERROR(VLOOKUP(GU9,'G Pigs'!1:6000,6)), "-",VLOOKUP(GU9,'G Pigs'!1:6000,6))</f>
        <v>4.125</v>
      </c>
      <c r="GV32" s="217">
        <f>IF(ISERROR(VLOOKUP(GV9,'G Pigs'!1:6000,6)), "-",VLOOKUP(GV9,'G Pigs'!1:6000,6))</f>
        <v>4.125</v>
      </c>
      <c r="GW32" s="217">
        <f>IF(ISERROR(VLOOKUP(GW9,'G Pigs'!1:6000,6)), "-",VLOOKUP(GW9,'G Pigs'!1:6000,6))</f>
        <v>4.0250000000000004</v>
      </c>
      <c r="GX32" s="217">
        <f>IF(ISERROR(VLOOKUP(GX9,'G Pigs'!1:6000,6)), "-",VLOOKUP(GX9,'G Pigs'!1:6000,6))</f>
        <v>3.9749999999999996</v>
      </c>
      <c r="GY32" s="217">
        <f>IF(ISERROR(VLOOKUP(GY9,'G Pigs'!1:6000,6)), "-",VLOOKUP(GY9,'G Pigs'!1:6000,6))</f>
        <v>3.9749999999999996</v>
      </c>
      <c r="GZ32" s="217">
        <f>IF(ISERROR(VLOOKUP(GZ9,'G Pigs'!1:6000,6)), "-",VLOOKUP(GZ9,'G Pigs'!1:6000,6))</f>
        <v>3.9749999999999996</v>
      </c>
      <c r="HA32" s="217">
        <f>IF(ISERROR(VLOOKUP(HA9,'G Pigs'!1:6000,6)), "-",VLOOKUP(HA9,'G Pigs'!1:6000,6))</f>
        <v>3.95</v>
      </c>
      <c r="HB32" s="217">
        <f>IF(ISERROR(VLOOKUP(HB9,'G Pigs'!1:6000,6)), "-",VLOOKUP(HB9,'G Pigs'!1:6000,6))</f>
        <v>3.875</v>
      </c>
      <c r="HC32" s="217">
        <f>IF(ISERROR(VLOOKUP(HC9,'G Pigs'!1:6000,6)), "-",VLOOKUP(HC9,'G Pigs'!1:6000,6))</f>
        <v>3.7250000000000001</v>
      </c>
      <c r="HD32" s="217">
        <f>IF(ISERROR(VLOOKUP(HD9,'G Pigs'!1:6000,6)), "-",VLOOKUP(HD9,'G Pigs'!1:6000,6))</f>
        <v>3.6</v>
      </c>
      <c r="HE32" s="217">
        <f>IF(ISERROR(VLOOKUP(HE9,'G Pigs'!1:6000,6)), "-",VLOOKUP(HE9,'G Pigs'!1:6000,6))</f>
        <v>3.4750000000000001</v>
      </c>
      <c r="HF32" s="217">
        <f>IF(ISERROR(VLOOKUP(HF9,'G Pigs'!1:6000,6)), "-",VLOOKUP(HF9,'G Pigs'!1:6000,6))</f>
        <v>3.375</v>
      </c>
      <c r="HG32" s="217">
        <f>IF(ISERROR(VLOOKUP(HG9,'G Pigs'!1:6000,6)), "-",VLOOKUP(HG9,'G Pigs'!1:6000,6))</f>
        <v>3.4750000000000001</v>
      </c>
      <c r="HH32" s="217">
        <f>IF(ISERROR(VLOOKUP(HH9,'G Pigs'!1:6000,6)), "-",VLOOKUP(HH9,'G Pigs'!1:6000,6))</f>
        <v>3.4750000000000001</v>
      </c>
      <c r="HI32" s="217">
        <f>IF(ISERROR(VLOOKUP(HI9,'G Pigs'!1:6000,6)), "-",VLOOKUP(HI9,'G Pigs'!1:6000,6))</f>
        <v>3.4750000000000001</v>
      </c>
      <c r="HJ32" s="217">
        <f>IF(ISERROR(VLOOKUP(HJ9,'G Pigs'!1:6000,6)), "-",VLOOKUP(HJ9,'G Pigs'!1:6000,6))</f>
        <v>3.4750000000000001</v>
      </c>
      <c r="HK32" s="217">
        <f>IF(ISERROR(VLOOKUP(HK9,'G Pigs'!1:6000,6)), "-",VLOOKUP(HK9,'G Pigs'!1:6000,6))</f>
        <v>3.4750000000000001</v>
      </c>
      <c r="HL32" s="217">
        <f>IF(ISERROR(VLOOKUP(HL9,'G Pigs'!1:6000,6)), "-",VLOOKUP(HL9,'G Pigs'!1:6000,6))</f>
        <v>3.4750000000000001</v>
      </c>
      <c r="HM32" s="217">
        <f>IF(ISERROR(VLOOKUP(HM9,'G Pigs'!1:6000,6)), "-",VLOOKUP(HM9,'G Pigs'!1:6000,6))</f>
        <v>3.3</v>
      </c>
      <c r="HN32" s="217">
        <f>IF(ISERROR(VLOOKUP(HN9,'G Pigs'!1:6000,6)), "-",VLOOKUP(HN9,'G Pigs'!1:6000,6))</f>
        <v>3.0249999999999999</v>
      </c>
      <c r="HO32" s="217">
        <f>IF(ISERROR(VLOOKUP(HO9,'G Pigs'!1:6000,6)), "-",VLOOKUP(HO9,'G Pigs'!1:6000,6))</f>
        <v>2.9750000000000001</v>
      </c>
      <c r="HP32" s="217">
        <f>IF(ISERROR(VLOOKUP(HP9,'G Pigs'!1:6000,6)), "-",VLOOKUP(HP9,'G Pigs'!1:6000,6))</f>
        <v>2.9750000000000001</v>
      </c>
      <c r="HQ32" s="217">
        <f>IF(ISERROR(VLOOKUP(HQ9,'G Pigs'!1:6000,6)), "-",VLOOKUP(HQ9,'G Pigs'!1:6000,6))</f>
        <v>2.9750000000000001</v>
      </c>
      <c r="HR32" s="217">
        <f>IF(ISERROR(VLOOKUP(HR9,'G Pigs'!1:6000,6)), "-",VLOOKUP(HR9,'G Pigs'!1:6000,6))</f>
        <v>2.9750000000000001</v>
      </c>
      <c r="HS32" s="217">
        <f>IF(ISERROR(VLOOKUP(HS9,'G Pigs'!1:6000,6)), "-",VLOOKUP(HS9,'G Pigs'!1:6000,6))</f>
        <v>2.9750000000000001</v>
      </c>
      <c r="HT32" s="217">
        <f>IF(ISERROR(VLOOKUP(HT9,'G Pigs'!1:6000,6)), "-",VLOOKUP(HT9,'G Pigs'!1:6000,6))</f>
        <v>2.9750000000000001</v>
      </c>
      <c r="HU32" s="217">
        <f>IF(ISERROR(VLOOKUP(HU9,'G Pigs'!1:6000,6)), "-",VLOOKUP(HU9,'G Pigs'!1:6000,6))</f>
        <v>2.9750000000000001</v>
      </c>
      <c r="HV32" s="217">
        <f>IF(ISERROR(VLOOKUP(HV9,'G Pigs'!1:6000,6)), "-",VLOOKUP(HV9,'G Pigs'!1:6000,6))</f>
        <v>2.9750000000000001</v>
      </c>
      <c r="HW32" s="217">
        <f>IF(ISERROR(VLOOKUP(HW9,'G Pigs'!1:6000,6)), "-",VLOOKUP(HW9,'G Pigs'!1:6000,6))</f>
        <v>2.85</v>
      </c>
      <c r="HX32" s="217">
        <f>IF(ISERROR(VLOOKUP(HX9,'G Pigs'!1:6000,6)), "-",VLOOKUP(HX9,'G Pigs'!1:6000,6))</f>
        <v>2.85</v>
      </c>
      <c r="HY32" s="217">
        <f>IF(ISERROR(VLOOKUP(HY9,'G Pigs'!1:6000,6)), "-",VLOOKUP(HY9,'G Pigs'!1:6000,6))</f>
        <v>2.85</v>
      </c>
      <c r="HZ32" s="217">
        <f>IF(ISERROR(VLOOKUP(HZ9,'G Pigs'!1:6000,6)), "-",VLOOKUP(HZ9,'G Pigs'!1:6000,6))</f>
        <v>2.85</v>
      </c>
      <c r="IA32" s="217">
        <f>IF(ISERROR(VLOOKUP(IA9,'G Pigs'!1:6000,6)), "-",VLOOKUP(IA9,'G Pigs'!1:6000,6))</f>
        <v>2.85</v>
      </c>
      <c r="IB32" s="217">
        <f>IF(ISERROR(VLOOKUP(IB9,'G Pigs'!1:6000,6)), "-",VLOOKUP(IB9,'G Pigs'!1:6000,6))</f>
        <v>2.85</v>
      </c>
      <c r="IC32" s="217">
        <f>IF(ISERROR(VLOOKUP(IC9,'G Pigs'!1:6000,6)), "-",VLOOKUP(IC9,'G Pigs'!1:6000,6))</f>
        <v>2.85</v>
      </c>
      <c r="ID32" s="217">
        <f>IF(ISERROR(VLOOKUP(ID9,'G Pigs'!1:6000,6)), "-",VLOOKUP(ID9,'G Pigs'!1:6000,6))</f>
        <v>2.85</v>
      </c>
      <c r="IE32" s="217">
        <f>IF(ISERROR(VLOOKUP(IE9,'G Pigs'!1:6000,6)), "-",VLOOKUP(IE9,'G Pigs'!1:6000,6))</f>
        <v>2.85</v>
      </c>
      <c r="IF32" s="217">
        <f>IF(ISERROR(VLOOKUP(IF9,'G Pigs'!1:6000,6)), "-",VLOOKUP(IF9,'G Pigs'!1:6000,6))</f>
        <v>2.85</v>
      </c>
      <c r="IG32" s="217">
        <f>IF(ISERROR(VLOOKUP(IG9,'G Pigs'!1:6000,6)), "-",VLOOKUP(IG9,'G Pigs'!1:6000,6))</f>
        <v>2.8250000000000002</v>
      </c>
      <c r="IH32" s="217">
        <f>IF(ISERROR(VLOOKUP(IH9,'G Pigs'!1:6000,6)), "-",VLOOKUP(IH9,'G Pigs'!1:6000,6))</f>
        <v>2.8250000000000002</v>
      </c>
      <c r="II32" s="217">
        <f>IF(ISERROR(VLOOKUP(II9,'G Pigs'!1:6000,6)), "-",VLOOKUP(II9,'G Pigs'!1:6000,6))</f>
        <v>2.8250000000000002</v>
      </c>
      <c r="IJ32" s="217" t="str">
        <f>IF(ISERROR(VLOOKUP(IJ9,'G Pigs'!1:6000,6)), "-",VLOOKUP(IJ9,'G Pigs'!1:6000,6))</f>
        <v>na</v>
      </c>
      <c r="IK32" s="217" t="str">
        <f>IF(ISERROR(VLOOKUP(IK9,'G Pigs'!1:6000,6)), "-",VLOOKUP(IK9,'G Pigs'!1:6000,6))</f>
        <v>na</v>
      </c>
      <c r="IL32" s="217">
        <f>IF(ISERROR(VLOOKUP(IL9,'G Pigs'!1:6000,6)), "-",VLOOKUP(IL9,'G Pigs'!1:6000,6))</f>
        <v>2.8250000000000002</v>
      </c>
      <c r="IM32" s="217">
        <f>IF(ISERROR(VLOOKUP(IM9,'G Pigs'!1:6000,6)), "-",VLOOKUP(IM9,'G Pigs'!1:6000,6))</f>
        <v>2.8250000000000002</v>
      </c>
      <c r="IN32" s="217">
        <f>IF(ISERROR(VLOOKUP(IN9,'G Pigs'!1:6000,6)), "-",VLOOKUP(IN9,'G Pigs'!1:6000,6))</f>
        <v>2.8250000000000002</v>
      </c>
      <c r="IO32" s="217">
        <f>IF(ISERROR(VLOOKUP(IO9,'G Pigs'!1:6000,6)), "-",VLOOKUP(IO9,'G Pigs'!1:6000,6))</f>
        <v>2.8250000000000002</v>
      </c>
      <c r="IP32" s="217">
        <f>IF(ISERROR(VLOOKUP(IP9,'G Pigs'!1:6000,6)), "-",VLOOKUP(IP9,'G Pigs'!1:6000,6))</f>
        <v>2.8250000000000002</v>
      </c>
      <c r="IQ32" s="217">
        <f>IF(ISERROR(VLOOKUP(IQ9,'G Pigs'!1:6000,6)), "-",VLOOKUP(IQ9,'G Pigs'!1:6000,6))</f>
        <v>2.8250000000000002</v>
      </c>
      <c r="IR32" s="217">
        <f>IF(ISERROR(VLOOKUP(IR9,'G Pigs'!1:6000,6)), "-",VLOOKUP(IR9,'G Pigs'!1:6000,6))</f>
        <v>2.8250000000000002</v>
      </c>
      <c r="IS32" s="217">
        <f>IF(ISERROR(VLOOKUP(IS9,'G Pigs'!1:6000,6)), "-",VLOOKUP(IS9,'G Pigs'!1:6000,6))</f>
        <v>2.8250000000000002</v>
      </c>
      <c r="IT32" s="217">
        <f>IF(ISERROR(VLOOKUP(IT9,'G Pigs'!1:6000,6)), "-",VLOOKUP(IT9,'G Pigs'!1:6000,6))</f>
        <v>2.85</v>
      </c>
      <c r="IU32" s="217">
        <f>IF(ISERROR(VLOOKUP(IU9,'G Pigs'!1:6000,6)), "-",VLOOKUP(IU9,'G Pigs'!1:6000,6))</f>
        <v>3.05</v>
      </c>
      <c r="IV32" s="217">
        <f>IF(ISERROR(VLOOKUP(IV9,'G Pigs'!1:6000,6)), "-",VLOOKUP(IV9,'G Pigs'!1:6000,6))</f>
        <v>3.25</v>
      </c>
      <c r="IW32" s="217">
        <f>IF(ISERROR(VLOOKUP(IW9,'G Pigs'!1:6000,6)), "-",VLOOKUP(IW9,'G Pigs'!1:6000,6))</f>
        <v>3.35</v>
      </c>
      <c r="IX32" s="217">
        <f>IF(ISERROR(VLOOKUP(IX9,'G Pigs'!1:6000,6)), "-",VLOOKUP(IX9,'G Pigs'!1:6000,6))</f>
        <v>3.35</v>
      </c>
      <c r="IY32" s="217">
        <f>IF(ISERROR(VLOOKUP(IY9,'G Pigs'!1:6000,6)), "-",VLOOKUP(IY9,'G Pigs'!1:6000,6))</f>
        <v>3.35</v>
      </c>
      <c r="IZ32" s="217">
        <f>IF(ISERROR(VLOOKUP(IZ9,'G Pigs'!1:6000,6)), "-",VLOOKUP(IZ9,'G Pigs'!1:6000,6))</f>
        <v>3.35</v>
      </c>
      <c r="JA32" s="217">
        <f>IF(ISERROR(VLOOKUP(JA9,'G Pigs'!1:6000,6)), "-",VLOOKUP(JA9,'G Pigs'!1:6000,6))</f>
        <v>3.3</v>
      </c>
      <c r="JB32" s="217">
        <f>IF(ISERROR(VLOOKUP(JB9,'G Pigs'!1:6000,6)), "-",VLOOKUP(JB9,'G Pigs'!1:6000,6))</f>
        <v>3.3</v>
      </c>
      <c r="JC32" s="217">
        <f>IF(ISERROR(VLOOKUP(JC9,'G Pigs'!1:6000,6)), "-",VLOOKUP(JC9,'G Pigs'!1:6000,6))</f>
        <v>3.15</v>
      </c>
      <c r="JD32" s="217">
        <f>IF(ISERROR(VLOOKUP(JD9,'G Pigs'!1:6000,6)), "-",VLOOKUP(JD9,'G Pigs'!1:6000,6))</f>
        <v>3.15</v>
      </c>
      <c r="JE32" s="217">
        <f>IF(ISERROR(VLOOKUP(JE9,'G Pigs'!1:6000,6)), "-",VLOOKUP(JE9,'G Pigs'!1:6000,6))</f>
        <v>3.15</v>
      </c>
      <c r="JF32" s="241"/>
      <c r="JW32" s="231"/>
      <c r="JX32" s="231"/>
    </row>
    <row r="33" spans="1:284" ht="15" customHeight="1">
      <c r="B33" s="283"/>
      <c r="C33" s="223"/>
      <c r="D33" s="214" t="s">
        <v>23</v>
      </c>
      <c r="E33" s="216">
        <f>IF(ISERROR(VLOOKUP(E9,'G Pigs'!1:6000,14)), "-",VLOOKUP(E9,'G Pigs'!1:6000,14))</f>
        <v>7.9</v>
      </c>
      <c r="F33" s="216">
        <f>IF(ISERROR(VLOOKUP(F9,'G Pigs'!1:6000,14)), "-",VLOOKUP(F9,'G Pigs'!1:6000,14))</f>
        <v>7.9</v>
      </c>
      <c r="G33" s="216">
        <f>IF(ISERROR(VLOOKUP(G9,'G Pigs'!1:6000,14)), "-",VLOOKUP(G9,'G Pigs'!1:6000,14))</f>
        <v>7.9</v>
      </c>
      <c r="H33" s="216">
        <f>IF(ISERROR(VLOOKUP(H9,'G Pigs'!1:6000,14)), "-",VLOOKUP(H9,'G Pigs'!1:6000,14))</f>
        <v>7.7249999999999996</v>
      </c>
      <c r="I33" s="216">
        <f>IF(ISERROR(VLOOKUP(I9,'G Pigs'!1:6000,14)), "-",VLOOKUP(I9,'G Pigs'!1:6000,14))</f>
        <v>7.625</v>
      </c>
      <c r="J33" s="216">
        <f>IF(ISERROR(VLOOKUP(J9,'G Pigs'!1:6000,14)), "-",VLOOKUP(J9,'G Pigs'!1:6000,14))</f>
        <v>7.625</v>
      </c>
      <c r="K33" s="216">
        <f>IF(ISERROR(VLOOKUP(K9,'G Pigs'!1:6000,14)), "-",VLOOKUP(K9,'G Pigs'!1:6000,14))</f>
        <v>7.625</v>
      </c>
      <c r="L33" s="216">
        <f>IF(ISERROR(VLOOKUP(L9,'G Pigs'!1:6000,14)), "-",VLOOKUP(L9,'G Pigs'!1:6000,14))</f>
        <v>7.625</v>
      </c>
      <c r="M33" s="216">
        <f>IF(ISERROR(VLOOKUP(M9,'G Pigs'!1:6000,14)), "-",VLOOKUP(M9,'G Pigs'!1:6000,14))</f>
        <v>7.5750000000000002</v>
      </c>
      <c r="N33" s="216">
        <f>IF(ISERROR(VLOOKUP(N9,'G Pigs'!1:6000,14)), "-",VLOOKUP(N9,'G Pigs'!1:6000,14))</f>
        <v>7.5250000000000004</v>
      </c>
      <c r="O33" s="216">
        <f>IF(ISERROR(VLOOKUP(O9,'G Pigs'!1:6000,14)), "-",VLOOKUP(O9,'G Pigs'!1:6000,14))</f>
        <v>7.5250000000000004</v>
      </c>
      <c r="P33" s="216">
        <f>IF(ISERROR(VLOOKUP(P9,'G Pigs'!1:6000,14)), "-",VLOOKUP(P9,'G Pigs'!1:6000,14))</f>
        <v>7.5250000000000004</v>
      </c>
      <c r="Q33" s="216">
        <f>IF(ISERROR(VLOOKUP(Q9,'G Pigs'!1:6000,14)), "-",VLOOKUP(Q9,'G Pigs'!1:6000,14))</f>
        <v>7.5250000000000004</v>
      </c>
      <c r="R33" s="216">
        <f>IF(ISERROR(VLOOKUP(R9,'G Pigs'!1:6000,14)), "-",VLOOKUP(R9,'G Pigs'!1:6000,14))</f>
        <v>7.5250000000000004</v>
      </c>
      <c r="S33" s="216">
        <f>IF(ISERROR(VLOOKUP(S9,'G Pigs'!1:6000,14)), "-",VLOOKUP(S9,'G Pigs'!1:6000,14))</f>
        <v>7.5250000000000004</v>
      </c>
      <c r="T33" s="216">
        <f>IF(ISERROR(VLOOKUP(T9,'G Pigs'!1:6000,14)), "-",VLOOKUP(T9,'G Pigs'!1:6000,14))</f>
        <v>7.5250000000000004</v>
      </c>
      <c r="U33" s="216">
        <f>IF(ISERROR(VLOOKUP(U9,'G Pigs'!1:6000,14)), "-",VLOOKUP(U9,'G Pigs'!1:6000,14))</f>
        <v>7.5250000000000004</v>
      </c>
      <c r="V33" s="216">
        <f>IF(ISERROR(VLOOKUP(V9,'G Pigs'!1:6000,14)), "-",VLOOKUP(V9,'G Pigs'!1:6000,14))</f>
        <v>7.5250000000000004</v>
      </c>
      <c r="W33" s="216">
        <f>IF(ISERROR(VLOOKUP(W9,'G Pigs'!1:6000,14)), "-",VLOOKUP(W9,'G Pigs'!1:6000,14))</f>
        <v>7.5500000000000007</v>
      </c>
      <c r="X33" s="216">
        <f>IF(ISERROR(VLOOKUP(X9,'G Pigs'!1:6000,14)), "-",VLOOKUP(X9,'G Pigs'!1:6000,14))</f>
        <v>7.5500000000000007</v>
      </c>
      <c r="Y33" s="216">
        <f>IF(ISERROR(VLOOKUP(Y9,'G Pigs'!1:6000,14)), "-",VLOOKUP(Y9,'G Pigs'!1:6000,14))</f>
        <v>7.5500000000000007</v>
      </c>
      <c r="Z33" s="216">
        <f>IF(ISERROR(VLOOKUP(Z9,'G Pigs'!1:6000,14)), "-",VLOOKUP(Z9,'G Pigs'!1:6000,14))</f>
        <v>7.5500000000000007</v>
      </c>
      <c r="AA33" s="216">
        <f>IF(ISERROR(VLOOKUP(AA9,'G Pigs'!1:6000,14)), "-",VLOOKUP(AA9,'G Pigs'!1:6000,14))</f>
        <v>7.5500000000000007</v>
      </c>
      <c r="AB33" s="216">
        <f>IF(ISERROR(VLOOKUP(AB9,'G Pigs'!1:6000,14)), "-",VLOOKUP(AB9,'G Pigs'!1:6000,14))</f>
        <v>7.5500000000000007</v>
      </c>
      <c r="AC33" s="216">
        <f>IF(ISERROR(VLOOKUP(AC9,'G Pigs'!1:6000,14)), "-",VLOOKUP(AC9,'G Pigs'!1:6000,14))</f>
        <v>7.5500000000000007</v>
      </c>
      <c r="AD33" s="216">
        <f>IF(ISERROR(VLOOKUP(AD9,'G Pigs'!1:6000,14)), "-",VLOOKUP(AD9,'G Pigs'!1:6000,14))</f>
        <v>7.75</v>
      </c>
      <c r="AE33" s="216">
        <f>IF(ISERROR(VLOOKUP(AE9,'G Pigs'!1:6000,14)), "-",VLOOKUP(AE9,'G Pigs'!1:6000,14))</f>
        <v>7.9749999999999996</v>
      </c>
      <c r="AF33" s="216">
        <f>IF(ISERROR(VLOOKUP(AF9,'G Pigs'!1:6000,14)), "-",VLOOKUP(AF9,'G Pigs'!1:6000,14))</f>
        <v>8.0250000000000004</v>
      </c>
      <c r="AG33" s="216">
        <f>IF(ISERROR(VLOOKUP(AG9,'G Pigs'!1:6000,14)), "-",VLOOKUP(AG9,'G Pigs'!1:6000,14))</f>
        <v>8.15</v>
      </c>
      <c r="AH33" s="216">
        <f>IF(ISERROR(VLOOKUP(AH9,'G Pigs'!1:6000,14)), "-",VLOOKUP(AH9,'G Pigs'!1:6000,14))</f>
        <v>8.6</v>
      </c>
      <c r="AI33" s="216">
        <f>IF(ISERROR(VLOOKUP(AI9,'G Pigs'!1:6000,14)), "-",VLOOKUP(AI9,'G Pigs'!1:6000,14))</f>
        <v>9.3000000000000007</v>
      </c>
      <c r="AJ33" s="216">
        <f>IF(ISERROR(VLOOKUP(AJ9,'G Pigs'!1:6000,14)), "-",VLOOKUP(AJ9,'G Pigs'!1:6000,14))</f>
        <v>9.3000000000000007</v>
      </c>
      <c r="AK33" s="216">
        <f>IF(ISERROR(VLOOKUP(AK9,'G Pigs'!1:6000,14)), "-",VLOOKUP(AK9,'G Pigs'!1:6000,14))</f>
        <v>9</v>
      </c>
      <c r="AL33" s="216">
        <f>IF(ISERROR(VLOOKUP(AL9,'G Pigs'!1:6000,14)), "-",VLOOKUP(AL9,'G Pigs'!1:6000,14))</f>
        <v>8.5</v>
      </c>
      <c r="AM33" s="216">
        <f>IF(ISERROR(VLOOKUP(AM9,'G Pigs'!1:6000,14)), "-",VLOOKUP(AM9,'G Pigs'!1:6000,14))</f>
        <v>8</v>
      </c>
      <c r="AN33" s="216">
        <f>IF(ISERROR(VLOOKUP(AN9,'G Pigs'!1:6000,14)), "-",VLOOKUP(AN9,'G Pigs'!1:6000,14))</f>
        <v>7.95</v>
      </c>
      <c r="AO33" s="216">
        <f>IF(ISERROR(VLOOKUP(AO9,'G Pigs'!1:6000,14)), "-",VLOOKUP(AO9,'G Pigs'!1:6000,14))</f>
        <v>7.8000000000000007</v>
      </c>
      <c r="AP33" s="216">
        <f>IF(ISERROR(VLOOKUP(AP9,'G Pigs'!1:6000,14)), "-",VLOOKUP(AP9,'G Pigs'!1:6000,14))</f>
        <v>7.8000000000000007</v>
      </c>
      <c r="AQ33" s="216">
        <f>IF(ISERROR(VLOOKUP(AQ9,'G Pigs'!1:6000,14)), "-",VLOOKUP(AQ9,'G Pigs'!1:6000,14))</f>
        <v>7.75</v>
      </c>
      <c r="AR33" s="216">
        <f>IF(ISERROR(VLOOKUP(AR9,'G Pigs'!1:6000,14)), "-",VLOOKUP(AR9,'G Pigs'!1:6000,14))</f>
        <v>7.75</v>
      </c>
      <c r="AS33" s="216">
        <f>IF(ISERROR(VLOOKUP(AS9,'G Pigs'!1:6000,14)), "-",VLOOKUP(AS9,'G Pigs'!1:6000,14))</f>
        <v>7.75</v>
      </c>
      <c r="AT33" s="216">
        <f>IF(ISERROR(VLOOKUP(AT9,'G Pigs'!1:6000,14)), "-",VLOOKUP(AT9,'G Pigs'!1:6000,14))</f>
        <v>7.75</v>
      </c>
      <c r="AU33" s="216">
        <f>IF(ISERROR(VLOOKUP(AU9,'G Pigs'!1:6000,14)), "-",VLOOKUP(AU9,'G Pigs'!1:6000,14))</f>
        <v>7.4</v>
      </c>
      <c r="AV33" s="216">
        <f>IF(ISERROR(VLOOKUP(AV9,'G Pigs'!1:6000,14)), "-",VLOOKUP(AV9,'G Pigs'!1:6000,14))</f>
        <v>7.4</v>
      </c>
      <c r="AW33" s="216">
        <f>IF(ISERROR(VLOOKUP(AW9,'G Pigs'!1:6000,14)), "-",VLOOKUP(AW9,'G Pigs'!1:6000,14))</f>
        <v>7.5</v>
      </c>
      <c r="AX33" s="216">
        <f>IF(ISERROR(VLOOKUP(AX9,'G Pigs'!1:6000,14)), "-",VLOOKUP(AX9,'G Pigs'!1:6000,14))</f>
        <v>7.7</v>
      </c>
      <c r="AY33" s="216">
        <f>IF(ISERROR(VLOOKUP(AY9,'G Pigs'!1:6000,14)), "-",VLOOKUP(AY9,'G Pigs'!1:6000,14))</f>
        <v>7.9</v>
      </c>
      <c r="AZ33" s="216">
        <f>IF(ISERROR(VLOOKUP(AZ9,'G Pigs'!1:6000,14)), "-",VLOOKUP(AZ9,'G Pigs'!1:6000,14))</f>
        <v>8.1000000000000014</v>
      </c>
      <c r="BA33" s="216">
        <f>IF(ISERROR(VLOOKUP(BA9,'G Pigs'!1:6000,14)), "-",VLOOKUP(BA9,'G Pigs'!1:6000,14))</f>
        <v>8.15</v>
      </c>
      <c r="BB33" s="216">
        <f>IF(ISERROR(VLOOKUP(BB9,'G Pigs'!1:6000,14)), "-",VLOOKUP(BB9,'G Pigs'!1:6000,14))</f>
        <v>8.15</v>
      </c>
      <c r="BC33" s="216">
        <f>IF(ISERROR(VLOOKUP(BC9,'G Pigs'!1:6000,14)), "-",VLOOKUP(BC9,'G Pigs'!1:6000,14))</f>
        <v>8.1999999999999993</v>
      </c>
      <c r="BD33" s="216">
        <f>IF(ISERROR(VLOOKUP(BD9,'G Pigs'!1:6000,14)), "-",VLOOKUP(BD9,'G Pigs'!1:6000,14))</f>
        <v>8.15</v>
      </c>
      <c r="BE33" s="216">
        <f>IF(ISERROR(VLOOKUP(BE9,'G Pigs'!1:6000,14)), "-",VLOOKUP(BE9,'G Pigs'!1:6000,14))</f>
        <v>8.15</v>
      </c>
      <c r="BF33" s="216">
        <f>IF(ISERROR(VLOOKUP(BF9,'G Pigs'!1:6000,14)), "-",VLOOKUP(BF9,'G Pigs'!1:6000,14))</f>
        <v>8.15</v>
      </c>
      <c r="BG33" s="216">
        <f>IF(ISERROR(VLOOKUP(BG9,'G Pigs'!1:6000,14)), "-",VLOOKUP(BG9,'G Pigs'!1:6000,14))</f>
        <v>8.15</v>
      </c>
      <c r="BH33" s="216">
        <f>IF(ISERROR(VLOOKUP(BH9,'G Pigs'!1:6000,14)), "-",VLOOKUP(BH9,'G Pigs'!1:6000,14))</f>
        <v>8.15</v>
      </c>
      <c r="BI33" s="216">
        <f>IF(ISERROR(VLOOKUP(BI9,'G Pigs'!1:6000,14)), "-",VLOOKUP(BI9,'G Pigs'!1:6000,14))</f>
        <v>8.15</v>
      </c>
      <c r="BJ33" s="216">
        <f>IF(ISERROR(VLOOKUP(BJ9,'G Pigs'!1:6000,14)), "-",VLOOKUP(BJ9,'G Pigs'!1:6000,14))</f>
        <v>8.15</v>
      </c>
      <c r="BK33" s="216">
        <f>IF(ISERROR(VLOOKUP(BK9,'G Pigs'!1:6000,14)), "-",VLOOKUP(BK9,'G Pigs'!1:6000,14))</f>
        <v>8.0500000000000007</v>
      </c>
      <c r="BL33" s="216">
        <f>IF(ISERROR(VLOOKUP(BL9,'G Pigs'!1:6000,14)), "-",VLOOKUP(BL9,'G Pigs'!1:6000,14))</f>
        <v>8.0500000000000007</v>
      </c>
      <c r="BM33" s="216">
        <f>IF(ISERROR(VLOOKUP(BM9,'G Pigs'!1:6000,14)), "-",VLOOKUP(BM9,'G Pigs'!1:6000,14))</f>
        <v>7.7750000000000004</v>
      </c>
      <c r="BN33" s="216">
        <f>IF(ISERROR(VLOOKUP(BN9,'G Pigs'!1:6000,14)), "-",VLOOKUP(BN9,'G Pigs'!1:6000,14))</f>
        <v>7.7249999999999996</v>
      </c>
      <c r="BO33" s="216">
        <f>IF(ISERROR(VLOOKUP(BO9,'G Pigs'!1:6000,14)), "-",VLOOKUP(BO9,'G Pigs'!1:6000,14))</f>
        <v>7.7249999999999996</v>
      </c>
      <c r="BP33" s="216">
        <f>IF(ISERROR(VLOOKUP(BP9,'G Pigs'!1:6000,14)), "-",VLOOKUP(BP9,'G Pigs'!1:6000,14))</f>
        <v>7.7249999999999996</v>
      </c>
      <c r="BQ33" s="216">
        <f>IF(ISERROR(VLOOKUP(BQ9,'G Pigs'!1:6000,14)), "-",VLOOKUP(BQ9,'G Pigs'!1:6000,14))</f>
        <v>7.7249999999999996</v>
      </c>
      <c r="BR33" s="216">
        <f>IF(ISERROR(VLOOKUP(BR9,'G Pigs'!1:6000,14)), "-",VLOOKUP(BR9,'G Pigs'!1:6000,14))</f>
        <v>7.7249999999999996</v>
      </c>
      <c r="BS33" s="216">
        <f>IF(ISERROR(VLOOKUP(BS9,'G Pigs'!1:6000,14)), "-",VLOOKUP(BS9,'G Pigs'!1:6000,14))</f>
        <v>7.65</v>
      </c>
      <c r="BT33" s="216">
        <f>IF(ISERROR(VLOOKUP(BT9,'G Pigs'!1:6000,14)), "-",VLOOKUP(BT9,'G Pigs'!1:6000,14))</f>
        <v>7.65</v>
      </c>
      <c r="BU33" s="216">
        <f>IF(ISERROR(VLOOKUP(BU9,'G Pigs'!1:6000,14)), "-",VLOOKUP(BU9,'G Pigs'!1:6000,14))</f>
        <v>7.65</v>
      </c>
      <c r="BV33" s="216">
        <f>IF(ISERROR(VLOOKUP(BV9,'G Pigs'!1:6000,14)), "-",VLOOKUP(BV9,'G Pigs'!1:6000,14))</f>
        <v>7.65</v>
      </c>
      <c r="BW33" s="216">
        <f>IF(ISERROR(VLOOKUP(BW9,'G Pigs'!1:6000,14)), "-",VLOOKUP(BW9,'G Pigs'!1:6000,14))</f>
        <v>7.65</v>
      </c>
      <c r="BX33" s="216">
        <f>IF(ISERROR(VLOOKUP(BX9,'G Pigs'!1:6000,14)), "-",VLOOKUP(BX9,'G Pigs'!1:6000,14))</f>
        <v>7.65</v>
      </c>
      <c r="BY33" s="216">
        <f>IF(ISERROR(VLOOKUP(BY9,'G Pigs'!1:6000,14)), "-",VLOOKUP(BY9,'G Pigs'!1:6000,14))</f>
        <v>7.6</v>
      </c>
      <c r="BZ33" s="216">
        <f>IF(ISERROR(VLOOKUP(BZ9,'G Pigs'!1:6000,14)), "-",VLOOKUP(BZ9,'G Pigs'!1:6000,14))</f>
        <v>7.6</v>
      </c>
      <c r="CA33" s="216">
        <f>IF(ISERROR(VLOOKUP(CA9,'G Pigs'!1:6000,14)), "-",VLOOKUP(CA9,'G Pigs'!1:6000,14))</f>
        <v>7.6</v>
      </c>
      <c r="CB33" s="216">
        <f>IF(ISERROR(VLOOKUP(CB9,'G Pigs'!1:6000,14)), "-",VLOOKUP(CB9,'G Pigs'!1:6000,14))</f>
        <v>7.6</v>
      </c>
      <c r="CC33" s="216">
        <f>IF(ISERROR(VLOOKUP(CC9,'G Pigs'!1:6000,14)), "-",VLOOKUP(CC9,'G Pigs'!1:6000,14))</f>
        <v>7.6</v>
      </c>
      <c r="CD33" s="216">
        <f>IF(ISERROR(VLOOKUP(CD9,'G Pigs'!1:6000,14)), "-",VLOOKUP(CD9,'G Pigs'!1:6000,14))</f>
        <v>7.6</v>
      </c>
      <c r="CE33" s="216">
        <f>IF(ISERROR(VLOOKUP(CE9,'G Pigs'!1:6000,14)), "-",VLOOKUP(CE9,'G Pigs'!1:6000,14))</f>
        <v>7.6</v>
      </c>
      <c r="CF33" s="216">
        <f>IF(ISERROR(VLOOKUP(CF9,'G Pigs'!1:6000,14)), "-",VLOOKUP(CF9,'G Pigs'!1:6000,14))</f>
        <v>7.75</v>
      </c>
      <c r="CG33" s="216">
        <f>IF(ISERROR(VLOOKUP(CG9,'G Pigs'!1:6000,14)), "-",VLOOKUP(CG9,'G Pigs'!1:6000,14))</f>
        <v>8.125</v>
      </c>
      <c r="CH33" s="216">
        <f>IF(ISERROR(VLOOKUP(CH9,'G Pigs'!1:6000,14)), "-",VLOOKUP(CH9,'G Pigs'!1:6000,14))</f>
        <v>8.4</v>
      </c>
      <c r="CI33" s="216">
        <f>IF(ISERROR(VLOOKUP(CI9,'G Pigs'!1:6000,14)), "-",VLOOKUP(CI9,'G Pigs'!1:6000,14))</f>
        <v>9.15</v>
      </c>
      <c r="CJ33" s="216">
        <f>IF(ISERROR(VLOOKUP(CJ9,'G Pigs'!1:6000,14)), "-",VLOOKUP(CJ9,'G Pigs'!1:6000,14))</f>
        <v>9.15</v>
      </c>
      <c r="CK33" s="216">
        <f>IF(ISERROR(VLOOKUP(CK9,'G Pigs'!1:6000,14)), "-",VLOOKUP(CK9,'G Pigs'!1:6000,14))</f>
        <v>9.3000000000000007</v>
      </c>
      <c r="CL33" s="216">
        <f>IF(ISERROR(VLOOKUP(CL9,'G Pigs'!1:6000,14)), "-",VLOOKUP(CL9,'G Pigs'!1:6000,14))</f>
        <v>8.4</v>
      </c>
      <c r="CM33" s="216">
        <f>IF(ISERROR(VLOOKUP(CM9,'G Pigs'!1:6000,14)), "-",VLOOKUP(CM9,'G Pigs'!1:6000,14))</f>
        <v>7.5</v>
      </c>
      <c r="CN33" s="216">
        <f>IF(ISERROR(VLOOKUP(CN9,'G Pigs'!1:6000,14)), "-",VLOOKUP(CN9,'G Pigs'!1:6000,14))</f>
        <v>7.3</v>
      </c>
      <c r="CO33" s="216">
        <f>IF(ISERROR(VLOOKUP(CO9,'G Pigs'!1:6000,14)), "-",VLOOKUP(CO9,'G Pigs'!1:6000,14))</f>
        <v>7.1</v>
      </c>
      <c r="CP33" s="216">
        <f>IF(ISERROR(VLOOKUP(CP9,'G Pigs'!1:6000,14)), "-",VLOOKUP(CP9,'G Pigs'!1:6000,14))</f>
        <v>7.1</v>
      </c>
      <c r="CQ33" s="216">
        <f>IF(ISERROR(VLOOKUP(CQ9,'G Pigs'!1:6000,14)), "-",VLOOKUP(CQ9,'G Pigs'!1:6000,14))</f>
        <v>7.4</v>
      </c>
      <c r="CR33" s="216">
        <f>IF(ISERROR(VLOOKUP(CR9,'G Pigs'!1:6000,14)), "-",VLOOKUP(CR9,'G Pigs'!1:6000,14))</f>
        <v>7.45</v>
      </c>
      <c r="CS33" s="216">
        <f>IF(ISERROR(VLOOKUP(CS9,'G Pigs'!1:6000,14)), "-",VLOOKUP(CS9,'G Pigs'!1:6000,14))</f>
        <v>7.5</v>
      </c>
      <c r="CT33" s="216">
        <f>IF(ISERROR(VLOOKUP(CT9,'G Pigs'!1:6000,14)), "-",VLOOKUP(CT9,'G Pigs'!1:6000,14))</f>
        <v>7.55</v>
      </c>
      <c r="CU33" s="216">
        <f>IF(ISERROR(VLOOKUP(CU9,'G Pigs'!1:6000,14)), "-",VLOOKUP(CU9,'G Pigs'!1:6000,14))</f>
        <v>7.625</v>
      </c>
      <c r="CV33" s="216">
        <f>IF(ISERROR(VLOOKUP(CV9,'G Pigs'!1:6000,14)), "-",VLOOKUP(CV9,'G Pigs'!1:6000,14))</f>
        <v>7.625</v>
      </c>
      <c r="CW33" s="216">
        <f>IF(ISERROR(VLOOKUP(CW9,'G Pigs'!1:6000,14)), "-",VLOOKUP(CW9,'G Pigs'!1:6000,14))</f>
        <v>7.65</v>
      </c>
      <c r="CX33" s="216">
        <f>IF(ISERROR(VLOOKUP(CX9,'G Pigs'!1:6000,14)), "-",VLOOKUP(CX9,'G Pigs'!1:6000,14))</f>
        <v>7.65</v>
      </c>
      <c r="CY33" s="216">
        <f>IF(ISERROR(VLOOKUP(CY9,'G Pigs'!1:6000,14)), "-",VLOOKUP(CY9,'G Pigs'!1:6000,14))</f>
        <v>7.65</v>
      </c>
      <c r="CZ33" s="216">
        <f>IF(ISERROR(VLOOKUP(CZ9,'G Pigs'!1:6000,14)), "-",VLOOKUP(CZ9,'G Pigs'!1:6000,14))</f>
        <v>7.55</v>
      </c>
      <c r="DA33" s="216">
        <f>IF(ISERROR(VLOOKUP(DA9,'G Pigs'!1:6000,14)), "-",VLOOKUP(DA9,'G Pigs'!1:6000,14))</f>
        <v>7.55</v>
      </c>
      <c r="DB33" s="216">
        <f>IF(ISERROR(VLOOKUP(DB9,'G Pigs'!1:6000,14)), "-",VLOOKUP(DB9,'G Pigs'!1:6000,14))</f>
        <v>7.4</v>
      </c>
      <c r="DC33" s="216">
        <f>IF(ISERROR(VLOOKUP(DC9,'G Pigs'!1:6000,14)), "-",VLOOKUP(DC9,'G Pigs'!1:6000,14))</f>
        <v>7.4</v>
      </c>
      <c r="DD33" s="216">
        <f>IF(ISERROR(VLOOKUP(DD9,'G Pigs'!1:6000,14)), "-",VLOOKUP(DD9,'G Pigs'!1:6000,14))</f>
        <v>7.4</v>
      </c>
      <c r="DE33" s="216">
        <f>IF(ISERROR(VLOOKUP(DE9,'G Pigs'!1:6000,14)), "-",VLOOKUP(DE9,'G Pigs'!1:6000,14))</f>
        <v>7.5</v>
      </c>
      <c r="DF33" s="216">
        <f>IF(ISERROR(VLOOKUP(DF9,'G Pigs'!1:6000,14)), "-",VLOOKUP(DF9,'G Pigs'!1:6000,14))</f>
        <v>7.5</v>
      </c>
      <c r="DG33" s="216">
        <f>IF(ISERROR(VLOOKUP(DG9,'G Pigs'!1:6000,14)), "-",VLOOKUP(DG9,'G Pigs'!1:6000,14))</f>
        <v>7.6</v>
      </c>
      <c r="DH33" s="216">
        <f>IF(ISERROR(VLOOKUP(DH9,'G Pigs'!1:6000,14)), "-",VLOOKUP(DH9,'G Pigs'!1:6000,14))</f>
        <v>7.6</v>
      </c>
      <c r="DI33" s="216">
        <f>IF(ISERROR(VLOOKUP(DI9,'G Pigs'!1:6000,14)), "-",VLOOKUP(DI9,'G Pigs'!1:6000,14))</f>
        <v>7.4</v>
      </c>
      <c r="DJ33" s="216">
        <f>IF(ISERROR(VLOOKUP(DJ9,'G Pigs'!1:6000,14)), "-",VLOOKUP(DJ9,'G Pigs'!1:6000,14))</f>
        <v>7.4</v>
      </c>
      <c r="DK33" s="216">
        <f>IF(ISERROR(VLOOKUP(DK9,'G Pigs'!1:6000,14)), "-",VLOOKUP(DK9,'G Pigs'!1:6000,14))</f>
        <v>7.4</v>
      </c>
      <c r="DL33" s="216">
        <f>IF(ISERROR(VLOOKUP(DL9,'G Pigs'!1:6000,14)), "-",VLOOKUP(DL9,'G Pigs'!1:6000,14))</f>
        <v>7.4749999999999996</v>
      </c>
      <c r="DM33" s="216">
        <f>IF(ISERROR(VLOOKUP(DM9,'G Pigs'!1:6000,14)), "-",VLOOKUP(DM9,'G Pigs'!1:6000,14))</f>
        <v>7.3249999999999993</v>
      </c>
      <c r="DN33" s="216">
        <f>IF(ISERROR(VLOOKUP(DN9,'G Pigs'!1:6000,14)), "-",VLOOKUP(DN9,'G Pigs'!1:6000,14))</f>
        <v>7.3249999999999993</v>
      </c>
      <c r="DO33" s="216">
        <f>IF(ISERROR(VLOOKUP(DO9,'G Pigs'!1:6000,14)), "-",VLOOKUP(DO9,'G Pigs'!1:6000,14))</f>
        <v>7.3249999999999993</v>
      </c>
      <c r="DP33" s="216">
        <f>IF(ISERROR(VLOOKUP(DP9,'G Pigs'!1:6000,14)), "-",VLOOKUP(DP9,'G Pigs'!1:6000,14))</f>
        <v>7.3</v>
      </c>
      <c r="DQ33" s="216">
        <f>IF(ISERROR(VLOOKUP(DQ9,'G Pigs'!1:6000,14)), "-",VLOOKUP(DQ9,'G Pigs'!1:6000,14))</f>
        <v>7.3</v>
      </c>
      <c r="DR33" s="216">
        <f>IF(ISERROR(VLOOKUP(DR9,'G Pigs'!1:6000,14)), "-",VLOOKUP(DR9,'G Pigs'!1:6000,14))</f>
        <v>7.3</v>
      </c>
      <c r="DS33" s="216">
        <f>IF(ISERROR(VLOOKUP(DS9,'G Pigs'!1:6000,14)), "-",VLOOKUP(DS9,'G Pigs'!1:6000,14))</f>
        <v>7.3250000000000002</v>
      </c>
      <c r="DT33" s="216">
        <f>IF(ISERROR(VLOOKUP(DT9,'G Pigs'!1:6000,14)), "-",VLOOKUP(DT9,'G Pigs'!1:6000,14))</f>
        <v>7.3250000000000002</v>
      </c>
      <c r="DU33" s="216">
        <f>IF(ISERROR(VLOOKUP(DU9,'G Pigs'!1:6000,14)), "-",VLOOKUP(DU9,'G Pigs'!1:6000,14))</f>
        <v>7.3250000000000002</v>
      </c>
      <c r="DV33" s="216">
        <f>IF(ISERROR(VLOOKUP(DV9,'G Pigs'!1:6000,14)), "-",VLOOKUP(DV9,'G Pigs'!1:6000,14))</f>
        <v>7.25</v>
      </c>
      <c r="DW33" s="216">
        <f>IF(ISERROR(VLOOKUP(DW9,'G Pigs'!1:6000,14)), "-",VLOOKUP(DW9,'G Pigs'!1:6000,14))</f>
        <v>7.1999999999999993</v>
      </c>
      <c r="DX33" s="216">
        <f>IF(ISERROR(VLOOKUP(DX9,'G Pigs'!1:6000,14)), "-",VLOOKUP(DX9,'G Pigs'!1:6000,14))</f>
        <v>7.1999999999999993</v>
      </c>
      <c r="DY33" s="216">
        <f>IF(ISERROR(VLOOKUP(DY9,'G Pigs'!1:6000,14)), "-",VLOOKUP(DY9,'G Pigs'!1:6000,14))</f>
        <v>7.1999999999999993</v>
      </c>
      <c r="DZ33" s="216">
        <f>IF(ISERROR(VLOOKUP(DZ9,'G Pigs'!1:6000,14)), "-",VLOOKUP(DZ9,'G Pigs'!1:6000,14))</f>
        <v>7.1999999999999993</v>
      </c>
      <c r="EA33" s="216">
        <f>IF(ISERROR(VLOOKUP(EA9,'G Pigs'!1:6000,14)), "-",VLOOKUP(EA9,'G Pigs'!1:6000,14))</f>
        <v>7.1999999999999993</v>
      </c>
      <c r="EB33" s="216">
        <f>IF(ISERROR(VLOOKUP(EB9,'G Pigs'!1:6000,14)), "-",VLOOKUP(EB9,'G Pigs'!1:6000,14))</f>
        <v>7.1</v>
      </c>
      <c r="EC33" s="216">
        <f>IF(ISERROR(VLOOKUP(EC9,'G Pigs'!1:6000,14)), "-",VLOOKUP(EC9,'G Pigs'!1:6000,14))</f>
        <v>7.1</v>
      </c>
      <c r="ED33" s="216">
        <f>IF(ISERROR(VLOOKUP(ED9,'G Pigs'!1:6000,14)), "-",VLOOKUP(ED9,'G Pigs'!1:6000,14))</f>
        <v>7.1</v>
      </c>
      <c r="EE33" s="216">
        <f>IF(ISERROR(VLOOKUP(EE9,'G Pigs'!1:6000,14)), "-",VLOOKUP(EE9,'G Pigs'!1:6000,14))</f>
        <v>7.2750000000000004</v>
      </c>
      <c r="EF33" s="216">
        <f>IF(ISERROR(VLOOKUP(EF9,'G Pigs'!1:6000,14)), "-",VLOOKUP(EF9,'G Pigs'!1:6000,14))</f>
        <v>7.7249999999999996</v>
      </c>
      <c r="EG33" s="216">
        <f>IF(ISERROR(VLOOKUP(EG9,'G Pigs'!1:6000,14)), "-",VLOOKUP(EG9,'G Pigs'!1:6000,14))</f>
        <v>8</v>
      </c>
      <c r="EH33" s="216">
        <f>IF(ISERROR(VLOOKUP(EH9,'G Pigs'!1:6000,14)), "-",VLOOKUP(EH9,'G Pigs'!1:6000,14))</f>
        <v>8</v>
      </c>
      <c r="EI33" s="216">
        <f>IF(ISERROR(VLOOKUP(EI9,'G Pigs'!1:6000,14)), "-",VLOOKUP(EI9,'G Pigs'!1:6000,14))</f>
        <v>8.4</v>
      </c>
      <c r="EJ33" s="216">
        <f>IF(ISERROR(VLOOKUP(EJ9,'G Pigs'!1:6000,14)), "-",VLOOKUP(EJ9,'G Pigs'!1:6000,14))</f>
        <v>8.75</v>
      </c>
      <c r="EK33" s="216">
        <f>IF(ISERROR(VLOOKUP(EK9,'G Pigs'!1:6000,14)), "-",VLOOKUP(EK9,'G Pigs'!1:6000,14))</f>
        <v>8.75</v>
      </c>
      <c r="EL33" s="216">
        <f>IF(ISERROR(VLOOKUP(EL9,'G Pigs'!1:6000,14)), "-",VLOOKUP(EL9,'G Pigs'!1:6000,14))</f>
        <v>8.625</v>
      </c>
      <c r="EM33" s="216">
        <f>IF(ISERROR(VLOOKUP(EM9,'G Pigs'!1:6000,14)), "-",VLOOKUP(EM9,'G Pigs'!1:6000,14))</f>
        <v>7.875</v>
      </c>
      <c r="EN33" s="216">
        <f>IF(ISERROR(VLOOKUP(EN9,'G Pigs'!1:6000,14)), "-",VLOOKUP(EN9,'G Pigs'!1:6000,14))</f>
        <v>7.6</v>
      </c>
      <c r="EO33" s="216">
        <f>IF(ISERROR(VLOOKUP(EO9,'G Pigs'!1:6000,14)), "-",VLOOKUP(EO9,'G Pigs'!1:6000,14))</f>
        <v>7.375</v>
      </c>
      <c r="EP33" s="216">
        <f>IF(ISERROR(VLOOKUP(EP9,'G Pigs'!1:6000,14)), "-",VLOOKUP(EP9,'G Pigs'!1:6000,14))</f>
        <v>7.4249999999999998</v>
      </c>
      <c r="EQ33" s="216">
        <f>IF(ISERROR(VLOOKUP(EQ9,'G Pigs'!1:6000,14)), "-",VLOOKUP(EQ9,'G Pigs'!1:6000,14))</f>
        <v>7.5</v>
      </c>
      <c r="ER33" s="216">
        <f>IF(ISERROR(VLOOKUP(ER9,'G Pigs'!1:6000,14)), "-",VLOOKUP(ER9,'G Pigs'!1:6000,14))</f>
        <v>7.5</v>
      </c>
      <c r="ES33" s="216">
        <f>IF(ISERROR(VLOOKUP(ES9,'G Pigs'!1:6000,14)), "-",VLOOKUP(ES9,'G Pigs'!1:6000,14))</f>
        <v>7.6</v>
      </c>
      <c r="ET33" s="216">
        <f>IF(ISERROR(VLOOKUP(ET9,'G Pigs'!1:6000,14)), "-",VLOOKUP(ET9,'G Pigs'!1:6000,14))</f>
        <v>7.875</v>
      </c>
      <c r="EU33" s="216">
        <f>IF(ISERROR(VLOOKUP(EU9,'G Pigs'!1:6000,14)), "-",VLOOKUP(EU9,'G Pigs'!1:6000,14))</f>
        <v>7.875</v>
      </c>
      <c r="EV33" s="216">
        <f>IF(ISERROR(VLOOKUP(EV9,'G Pigs'!1:6000,14)), "-",VLOOKUP(EV9,'G Pigs'!1:6000,14))</f>
        <v>7.875</v>
      </c>
      <c r="EW33" s="216">
        <f>IF(ISERROR(VLOOKUP(EW9,'G Pigs'!1:6000,14)), "-",VLOOKUP(EW9,'G Pigs'!1:6000,14))</f>
        <v>7.875</v>
      </c>
      <c r="EX33" s="216">
        <f>IF(ISERROR(VLOOKUP(EX9,'G Pigs'!1:6000,14)), "-",VLOOKUP(EX9,'G Pigs'!1:6000,14))</f>
        <v>7.9</v>
      </c>
      <c r="EY33" s="216">
        <f>IF(ISERROR(VLOOKUP(EY9,'G Pigs'!1:6000,14)), "-",VLOOKUP(EY9,'G Pigs'!1:6000,14))</f>
        <v>8</v>
      </c>
      <c r="EZ33" s="216">
        <f>IF(ISERROR(VLOOKUP(EZ9,'G Pigs'!1:6000,14)), "-",VLOOKUP(EZ9,'G Pigs'!1:6000,14))</f>
        <v>8.3000000000000007</v>
      </c>
      <c r="FA33" s="216">
        <f>IF(ISERROR(VLOOKUP(FA9,'G Pigs'!1:6000,14)), "-",VLOOKUP(FA9,'G Pigs'!1:6000,14))</f>
        <v>8.4749999999999996</v>
      </c>
      <c r="FB33" s="216">
        <f>IF(ISERROR(VLOOKUP(FB9,'G Pigs'!1:6000,14)), "-",VLOOKUP(FB9,'G Pigs'!1:6000,14))</f>
        <v>8.5749999999999993</v>
      </c>
      <c r="FC33" s="216">
        <f>IF(ISERROR(VLOOKUP(FC9,'G Pigs'!1:6000,14)), "-",VLOOKUP(FC9,'G Pigs'!1:6000,14))</f>
        <v>8.5749999999999993</v>
      </c>
      <c r="FD33" s="216">
        <f>IF(ISERROR(VLOOKUP(FD9,'G Pigs'!1:6000,14)), "-",VLOOKUP(FD9,'G Pigs'!1:6000,14))</f>
        <v>8.4749999999999996</v>
      </c>
      <c r="FE33" s="216">
        <f>IF(ISERROR(VLOOKUP(FE9,'G Pigs'!1:6000,14)), "-",VLOOKUP(FE9,'G Pigs'!1:6000,14))</f>
        <v>8.4749999999999996</v>
      </c>
      <c r="FF33" s="216">
        <f>IF(ISERROR(VLOOKUP(FF9,'G Pigs'!1:6000,14)), "-",VLOOKUP(FF9,'G Pigs'!1:6000,14))</f>
        <v>8.375</v>
      </c>
      <c r="FG33" s="216">
        <f>IF(ISERROR(VLOOKUP(FG9,'G Pigs'!1:6000,14)), "-",VLOOKUP(FG9,'G Pigs'!1:6000,14))</f>
        <v>8.375</v>
      </c>
      <c r="FH33" s="216">
        <f>IF(ISERROR(VLOOKUP(FH9,'G Pigs'!1:6000,14)), "-",VLOOKUP(FH9,'G Pigs'!1:6000,14))</f>
        <v>8.4250000000000007</v>
      </c>
      <c r="FI33" s="216">
        <f>IF(ISERROR(VLOOKUP(FI9,'G Pigs'!1:6000,14)), "-",VLOOKUP(FI9,'G Pigs'!1:6000,14))</f>
        <v>8.4749999999999996</v>
      </c>
      <c r="FJ33" s="216">
        <f>IF(ISERROR(VLOOKUP(FJ9,'G Pigs'!1:6000,14)), "-",VLOOKUP(FJ9,'G Pigs'!1:6000,14))</f>
        <v>8.4749999999999996</v>
      </c>
      <c r="FK33" s="216">
        <f>IF(ISERROR(VLOOKUP(FK9,'G Pigs'!1:6000,14)), "-",VLOOKUP(FK9,'G Pigs'!1:6000,14))</f>
        <v>8.4749999999999996</v>
      </c>
      <c r="FL33" s="216">
        <f>IF(ISERROR(VLOOKUP(FL9,'G Pigs'!1:6000,14)), "-",VLOOKUP(FL9,'G Pigs'!1:6000,14))</f>
        <v>8.3249999999999993</v>
      </c>
      <c r="FM33" s="216">
        <f>IF(ISERROR(VLOOKUP(FM9,'G Pigs'!1:6000,14)), "-",VLOOKUP(FM9,'G Pigs'!1:6000,14))</f>
        <v>8.3249999999999993</v>
      </c>
      <c r="FN33" s="216">
        <f>IF(ISERROR(VLOOKUP(FN9,'G Pigs'!1:6000,14)), "-",VLOOKUP(FN9,'G Pigs'!1:6000,14))</f>
        <v>7.65</v>
      </c>
      <c r="FO33" s="216">
        <f>IF(ISERROR(VLOOKUP(FO9,'G Pigs'!1:6000,14)), "-",VLOOKUP(FO9,'G Pigs'!1:6000,14))</f>
        <v>7.6</v>
      </c>
      <c r="FP33" s="216">
        <f>IF(ISERROR(VLOOKUP(FP9,'G Pigs'!1:6000,14)), "-",VLOOKUP(FP9,'G Pigs'!1:6000,14))</f>
        <v>7.6</v>
      </c>
      <c r="FQ33" s="216">
        <f>IF(ISERROR(VLOOKUP(FQ9,'G Pigs'!1:6000,14)), "-",VLOOKUP(FQ9,'G Pigs'!1:6000,14))</f>
        <v>7.65</v>
      </c>
      <c r="FR33" s="216">
        <f>IF(ISERROR(VLOOKUP(FR9,'G Pigs'!1:6000,14)), "-",VLOOKUP(FR9,'G Pigs'!1:6000,14))</f>
        <v>7.8</v>
      </c>
      <c r="FS33" s="216">
        <f>IF(ISERROR(VLOOKUP(FS9,'G Pigs'!1:6000,14)), "-",VLOOKUP(FS9,'G Pigs'!1:6000,14))</f>
        <v>7.85</v>
      </c>
      <c r="FT33" s="216">
        <f>IF(ISERROR(VLOOKUP(FT9,'G Pigs'!1:6000,14)), "-",VLOOKUP(FT9,'G Pigs'!1:6000,14))</f>
        <v>7.85</v>
      </c>
      <c r="FU33" s="216">
        <f>IF(ISERROR(VLOOKUP(FU9,'G Pigs'!1:6000,14)), "-",VLOOKUP(FU9,'G Pigs'!1:6000,14))</f>
        <v>7.8999999999999995</v>
      </c>
      <c r="FV33" s="216">
        <f>IF(ISERROR(VLOOKUP(FV9,'G Pigs'!1:6000,14)), "-",VLOOKUP(FV9,'G Pigs'!1:6000,14))</f>
        <v>7.8999999999999995</v>
      </c>
      <c r="FW33" s="216">
        <f>IF(ISERROR(VLOOKUP(FW9,'G Pigs'!1:6000,14)), "-",VLOOKUP(FW9,'G Pigs'!1:6000,14))</f>
        <v>7.8999999999999995</v>
      </c>
      <c r="FX33" s="216">
        <f>IF(ISERROR(VLOOKUP(FX9,'G Pigs'!1:6000,14)), "-",VLOOKUP(FX9,'G Pigs'!1:6000,14))</f>
        <v>7.8999999999999995</v>
      </c>
      <c r="FY33" s="216">
        <f>IF(ISERROR(VLOOKUP(FY9,'G Pigs'!1:6000,14)), "-",VLOOKUP(FY9,'G Pigs'!1:6000,14))</f>
        <v>7.95</v>
      </c>
      <c r="FZ33" s="216">
        <f>IF(ISERROR(VLOOKUP(FZ9,'G Pigs'!1:6000,14)), "-",VLOOKUP(FZ9,'G Pigs'!1:6000,14))</f>
        <v>7.95</v>
      </c>
      <c r="GA33" s="216">
        <f>IF(ISERROR(VLOOKUP(GA9,'G Pigs'!1:6000,14)), "-",VLOOKUP(GA9,'G Pigs'!1:6000,14))</f>
        <v>7.95</v>
      </c>
      <c r="GB33" s="216">
        <f>IF(ISERROR(VLOOKUP(GB9,'G Pigs'!1:6000,14)), "-",VLOOKUP(GB9,'G Pigs'!1:6000,14))</f>
        <v>8.0250000000000004</v>
      </c>
      <c r="GC33" s="216">
        <f>IF(ISERROR(VLOOKUP(GC9,'G Pigs'!1:6000,14)), "-",VLOOKUP(GC9,'G Pigs'!1:6000,14))</f>
        <v>8.0250000000000004</v>
      </c>
      <c r="GD33" s="216">
        <f>IF(ISERROR(VLOOKUP(GD9,'G Pigs'!1:6000,14)), "-",VLOOKUP(GD9,'G Pigs'!1:6000,14))</f>
        <v>7.625</v>
      </c>
      <c r="GE33" s="216">
        <f>IF(ISERROR(VLOOKUP(GE9,'G Pigs'!1:6000,14)), "-",VLOOKUP(GE9,'G Pigs'!1:6000,14))</f>
        <v>7.6450000000000005</v>
      </c>
      <c r="GF33" s="216">
        <f>IF(ISERROR(VLOOKUP(GF9,'G Pigs'!1:6000,14)), "-",VLOOKUP(GF9,'G Pigs'!1:6000,14))</f>
        <v>7.625</v>
      </c>
      <c r="GG33" s="216">
        <f>IF(ISERROR(VLOOKUP(GG9,'G Pigs'!1:6000,14)), "-",VLOOKUP(GG9,'G Pigs'!1:6000,14))</f>
        <v>7.85</v>
      </c>
      <c r="GH33" s="216">
        <f>IF(ISERROR(VLOOKUP(GH9,'G Pigs'!1:6000,14)), "-",VLOOKUP(GH9,'G Pigs'!1:6000,14))</f>
        <v>8.15</v>
      </c>
      <c r="GI33" s="216">
        <f>IF(ISERROR(VLOOKUP(GI9,'G Pigs'!1:6000,14)), "-",VLOOKUP(GI9,'G Pigs'!1:6000,14))</f>
        <v>8.5250000000000004</v>
      </c>
      <c r="GJ33" s="216">
        <f>IF(ISERROR(VLOOKUP(GJ9,'G Pigs'!1:6000,14)), "-",VLOOKUP(GJ9,'G Pigs'!1:6000,14))</f>
        <v>9</v>
      </c>
      <c r="GK33" s="216">
        <f>IF(ISERROR(VLOOKUP(GK9,'G Pigs'!1:6000,14)), "-",VLOOKUP(GK9,'G Pigs'!1:6000,14))</f>
        <v>9</v>
      </c>
      <c r="GL33" s="216">
        <f>IF(ISERROR(VLOOKUP(GL9,'G Pigs'!1:6000,14)), "-",VLOOKUP(GL9,'G Pigs'!1:6000,14))</f>
        <v>9</v>
      </c>
      <c r="GM33" s="216">
        <f>IF(ISERROR(VLOOKUP(GM9,'G Pigs'!1:6000,14)), "-",VLOOKUP(GM9,'G Pigs'!1:6000,14))</f>
        <v>8.5</v>
      </c>
      <c r="GN33" s="216">
        <f>IF(ISERROR(VLOOKUP(GN9,'G Pigs'!1:6000,14)), "-",VLOOKUP(GN9,'G Pigs'!1:6000,14))</f>
        <v>8.15</v>
      </c>
      <c r="GO33" s="216">
        <f>IF(ISERROR(VLOOKUP(GO9,'G Pigs'!1:6000,14)), "-",VLOOKUP(GO9,'G Pigs'!1:6000,14))</f>
        <v>7.9</v>
      </c>
      <c r="GP33" s="216">
        <f>IF(ISERROR(VLOOKUP(GP9,'G Pigs'!1:6000,14)), "-",VLOOKUP(GP9,'G Pigs'!1:6000,14))</f>
        <v>7.9</v>
      </c>
      <c r="GQ33" s="216">
        <f>IF(ISERROR(VLOOKUP(GQ9,'G Pigs'!1:6000,14)), "-",VLOOKUP(GQ9,'G Pigs'!1:6000,14))</f>
        <v>7.9</v>
      </c>
      <c r="GR33" s="216">
        <f>IF(ISERROR(VLOOKUP(GR9,'G Pigs'!1:6000,14)), "-",VLOOKUP(GR9,'G Pigs'!1:6000,14))</f>
        <v>7.9</v>
      </c>
      <c r="GS33" s="216">
        <f>IF(ISERROR(VLOOKUP(GS9,'G Pigs'!1:6000,14)), "-",VLOOKUP(GS9,'G Pigs'!1:6000,14))</f>
        <v>7.95</v>
      </c>
      <c r="GT33" s="216">
        <f>IF(ISERROR(VLOOKUP(GT9,'G Pigs'!1:6000,14)), "-",VLOOKUP(GT9,'G Pigs'!1:6000,14))</f>
        <v>8</v>
      </c>
      <c r="GU33" s="216">
        <f>IF(ISERROR(VLOOKUP(GU9,'G Pigs'!1:6000,14)), "-",VLOOKUP(GU9,'G Pigs'!1:6000,14))</f>
        <v>8</v>
      </c>
      <c r="GV33" s="216">
        <f>IF(ISERROR(VLOOKUP(GV9,'G Pigs'!1:6000,14)), "-",VLOOKUP(GV9,'G Pigs'!1:6000,14))</f>
        <v>7.7450000000000001</v>
      </c>
      <c r="GW33" s="216">
        <f>IF(ISERROR(VLOOKUP(GW9,'G Pigs'!1:6000,14)), "-",VLOOKUP(GW9,'G Pigs'!1:6000,14))</f>
        <v>7.5449999999999999</v>
      </c>
      <c r="GX33" s="216">
        <f>IF(ISERROR(VLOOKUP(GX9,'G Pigs'!1:6000,14)), "-",VLOOKUP(GX9,'G Pigs'!1:6000,14))</f>
        <v>7.25</v>
      </c>
      <c r="GY33" s="216">
        <f>IF(ISERROR(VLOOKUP(GY9,'G Pigs'!1:6000,14)), "-",VLOOKUP(GY9,'G Pigs'!1:6000,14))</f>
        <v>7.25</v>
      </c>
      <c r="GZ33" s="216">
        <f>IF(ISERROR(VLOOKUP(GZ9,'G Pigs'!1:6000,14)), "-",VLOOKUP(GZ9,'G Pigs'!1:6000,14))</f>
        <v>7.125</v>
      </c>
      <c r="HA33" s="216">
        <f>IF(ISERROR(VLOOKUP(HA9,'G Pigs'!1:6000,14)), "-",VLOOKUP(HA9,'G Pigs'!1:6000,14))</f>
        <v>7.125</v>
      </c>
      <c r="HB33" s="216">
        <f>IF(ISERROR(VLOOKUP(HB9,'G Pigs'!1:6000,14)), "-",VLOOKUP(HB9,'G Pigs'!1:6000,14))</f>
        <v>7.125</v>
      </c>
      <c r="HC33" s="216">
        <f>IF(ISERROR(VLOOKUP(HC9,'G Pigs'!1:6000,14)), "-",VLOOKUP(HC9,'G Pigs'!1:6000,14))</f>
        <v>6.95</v>
      </c>
      <c r="HD33" s="216">
        <f>IF(ISERROR(VLOOKUP(HD9,'G Pigs'!1:6000,14)), "-",VLOOKUP(HD9,'G Pigs'!1:6000,14))</f>
        <v>6.75</v>
      </c>
      <c r="HE33" s="216">
        <f>IF(ISERROR(VLOOKUP(HE9,'G Pigs'!1:6000,14)), "-",VLOOKUP(HE9,'G Pigs'!1:6000,14))</f>
        <v>6.6</v>
      </c>
      <c r="HF33" s="216">
        <f>IF(ISERROR(VLOOKUP(HF9,'G Pigs'!1:6000,14)), "-",VLOOKUP(HF9,'G Pigs'!1:6000,14))</f>
        <v>7</v>
      </c>
      <c r="HG33" s="216">
        <f>IF(ISERROR(VLOOKUP(HG9,'G Pigs'!1:6000,14)), "-",VLOOKUP(HG9,'G Pigs'!1:6000,14))</f>
        <v>7.2750000000000004</v>
      </c>
      <c r="HH33" s="216">
        <f>IF(ISERROR(VLOOKUP(HH9,'G Pigs'!1:6000,14)), "-",VLOOKUP(HH9,'G Pigs'!1:6000,14))</f>
        <v>7.625</v>
      </c>
      <c r="HI33" s="216">
        <f>IF(ISERROR(VLOOKUP(HI9,'G Pigs'!1:6000,14)), "-",VLOOKUP(HI9,'G Pigs'!1:6000,14))</f>
        <v>7.7249999999999996</v>
      </c>
      <c r="HJ33" s="216">
        <f>IF(ISERROR(VLOOKUP(HJ9,'G Pigs'!1:6000,14)), "-",VLOOKUP(HJ9,'G Pigs'!1:6000,14))</f>
        <v>7.12</v>
      </c>
      <c r="HK33" s="216">
        <f>IF(ISERROR(VLOOKUP(HK9,'G Pigs'!1:6000,14)), "-",VLOOKUP(HK9,'G Pigs'!1:6000,14))</f>
        <v>7.12</v>
      </c>
      <c r="HL33" s="216">
        <f>IF(ISERROR(VLOOKUP(HL9,'G Pigs'!1:6000,14)), "-",VLOOKUP(HL9,'G Pigs'!1:6000,14))</f>
        <v>7.75</v>
      </c>
      <c r="HM33" s="216">
        <f>IF(ISERROR(VLOOKUP(HM9,'G Pigs'!1:6000,14)), "-",VLOOKUP(HM9,'G Pigs'!1:6000,14))</f>
        <v>6.875</v>
      </c>
      <c r="HN33" s="216">
        <f>IF(ISERROR(VLOOKUP(HN9,'G Pigs'!1:6000,14)), "-",VLOOKUP(HN9,'G Pigs'!1:6000,14))</f>
        <v>6.65</v>
      </c>
      <c r="HO33" s="216">
        <f>IF(ISERROR(VLOOKUP(HO9,'G Pigs'!1:6000,14)), "-",VLOOKUP(HO9,'G Pigs'!1:6000,14))</f>
        <v>6.65</v>
      </c>
      <c r="HP33" s="216">
        <f>IF(ISERROR(VLOOKUP(HP9,'G Pigs'!1:6000,14)), "-",VLOOKUP(HP9,'G Pigs'!1:6000,14))</f>
        <v>6.7750000000000004</v>
      </c>
      <c r="HQ33" s="216">
        <f>IF(ISERROR(VLOOKUP(HQ9,'G Pigs'!1:6000,14)), "-",VLOOKUP(HQ9,'G Pigs'!1:6000,14))</f>
        <v>6.85</v>
      </c>
      <c r="HR33" s="216">
        <f>IF(ISERROR(VLOOKUP(HR9,'G Pigs'!1:6000,14)), "-",VLOOKUP(HR9,'G Pigs'!1:6000,14))</f>
        <v>6.85</v>
      </c>
      <c r="HS33" s="216">
        <f>IF(ISERROR(VLOOKUP(HS9,'G Pigs'!1:6000,14)), "-",VLOOKUP(HS9,'G Pigs'!1:6000,14))</f>
        <v>6.85</v>
      </c>
      <c r="HT33" s="216">
        <f>IF(ISERROR(VLOOKUP(HT9,'G Pigs'!1:6000,14)), "-",VLOOKUP(HT9,'G Pigs'!1:6000,14))</f>
        <v>7</v>
      </c>
      <c r="HU33" s="216">
        <f>IF(ISERROR(VLOOKUP(HU9,'G Pigs'!1:6000,14)), "-",VLOOKUP(HU9,'G Pigs'!1:6000,14))</f>
        <v>7</v>
      </c>
      <c r="HV33" s="216">
        <f>IF(ISERROR(VLOOKUP(HV9,'G Pigs'!1:6000,14)), "-",VLOOKUP(HV9,'G Pigs'!1:6000,14))</f>
        <v>7</v>
      </c>
      <c r="HW33" s="216">
        <f>IF(ISERROR(VLOOKUP(HW9,'G Pigs'!1:6000,14)), "-",VLOOKUP(HW9,'G Pigs'!1:6000,14))</f>
        <v>7</v>
      </c>
      <c r="HX33" s="216">
        <f>IF(ISERROR(VLOOKUP(HX9,'G Pigs'!1:6000,14)), "-",VLOOKUP(HX9,'G Pigs'!1:6000,14))</f>
        <v>7</v>
      </c>
      <c r="HY33" s="216">
        <f>IF(ISERROR(VLOOKUP(HY9,'G Pigs'!1:6000,14)), "-",VLOOKUP(HY9,'G Pigs'!1:6000,14))</f>
        <v>7</v>
      </c>
      <c r="HZ33" s="216">
        <f>IF(ISERROR(VLOOKUP(HZ9,'G Pigs'!1:6000,14)), "-",VLOOKUP(HZ9,'G Pigs'!1:6000,14))</f>
        <v>7</v>
      </c>
      <c r="IA33" s="216">
        <f>IF(ISERROR(VLOOKUP(IA9,'G Pigs'!1:6000,14)), "-",VLOOKUP(IA9,'G Pigs'!1:6000,14))</f>
        <v>7</v>
      </c>
      <c r="IB33" s="216">
        <f>IF(ISERROR(VLOOKUP(IB9,'G Pigs'!1:6000,14)), "-",VLOOKUP(IB9,'G Pigs'!1:6000,14))</f>
        <v>7</v>
      </c>
      <c r="IC33" s="216">
        <f>IF(ISERROR(VLOOKUP(IC9,'G Pigs'!1:6000,14)), "-",VLOOKUP(IC9,'G Pigs'!1:6000,14))</f>
        <v>7</v>
      </c>
      <c r="ID33" s="216">
        <f>IF(ISERROR(VLOOKUP(ID9,'G Pigs'!1:6000,14)), "-",VLOOKUP(ID9,'G Pigs'!1:6000,14))</f>
        <v>7</v>
      </c>
      <c r="IE33" s="216">
        <f>IF(ISERROR(VLOOKUP(IE9,'G Pigs'!1:6000,14)), "-",VLOOKUP(IE9,'G Pigs'!1:6000,14))</f>
        <v>7</v>
      </c>
      <c r="IF33" s="216">
        <f>IF(ISERROR(VLOOKUP(IF9,'G Pigs'!1:6000,14)), "-",VLOOKUP(IF9,'G Pigs'!1:6000,14))</f>
        <v>7</v>
      </c>
      <c r="IG33" s="216">
        <f>IF(ISERROR(VLOOKUP(IG9,'G Pigs'!1:6000,14)), "-",VLOOKUP(IG9,'G Pigs'!1:6000,14))</f>
        <v>7</v>
      </c>
      <c r="IH33" s="216">
        <f>IF(ISERROR(VLOOKUP(IH9,'G Pigs'!1:6000,14)), "-",VLOOKUP(IH9,'G Pigs'!1:6000,14))</f>
        <v>7.4</v>
      </c>
      <c r="II33" s="216">
        <f>IF(ISERROR(VLOOKUP(II9,'G Pigs'!1:6000,14)), "-",VLOOKUP(II9,'G Pigs'!1:6000,14))</f>
        <v>7.65</v>
      </c>
      <c r="IJ33" s="216" t="str">
        <f>IF(ISERROR(VLOOKUP(IJ9,'G Pigs'!1:6000,14)), "-",VLOOKUP(IJ9,'G Pigs'!1:6000,14))</f>
        <v>na</v>
      </c>
      <c r="IK33" s="216" t="str">
        <f>IF(ISERROR(VLOOKUP(IK9,'G Pigs'!1:6000,14)), "-",VLOOKUP(IK9,'G Pigs'!1:6000,14))</f>
        <v>na</v>
      </c>
      <c r="IL33" s="216">
        <f>IF(ISERROR(VLOOKUP(IL9,'G Pigs'!1:6000,14)), "-",VLOOKUP(IL9,'G Pigs'!1:6000,14))</f>
        <v>8.25</v>
      </c>
      <c r="IM33" s="216">
        <f>IF(ISERROR(VLOOKUP(IM9,'G Pigs'!1:6000,14)), "-",VLOOKUP(IM9,'G Pigs'!1:6000,14))</f>
        <v>7.625</v>
      </c>
      <c r="IN33" s="216">
        <f>IF(ISERROR(VLOOKUP(IN9,'G Pigs'!1:6000,14)), "-",VLOOKUP(IN9,'G Pigs'!1:6000,14))</f>
        <v>7.15</v>
      </c>
      <c r="IO33" s="216">
        <f>IF(ISERROR(VLOOKUP(IO9,'G Pigs'!1:6000,14)), "-",VLOOKUP(IO9,'G Pigs'!1:6000,14))</f>
        <v>7</v>
      </c>
      <c r="IP33" s="216">
        <f>IF(ISERROR(VLOOKUP(IP9,'G Pigs'!1:6000,14)), "-",VLOOKUP(IP9,'G Pigs'!1:6000,14))</f>
        <v>7</v>
      </c>
      <c r="IQ33" s="216">
        <f>IF(ISERROR(VLOOKUP(IQ9,'G Pigs'!1:6000,14)), "-",VLOOKUP(IQ9,'G Pigs'!1:6000,14))</f>
        <v>7</v>
      </c>
      <c r="IR33" s="216">
        <f>IF(ISERROR(VLOOKUP(IR9,'G Pigs'!1:6000,14)), "-",VLOOKUP(IR9,'G Pigs'!1:6000,14))</f>
        <v>6.7450000000000001</v>
      </c>
      <c r="IS33" s="216">
        <f>IF(ISERROR(VLOOKUP(IS9,'G Pigs'!1:6000,14)), "-",VLOOKUP(IS9,'G Pigs'!1:6000,14))</f>
        <v>6.7450000000000001</v>
      </c>
      <c r="IT33" s="216">
        <f>IF(ISERROR(VLOOKUP(IT9,'G Pigs'!1:6000,14)), "-",VLOOKUP(IT9,'G Pigs'!1:6000,14))</f>
        <v>6.7450000000000001</v>
      </c>
      <c r="IU33" s="216">
        <f>IF(ISERROR(VLOOKUP(IU9,'G Pigs'!1:6000,14)), "-",VLOOKUP(IU9,'G Pigs'!1:6000,14))</f>
        <v>7.05</v>
      </c>
      <c r="IV33" s="216">
        <f>IF(ISERROR(VLOOKUP(IV9,'G Pigs'!1:6000,14)), "-",VLOOKUP(IV9,'G Pigs'!1:6000,14))</f>
        <v>7.25</v>
      </c>
      <c r="IW33" s="216">
        <f>IF(ISERROR(VLOOKUP(IW9,'G Pigs'!1:6000,14)), "-",VLOOKUP(IW9,'G Pigs'!1:6000,14))</f>
        <v>7.375</v>
      </c>
      <c r="IX33" s="216">
        <f>IF(ISERROR(VLOOKUP(IX9,'G Pigs'!1:6000,14)), "-",VLOOKUP(IX9,'G Pigs'!1:6000,14))</f>
        <v>7.375</v>
      </c>
      <c r="IY33" s="216">
        <f>IF(ISERROR(VLOOKUP(IY9,'G Pigs'!1:6000,14)), "-",VLOOKUP(IY9,'G Pigs'!1:6000,14))</f>
        <v>7.625</v>
      </c>
      <c r="IZ33" s="216">
        <f>IF(ISERROR(VLOOKUP(IZ9,'G Pigs'!1:6000,14)), "-",VLOOKUP(IZ9,'G Pigs'!1:6000,14))</f>
        <v>7.625</v>
      </c>
      <c r="JA33" s="216">
        <f>IF(ISERROR(VLOOKUP(JA9,'G Pigs'!1:6000,14)), "-",VLOOKUP(JA9,'G Pigs'!1:6000,14))</f>
        <v>7</v>
      </c>
      <c r="JB33" s="216">
        <f>IF(ISERROR(VLOOKUP(JB9,'G Pigs'!1:6000,14)), "-",VLOOKUP(JB9,'G Pigs'!1:6000,14))</f>
        <v>7</v>
      </c>
      <c r="JC33" s="216">
        <f>IF(ISERROR(VLOOKUP(JC9,'G Pigs'!1:6000,14)), "-",VLOOKUP(JC9,'G Pigs'!1:6000,14))</f>
        <v>7</v>
      </c>
      <c r="JD33" s="216">
        <f>IF(ISERROR(VLOOKUP(JD9,'G Pigs'!1:6000,14)), "-",VLOOKUP(JD9,'G Pigs'!1:6000,14))</f>
        <v>7</v>
      </c>
      <c r="JE33" s="216">
        <f>IF(ISERROR(VLOOKUP(JE9,'G Pigs'!1:6000,14)), "-",VLOOKUP(JE9,'G Pigs'!1:6000,14))</f>
        <v>7.2750000000000004</v>
      </c>
      <c r="JW33" s="231"/>
      <c r="JX33" s="231"/>
    </row>
    <row r="34" spans="1:284" ht="15" customHeight="1">
      <c r="B34" s="284"/>
      <c r="C34" s="222"/>
      <c r="D34" s="215" t="s">
        <v>14</v>
      </c>
      <c r="E34" s="217">
        <f>IF(ISERROR(VLOOKUP(E9,'G Pigs'!1:6000,22)), "-",VLOOKUP(E9,'G Pigs'!1:6000,22))</f>
        <v>2.125</v>
      </c>
      <c r="F34" s="217">
        <f>IF(ISERROR(VLOOKUP(F9,'G Pigs'!1:6000,22)), "-",VLOOKUP(F9,'G Pigs'!1:6000,22))</f>
        <v>2.125</v>
      </c>
      <c r="G34" s="217">
        <f>IF(ISERROR(VLOOKUP(G9,'G Pigs'!1:6000,22)), "-",VLOOKUP(G9,'G Pigs'!1:6000,22))</f>
        <v>2.2749999999999999</v>
      </c>
      <c r="H34" s="217">
        <f>IF(ISERROR(VLOOKUP(H9,'G Pigs'!1:6000,22)), "-",VLOOKUP(H9,'G Pigs'!1:6000,22))</f>
        <v>2.375</v>
      </c>
      <c r="I34" s="217">
        <f>IF(ISERROR(VLOOKUP(I9,'G Pigs'!1:6000,22)), "-",VLOOKUP(I9,'G Pigs'!1:6000,22))</f>
        <v>2.375</v>
      </c>
      <c r="J34" s="217">
        <f>IF(ISERROR(VLOOKUP(J9,'G Pigs'!1:6000,22)), "-",VLOOKUP(J9,'G Pigs'!1:6000,22))</f>
        <v>2.4249999999999998</v>
      </c>
      <c r="K34" s="217">
        <f>IF(ISERROR(VLOOKUP(K9,'G Pigs'!1:6000,22)), "-",VLOOKUP(K9,'G Pigs'!1:6000,22))</f>
        <v>2.4750000000000001</v>
      </c>
      <c r="L34" s="217">
        <f>IF(ISERROR(VLOOKUP(L9,'G Pigs'!1:6000,22)), "-",VLOOKUP(L9,'G Pigs'!1:6000,22))</f>
        <v>2.4750000000000001</v>
      </c>
      <c r="M34" s="217">
        <f>IF(ISERROR(VLOOKUP(M9,'G Pigs'!1:6000,22)), "-",VLOOKUP(M9,'G Pigs'!1:6000,22))</f>
        <v>2.6</v>
      </c>
      <c r="N34" s="217">
        <f>IF(ISERROR(VLOOKUP(N9,'G Pigs'!1:6000,22)), "-",VLOOKUP(N9,'G Pigs'!1:6000,22))</f>
        <v>2.6</v>
      </c>
      <c r="O34" s="217">
        <f>IF(ISERROR(VLOOKUP(O9,'G Pigs'!1:6000,22)), "-",VLOOKUP(O9,'G Pigs'!1:6000,22))</f>
        <v>2.6</v>
      </c>
      <c r="P34" s="217">
        <f>IF(ISERROR(VLOOKUP(P9,'G Pigs'!1:6000,22)), "-",VLOOKUP(P9,'G Pigs'!1:6000,22))</f>
        <v>2.6</v>
      </c>
      <c r="Q34" s="217">
        <f>IF(ISERROR(VLOOKUP(Q9,'G Pigs'!1:6000,22)), "-",VLOOKUP(Q9,'G Pigs'!1:6000,22))</f>
        <v>2.6</v>
      </c>
      <c r="R34" s="217">
        <f>IF(ISERROR(VLOOKUP(R9,'G Pigs'!1:6000,22)), "-",VLOOKUP(R9,'G Pigs'!1:6000,22))</f>
        <v>2.6</v>
      </c>
      <c r="S34" s="217">
        <f>IF(ISERROR(VLOOKUP(S9,'G Pigs'!1:6000,22)), "-",VLOOKUP(S9,'G Pigs'!1:6000,22))</f>
        <v>2.6</v>
      </c>
      <c r="T34" s="217">
        <f>IF(ISERROR(VLOOKUP(T9,'G Pigs'!1:6000,22)), "-",VLOOKUP(T9,'G Pigs'!1:6000,22))</f>
        <v>2.6</v>
      </c>
      <c r="U34" s="217">
        <f>IF(ISERROR(VLOOKUP(U9,'G Pigs'!1:6000,22)), "-",VLOOKUP(U9,'G Pigs'!1:6000,22))</f>
        <v>2.6</v>
      </c>
      <c r="V34" s="217">
        <f>IF(ISERROR(VLOOKUP(V9,'G Pigs'!1:6000,22)), "-",VLOOKUP(V9,'G Pigs'!1:6000,22))</f>
        <v>2.625</v>
      </c>
      <c r="W34" s="217">
        <f>IF(ISERROR(VLOOKUP(W9,'G Pigs'!1:6000,22)), "-",VLOOKUP(W9,'G Pigs'!1:6000,22))</f>
        <v>2.7749999999999999</v>
      </c>
      <c r="X34" s="217">
        <f>IF(ISERROR(VLOOKUP(X9,'G Pigs'!1:6000,22)), "-",VLOOKUP(X9,'G Pigs'!1:6000,22))</f>
        <v>2.7749999999999999</v>
      </c>
      <c r="Y34" s="217">
        <f>IF(ISERROR(VLOOKUP(Y9,'G Pigs'!1:6000,22)), "-",VLOOKUP(Y9,'G Pigs'!1:6000,22))</f>
        <v>2.7250000000000001</v>
      </c>
      <c r="Z34" s="217">
        <f>IF(ISERROR(VLOOKUP(Z9,'G Pigs'!1:6000,22)), "-",VLOOKUP(Z9,'G Pigs'!1:6000,22))</f>
        <v>2.6749999999999998</v>
      </c>
      <c r="AA34" s="217">
        <f>IF(ISERROR(VLOOKUP(AA9,'G Pigs'!1:6000,22)), "-",VLOOKUP(AA9,'G Pigs'!1:6000,22))</f>
        <v>2.65</v>
      </c>
      <c r="AB34" s="217">
        <f>IF(ISERROR(VLOOKUP(AB9,'G Pigs'!1:6000,22)), "-",VLOOKUP(AB9,'G Pigs'!1:6000,22))</f>
        <v>2.625</v>
      </c>
      <c r="AC34" s="217">
        <f>IF(ISERROR(VLOOKUP(AC9,'G Pigs'!1:6000,22)), "-",VLOOKUP(AC9,'G Pigs'!1:6000,22))</f>
        <v>2.7250000000000001</v>
      </c>
      <c r="AD34" s="217">
        <f>IF(ISERROR(VLOOKUP(AD9,'G Pigs'!1:6000,22)), "-",VLOOKUP(AD9,'G Pigs'!1:6000,22))</f>
        <v>2.75</v>
      </c>
      <c r="AE34" s="217">
        <f>IF(ISERROR(VLOOKUP(AE9,'G Pigs'!1:6000,22)), "-",VLOOKUP(AE9,'G Pigs'!1:6000,22))</f>
        <v>2.75</v>
      </c>
      <c r="AF34" s="217">
        <f>IF(ISERROR(VLOOKUP(AF9,'G Pigs'!1:6000,22)), "-",VLOOKUP(AF9,'G Pigs'!1:6000,22))</f>
        <v>2.7749999999999999</v>
      </c>
      <c r="AG34" s="217">
        <f>IF(ISERROR(VLOOKUP(AG9,'G Pigs'!1:6000,22)), "-",VLOOKUP(AG9,'G Pigs'!1:6000,22))</f>
        <v>2.7749999999999999</v>
      </c>
      <c r="AH34" s="217">
        <f>IF(ISERROR(VLOOKUP(AH9,'G Pigs'!1:6000,22)), "-",VLOOKUP(AH9,'G Pigs'!1:6000,22))</f>
        <v>2.7749999999999999</v>
      </c>
      <c r="AI34" s="217">
        <f>IF(ISERROR(VLOOKUP(AI9,'G Pigs'!1:6000,22)), "-",VLOOKUP(AI9,'G Pigs'!1:6000,22))</f>
        <v>2.7749999999999999</v>
      </c>
      <c r="AJ34" s="217">
        <f>IF(ISERROR(VLOOKUP(AJ9,'G Pigs'!1:6000,22)), "-",VLOOKUP(AJ9,'G Pigs'!1:6000,22))</f>
        <v>2.7749999999999999</v>
      </c>
      <c r="AK34" s="217">
        <f>IF(ISERROR(VLOOKUP(AK9,'G Pigs'!1:6000,22)), "-",VLOOKUP(AK9,'G Pigs'!1:6000,22))</f>
        <v>2.625</v>
      </c>
      <c r="AL34" s="217">
        <f>IF(ISERROR(VLOOKUP(AL9,'G Pigs'!1:6000,22)), "-",VLOOKUP(AL9,'G Pigs'!1:6000,22))</f>
        <v>2.625</v>
      </c>
      <c r="AM34" s="217">
        <f>IF(ISERROR(VLOOKUP(AM9,'G Pigs'!1:6000,22)), "-",VLOOKUP(AM9,'G Pigs'!1:6000,22))</f>
        <v>2.625</v>
      </c>
      <c r="AN34" s="217">
        <f>IF(ISERROR(VLOOKUP(AN9,'G Pigs'!1:6000,22)), "-",VLOOKUP(AN9,'G Pigs'!1:6000,22))</f>
        <v>2.625</v>
      </c>
      <c r="AO34" s="217">
        <f>IF(ISERROR(VLOOKUP(AO9,'G Pigs'!1:6000,22)), "-",VLOOKUP(AO9,'G Pigs'!1:6000,22))</f>
        <v>2.625</v>
      </c>
      <c r="AP34" s="217">
        <f>IF(ISERROR(VLOOKUP(AP9,'G Pigs'!1:6000,22)), "-",VLOOKUP(AP9,'G Pigs'!1:6000,22))</f>
        <v>2.625</v>
      </c>
      <c r="AQ34" s="217">
        <f>IF(ISERROR(VLOOKUP(AQ9,'G Pigs'!1:6000,22)), "-",VLOOKUP(AQ9,'G Pigs'!1:6000,22))</f>
        <v>2.625</v>
      </c>
      <c r="AR34" s="217">
        <f>IF(ISERROR(VLOOKUP(AR9,'G Pigs'!1:6000,22)), "-",VLOOKUP(AR9,'G Pigs'!1:6000,22))</f>
        <v>2.625</v>
      </c>
      <c r="AS34" s="217">
        <f>IF(ISERROR(VLOOKUP(AS9,'G Pigs'!1:6000,22)), "-",VLOOKUP(AS9,'G Pigs'!1:6000,22))</f>
        <v>2.625</v>
      </c>
      <c r="AT34" s="217">
        <f>IF(ISERROR(VLOOKUP(AT9,'G Pigs'!1:6000,22)), "-",VLOOKUP(AT9,'G Pigs'!1:6000,22))</f>
        <v>2.625</v>
      </c>
      <c r="AU34" s="217">
        <f>IF(ISERROR(VLOOKUP(AU9,'G Pigs'!1:6000,22)), "-",VLOOKUP(AU9,'G Pigs'!1:6000,22))</f>
        <v>2.6349999999999998</v>
      </c>
      <c r="AV34" s="217">
        <f>IF(ISERROR(VLOOKUP(AV9,'G Pigs'!1:6000,22)), "-",VLOOKUP(AV9,'G Pigs'!1:6000,22))</f>
        <v>2.65</v>
      </c>
      <c r="AW34" s="217">
        <f>IF(ISERROR(VLOOKUP(AW9,'G Pigs'!1:6000,22)), "-",VLOOKUP(AW9,'G Pigs'!1:6000,22))</f>
        <v>2.65</v>
      </c>
      <c r="AX34" s="217">
        <f>IF(ISERROR(VLOOKUP(AX9,'G Pigs'!1:6000,22)), "-",VLOOKUP(AX9,'G Pigs'!1:6000,22))</f>
        <v>2.7</v>
      </c>
      <c r="AY34" s="217">
        <f>IF(ISERROR(VLOOKUP(AY9,'G Pigs'!1:6000,22)), "-",VLOOKUP(AY9,'G Pigs'!1:6000,22))</f>
        <v>2.8</v>
      </c>
      <c r="AZ34" s="217">
        <f>IF(ISERROR(VLOOKUP(AZ9,'G Pigs'!1:6000,22)), "-",VLOOKUP(AZ9,'G Pigs'!1:6000,22))</f>
        <v>2.8</v>
      </c>
      <c r="BA34" s="217">
        <f>IF(ISERROR(VLOOKUP(BA9,'G Pigs'!1:6000,22)), "-",VLOOKUP(BA9,'G Pigs'!1:6000,22))</f>
        <v>2.8</v>
      </c>
      <c r="BB34" s="217">
        <f>IF(ISERROR(VLOOKUP(BB9,'G Pigs'!1:6000,22)), "-",VLOOKUP(BB9,'G Pigs'!1:6000,22))</f>
        <v>2.8</v>
      </c>
      <c r="BC34" s="217">
        <f>IF(ISERROR(VLOOKUP(BC9,'G Pigs'!1:6000,22)), "-",VLOOKUP(BC9,'G Pigs'!1:6000,22))</f>
        <v>2.8</v>
      </c>
      <c r="BD34" s="217">
        <f>IF(ISERROR(VLOOKUP(BD9,'G Pigs'!1:6000,22)), "-",VLOOKUP(BD9,'G Pigs'!1:6000,22))</f>
        <v>2.8</v>
      </c>
      <c r="BE34" s="217">
        <f>IF(ISERROR(VLOOKUP(BE9,'G Pigs'!1:6000,22)), "-",VLOOKUP(BE9,'G Pigs'!1:6000,22))</f>
        <v>2.8</v>
      </c>
      <c r="BF34" s="217">
        <f>IF(ISERROR(VLOOKUP(BF9,'G Pigs'!1:6000,22)), "-",VLOOKUP(BF9,'G Pigs'!1:6000,22))</f>
        <v>2.85</v>
      </c>
      <c r="BG34" s="217">
        <f>IF(ISERROR(VLOOKUP(BG9,'G Pigs'!1:6000,22)), "-",VLOOKUP(BG9,'G Pigs'!1:6000,22))</f>
        <v>2.875</v>
      </c>
      <c r="BH34" s="217">
        <f>IF(ISERROR(VLOOKUP(BH9,'G Pigs'!1:6000,22)), "-",VLOOKUP(BH9,'G Pigs'!1:6000,22))</f>
        <v>2.875</v>
      </c>
      <c r="BI34" s="217">
        <f>IF(ISERROR(VLOOKUP(BI9,'G Pigs'!1:6000,22)), "-",VLOOKUP(BI9,'G Pigs'!1:6000,22))</f>
        <v>2.875</v>
      </c>
      <c r="BJ34" s="217">
        <f>IF(ISERROR(VLOOKUP(BJ9,'G Pigs'!1:6000,22)), "-",VLOOKUP(BJ9,'G Pigs'!1:6000,22))</f>
        <v>2.875</v>
      </c>
      <c r="BK34" s="217">
        <f>IF(ISERROR(VLOOKUP(BK9,'G Pigs'!1:6000,22)), "-",VLOOKUP(BK9,'G Pigs'!1:6000,22))</f>
        <v>2.875</v>
      </c>
      <c r="BL34" s="217">
        <f>IF(ISERROR(VLOOKUP(BL9,'G Pigs'!1:6000,22)), "-",VLOOKUP(BL9,'G Pigs'!1:6000,22))</f>
        <v>2.85</v>
      </c>
      <c r="BM34" s="217">
        <f>IF(ISERROR(VLOOKUP(BM9,'G Pigs'!1:6000,22)), "-",VLOOKUP(BM9,'G Pigs'!1:6000,22))</f>
        <v>2.8</v>
      </c>
      <c r="BN34" s="217">
        <f>IF(ISERROR(VLOOKUP(BN9,'G Pigs'!1:6000,22)), "-",VLOOKUP(BN9,'G Pigs'!1:6000,22))</f>
        <v>2.7749999999999999</v>
      </c>
      <c r="BO34" s="217">
        <f>IF(ISERROR(VLOOKUP(BO9,'G Pigs'!1:6000,22)), "-",VLOOKUP(BO9,'G Pigs'!1:6000,22))</f>
        <v>2.7749999999999999</v>
      </c>
      <c r="BP34" s="217">
        <f>IF(ISERROR(VLOOKUP(BP9,'G Pigs'!1:6000,22)), "-",VLOOKUP(BP9,'G Pigs'!1:6000,22))</f>
        <v>2.7749999999999999</v>
      </c>
      <c r="BQ34" s="217">
        <f>IF(ISERROR(VLOOKUP(BQ9,'G Pigs'!1:6000,22)), "-",VLOOKUP(BQ9,'G Pigs'!1:6000,22))</f>
        <v>2.7749999999999999</v>
      </c>
      <c r="BR34" s="217">
        <f>IF(ISERROR(VLOOKUP(BR9,'G Pigs'!1:6000,22)), "-",VLOOKUP(BR9,'G Pigs'!1:6000,22))</f>
        <v>2.7749999999999999</v>
      </c>
      <c r="BS34" s="217">
        <f>IF(ISERROR(VLOOKUP(BS9,'G Pigs'!1:6000,22)), "-",VLOOKUP(BS9,'G Pigs'!1:6000,22))</f>
        <v>2.85</v>
      </c>
      <c r="BT34" s="217">
        <f>IF(ISERROR(VLOOKUP(BT9,'G Pigs'!1:6000,22)), "-",VLOOKUP(BT9,'G Pigs'!1:6000,22))</f>
        <v>2.9249999999999998</v>
      </c>
      <c r="BU34" s="217">
        <f>IF(ISERROR(VLOOKUP(BU9,'G Pigs'!1:6000,22)), "-",VLOOKUP(BU9,'G Pigs'!1:6000,22))</f>
        <v>2.9249999999999998</v>
      </c>
      <c r="BV34" s="217">
        <f>IF(ISERROR(VLOOKUP(BV9,'G Pigs'!1:6000,22)), "-",VLOOKUP(BV9,'G Pigs'!1:6000,22))</f>
        <v>2.9249999999999998</v>
      </c>
      <c r="BW34" s="217">
        <f>IF(ISERROR(VLOOKUP(BW9,'G Pigs'!1:6000,22)), "-",VLOOKUP(BW9,'G Pigs'!1:6000,22))</f>
        <v>2.9</v>
      </c>
      <c r="BX34" s="217">
        <f>IF(ISERROR(VLOOKUP(BX9,'G Pigs'!1:6000,22)), "-",VLOOKUP(BX9,'G Pigs'!1:6000,22))</f>
        <v>2.85</v>
      </c>
      <c r="BY34" s="217">
        <f>IF(ISERROR(VLOOKUP(BY9,'G Pigs'!1:6000,22)), "-",VLOOKUP(BY9,'G Pigs'!1:6000,22))</f>
        <v>2.8</v>
      </c>
      <c r="BZ34" s="217">
        <f>IF(ISERROR(VLOOKUP(BZ9,'G Pigs'!1:6000,22)), "-",VLOOKUP(BZ9,'G Pigs'!1:6000,22))</f>
        <v>2.75</v>
      </c>
      <c r="CA34" s="217">
        <f>IF(ISERROR(VLOOKUP(CA9,'G Pigs'!1:6000,22)), "-",VLOOKUP(CA9,'G Pigs'!1:6000,22))</f>
        <v>2.75</v>
      </c>
      <c r="CB34" s="217">
        <f>IF(ISERROR(VLOOKUP(CB9,'G Pigs'!1:6000,22)), "-",VLOOKUP(CB9,'G Pigs'!1:6000,22))</f>
        <v>2.75</v>
      </c>
      <c r="CC34" s="217">
        <f>IF(ISERROR(VLOOKUP(CC9,'G Pigs'!1:6000,22)), "-",VLOOKUP(CC9,'G Pigs'!1:6000,22))</f>
        <v>2.7</v>
      </c>
      <c r="CD34" s="217">
        <f>IF(ISERROR(VLOOKUP(CD9,'G Pigs'!1:6000,22)), "-",VLOOKUP(CD9,'G Pigs'!1:6000,22))</f>
        <v>2.7</v>
      </c>
      <c r="CE34" s="217">
        <f>IF(ISERROR(VLOOKUP(CE9,'G Pigs'!1:6000,22)), "-",VLOOKUP(CE9,'G Pigs'!1:6000,22))</f>
        <v>2.7</v>
      </c>
      <c r="CF34" s="217">
        <f>IF(ISERROR(VLOOKUP(CF9,'G Pigs'!1:6000,22)), "-",VLOOKUP(CF9,'G Pigs'!1:6000,22))</f>
        <v>2.7</v>
      </c>
      <c r="CG34" s="217">
        <f>IF(ISERROR(VLOOKUP(CG9,'G Pigs'!1:6000,22)), "-",VLOOKUP(CG9,'G Pigs'!1:6000,22))</f>
        <v>2.7</v>
      </c>
      <c r="CH34" s="217">
        <f>IF(ISERROR(VLOOKUP(CH9,'G Pigs'!1:6000,22)), "-",VLOOKUP(CH9,'G Pigs'!1:6000,22))</f>
        <v>2.7</v>
      </c>
      <c r="CI34" s="217">
        <f>IF(ISERROR(VLOOKUP(CI9,'G Pigs'!1:6000,22)), "-",VLOOKUP(CI9,'G Pigs'!1:6000,22))</f>
        <v>2.6749999999999998</v>
      </c>
      <c r="CJ34" s="217">
        <f>IF(ISERROR(VLOOKUP(CJ9,'G Pigs'!1:6000,22)), "-",VLOOKUP(CJ9,'G Pigs'!1:6000,22))</f>
        <v>2.6749999999999998</v>
      </c>
      <c r="CK34" s="217">
        <f>IF(ISERROR(VLOOKUP(CK9,'G Pigs'!1:6000,22)), "-",VLOOKUP(CK9,'G Pigs'!1:6000,22))</f>
        <v>2.5750000000000002</v>
      </c>
      <c r="CL34" s="217">
        <f>IF(ISERROR(VLOOKUP(CL9,'G Pigs'!1:6000,22)), "-",VLOOKUP(CL9,'G Pigs'!1:6000,22))</f>
        <v>2.5499999999999998</v>
      </c>
      <c r="CM34" s="217">
        <f>IF(ISERROR(VLOOKUP(CM9,'G Pigs'!1:6000,22)), "-",VLOOKUP(CM9,'G Pigs'!1:6000,22))</f>
        <v>2.5499999999999998</v>
      </c>
      <c r="CN34" s="217">
        <f>IF(ISERROR(VLOOKUP(CN9,'G Pigs'!1:6000,22)), "-",VLOOKUP(CN9,'G Pigs'!1:6000,22))</f>
        <v>2.5</v>
      </c>
      <c r="CO34" s="217">
        <f>IF(ISERROR(VLOOKUP(CO9,'G Pigs'!1:6000,22)), "-",VLOOKUP(CO9,'G Pigs'!1:6000,22))</f>
        <v>2.4500000000000002</v>
      </c>
      <c r="CP34" s="217">
        <f>IF(ISERROR(VLOOKUP(CP9,'G Pigs'!1:6000,22)), "-",VLOOKUP(CP9,'G Pigs'!1:6000,22))</f>
        <v>2.4500000000000002</v>
      </c>
      <c r="CQ34" s="217">
        <f>IF(ISERROR(VLOOKUP(CQ9,'G Pigs'!1:6000,22)), "-",VLOOKUP(CQ9,'G Pigs'!1:6000,22))</f>
        <v>2.4500000000000002</v>
      </c>
      <c r="CR34" s="217">
        <f>IF(ISERROR(VLOOKUP(CR9,'G Pigs'!1:6000,22)), "-",VLOOKUP(CR9,'G Pigs'!1:6000,22))</f>
        <v>2.5</v>
      </c>
      <c r="CS34" s="217">
        <f>IF(ISERROR(VLOOKUP(CS9,'G Pigs'!1:6000,22)), "-",VLOOKUP(CS9,'G Pigs'!1:6000,22))</f>
        <v>2.5750000000000002</v>
      </c>
      <c r="CT34" s="217">
        <f>IF(ISERROR(VLOOKUP(CT9,'G Pigs'!1:6000,22)), "-",VLOOKUP(CT9,'G Pigs'!1:6000,22))</f>
        <v>2.625</v>
      </c>
      <c r="CU34" s="217">
        <f>IF(ISERROR(VLOOKUP(CU9,'G Pigs'!1:6000,22)), "-",VLOOKUP(CU9,'G Pigs'!1:6000,22))</f>
        <v>2.6749999999999998</v>
      </c>
      <c r="CV34" s="217">
        <f>IF(ISERROR(VLOOKUP(CV9,'G Pigs'!1:6000,22)), "-",VLOOKUP(CV9,'G Pigs'!1:6000,22))</f>
        <v>2.625</v>
      </c>
      <c r="CW34" s="217">
        <f>IF(ISERROR(VLOOKUP(CW9,'G Pigs'!1:6000,22)), "-",VLOOKUP(CW9,'G Pigs'!1:6000,22))</f>
        <v>2.5750000000000002</v>
      </c>
      <c r="CX34" s="217">
        <f>IF(ISERROR(VLOOKUP(CX9,'G Pigs'!1:6000,22)), "-",VLOOKUP(CX9,'G Pigs'!1:6000,22))</f>
        <v>2.5750000000000002</v>
      </c>
      <c r="CY34" s="217">
        <f>IF(ISERROR(VLOOKUP(CY9,'G Pigs'!1:6000,22)), "-",VLOOKUP(CY9,'G Pigs'!1:6000,22))</f>
        <v>2.5750000000000002</v>
      </c>
      <c r="CZ34" s="217">
        <f>IF(ISERROR(VLOOKUP(CZ9,'G Pigs'!1:6000,22)), "-",VLOOKUP(CZ9,'G Pigs'!1:6000,22))</f>
        <v>2.5750000000000002</v>
      </c>
      <c r="DA34" s="217">
        <f>IF(ISERROR(VLOOKUP(DA9,'G Pigs'!1:6000,22)), "-",VLOOKUP(DA9,'G Pigs'!1:6000,22))</f>
        <v>2.5750000000000002</v>
      </c>
      <c r="DB34" s="217">
        <f>IF(ISERROR(VLOOKUP(DB9,'G Pigs'!1:6000,22)), "-",VLOOKUP(DB9,'G Pigs'!1:6000,22))</f>
        <v>2.5350000000000001</v>
      </c>
      <c r="DC34" s="217">
        <f>IF(ISERROR(VLOOKUP(DC9,'G Pigs'!1:6000,22)), "-",VLOOKUP(DC9,'G Pigs'!1:6000,22))</f>
        <v>2.5249999999999999</v>
      </c>
      <c r="DD34" s="217">
        <f>IF(ISERROR(VLOOKUP(DD9,'G Pigs'!1:6000,22)), "-",VLOOKUP(DD9,'G Pigs'!1:6000,22))</f>
        <v>2.4750000000000001</v>
      </c>
      <c r="DE34" s="217">
        <f>IF(ISERROR(VLOOKUP(DE9,'G Pigs'!1:6000,22)), "-",VLOOKUP(DE9,'G Pigs'!1:6000,22))</f>
        <v>2.4750000000000001</v>
      </c>
      <c r="DF34" s="217">
        <f>IF(ISERROR(VLOOKUP(DF9,'G Pigs'!1:6000,22)), "-",VLOOKUP(DF9,'G Pigs'!1:6000,22))</f>
        <v>2.4750000000000001</v>
      </c>
      <c r="DG34" s="217">
        <f>IF(ISERROR(VLOOKUP(DG9,'G Pigs'!1:6000,22)), "-",VLOOKUP(DG9,'G Pigs'!1:6000,22))</f>
        <v>2.5249999999999999</v>
      </c>
      <c r="DH34" s="217">
        <f>IF(ISERROR(VLOOKUP(DH9,'G Pigs'!1:6000,22)), "-",VLOOKUP(DH9,'G Pigs'!1:6000,22))</f>
        <v>2.5249999999999999</v>
      </c>
      <c r="DI34" s="217">
        <f>IF(ISERROR(VLOOKUP(DI9,'G Pigs'!1:6000,22)), "-",VLOOKUP(DI9,'G Pigs'!1:6000,22))</f>
        <v>2.5249999999999999</v>
      </c>
      <c r="DJ34" s="217">
        <f>IF(ISERROR(VLOOKUP(DJ9,'G Pigs'!1:6000,22)), "-",VLOOKUP(DJ9,'G Pigs'!1:6000,22))</f>
        <v>2.5249999999999999</v>
      </c>
      <c r="DK34" s="217">
        <f>IF(ISERROR(VLOOKUP(DK9,'G Pigs'!1:6000,22)), "-",VLOOKUP(DK9,'G Pigs'!1:6000,22))</f>
        <v>2.5249999999999999</v>
      </c>
      <c r="DL34" s="217">
        <f>IF(ISERROR(VLOOKUP(DL9,'G Pigs'!1:6000,22)), "-",VLOOKUP(DL9,'G Pigs'!1:6000,22))</f>
        <v>2.5249999999999999</v>
      </c>
      <c r="DM34" s="217">
        <f>IF(ISERROR(VLOOKUP(DM9,'G Pigs'!1:6000,22)), "-",VLOOKUP(DM9,'G Pigs'!1:6000,22))</f>
        <v>2.5249999999999999</v>
      </c>
      <c r="DN34" s="217">
        <f>IF(ISERROR(VLOOKUP(DN9,'G Pigs'!1:6000,22)), "-",VLOOKUP(DN9,'G Pigs'!1:6000,22))</f>
        <v>2.5249999999999999</v>
      </c>
      <c r="DO34" s="217">
        <f>IF(ISERROR(VLOOKUP(DO9,'G Pigs'!1:6000,22)), "-",VLOOKUP(DO9,'G Pigs'!1:6000,22))</f>
        <v>2.5</v>
      </c>
      <c r="DP34" s="217">
        <f>IF(ISERROR(VLOOKUP(DP9,'G Pigs'!1:6000,22)), "-",VLOOKUP(DP9,'G Pigs'!1:6000,22))</f>
        <v>2.4649999999999999</v>
      </c>
      <c r="DQ34" s="217">
        <f>IF(ISERROR(VLOOKUP(DQ9,'G Pigs'!1:6000,22)), "-",VLOOKUP(DQ9,'G Pigs'!1:6000,22))</f>
        <v>2.4749999999999996</v>
      </c>
      <c r="DR34" s="217">
        <f>IF(ISERROR(VLOOKUP(DR9,'G Pigs'!1:6000,22)), "-",VLOOKUP(DR9,'G Pigs'!1:6000,22))</f>
        <v>2.5750000000000002</v>
      </c>
      <c r="DS34" s="217">
        <f>IF(ISERROR(VLOOKUP(DS9,'G Pigs'!1:6000,22)), "-",VLOOKUP(DS9,'G Pigs'!1:6000,22))</f>
        <v>2.6749999999999998</v>
      </c>
      <c r="DT34" s="217">
        <f>IF(ISERROR(VLOOKUP(DT9,'G Pigs'!1:6000,22)), "-",VLOOKUP(DT9,'G Pigs'!1:6000,22))</f>
        <v>2.6749999999999998</v>
      </c>
      <c r="DU34" s="217">
        <f>IF(ISERROR(VLOOKUP(DU9,'G Pigs'!1:6000,22)), "-",VLOOKUP(DU9,'G Pigs'!1:6000,22))</f>
        <v>2.6749999999999998</v>
      </c>
      <c r="DV34" s="217">
        <f>IF(ISERROR(VLOOKUP(DV9,'G Pigs'!1:6000,22)), "-",VLOOKUP(DV9,'G Pigs'!1:6000,22))</f>
        <v>2.6</v>
      </c>
      <c r="DW34" s="217">
        <f>IF(ISERROR(VLOOKUP(DW9,'G Pigs'!1:6000,22)), "-",VLOOKUP(DW9,'G Pigs'!1:6000,22))</f>
        <v>2.5499999999999998</v>
      </c>
      <c r="DX34" s="217">
        <f>IF(ISERROR(VLOOKUP(DX9,'G Pigs'!1:6000,22)), "-",VLOOKUP(DX9,'G Pigs'!1:6000,22))</f>
        <v>2.5250000000000004</v>
      </c>
      <c r="DY34" s="217">
        <f>IF(ISERROR(VLOOKUP(DY9,'G Pigs'!1:6000,22)), "-",VLOOKUP(DY9,'G Pigs'!1:6000,22))</f>
        <v>2.5250000000000004</v>
      </c>
      <c r="DZ34" s="217">
        <f>IF(ISERROR(VLOOKUP(DZ9,'G Pigs'!1:6000,22)), "-",VLOOKUP(DZ9,'G Pigs'!1:6000,22))</f>
        <v>2.5250000000000004</v>
      </c>
      <c r="EA34" s="217">
        <f>IF(ISERROR(VLOOKUP(EA9,'G Pigs'!1:6000,22)), "-",VLOOKUP(EA9,'G Pigs'!1:6000,22))</f>
        <v>2.5</v>
      </c>
      <c r="EB34" s="217">
        <f>IF(ISERROR(VLOOKUP(EB9,'G Pigs'!1:6000,22)), "-",VLOOKUP(EB9,'G Pigs'!1:6000,22))</f>
        <v>2.5</v>
      </c>
      <c r="EC34" s="217">
        <f>IF(ISERROR(VLOOKUP(EC9,'G Pigs'!1:6000,22)), "-",VLOOKUP(EC9,'G Pigs'!1:6000,22))</f>
        <v>2.5</v>
      </c>
      <c r="ED34" s="217">
        <f>IF(ISERROR(VLOOKUP(ED9,'G Pigs'!1:6000,22)), "-",VLOOKUP(ED9,'G Pigs'!1:6000,22))</f>
        <v>2.5</v>
      </c>
      <c r="EE34" s="217">
        <f>IF(ISERROR(VLOOKUP(EE9,'G Pigs'!1:6000,22)), "-",VLOOKUP(EE9,'G Pigs'!1:6000,22))</f>
        <v>2.5</v>
      </c>
      <c r="EF34" s="217">
        <f>IF(ISERROR(VLOOKUP(EF9,'G Pigs'!1:6000,22)), "-",VLOOKUP(EF9,'G Pigs'!1:6000,22))</f>
        <v>2.5</v>
      </c>
      <c r="EG34" s="217">
        <f>IF(ISERROR(VLOOKUP(EG9,'G Pigs'!1:6000,22)), "-",VLOOKUP(EG9,'G Pigs'!1:6000,22))</f>
        <v>2.5</v>
      </c>
      <c r="EH34" s="217">
        <f>IF(ISERROR(VLOOKUP(EH9,'G Pigs'!1:6000,22)), "-",VLOOKUP(EH9,'G Pigs'!1:6000,22))</f>
        <v>2.5</v>
      </c>
      <c r="EI34" s="217">
        <f>IF(ISERROR(VLOOKUP(EI9,'G Pigs'!1:6000,22)), "-",VLOOKUP(EI9,'G Pigs'!1:6000,22))</f>
        <v>2.5</v>
      </c>
      <c r="EJ34" s="217">
        <f>IF(ISERROR(VLOOKUP(EJ9,'G Pigs'!1:6000,22)), "-",VLOOKUP(EJ9,'G Pigs'!1:6000,22))</f>
        <v>2.4500000000000002</v>
      </c>
      <c r="EK34" s="217">
        <f>IF(ISERROR(VLOOKUP(EK9,'G Pigs'!1:6000,22)), "-",VLOOKUP(EK9,'G Pigs'!1:6000,22))</f>
        <v>2.4500000000000002</v>
      </c>
      <c r="EL34" s="217">
        <f>IF(ISERROR(VLOOKUP(EL9,'G Pigs'!1:6000,22)), "-",VLOOKUP(EL9,'G Pigs'!1:6000,22))</f>
        <v>2.4500000000000002</v>
      </c>
      <c r="EM34" s="217">
        <f>IF(ISERROR(VLOOKUP(EM9,'G Pigs'!1:6000,22)), "-",VLOOKUP(EM9,'G Pigs'!1:6000,22))</f>
        <v>2.4500000000000002</v>
      </c>
      <c r="EN34" s="217">
        <f>IF(ISERROR(VLOOKUP(EN9,'G Pigs'!1:6000,22)), "-",VLOOKUP(EN9,'G Pigs'!1:6000,22))</f>
        <v>2.4500000000000002</v>
      </c>
      <c r="EO34" s="217">
        <f>IF(ISERROR(VLOOKUP(EO9,'G Pigs'!1:6000,22)), "-",VLOOKUP(EO9,'G Pigs'!1:6000,22))</f>
        <v>2.4500000000000002</v>
      </c>
      <c r="EP34" s="217">
        <f>IF(ISERROR(VLOOKUP(EP9,'G Pigs'!1:6000,22)), "-",VLOOKUP(EP9,'G Pigs'!1:6000,22))</f>
        <v>2.4500000000000002</v>
      </c>
      <c r="EQ34" s="217">
        <f>IF(ISERROR(VLOOKUP(EQ9,'G Pigs'!1:6000,22)), "-",VLOOKUP(EQ9,'G Pigs'!1:6000,22))</f>
        <v>2.4500000000000002</v>
      </c>
      <c r="ER34" s="217">
        <f>IF(ISERROR(VLOOKUP(ER9,'G Pigs'!1:6000,22)), "-",VLOOKUP(ER9,'G Pigs'!1:6000,22))</f>
        <v>2.5</v>
      </c>
      <c r="ES34" s="217">
        <f>IF(ISERROR(VLOOKUP(ES9,'G Pigs'!1:6000,22)), "-",VLOOKUP(ES9,'G Pigs'!1:6000,22))</f>
        <v>2.5</v>
      </c>
      <c r="ET34" s="217">
        <f>IF(ISERROR(VLOOKUP(ET9,'G Pigs'!1:6000,22)), "-",VLOOKUP(ET9,'G Pigs'!1:6000,22))</f>
        <v>2.5</v>
      </c>
      <c r="EU34" s="217">
        <f>IF(ISERROR(VLOOKUP(EU9,'G Pigs'!1:6000,22)), "-",VLOOKUP(EU9,'G Pigs'!1:6000,22))</f>
        <v>2.5</v>
      </c>
      <c r="EV34" s="217">
        <f>IF(ISERROR(VLOOKUP(EV9,'G Pigs'!1:6000,22)), "-",VLOOKUP(EV9,'G Pigs'!1:6000,22))</f>
        <v>2.5</v>
      </c>
      <c r="EW34" s="217">
        <f>IF(ISERROR(VLOOKUP(EW9,'G Pigs'!1:6000,22)), "-",VLOOKUP(EW9,'G Pigs'!1:6000,22))</f>
        <v>2.5499999999999998</v>
      </c>
      <c r="EX34" s="217">
        <f>IF(ISERROR(VLOOKUP(EX9,'G Pigs'!1:6000,22)), "-",VLOOKUP(EX9,'G Pigs'!1:6000,22))</f>
        <v>2.65</v>
      </c>
      <c r="EY34" s="217">
        <f>IF(ISERROR(VLOOKUP(EY9,'G Pigs'!1:6000,22)), "-",VLOOKUP(EY9,'G Pigs'!1:6000,22))</f>
        <v>2.85</v>
      </c>
      <c r="EZ34" s="217">
        <f>IF(ISERROR(VLOOKUP(EZ9,'G Pigs'!1:6000,22)), "-",VLOOKUP(EZ9,'G Pigs'!1:6000,22))</f>
        <v>3.0750000000000002</v>
      </c>
      <c r="FA34" s="217">
        <f>IF(ISERROR(VLOOKUP(FA9,'G Pigs'!1:6000,22)), "-",VLOOKUP(FA9,'G Pigs'!1:6000,22))</f>
        <v>3.125</v>
      </c>
      <c r="FB34" s="217">
        <f>IF(ISERROR(VLOOKUP(FB9,'G Pigs'!1:6000,22)), "-",VLOOKUP(FB9,'G Pigs'!1:6000,22))</f>
        <v>3.125</v>
      </c>
      <c r="FC34" s="217">
        <f>IF(ISERROR(VLOOKUP(FC9,'G Pigs'!1:6000,22)), "-",VLOOKUP(FC9,'G Pigs'!1:6000,22))</f>
        <v>3.125</v>
      </c>
      <c r="FD34" s="217">
        <f>IF(ISERROR(VLOOKUP(FD9,'G Pigs'!1:6000,22)), "-",VLOOKUP(FD9,'G Pigs'!1:6000,22))</f>
        <v>3.125</v>
      </c>
      <c r="FE34" s="217">
        <f>IF(ISERROR(VLOOKUP(FE9,'G Pigs'!1:6000,22)), "-",VLOOKUP(FE9,'G Pigs'!1:6000,22))</f>
        <v>3.125</v>
      </c>
      <c r="FF34" s="217">
        <f>IF(ISERROR(VLOOKUP(FF9,'G Pigs'!1:6000,22)), "-",VLOOKUP(FF9,'G Pigs'!1:6000,22))</f>
        <v>3.125</v>
      </c>
      <c r="FG34" s="217">
        <f>IF(ISERROR(VLOOKUP(FG9,'G Pigs'!1:6000,22)), "-",VLOOKUP(FG9,'G Pigs'!1:6000,22))</f>
        <v>3.125</v>
      </c>
      <c r="FH34" s="217">
        <f>IF(ISERROR(VLOOKUP(FH9,'G Pigs'!1:6000,22)), "-",VLOOKUP(FH9,'G Pigs'!1:6000,22))</f>
        <v>3.125</v>
      </c>
      <c r="FI34" s="217">
        <f>IF(ISERROR(VLOOKUP(FI9,'G Pigs'!1:6000,22)), "-",VLOOKUP(FI9,'G Pigs'!1:6000,22))</f>
        <v>3.1749999999999998</v>
      </c>
      <c r="FJ34" s="217">
        <f>IF(ISERROR(VLOOKUP(FJ9,'G Pigs'!1:6000,22)), "-",VLOOKUP(FJ9,'G Pigs'!1:6000,22))</f>
        <v>3.1749999999999998</v>
      </c>
      <c r="FK34" s="217">
        <f>IF(ISERROR(VLOOKUP(FK9,'G Pigs'!1:6000,22)), "-",VLOOKUP(FK9,'G Pigs'!1:6000,22))</f>
        <v>3.1749999999999998</v>
      </c>
      <c r="FL34" s="217">
        <f>IF(ISERROR(VLOOKUP(FL9,'G Pigs'!1:6000,22)), "-",VLOOKUP(FL9,'G Pigs'!1:6000,22))</f>
        <v>3.1749999999999998</v>
      </c>
      <c r="FM34" s="217">
        <f>IF(ISERROR(VLOOKUP(FM9,'G Pigs'!1:6000,22)), "-",VLOOKUP(FM9,'G Pigs'!1:6000,22))</f>
        <v>3.1749999999999998</v>
      </c>
      <c r="FN34" s="217">
        <f>IF(ISERROR(VLOOKUP(FN9,'G Pigs'!1:6000,22)), "-",VLOOKUP(FN9,'G Pigs'!1:6000,22))</f>
        <v>3.15</v>
      </c>
      <c r="FO34" s="217">
        <f>IF(ISERROR(VLOOKUP(FO9,'G Pigs'!1:6000,22)), "-",VLOOKUP(FO9,'G Pigs'!1:6000,22))</f>
        <v>3.125</v>
      </c>
      <c r="FP34" s="217">
        <f>IF(ISERROR(VLOOKUP(FP9,'G Pigs'!1:6000,22)), "-",VLOOKUP(FP9,'G Pigs'!1:6000,22))</f>
        <v>3.125</v>
      </c>
      <c r="FQ34" s="217">
        <f>IF(ISERROR(VLOOKUP(FQ9,'G Pigs'!1:6000,22)), "-",VLOOKUP(FQ9,'G Pigs'!1:6000,22))</f>
        <v>3.1749999999999998</v>
      </c>
      <c r="FR34" s="217">
        <f>IF(ISERROR(VLOOKUP(FR9,'G Pigs'!1:6000,22)), "-",VLOOKUP(FR9,'G Pigs'!1:6000,22))</f>
        <v>3.2749999999999999</v>
      </c>
      <c r="FS34" s="217">
        <f>IF(ISERROR(VLOOKUP(FS9,'G Pigs'!1:6000,22)), "-",VLOOKUP(FS9,'G Pigs'!1:6000,22))</f>
        <v>3.29</v>
      </c>
      <c r="FT34" s="217">
        <f>IF(ISERROR(VLOOKUP(FT9,'G Pigs'!1:6000,22)), "-",VLOOKUP(FT9,'G Pigs'!1:6000,22))</f>
        <v>3.2749999999999999</v>
      </c>
      <c r="FU34" s="217">
        <f>IF(ISERROR(VLOOKUP(FU9,'G Pigs'!1:6000,22)), "-",VLOOKUP(FU9,'G Pigs'!1:6000,22))</f>
        <v>3.2749999999999999</v>
      </c>
      <c r="FV34" s="217">
        <f>IF(ISERROR(VLOOKUP(FV9,'G Pigs'!1:6000,22)), "-",VLOOKUP(FV9,'G Pigs'!1:6000,22))</f>
        <v>3.2749999999999999</v>
      </c>
      <c r="FW34" s="217">
        <f>IF(ISERROR(VLOOKUP(FW9,'G Pigs'!1:6000,22)), "-",VLOOKUP(FW9,'G Pigs'!1:6000,22))</f>
        <v>3.2749999999999999</v>
      </c>
      <c r="FX34" s="217">
        <f>IF(ISERROR(VLOOKUP(FX9,'G Pigs'!1:6000,22)), "-",VLOOKUP(FX9,'G Pigs'!1:6000,22))</f>
        <v>3.2749999999999999</v>
      </c>
      <c r="FY34" s="217">
        <f>IF(ISERROR(VLOOKUP(FY9,'G Pigs'!1:6000,22)), "-",VLOOKUP(FY9,'G Pigs'!1:6000,22))</f>
        <v>3.2749999999999999</v>
      </c>
      <c r="FZ34" s="217">
        <f>IF(ISERROR(VLOOKUP(FZ9,'G Pigs'!1:6000,22)), "-",VLOOKUP(FZ9,'G Pigs'!1:6000,22))</f>
        <v>3.2749999999999999</v>
      </c>
      <c r="GA34" s="217">
        <f>IF(ISERROR(VLOOKUP(GA9,'G Pigs'!1:6000,22)), "-",VLOOKUP(GA9,'G Pigs'!1:6000,22))</f>
        <v>3.2749999999999999</v>
      </c>
      <c r="GB34" s="217">
        <f>IF(ISERROR(VLOOKUP(GB9,'G Pigs'!1:6000,22)), "-",VLOOKUP(GB9,'G Pigs'!1:6000,22))</f>
        <v>3.2749999999999999</v>
      </c>
      <c r="GC34" s="217">
        <f>IF(ISERROR(VLOOKUP(GC9,'G Pigs'!1:6000,22)), "-",VLOOKUP(GC9,'G Pigs'!1:6000,22))</f>
        <v>3.2749999999999999</v>
      </c>
      <c r="GD34" s="217">
        <f>IF(ISERROR(VLOOKUP(GD9,'G Pigs'!1:6000,22)), "-",VLOOKUP(GD9,'G Pigs'!1:6000,22))</f>
        <v>3.2749999999999999</v>
      </c>
      <c r="GE34" s="217">
        <f>IF(ISERROR(VLOOKUP(GE9,'G Pigs'!1:6000,22)), "-",VLOOKUP(GE9,'G Pigs'!1:6000,22))</f>
        <v>3.4</v>
      </c>
      <c r="GF34" s="217">
        <f>IF(ISERROR(VLOOKUP(GF9,'G Pigs'!1:6000,22)), "-",VLOOKUP(GF9,'G Pigs'!1:6000,22))</f>
        <v>3.7</v>
      </c>
      <c r="GG34" s="217">
        <f>IF(ISERROR(VLOOKUP(GG9,'G Pigs'!1:6000,22)), "-",VLOOKUP(GG9,'G Pigs'!1:6000,22))</f>
        <v>3.9750000000000001</v>
      </c>
      <c r="GH34" s="217">
        <f>IF(ISERROR(VLOOKUP(GH9,'G Pigs'!1:6000,22)), "-",VLOOKUP(GH9,'G Pigs'!1:6000,22))</f>
        <v>4.125</v>
      </c>
      <c r="GI34" s="217">
        <f>IF(ISERROR(VLOOKUP(GI9,'G Pigs'!1:6000,22)), "-",VLOOKUP(GI9,'G Pigs'!1:6000,22))</f>
        <v>4.1500000000000004</v>
      </c>
      <c r="GJ34" s="217">
        <f>IF(ISERROR(VLOOKUP(GJ9,'G Pigs'!1:6000,22)), "-",VLOOKUP(GJ9,'G Pigs'!1:6000,22))</f>
        <v>4.1500000000000004</v>
      </c>
      <c r="GK34" s="217">
        <f>IF(ISERROR(VLOOKUP(GK9,'G Pigs'!1:6000,22)), "-",VLOOKUP(GK9,'G Pigs'!1:6000,22))</f>
        <v>4.1500000000000004</v>
      </c>
      <c r="GL34" s="217">
        <f>IF(ISERROR(VLOOKUP(GL9,'G Pigs'!1:6000,22)), "-",VLOOKUP(GL9,'G Pigs'!1:6000,22))</f>
        <v>4.05</v>
      </c>
      <c r="GM34" s="217">
        <f>IF(ISERROR(VLOOKUP(GM9,'G Pigs'!1:6000,22)), "-",VLOOKUP(GM9,'G Pigs'!1:6000,22))</f>
        <v>4.05</v>
      </c>
      <c r="GN34" s="217">
        <f>IF(ISERROR(VLOOKUP(GN9,'G Pigs'!1:6000,22)), "-",VLOOKUP(GN9,'G Pigs'!1:6000,22))</f>
        <v>3.9</v>
      </c>
      <c r="GO34" s="217">
        <f>IF(ISERROR(VLOOKUP(GO9,'G Pigs'!1:6000,22)), "-",VLOOKUP(GO9,'G Pigs'!1:6000,22))</f>
        <v>3.7750000000000004</v>
      </c>
      <c r="GP34" s="217">
        <f>IF(ISERROR(VLOOKUP(GP9,'G Pigs'!1:6000,22)), "-",VLOOKUP(GP9,'G Pigs'!1:6000,22))</f>
        <v>3.75</v>
      </c>
      <c r="GQ34" s="217">
        <f>IF(ISERROR(VLOOKUP(GQ9,'G Pigs'!1:6000,22)), "-",VLOOKUP(GQ9,'G Pigs'!1:6000,22))</f>
        <v>3.75</v>
      </c>
      <c r="GR34" s="217">
        <f>IF(ISERROR(VLOOKUP(GR9,'G Pigs'!1:6000,22)), "-",VLOOKUP(GR9,'G Pigs'!1:6000,22))</f>
        <v>3.75</v>
      </c>
      <c r="GS34" s="217">
        <f>IF(ISERROR(VLOOKUP(GS9,'G Pigs'!1:6000,22)), "-",VLOOKUP(GS9,'G Pigs'!1:6000,22))</f>
        <v>3.8250000000000002</v>
      </c>
      <c r="GT34" s="217">
        <f>IF(ISERROR(VLOOKUP(GT9,'G Pigs'!1:6000,22)), "-",VLOOKUP(GT9,'G Pigs'!1:6000,22))</f>
        <v>3.85</v>
      </c>
      <c r="GU34" s="217">
        <f>IF(ISERROR(VLOOKUP(GU9,'G Pigs'!1:6000,22)), "-",VLOOKUP(GU9,'G Pigs'!1:6000,22))</f>
        <v>3.9249999999999998</v>
      </c>
      <c r="GV34" s="217">
        <f>IF(ISERROR(VLOOKUP(GV9,'G Pigs'!1:6000,22)), "-",VLOOKUP(GV9,'G Pigs'!1:6000,22))</f>
        <v>3.9249999999999998</v>
      </c>
      <c r="GW34" s="217">
        <f>IF(ISERROR(VLOOKUP(GW9,'G Pigs'!1:6000,22)), "-",VLOOKUP(GW9,'G Pigs'!1:6000,22))</f>
        <v>3.8250000000000002</v>
      </c>
      <c r="GX34" s="217">
        <f>IF(ISERROR(VLOOKUP(GX9,'G Pigs'!1:6000,22)), "-",VLOOKUP(GX9,'G Pigs'!1:6000,22))</f>
        <v>3.8</v>
      </c>
      <c r="GY34" s="217">
        <f>IF(ISERROR(VLOOKUP(GY9,'G Pigs'!1:6000,22)), "-",VLOOKUP(GY9,'G Pigs'!1:6000,22))</f>
        <v>3.8</v>
      </c>
      <c r="GZ34" s="217">
        <f>IF(ISERROR(VLOOKUP(GZ9,'G Pigs'!1:6000,22)), "-",VLOOKUP(GZ9,'G Pigs'!1:6000,22))</f>
        <v>3.8</v>
      </c>
      <c r="HA34" s="217">
        <f>IF(ISERROR(VLOOKUP(HA9,'G Pigs'!1:6000,22)), "-",VLOOKUP(HA9,'G Pigs'!1:6000,22))</f>
        <v>3.75</v>
      </c>
      <c r="HB34" s="217">
        <f>IF(ISERROR(VLOOKUP(HB9,'G Pigs'!1:6000,22)), "-",VLOOKUP(HB9,'G Pigs'!1:6000,22))</f>
        <v>3.7</v>
      </c>
      <c r="HC34" s="217">
        <f>IF(ISERROR(VLOOKUP(HC9,'G Pigs'!1:6000,22)), "-",VLOOKUP(HC9,'G Pigs'!1:6000,22))</f>
        <v>3.5750000000000002</v>
      </c>
      <c r="HD34" s="217">
        <f>IF(ISERROR(VLOOKUP(HD9,'G Pigs'!1:6000,22)), "-",VLOOKUP(HD9,'G Pigs'!1:6000,22))</f>
        <v>3.5</v>
      </c>
      <c r="HE34" s="217">
        <f>IF(ISERROR(VLOOKUP(HE9,'G Pigs'!1:6000,22)), "-",VLOOKUP(HE9,'G Pigs'!1:6000,22))</f>
        <v>3.375</v>
      </c>
      <c r="HF34" s="217">
        <f>IF(ISERROR(VLOOKUP(HF9,'G Pigs'!1:6000,22)), "-",VLOOKUP(HF9,'G Pigs'!1:6000,22))</f>
        <v>3.35</v>
      </c>
      <c r="HG34" s="217">
        <f>IF(ISERROR(VLOOKUP(HG9,'G Pigs'!1:6000,22)), "-",VLOOKUP(HG9,'G Pigs'!1:6000,22))</f>
        <v>3.44</v>
      </c>
      <c r="HH34" s="217">
        <f>IF(ISERROR(VLOOKUP(HH9,'G Pigs'!1:6000,22)), "-",VLOOKUP(HH9,'G Pigs'!1:6000,22))</f>
        <v>3.45</v>
      </c>
      <c r="HI34" s="217">
        <f>IF(ISERROR(VLOOKUP(HI9,'G Pigs'!1:6000,22)), "-",VLOOKUP(HI9,'G Pigs'!1:6000,22))</f>
        <v>3.45</v>
      </c>
      <c r="HJ34" s="217">
        <f>IF(ISERROR(VLOOKUP(HJ9,'G Pigs'!1:6000,22)), "-",VLOOKUP(HJ9,'G Pigs'!1:6000,22))</f>
        <v>3.45</v>
      </c>
      <c r="HK34" s="217">
        <f>IF(ISERROR(VLOOKUP(HK9,'G Pigs'!1:6000,22)), "-",VLOOKUP(HK9,'G Pigs'!1:6000,22))</f>
        <v>3.45</v>
      </c>
      <c r="HL34" s="217">
        <f>IF(ISERROR(VLOOKUP(HL9,'G Pigs'!1:6000,22)), "-",VLOOKUP(HL9,'G Pigs'!1:6000,22))</f>
        <v>3.45</v>
      </c>
      <c r="HM34" s="217">
        <f>IF(ISERROR(VLOOKUP(HM9,'G Pigs'!1:6000,22)), "-",VLOOKUP(HM9,'G Pigs'!1:6000,22))</f>
        <v>3.35</v>
      </c>
      <c r="HN34" s="217">
        <f>IF(ISERROR(VLOOKUP(HN9,'G Pigs'!1:6000,22)), "-",VLOOKUP(HN9,'G Pigs'!1:6000,22))</f>
        <v>3.0750000000000002</v>
      </c>
      <c r="HO34" s="217">
        <f>IF(ISERROR(VLOOKUP(HO9,'G Pigs'!1:6000,22)), "-",VLOOKUP(HO9,'G Pigs'!1:6000,22))</f>
        <v>3.0250000000000004</v>
      </c>
      <c r="HP34" s="217">
        <f>IF(ISERROR(VLOOKUP(HP9,'G Pigs'!1:6000,22)), "-",VLOOKUP(HP9,'G Pigs'!1:6000,22))</f>
        <v>3.0250000000000004</v>
      </c>
      <c r="HQ34" s="217">
        <f>IF(ISERROR(VLOOKUP(HQ9,'G Pigs'!1:6000,22)), "-",VLOOKUP(HQ9,'G Pigs'!1:6000,22))</f>
        <v>3.0250000000000004</v>
      </c>
      <c r="HR34" s="217">
        <f>IF(ISERROR(VLOOKUP(HR9,'G Pigs'!1:6000,22)), "-",VLOOKUP(HR9,'G Pigs'!1:6000,22))</f>
        <v>3.0250000000000004</v>
      </c>
      <c r="HS34" s="217">
        <f>IF(ISERROR(VLOOKUP(HS9,'G Pigs'!1:6000,22)), "-",VLOOKUP(HS9,'G Pigs'!1:6000,22))</f>
        <v>3.05</v>
      </c>
      <c r="HT34" s="217">
        <f>IF(ISERROR(VLOOKUP(HT9,'G Pigs'!1:6000,22)), "-",VLOOKUP(HT9,'G Pigs'!1:6000,22))</f>
        <v>3.05</v>
      </c>
      <c r="HU34" s="217">
        <f>IF(ISERROR(VLOOKUP(HU9,'G Pigs'!1:6000,22)), "-",VLOOKUP(HU9,'G Pigs'!1:6000,22))</f>
        <v>3.05</v>
      </c>
      <c r="HV34" s="217">
        <f>IF(ISERROR(VLOOKUP(HV9,'G Pigs'!1:6000,22)), "-",VLOOKUP(HV9,'G Pigs'!1:6000,22))</f>
        <v>3.05</v>
      </c>
      <c r="HW34" s="217">
        <f>IF(ISERROR(VLOOKUP(HW9,'G Pigs'!1:6000,22)), "-",VLOOKUP(HW9,'G Pigs'!1:6000,22))</f>
        <v>2.85</v>
      </c>
      <c r="HX34" s="217">
        <f>IF(ISERROR(VLOOKUP(HX9,'G Pigs'!1:6000,22)), "-",VLOOKUP(HX9,'G Pigs'!1:6000,22))</f>
        <v>2.8250000000000002</v>
      </c>
      <c r="HY34" s="217">
        <f>IF(ISERROR(VLOOKUP(HY9,'G Pigs'!1:6000,22)), "-",VLOOKUP(HY9,'G Pigs'!1:6000,22))</f>
        <v>2.8</v>
      </c>
      <c r="HZ34" s="217">
        <f>IF(ISERROR(VLOOKUP(HZ9,'G Pigs'!1:6000,22)), "-",VLOOKUP(HZ9,'G Pigs'!1:6000,22))</f>
        <v>2.8</v>
      </c>
      <c r="IA34" s="217">
        <f>IF(ISERROR(VLOOKUP(IA9,'G Pigs'!1:6000,22)), "-",VLOOKUP(IA9,'G Pigs'!1:6000,22))</f>
        <v>2.8</v>
      </c>
      <c r="IB34" s="217">
        <f>IF(ISERROR(VLOOKUP(IB9,'G Pigs'!1:6000,22)), "-",VLOOKUP(IB9,'G Pigs'!1:6000,22))</f>
        <v>2.7</v>
      </c>
      <c r="IC34" s="217">
        <f>IF(ISERROR(VLOOKUP(IC9,'G Pigs'!1:6000,22)), "-",VLOOKUP(IC9,'G Pigs'!1:6000,22))</f>
        <v>2.7</v>
      </c>
      <c r="ID34" s="217">
        <f>IF(ISERROR(VLOOKUP(ID9,'G Pigs'!1:6000,22)), "-",VLOOKUP(ID9,'G Pigs'!1:6000,22))</f>
        <v>2.7</v>
      </c>
      <c r="IE34" s="217">
        <f>IF(ISERROR(VLOOKUP(IE9,'G Pigs'!1:6000,22)), "-",VLOOKUP(IE9,'G Pigs'!1:6000,22))</f>
        <v>2.65</v>
      </c>
      <c r="IF34" s="217">
        <f>IF(ISERROR(VLOOKUP(IF9,'G Pigs'!1:6000,22)), "-",VLOOKUP(IF9,'G Pigs'!1:6000,22))</f>
        <v>2.65</v>
      </c>
      <c r="IG34" s="217">
        <f>IF(ISERROR(VLOOKUP(IG9,'G Pigs'!1:6000,22)), "-",VLOOKUP(IG9,'G Pigs'!1:6000,22))</f>
        <v>2.5499999999999998</v>
      </c>
      <c r="IH34" s="217">
        <f>IF(ISERROR(VLOOKUP(IH9,'G Pigs'!1:6000,22)), "-",VLOOKUP(IH9,'G Pigs'!1:6000,22))</f>
        <v>2.5</v>
      </c>
      <c r="II34" s="217">
        <f>IF(ISERROR(VLOOKUP(II9,'G Pigs'!1:6000,22)), "-",VLOOKUP(II9,'G Pigs'!1:6000,22))</f>
        <v>2.5</v>
      </c>
      <c r="IJ34" s="217" t="str">
        <f>IF(ISERROR(VLOOKUP(IJ9,'G Pigs'!1:6000,22)), "-",VLOOKUP(IJ9,'G Pigs'!1:6000,22))</f>
        <v>na</v>
      </c>
      <c r="IK34" s="217" t="str">
        <f>IF(ISERROR(VLOOKUP(IK9,'G Pigs'!1:6000,22)), "-",VLOOKUP(IK9,'G Pigs'!1:6000,22))</f>
        <v>na</v>
      </c>
      <c r="IL34" s="217">
        <f>IF(ISERROR(VLOOKUP(IL9,'G Pigs'!1:6000,22)), "-",VLOOKUP(IL9,'G Pigs'!1:6000,22))</f>
        <v>2.4500000000000002</v>
      </c>
      <c r="IM34" s="217">
        <f>IF(ISERROR(VLOOKUP(IM9,'G Pigs'!1:6000,22)), "-",VLOOKUP(IM9,'G Pigs'!1:6000,22))</f>
        <v>2.4500000000000002</v>
      </c>
      <c r="IN34" s="217">
        <f>IF(ISERROR(VLOOKUP(IN9,'G Pigs'!1:6000,22)), "-",VLOOKUP(IN9,'G Pigs'!1:6000,22))</f>
        <v>2.4500000000000002</v>
      </c>
      <c r="IO34" s="217">
        <f>IF(ISERROR(VLOOKUP(IO9,'G Pigs'!1:6000,22)), "-",VLOOKUP(IO9,'G Pigs'!1:6000,22))</f>
        <v>2.4500000000000002</v>
      </c>
      <c r="IP34" s="217">
        <f>IF(ISERROR(VLOOKUP(IP9,'G Pigs'!1:6000,22)), "-",VLOOKUP(IP9,'G Pigs'!1:6000,22))</f>
        <v>2.4249999999999998</v>
      </c>
      <c r="IQ34" s="217">
        <f>IF(ISERROR(VLOOKUP(IQ9,'G Pigs'!1:6000,22)), "-",VLOOKUP(IQ9,'G Pigs'!1:6000,22))</f>
        <v>2.4249999999999998</v>
      </c>
      <c r="IR34" s="217">
        <f>IF(ISERROR(VLOOKUP(IR9,'G Pigs'!1:6000,22)), "-",VLOOKUP(IR9,'G Pigs'!1:6000,22))</f>
        <v>2.4249999999999998</v>
      </c>
      <c r="IS34" s="217">
        <f>IF(ISERROR(VLOOKUP(IS9,'G Pigs'!1:6000,22)), "-",VLOOKUP(IS9,'G Pigs'!1:6000,22))</f>
        <v>2.4</v>
      </c>
      <c r="IT34" s="217">
        <f>IF(ISERROR(VLOOKUP(IT9,'G Pigs'!1:6000,22)), "-",VLOOKUP(IT9,'G Pigs'!1:6000,22))</f>
        <v>2.4</v>
      </c>
      <c r="IU34" s="217">
        <f>IF(ISERROR(VLOOKUP(IU9,'G Pigs'!1:6000,22)), "-",VLOOKUP(IU9,'G Pigs'!1:6000,22))</f>
        <v>2.5499999999999998</v>
      </c>
      <c r="IV34" s="217">
        <f>IF(ISERROR(VLOOKUP(IV9,'G Pigs'!1:6000,22)), "-",VLOOKUP(IV9,'G Pigs'!1:6000,22))</f>
        <v>2.7</v>
      </c>
      <c r="IW34" s="217">
        <f>IF(ISERROR(VLOOKUP(IW9,'G Pigs'!1:6000,22)), "-",VLOOKUP(IW9,'G Pigs'!1:6000,22))</f>
        <v>2.75</v>
      </c>
      <c r="IX34" s="217">
        <f>IF(ISERROR(VLOOKUP(IX9,'G Pigs'!1:6000,22)), "-",VLOOKUP(IX9,'G Pigs'!1:6000,22))</f>
        <v>2.75</v>
      </c>
      <c r="IY34" s="217">
        <f>IF(ISERROR(VLOOKUP(IY9,'G Pigs'!1:6000,22)), "-",VLOOKUP(IY9,'G Pigs'!1:6000,22))</f>
        <v>2.75</v>
      </c>
      <c r="IZ34" s="217">
        <f>IF(ISERROR(VLOOKUP(IZ9,'G Pigs'!1:6000,22)), "-",VLOOKUP(IZ9,'G Pigs'!1:6000,22))</f>
        <v>2.75</v>
      </c>
      <c r="JA34" s="217">
        <f>IF(ISERROR(VLOOKUP(JA9,'G Pigs'!1:6000,22)), "-",VLOOKUP(JA9,'G Pigs'!1:6000,22))</f>
        <v>2.7250000000000001</v>
      </c>
      <c r="JB34" s="217">
        <f>IF(ISERROR(VLOOKUP(JB9,'G Pigs'!1:6000,22)), "-",VLOOKUP(JB9,'G Pigs'!1:6000,22))</f>
        <v>2.7250000000000001</v>
      </c>
      <c r="JC34" s="217">
        <f>IF(ISERROR(VLOOKUP(JC9,'G Pigs'!1:6000,22)), "-",VLOOKUP(JC9,'G Pigs'!1:6000,22))</f>
        <v>2.65</v>
      </c>
      <c r="JD34" s="217">
        <f>IF(ISERROR(VLOOKUP(JD9,'G Pigs'!1:6000,22)), "-",VLOOKUP(JD9,'G Pigs'!1:6000,22))</f>
        <v>2.65</v>
      </c>
      <c r="JE34" s="217">
        <f>IF(ISERROR(VLOOKUP(JE9,'G Pigs'!1:6000,22)), "-",VLOOKUP(JE9,'G Pigs'!1:6000,22))</f>
        <v>2.65</v>
      </c>
      <c r="JW34" s="231"/>
      <c r="JX34" s="231"/>
    </row>
    <row r="35" spans="1:284" ht="15" customHeight="1">
      <c r="B35" s="233"/>
      <c r="C35" s="259"/>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c r="BW35" s="244"/>
      <c r="BX35" s="244"/>
      <c r="BY35" s="244"/>
      <c r="BZ35" s="244"/>
      <c r="CA35" s="244"/>
      <c r="CB35" s="244"/>
      <c r="CC35" s="244"/>
      <c r="CD35" s="244"/>
      <c r="CE35" s="244"/>
      <c r="CF35" s="244"/>
      <c r="CG35" s="244"/>
      <c r="CH35" s="244"/>
      <c r="CI35" s="244"/>
      <c r="CJ35" s="244"/>
      <c r="CK35" s="244"/>
      <c r="CL35" s="244"/>
      <c r="CM35" s="244"/>
      <c r="CN35" s="244"/>
      <c r="CO35" s="244"/>
      <c r="CP35" s="244"/>
      <c r="CQ35" s="244"/>
      <c r="CR35" s="244"/>
      <c r="CS35" s="244"/>
      <c r="CT35" s="244"/>
      <c r="CU35" s="244"/>
      <c r="CV35" s="244"/>
      <c r="CW35" s="244"/>
      <c r="CX35" s="244"/>
      <c r="CY35" s="244"/>
      <c r="CZ35" s="244"/>
      <c r="DA35" s="244"/>
      <c r="DB35" s="244"/>
      <c r="DC35" s="244"/>
      <c r="DD35" s="244"/>
      <c r="DE35" s="244"/>
      <c r="DF35" s="244"/>
      <c r="DG35" s="244"/>
      <c r="DH35" s="244"/>
      <c r="DI35" s="244"/>
      <c r="DJ35" s="244"/>
      <c r="DK35" s="244"/>
      <c r="DL35" s="244"/>
      <c r="DM35" s="244"/>
      <c r="DN35" s="244"/>
      <c r="DO35" s="244"/>
      <c r="DP35" s="244"/>
      <c r="DQ35" s="244"/>
      <c r="DR35" s="244"/>
      <c r="DS35" s="244"/>
      <c r="DT35" s="244"/>
      <c r="DU35" s="244"/>
      <c r="DV35" s="244"/>
      <c r="DW35" s="244"/>
      <c r="DX35" s="244"/>
      <c r="DY35" s="244"/>
      <c r="DZ35" s="244"/>
      <c r="EA35" s="244"/>
      <c r="EB35" s="244"/>
      <c r="EC35" s="244"/>
      <c r="ED35" s="244"/>
      <c r="EE35" s="244"/>
      <c r="EF35" s="244"/>
      <c r="EG35" s="244"/>
      <c r="EH35" s="244"/>
      <c r="EI35" s="244"/>
      <c r="EJ35" s="244"/>
      <c r="EK35" s="244"/>
      <c r="EL35" s="244"/>
      <c r="EM35" s="244"/>
      <c r="EN35" s="244"/>
      <c r="EO35" s="244"/>
      <c r="EP35" s="244"/>
      <c r="EQ35" s="244"/>
      <c r="ER35" s="244"/>
      <c r="ES35" s="244"/>
      <c r="ET35" s="244"/>
      <c r="EU35" s="244"/>
      <c r="EV35" s="244"/>
      <c r="EW35" s="244"/>
      <c r="EX35" s="244"/>
      <c r="EY35" s="244"/>
      <c r="EZ35" s="244"/>
      <c r="FA35" s="244"/>
      <c r="FB35" s="244"/>
      <c r="FC35" s="244"/>
      <c r="FD35" s="244"/>
      <c r="FE35" s="244"/>
      <c r="FF35" s="244"/>
      <c r="FG35" s="244"/>
      <c r="FH35" s="244"/>
      <c r="FI35" s="244"/>
      <c r="FJ35" s="244"/>
      <c r="FK35" s="244"/>
      <c r="FL35" s="244"/>
      <c r="FM35" s="244"/>
      <c r="FN35" s="244"/>
      <c r="FO35" s="244"/>
      <c r="FP35" s="244"/>
      <c r="FQ35" s="244"/>
      <c r="FR35" s="244"/>
      <c r="FS35" s="244"/>
      <c r="FT35" s="244"/>
      <c r="FU35" s="244"/>
      <c r="FV35" s="244"/>
      <c r="FW35" s="244"/>
      <c r="FX35" s="244"/>
      <c r="FY35" s="244"/>
      <c r="FZ35" s="244"/>
      <c r="GA35" s="244"/>
      <c r="GB35" s="244"/>
      <c r="GC35" s="244"/>
      <c r="GD35" s="244"/>
      <c r="GE35" s="244"/>
      <c r="GF35" s="244"/>
      <c r="GG35" s="244"/>
      <c r="GH35" s="244"/>
      <c r="GI35" s="244"/>
      <c r="GJ35" s="244"/>
      <c r="GK35" s="244"/>
      <c r="GL35" s="244"/>
      <c r="GM35" s="244"/>
      <c r="GN35" s="244"/>
      <c r="GO35" s="244"/>
      <c r="GP35" s="244"/>
      <c r="GQ35" s="244"/>
      <c r="GR35" s="244"/>
      <c r="GS35" s="244"/>
      <c r="GT35" s="244"/>
      <c r="GU35" s="244"/>
      <c r="GV35" s="244"/>
      <c r="GW35" s="244"/>
      <c r="GX35" s="244"/>
      <c r="GY35" s="244"/>
      <c r="GZ35" s="244"/>
      <c r="HA35" s="244"/>
      <c r="HB35" s="244"/>
      <c r="HC35" s="244"/>
      <c r="HD35" s="244"/>
      <c r="HE35" s="244"/>
      <c r="HF35" s="244"/>
      <c r="HG35" s="244"/>
      <c r="HH35" s="244"/>
      <c r="HI35" s="244"/>
      <c r="HJ35" s="244"/>
      <c r="HK35" s="244"/>
      <c r="HL35" s="244"/>
      <c r="HM35" s="244"/>
      <c r="HN35" s="244"/>
      <c r="HO35" s="244"/>
      <c r="HP35" s="244"/>
      <c r="HQ35" s="244"/>
      <c r="HR35" s="244"/>
      <c r="HS35" s="244"/>
      <c r="HT35" s="244"/>
      <c r="HU35" s="244"/>
      <c r="HV35" s="244"/>
      <c r="HW35" s="244"/>
      <c r="HX35" s="244"/>
      <c r="HY35" s="244"/>
      <c r="HZ35" s="244"/>
      <c r="IA35" s="244"/>
      <c r="IB35" s="244"/>
      <c r="IC35" s="244"/>
      <c r="ID35" s="244"/>
      <c r="IE35" s="244"/>
      <c r="IF35" s="244"/>
      <c r="IG35" s="244"/>
      <c r="IH35" s="244"/>
      <c r="II35" s="244"/>
      <c r="IJ35" s="244"/>
      <c r="IK35" s="244"/>
      <c r="IL35" s="244"/>
      <c r="IM35" s="244"/>
      <c r="IN35" s="244"/>
      <c r="IO35" s="244"/>
      <c r="IP35" s="244"/>
      <c r="IQ35" s="244"/>
      <c r="IR35" s="244"/>
      <c r="IS35" s="244"/>
      <c r="IT35" s="244"/>
      <c r="IU35" s="244"/>
      <c r="IV35" s="244"/>
      <c r="IW35" s="244"/>
      <c r="IX35" s="244"/>
      <c r="IY35" s="244"/>
      <c r="IZ35" s="244"/>
      <c r="JA35" s="244"/>
      <c r="JB35" s="244"/>
      <c r="JC35" s="245"/>
      <c r="JD35" s="245"/>
      <c r="JW35" s="231"/>
      <c r="JX35" s="231"/>
    </row>
    <row r="36" spans="1:284" ht="15" customHeight="1">
      <c r="B36" s="247"/>
      <c r="C36" s="253"/>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C36" s="248"/>
      <c r="DD36" s="248"/>
      <c r="DE36" s="248"/>
      <c r="DF36" s="248"/>
      <c r="DG36" s="248"/>
      <c r="DH36" s="248"/>
      <c r="DI36" s="248"/>
      <c r="DJ36" s="248"/>
      <c r="DK36" s="248"/>
      <c r="DL36" s="248"/>
      <c r="DM36" s="248"/>
      <c r="DN36" s="248"/>
      <c r="DO36" s="248"/>
      <c r="DP36" s="248"/>
      <c r="DQ36" s="248"/>
      <c r="DR36" s="248"/>
      <c r="DS36" s="248"/>
      <c r="DT36" s="248"/>
      <c r="DU36" s="248"/>
      <c r="DV36" s="248"/>
      <c r="DW36" s="248"/>
      <c r="DX36" s="248"/>
      <c r="DY36" s="248"/>
      <c r="DZ36" s="248"/>
      <c r="EA36" s="248"/>
      <c r="EB36" s="248"/>
      <c r="EC36" s="248"/>
      <c r="ED36" s="248"/>
      <c r="EE36" s="248"/>
      <c r="EF36" s="248"/>
      <c r="EG36" s="248"/>
      <c r="EH36" s="248"/>
      <c r="EI36" s="248"/>
      <c r="EJ36" s="248"/>
      <c r="EK36" s="248"/>
      <c r="EL36" s="248"/>
      <c r="EM36" s="248"/>
      <c r="EN36" s="248"/>
      <c r="EO36" s="248"/>
      <c r="EP36" s="248"/>
      <c r="EQ36" s="248"/>
      <c r="ER36" s="248"/>
      <c r="ES36" s="248"/>
      <c r="ET36" s="248"/>
      <c r="EU36" s="248"/>
      <c r="EV36" s="248"/>
      <c r="EW36" s="248"/>
      <c r="EX36" s="248"/>
      <c r="EY36" s="248"/>
      <c r="EZ36" s="248"/>
      <c r="FA36" s="248"/>
      <c r="FB36" s="248"/>
      <c r="FC36" s="248"/>
      <c r="FD36" s="248"/>
      <c r="FE36" s="248"/>
      <c r="FF36" s="248"/>
      <c r="FG36" s="248"/>
      <c r="FH36" s="248"/>
      <c r="FI36" s="248"/>
      <c r="FJ36" s="248"/>
      <c r="FK36" s="248"/>
      <c r="FL36" s="248"/>
      <c r="FM36" s="248"/>
      <c r="FN36" s="248"/>
      <c r="FO36" s="248"/>
      <c r="FP36" s="248"/>
      <c r="FQ36" s="248"/>
      <c r="FR36" s="248"/>
      <c r="FS36" s="248"/>
      <c r="FT36" s="248"/>
      <c r="FU36" s="248"/>
      <c r="FV36" s="248"/>
      <c r="FW36" s="248"/>
      <c r="FX36" s="248"/>
      <c r="FY36" s="248"/>
      <c r="FZ36" s="248"/>
      <c r="GA36" s="248"/>
      <c r="GB36" s="248"/>
      <c r="GC36" s="248"/>
      <c r="GD36" s="248"/>
      <c r="GE36" s="248"/>
      <c r="GF36" s="248"/>
      <c r="GG36" s="248"/>
      <c r="GH36" s="248"/>
      <c r="GI36" s="248"/>
      <c r="GJ36" s="248"/>
      <c r="GK36" s="248"/>
      <c r="GL36" s="248"/>
      <c r="GM36" s="248"/>
      <c r="GN36" s="248"/>
      <c r="GO36" s="248"/>
      <c r="GP36" s="248"/>
      <c r="GQ36" s="248"/>
      <c r="GR36" s="248"/>
      <c r="GS36" s="248"/>
      <c r="GT36" s="248"/>
      <c r="GU36" s="248"/>
      <c r="GV36" s="248"/>
      <c r="GW36" s="248"/>
      <c r="GX36" s="248"/>
      <c r="GY36" s="248"/>
      <c r="GZ36" s="248"/>
      <c r="HA36" s="248"/>
      <c r="HB36" s="248"/>
      <c r="HC36" s="248"/>
      <c r="HD36" s="248"/>
      <c r="HE36" s="248"/>
      <c r="HF36" s="248"/>
      <c r="HG36" s="248"/>
      <c r="HH36" s="248"/>
      <c r="HI36" s="248"/>
      <c r="HJ36" s="248"/>
      <c r="HK36" s="248"/>
      <c r="HL36" s="248"/>
      <c r="HM36" s="248"/>
      <c r="HN36" s="248"/>
      <c r="HO36" s="248"/>
      <c r="HP36" s="248"/>
      <c r="HQ36" s="248"/>
      <c r="HR36" s="248"/>
      <c r="HS36" s="248"/>
      <c r="HT36" s="248"/>
      <c r="HU36" s="248"/>
      <c r="HV36" s="248"/>
      <c r="HW36" s="248"/>
      <c r="HX36" s="248"/>
      <c r="HY36" s="248"/>
      <c r="HZ36" s="248"/>
      <c r="IA36" s="248"/>
      <c r="IB36" s="248"/>
      <c r="IC36" s="248"/>
      <c r="ID36" s="248"/>
      <c r="IE36" s="248"/>
      <c r="IF36" s="248"/>
      <c r="IG36" s="248"/>
      <c r="IH36" s="248"/>
      <c r="II36" s="248"/>
      <c r="IJ36" s="248"/>
      <c r="IK36" s="248"/>
      <c r="IL36" s="248"/>
      <c r="IM36" s="248"/>
      <c r="IN36" s="248"/>
      <c r="IO36" s="248"/>
      <c r="IP36" s="248"/>
      <c r="IQ36" s="248"/>
      <c r="IR36" s="248"/>
      <c r="IS36" s="248"/>
      <c r="IT36" s="248"/>
      <c r="IU36" s="248"/>
      <c r="IV36" s="248"/>
      <c r="IW36" s="248"/>
      <c r="IX36" s="248"/>
      <c r="IY36" s="248"/>
      <c r="IZ36" s="248"/>
      <c r="JA36" s="248"/>
      <c r="JB36" s="248"/>
      <c r="JC36" s="245"/>
      <c r="JD36" s="245"/>
      <c r="JG36" s="249"/>
      <c r="JH36" s="249"/>
      <c r="JW36" s="231"/>
      <c r="JX36" s="231"/>
    </row>
    <row r="37" spans="1:284" ht="15" customHeight="1">
      <c r="B37" s="250"/>
      <c r="C37" s="256"/>
      <c r="JG37" s="249"/>
      <c r="JH37" s="249"/>
      <c r="JW37" s="231"/>
      <c r="JX37" s="231"/>
    </row>
    <row r="38" spans="1:284">
      <c r="JW38" s="231"/>
      <c r="JX38" s="231"/>
    </row>
    <row r="39" spans="1:284">
      <c r="A39" s="251"/>
      <c r="B39" s="252"/>
      <c r="JW39" s="231"/>
      <c r="JX39" s="231"/>
    </row>
    <row r="40" spans="1:284">
      <c r="A40" s="237"/>
      <c r="B40" s="237"/>
      <c r="JW40" s="231"/>
      <c r="JX40" s="231"/>
    </row>
    <row r="41" spans="1:284">
      <c r="JW41" s="231"/>
      <c r="JX41" s="231"/>
    </row>
    <row r="42" spans="1:284" ht="12.5">
      <c r="C42" s="260"/>
      <c r="JW42" s="231"/>
      <c r="JX42" s="231"/>
    </row>
    <row r="43" spans="1:284" ht="12.5">
      <c r="C43" s="261"/>
      <c r="JW43" s="231"/>
      <c r="JX43" s="231"/>
    </row>
    <row r="44" spans="1:284" ht="12.5">
      <c r="C44" s="262"/>
      <c r="JW44" s="231"/>
      <c r="JX44" s="231"/>
    </row>
    <row r="45" spans="1:284" ht="12.5">
      <c r="C45" s="260"/>
      <c r="JW45" s="231"/>
      <c r="JX45" s="231"/>
    </row>
    <row r="46" spans="1:284" ht="12.5">
      <c r="C46" s="260"/>
      <c r="JW46" s="231"/>
      <c r="JX46" s="231"/>
    </row>
    <row r="47" spans="1:284" ht="12.5">
      <c r="C47" s="260"/>
      <c r="JW47" s="231"/>
      <c r="JX47" s="231"/>
    </row>
    <row r="48" spans="1:284">
      <c r="JW48" s="231"/>
      <c r="JX48" s="231"/>
    </row>
    <row r="49" spans="1:284">
      <c r="A49" s="237"/>
      <c r="JW49" s="231"/>
      <c r="JX49" s="231"/>
    </row>
    <row r="50" spans="1:284">
      <c r="JW50" s="231"/>
      <c r="JX50" s="231"/>
    </row>
    <row r="51" spans="1:284">
      <c r="JW51" s="231"/>
      <c r="JX51" s="231"/>
    </row>
    <row r="52" spans="1:284">
      <c r="JW52" s="231"/>
      <c r="JX52" s="231"/>
    </row>
    <row r="53" spans="1:284">
      <c r="JW53" s="231"/>
      <c r="JX53" s="231"/>
    </row>
    <row r="54" spans="1:284">
      <c r="JW54" s="231"/>
      <c r="JX54" s="231"/>
    </row>
    <row r="55" spans="1:284">
      <c r="JW55" s="231"/>
      <c r="JX55" s="231"/>
    </row>
    <row r="56" spans="1:284">
      <c r="JW56" s="231"/>
      <c r="JX56" s="231"/>
    </row>
    <row r="57" spans="1:284">
      <c r="JW57" s="231"/>
      <c r="JX57" s="231"/>
    </row>
    <row r="58" spans="1:284">
      <c r="JW58" s="231"/>
      <c r="JX58" s="231"/>
    </row>
    <row r="59" spans="1:284">
      <c r="JW59" s="231"/>
      <c r="JX59" s="231"/>
    </row>
    <row r="60" spans="1:284">
      <c r="JW60" s="231"/>
      <c r="JX60" s="231"/>
    </row>
    <row r="61" spans="1:284">
      <c r="JW61" s="231"/>
      <c r="JX61" s="231"/>
    </row>
    <row r="62" spans="1:284">
      <c r="JW62" s="231"/>
      <c r="JX62" s="231"/>
    </row>
    <row r="63" spans="1:284">
      <c r="JW63" s="231"/>
      <c r="JX63" s="231"/>
    </row>
    <row r="64" spans="1:284">
      <c r="JW64" s="231"/>
      <c r="JX64" s="231"/>
    </row>
    <row r="65" spans="283:284">
      <c r="JW65" s="231"/>
      <c r="JX65" s="231"/>
    </row>
    <row r="66" spans="283:284">
      <c r="JW66" s="231"/>
      <c r="JX66" s="231"/>
    </row>
    <row r="67" spans="283:284">
      <c r="JW67" s="231"/>
      <c r="JX67" s="231"/>
    </row>
    <row r="68" spans="283:284">
      <c r="JW68" s="231"/>
      <c r="JX68" s="231"/>
    </row>
    <row r="69" spans="283:284">
      <c r="JW69" s="231"/>
      <c r="JX69" s="231"/>
    </row>
    <row r="70" spans="283:284">
      <c r="JW70" s="231"/>
      <c r="JX70" s="231"/>
    </row>
    <row r="71" spans="283:284">
      <c r="JW71" s="231"/>
      <c r="JX71" s="231"/>
    </row>
    <row r="72" spans="283:284">
      <c r="JW72" s="231"/>
      <c r="JX72" s="231"/>
    </row>
    <row r="73" spans="283:284">
      <c r="JW73" s="231"/>
      <c r="JX73" s="231"/>
    </row>
    <row r="74" spans="283:284">
      <c r="JW74" s="231"/>
      <c r="JX74" s="231"/>
    </row>
    <row r="75" spans="283:284">
      <c r="JW75" s="231"/>
      <c r="JX75" s="231"/>
    </row>
    <row r="76" spans="283:284">
      <c r="JW76" s="231"/>
      <c r="JX76" s="231"/>
    </row>
    <row r="77" spans="283:284">
      <c r="JW77" s="231"/>
      <c r="JX77" s="231"/>
    </row>
    <row r="78" spans="283:284">
      <c r="JW78" s="231"/>
      <c r="JX78" s="231"/>
    </row>
    <row r="79" spans="283:284">
      <c r="JW79" s="231"/>
      <c r="JX79" s="231"/>
    </row>
    <row r="80" spans="283:284">
      <c r="JW80" s="231"/>
      <c r="JX80" s="231"/>
    </row>
    <row r="81" spans="283:284">
      <c r="JW81" s="231"/>
      <c r="JX81" s="231"/>
    </row>
    <row r="82" spans="283:284">
      <c r="JW82" s="231"/>
      <c r="JX82" s="231"/>
    </row>
    <row r="83" spans="283:284">
      <c r="JW83" s="231"/>
      <c r="JX83" s="231"/>
    </row>
    <row r="84" spans="283:284">
      <c r="JW84" s="231"/>
      <c r="JX84" s="231"/>
    </row>
    <row r="85" spans="283:284">
      <c r="JW85" s="231"/>
      <c r="JX85" s="231"/>
    </row>
    <row r="86" spans="283:284">
      <c r="JW86" s="231"/>
      <c r="JX86" s="231"/>
    </row>
    <row r="87" spans="283:284">
      <c r="JW87" s="231"/>
      <c r="JX87" s="231"/>
    </row>
    <row r="88" spans="283:284">
      <c r="JW88" s="231"/>
      <c r="JX88" s="231"/>
    </row>
    <row r="89" spans="283:284">
      <c r="JW89" s="231"/>
      <c r="JX89" s="231"/>
    </row>
    <row r="90" spans="283:284">
      <c r="JW90" s="231"/>
      <c r="JX90" s="231"/>
    </row>
    <row r="91" spans="283:284">
      <c r="JW91" s="231"/>
      <c r="JX91" s="231"/>
    </row>
    <row r="92" spans="283:284">
      <c r="JW92" s="231"/>
      <c r="JX92" s="231"/>
    </row>
    <row r="93" spans="283:284">
      <c r="JW93" s="231"/>
      <c r="JX93" s="231"/>
    </row>
    <row r="94" spans="283:284">
      <c r="JW94" s="231"/>
      <c r="JX94" s="231"/>
    </row>
    <row r="95" spans="283:284">
      <c r="JW95" s="231"/>
      <c r="JX95" s="231"/>
    </row>
    <row r="96" spans="283:284">
      <c r="JW96" s="231"/>
      <c r="JX96" s="231"/>
    </row>
    <row r="97" spans="283:284">
      <c r="JW97" s="231"/>
      <c r="JX97" s="231"/>
    </row>
    <row r="98" spans="283:284">
      <c r="JW98" s="231"/>
      <c r="JX98" s="231"/>
    </row>
    <row r="99" spans="283:284">
      <c r="JW99" s="231"/>
      <c r="JX99" s="231"/>
    </row>
    <row r="100" spans="283:284">
      <c r="JW100" s="231"/>
      <c r="JX100" s="231"/>
    </row>
    <row r="101" spans="283:284">
      <c r="JW101" s="231"/>
      <c r="JX101" s="231"/>
    </row>
    <row r="102" spans="283:284">
      <c r="JW102" s="231"/>
      <c r="JX102" s="231"/>
    </row>
    <row r="103" spans="283:284">
      <c r="JW103" s="231"/>
      <c r="JX103" s="231"/>
    </row>
    <row r="104" spans="283:284">
      <c r="JW104" s="231"/>
      <c r="JX104" s="231"/>
    </row>
    <row r="105" spans="283:284">
      <c r="JW105" s="231"/>
      <c r="JX105" s="231"/>
    </row>
    <row r="106" spans="283:284">
      <c r="JW106" s="231"/>
      <c r="JX106" s="231"/>
    </row>
    <row r="107" spans="283:284">
      <c r="JW107" s="231"/>
      <c r="JX107" s="231"/>
    </row>
    <row r="108" spans="283:284">
      <c r="JW108" s="231"/>
      <c r="JX108" s="231"/>
    </row>
    <row r="109" spans="283:284">
      <c r="JW109" s="231"/>
      <c r="JX109" s="231"/>
    </row>
    <row r="110" spans="283:284">
      <c r="JW110" s="231"/>
      <c r="JX110" s="231"/>
    </row>
    <row r="111" spans="283:284">
      <c r="JW111" s="231"/>
      <c r="JX111" s="231"/>
    </row>
    <row r="112" spans="283:284">
      <c r="JW112" s="231"/>
      <c r="JX112" s="231"/>
    </row>
    <row r="113" spans="283:284">
      <c r="JW113" s="231"/>
      <c r="JX113" s="231"/>
    </row>
    <row r="114" spans="283:284">
      <c r="JW114" s="231"/>
      <c r="JX114" s="231"/>
    </row>
    <row r="115" spans="283:284">
      <c r="JW115" s="231"/>
      <c r="JX115" s="231"/>
    </row>
    <row r="116" spans="283:284">
      <c r="JW116" s="231"/>
      <c r="JX116" s="231"/>
    </row>
    <row r="117" spans="283:284">
      <c r="JW117" s="231"/>
      <c r="JX117" s="231"/>
    </row>
    <row r="118" spans="283:284">
      <c r="JW118" s="231"/>
      <c r="JX118" s="231"/>
    </row>
    <row r="119" spans="283:284">
      <c r="JW119" s="231"/>
      <c r="JX119" s="231"/>
    </row>
    <row r="120" spans="283:284">
      <c r="JW120" s="231"/>
      <c r="JX120" s="231"/>
    </row>
    <row r="121" spans="283:284">
      <c r="JW121" s="231"/>
      <c r="JX121" s="231"/>
    </row>
    <row r="122" spans="283:284">
      <c r="JW122" s="231"/>
      <c r="JX122" s="231"/>
    </row>
    <row r="123" spans="283:284">
      <c r="JW123" s="231"/>
      <c r="JX123" s="231"/>
    </row>
    <row r="124" spans="283:284">
      <c r="JW124" s="231"/>
      <c r="JX124" s="231"/>
    </row>
    <row r="125" spans="283:284">
      <c r="JW125" s="231"/>
      <c r="JX125" s="231"/>
    </row>
    <row r="126" spans="283:284">
      <c r="JW126" s="231"/>
      <c r="JX126" s="231"/>
    </row>
    <row r="127" spans="283:284">
      <c r="JW127" s="231"/>
      <c r="JX127" s="231"/>
    </row>
    <row r="128" spans="283:284">
      <c r="JW128" s="231"/>
      <c r="JX128" s="231"/>
    </row>
    <row r="129" spans="283:284">
      <c r="JW129" s="231"/>
      <c r="JX129" s="231"/>
    </row>
    <row r="130" spans="283:284">
      <c r="JW130" s="231"/>
      <c r="JX130" s="231"/>
    </row>
    <row r="131" spans="283:284">
      <c r="JW131" s="231"/>
      <c r="JX131" s="231"/>
    </row>
    <row r="132" spans="283:284">
      <c r="JW132" s="231"/>
      <c r="JX132" s="231"/>
    </row>
    <row r="133" spans="283:284">
      <c r="JW133" s="231"/>
      <c r="JX133" s="231"/>
    </row>
    <row r="134" spans="283:284">
      <c r="JW134" s="231"/>
      <c r="JX134" s="231"/>
    </row>
    <row r="135" spans="283:284">
      <c r="JW135" s="231"/>
      <c r="JX135" s="231"/>
    </row>
    <row r="136" spans="283:284">
      <c r="JW136" s="231"/>
      <c r="JX136" s="231"/>
    </row>
    <row r="137" spans="283:284">
      <c r="JW137" s="231"/>
      <c r="JX137" s="231"/>
    </row>
    <row r="138" spans="283:284">
      <c r="JW138" s="231"/>
      <c r="JX138" s="231"/>
    </row>
    <row r="139" spans="283:284">
      <c r="JW139" s="231"/>
      <c r="JX139" s="231"/>
    </row>
    <row r="140" spans="283:284">
      <c r="JW140" s="231"/>
      <c r="JX140" s="231"/>
    </row>
    <row r="141" spans="283:284">
      <c r="JW141" s="231"/>
      <c r="JX141" s="231"/>
    </row>
    <row r="142" spans="283:284">
      <c r="JW142" s="231"/>
      <c r="JX142" s="231"/>
    </row>
    <row r="143" spans="283:284">
      <c r="JW143" s="231"/>
      <c r="JX143" s="231"/>
    </row>
    <row r="144" spans="283:284">
      <c r="JW144" s="231"/>
      <c r="JX144" s="231"/>
    </row>
    <row r="145" spans="283:284">
      <c r="JW145" s="231"/>
      <c r="JX145" s="231"/>
    </row>
    <row r="146" spans="283:284">
      <c r="JW146" s="231"/>
      <c r="JX146" s="231"/>
    </row>
    <row r="147" spans="283:284">
      <c r="JW147" s="231"/>
      <c r="JX147" s="231"/>
    </row>
    <row r="148" spans="283:284">
      <c r="JW148" s="231"/>
      <c r="JX148" s="231"/>
    </row>
    <row r="149" spans="283:284">
      <c r="JW149" s="231"/>
      <c r="JX149" s="231"/>
    </row>
    <row r="150" spans="283:284">
      <c r="JW150" s="231"/>
      <c r="JX150" s="231"/>
    </row>
    <row r="151" spans="283:284">
      <c r="JW151" s="231"/>
      <c r="JX151" s="231"/>
    </row>
    <row r="152" spans="283:284">
      <c r="JW152" s="231"/>
      <c r="JX152" s="231"/>
    </row>
    <row r="153" spans="283:284">
      <c r="JW153" s="231"/>
      <c r="JX153" s="231"/>
    </row>
    <row r="154" spans="283:284">
      <c r="JW154" s="231"/>
      <c r="JX154" s="231"/>
    </row>
    <row r="155" spans="283:284">
      <c r="JW155" s="231"/>
      <c r="JX155" s="231"/>
    </row>
    <row r="156" spans="283:284">
      <c r="JW156" s="231"/>
      <c r="JX156" s="231"/>
    </row>
    <row r="157" spans="283:284">
      <c r="JW157" s="231"/>
      <c r="JX157" s="231"/>
    </row>
    <row r="158" spans="283:284">
      <c r="JW158" s="231"/>
      <c r="JX158" s="231"/>
    </row>
    <row r="159" spans="283:284">
      <c r="JW159" s="231"/>
      <c r="JX159" s="231"/>
    </row>
    <row r="160" spans="283:284">
      <c r="JW160" s="231"/>
      <c r="JX160" s="231"/>
    </row>
    <row r="161" spans="283:284">
      <c r="JW161" s="231"/>
      <c r="JX161" s="231"/>
    </row>
    <row r="162" spans="283:284">
      <c r="JW162" s="231"/>
      <c r="JX162" s="231"/>
    </row>
    <row r="163" spans="283:284">
      <c r="JW163" s="231"/>
      <c r="JX163" s="231"/>
    </row>
    <row r="164" spans="283:284">
      <c r="JW164" s="231"/>
      <c r="JX164" s="231"/>
    </row>
    <row r="165" spans="283:284">
      <c r="JW165" s="231"/>
      <c r="JX165" s="231"/>
    </row>
    <row r="166" spans="283:284">
      <c r="JW166" s="231"/>
      <c r="JX166" s="231"/>
    </row>
    <row r="167" spans="283:284">
      <c r="JW167" s="231"/>
      <c r="JX167" s="231"/>
    </row>
    <row r="168" spans="283:284">
      <c r="JW168" s="231"/>
      <c r="JX168" s="231"/>
    </row>
    <row r="169" spans="283:284">
      <c r="JW169" s="231"/>
      <c r="JX169" s="231"/>
    </row>
    <row r="170" spans="283:284">
      <c r="JW170" s="231"/>
      <c r="JX170" s="231"/>
    </row>
    <row r="171" spans="283:284">
      <c r="JW171" s="231"/>
      <c r="JX171" s="231"/>
    </row>
    <row r="172" spans="283:284">
      <c r="JW172" s="231"/>
      <c r="JX172" s="231"/>
    </row>
    <row r="173" spans="283:284">
      <c r="JW173" s="231"/>
      <c r="JX173" s="231"/>
    </row>
    <row r="174" spans="283:284">
      <c r="JW174" s="231"/>
      <c r="JX174" s="231"/>
    </row>
    <row r="175" spans="283:284">
      <c r="JW175" s="231"/>
      <c r="JX175" s="231"/>
    </row>
    <row r="176" spans="283:284">
      <c r="JW176" s="231"/>
      <c r="JX176" s="231"/>
    </row>
    <row r="177" spans="283:284">
      <c r="JW177" s="231"/>
      <c r="JX177" s="231"/>
    </row>
    <row r="178" spans="283:284">
      <c r="JW178" s="231"/>
      <c r="JX178" s="231"/>
    </row>
    <row r="179" spans="283:284">
      <c r="JW179" s="231"/>
      <c r="JX179" s="231"/>
    </row>
    <row r="180" spans="283:284">
      <c r="JW180" s="231"/>
      <c r="JX180" s="231"/>
    </row>
    <row r="181" spans="283:284">
      <c r="JW181" s="231"/>
      <c r="JX181" s="231"/>
    </row>
    <row r="182" spans="283:284">
      <c r="JW182" s="231"/>
      <c r="JX182" s="231"/>
    </row>
    <row r="183" spans="283:284">
      <c r="JW183" s="231"/>
      <c r="JX183" s="231"/>
    </row>
    <row r="184" spans="283:284">
      <c r="JW184" s="231"/>
      <c r="JX184" s="231"/>
    </row>
    <row r="185" spans="283:284">
      <c r="JW185" s="231"/>
      <c r="JX185" s="231"/>
    </row>
    <row r="186" spans="283:284">
      <c r="JW186" s="231"/>
      <c r="JX186" s="231"/>
    </row>
    <row r="187" spans="283:284">
      <c r="JW187" s="231"/>
      <c r="JX187" s="231"/>
    </row>
    <row r="188" spans="283:284">
      <c r="JW188" s="231"/>
      <c r="JX188" s="231"/>
    </row>
    <row r="189" spans="283:284">
      <c r="JW189" s="231"/>
      <c r="JX189" s="231"/>
    </row>
    <row r="190" spans="283:284">
      <c r="JW190" s="231"/>
      <c r="JX190" s="231"/>
    </row>
    <row r="191" spans="283:284">
      <c r="JW191" s="231"/>
      <c r="JX191" s="231"/>
    </row>
    <row r="192" spans="283:284">
      <c r="JW192" s="231"/>
      <c r="JX192" s="231"/>
    </row>
    <row r="193" spans="283:284">
      <c r="JW193" s="231"/>
      <c r="JX193" s="231"/>
    </row>
    <row r="194" spans="283:284">
      <c r="JW194" s="231"/>
      <c r="JX194" s="231"/>
    </row>
    <row r="195" spans="283:284">
      <c r="JW195" s="231"/>
      <c r="JX195" s="231"/>
    </row>
    <row r="196" spans="283:284">
      <c r="JW196" s="231"/>
      <c r="JX196" s="231"/>
    </row>
    <row r="197" spans="283:284">
      <c r="JW197" s="231"/>
      <c r="JX197" s="231"/>
    </row>
    <row r="198" spans="283:284">
      <c r="JW198" s="231"/>
      <c r="JX198" s="231"/>
    </row>
    <row r="199" spans="283:284">
      <c r="JW199" s="231"/>
      <c r="JX199" s="231"/>
    </row>
    <row r="200" spans="283:284">
      <c r="JW200" s="231"/>
      <c r="JX200" s="231"/>
    </row>
    <row r="201" spans="283:284">
      <c r="JW201" s="231"/>
      <c r="JX201" s="231"/>
    </row>
    <row r="202" spans="283:284">
      <c r="JW202" s="231"/>
      <c r="JX202" s="231"/>
    </row>
    <row r="203" spans="283:284">
      <c r="JW203" s="231"/>
      <c r="JX203" s="231"/>
    </row>
    <row r="204" spans="283:284">
      <c r="JW204" s="231"/>
      <c r="JX204" s="231"/>
    </row>
    <row r="205" spans="283:284">
      <c r="JW205" s="231"/>
      <c r="JX205" s="231"/>
    </row>
    <row r="206" spans="283:284">
      <c r="JW206" s="231"/>
      <c r="JX206" s="231"/>
    </row>
    <row r="207" spans="283:284">
      <c r="JW207" s="231"/>
      <c r="JX207" s="231"/>
    </row>
    <row r="208" spans="283:284">
      <c r="JW208" s="231"/>
      <c r="JX208" s="231"/>
    </row>
    <row r="209" spans="283:284">
      <c r="JW209" s="231"/>
      <c r="JX209" s="231"/>
    </row>
    <row r="210" spans="283:284">
      <c r="JW210" s="231"/>
      <c r="JX210" s="231"/>
    </row>
    <row r="211" spans="283:284">
      <c r="JW211" s="231"/>
      <c r="JX211" s="231"/>
    </row>
    <row r="212" spans="283:284">
      <c r="JW212" s="231"/>
      <c r="JX212" s="231"/>
    </row>
    <row r="213" spans="283:284">
      <c r="JW213" s="231"/>
      <c r="JX213" s="231"/>
    </row>
    <row r="214" spans="283:284">
      <c r="JW214" s="231"/>
      <c r="JX214" s="231"/>
    </row>
    <row r="215" spans="283:284">
      <c r="JW215" s="231"/>
      <c r="JX215" s="231"/>
    </row>
    <row r="216" spans="283:284">
      <c r="JW216" s="231"/>
      <c r="JX216" s="231"/>
    </row>
    <row r="217" spans="283:284">
      <c r="JW217" s="231"/>
      <c r="JX217" s="231"/>
    </row>
    <row r="218" spans="283:284">
      <c r="JW218" s="231"/>
      <c r="JX218" s="231"/>
    </row>
    <row r="219" spans="283:284">
      <c r="JW219" s="231"/>
      <c r="JX219" s="231"/>
    </row>
    <row r="220" spans="283:284">
      <c r="JW220" s="231"/>
      <c r="JX220" s="231"/>
    </row>
    <row r="221" spans="283:284">
      <c r="JW221" s="231"/>
      <c r="JX221" s="231"/>
    </row>
    <row r="222" spans="283:284">
      <c r="JW222" s="231"/>
      <c r="JX222" s="231"/>
    </row>
    <row r="223" spans="283:284">
      <c r="JW223" s="231"/>
      <c r="JX223" s="231"/>
    </row>
    <row r="224" spans="283:284">
      <c r="JW224" s="231"/>
      <c r="JX224" s="231"/>
    </row>
    <row r="225" spans="283:284">
      <c r="JW225" s="231"/>
      <c r="JX225" s="231"/>
    </row>
    <row r="226" spans="283:284">
      <c r="JW226" s="231"/>
      <c r="JX226" s="231"/>
    </row>
    <row r="227" spans="283:284">
      <c r="JW227" s="231"/>
      <c r="JX227" s="231"/>
    </row>
    <row r="228" spans="283:284">
      <c r="JW228" s="231"/>
      <c r="JX228" s="231"/>
    </row>
    <row r="229" spans="283:284">
      <c r="JW229" s="231"/>
      <c r="JX229" s="231"/>
    </row>
    <row r="230" spans="283:284">
      <c r="JW230" s="231"/>
      <c r="JX230" s="231"/>
    </row>
    <row r="231" spans="283:284">
      <c r="JW231" s="231"/>
      <c r="JX231" s="231"/>
    </row>
    <row r="232" spans="283:284">
      <c r="JW232" s="231"/>
      <c r="JX232" s="231"/>
    </row>
    <row r="233" spans="283:284">
      <c r="JW233" s="231"/>
      <c r="JX233" s="231"/>
    </row>
    <row r="234" spans="283:284">
      <c r="JW234" s="231"/>
      <c r="JX234" s="231"/>
    </row>
    <row r="235" spans="283:284">
      <c r="JW235" s="231"/>
      <c r="JX235" s="231"/>
    </row>
    <row r="236" spans="283:284">
      <c r="JW236" s="231"/>
      <c r="JX236" s="231"/>
    </row>
    <row r="237" spans="283:284">
      <c r="JW237" s="231"/>
      <c r="JX237" s="231"/>
    </row>
    <row r="238" spans="283:284">
      <c r="JW238" s="231"/>
      <c r="JX238" s="231"/>
    </row>
    <row r="239" spans="283:284">
      <c r="JW239" s="231"/>
      <c r="JX239" s="231"/>
    </row>
    <row r="240" spans="283:284">
      <c r="JW240" s="231"/>
      <c r="JX240" s="231"/>
    </row>
    <row r="241" spans="283:284">
      <c r="JW241" s="231"/>
      <c r="JX241" s="231"/>
    </row>
    <row r="242" spans="283:284">
      <c r="JW242" s="231"/>
      <c r="JX242" s="231"/>
    </row>
    <row r="243" spans="283:284">
      <c r="JW243" s="231"/>
      <c r="JX243" s="231"/>
    </row>
    <row r="244" spans="283:284">
      <c r="JW244" s="231"/>
      <c r="JX244" s="231"/>
    </row>
    <row r="245" spans="283:284">
      <c r="JW245" s="231"/>
      <c r="JX245" s="231"/>
    </row>
    <row r="246" spans="283:284">
      <c r="JW246" s="231"/>
      <c r="JX246" s="231"/>
    </row>
    <row r="247" spans="283:284">
      <c r="JW247" s="231"/>
      <c r="JX247" s="231"/>
    </row>
    <row r="248" spans="283:284">
      <c r="JW248" s="231"/>
      <c r="JX248" s="231"/>
    </row>
    <row r="249" spans="283:284">
      <c r="JW249" s="231"/>
      <c r="JX249" s="231"/>
    </row>
    <row r="250" spans="283:284">
      <c r="JW250" s="231"/>
      <c r="JX250" s="231"/>
    </row>
    <row r="251" spans="283:284">
      <c r="JW251" s="231"/>
      <c r="JX251" s="231"/>
    </row>
    <row r="252" spans="283:284">
      <c r="JW252" s="231"/>
      <c r="JX252" s="231"/>
    </row>
    <row r="253" spans="283:284">
      <c r="JW253" s="231"/>
      <c r="JX253" s="231"/>
    </row>
    <row r="254" spans="283:284">
      <c r="JW254" s="231"/>
      <c r="JX254" s="231"/>
    </row>
    <row r="255" spans="283:284">
      <c r="JW255" s="231"/>
      <c r="JX255" s="231"/>
    </row>
    <row r="256" spans="283:284">
      <c r="JW256" s="231"/>
      <c r="JX256" s="231"/>
    </row>
    <row r="257" spans="283:284">
      <c r="JW257" s="231"/>
      <c r="JX257" s="231"/>
    </row>
    <row r="258" spans="283:284">
      <c r="JW258" s="231"/>
      <c r="JX258" s="231"/>
    </row>
    <row r="259" spans="283:284">
      <c r="JW259" s="231"/>
      <c r="JX259" s="231"/>
    </row>
    <row r="260" spans="283:284">
      <c r="JW260" s="231"/>
      <c r="JX260" s="231"/>
    </row>
    <row r="261" spans="283:284">
      <c r="JW261" s="231"/>
      <c r="JX261" s="231"/>
    </row>
    <row r="262" spans="283:284">
      <c r="JW262" s="231"/>
      <c r="JX262" s="231"/>
    </row>
    <row r="263" spans="283:284">
      <c r="JW263" s="231"/>
      <c r="JX263" s="231"/>
    </row>
    <row r="264" spans="283:284">
      <c r="JW264" s="231"/>
      <c r="JX264" s="231"/>
    </row>
    <row r="265" spans="283:284">
      <c r="JW265" s="231"/>
      <c r="JX265" s="231"/>
    </row>
    <row r="266" spans="283:284">
      <c r="JW266" s="231"/>
      <c r="JX266" s="231"/>
    </row>
    <row r="267" spans="283:284">
      <c r="JW267" s="231"/>
      <c r="JX267" s="231"/>
    </row>
    <row r="268" spans="283:284">
      <c r="JW268" s="231"/>
      <c r="JX268" s="231"/>
    </row>
    <row r="269" spans="283:284">
      <c r="JW269" s="231"/>
      <c r="JX269" s="231"/>
    </row>
    <row r="270" spans="283:284">
      <c r="JW270" s="231"/>
      <c r="JX270" s="231"/>
    </row>
    <row r="271" spans="283:284">
      <c r="JW271" s="231"/>
      <c r="JX271" s="231"/>
    </row>
    <row r="272" spans="283:284">
      <c r="JW272" s="231"/>
      <c r="JX272" s="231"/>
    </row>
    <row r="273" spans="283:284">
      <c r="JW273" s="231"/>
      <c r="JX273" s="231"/>
    </row>
    <row r="274" spans="283:284">
      <c r="JW274" s="231"/>
      <c r="JX274" s="231"/>
    </row>
    <row r="275" spans="283:284">
      <c r="JW275" s="231"/>
      <c r="JX275" s="231"/>
    </row>
    <row r="276" spans="283:284">
      <c r="JW276" s="231"/>
      <c r="JX276" s="231"/>
    </row>
    <row r="277" spans="283:284">
      <c r="JW277" s="231"/>
      <c r="JX277" s="231"/>
    </row>
    <row r="278" spans="283:284">
      <c r="JW278" s="231"/>
      <c r="JX278" s="231"/>
    </row>
    <row r="279" spans="283:284">
      <c r="JW279" s="231"/>
      <c r="JX279" s="231"/>
    </row>
    <row r="280" spans="283:284">
      <c r="JW280" s="231"/>
      <c r="JX280" s="231"/>
    </row>
    <row r="281" spans="283:284">
      <c r="JW281" s="231"/>
      <c r="JX281" s="231"/>
    </row>
    <row r="282" spans="283:284">
      <c r="JW282" s="231"/>
      <c r="JX282" s="231"/>
    </row>
    <row r="283" spans="283:284">
      <c r="JW283" s="231"/>
      <c r="JX283" s="231"/>
    </row>
    <row r="284" spans="283:284">
      <c r="JW284" s="231"/>
      <c r="JX284" s="231"/>
    </row>
    <row r="285" spans="283:284">
      <c r="JW285" s="231"/>
      <c r="JX285" s="231"/>
    </row>
    <row r="286" spans="283:284">
      <c r="JW286" s="231"/>
      <c r="JX286" s="231"/>
    </row>
    <row r="287" spans="283:284">
      <c r="JW287" s="231"/>
      <c r="JX287" s="231"/>
    </row>
    <row r="288" spans="283:284">
      <c r="JW288" s="231"/>
      <c r="JX288" s="231"/>
    </row>
    <row r="289" spans="283:284">
      <c r="JW289" s="231"/>
      <c r="JX289" s="231"/>
    </row>
    <row r="290" spans="283:284">
      <c r="JW290" s="231"/>
      <c r="JX290" s="231"/>
    </row>
    <row r="291" spans="283:284">
      <c r="JW291" s="231"/>
      <c r="JX291" s="231"/>
    </row>
    <row r="292" spans="283:284">
      <c r="JW292" s="231"/>
      <c r="JX292" s="231"/>
    </row>
    <row r="293" spans="283:284">
      <c r="JW293" s="231"/>
      <c r="JX293" s="231"/>
    </row>
    <row r="294" spans="283:284">
      <c r="JW294" s="231"/>
      <c r="JX294" s="231"/>
    </row>
    <row r="295" spans="283:284">
      <c r="JW295" s="231"/>
      <c r="JX295" s="231"/>
    </row>
    <row r="296" spans="283:284">
      <c r="JW296" s="231"/>
      <c r="JX296" s="231"/>
    </row>
    <row r="297" spans="283:284">
      <c r="JW297" s="231"/>
      <c r="JX297" s="231"/>
    </row>
    <row r="298" spans="283:284">
      <c r="JW298" s="231"/>
      <c r="JX298" s="231"/>
    </row>
    <row r="299" spans="283:284">
      <c r="JW299" s="231"/>
      <c r="JX299" s="231"/>
    </row>
    <row r="300" spans="283:284">
      <c r="JW300" s="231"/>
      <c r="JX300" s="231"/>
    </row>
    <row r="301" spans="283:284">
      <c r="JW301" s="231"/>
      <c r="JX301" s="231"/>
    </row>
    <row r="302" spans="283:284">
      <c r="JW302" s="231"/>
      <c r="JX302" s="231"/>
    </row>
    <row r="303" spans="283:284">
      <c r="JW303" s="231"/>
      <c r="JX303" s="231"/>
    </row>
    <row r="304" spans="283:284">
      <c r="JW304" s="231"/>
      <c r="JX304" s="231"/>
    </row>
    <row r="305" spans="283:284">
      <c r="JW305" s="231"/>
      <c r="JX305" s="231"/>
    </row>
    <row r="306" spans="283:284">
      <c r="JW306" s="231"/>
      <c r="JX306" s="231"/>
    </row>
    <row r="307" spans="283:284">
      <c r="JW307" s="231"/>
      <c r="JX307" s="231"/>
    </row>
    <row r="308" spans="283:284">
      <c r="JW308" s="231"/>
      <c r="JX308" s="231"/>
    </row>
    <row r="309" spans="283:284">
      <c r="JW309" s="231"/>
      <c r="JX309" s="231"/>
    </row>
    <row r="310" spans="283:284">
      <c r="JW310" s="231"/>
      <c r="JX310" s="231"/>
    </row>
    <row r="311" spans="283:284">
      <c r="JW311" s="231"/>
      <c r="JX311" s="231"/>
    </row>
    <row r="312" spans="283:284">
      <c r="JW312" s="231"/>
      <c r="JX312" s="231"/>
    </row>
    <row r="313" spans="283:284">
      <c r="JW313" s="231"/>
      <c r="JX313" s="231"/>
    </row>
    <row r="314" spans="283:284">
      <c r="JW314" s="231"/>
      <c r="JX314" s="231"/>
    </row>
    <row r="315" spans="283:284">
      <c r="JW315" s="231"/>
      <c r="JX315" s="231"/>
    </row>
    <row r="316" spans="283:284">
      <c r="JW316" s="231"/>
      <c r="JX316" s="231"/>
    </row>
    <row r="317" spans="283:284">
      <c r="JW317" s="231"/>
      <c r="JX317" s="231"/>
    </row>
    <row r="318" spans="283:284">
      <c r="JW318" s="231"/>
      <c r="JX318" s="231"/>
    </row>
    <row r="319" spans="283:284">
      <c r="JW319" s="231"/>
      <c r="JX319" s="231"/>
    </row>
    <row r="320" spans="283:284">
      <c r="JW320" s="231"/>
      <c r="JX320" s="231"/>
    </row>
    <row r="321" spans="283:284">
      <c r="JW321" s="231"/>
      <c r="JX321" s="231"/>
    </row>
    <row r="322" spans="283:284">
      <c r="JW322" s="231"/>
      <c r="JX322" s="231"/>
    </row>
    <row r="323" spans="283:284">
      <c r="JW323" s="231"/>
      <c r="JX323" s="231"/>
    </row>
    <row r="324" spans="283:284">
      <c r="JW324" s="231"/>
      <c r="JX324" s="231"/>
    </row>
    <row r="325" spans="283:284">
      <c r="JW325" s="231"/>
      <c r="JX325" s="231"/>
    </row>
    <row r="326" spans="283:284">
      <c r="JW326" s="231"/>
      <c r="JX326" s="231"/>
    </row>
    <row r="327" spans="283:284">
      <c r="JW327" s="231"/>
      <c r="JX327" s="231"/>
    </row>
    <row r="328" spans="283:284">
      <c r="JW328" s="231"/>
      <c r="JX328" s="231"/>
    </row>
    <row r="329" spans="283:284">
      <c r="JW329" s="231"/>
      <c r="JX329" s="231"/>
    </row>
    <row r="330" spans="283:284">
      <c r="JW330" s="231"/>
      <c r="JX330" s="231"/>
    </row>
    <row r="331" spans="283:284">
      <c r="JW331" s="231"/>
      <c r="JX331" s="231"/>
    </row>
    <row r="332" spans="283:284">
      <c r="JW332" s="231"/>
      <c r="JX332" s="231"/>
    </row>
    <row r="333" spans="283:284">
      <c r="JW333" s="231"/>
      <c r="JX333" s="231"/>
    </row>
    <row r="334" spans="283:284">
      <c r="JW334" s="231"/>
      <c r="JX334" s="231"/>
    </row>
    <row r="335" spans="283:284">
      <c r="JW335" s="231"/>
      <c r="JX335" s="231"/>
    </row>
    <row r="336" spans="283:284">
      <c r="JW336" s="231"/>
      <c r="JX336" s="231"/>
    </row>
    <row r="337" spans="283:284">
      <c r="JW337" s="231"/>
      <c r="JX337" s="231"/>
    </row>
    <row r="338" spans="283:284">
      <c r="JW338" s="231"/>
      <c r="JX338" s="231"/>
    </row>
    <row r="339" spans="283:284">
      <c r="JW339" s="231"/>
      <c r="JX339" s="231"/>
    </row>
    <row r="340" spans="283:284">
      <c r="JW340" s="231"/>
      <c r="JX340" s="231"/>
    </row>
    <row r="341" spans="283:284">
      <c r="JW341" s="231"/>
      <c r="JX341" s="231"/>
    </row>
    <row r="342" spans="283:284">
      <c r="JW342" s="231"/>
      <c r="JX342" s="231"/>
    </row>
    <row r="343" spans="283:284">
      <c r="JW343" s="231"/>
      <c r="JX343" s="231"/>
    </row>
    <row r="344" spans="283:284">
      <c r="JW344" s="231"/>
      <c r="JX344" s="231"/>
    </row>
    <row r="345" spans="283:284">
      <c r="JW345" s="231"/>
      <c r="JX345" s="231"/>
    </row>
    <row r="346" spans="283:284">
      <c r="JW346" s="231"/>
      <c r="JX346" s="231"/>
    </row>
    <row r="347" spans="283:284">
      <c r="JW347" s="231"/>
      <c r="JX347" s="231"/>
    </row>
    <row r="348" spans="283:284">
      <c r="JW348" s="231"/>
      <c r="JX348" s="231"/>
    </row>
    <row r="349" spans="283:284">
      <c r="JW349" s="231"/>
      <c r="JX349" s="231"/>
    </row>
    <row r="350" spans="283:284">
      <c r="JW350" s="231"/>
      <c r="JX350" s="231"/>
    </row>
    <row r="351" spans="283:284">
      <c r="JW351" s="231"/>
      <c r="JX351" s="231"/>
    </row>
    <row r="352" spans="283:284">
      <c r="JW352" s="231"/>
      <c r="JX352" s="231"/>
    </row>
    <row r="353" spans="283:284">
      <c r="JW353" s="231"/>
      <c r="JX353" s="231"/>
    </row>
    <row r="354" spans="283:284">
      <c r="JW354" s="231"/>
      <c r="JX354" s="231"/>
    </row>
    <row r="355" spans="283:284">
      <c r="JW355" s="231"/>
      <c r="JX355" s="231"/>
    </row>
    <row r="356" spans="283:284">
      <c r="JW356" s="231"/>
      <c r="JX356" s="231"/>
    </row>
    <row r="357" spans="283:284">
      <c r="JW357" s="231"/>
      <c r="JX357" s="231"/>
    </row>
    <row r="358" spans="283:284">
      <c r="JW358" s="231"/>
      <c r="JX358" s="231"/>
    </row>
    <row r="359" spans="283:284">
      <c r="JW359" s="231"/>
      <c r="JX359" s="231"/>
    </row>
    <row r="360" spans="283:284">
      <c r="JW360" s="231"/>
      <c r="JX360" s="231"/>
    </row>
    <row r="361" spans="283:284">
      <c r="JW361" s="231"/>
      <c r="JX361" s="231"/>
    </row>
    <row r="362" spans="283:284">
      <c r="JW362" s="231"/>
      <c r="JX362" s="231"/>
    </row>
    <row r="363" spans="283:284">
      <c r="JW363" s="231"/>
      <c r="JX363" s="231"/>
    </row>
    <row r="364" spans="283:284">
      <c r="JW364" s="231"/>
      <c r="JX364" s="231"/>
    </row>
    <row r="365" spans="283:284">
      <c r="JW365" s="231"/>
      <c r="JX365" s="231"/>
    </row>
    <row r="366" spans="283:284">
      <c r="JW366" s="231"/>
      <c r="JX366" s="231"/>
    </row>
    <row r="367" spans="283:284">
      <c r="JW367" s="231"/>
      <c r="JX367" s="231"/>
    </row>
    <row r="368" spans="283:284">
      <c r="JW368" s="231"/>
      <c r="JX368" s="231"/>
    </row>
    <row r="369" spans="283:284">
      <c r="JW369" s="231"/>
      <c r="JX369" s="231"/>
    </row>
    <row r="370" spans="283:284">
      <c r="JW370" s="231"/>
      <c r="JX370" s="231"/>
    </row>
    <row r="371" spans="283:284">
      <c r="JW371" s="231"/>
      <c r="JX371" s="231"/>
    </row>
    <row r="372" spans="283:284">
      <c r="JW372" s="231"/>
      <c r="JX372" s="231"/>
    </row>
    <row r="373" spans="283:284">
      <c r="JW373" s="231"/>
      <c r="JX373" s="231"/>
    </row>
    <row r="374" spans="283:284">
      <c r="JW374" s="231"/>
      <c r="JX374" s="231"/>
    </row>
    <row r="375" spans="283:284">
      <c r="JW375" s="231"/>
      <c r="JX375" s="231"/>
    </row>
    <row r="376" spans="283:284">
      <c r="JW376" s="231"/>
      <c r="JX376" s="231"/>
    </row>
    <row r="377" spans="283:284">
      <c r="JW377" s="231"/>
      <c r="JX377" s="231"/>
    </row>
    <row r="378" spans="283:284">
      <c r="JW378" s="231"/>
      <c r="JX378" s="231"/>
    </row>
    <row r="379" spans="283:284">
      <c r="JW379" s="231"/>
      <c r="JX379" s="231"/>
    </row>
    <row r="380" spans="283:284">
      <c r="JW380" s="231"/>
      <c r="JX380" s="231"/>
    </row>
    <row r="381" spans="283:284">
      <c r="JW381" s="231"/>
      <c r="JX381" s="231"/>
    </row>
    <row r="382" spans="283:284">
      <c r="JW382" s="231"/>
      <c r="JX382" s="231"/>
    </row>
    <row r="383" spans="283:284">
      <c r="JW383" s="231"/>
      <c r="JX383" s="231"/>
    </row>
    <row r="384" spans="283:284">
      <c r="JW384" s="231"/>
      <c r="JX384" s="231"/>
    </row>
    <row r="385" spans="283:284">
      <c r="JW385" s="231"/>
      <c r="JX385" s="231"/>
    </row>
    <row r="386" spans="283:284">
      <c r="JW386" s="231"/>
      <c r="JX386" s="231"/>
    </row>
    <row r="387" spans="283:284">
      <c r="JW387" s="231"/>
      <c r="JX387" s="231"/>
    </row>
    <row r="388" spans="283:284">
      <c r="JW388" s="231"/>
      <c r="JX388" s="231"/>
    </row>
    <row r="389" spans="283:284">
      <c r="JW389" s="231"/>
      <c r="JX389" s="231"/>
    </row>
    <row r="390" spans="283:284">
      <c r="JW390" s="231"/>
      <c r="JX390" s="231"/>
    </row>
    <row r="391" spans="283:284">
      <c r="JW391" s="231"/>
      <c r="JX391" s="231"/>
    </row>
    <row r="392" spans="283:284">
      <c r="JW392" s="231"/>
      <c r="JX392" s="231"/>
    </row>
    <row r="393" spans="283:284">
      <c r="JW393" s="231"/>
      <c r="JX393" s="231"/>
    </row>
    <row r="394" spans="283:284">
      <c r="JW394" s="231"/>
      <c r="JX394" s="231"/>
    </row>
    <row r="395" spans="283:284">
      <c r="JW395" s="231"/>
      <c r="JX395" s="231"/>
    </row>
    <row r="396" spans="283:284">
      <c r="JW396" s="231"/>
      <c r="JX396" s="231"/>
    </row>
    <row r="397" spans="283:284">
      <c r="JW397" s="231"/>
      <c r="JX397" s="231"/>
    </row>
    <row r="398" spans="283:284">
      <c r="JW398" s="231"/>
      <c r="JX398" s="231"/>
    </row>
    <row r="399" spans="283:284">
      <c r="JW399" s="231"/>
      <c r="JX399" s="231"/>
    </row>
    <row r="400" spans="283:284">
      <c r="JW400" s="231"/>
      <c r="JX400" s="231"/>
    </row>
    <row r="401" spans="283:284">
      <c r="JW401" s="231"/>
      <c r="JX401" s="231"/>
    </row>
    <row r="402" spans="283:284">
      <c r="JW402" s="231"/>
      <c r="JX402" s="231"/>
    </row>
    <row r="403" spans="283:284">
      <c r="JW403" s="231"/>
      <c r="JX403" s="231"/>
    </row>
    <row r="404" spans="283:284">
      <c r="JW404" s="231"/>
      <c r="JX404" s="231"/>
    </row>
    <row r="405" spans="283:284">
      <c r="JW405" s="231"/>
      <c r="JX405" s="231"/>
    </row>
    <row r="406" spans="283:284">
      <c r="JW406" s="231"/>
      <c r="JX406" s="231"/>
    </row>
    <row r="407" spans="283:284">
      <c r="JW407" s="231"/>
      <c r="JX407" s="231"/>
    </row>
    <row r="408" spans="283:284">
      <c r="JW408" s="231"/>
      <c r="JX408" s="231"/>
    </row>
    <row r="409" spans="283:284">
      <c r="JW409" s="231"/>
      <c r="JX409" s="231"/>
    </row>
    <row r="410" spans="283:284">
      <c r="JW410" s="231"/>
      <c r="JX410" s="231"/>
    </row>
    <row r="411" spans="283:284">
      <c r="JW411" s="231"/>
      <c r="JX411" s="231"/>
    </row>
    <row r="412" spans="283:284">
      <c r="JW412" s="231"/>
      <c r="JX412" s="231"/>
    </row>
    <row r="413" spans="283:284">
      <c r="JW413" s="231"/>
      <c r="JX413" s="231"/>
    </row>
    <row r="414" spans="283:284">
      <c r="JW414" s="231"/>
      <c r="JX414" s="231"/>
    </row>
    <row r="415" spans="283:284">
      <c r="JW415" s="231"/>
      <c r="JX415" s="231"/>
    </row>
    <row r="416" spans="283:284">
      <c r="JW416" s="231"/>
      <c r="JX416" s="231"/>
    </row>
    <row r="417" spans="283:284">
      <c r="JW417" s="231"/>
      <c r="JX417" s="231"/>
    </row>
    <row r="418" spans="283:284">
      <c r="JW418" s="231"/>
      <c r="JX418" s="231"/>
    </row>
    <row r="419" spans="283:284">
      <c r="JW419" s="231"/>
      <c r="JX419" s="231"/>
    </row>
    <row r="420" spans="283:284">
      <c r="JW420" s="231"/>
      <c r="JX420" s="231"/>
    </row>
    <row r="421" spans="283:284">
      <c r="JW421" s="231"/>
      <c r="JX421" s="231"/>
    </row>
    <row r="422" spans="283:284">
      <c r="JW422" s="231"/>
      <c r="JX422" s="231"/>
    </row>
    <row r="423" spans="283:284">
      <c r="JW423" s="231"/>
      <c r="JX423" s="231"/>
    </row>
    <row r="424" spans="283:284">
      <c r="JW424" s="231"/>
      <c r="JX424" s="231"/>
    </row>
    <row r="425" spans="283:284">
      <c r="JW425" s="231"/>
      <c r="JX425" s="231"/>
    </row>
    <row r="426" spans="283:284">
      <c r="JW426" s="231"/>
      <c r="JX426" s="231"/>
    </row>
    <row r="427" spans="283:284">
      <c r="JW427" s="231"/>
      <c r="JX427" s="231"/>
    </row>
    <row r="428" spans="283:284">
      <c r="JW428" s="231"/>
      <c r="JX428" s="231"/>
    </row>
    <row r="429" spans="283:284">
      <c r="JW429" s="231"/>
      <c r="JX429" s="231"/>
    </row>
    <row r="430" spans="283:284">
      <c r="JW430" s="231"/>
      <c r="JX430" s="231"/>
    </row>
    <row r="431" spans="283:284">
      <c r="JW431" s="231"/>
      <c r="JX431" s="231"/>
    </row>
    <row r="432" spans="283:284">
      <c r="JW432" s="231"/>
      <c r="JX432" s="231"/>
    </row>
    <row r="433" spans="283:284">
      <c r="JW433" s="231"/>
      <c r="JX433" s="231"/>
    </row>
    <row r="434" spans="283:284">
      <c r="JW434" s="231"/>
      <c r="JX434" s="231"/>
    </row>
    <row r="435" spans="283:284">
      <c r="JW435" s="231"/>
      <c r="JX435" s="231"/>
    </row>
    <row r="436" spans="283:284">
      <c r="JW436" s="231"/>
      <c r="JX436" s="231"/>
    </row>
    <row r="437" spans="283:284">
      <c r="JW437" s="231"/>
      <c r="JX437" s="231"/>
    </row>
    <row r="438" spans="283:284">
      <c r="JW438" s="231"/>
      <c r="JX438" s="231"/>
    </row>
    <row r="439" spans="283:284">
      <c r="JX439" s="231"/>
    </row>
    <row r="440" spans="283:284">
      <c r="JX440" s="231"/>
    </row>
    <row r="441" spans="283:284">
      <c r="JX441" s="231"/>
    </row>
    <row r="442" spans="283:284">
      <c r="JX442" s="231"/>
    </row>
    <row r="443" spans="283:284">
      <c r="JX443" s="231"/>
    </row>
    <row r="444" spans="283:284">
      <c r="JX444" s="231"/>
    </row>
    <row r="445" spans="283:284">
      <c r="JX445" s="231"/>
    </row>
    <row r="446" spans="283:284">
      <c r="JX446" s="231"/>
    </row>
    <row r="447" spans="283:284">
      <c r="JX447" s="231"/>
    </row>
    <row r="448" spans="283:284">
      <c r="JX448" s="231"/>
    </row>
    <row r="449" spans="284:284">
      <c r="JX449" s="231"/>
    </row>
    <row r="450" spans="284:284">
      <c r="JX450" s="231"/>
    </row>
    <row r="451" spans="284:284">
      <c r="JX451" s="231"/>
    </row>
    <row r="452" spans="284:284">
      <c r="JX452" s="231"/>
    </row>
    <row r="453" spans="284:284">
      <c r="JX453" s="231"/>
    </row>
    <row r="454" spans="284:284">
      <c r="JX454" s="231"/>
    </row>
    <row r="455" spans="284:284">
      <c r="JX455" s="231"/>
    </row>
    <row r="456" spans="284:284">
      <c r="JX456" s="231"/>
    </row>
    <row r="457" spans="284:284">
      <c r="JX457" s="231"/>
    </row>
    <row r="458" spans="284:284">
      <c r="JX458" s="231"/>
    </row>
    <row r="459" spans="284:284">
      <c r="JX459" s="231"/>
    </row>
    <row r="460" spans="284:284">
      <c r="JX460" s="231"/>
    </row>
    <row r="461" spans="284:284">
      <c r="JX461" s="231"/>
    </row>
    <row r="462" spans="284:284">
      <c r="JX462" s="231"/>
    </row>
    <row r="463" spans="284:284">
      <c r="JX463" s="231"/>
    </row>
    <row r="464" spans="284:284">
      <c r="JX464" s="231"/>
    </row>
    <row r="465" spans="283:284">
      <c r="JX465" s="231"/>
    </row>
    <row r="466" spans="283:284">
      <c r="JW466" s="231"/>
      <c r="JX466" s="231"/>
    </row>
    <row r="467" spans="283:284">
      <c r="JW467" s="231"/>
      <c r="JX467" s="231"/>
    </row>
    <row r="468" spans="283:284">
      <c r="JW468" s="231"/>
      <c r="JX468" s="231"/>
    </row>
    <row r="469" spans="283:284">
      <c r="JW469" s="231"/>
      <c r="JX469" s="231"/>
    </row>
    <row r="470" spans="283:284">
      <c r="JW470" s="231"/>
      <c r="JX470" s="231"/>
    </row>
    <row r="471" spans="283:284">
      <c r="JW471" s="231"/>
      <c r="JX471" s="231"/>
    </row>
    <row r="472" spans="283:284">
      <c r="JW472" s="231"/>
      <c r="JX472" s="231"/>
    </row>
    <row r="473" spans="283:284">
      <c r="JW473" s="231"/>
      <c r="JX473" s="231"/>
    </row>
    <row r="474" spans="283:284">
      <c r="JW474" s="231"/>
      <c r="JX474" s="231"/>
    </row>
    <row r="475" spans="283:284">
      <c r="JW475" s="231"/>
      <c r="JX475" s="231"/>
    </row>
    <row r="476" spans="283:284">
      <c r="JW476" s="231"/>
      <c r="JX476" s="231"/>
    </row>
    <row r="477" spans="283:284">
      <c r="JW477" s="231"/>
      <c r="JX477" s="231"/>
    </row>
    <row r="478" spans="283:284">
      <c r="JW478" s="231"/>
      <c r="JX478" s="231"/>
    </row>
    <row r="479" spans="283:284">
      <c r="JW479" s="231"/>
      <c r="JX479" s="231"/>
    </row>
    <row r="480" spans="283:284">
      <c r="JW480" s="231"/>
      <c r="JX480" s="231"/>
    </row>
    <row r="481" spans="283:284">
      <c r="JW481" s="231"/>
      <c r="JX481" s="231"/>
    </row>
    <row r="482" spans="283:284">
      <c r="JW482" s="231"/>
      <c r="JX482" s="231"/>
    </row>
    <row r="483" spans="283:284">
      <c r="JW483" s="231"/>
    </row>
    <row r="484" spans="283:284">
      <c r="JW484" s="231"/>
    </row>
    <row r="485" spans="283:284">
      <c r="JW485" s="231"/>
    </row>
    <row r="486" spans="283:284">
      <c r="JW486" s="231"/>
    </row>
    <row r="487" spans="283:284">
      <c r="JW487" s="231"/>
    </row>
    <row r="488" spans="283:284">
      <c r="JW488" s="231"/>
    </row>
    <row r="489" spans="283:284">
      <c r="JW489" s="231"/>
    </row>
    <row r="490" spans="283:284">
      <c r="JW490" s="231"/>
    </row>
    <row r="491" spans="283:284">
      <c r="JW491" s="231"/>
    </row>
    <row r="492" spans="283:284">
      <c r="JW492" s="231"/>
    </row>
    <row r="493" spans="283:284">
      <c r="JW493" s="231"/>
    </row>
    <row r="494" spans="283:284">
      <c r="JW494" s="231"/>
    </row>
    <row r="495" spans="283:284">
      <c r="JW495" s="231"/>
    </row>
    <row r="496" spans="283:284">
      <c r="JW496" s="231"/>
    </row>
    <row r="497" spans="283:283">
      <c r="JW497" s="231"/>
    </row>
    <row r="498" spans="283:283">
      <c r="JW498" s="231"/>
    </row>
    <row r="499" spans="283:283">
      <c r="JW499" s="231"/>
    </row>
    <row r="500" spans="283:283">
      <c r="JW500" s="231"/>
    </row>
    <row r="501" spans="283:283">
      <c r="JW501" s="231"/>
    </row>
    <row r="502" spans="283:283">
      <c r="JW502" s="231"/>
    </row>
    <row r="503" spans="283:283">
      <c r="JW503" s="231"/>
    </row>
    <row r="504" spans="283:283">
      <c r="JW504" s="231"/>
    </row>
    <row r="505" spans="283:283">
      <c r="JW505" s="231"/>
    </row>
    <row r="506" spans="283:283">
      <c r="JW506" s="231"/>
    </row>
    <row r="507" spans="283:283">
      <c r="JW507" s="231"/>
    </row>
    <row r="508" spans="283:283">
      <c r="JW508" s="231"/>
    </row>
    <row r="509" spans="283:283">
      <c r="JW509" s="231"/>
    </row>
    <row r="510" spans="283:283">
      <c r="JW510" s="231"/>
    </row>
    <row r="511" spans="283:283">
      <c r="JW511" s="231"/>
    </row>
    <row r="512" spans="283:283">
      <c r="JW512" s="231"/>
    </row>
    <row r="513" spans="283:283">
      <c r="JW513" s="231"/>
    </row>
    <row r="514" spans="283:283">
      <c r="JW514" s="231"/>
    </row>
    <row r="515" spans="283:283">
      <c r="JW515" s="231"/>
    </row>
    <row r="516" spans="283:283">
      <c r="JW516" s="231"/>
    </row>
    <row r="517" spans="283:283">
      <c r="JW517" s="231"/>
    </row>
    <row r="518" spans="283:283">
      <c r="JW518" s="231"/>
    </row>
    <row r="519" spans="283:283">
      <c r="JW519" s="231"/>
    </row>
    <row r="520" spans="283:283">
      <c r="JW520" s="231"/>
    </row>
    <row r="521" spans="283:283">
      <c r="JW521" s="231"/>
    </row>
    <row r="522" spans="283:283">
      <c r="JW522" s="231"/>
    </row>
    <row r="523" spans="283:283">
      <c r="JW523" s="231"/>
    </row>
    <row r="524" spans="283:283">
      <c r="JW524" s="231"/>
    </row>
    <row r="525" spans="283:283">
      <c r="JW525" s="231"/>
    </row>
    <row r="526" spans="283:283">
      <c r="JW526" s="231"/>
    </row>
    <row r="527" spans="283:283">
      <c r="JW527" s="231"/>
    </row>
    <row r="528" spans="283:283">
      <c r="JW528" s="231"/>
    </row>
    <row r="529" spans="283:283">
      <c r="JW529" s="231"/>
    </row>
    <row r="530" spans="283:283">
      <c r="JW530" s="231"/>
    </row>
    <row r="531" spans="283:283">
      <c r="JW531" s="231"/>
    </row>
    <row r="532" spans="283:283">
      <c r="JW532" s="231"/>
    </row>
    <row r="533" spans="283:283">
      <c r="JW533" s="231"/>
    </row>
    <row r="534" spans="283:283">
      <c r="JW534" s="231"/>
    </row>
    <row r="535" spans="283:283">
      <c r="JW535" s="231"/>
    </row>
    <row r="536" spans="283:283">
      <c r="JW536" s="231"/>
    </row>
    <row r="537" spans="283:283">
      <c r="JW537" s="231"/>
    </row>
    <row r="538" spans="283:283">
      <c r="JW538" s="231"/>
    </row>
    <row r="539" spans="283:283">
      <c r="JW539" s="231"/>
    </row>
    <row r="540" spans="283:283">
      <c r="JW540" s="231"/>
    </row>
    <row r="541" spans="283:283">
      <c r="JW541" s="231"/>
    </row>
    <row r="542" spans="283:283">
      <c r="JW542" s="231"/>
    </row>
    <row r="543" spans="283:283">
      <c r="JW543" s="231"/>
    </row>
    <row r="544" spans="283:283">
      <c r="JW544" s="231"/>
    </row>
    <row r="545" spans="283:283">
      <c r="JW545" s="231"/>
    </row>
    <row r="546" spans="283:283">
      <c r="JW546" s="231"/>
    </row>
    <row r="547" spans="283:283">
      <c r="JW547" s="231"/>
    </row>
    <row r="548" spans="283:283">
      <c r="JW548" s="231"/>
    </row>
    <row r="549" spans="283:283">
      <c r="JW549" s="231"/>
    </row>
    <row r="550" spans="283:283">
      <c r="JW550" s="231"/>
    </row>
    <row r="551" spans="283:283">
      <c r="JW551" s="231"/>
    </row>
    <row r="552" spans="283:283">
      <c r="JW552" s="231"/>
    </row>
    <row r="553" spans="283:283">
      <c r="JW553" s="231"/>
    </row>
    <row r="554" spans="283:283">
      <c r="JW554" s="231"/>
    </row>
    <row r="555" spans="283:283">
      <c r="JW555" s="231"/>
    </row>
    <row r="556" spans="283:283">
      <c r="JW556" s="231"/>
    </row>
    <row r="557" spans="283:283">
      <c r="JW557" s="231"/>
    </row>
    <row r="558" spans="283:283">
      <c r="JW558" s="231"/>
    </row>
    <row r="559" spans="283:283">
      <c r="JW559" s="231"/>
    </row>
    <row r="560" spans="283:283">
      <c r="JW560" s="231"/>
    </row>
    <row r="561" spans="283:283">
      <c r="JW561" s="231"/>
    </row>
    <row r="562" spans="283:283">
      <c r="JW562" s="231"/>
    </row>
    <row r="563" spans="283:283">
      <c r="JW563" s="231"/>
    </row>
    <row r="564" spans="283:283">
      <c r="JW564" s="231"/>
    </row>
    <row r="565" spans="283:283">
      <c r="JW565" s="231"/>
    </row>
    <row r="566" spans="283:283">
      <c r="JW566" s="231"/>
    </row>
    <row r="567" spans="283:283">
      <c r="JW567" s="231"/>
    </row>
    <row r="568" spans="283:283">
      <c r="JW568" s="231"/>
    </row>
    <row r="569" spans="283:283">
      <c r="JW569" s="231"/>
    </row>
    <row r="570" spans="283:283">
      <c r="JW570" s="231"/>
    </row>
    <row r="571" spans="283:283">
      <c r="JW571" s="231"/>
    </row>
    <row r="572" spans="283:283">
      <c r="JW572" s="231"/>
    </row>
    <row r="573" spans="283:283">
      <c r="JW573" s="231"/>
    </row>
    <row r="574" spans="283:283">
      <c r="JW574" s="231"/>
    </row>
    <row r="575" spans="283:283">
      <c r="JW575" s="231"/>
    </row>
    <row r="576" spans="283:283">
      <c r="JW576" s="231"/>
    </row>
    <row r="577" spans="283:283">
      <c r="JW577" s="231"/>
    </row>
    <row r="578" spans="283:283">
      <c r="JW578" s="231"/>
    </row>
    <row r="579" spans="283:283">
      <c r="JW579" s="231"/>
    </row>
    <row r="580" spans="283:283">
      <c r="JW580" s="231"/>
    </row>
    <row r="581" spans="283:283">
      <c r="JW581" s="231"/>
    </row>
    <row r="582" spans="283:283">
      <c r="JW582" s="231"/>
    </row>
    <row r="583" spans="283:283">
      <c r="JW583" s="231"/>
    </row>
    <row r="584" spans="283:283">
      <c r="JW584" s="231"/>
    </row>
    <row r="585" spans="283:283">
      <c r="JW585" s="231"/>
    </row>
    <row r="586" spans="283:283">
      <c r="JW586" s="231"/>
    </row>
    <row r="587" spans="283:283">
      <c r="JW587" s="231"/>
    </row>
    <row r="588" spans="283:283">
      <c r="JW588" s="231"/>
    </row>
    <row r="589" spans="283:283">
      <c r="JW589" s="231"/>
    </row>
    <row r="590" spans="283:283">
      <c r="JW590" s="231"/>
    </row>
    <row r="591" spans="283:283">
      <c r="JW591" s="231"/>
    </row>
    <row r="592" spans="283:283">
      <c r="JW592" s="231"/>
    </row>
    <row r="593" spans="283:283">
      <c r="JW593" s="231"/>
    </row>
    <row r="594" spans="283:283">
      <c r="JW594" s="231"/>
    </row>
    <row r="595" spans="283:283">
      <c r="JW595" s="231"/>
    </row>
    <row r="596" spans="283:283">
      <c r="JW596" s="231"/>
    </row>
    <row r="597" spans="283:283">
      <c r="JW597" s="231"/>
    </row>
    <row r="598" spans="283:283">
      <c r="JW598" s="231"/>
    </row>
    <row r="599" spans="283:283">
      <c r="JW599" s="231"/>
    </row>
    <row r="600" spans="283:283">
      <c r="JW600" s="231"/>
    </row>
    <row r="601" spans="283:283">
      <c r="JW601" s="231"/>
    </row>
    <row r="602" spans="283:283">
      <c r="JW602" s="231"/>
    </row>
    <row r="603" spans="283:283">
      <c r="JW603" s="231"/>
    </row>
    <row r="604" spans="283:283">
      <c r="JW604" s="231"/>
    </row>
    <row r="605" spans="283:283">
      <c r="JW605" s="231"/>
    </row>
    <row r="606" spans="283:283">
      <c r="JW606" s="231"/>
    </row>
    <row r="607" spans="283:283">
      <c r="JW607" s="231"/>
    </row>
    <row r="608" spans="283:283">
      <c r="JW608" s="231"/>
    </row>
    <row r="609" spans="283:283">
      <c r="JW609" s="231"/>
    </row>
    <row r="610" spans="283:283">
      <c r="JW610" s="231"/>
    </row>
    <row r="611" spans="283:283">
      <c r="JW611" s="231"/>
    </row>
    <row r="612" spans="283:283">
      <c r="JW612" s="231"/>
    </row>
    <row r="613" spans="283:283">
      <c r="JW613" s="231"/>
    </row>
    <row r="614" spans="283:283">
      <c r="JW614" s="231"/>
    </row>
    <row r="615" spans="283:283">
      <c r="JW615" s="231"/>
    </row>
    <row r="616" spans="283:283">
      <c r="JW616" s="231"/>
    </row>
    <row r="617" spans="283:283">
      <c r="JW617" s="231"/>
    </row>
    <row r="618" spans="283:283">
      <c r="JW618" s="231"/>
    </row>
    <row r="619" spans="283:283">
      <c r="JW619" s="231"/>
    </row>
    <row r="620" spans="283:283">
      <c r="JW620" s="231"/>
    </row>
    <row r="621" spans="283:283">
      <c r="JW621" s="231"/>
    </row>
    <row r="622" spans="283:283">
      <c r="JW622" s="231"/>
    </row>
    <row r="623" spans="283:283">
      <c r="JW623" s="231"/>
    </row>
    <row r="624" spans="283:283">
      <c r="JW624" s="231"/>
    </row>
    <row r="625" spans="283:283">
      <c r="JW625" s="231"/>
    </row>
    <row r="626" spans="283:283">
      <c r="JW626" s="231"/>
    </row>
    <row r="627" spans="283:283">
      <c r="JW627" s="231"/>
    </row>
    <row r="628" spans="283:283">
      <c r="JW628" s="231"/>
    </row>
    <row r="629" spans="283:283">
      <c r="JW629" s="231"/>
    </row>
    <row r="630" spans="283:283">
      <c r="JW630" s="231"/>
    </row>
    <row r="631" spans="283:283">
      <c r="JW631" s="231"/>
    </row>
    <row r="632" spans="283:283">
      <c r="JW632" s="231"/>
    </row>
    <row r="633" spans="283:283">
      <c r="JW633" s="231"/>
    </row>
    <row r="634" spans="283:283">
      <c r="JW634" s="231"/>
    </row>
    <row r="635" spans="283:283">
      <c r="JW635" s="231"/>
    </row>
    <row r="636" spans="283:283">
      <c r="JW636" s="231"/>
    </row>
    <row r="637" spans="283:283">
      <c r="JW637" s="231"/>
    </row>
    <row r="638" spans="283:283">
      <c r="JW638" s="231"/>
    </row>
    <row r="639" spans="283:283">
      <c r="JW639" s="231"/>
    </row>
    <row r="640" spans="283:283">
      <c r="JW640" s="231"/>
    </row>
    <row r="641" spans="283:283">
      <c r="JW641" s="231"/>
    </row>
    <row r="642" spans="283:283">
      <c r="JW642" s="231"/>
    </row>
    <row r="643" spans="283:283">
      <c r="JW643" s="231"/>
    </row>
    <row r="644" spans="283:283">
      <c r="JW644" s="231"/>
    </row>
    <row r="645" spans="283:283">
      <c r="JW645" s="231"/>
    </row>
    <row r="646" spans="283:283">
      <c r="JW646" s="231"/>
    </row>
    <row r="647" spans="283:283">
      <c r="JW647" s="231"/>
    </row>
    <row r="648" spans="283:283">
      <c r="JW648" s="231"/>
    </row>
    <row r="649" spans="283:283">
      <c r="JW649" s="231"/>
    </row>
    <row r="650" spans="283:283">
      <c r="JW650" s="231"/>
    </row>
    <row r="651" spans="283:283">
      <c r="JW651" s="231"/>
    </row>
    <row r="652" spans="283:283">
      <c r="JW652" s="231"/>
    </row>
    <row r="653" spans="283:283">
      <c r="JW653" s="231"/>
    </row>
    <row r="654" spans="283:283">
      <c r="JW654" s="231"/>
    </row>
    <row r="655" spans="283:283">
      <c r="JW655" s="231"/>
    </row>
    <row r="656" spans="283:283">
      <c r="JW656" s="231"/>
    </row>
    <row r="657" spans="283:283">
      <c r="JW657" s="231"/>
    </row>
    <row r="658" spans="283:283">
      <c r="JW658" s="231"/>
    </row>
    <row r="659" spans="283:283">
      <c r="JW659" s="231"/>
    </row>
    <row r="660" spans="283:283">
      <c r="JW660" s="231"/>
    </row>
    <row r="661" spans="283:283">
      <c r="JW661" s="231"/>
    </row>
    <row r="662" spans="283:283">
      <c r="JW662" s="231"/>
    </row>
    <row r="663" spans="283:283">
      <c r="JW663" s="231"/>
    </row>
    <row r="664" spans="283:283">
      <c r="JW664" s="231"/>
    </row>
    <row r="665" spans="283:283">
      <c r="JW665" s="231"/>
    </row>
    <row r="666" spans="283:283">
      <c r="JW666" s="231"/>
    </row>
    <row r="667" spans="283:283">
      <c r="JW667" s="231"/>
    </row>
    <row r="668" spans="283:283">
      <c r="JW668" s="231"/>
    </row>
    <row r="669" spans="283:283">
      <c r="JW669" s="231"/>
    </row>
    <row r="670" spans="283:283">
      <c r="JW670" s="231"/>
    </row>
    <row r="671" spans="283:283">
      <c r="JW671" s="231"/>
    </row>
    <row r="672" spans="283:283">
      <c r="JW672" s="231"/>
    </row>
    <row r="673" spans="283:283">
      <c r="JW673" s="231"/>
    </row>
    <row r="674" spans="283:283">
      <c r="JW674" s="231"/>
    </row>
    <row r="675" spans="283:283">
      <c r="JW675" s="231"/>
    </row>
    <row r="676" spans="283:283">
      <c r="JW676" s="231"/>
    </row>
    <row r="677" spans="283:283">
      <c r="JW677" s="231"/>
    </row>
    <row r="678" spans="283:283">
      <c r="JW678" s="231"/>
    </row>
    <row r="679" spans="283:283">
      <c r="JW679" s="231"/>
    </row>
    <row r="680" spans="283:283">
      <c r="JW680" s="231"/>
    </row>
    <row r="681" spans="283:283">
      <c r="JW681" s="231"/>
    </row>
    <row r="682" spans="283:283">
      <c r="JW682" s="231"/>
    </row>
    <row r="683" spans="283:283">
      <c r="JW683" s="231"/>
    </row>
    <row r="684" spans="283:283">
      <c r="JW684" s="231"/>
    </row>
    <row r="685" spans="283:283">
      <c r="JW685" s="231"/>
    </row>
    <row r="686" spans="283:283">
      <c r="JW686" s="231"/>
    </row>
    <row r="687" spans="283:283">
      <c r="JW687" s="231"/>
    </row>
    <row r="688" spans="283:283">
      <c r="JW688" s="231"/>
    </row>
    <row r="689" spans="283:283">
      <c r="JW689" s="231"/>
    </row>
    <row r="690" spans="283:283">
      <c r="JW690" s="231"/>
    </row>
    <row r="691" spans="283:283">
      <c r="JW691" s="231"/>
    </row>
    <row r="692" spans="283:283">
      <c r="JW692" s="231"/>
    </row>
    <row r="693" spans="283:283">
      <c r="JW693" s="231"/>
    </row>
    <row r="694" spans="283:283">
      <c r="JW694" s="231"/>
    </row>
    <row r="695" spans="283:283">
      <c r="JW695" s="231"/>
    </row>
    <row r="696" spans="283:283">
      <c r="JW696" s="231"/>
    </row>
    <row r="697" spans="283:283">
      <c r="JW697" s="231"/>
    </row>
    <row r="698" spans="283:283">
      <c r="JW698" s="231"/>
    </row>
    <row r="699" spans="283:283">
      <c r="JW699" s="231"/>
    </row>
    <row r="700" spans="283:283">
      <c r="JW700" s="231"/>
    </row>
    <row r="701" spans="283:283">
      <c r="JW701" s="231"/>
    </row>
    <row r="702" spans="283:283">
      <c r="JW702" s="231"/>
    </row>
    <row r="703" spans="283:283">
      <c r="JW703" s="231"/>
    </row>
    <row r="704" spans="283:283">
      <c r="JW704" s="231"/>
    </row>
    <row r="705" spans="283:283">
      <c r="JW705" s="231"/>
    </row>
    <row r="706" spans="283:283">
      <c r="JW706" s="231"/>
    </row>
    <row r="707" spans="283:283">
      <c r="JW707" s="231"/>
    </row>
    <row r="708" spans="283:283">
      <c r="JW708" s="231"/>
    </row>
    <row r="709" spans="283:283">
      <c r="JW709" s="231"/>
    </row>
    <row r="710" spans="283:283">
      <c r="JW710" s="231"/>
    </row>
    <row r="711" spans="283:283">
      <c r="JW711" s="231"/>
    </row>
    <row r="712" spans="283:283">
      <c r="JW712" s="231"/>
    </row>
    <row r="713" spans="283:283">
      <c r="JW713" s="231"/>
    </row>
    <row r="714" spans="283:283">
      <c r="JW714" s="231"/>
    </row>
    <row r="715" spans="283:283">
      <c r="JW715" s="231"/>
    </row>
    <row r="716" spans="283:283">
      <c r="JW716" s="231"/>
    </row>
    <row r="717" spans="283:283">
      <c r="JW717" s="231"/>
    </row>
    <row r="718" spans="283:283">
      <c r="JW718" s="231"/>
    </row>
    <row r="719" spans="283:283">
      <c r="JW719" s="231"/>
    </row>
    <row r="720" spans="283:283">
      <c r="JW720" s="231"/>
    </row>
    <row r="721" spans="283:283">
      <c r="JW721" s="231"/>
    </row>
    <row r="722" spans="283:283">
      <c r="JW722" s="231"/>
    </row>
    <row r="723" spans="283:283">
      <c r="JW723" s="231"/>
    </row>
    <row r="724" spans="283:283">
      <c r="JW724" s="231"/>
    </row>
    <row r="725" spans="283:283">
      <c r="JW725" s="231"/>
    </row>
    <row r="726" spans="283:283">
      <c r="JW726" s="231"/>
    </row>
    <row r="727" spans="283:283">
      <c r="JW727" s="231"/>
    </row>
    <row r="728" spans="283:283">
      <c r="JW728" s="231"/>
    </row>
    <row r="729" spans="283:283">
      <c r="JW729" s="231"/>
    </row>
    <row r="730" spans="283:283">
      <c r="JW730" s="231"/>
    </row>
    <row r="731" spans="283:283">
      <c r="JW731" s="231"/>
    </row>
    <row r="732" spans="283:283">
      <c r="JW732" s="231"/>
    </row>
    <row r="733" spans="283:283">
      <c r="JW733" s="231"/>
    </row>
    <row r="734" spans="283:283">
      <c r="JW734" s="231"/>
    </row>
    <row r="735" spans="283:283">
      <c r="JW735" s="231"/>
    </row>
    <row r="736" spans="283:283">
      <c r="JW736" s="231"/>
    </row>
    <row r="737" spans="283:283">
      <c r="JW737" s="231"/>
    </row>
    <row r="738" spans="283:283">
      <c r="JW738" s="231"/>
    </row>
    <row r="739" spans="283:283">
      <c r="JW739" s="231"/>
    </row>
    <row r="740" spans="283:283">
      <c r="JW740" s="231"/>
    </row>
    <row r="741" spans="283:283">
      <c r="JW741" s="231"/>
    </row>
    <row r="742" spans="283:283">
      <c r="JW742" s="231"/>
    </row>
    <row r="743" spans="283:283">
      <c r="JW743" s="231"/>
    </row>
    <row r="744" spans="283:283">
      <c r="JW744" s="231"/>
    </row>
    <row r="745" spans="283:283">
      <c r="JW745" s="231"/>
    </row>
    <row r="746" spans="283:283">
      <c r="JW746" s="231"/>
    </row>
    <row r="747" spans="283:283">
      <c r="JW747" s="231"/>
    </row>
    <row r="748" spans="283:283">
      <c r="JW748" s="231"/>
    </row>
    <row r="749" spans="283:283">
      <c r="JW749" s="231"/>
    </row>
    <row r="750" spans="283:283">
      <c r="JW750" s="231"/>
    </row>
    <row r="751" spans="283:283">
      <c r="JW751" s="231"/>
    </row>
    <row r="752" spans="283:283">
      <c r="JW752" s="231"/>
    </row>
    <row r="753" spans="283:283">
      <c r="JW753" s="231"/>
    </row>
    <row r="754" spans="283:283">
      <c r="JW754" s="231"/>
    </row>
    <row r="755" spans="283:283">
      <c r="JW755" s="231"/>
    </row>
    <row r="756" spans="283:283">
      <c r="JW756" s="231"/>
    </row>
    <row r="757" spans="283:283">
      <c r="JW757" s="231"/>
    </row>
    <row r="758" spans="283:283">
      <c r="JW758" s="231"/>
    </row>
    <row r="759" spans="283:283">
      <c r="JW759" s="231"/>
    </row>
    <row r="760" spans="283:283">
      <c r="JW760" s="231"/>
    </row>
    <row r="761" spans="283:283">
      <c r="JW761" s="231"/>
    </row>
    <row r="762" spans="283:283">
      <c r="JW762" s="231"/>
    </row>
    <row r="763" spans="283:283">
      <c r="JW763" s="231"/>
    </row>
    <row r="764" spans="283:283">
      <c r="JW764" s="231"/>
    </row>
    <row r="765" spans="283:283">
      <c r="JW765" s="231"/>
    </row>
    <row r="766" spans="283:283">
      <c r="JW766" s="231"/>
    </row>
    <row r="767" spans="283:283">
      <c r="JW767" s="231"/>
    </row>
    <row r="768" spans="283:283">
      <c r="JW768" s="231"/>
    </row>
    <row r="769" spans="283:283">
      <c r="JW769" s="231"/>
    </row>
    <row r="770" spans="283:283">
      <c r="JW770" s="231"/>
    </row>
    <row r="771" spans="283:283">
      <c r="JW771" s="231"/>
    </row>
    <row r="772" spans="283:283">
      <c r="JW772" s="231"/>
    </row>
    <row r="773" spans="283:283">
      <c r="JW773" s="231"/>
    </row>
    <row r="774" spans="283:283">
      <c r="JW774" s="231"/>
    </row>
    <row r="775" spans="283:283">
      <c r="JW775" s="231"/>
    </row>
    <row r="776" spans="283:283">
      <c r="JW776" s="231"/>
    </row>
    <row r="777" spans="283:283">
      <c r="JW777" s="231"/>
    </row>
    <row r="778" spans="283:283">
      <c r="JW778" s="231"/>
    </row>
    <row r="779" spans="283:283">
      <c r="JW779" s="231"/>
    </row>
    <row r="780" spans="283:283">
      <c r="JW780" s="231"/>
    </row>
    <row r="781" spans="283:283">
      <c r="JW781" s="231"/>
    </row>
    <row r="782" spans="283:283">
      <c r="JW782" s="231"/>
    </row>
    <row r="783" spans="283:283">
      <c r="JW783" s="231"/>
    </row>
    <row r="784" spans="283:283">
      <c r="JW784" s="231"/>
    </row>
    <row r="785" spans="283:283">
      <c r="JW785" s="231"/>
    </row>
    <row r="786" spans="283:283">
      <c r="JW786" s="231"/>
    </row>
    <row r="787" spans="283:283">
      <c r="JW787" s="231"/>
    </row>
    <row r="788" spans="283:283">
      <c r="JW788" s="231"/>
    </row>
    <row r="789" spans="283:283">
      <c r="JW789" s="231"/>
    </row>
    <row r="790" spans="283:283">
      <c r="JW790" s="231"/>
    </row>
    <row r="791" spans="283:283">
      <c r="JW791" s="231"/>
    </row>
    <row r="792" spans="283:283">
      <c r="JW792" s="231"/>
    </row>
    <row r="793" spans="283:283">
      <c r="JW793" s="231"/>
    </row>
    <row r="794" spans="283:283">
      <c r="JW794" s="231"/>
    </row>
    <row r="795" spans="283:283">
      <c r="JW795" s="231"/>
    </row>
    <row r="796" spans="283:283">
      <c r="JW796" s="231"/>
    </row>
    <row r="797" spans="283:283">
      <c r="JW797" s="231"/>
    </row>
    <row r="798" spans="283:283">
      <c r="JW798" s="231"/>
    </row>
    <row r="799" spans="283:283">
      <c r="JW799" s="231"/>
    </row>
    <row r="800" spans="283:283">
      <c r="JW800" s="231"/>
    </row>
    <row r="801" spans="283:283">
      <c r="JW801" s="231"/>
    </row>
    <row r="802" spans="283:283">
      <c r="JW802" s="231"/>
    </row>
    <row r="803" spans="283:283">
      <c r="JW803" s="231"/>
    </row>
    <row r="804" spans="283:283">
      <c r="JW804" s="231"/>
    </row>
    <row r="805" spans="283:283">
      <c r="JW805" s="231"/>
    </row>
    <row r="806" spans="283:283">
      <c r="JW806" s="231"/>
    </row>
    <row r="807" spans="283:283">
      <c r="JW807" s="231"/>
    </row>
    <row r="808" spans="283:283">
      <c r="JW808" s="231"/>
    </row>
    <row r="809" spans="283:283">
      <c r="JW809" s="231"/>
    </row>
    <row r="810" spans="283:283">
      <c r="JW810" s="231"/>
    </row>
    <row r="811" spans="283:283">
      <c r="JW811" s="231"/>
    </row>
    <row r="812" spans="283:283">
      <c r="JW812" s="231"/>
    </row>
    <row r="813" spans="283:283">
      <c r="JW813" s="231"/>
    </row>
    <row r="814" spans="283:283">
      <c r="JW814" s="231"/>
    </row>
    <row r="815" spans="283:283">
      <c r="JW815" s="231"/>
    </row>
    <row r="816" spans="283:283">
      <c r="JW816" s="231"/>
    </row>
    <row r="817" spans="283:283">
      <c r="JW817" s="231"/>
    </row>
    <row r="818" spans="283:283">
      <c r="JW818" s="231"/>
    </row>
    <row r="819" spans="283:283">
      <c r="JW819" s="231"/>
    </row>
    <row r="820" spans="283:283">
      <c r="JW820" s="231"/>
    </row>
    <row r="821" spans="283:283">
      <c r="JW821" s="231"/>
    </row>
    <row r="822" spans="283:283">
      <c r="JW822" s="231"/>
    </row>
    <row r="823" spans="283:283">
      <c r="JW823" s="231"/>
    </row>
    <row r="824" spans="283:283">
      <c r="JW824" s="231"/>
    </row>
    <row r="825" spans="283:283">
      <c r="JW825" s="231"/>
    </row>
    <row r="826" spans="283:283">
      <c r="JW826" s="231"/>
    </row>
    <row r="827" spans="283:283">
      <c r="JW827" s="231"/>
    </row>
    <row r="828" spans="283:283">
      <c r="JW828" s="231"/>
    </row>
    <row r="829" spans="283:283">
      <c r="JW829" s="231"/>
    </row>
    <row r="830" spans="283:283">
      <c r="JW830" s="231"/>
    </row>
    <row r="831" spans="283:283">
      <c r="JW831" s="231"/>
    </row>
    <row r="832" spans="283:283">
      <c r="JW832" s="231"/>
    </row>
    <row r="833" spans="283:283">
      <c r="JW833" s="231"/>
    </row>
    <row r="834" spans="283:283">
      <c r="JW834" s="231"/>
    </row>
    <row r="835" spans="283:283">
      <c r="JW835" s="231"/>
    </row>
    <row r="836" spans="283:283">
      <c r="JW836" s="231"/>
    </row>
    <row r="837" spans="283:283">
      <c r="JW837" s="231"/>
    </row>
    <row r="838" spans="283:283">
      <c r="JW838" s="231"/>
    </row>
    <row r="839" spans="283:283">
      <c r="JW839" s="231"/>
    </row>
    <row r="840" spans="283:283">
      <c r="JW840" s="231"/>
    </row>
    <row r="841" spans="283:283">
      <c r="JW841" s="231"/>
    </row>
    <row r="842" spans="283:283">
      <c r="JW842" s="231"/>
    </row>
    <row r="843" spans="283:283">
      <c r="JW843" s="231"/>
    </row>
    <row r="844" spans="283:283">
      <c r="JW844" s="231"/>
    </row>
    <row r="845" spans="283:283">
      <c r="JW845" s="231"/>
    </row>
    <row r="846" spans="283:283">
      <c r="JW846" s="231"/>
    </row>
    <row r="847" spans="283:283">
      <c r="JW847" s="231"/>
    </row>
    <row r="848" spans="283:283">
      <c r="JW848" s="231"/>
    </row>
    <row r="849" spans="283:283">
      <c r="JW849" s="231"/>
    </row>
    <row r="850" spans="283:283">
      <c r="JW850" s="231"/>
    </row>
    <row r="851" spans="283:283">
      <c r="JW851" s="231"/>
    </row>
    <row r="852" spans="283:283">
      <c r="JW852" s="231"/>
    </row>
    <row r="853" spans="283:283">
      <c r="JW853" s="231"/>
    </row>
    <row r="854" spans="283:283">
      <c r="JW854" s="231"/>
    </row>
    <row r="855" spans="283:283">
      <c r="JW855" s="231"/>
    </row>
    <row r="856" spans="283:283">
      <c r="JW856" s="231"/>
    </row>
    <row r="857" spans="283:283">
      <c r="JW857" s="231"/>
    </row>
    <row r="858" spans="283:283">
      <c r="JW858" s="231"/>
    </row>
    <row r="859" spans="283:283">
      <c r="JW859" s="231"/>
    </row>
    <row r="860" spans="283:283">
      <c r="JW860" s="231"/>
    </row>
    <row r="861" spans="283:283">
      <c r="JW861" s="231"/>
    </row>
    <row r="862" spans="283:283">
      <c r="JW862" s="231"/>
    </row>
    <row r="863" spans="283:283">
      <c r="JW863" s="231"/>
    </row>
    <row r="864" spans="283:283">
      <c r="JW864" s="231"/>
    </row>
    <row r="865" spans="283:283">
      <c r="JW865" s="231"/>
    </row>
    <row r="866" spans="283:283">
      <c r="JW866" s="231"/>
    </row>
    <row r="867" spans="283:283">
      <c r="JW867" s="231"/>
    </row>
    <row r="868" spans="283:283">
      <c r="JW868" s="231"/>
    </row>
    <row r="869" spans="283:283">
      <c r="JW869" s="231"/>
    </row>
    <row r="870" spans="283:283">
      <c r="JW870" s="231"/>
    </row>
    <row r="871" spans="283:283">
      <c r="JW871" s="231"/>
    </row>
    <row r="872" spans="283:283">
      <c r="JW872" s="231"/>
    </row>
    <row r="873" spans="283:283">
      <c r="JW873" s="231"/>
    </row>
    <row r="874" spans="283:283">
      <c r="JW874" s="231"/>
    </row>
    <row r="875" spans="283:283">
      <c r="JW875" s="231"/>
    </row>
    <row r="876" spans="283:283">
      <c r="JW876" s="231"/>
    </row>
    <row r="877" spans="283:283">
      <c r="JW877" s="231"/>
    </row>
    <row r="878" spans="283:283">
      <c r="JW878" s="231"/>
    </row>
    <row r="879" spans="283:283">
      <c r="JW879" s="231"/>
    </row>
    <row r="880" spans="283:283">
      <c r="JW880" s="231"/>
    </row>
    <row r="881" spans="283:283">
      <c r="JW881" s="231"/>
    </row>
    <row r="882" spans="283:283">
      <c r="JW882" s="231"/>
    </row>
    <row r="883" spans="283:283">
      <c r="JW883" s="231"/>
    </row>
    <row r="884" spans="283:283">
      <c r="JW884" s="231"/>
    </row>
    <row r="885" spans="283:283">
      <c r="JW885" s="231"/>
    </row>
    <row r="886" spans="283:283">
      <c r="JW886" s="231"/>
    </row>
    <row r="887" spans="283:283">
      <c r="JW887" s="231"/>
    </row>
    <row r="888" spans="283:283">
      <c r="JW888" s="231"/>
    </row>
    <row r="889" spans="283:283">
      <c r="JW889" s="231"/>
    </row>
    <row r="890" spans="283:283">
      <c r="JW890" s="231"/>
    </row>
    <row r="891" spans="283:283">
      <c r="JW891" s="231"/>
    </row>
    <row r="892" spans="283:283">
      <c r="JW892" s="231"/>
    </row>
    <row r="893" spans="283:283">
      <c r="JW893" s="231"/>
    </row>
    <row r="894" spans="283:283">
      <c r="JW894" s="231"/>
    </row>
    <row r="895" spans="283:283">
      <c r="JW895" s="231"/>
    </row>
    <row r="896" spans="283:283">
      <c r="JW896" s="231"/>
    </row>
    <row r="897" spans="283:283">
      <c r="JW897" s="231"/>
    </row>
    <row r="898" spans="283:283">
      <c r="JW898" s="231"/>
    </row>
    <row r="899" spans="283:283">
      <c r="JW899" s="231"/>
    </row>
    <row r="900" spans="283:283">
      <c r="JW900" s="231"/>
    </row>
    <row r="901" spans="283:283">
      <c r="JW901" s="231"/>
    </row>
    <row r="902" spans="283:283">
      <c r="JW902" s="231"/>
    </row>
    <row r="903" spans="283:283">
      <c r="JW903" s="231"/>
    </row>
    <row r="904" spans="283:283">
      <c r="JW904" s="231"/>
    </row>
    <row r="905" spans="283:283">
      <c r="JW905" s="231"/>
    </row>
    <row r="906" spans="283:283">
      <c r="JW906" s="231"/>
    </row>
    <row r="907" spans="283:283">
      <c r="JW907" s="231"/>
    </row>
    <row r="908" spans="283:283">
      <c r="JW908" s="231"/>
    </row>
    <row r="909" spans="283:283">
      <c r="JW909" s="231"/>
    </row>
    <row r="910" spans="283:283">
      <c r="JW910" s="231"/>
    </row>
    <row r="911" spans="283:283">
      <c r="JW911" s="231"/>
    </row>
    <row r="912" spans="283:283">
      <c r="JW912" s="231"/>
    </row>
    <row r="913" spans="283:283">
      <c r="JW913" s="231"/>
    </row>
    <row r="914" spans="283:283">
      <c r="JW914" s="231"/>
    </row>
    <row r="915" spans="283:283">
      <c r="JW915" s="231"/>
    </row>
    <row r="916" spans="283:283">
      <c r="JW916" s="231"/>
    </row>
    <row r="917" spans="283:283">
      <c r="JW917" s="231"/>
    </row>
    <row r="918" spans="283:283">
      <c r="JW918" s="231"/>
    </row>
    <row r="919" spans="283:283">
      <c r="JW919" s="231"/>
    </row>
    <row r="920" spans="283:283">
      <c r="JW920" s="231"/>
    </row>
    <row r="921" spans="283:283">
      <c r="JW921" s="231"/>
    </row>
    <row r="922" spans="283:283">
      <c r="JW922" s="231"/>
    </row>
    <row r="923" spans="283:283">
      <c r="JW923" s="231"/>
    </row>
    <row r="924" spans="283:283">
      <c r="JW924" s="231"/>
    </row>
    <row r="925" spans="283:283">
      <c r="JW925" s="231"/>
    </row>
    <row r="926" spans="283:283">
      <c r="JW926" s="231"/>
    </row>
    <row r="927" spans="283:283">
      <c r="JW927" s="231"/>
    </row>
    <row r="928" spans="283:283">
      <c r="JW928" s="231"/>
    </row>
    <row r="929" spans="283:283">
      <c r="JW929" s="231"/>
    </row>
    <row r="930" spans="283:283">
      <c r="JW930" s="231"/>
    </row>
    <row r="931" spans="283:283">
      <c r="JW931" s="231"/>
    </row>
    <row r="932" spans="283:283">
      <c r="JW932" s="231"/>
    </row>
    <row r="933" spans="283:283">
      <c r="JW933" s="231"/>
    </row>
    <row r="934" spans="283:283">
      <c r="JW934" s="231"/>
    </row>
  </sheetData>
  <mergeCells count="14">
    <mergeCell ref="B32:B34"/>
    <mergeCell ref="B20:B21"/>
    <mergeCell ref="C20:C21"/>
    <mergeCell ref="B23:B25"/>
    <mergeCell ref="B26:B28"/>
    <mergeCell ref="JG28:JH28"/>
    <mergeCell ref="B29:B31"/>
    <mergeCell ref="B11:B14"/>
    <mergeCell ref="C11:C12"/>
    <mergeCell ref="C13:C14"/>
    <mergeCell ref="B15:B16"/>
    <mergeCell ref="C15:C16"/>
    <mergeCell ref="B17:B18"/>
    <mergeCell ref="C17:C18"/>
  </mergeCells>
  <pageMargins left="0.55118110236220474" right="0.55118110236220474" top="0.78740157480314965" bottom="0.78740157480314965" header="0.51181102362204722" footer="0.51181102362204722"/>
  <pageSetup paperSize="9" scale="7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JY934"/>
  <sheetViews>
    <sheetView showGridLines="0" zoomScaleNormal="100" workbookViewId="0">
      <pane xSplit="4" topLeftCell="JC1" activePane="topRight" state="frozen"/>
      <selection activeCell="A6" sqref="A6"/>
      <selection pane="topRight" activeCell="A5" sqref="A5"/>
    </sheetView>
  </sheetViews>
  <sheetFormatPr defaultColWidth="9.1796875" defaultRowHeight="13"/>
  <cols>
    <col min="1" max="1" width="8.81640625" style="226" customWidth="1"/>
    <col min="2" max="2" width="35" style="226" customWidth="1"/>
    <col min="3" max="3" width="20.81640625" style="254" customWidth="1"/>
    <col min="4" max="4" width="37.54296875" style="226" customWidth="1"/>
    <col min="5" max="262" width="12.7265625" style="226" customWidth="1"/>
    <col min="263" max="264" width="12.7265625" style="227" customWidth="1"/>
    <col min="265" max="265" width="12.7265625" style="226" customWidth="1"/>
    <col min="266" max="266" width="11.54296875" style="226" bestFit="1" customWidth="1"/>
    <col min="267" max="267" width="9.26953125" style="226" bestFit="1" customWidth="1"/>
    <col min="268" max="282" width="9.1796875" style="226"/>
    <col min="283" max="284" width="13.26953125" style="229" customWidth="1"/>
    <col min="285" max="16384" width="9.1796875" style="226"/>
  </cols>
  <sheetData>
    <row r="1" spans="1:285" ht="27" customHeight="1"/>
    <row r="2" spans="1:285" ht="21" customHeight="1">
      <c r="A2" s="230" t="s">
        <v>120</v>
      </c>
      <c r="JX2" s="231"/>
    </row>
    <row r="3" spans="1:285" ht="16.899999999999999" customHeight="1">
      <c r="A3" s="196" t="s">
        <v>126</v>
      </c>
      <c r="JX3" s="231"/>
    </row>
    <row r="4" spans="1:285" ht="16.899999999999999" customHeight="1">
      <c r="A4" s="197" t="s">
        <v>122</v>
      </c>
      <c r="JX4" s="231"/>
    </row>
    <row r="5" spans="1:285" ht="16.899999999999999" customHeight="1">
      <c r="A5" s="268" t="s">
        <v>133</v>
      </c>
      <c r="B5" s="232"/>
      <c r="JX5" s="231"/>
    </row>
    <row r="6" spans="1:285" ht="15" customHeight="1">
      <c r="JX6" s="231"/>
    </row>
    <row r="7" spans="1:285" ht="15" customHeight="1">
      <c r="B7" s="224" t="s">
        <v>121</v>
      </c>
      <c r="C7" s="255">
        <f>MAX(Dates!$A:$A)</f>
        <v>44332</v>
      </c>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c r="BH7" s="233"/>
      <c r="BI7" s="233"/>
      <c r="BJ7" s="233"/>
      <c r="BK7" s="233"/>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c r="EC7" s="233"/>
      <c r="ED7" s="233"/>
      <c r="EE7" s="233"/>
      <c r="EF7" s="233"/>
      <c r="EG7" s="233"/>
      <c r="EH7" s="233"/>
      <c r="EI7" s="233"/>
      <c r="EJ7" s="233"/>
      <c r="EK7" s="233"/>
      <c r="EL7" s="233"/>
      <c r="EM7" s="233"/>
      <c r="EN7" s="233"/>
      <c r="EO7" s="233"/>
      <c r="EP7" s="233"/>
      <c r="EQ7" s="233"/>
      <c r="ER7" s="233"/>
      <c r="ES7" s="233"/>
      <c r="ET7" s="233"/>
      <c r="EU7" s="233"/>
      <c r="EV7" s="233"/>
      <c r="EW7" s="233"/>
      <c r="EX7" s="233"/>
      <c r="EY7" s="233"/>
      <c r="EZ7" s="233"/>
      <c r="FA7" s="233"/>
      <c r="FB7" s="233"/>
      <c r="FC7" s="233"/>
      <c r="FD7" s="233"/>
      <c r="FE7" s="233"/>
      <c r="FF7" s="233"/>
      <c r="FG7" s="233"/>
      <c r="FH7" s="233"/>
      <c r="FI7" s="233"/>
      <c r="FJ7" s="233"/>
      <c r="FK7" s="233"/>
      <c r="FL7" s="233"/>
      <c r="FM7" s="233"/>
      <c r="FN7" s="233"/>
      <c r="FO7" s="233"/>
      <c r="FP7" s="233"/>
      <c r="FQ7" s="233"/>
      <c r="FR7" s="233"/>
      <c r="FS7" s="233"/>
      <c r="FT7" s="233"/>
      <c r="FU7" s="233"/>
      <c r="FV7" s="233"/>
      <c r="FW7" s="233"/>
      <c r="FX7" s="233"/>
      <c r="FY7" s="233"/>
      <c r="FZ7" s="233"/>
      <c r="GA7" s="233"/>
      <c r="GB7" s="233"/>
      <c r="GC7" s="233"/>
      <c r="GD7" s="233"/>
      <c r="GE7" s="233"/>
      <c r="GF7" s="233"/>
      <c r="GG7" s="233"/>
      <c r="GH7" s="233"/>
      <c r="GI7" s="233"/>
      <c r="GJ7" s="233"/>
      <c r="GK7" s="233"/>
      <c r="GL7" s="233"/>
      <c r="GM7" s="233"/>
      <c r="GN7" s="233"/>
      <c r="GO7" s="233"/>
      <c r="GP7" s="233"/>
      <c r="GQ7" s="233"/>
      <c r="GR7" s="233"/>
      <c r="GS7" s="233"/>
      <c r="GT7" s="233"/>
      <c r="GU7" s="233"/>
      <c r="GV7" s="233"/>
      <c r="GW7" s="233"/>
      <c r="GX7" s="233"/>
      <c r="GY7" s="233"/>
      <c r="GZ7" s="233"/>
      <c r="HA7" s="233"/>
      <c r="HB7" s="233"/>
      <c r="HC7" s="233"/>
      <c r="HD7" s="233"/>
      <c r="HE7" s="233"/>
      <c r="HF7" s="233"/>
      <c r="HG7" s="233"/>
      <c r="HH7" s="233"/>
      <c r="HI7" s="233"/>
      <c r="HJ7" s="233"/>
      <c r="HK7" s="233"/>
      <c r="HL7" s="233"/>
      <c r="HM7" s="233"/>
      <c r="HN7" s="233"/>
      <c r="HO7" s="233"/>
      <c r="HP7" s="233"/>
      <c r="HQ7" s="233"/>
      <c r="HR7" s="233"/>
      <c r="HS7" s="233"/>
      <c r="HT7" s="233"/>
      <c r="HU7" s="233"/>
      <c r="HV7" s="233"/>
      <c r="HW7" s="233"/>
      <c r="HX7" s="233"/>
      <c r="HY7" s="233"/>
      <c r="HZ7" s="233"/>
      <c r="IA7" s="233"/>
      <c r="IB7" s="233"/>
      <c r="IC7" s="233"/>
      <c r="ID7" s="233"/>
      <c r="IE7" s="233"/>
      <c r="IF7" s="233"/>
      <c r="IG7" s="233"/>
      <c r="IH7" s="233"/>
      <c r="II7" s="233"/>
      <c r="IJ7" s="233"/>
      <c r="IK7" s="233"/>
      <c r="IL7" s="233"/>
      <c r="IM7" s="233"/>
      <c r="IN7" s="233"/>
      <c r="IO7" s="233"/>
      <c r="IP7" s="233"/>
      <c r="IQ7" s="233"/>
      <c r="IR7" s="233"/>
      <c r="IS7" s="233"/>
      <c r="IT7" s="233"/>
      <c r="IU7" s="233"/>
      <c r="IV7" s="233"/>
      <c r="IW7" s="233"/>
      <c r="IX7" s="233"/>
      <c r="IY7" s="233"/>
      <c r="IZ7" s="233"/>
      <c r="JA7" s="233"/>
      <c r="JB7" s="233"/>
      <c r="JC7" s="234"/>
      <c r="JD7" s="234"/>
      <c r="JG7" s="235"/>
      <c r="JH7" s="235"/>
      <c r="JI7" s="235"/>
      <c r="JJ7" s="235"/>
      <c r="JK7" s="235"/>
      <c r="JL7" s="236"/>
      <c r="JM7" s="236"/>
      <c r="JW7" s="231"/>
      <c r="JX7" s="231"/>
    </row>
    <row r="8" spans="1:285" ht="15" customHeight="1">
      <c r="B8" s="237"/>
      <c r="C8" s="256"/>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237"/>
      <c r="BE8" s="237"/>
      <c r="BF8" s="237"/>
      <c r="BG8" s="237"/>
      <c r="BH8" s="237"/>
      <c r="BI8" s="237"/>
      <c r="BJ8" s="237"/>
      <c r="BK8" s="237"/>
      <c r="BL8" s="237"/>
      <c r="BM8" s="237"/>
      <c r="BN8" s="237"/>
      <c r="BO8" s="237"/>
      <c r="BP8" s="237"/>
      <c r="BQ8" s="237"/>
      <c r="BR8" s="237"/>
      <c r="BS8" s="237"/>
      <c r="BT8" s="237"/>
      <c r="BU8" s="237"/>
      <c r="BV8" s="237"/>
      <c r="BW8" s="237"/>
      <c r="BX8" s="237"/>
      <c r="BY8" s="237"/>
      <c r="BZ8" s="237"/>
      <c r="CA8" s="237"/>
      <c r="CB8" s="237"/>
      <c r="CC8" s="237"/>
      <c r="CD8" s="237"/>
      <c r="CE8" s="237"/>
      <c r="CF8" s="237"/>
      <c r="CG8" s="237"/>
      <c r="CH8" s="237"/>
      <c r="CI8" s="237"/>
      <c r="CJ8" s="237"/>
      <c r="CK8" s="237"/>
      <c r="CL8" s="237"/>
      <c r="CM8" s="237"/>
      <c r="CN8" s="237"/>
      <c r="CO8" s="237"/>
      <c r="CP8" s="237"/>
      <c r="CQ8" s="237"/>
      <c r="CR8" s="237"/>
      <c r="CS8" s="237"/>
      <c r="CT8" s="237"/>
      <c r="CU8" s="237"/>
      <c r="CV8" s="237"/>
      <c r="CW8" s="237"/>
      <c r="CX8" s="237"/>
      <c r="CY8" s="237"/>
      <c r="CZ8" s="237"/>
      <c r="DA8" s="237"/>
      <c r="DB8" s="237"/>
      <c r="DC8" s="237"/>
      <c r="DD8" s="237"/>
      <c r="DE8" s="237"/>
      <c r="DF8" s="237"/>
      <c r="DG8" s="237"/>
      <c r="DH8" s="237"/>
      <c r="DI8" s="237"/>
      <c r="DJ8" s="237"/>
      <c r="DK8" s="237"/>
      <c r="DL8" s="237"/>
      <c r="DM8" s="237"/>
      <c r="DN8" s="237"/>
      <c r="DO8" s="237"/>
      <c r="DP8" s="237"/>
      <c r="DQ8" s="237"/>
      <c r="DR8" s="237"/>
      <c r="DS8" s="237"/>
      <c r="DT8" s="237"/>
      <c r="DU8" s="237"/>
      <c r="DV8" s="237"/>
      <c r="DW8" s="237"/>
      <c r="DX8" s="237"/>
      <c r="DY8" s="237"/>
      <c r="DZ8" s="237"/>
      <c r="EA8" s="237"/>
      <c r="EB8" s="237"/>
      <c r="EC8" s="237"/>
      <c r="ED8" s="237"/>
      <c r="EE8" s="237"/>
      <c r="EF8" s="237"/>
      <c r="EG8" s="237"/>
      <c r="EH8" s="237"/>
      <c r="EI8" s="237"/>
      <c r="EJ8" s="237"/>
      <c r="EK8" s="237"/>
      <c r="EL8" s="237"/>
      <c r="EM8" s="237"/>
      <c r="EN8" s="237"/>
      <c r="EO8" s="237"/>
      <c r="EP8" s="237"/>
      <c r="EQ8" s="237"/>
      <c r="ER8" s="237"/>
      <c r="ES8" s="237"/>
      <c r="ET8" s="237"/>
      <c r="EU8" s="237"/>
      <c r="EV8" s="237"/>
      <c r="EW8" s="237"/>
      <c r="EX8" s="237"/>
      <c r="EY8" s="237"/>
      <c r="EZ8" s="237"/>
      <c r="FA8" s="237"/>
      <c r="FB8" s="237"/>
      <c r="FC8" s="237"/>
      <c r="FD8" s="237"/>
      <c r="FE8" s="237"/>
      <c r="FF8" s="237"/>
      <c r="FG8" s="237"/>
      <c r="FH8" s="237"/>
      <c r="FI8" s="237"/>
      <c r="FJ8" s="237"/>
      <c r="FK8" s="237"/>
      <c r="FL8" s="237"/>
      <c r="FM8" s="237"/>
      <c r="FN8" s="237"/>
      <c r="FO8" s="237"/>
      <c r="FP8" s="237"/>
      <c r="FQ8" s="237"/>
      <c r="FR8" s="237"/>
      <c r="FS8" s="237"/>
      <c r="FT8" s="237"/>
      <c r="FU8" s="237"/>
      <c r="FV8" s="237"/>
      <c r="FW8" s="237"/>
      <c r="FX8" s="237"/>
      <c r="FY8" s="237"/>
      <c r="FZ8" s="237"/>
      <c r="GA8" s="237"/>
      <c r="GB8" s="237"/>
      <c r="GC8" s="237"/>
      <c r="GD8" s="237"/>
      <c r="GE8" s="237"/>
      <c r="GF8" s="237"/>
      <c r="GG8" s="237"/>
      <c r="GH8" s="237"/>
      <c r="GI8" s="237"/>
      <c r="GJ8" s="237"/>
      <c r="GK8" s="237"/>
      <c r="GL8" s="237"/>
      <c r="GM8" s="237"/>
      <c r="GN8" s="237"/>
      <c r="GO8" s="237"/>
      <c r="GP8" s="237"/>
      <c r="GQ8" s="237"/>
      <c r="GR8" s="237"/>
      <c r="GS8" s="237"/>
      <c r="GT8" s="237"/>
      <c r="GU8" s="237"/>
      <c r="GV8" s="237"/>
      <c r="GW8" s="237"/>
      <c r="GX8" s="237"/>
      <c r="GY8" s="237"/>
      <c r="GZ8" s="237"/>
      <c r="HA8" s="237"/>
      <c r="HB8" s="237"/>
      <c r="HC8" s="237"/>
      <c r="HD8" s="237"/>
      <c r="HE8" s="237"/>
      <c r="HF8" s="237"/>
      <c r="HG8" s="237"/>
      <c r="HH8" s="237"/>
      <c r="HI8" s="237"/>
      <c r="HJ8" s="237"/>
      <c r="HK8" s="237"/>
      <c r="HL8" s="237"/>
      <c r="HM8" s="237"/>
      <c r="HN8" s="237"/>
      <c r="HO8" s="237"/>
      <c r="HP8" s="237"/>
      <c r="HQ8" s="237"/>
      <c r="HR8" s="237"/>
      <c r="HS8" s="237"/>
      <c r="HT8" s="237"/>
      <c r="HU8" s="237"/>
      <c r="HV8" s="237"/>
      <c r="HW8" s="237"/>
      <c r="HX8" s="237"/>
      <c r="HY8" s="237"/>
      <c r="HZ8" s="237"/>
      <c r="IA8" s="237"/>
      <c r="IB8" s="237"/>
      <c r="IC8" s="237"/>
      <c r="ID8" s="237"/>
      <c r="IE8" s="237"/>
      <c r="IF8" s="237"/>
      <c r="IG8" s="237"/>
      <c r="IH8" s="237"/>
      <c r="II8" s="237"/>
      <c r="IJ8" s="237"/>
      <c r="IK8" s="237"/>
      <c r="IL8" s="237"/>
      <c r="IM8" s="237"/>
      <c r="IN8" s="237"/>
      <c r="IO8" s="237"/>
      <c r="IP8" s="237"/>
      <c r="IQ8" s="237"/>
      <c r="IR8" s="237"/>
      <c r="IS8" s="237"/>
      <c r="IT8" s="237"/>
      <c r="IU8" s="237"/>
      <c r="IV8" s="237"/>
      <c r="IW8" s="237"/>
      <c r="IX8" s="237"/>
      <c r="IY8" s="237"/>
      <c r="IZ8" s="237"/>
      <c r="JA8" s="237"/>
      <c r="JB8" s="237"/>
      <c r="JG8" s="235"/>
      <c r="JH8" s="235"/>
      <c r="JI8" s="235"/>
      <c r="JJ8" s="235"/>
      <c r="JK8" s="235"/>
      <c r="JL8" s="236"/>
      <c r="JM8" s="236"/>
      <c r="JW8" s="231"/>
      <c r="JX8" s="231"/>
    </row>
    <row r="9" spans="1:285" ht="36.65" customHeight="1">
      <c r="B9" s="198"/>
      <c r="C9" s="257"/>
      <c r="D9" s="198"/>
      <c r="E9" s="265">
        <f t="shared" ref="E9:BP9" si="0">F9-7</f>
        <v>42512</v>
      </c>
      <c r="F9" s="265">
        <f t="shared" si="0"/>
        <v>42519</v>
      </c>
      <c r="G9" s="265">
        <f t="shared" si="0"/>
        <v>42526</v>
      </c>
      <c r="H9" s="265">
        <f t="shared" si="0"/>
        <v>42533</v>
      </c>
      <c r="I9" s="265">
        <f t="shared" si="0"/>
        <v>42540</v>
      </c>
      <c r="J9" s="265">
        <f t="shared" si="0"/>
        <v>42547</v>
      </c>
      <c r="K9" s="265">
        <f t="shared" si="0"/>
        <v>42554</v>
      </c>
      <c r="L9" s="265">
        <f t="shared" si="0"/>
        <v>42561</v>
      </c>
      <c r="M9" s="265">
        <f t="shared" si="0"/>
        <v>42568</v>
      </c>
      <c r="N9" s="265">
        <f t="shared" si="0"/>
        <v>42575</v>
      </c>
      <c r="O9" s="265">
        <f t="shared" si="0"/>
        <v>42582</v>
      </c>
      <c r="P9" s="265">
        <f t="shared" si="0"/>
        <v>42589</v>
      </c>
      <c r="Q9" s="265">
        <f t="shared" si="0"/>
        <v>42596</v>
      </c>
      <c r="R9" s="265">
        <f t="shared" si="0"/>
        <v>42603</v>
      </c>
      <c r="S9" s="265">
        <f t="shared" si="0"/>
        <v>42610</v>
      </c>
      <c r="T9" s="265">
        <f t="shared" si="0"/>
        <v>42617</v>
      </c>
      <c r="U9" s="265">
        <f t="shared" si="0"/>
        <v>42624</v>
      </c>
      <c r="V9" s="265">
        <f t="shared" si="0"/>
        <v>42631</v>
      </c>
      <c r="W9" s="265">
        <f t="shared" si="0"/>
        <v>42638</v>
      </c>
      <c r="X9" s="265">
        <f t="shared" si="0"/>
        <v>42645</v>
      </c>
      <c r="Y9" s="265">
        <f t="shared" si="0"/>
        <v>42652</v>
      </c>
      <c r="Z9" s="265">
        <f t="shared" si="0"/>
        <v>42659</v>
      </c>
      <c r="AA9" s="265">
        <f t="shared" si="0"/>
        <v>42666</v>
      </c>
      <c r="AB9" s="265">
        <f t="shared" si="0"/>
        <v>42673</v>
      </c>
      <c r="AC9" s="265">
        <f t="shared" si="0"/>
        <v>42680</v>
      </c>
      <c r="AD9" s="265">
        <f t="shared" si="0"/>
        <v>42687</v>
      </c>
      <c r="AE9" s="265">
        <f t="shared" si="0"/>
        <v>42694</v>
      </c>
      <c r="AF9" s="265">
        <f t="shared" si="0"/>
        <v>42701</v>
      </c>
      <c r="AG9" s="265">
        <f t="shared" si="0"/>
        <v>42708</v>
      </c>
      <c r="AH9" s="265">
        <f t="shared" si="0"/>
        <v>42715</v>
      </c>
      <c r="AI9" s="265">
        <f t="shared" si="0"/>
        <v>42722</v>
      </c>
      <c r="AJ9" s="265">
        <f t="shared" si="0"/>
        <v>42729</v>
      </c>
      <c r="AK9" s="265">
        <f t="shared" si="0"/>
        <v>42736</v>
      </c>
      <c r="AL9" s="265">
        <f t="shared" si="0"/>
        <v>42743</v>
      </c>
      <c r="AM9" s="265">
        <f t="shared" si="0"/>
        <v>42750</v>
      </c>
      <c r="AN9" s="265">
        <f t="shared" si="0"/>
        <v>42757</v>
      </c>
      <c r="AO9" s="265">
        <f t="shared" si="0"/>
        <v>42764</v>
      </c>
      <c r="AP9" s="265">
        <f t="shared" si="0"/>
        <v>42771</v>
      </c>
      <c r="AQ9" s="265">
        <f t="shared" si="0"/>
        <v>42778</v>
      </c>
      <c r="AR9" s="265">
        <f t="shared" si="0"/>
        <v>42785</v>
      </c>
      <c r="AS9" s="265">
        <f t="shared" si="0"/>
        <v>42792</v>
      </c>
      <c r="AT9" s="265">
        <f t="shared" si="0"/>
        <v>42799</v>
      </c>
      <c r="AU9" s="265">
        <f t="shared" si="0"/>
        <v>42806</v>
      </c>
      <c r="AV9" s="265">
        <f t="shared" si="0"/>
        <v>42813</v>
      </c>
      <c r="AW9" s="265">
        <f t="shared" si="0"/>
        <v>42820</v>
      </c>
      <c r="AX9" s="265">
        <f t="shared" si="0"/>
        <v>42827</v>
      </c>
      <c r="AY9" s="265">
        <f t="shared" si="0"/>
        <v>42834</v>
      </c>
      <c r="AZ9" s="265">
        <f t="shared" si="0"/>
        <v>42841</v>
      </c>
      <c r="BA9" s="265">
        <f t="shared" si="0"/>
        <v>42848</v>
      </c>
      <c r="BB9" s="265">
        <f t="shared" si="0"/>
        <v>42855</v>
      </c>
      <c r="BC9" s="265">
        <f t="shared" si="0"/>
        <v>42862</v>
      </c>
      <c r="BD9" s="265">
        <f t="shared" si="0"/>
        <v>42869</v>
      </c>
      <c r="BE9" s="265">
        <f t="shared" si="0"/>
        <v>42876</v>
      </c>
      <c r="BF9" s="265">
        <f t="shared" si="0"/>
        <v>42883</v>
      </c>
      <c r="BG9" s="265">
        <f t="shared" si="0"/>
        <v>42890</v>
      </c>
      <c r="BH9" s="265">
        <f t="shared" si="0"/>
        <v>42897</v>
      </c>
      <c r="BI9" s="265">
        <f t="shared" si="0"/>
        <v>42904</v>
      </c>
      <c r="BJ9" s="265">
        <f t="shared" si="0"/>
        <v>42911</v>
      </c>
      <c r="BK9" s="265">
        <f t="shared" si="0"/>
        <v>42918</v>
      </c>
      <c r="BL9" s="265">
        <f t="shared" si="0"/>
        <v>42925</v>
      </c>
      <c r="BM9" s="265">
        <f t="shared" si="0"/>
        <v>42932</v>
      </c>
      <c r="BN9" s="265">
        <f t="shared" si="0"/>
        <v>42939</v>
      </c>
      <c r="BO9" s="265">
        <f t="shared" si="0"/>
        <v>42946</v>
      </c>
      <c r="BP9" s="265">
        <f t="shared" si="0"/>
        <v>42953</v>
      </c>
      <c r="BQ9" s="265">
        <f t="shared" ref="BQ9:EB9" si="1">BR9-7</f>
        <v>42960</v>
      </c>
      <c r="BR9" s="265">
        <f t="shared" si="1"/>
        <v>42967</v>
      </c>
      <c r="BS9" s="265">
        <f t="shared" si="1"/>
        <v>42974</v>
      </c>
      <c r="BT9" s="265">
        <f t="shared" si="1"/>
        <v>42981</v>
      </c>
      <c r="BU9" s="265">
        <f t="shared" si="1"/>
        <v>42988</v>
      </c>
      <c r="BV9" s="265">
        <f t="shared" si="1"/>
        <v>42995</v>
      </c>
      <c r="BW9" s="265">
        <f t="shared" si="1"/>
        <v>43002</v>
      </c>
      <c r="BX9" s="265">
        <f t="shared" si="1"/>
        <v>43009</v>
      </c>
      <c r="BY9" s="265">
        <f t="shared" si="1"/>
        <v>43016</v>
      </c>
      <c r="BZ9" s="265">
        <f t="shared" si="1"/>
        <v>43023</v>
      </c>
      <c r="CA9" s="265">
        <f t="shared" si="1"/>
        <v>43030</v>
      </c>
      <c r="CB9" s="265">
        <f t="shared" si="1"/>
        <v>43037</v>
      </c>
      <c r="CC9" s="265">
        <f t="shared" si="1"/>
        <v>43044</v>
      </c>
      <c r="CD9" s="265">
        <f t="shared" si="1"/>
        <v>43051</v>
      </c>
      <c r="CE9" s="265">
        <f t="shared" si="1"/>
        <v>43058</v>
      </c>
      <c r="CF9" s="265">
        <f t="shared" si="1"/>
        <v>43065</v>
      </c>
      <c r="CG9" s="265">
        <f t="shared" si="1"/>
        <v>43072</v>
      </c>
      <c r="CH9" s="265">
        <f t="shared" si="1"/>
        <v>43079</v>
      </c>
      <c r="CI9" s="265">
        <f t="shared" si="1"/>
        <v>43086</v>
      </c>
      <c r="CJ9" s="265">
        <f t="shared" si="1"/>
        <v>43093</v>
      </c>
      <c r="CK9" s="265">
        <f t="shared" si="1"/>
        <v>43100</v>
      </c>
      <c r="CL9" s="265">
        <f t="shared" si="1"/>
        <v>43107</v>
      </c>
      <c r="CM9" s="265">
        <f t="shared" si="1"/>
        <v>43114</v>
      </c>
      <c r="CN9" s="265">
        <f t="shared" si="1"/>
        <v>43121</v>
      </c>
      <c r="CO9" s="265">
        <f t="shared" si="1"/>
        <v>43128</v>
      </c>
      <c r="CP9" s="265">
        <f t="shared" si="1"/>
        <v>43135</v>
      </c>
      <c r="CQ9" s="265">
        <f t="shared" si="1"/>
        <v>43142</v>
      </c>
      <c r="CR9" s="265">
        <f t="shared" si="1"/>
        <v>43149</v>
      </c>
      <c r="CS9" s="265">
        <f t="shared" si="1"/>
        <v>43156</v>
      </c>
      <c r="CT9" s="265">
        <f t="shared" si="1"/>
        <v>43163</v>
      </c>
      <c r="CU9" s="265">
        <f t="shared" si="1"/>
        <v>43170</v>
      </c>
      <c r="CV9" s="265">
        <f t="shared" si="1"/>
        <v>43177</v>
      </c>
      <c r="CW9" s="265">
        <f t="shared" si="1"/>
        <v>43184</v>
      </c>
      <c r="CX9" s="265">
        <f t="shared" si="1"/>
        <v>43191</v>
      </c>
      <c r="CY9" s="265">
        <f t="shared" si="1"/>
        <v>43198</v>
      </c>
      <c r="CZ9" s="265">
        <f t="shared" si="1"/>
        <v>43205</v>
      </c>
      <c r="DA9" s="265">
        <f t="shared" si="1"/>
        <v>43212</v>
      </c>
      <c r="DB9" s="265">
        <f t="shared" si="1"/>
        <v>43219</v>
      </c>
      <c r="DC9" s="265">
        <f t="shared" si="1"/>
        <v>43226</v>
      </c>
      <c r="DD9" s="265">
        <f t="shared" si="1"/>
        <v>43233</v>
      </c>
      <c r="DE9" s="265">
        <f t="shared" si="1"/>
        <v>43240</v>
      </c>
      <c r="DF9" s="265">
        <f t="shared" si="1"/>
        <v>43247</v>
      </c>
      <c r="DG9" s="265">
        <f t="shared" si="1"/>
        <v>43254</v>
      </c>
      <c r="DH9" s="265">
        <f t="shared" si="1"/>
        <v>43261</v>
      </c>
      <c r="DI9" s="265">
        <f t="shared" si="1"/>
        <v>43268</v>
      </c>
      <c r="DJ9" s="265">
        <f t="shared" si="1"/>
        <v>43275</v>
      </c>
      <c r="DK9" s="265">
        <f t="shared" si="1"/>
        <v>43282</v>
      </c>
      <c r="DL9" s="265">
        <f t="shared" si="1"/>
        <v>43289</v>
      </c>
      <c r="DM9" s="265">
        <f t="shared" si="1"/>
        <v>43296</v>
      </c>
      <c r="DN9" s="265">
        <f t="shared" si="1"/>
        <v>43303</v>
      </c>
      <c r="DO9" s="265">
        <f t="shared" si="1"/>
        <v>43310</v>
      </c>
      <c r="DP9" s="265">
        <f t="shared" si="1"/>
        <v>43317</v>
      </c>
      <c r="DQ9" s="265">
        <f t="shared" si="1"/>
        <v>43324</v>
      </c>
      <c r="DR9" s="265">
        <f t="shared" si="1"/>
        <v>43331</v>
      </c>
      <c r="DS9" s="265">
        <f t="shared" si="1"/>
        <v>43338</v>
      </c>
      <c r="DT9" s="265">
        <f t="shared" si="1"/>
        <v>43345</v>
      </c>
      <c r="DU9" s="265">
        <f t="shared" si="1"/>
        <v>43352</v>
      </c>
      <c r="DV9" s="265">
        <f t="shared" si="1"/>
        <v>43359</v>
      </c>
      <c r="DW9" s="265">
        <f t="shared" si="1"/>
        <v>43366</v>
      </c>
      <c r="DX9" s="265">
        <f t="shared" si="1"/>
        <v>43373</v>
      </c>
      <c r="DY9" s="265">
        <f t="shared" si="1"/>
        <v>43380</v>
      </c>
      <c r="DZ9" s="265">
        <f t="shared" si="1"/>
        <v>43387</v>
      </c>
      <c r="EA9" s="265">
        <f t="shared" si="1"/>
        <v>43394</v>
      </c>
      <c r="EB9" s="265">
        <f t="shared" si="1"/>
        <v>43401</v>
      </c>
      <c r="EC9" s="265">
        <f t="shared" ref="EC9:GN9" si="2">ED9-7</f>
        <v>43408</v>
      </c>
      <c r="ED9" s="265">
        <f t="shared" si="2"/>
        <v>43415</v>
      </c>
      <c r="EE9" s="265">
        <f t="shared" si="2"/>
        <v>43422</v>
      </c>
      <c r="EF9" s="265">
        <f t="shared" si="2"/>
        <v>43429</v>
      </c>
      <c r="EG9" s="265">
        <f t="shared" si="2"/>
        <v>43436</v>
      </c>
      <c r="EH9" s="265">
        <f t="shared" si="2"/>
        <v>43443</v>
      </c>
      <c r="EI9" s="265">
        <f t="shared" si="2"/>
        <v>43450</v>
      </c>
      <c r="EJ9" s="265">
        <f t="shared" si="2"/>
        <v>43457</v>
      </c>
      <c r="EK9" s="265">
        <f t="shared" si="2"/>
        <v>43464</v>
      </c>
      <c r="EL9" s="265">
        <f t="shared" si="2"/>
        <v>43471</v>
      </c>
      <c r="EM9" s="265">
        <f t="shared" si="2"/>
        <v>43478</v>
      </c>
      <c r="EN9" s="265">
        <f t="shared" si="2"/>
        <v>43485</v>
      </c>
      <c r="EO9" s="265">
        <f t="shared" si="2"/>
        <v>43492</v>
      </c>
      <c r="EP9" s="265">
        <f t="shared" si="2"/>
        <v>43499</v>
      </c>
      <c r="EQ9" s="265">
        <f t="shared" si="2"/>
        <v>43506</v>
      </c>
      <c r="ER9" s="265">
        <f t="shared" si="2"/>
        <v>43513</v>
      </c>
      <c r="ES9" s="265">
        <f t="shared" si="2"/>
        <v>43520</v>
      </c>
      <c r="ET9" s="265">
        <f t="shared" si="2"/>
        <v>43527</v>
      </c>
      <c r="EU9" s="265">
        <f t="shared" si="2"/>
        <v>43534</v>
      </c>
      <c r="EV9" s="265">
        <f t="shared" si="2"/>
        <v>43541</v>
      </c>
      <c r="EW9" s="265">
        <f t="shared" si="2"/>
        <v>43548</v>
      </c>
      <c r="EX9" s="265">
        <f t="shared" si="2"/>
        <v>43555</v>
      </c>
      <c r="EY9" s="265">
        <f t="shared" si="2"/>
        <v>43562</v>
      </c>
      <c r="EZ9" s="265">
        <f t="shared" si="2"/>
        <v>43569</v>
      </c>
      <c r="FA9" s="265">
        <f t="shared" si="2"/>
        <v>43576</v>
      </c>
      <c r="FB9" s="265">
        <f t="shared" si="2"/>
        <v>43583</v>
      </c>
      <c r="FC9" s="265">
        <f t="shared" si="2"/>
        <v>43590</v>
      </c>
      <c r="FD9" s="265">
        <f t="shared" si="2"/>
        <v>43597</v>
      </c>
      <c r="FE9" s="265">
        <f t="shared" si="2"/>
        <v>43604</v>
      </c>
      <c r="FF9" s="265">
        <f t="shared" si="2"/>
        <v>43611</v>
      </c>
      <c r="FG9" s="265">
        <f t="shared" si="2"/>
        <v>43618</v>
      </c>
      <c r="FH9" s="265">
        <f t="shared" si="2"/>
        <v>43625</v>
      </c>
      <c r="FI9" s="265">
        <f t="shared" si="2"/>
        <v>43632</v>
      </c>
      <c r="FJ9" s="265">
        <f t="shared" si="2"/>
        <v>43639</v>
      </c>
      <c r="FK9" s="265">
        <f t="shared" si="2"/>
        <v>43646</v>
      </c>
      <c r="FL9" s="265">
        <f t="shared" si="2"/>
        <v>43653</v>
      </c>
      <c r="FM9" s="265">
        <f t="shared" si="2"/>
        <v>43660</v>
      </c>
      <c r="FN9" s="265">
        <f t="shared" si="2"/>
        <v>43667</v>
      </c>
      <c r="FO9" s="265">
        <f t="shared" si="2"/>
        <v>43674</v>
      </c>
      <c r="FP9" s="265">
        <f t="shared" si="2"/>
        <v>43681</v>
      </c>
      <c r="FQ9" s="265">
        <f t="shared" si="2"/>
        <v>43688</v>
      </c>
      <c r="FR9" s="265">
        <f t="shared" si="2"/>
        <v>43695</v>
      </c>
      <c r="FS9" s="265">
        <f t="shared" si="2"/>
        <v>43702</v>
      </c>
      <c r="FT9" s="265">
        <f t="shared" si="2"/>
        <v>43709</v>
      </c>
      <c r="FU9" s="265">
        <f t="shared" si="2"/>
        <v>43716</v>
      </c>
      <c r="FV9" s="265">
        <f t="shared" si="2"/>
        <v>43723</v>
      </c>
      <c r="FW9" s="265">
        <f t="shared" si="2"/>
        <v>43730</v>
      </c>
      <c r="FX9" s="265">
        <f t="shared" si="2"/>
        <v>43737</v>
      </c>
      <c r="FY9" s="265">
        <f t="shared" si="2"/>
        <v>43744</v>
      </c>
      <c r="FZ9" s="265">
        <f t="shared" si="2"/>
        <v>43751</v>
      </c>
      <c r="GA9" s="265">
        <f t="shared" si="2"/>
        <v>43758</v>
      </c>
      <c r="GB9" s="265">
        <f t="shared" si="2"/>
        <v>43765</v>
      </c>
      <c r="GC9" s="265">
        <f t="shared" si="2"/>
        <v>43772</v>
      </c>
      <c r="GD9" s="265">
        <f t="shared" si="2"/>
        <v>43779</v>
      </c>
      <c r="GE9" s="265">
        <f t="shared" si="2"/>
        <v>43786</v>
      </c>
      <c r="GF9" s="265">
        <f t="shared" si="2"/>
        <v>43793</v>
      </c>
      <c r="GG9" s="265">
        <f t="shared" si="2"/>
        <v>43800</v>
      </c>
      <c r="GH9" s="265">
        <f t="shared" si="2"/>
        <v>43807</v>
      </c>
      <c r="GI9" s="265">
        <f t="shared" si="2"/>
        <v>43814</v>
      </c>
      <c r="GJ9" s="265">
        <f t="shared" si="2"/>
        <v>43821</v>
      </c>
      <c r="GK9" s="265">
        <f t="shared" si="2"/>
        <v>43828</v>
      </c>
      <c r="GL9" s="265">
        <f t="shared" si="2"/>
        <v>43835</v>
      </c>
      <c r="GM9" s="265">
        <f t="shared" si="2"/>
        <v>43842</v>
      </c>
      <c r="GN9" s="265">
        <f t="shared" si="2"/>
        <v>43849</v>
      </c>
      <c r="GO9" s="265">
        <f t="shared" ref="GO9:IZ9" si="3">GP9-7</f>
        <v>43856</v>
      </c>
      <c r="GP9" s="265">
        <f t="shared" si="3"/>
        <v>43863</v>
      </c>
      <c r="GQ9" s="265">
        <f t="shared" si="3"/>
        <v>43870</v>
      </c>
      <c r="GR9" s="265">
        <f t="shared" si="3"/>
        <v>43877</v>
      </c>
      <c r="GS9" s="265">
        <f t="shared" si="3"/>
        <v>43884</v>
      </c>
      <c r="GT9" s="265">
        <f t="shared" si="3"/>
        <v>43891</v>
      </c>
      <c r="GU9" s="265">
        <f t="shared" si="3"/>
        <v>43898</v>
      </c>
      <c r="GV9" s="265">
        <f t="shared" si="3"/>
        <v>43905</v>
      </c>
      <c r="GW9" s="265">
        <f t="shared" si="3"/>
        <v>43912</v>
      </c>
      <c r="GX9" s="265">
        <f t="shared" si="3"/>
        <v>43919</v>
      </c>
      <c r="GY9" s="265">
        <f t="shared" si="3"/>
        <v>43926</v>
      </c>
      <c r="GZ9" s="265">
        <f t="shared" si="3"/>
        <v>43933</v>
      </c>
      <c r="HA9" s="265">
        <f t="shared" si="3"/>
        <v>43940</v>
      </c>
      <c r="HB9" s="265">
        <f t="shared" si="3"/>
        <v>43947</v>
      </c>
      <c r="HC9" s="265">
        <f t="shared" si="3"/>
        <v>43954</v>
      </c>
      <c r="HD9" s="265">
        <f t="shared" si="3"/>
        <v>43961</v>
      </c>
      <c r="HE9" s="265">
        <f t="shared" si="3"/>
        <v>43968</v>
      </c>
      <c r="HF9" s="265">
        <f t="shared" si="3"/>
        <v>43975</v>
      </c>
      <c r="HG9" s="265">
        <f t="shared" si="3"/>
        <v>43982</v>
      </c>
      <c r="HH9" s="265">
        <f t="shared" si="3"/>
        <v>43989</v>
      </c>
      <c r="HI9" s="265">
        <f t="shared" si="3"/>
        <v>43996</v>
      </c>
      <c r="HJ9" s="265">
        <f t="shared" si="3"/>
        <v>44003</v>
      </c>
      <c r="HK9" s="265">
        <f t="shared" si="3"/>
        <v>44010</v>
      </c>
      <c r="HL9" s="265">
        <f t="shared" si="3"/>
        <v>44017</v>
      </c>
      <c r="HM9" s="265">
        <f t="shared" si="3"/>
        <v>44024</v>
      </c>
      <c r="HN9" s="265">
        <f t="shared" si="3"/>
        <v>44031</v>
      </c>
      <c r="HO9" s="265">
        <f t="shared" si="3"/>
        <v>44038</v>
      </c>
      <c r="HP9" s="265">
        <f t="shared" si="3"/>
        <v>44045</v>
      </c>
      <c r="HQ9" s="265">
        <f t="shared" si="3"/>
        <v>44052</v>
      </c>
      <c r="HR9" s="265">
        <f t="shared" si="3"/>
        <v>44059</v>
      </c>
      <c r="HS9" s="265">
        <f t="shared" si="3"/>
        <v>44066</v>
      </c>
      <c r="HT9" s="265">
        <f t="shared" si="3"/>
        <v>44073</v>
      </c>
      <c r="HU9" s="265">
        <f t="shared" si="3"/>
        <v>44080</v>
      </c>
      <c r="HV9" s="265">
        <f t="shared" si="3"/>
        <v>44087</v>
      </c>
      <c r="HW9" s="265">
        <f t="shared" si="3"/>
        <v>44094</v>
      </c>
      <c r="HX9" s="265">
        <f t="shared" si="3"/>
        <v>44101</v>
      </c>
      <c r="HY9" s="265">
        <f t="shared" si="3"/>
        <v>44108</v>
      </c>
      <c r="HZ9" s="265">
        <f t="shared" si="3"/>
        <v>44115</v>
      </c>
      <c r="IA9" s="265">
        <f t="shared" si="3"/>
        <v>44122</v>
      </c>
      <c r="IB9" s="265">
        <f t="shared" si="3"/>
        <v>44129</v>
      </c>
      <c r="IC9" s="265">
        <f t="shared" si="3"/>
        <v>44136</v>
      </c>
      <c r="ID9" s="265">
        <f t="shared" si="3"/>
        <v>44143</v>
      </c>
      <c r="IE9" s="265">
        <f t="shared" si="3"/>
        <v>44150</v>
      </c>
      <c r="IF9" s="265">
        <f t="shared" si="3"/>
        <v>44157</v>
      </c>
      <c r="IG9" s="265">
        <f t="shared" si="3"/>
        <v>44164</v>
      </c>
      <c r="IH9" s="265">
        <f t="shared" si="3"/>
        <v>44171</v>
      </c>
      <c r="II9" s="265">
        <f t="shared" si="3"/>
        <v>44178</v>
      </c>
      <c r="IJ9" s="265">
        <f t="shared" si="3"/>
        <v>44185</v>
      </c>
      <c r="IK9" s="265">
        <f t="shared" si="3"/>
        <v>44192</v>
      </c>
      <c r="IL9" s="265">
        <f t="shared" si="3"/>
        <v>44199</v>
      </c>
      <c r="IM9" s="265">
        <f t="shared" si="3"/>
        <v>44206</v>
      </c>
      <c r="IN9" s="265">
        <f t="shared" si="3"/>
        <v>44213</v>
      </c>
      <c r="IO9" s="265">
        <f t="shared" si="3"/>
        <v>44220</v>
      </c>
      <c r="IP9" s="265">
        <f t="shared" si="3"/>
        <v>44227</v>
      </c>
      <c r="IQ9" s="265">
        <f t="shared" si="3"/>
        <v>44234</v>
      </c>
      <c r="IR9" s="265">
        <f t="shared" si="3"/>
        <v>44241</v>
      </c>
      <c r="IS9" s="265">
        <f t="shared" si="3"/>
        <v>44248</v>
      </c>
      <c r="IT9" s="265">
        <f t="shared" si="3"/>
        <v>44255</v>
      </c>
      <c r="IU9" s="265">
        <f t="shared" si="3"/>
        <v>44262</v>
      </c>
      <c r="IV9" s="265">
        <f t="shared" si="3"/>
        <v>44269</v>
      </c>
      <c r="IW9" s="265">
        <f t="shared" si="3"/>
        <v>44276</v>
      </c>
      <c r="IX9" s="265">
        <f t="shared" si="3"/>
        <v>44283</v>
      </c>
      <c r="IY9" s="265">
        <f t="shared" si="3"/>
        <v>44290</v>
      </c>
      <c r="IZ9" s="265">
        <f t="shared" si="3"/>
        <v>44297</v>
      </c>
      <c r="JA9" s="265">
        <f t="shared" ref="JA9:JC9" si="4">JB9-7</f>
        <v>44304</v>
      </c>
      <c r="JB9" s="265">
        <f t="shared" si="4"/>
        <v>44311</v>
      </c>
      <c r="JC9" s="265">
        <f t="shared" si="4"/>
        <v>44318</v>
      </c>
      <c r="JD9" s="265">
        <f>JE9-7</f>
        <v>44325</v>
      </c>
      <c r="JE9" s="265">
        <f>C7</f>
        <v>44332</v>
      </c>
      <c r="JF9" s="237"/>
      <c r="JH9" s="236"/>
      <c r="JI9" s="236"/>
      <c r="JJ9" s="236"/>
      <c r="JK9" s="236"/>
      <c r="JL9" s="236"/>
      <c r="JM9" s="236"/>
      <c r="JN9" s="236"/>
      <c r="JW9" s="226"/>
      <c r="JX9" s="231"/>
      <c r="JY9" s="231"/>
    </row>
    <row r="10" spans="1:285" ht="15" customHeight="1">
      <c r="B10" s="263" t="s">
        <v>2</v>
      </c>
      <c r="C10" s="258"/>
      <c r="D10" s="200"/>
      <c r="E10" s="200"/>
      <c r="F10" s="200"/>
      <c r="G10" s="200"/>
      <c r="H10" s="200"/>
      <c r="I10" s="200"/>
      <c r="J10" s="200"/>
      <c r="K10" s="200"/>
      <c r="L10" s="200"/>
      <c r="M10" s="200"/>
      <c r="N10" s="200"/>
      <c r="O10" s="200"/>
      <c r="P10" s="200"/>
      <c r="Q10" s="200"/>
      <c r="R10" s="200"/>
      <c r="S10" s="200"/>
      <c r="T10" s="200"/>
      <c r="U10" s="200"/>
      <c r="V10" s="200"/>
      <c r="W10" s="200"/>
      <c r="X10" s="200"/>
      <c r="Y10" s="200"/>
      <c r="Z10" s="200"/>
      <c r="AA10" s="200"/>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c r="CD10" s="200"/>
      <c r="CE10" s="200"/>
      <c r="CF10" s="200"/>
      <c r="CG10" s="200"/>
      <c r="CH10" s="200"/>
      <c r="CI10" s="200"/>
      <c r="CJ10" s="200"/>
      <c r="CK10" s="200"/>
      <c r="CL10" s="200"/>
      <c r="CM10" s="200"/>
      <c r="CN10" s="200"/>
      <c r="CO10" s="200"/>
      <c r="CP10" s="200"/>
      <c r="CQ10" s="200"/>
      <c r="CR10" s="200"/>
      <c r="CS10" s="200"/>
      <c r="CT10" s="200"/>
      <c r="CU10" s="200"/>
      <c r="CV10" s="200"/>
      <c r="CW10" s="200"/>
      <c r="CX10" s="200"/>
      <c r="CY10" s="200"/>
      <c r="CZ10" s="200"/>
      <c r="DA10" s="200"/>
      <c r="DB10" s="200"/>
      <c r="DC10" s="200"/>
      <c r="DD10" s="200"/>
      <c r="DE10" s="200"/>
      <c r="DF10" s="200"/>
      <c r="DG10" s="200"/>
      <c r="DH10" s="200"/>
      <c r="DI10" s="200"/>
      <c r="DJ10" s="200"/>
      <c r="DK10" s="200"/>
      <c r="DL10" s="200"/>
      <c r="DM10" s="200"/>
      <c r="DN10" s="200"/>
      <c r="DO10" s="200"/>
      <c r="DP10" s="200"/>
      <c r="DQ10" s="200"/>
      <c r="DR10" s="200"/>
      <c r="DS10" s="200"/>
      <c r="DT10" s="200"/>
      <c r="DU10" s="200"/>
      <c r="DV10" s="200"/>
      <c r="DW10" s="200"/>
      <c r="DX10" s="200"/>
      <c r="DY10" s="200"/>
      <c r="DZ10" s="200"/>
      <c r="EA10" s="200"/>
      <c r="EB10" s="200"/>
      <c r="EC10" s="200"/>
      <c r="ED10" s="200"/>
      <c r="EE10" s="200"/>
      <c r="EF10" s="200"/>
      <c r="EG10" s="200"/>
      <c r="EH10" s="200"/>
      <c r="EI10" s="200"/>
      <c r="EJ10" s="200"/>
      <c r="EK10" s="200"/>
      <c r="EL10" s="200"/>
      <c r="EM10" s="200"/>
      <c r="EN10" s="200"/>
      <c r="EO10" s="200"/>
      <c r="EP10" s="200"/>
      <c r="EQ10" s="200"/>
      <c r="ER10" s="200"/>
      <c r="ES10" s="200"/>
      <c r="ET10" s="200"/>
      <c r="EU10" s="200"/>
      <c r="EV10" s="200"/>
      <c r="EW10" s="200"/>
      <c r="EX10" s="200"/>
      <c r="EY10" s="200"/>
      <c r="EZ10" s="200"/>
      <c r="FA10" s="200"/>
      <c r="FB10" s="200"/>
      <c r="FC10" s="200"/>
      <c r="FD10" s="200"/>
      <c r="FE10" s="200"/>
      <c r="FF10" s="200"/>
      <c r="FG10" s="200"/>
      <c r="FH10" s="200"/>
      <c r="FI10" s="200"/>
      <c r="FJ10" s="200"/>
      <c r="FK10" s="200"/>
      <c r="FL10" s="200"/>
      <c r="FM10" s="200"/>
      <c r="FN10" s="200"/>
      <c r="FO10" s="200"/>
      <c r="FP10" s="200"/>
      <c r="FQ10" s="200"/>
      <c r="FR10" s="200"/>
      <c r="FS10" s="200"/>
      <c r="FT10" s="200"/>
      <c r="FU10" s="200"/>
      <c r="FV10" s="200"/>
      <c r="FW10" s="200"/>
      <c r="FX10" s="200"/>
      <c r="FY10" s="200"/>
      <c r="FZ10" s="200"/>
      <c r="GA10" s="200"/>
      <c r="GB10" s="200"/>
      <c r="GC10" s="200"/>
      <c r="GD10" s="200"/>
      <c r="GE10" s="200"/>
      <c r="GF10" s="200"/>
      <c r="GG10" s="200"/>
      <c r="GH10" s="200"/>
      <c r="GI10" s="200"/>
      <c r="GJ10" s="200"/>
      <c r="GK10" s="200"/>
      <c r="GL10" s="200"/>
      <c r="GM10" s="200"/>
      <c r="GN10" s="200"/>
      <c r="GO10" s="200"/>
      <c r="GP10" s="200"/>
      <c r="GQ10" s="200"/>
      <c r="GR10" s="200"/>
      <c r="GS10" s="200"/>
      <c r="GT10" s="200"/>
      <c r="GU10" s="200"/>
      <c r="GV10" s="200"/>
      <c r="GW10" s="200"/>
      <c r="GX10" s="200"/>
      <c r="GY10" s="200"/>
      <c r="GZ10" s="200"/>
      <c r="HA10" s="200"/>
      <c r="HB10" s="200"/>
      <c r="HC10" s="200"/>
      <c r="HD10" s="200"/>
      <c r="HE10" s="200"/>
      <c r="HF10" s="200"/>
      <c r="HG10" s="200"/>
      <c r="HH10" s="200"/>
      <c r="HI10" s="200"/>
      <c r="HJ10" s="200"/>
      <c r="HK10" s="200"/>
      <c r="HL10" s="200"/>
      <c r="HM10" s="200"/>
      <c r="HN10" s="200"/>
      <c r="HO10" s="200"/>
      <c r="HP10" s="200"/>
      <c r="HQ10" s="200"/>
      <c r="HR10" s="200"/>
      <c r="HS10" s="200"/>
      <c r="HT10" s="200"/>
      <c r="HU10" s="200"/>
      <c r="HV10" s="200"/>
      <c r="HW10" s="200"/>
      <c r="HX10" s="200"/>
      <c r="HY10" s="200"/>
      <c r="HZ10" s="200"/>
      <c r="IA10" s="200"/>
      <c r="IB10" s="200"/>
      <c r="IC10" s="200"/>
      <c r="ID10" s="200"/>
      <c r="IE10" s="200"/>
      <c r="IF10" s="200"/>
      <c r="IG10" s="200"/>
      <c r="IH10" s="200"/>
      <c r="II10" s="200"/>
      <c r="IJ10" s="200"/>
      <c r="IK10" s="200"/>
      <c r="IL10" s="200"/>
      <c r="IM10" s="200"/>
      <c r="IN10" s="200"/>
      <c r="IO10" s="200"/>
      <c r="IP10" s="200"/>
      <c r="IQ10" s="200"/>
      <c r="IR10" s="200"/>
      <c r="IS10" s="200"/>
      <c r="IT10" s="200"/>
      <c r="IU10" s="200"/>
      <c r="IV10" s="200"/>
      <c r="IW10" s="200"/>
      <c r="IX10" s="200"/>
      <c r="IY10" s="200"/>
      <c r="IZ10" s="200"/>
      <c r="JA10" s="200"/>
      <c r="JB10" s="200"/>
      <c r="JC10" s="200"/>
      <c r="JD10" s="200"/>
      <c r="JE10" s="200"/>
      <c r="JG10" s="238"/>
      <c r="JH10" s="238"/>
      <c r="JW10" s="231"/>
      <c r="JX10" s="231"/>
    </row>
    <row r="11" spans="1:285" ht="15" customHeight="1">
      <c r="B11" s="273" t="s">
        <v>100</v>
      </c>
      <c r="C11" s="273" t="s">
        <v>3</v>
      </c>
      <c r="D11" s="214" t="s">
        <v>24</v>
      </c>
      <c r="E11" s="216">
        <f>IF(ISERROR(VLOOKUP(E9,'FR Cattle'!$A7:$H5938,8)), "-", VLOOKUP(E9,'FR Cattle'!$A7:$H5938,8))</f>
        <v>194.21214285714282</v>
      </c>
      <c r="F11" s="216">
        <f>IF(ISERROR(VLOOKUP(F9,'FR Cattle'!$A7:$H5938,8)), "-", VLOOKUP(F9,'FR Cattle'!$A7:$H5938,8))</f>
        <v>175.9003857142857</v>
      </c>
      <c r="G11" s="216">
        <f>IF(ISERROR(VLOOKUP(G9,'FR Cattle'!$A7:$H5938,8)), "-", VLOOKUP(G9,'FR Cattle'!$A7:$H5938,8))</f>
        <v>192.07785714285714</v>
      </c>
      <c r="H11" s="216">
        <f>IF(ISERROR(VLOOKUP(H9,'FR Cattle'!$A7:$H5938,8)), "-", VLOOKUP(H9,'FR Cattle'!$A7:$H5938,8))</f>
        <v>211.11338571428573</v>
      </c>
      <c r="I11" s="216">
        <f>IF(ISERROR(VLOOKUP(I9,'FR Cattle'!$A7:$H5938,8)), "-", VLOOKUP(I9,'FR Cattle'!$A7:$H5938,8))</f>
        <v>189.66994285714287</v>
      </c>
      <c r="J11" s="216">
        <f>IF(ISERROR(VLOOKUP(J9,'FR Cattle'!$A7:$H5938,8)), "-", VLOOKUP(J9,'FR Cattle'!$A7:$H5938,8))</f>
        <v>187.81302857142853</v>
      </c>
      <c r="K11" s="216">
        <f>IF(ISERROR(VLOOKUP(K9,'FR Cattle'!$A7:$H5938,8)), "-", VLOOKUP(K9,'FR Cattle'!$A7:$H5938,8))</f>
        <v>173.91900000000001</v>
      </c>
      <c r="L11" s="216">
        <f>IF(ISERROR(VLOOKUP(L9,'FR Cattle'!$A7:$H5938,8)), "-", VLOOKUP(L9,'FR Cattle'!$A7:$H5938,8))</f>
        <v>195.04098571428571</v>
      </c>
      <c r="M11" s="216">
        <f>IF(ISERROR(VLOOKUP(M9,'FR Cattle'!$A7:$H5938,8)), "-", VLOOKUP(M9,'FR Cattle'!$A7:$H5938,8))</f>
        <v>193.15859999999995</v>
      </c>
      <c r="N11" s="216">
        <f>IF(ISERROR(VLOOKUP(N9,'FR Cattle'!$A7:$H5938,8)), "-", VLOOKUP(N9,'FR Cattle'!$A7:$H5938,8))</f>
        <v>175.8039</v>
      </c>
      <c r="O11" s="216">
        <f>IF(ISERROR(VLOOKUP(O9,'FR Cattle'!$A7:$H5938,8)), "-", VLOOKUP(O9,'FR Cattle'!$A7:$H5938,8))</f>
        <v>176.51490000000004</v>
      </c>
      <c r="P11" s="216">
        <f>IF(ISERROR(VLOOKUP(P9,'FR Cattle'!$A7:$H5938,8)), "-", VLOOKUP(P9,'FR Cattle'!$A7:$H5938,8))</f>
        <v>177.41489999999999</v>
      </c>
      <c r="Q11" s="216">
        <f>IF(ISERROR(VLOOKUP(Q9,'FR Cattle'!$A7:$H5938,8)), "-", VLOOKUP(Q9,'FR Cattle'!$A7:$H5938,8))</f>
        <v>179.65290000000002</v>
      </c>
      <c r="R11" s="216">
        <f>IF(ISERROR(VLOOKUP(R9,'FR Cattle'!$A7:$H5938,8)), "-", VLOOKUP(R9,'FR Cattle'!$A7:$H5938,8))</f>
        <v>181.6722</v>
      </c>
      <c r="S11" s="216">
        <f>IF(ISERROR(VLOOKUP(S9,'FR Cattle'!$A7:$H5938,8)), "-", VLOOKUP(S9,'FR Cattle'!$A7:$H5938,8))</f>
        <v>180.11159999999998</v>
      </c>
      <c r="T11" s="216">
        <f>IF(ISERROR(VLOOKUP(T9,'FR Cattle'!$A7:$H5938,8)), "-", VLOOKUP(T9,'FR Cattle'!$A7:$H5938,8))</f>
        <v>178.04160000000002</v>
      </c>
      <c r="U11" s="216">
        <f>IF(ISERROR(VLOOKUP(U9,'FR Cattle'!$A7:$H5938,8)), "-", VLOOKUP(U9,'FR Cattle'!$A7:$H5938,8))</f>
        <v>185.14005714285716</v>
      </c>
      <c r="V11" s="216">
        <f>IF(ISERROR(VLOOKUP(V9,'FR Cattle'!$A7:$H5938,8)), "-", VLOOKUP(V9,'FR Cattle'!$A7:$H5938,8))</f>
        <v>178.3434</v>
      </c>
      <c r="W11" s="216">
        <f>IF(ISERROR(VLOOKUP(W9,'FR Cattle'!$A7:$H5938,8)), "-", VLOOKUP(W9,'FR Cattle'!$A7:$H5938,8))</f>
        <v>206.19565714285716</v>
      </c>
      <c r="X11" s="216">
        <f>IF(ISERROR(VLOOKUP(X9,'FR Cattle'!$A7:$H5938,8)), "-", VLOOKUP(X9,'FR Cattle'!$A7:$H5938,8))</f>
        <v>198.6181428571428</v>
      </c>
      <c r="Y11" s="216">
        <f>IF(ISERROR(VLOOKUP(Y9,'FR Cattle'!$A7:$H5938,8)), "-", VLOOKUP(Y9,'FR Cattle'!$A7:$H5938,8))</f>
        <v>220.76607142857142</v>
      </c>
      <c r="Z11" s="216">
        <f>IF(ISERROR(VLOOKUP(Z9,'FR Cattle'!$A7:$H5938,8)), "-", VLOOKUP(Z9,'FR Cattle'!$A7:$H5938,8))</f>
        <v>261.37119999999999</v>
      </c>
      <c r="AA11" s="216">
        <f>IF(ISERROR(VLOOKUP(AA9,'FR Cattle'!$A7:$H5938,8)), "-", VLOOKUP(AA9,'FR Cattle'!$A7:$H5938,8))</f>
        <v>242.03802857142858</v>
      </c>
      <c r="AB11" s="216">
        <f>IF(ISERROR(VLOOKUP(AB9,'FR Cattle'!$A7:$H5938,8)), "-", VLOOKUP(AB9,'FR Cattle'!$A7:$H5938,8))</f>
        <v>205.60882857142855</v>
      </c>
      <c r="AC11" s="216">
        <f>IF(ISERROR(VLOOKUP(AC9,'FR Cattle'!$A7:$H5938,8)), "-", VLOOKUP(AC9,'FR Cattle'!$A7:$H5938,8))</f>
        <v>223.73750000000007</v>
      </c>
      <c r="AD11" s="216">
        <f>IF(ISERROR(VLOOKUP(AD9,'FR Cattle'!$A7:$H5938,8)), "-", VLOOKUP(AD9,'FR Cattle'!$A7:$H5938,8))</f>
        <v>255.20704285714282</v>
      </c>
      <c r="AE11" s="216">
        <f>IF(ISERROR(VLOOKUP(AE9,'FR Cattle'!$A7:$H5938,8)), "-", VLOOKUP(AE9,'FR Cattle'!$A7:$H5938,8))</f>
        <v>241.34280000000001</v>
      </c>
      <c r="AF11" s="216">
        <f>IF(ISERROR(VLOOKUP(AF9,'FR Cattle'!$A7:$H5938,8)), "-", VLOOKUP(AF9,'FR Cattle'!$A7:$H5938,8))</f>
        <v>230.62744285714291</v>
      </c>
      <c r="AG11" s="216">
        <f>IF(ISERROR(VLOOKUP(AG9,'FR Cattle'!$A7:$H5938,8)), "-", VLOOKUP(AG9,'FR Cattle'!$A7:$H5938,8))</f>
        <v>228.82654285714287</v>
      </c>
      <c r="AH11" s="216">
        <f>IF(ISERROR(VLOOKUP(AH9,'FR Cattle'!$A7:$H5938,8)), "-", VLOOKUP(AH9,'FR Cattle'!$A7:$H5938,8))</f>
        <v>227.81867142857141</v>
      </c>
      <c r="AI11" s="216">
        <f>IF(ISERROR(VLOOKUP(AI9,'FR Cattle'!$A7:$H5938,8)), "-", VLOOKUP(AI9,'FR Cattle'!$A7:$H5938,8))</f>
        <v>226.28468571428573</v>
      </c>
      <c r="AJ11" s="216">
        <f>IF(ISERROR(VLOOKUP(AJ9,'FR Cattle'!$A7:$H5938,8)), "-", VLOOKUP(AJ9,'FR Cattle'!$A7:$H5938,8))</f>
        <v>194.33324285714286</v>
      </c>
      <c r="AK11" s="216">
        <f>IF(ISERROR(VLOOKUP(AK9,'FR Cattle'!$A7:$H5938,8)), "-", VLOOKUP(AK9,'FR Cattle'!$A7:$H5938,8))</f>
        <v>196.328</v>
      </c>
      <c r="AL11" s="216">
        <f>IF(ISERROR(VLOOKUP(AL9,'FR Cattle'!$A7:$H5938,8)), "-", VLOOKUP(AL9,'FR Cattle'!$A7:$H5938,8))</f>
        <v>204.5705142857143</v>
      </c>
      <c r="AM11" s="216">
        <f>IF(ISERROR(VLOOKUP(AM9,'FR Cattle'!$A7:$H5938,8)), "-", VLOOKUP(AM9,'FR Cattle'!$A7:$H5938,8))</f>
        <v>243.16479999999996</v>
      </c>
      <c r="AN11" s="216">
        <f>IF(ISERROR(VLOOKUP(AN9,'FR Cattle'!$A7:$H5938,8)), "-", VLOOKUP(AN9,'FR Cattle'!$A7:$H5938,8))</f>
        <v>260.88171428571428</v>
      </c>
      <c r="AO11" s="216">
        <f>IF(ISERROR(VLOOKUP(AO9,'FR Cattle'!$A7:$H5938,8)), "-", VLOOKUP(AO9,'FR Cattle'!$A7:$H5938,8))</f>
        <v>265.66955714285712</v>
      </c>
      <c r="AP11" s="216">
        <f>IF(ISERROR(VLOOKUP(AP9,'FR Cattle'!$A7:$H5938,8)), "-", VLOOKUP(AP9,'FR Cattle'!$A7:$H5938,8))</f>
        <v>231.32134285714287</v>
      </c>
      <c r="AQ11" s="216">
        <f>IF(ISERROR(VLOOKUP(AQ9,'FR Cattle'!$A7:$H5938,8)), "-", VLOOKUP(AQ9,'FR Cattle'!$A7:$H5938,8))</f>
        <v>222.58897142857143</v>
      </c>
      <c r="AR11" s="216">
        <f>IF(ISERROR(VLOOKUP(AR9,'FR Cattle'!$A7:$H5938,8)), "-", VLOOKUP(AR9,'FR Cattle'!$A7:$H5938,8))</f>
        <v>230.20431428571425</v>
      </c>
      <c r="AS11" s="216">
        <f>IF(ISERROR(VLOOKUP(AS9,'FR Cattle'!$A7:$H5938,8)), "-", VLOOKUP(AS9,'FR Cattle'!$A7:$H5938,8))</f>
        <v>212.07464285714281</v>
      </c>
      <c r="AT11" s="216">
        <f>IF(ISERROR(VLOOKUP(AT9,'FR Cattle'!$A7:$H5938,8)), "-", VLOOKUP(AT9,'FR Cattle'!$A7:$H5938,8))</f>
        <v>205.33988571428571</v>
      </c>
      <c r="AU11" s="216">
        <f>IF(ISERROR(VLOOKUP(AU9,'FR Cattle'!$A7:$H5938,8)), "-", VLOOKUP(AU9,'FR Cattle'!$A7:$H5938,8))</f>
        <v>225.55780000000004</v>
      </c>
      <c r="AV11" s="216">
        <f>IF(ISERROR(VLOOKUP(AV9,'FR Cattle'!$A7:$H5938,8)), "-", VLOOKUP(AV9,'FR Cattle'!$A7:$H5938,8))</f>
        <v>235.16614285714292</v>
      </c>
      <c r="AW11" s="216">
        <f>IF(ISERROR(VLOOKUP(AW9,'FR Cattle'!$A7:$H5938,8)), "-", VLOOKUP(AW9,'FR Cattle'!$A7:$H5938,8))</f>
        <v>234.00398571428576</v>
      </c>
      <c r="AX11" s="216">
        <f>IF(ISERROR(VLOOKUP(AX9,'FR Cattle'!$A7:$H5938,8)), "-", VLOOKUP(AX9,'FR Cattle'!$A7:$H5938,8))</f>
        <v>206.78708571428567</v>
      </c>
      <c r="AY11" s="216">
        <f>IF(ISERROR(VLOOKUP(AY9,'FR Cattle'!$A7:$H5938,8)), "-", VLOOKUP(AY9,'FR Cattle'!$A7:$H5938,8))</f>
        <v>213.81500000000005</v>
      </c>
      <c r="AZ11" s="216">
        <f>IF(ISERROR(VLOOKUP(AZ9,'FR Cattle'!$A7:$H5938,8)), "-", VLOOKUP(AZ9,'FR Cattle'!$A7:$H5938,8))</f>
        <v>212.63107142857137</v>
      </c>
      <c r="BA11" s="216">
        <f>IF(ISERROR(VLOOKUP(BA9,'FR Cattle'!$A7:$H5938,8)), "-", VLOOKUP(BA9,'FR Cattle'!$A7:$H5938,8))</f>
        <v>227.06652857142862</v>
      </c>
      <c r="BB11" s="216">
        <f>IF(ISERROR(VLOOKUP(BB9,'FR Cattle'!$A7:$H5938,8)), "-", VLOOKUP(BB9,'FR Cattle'!$A7:$H5938,8))</f>
        <v>211.33821428571432</v>
      </c>
      <c r="BC11" s="216">
        <f>IF(ISERROR(VLOOKUP(BC9,'FR Cattle'!$A7:$H5938,8)), "-", VLOOKUP(BC9,'FR Cattle'!$A7:$H5938,8))</f>
        <v>211.46107142857144</v>
      </c>
      <c r="BD11" s="216">
        <f>IF(ISERROR(VLOOKUP(BD9,'FR Cattle'!$A7:$H5938,8)), "-", VLOOKUP(BD9,'FR Cattle'!$A7:$H5938,8))</f>
        <v>219.5592285714286</v>
      </c>
      <c r="BE11" s="216">
        <f>IF(ISERROR(VLOOKUP(BE9,'FR Cattle'!$A7:$H5938,8)), "-", VLOOKUP(BE9,'FR Cattle'!$A7:$H5938,8))</f>
        <v>213.68142857142854</v>
      </c>
      <c r="BF11" s="216">
        <f>IF(ISERROR(VLOOKUP(BF9,'FR Cattle'!$A7:$H5938,8)), "-", VLOOKUP(BF9,'FR Cattle'!$A7:$H5938,8))</f>
        <v>216.41857142857143</v>
      </c>
      <c r="BG11" s="216">
        <f>IF(ISERROR(VLOOKUP(BG9,'FR Cattle'!$A7:$H5938,8)), "-", VLOOKUP(BG9,'FR Cattle'!$A7:$H5938,8))</f>
        <v>217.93107142857141</v>
      </c>
      <c r="BH11" s="216">
        <f>IF(ISERROR(VLOOKUP(BH9,'FR Cattle'!$A7:$H5938,8)), "-", VLOOKUP(BH9,'FR Cattle'!$A7:$H5938,8))</f>
        <v>218.05964285714285</v>
      </c>
      <c r="BI11" s="216">
        <f>IF(ISERROR(VLOOKUP(BI9,'FR Cattle'!$A7:$H5938,8)), "-", VLOOKUP(BI9,'FR Cattle'!$A7:$H5938,8))</f>
        <v>219.55857142857144</v>
      </c>
      <c r="BJ11" s="216">
        <f>IF(ISERROR(VLOOKUP(BJ9,'FR Cattle'!$A7:$H5938,8)), "-", VLOOKUP(BJ9,'FR Cattle'!$A7:$H5938,8))</f>
        <v>219.63285714285715</v>
      </c>
      <c r="BK11" s="216">
        <f>IF(ISERROR(VLOOKUP(BK9,'FR Cattle'!$A7:$H5938,8)), "-", VLOOKUP(BK9,'FR Cattle'!$A7:$H5938,8))</f>
        <v>220.13785714285711</v>
      </c>
      <c r="BL11" s="216">
        <f>IF(ISERROR(VLOOKUP(BL9,'FR Cattle'!$A7:$H5938,8)), "-", VLOOKUP(BL9,'FR Cattle'!$A7:$H5938,8))</f>
        <v>220.05964285714285</v>
      </c>
      <c r="BM11" s="216">
        <f>IF(ISERROR(VLOOKUP(BM9,'FR Cattle'!$A7:$H5938,8)), "-", VLOOKUP(BM9,'FR Cattle'!$A7:$H5938,8))</f>
        <v>203.17378571428569</v>
      </c>
      <c r="BN11" s="216">
        <f>IF(ISERROR(VLOOKUP(BN9,'FR Cattle'!$A7:$H5938,8)), "-", VLOOKUP(BN9,'FR Cattle'!$A7:$H5938,8))</f>
        <v>204.02347142857141</v>
      </c>
      <c r="BO11" s="216">
        <f>IF(ISERROR(VLOOKUP(BO9,'FR Cattle'!$A7:$H5938,8)), "-", VLOOKUP(BO9,'FR Cattle'!$A7:$H5938,8))</f>
        <v>196.66240000000005</v>
      </c>
      <c r="BP11" s="216">
        <f>IF(ISERROR(VLOOKUP(BP9,'FR Cattle'!$A7:$H5938,8)), "-", VLOOKUP(BP9,'FR Cattle'!$A7:$H5938,8))</f>
        <v>197.60117142857149</v>
      </c>
      <c r="BQ11" s="216">
        <f>IF(ISERROR(VLOOKUP(BQ9,'FR Cattle'!$A7:$H5938,8)), "-", VLOOKUP(BQ9,'FR Cattle'!$A7:$H5938,8))</f>
        <v>199.04468571428572</v>
      </c>
      <c r="BR11" s="216">
        <f>IF(ISERROR(VLOOKUP(BR9,'FR Cattle'!$A7:$H5938,8)), "-", VLOOKUP(BR9,'FR Cattle'!$A7:$H5938,8))</f>
        <v>200.19654285714287</v>
      </c>
      <c r="BS11" s="216">
        <f>IF(ISERROR(VLOOKUP(BS9,'FR Cattle'!$A7:$H5938,8)), "-", VLOOKUP(BS9,'FR Cattle'!$A7:$H5938,8))</f>
        <v>211.11305714285717</v>
      </c>
      <c r="BT11" s="216">
        <f>IF(ISERROR(VLOOKUP(BT9,'FR Cattle'!$A7:$H5938,8)), "-", VLOOKUP(BT9,'FR Cattle'!$A7:$H5938,8))</f>
        <v>221.39828571428572</v>
      </c>
      <c r="BU11" s="216">
        <f>IF(ISERROR(VLOOKUP(BU9,'FR Cattle'!$A7:$H5938,8)), "-", VLOOKUP(BU9,'FR Cattle'!$A7:$H5938,8))</f>
        <v>228.94178571428574</v>
      </c>
      <c r="BV11" s="216">
        <f>IF(ISERROR(VLOOKUP(BV9,'FR Cattle'!$A7:$H5938,8)), "-", VLOOKUP(BV9,'FR Cattle'!$A7:$H5938,8))</f>
        <v>224.06178571428575</v>
      </c>
      <c r="BW11" s="216">
        <f>IF(ISERROR(VLOOKUP(BW9,'FR Cattle'!$A7:$H5938,8)), "-", VLOOKUP(BW9,'FR Cattle'!$A7:$H5938,8))</f>
        <v>228.89954285714285</v>
      </c>
      <c r="BX11" s="216">
        <f>IF(ISERROR(VLOOKUP(BX9,'FR Cattle'!$A7:$H5938,8)), "-", VLOOKUP(BX9,'FR Cattle'!$A7:$H5938,8))</f>
        <v>246.16959999999995</v>
      </c>
      <c r="BY11" s="216">
        <f>IF(ISERROR(VLOOKUP(BY9,'FR Cattle'!$A7:$H5938,8)), "-", VLOOKUP(BY9,'FR Cattle'!$A7:$H5938,8))</f>
        <v>248.95199999999997</v>
      </c>
      <c r="BZ11" s="216">
        <f>IF(ISERROR(VLOOKUP(BZ9,'FR Cattle'!$A7:$H5938,8)), "-", VLOOKUP(BZ9,'FR Cattle'!$A7:$H5938,8))</f>
        <v>250.41800000000003</v>
      </c>
      <c r="CA11" s="216">
        <f>IF(ISERROR(VLOOKUP(CA9,'FR Cattle'!$A7:$H5938,8)), "-", VLOOKUP(CA9,'FR Cattle'!$A7:$H5938,8))</f>
        <v>250.09</v>
      </c>
      <c r="CB11" s="216">
        <f>IF(ISERROR(VLOOKUP(CB9,'FR Cattle'!$A7:$H5938,8)), "-", VLOOKUP(CB9,'FR Cattle'!$A7:$H5938,8))</f>
        <v>258.17250000000001</v>
      </c>
      <c r="CC11" s="216">
        <f>IF(ISERROR(VLOOKUP(CC9,'FR Cattle'!$A7:$H5938,8)), "-", VLOOKUP(CC9,'FR Cattle'!$A7:$H5938,8))</f>
        <v>265.02299999999997</v>
      </c>
      <c r="CD11" s="216">
        <f>IF(ISERROR(VLOOKUP(CD9,'FR Cattle'!$A7:$H5938,8)), "-", VLOOKUP(CD9,'FR Cattle'!$A7:$H5938,8))</f>
        <v>283.03040000000004</v>
      </c>
      <c r="CE11" s="216">
        <f>IF(ISERROR(VLOOKUP(CE9,'FR Cattle'!$A7:$H5938,8)), "-", VLOOKUP(CE9,'FR Cattle'!$A7:$H5938,8))</f>
        <v>294.56554285714287</v>
      </c>
      <c r="CF11" s="216">
        <f>IF(ISERROR(VLOOKUP(CF9,'FR Cattle'!$A7:$H5938,8)), "-", VLOOKUP(CF9,'FR Cattle'!$A7:$H5938,8))</f>
        <v>266.9477142857142</v>
      </c>
      <c r="CG11" s="216">
        <f>IF(ISERROR(VLOOKUP(CG9,'FR Cattle'!$A7:$H5938,8)), "-", VLOOKUP(CG9,'FR Cattle'!$A7:$H5938,8))</f>
        <v>265.94614285714283</v>
      </c>
      <c r="CH11" s="216">
        <f>IF(ISERROR(VLOOKUP(CH9,'FR Cattle'!$A7:$H5938,8)), "-", VLOOKUP(CH9,'FR Cattle'!$A7:$H5938,8))</f>
        <v>263.77542857142862</v>
      </c>
      <c r="CI11" s="216">
        <f>IF(ISERROR(VLOOKUP(CI9,'FR Cattle'!$A7:$H5938,8)), "-", VLOOKUP(CI9,'FR Cattle'!$A7:$H5938,8))</f>
        <v>255.37275714285715</v>
      </c>
      <c r="CJ11" s="216">
        <f>IF(ISERROR(VLOOKUP(CJ9,'FR Cattle'!$A7:$H5938,8)), "-", VLOOKUP(CJ9,'FR Cattle'!$A7:$H5938,8))</f>
        <v>256.51742857142852</v>
      </c>
      <c r="CK11" s="216">
        <f>IF(ISERROR(VLOOKUP(CK9,'FR Cattle'!$A7:$H5938,8)), "-", VLOOKUP(CK9,'FR Cattle'!$A7:$H5938,8))</f>
        <v>221.61107142857142</v>
      </c>
      <c r="CL11" s="216">
        <f>IF(ISERROR(VLOOKUP(CL9,'FR Cattle'!$A7:$H5938,8)), "-", VLOOKUP(CL9,'FR Cattle'!$A7:$H5938,8))</f>
        <v>230.99440000000001</v>
      </c>
      <c r="CM11" s="216">
        <f>IF(ISERROR(VLOOKUP(CM9,'FR Cattle'!$A7:$H5938,8)), "-", VLOOKUP(CM9,'FR Cattle'!$A7:$H5938,8))</f>
        <v>221.88464285714286</v>
      </c>
      <c r="CN11" s="216">
        <f>IF(ISERROR(VLOOKUP(CN9,'FR Cattle'!$A7:$H5938,8)), "-", VLOOKUP(CN9,'FR Cattle'!$A7:$H5938,8))</f>
        <v>221.56857142857146</v>
      </c>
      <c r="CO11" s="216">
        <f>IF(ISERROR(VLOOKUP(CO9,'FR Cattle'!$A7:$H5938,8)), "-", VLOOKUP(CO9,'FR Cattle'!$A7:$H5938,8))</f>
        <v>210.23005714285716</v>
      </c>
      <c r="CP11" s="216">
        <f>IF(ISERROR(VLOOKUP(CP9,'FR Cattle'!$A7:$H5938,8)), "-", VLOOKUP(CP9,'FR Cattle'!$A7:$H5938,8))</f>
        <v>210.62914285714282</v>
      </c>
      <c r="CQ11" s="216">
        <f>IF(ISERROR(VLOOKUP(CQ9,'FR Cattle'!$A7:$H5938,8)), "-", VLOOKUP(CQ9,'FR Cattle'!$A7:$H5938,8))</f>
        <v>247.58839999999998</v>
      </c>
      <c r="CR11" s="216">
        <f>IF(ISERROR(VLOOKUP(CR9,'FR Cattle'!$A7:$H5938,8)), "-", VLOOKUP(CR9,'FR Cattle'!$A7:$H5938,8))</f>
        <v>266.39185714285708</v>
      </c>
      <c r="CS11" s="216">
        <f>IF(ISERROR(VLOOKUP(CS9,'FR Cattle'!$A7:$H5938,8)), "-", VLOOKUP(CS9,'FR Cattle'!$A7:$H5938,8))</f>
        <v>264.96300000000002</v>
      </c>
      <c r="CT11" s="216">
        <f>IF(ISERROR(VLOOKUP(CT9,'FR Cattle'!$A7:$H5938,8)), "-", VLOOKUP(CT9,'FR Cattle'!$A7:$H5938,8))</f>
        <v>265.60071428571428</v>
      </c>
      <c r="CU11" s="216">
        <f>IF(ISERROR(VLOOKUP(CU9,'FR Cattle'!$A7:$H5938,8)), "-", VLOOKUP(CU9,'FR Cattle'!$A7:$H5938,8))</f>
        <v>276.48412857142858</v>
      </c>
      <c r="CV11" s="216">
        <f>IF(ISERROR(VLOOKUP(CV9,'FR Cattle'!$A7:$H5938,8)), "-", VLOOKUP(CV9,'FR Cattle'!$A7:$H5938,8))</f>
        <v>256.75315714285716</v>
      </c>
      <c r="CW11" s="216">
        <f>IF(ISERROR(VLOOKUP(CW9,'FR Cattle'!$A7:$H5938,8)), "-", VLOOKUP(CW9,'FR Cattle'!$A7:$H5938,8))</f>
        <v>253.84694285714284</v>
      </c>
      <c r="CX11" s="216">
        <f>IF(ISERROR(VLOOKUP(CX9,'FR Cattle'!$A7:$H5938,8)), "-", VLOOKUP(CX9,'FR Cattle'!$A7:$H5938,8))</f>
        <v>218.76714285714289</v>
      </c>
      <c r="CY11" s="216">
        <f>IF(ISERROR(VLOOKUP(CY9,'FR Cattle'!$A7:$H5938,8)), "-", VLOOKUP(CY9,'FR Cattle'!$A7:$H5938,8))</f>
        <v>227.33694285714287</v>
      </c>
      <c r="CZ11" s="216">
        <f>IF(ISERROR(VLOOKUP(CZ9,'FR Cattle'!$A7:$H5938,8)), "-", VLOOKUP(CZ9,'FR Cattle'!$A7:$H5938,8))</f>
        <v>217.31107142857144</v>
      </c>
      <c r="DA11" s="216">
        <f>IF(ISERROR(VLOOKUP(DA9,'FR Cattle'!$A7:$H5938,8)), "-", VLOOKUP(DA9,'FR Cattle'!$A7:$H5938,8))</f>
        <v>217.30035714285717</v>
      </c>
      <c r="DB11" s="216">
        <f>IF(ISERROR(VLOOKUP(DB9,'FR Cattle'!$A7:$H5938,8)), "-", VLOOKUP(DB9,'FR Cattle'!$A7:$H5938,8))</f>
        <v>210.03291428571424</v>
      </c>
      <c r="DC11" s="216">
        <f>IF(ISERROR(VLOOKUP(DC9,'FR Cattle'!$A7:$H5938,8)), "-", VLOOKUP(DC9,'FR Cattle'!$A7:$H5938,8))</f>
        <v>211.30628571428565</v>
      </c>
      <c r="DD11" s="216">
        <f>IF(ISERROR(VLOOKUP(DD9,'FR Cattle'!$A7:$H5938,8)), "-", VLOOKUP(DD9,'FR Cattle'!$A7:$H5938,8))</f>
        <v>219.79642857142858</v>
      </c>
      <c r="DE11" s="216">
        <f>IF(ISERROR(VLOOKUP(DE9,'FR Cattle'!$A7:$H5938,8)), "-", VLOOKUP(DE9,'FR Cattle'!$A7:$H5938,8))</f>
        <v>227.89297142857143</v>
      </c>
      <c r="DF11" s="216">
        <f>IF(ISERROR(VLOOKUP(DF9,'FR Cattle'!$A7:$H5938,8)), "-", VLOOKUP(DF9,'FR Cattle'!$A7:$H5938,8))</f>
        <v>245.26439999999994</v>
      </c>
      <c r="DG11" s="216">
        <f>IF(ISERROR(VLOOKUP(DG9,'FR Cattle'!$A7:$H5938,8)), "-", VLOOKUP(DG9,'FR Cattle'!$A7:$H5938,8))</f>
        <v>236.39194285714291</v>
      </c>
      <c r="DH11" s="216">
        <f>IF(ISERROR(VLOOKUP(DH9,'FR Cattle'!$A7:$H5938,8)), "-", VLOOKUP(DH9,'FR Cattle'!$A7:$H5938,8))</f>
        <v>228.06271428571426</v>
      </c>
      <c r="DI11" s="216">
        <f>IF(ISERROR(VLOOKUP(DI9,'FR Cattle'!$A7:$H5938,8)), "-", VLOOKUP(DI9,'FR Cattle'!$A7:$H5938,8))</f>
        <v>228.2878</v>
      </c>
      <c r="DJ11" s="216">
        <f>IF(ISERROR(VLOOKUP(DJ9,'FR Cattle'!$A7:$H5938,8)), "-", VLOOKUP(DJ9,'FR Cattle'!$A7:$H5938,8))</f>
        <v>227.77560000000005</v>
      </c>
      <c r="DK11" s="216">
        <f>IF(ISERROR(VLOOKUP(DK9,'FR Cattle'!$A7:$H5938,8)), "-", VLOOKUP(DK9,'FR Cattle'!$A7:$H5938,8))</f>
        <v>220.63071428571428</v>
      </c>
      <c r="DL11" s="216">
        <f>IF(ISERROR(VLOOKUP(DL9,'FR Cattle'!$A7:$H5938,8)), "-", VLOOKUP(DL9,'FR Cattle'!$A7:$H5938,8))</f>
        <v>212.30159999999998</v>
      </c>
      <c r="DM11" s="216">
        <f>IF(ISERROR(VLOOKUP(DM9,'FR Cattle'!$A7:$H5938,8)), "-", VLOOKUP(DM9,'FR Cattle'!$A7:$H5938,8))</f>
        <v>194.54254285714288</v>
      </c>
      <c r="DN11" s="216">
        <f>IF(ISERROR(VLOOKUP(DN9,'FR Cattle'!$A7:$H5938,8)), "-", VLOOKUP(DN9,'FR Cattle'!$A7:$H5938,8))</f>
        <v>195.73368571428571</v>
      </c>
      <c r="DO11" s="216">
        <f>IF(ISERROR(VLOOKUP(DO9,'FR Cattle'!$A7:$H5938,8)), "-", VLOOKUP(DO9,'FR Cattle'!$A7:$H5938,8))</f>
        <v>195.8484</v>
      </c>
      <c r="DP11" s="216">
        <f>IF(ISERROR(VLOOKUP(DP9,'FR Cattle'!$A7:$H5938,8)), "-", VLOOKUP(DP9,'FR Cattle'!$A7:$H5938,8))</f>
        <v>187.01940000000002</v>
      </c>
      <c r="DQ11" s="216">
        <f>IF(ISERROR(VLOOKUP(DQ9,'FR Cattle'!$A7:$H5938,8)), "-", VLOOKUP(DQ9,'FR Cattle'!$A7:$H5938,8))</f>
        <v>188.15640000000002</v>
      </c>
      <c r="DR11" s="216">
        <f>IF(ISERROR(VLOOKUP(DR9,'FR Cattle'!$A7:$H5938,8)), "-", VLOOKUP(DR9,'FR Cattle'!$A7:$H5938,8))</f>
        <v>187.82490000000001</v>
      </c>
      <c r="DS11" s="216">
        <f>IF(ISERROR(VLOOKUP(DS9,'FR Cattle'!$A7:$H5938,8)), "-", VLOOKUP(DS9,'FR Cattle'!$A7:$H5938,8))</f>
        <v>215.6568</v>
      </c>
      <c r="DT11" s="216">
        <f>IF(ISERROR(VLOOKUP(DT9,'FR Cattle'!$A7:$H5938,8)), "-", VLOOKUP(DT9,'FR Cattle'!$A7:$H5938,8))</f>
        <v>216.33702857142856</v>
      </c>
      <c r="DU11" s="216">
        <f>IF(ISERROR(VLOOKUP(DU9,'FR Cattle'!$A7:$H5938,8)), "-", VLOOKUP(DU9,'FR Cattle'!$A7:$H5938,8))</f>
        <v>215.53988571428576</v>
      </c>
      <c r="DV11" s="216">
        <f>IF(ISERROR(VLOOKUP(DV9,'FR Cattle'!$A7:$H5938,8)), "-", VLOOKUP(DV9,'FR Cattle'!$A7:$H5938,8))</f>
        <v>214.00011428571423</v>
      </c>
      <c r="DW11" s="216">
        <f>IF(ISERROR(VLOOKUP(DW9,'FR Cattle'!$A7:$H5938,8)), "-", VLOOKUP(DW9,'FR Cattle'!$A7:$H5938,8))</f>
        <v>231.59982857142859</v>
      </c>
      <c r="DX11" s="216">
        <f>IF(ISERROR(VLOOKUP(DX9,'FR Cattle'!$A7:$H5938,8)), "-", VLOOKUP(DX9,'FR Cattle'!$A7:$H5938,8))</f>
        <v>231.69565714285713</v>
      </c>
      <c r="DY11" s="216">
        <f>IF(ISERROR(VLOOKUP(DY9,'FR Cattle'!$A7:$H5938,8)), "-", VLOOKUP(DY9,'FR Cattle'!$A7:$H5938,8))</f>
        <v>239.39588571428575</v>
      </c>
      <c r="DZ11" s="216">
        <f>IF(ISERROR(VLOOKUP(DZ9,'FR Cattle'!$A7:$H5938,8)), "-", VLOOKUP(DZ9,'FR Cattle'!$A7:$H5938,8))</f>
        <v>254.40167142857146</v>
      </c>
      <c r="EA11" s="216">
        <f>IF(ISERROR(VLOOKUP(EA9,'FR Cattle'!$A7:$H5938,8)), "-", VLOOKUP(EA9,'FR Cattle'!$A7:$H5938,8))</f>
        <v>254.82962857142857</v>
      </c>
      <c r="EB11" s="216">
        <f>IF(ISERROR(VLOOKUP(EB9,'FR Cattle'!$A7:$H5938,8)), "-", VLOOKUP(EB9,'FR Cattle'!$A7:$H5938,8))</f>
        <v>256.30779999999999</v>
      </c>
      <c r="EC11" s="216">
        <f>IF(ISERROR(VLOOKUP(EC9,'FR Cattle'!$A7:$H5938,8)), "-", VLOOKUP(EC9,'FR Cattle'!$A7:$H5938,8))</f>
        <v>256.60939999999999</v>
      </c>
      <c r="ED11" s="216">
        <f>IF(ISERROR(VLOOKUP(ED9,'FR Cattle'!$A7:$H5938,8)), "-", VLOOKUP(ED9,'FR Cattle'!$A7:$H5938,8))</f>
        <v>253.29014285714288</v>
      </c>
      <c r="EE11" s="216">
        <f>IF(ISERROR(VLOOKUP(EE9,'FR Cattle'!$A7:$H5938,8)), "-", VLOOKUP(EE9,'FR Cattle'!$A7:$H5938,8))</f>
        <v>271.77212857142854</v>
      </c>
      <c r="EF11" s="216">
        <f>IF(ISERROR(VLOOKUP(EF9,'FR Cattle'!$A7:$H5938,8)), "-", VLOOKUP(EF9,'FR Cattle'!$A7:$H5938,8))</f>
        <v>275.01738571428575</v>
      </c>
      <c r="EG11" s="216">
        <f>IF(ISERROR(VLOOKUP(EG9,'FR Cattle'!$A7:$H5938,8)), "-", VLOOKUP(EG9,'FR Cattle'!$A7:$H5938,8))</f>
        <v>275.09577142857142</v>
      </c>
      <c r="EH11" s="216">
        <f>IF(ISERROR(VLOOKUP(EH9,'FR Cattle'!$A7:$H5938,8)), "-", VLOOKUP(EH9,'FR Cattle'!$A7:$H5938,8))</f>
        <v>284.91931428571434</v>
      </c>
      <c r="EI11" s="216">
        <f>IF(ISERROR(VLOOKUP(EI9,'FR Cattle'!$A7:$H5938,8)), "-", VLOOKUP(EI9,'FR Cattle'!$A7:$H5938,8))</f>
        <v>251.68439999999995</v>
      </c>
      <c r="EJ11" s="216">
        <f>IF(ISERROR(VLOOKUP(EJ9,'FR Cattle'!$A7:$H5938,8)), "-", VLOOKUP(EJ9,'FR Cattle'!$A7:$H5938,8))</f>
        <v>252.20919999999992</v>
      </c>
      <c r="EK11" s="216">
        <f>IF(ISERROR(VLOOKUP(EK9,'FR Cattle'!$A7:$H5938,8)), "-", VLOOKUP(EK9,'FR Cattle'!$A7:$H5938,8))</f>
        <v>252.37919999999997</v>
      </c>
      <c r="EL11" s="216">
        <f>IF(ISERROR(VLOOKUP(EL9,'FR Cattle'!$A7:$H5938,8)), "-", VLOOKUP(EL9,'FR Cattle'!$A7:$H5938,8))</f>
        <v>233.86331428571427</v>
      </c>
      <c r="EM11" s="216">
        <f>IF(ISERROR(VLOOKUP(EM9,'FR Cattle'!$A7:$H5938,8)), "-", VLOOKUP(EM9,'FR Cattle'!$A7:$H5938,8))</f>
        <v>251.92679999999999</v>
      </c>
      <c r="EN11" s="216">
        <f>IF(ISERROR(VLOOKUP(EN9,'FR Cattle'!$A7:$H5938,8)), "-", VLOOKUP(EN9,'FR Cattle'!$A7:$H5938,8))</f>
        <v>266.31557142857139</v>
      </c>
      <c r="EO11" s="216">
        <f>IF(ISERROR(VLOOKUP(EO9,'FR Cattle'!$A7:$H5938,8)), "-", VLOOKUP(EO9,'FR Cattle'!$A7:$H5938,8))</f>
        <v>253.49562857142854</v>
      </c>
      <c r="EP11" s="216">
        <f>IF(ISERROR(VLOOKUP(EP9,'FR Cattle'!$A7:$H5938,8)), "-", VLOOKUP(EP9,'FR Cattle'!$A7:$H5938,8))</f>
        <v>253.08631428571425</v>
      </c>
      <c r="EQ11" s="216">
        <f>IF(ISERROR(VLOOKUP(EQ9,'FR Cattle'!$A7:$H5938,8)), "-", VLOOKUP(EQ9,'FR Cattle'!$A7:$H5938,8))</f>
        <v>254.35858571428568</v>
      </c>
      <c r="ER11" s="216">
        <f>IF(ISERROR(VLOOKUP(ER9,'FR Cattle'!$A7:$H5938,8)), "-", VLOOKUP(ER9,'FR Cattle'!$A7:$H5938,8))</f>
        <v>254.44765714285717</v>
      </c>
      <c r="ES11" s="216">
        <f>IF(ISERROR(VLOOKUP(ES9,'FR Cattle'!$A7:$H5938,8)), "-", VLOOKUP(ES9,'FR Cattle'!$A7:$H5938,8))</f>
        <v>253.13644285714284</v>
      </c>
      <c r="ET11" s="216">
        <f>IF(ISERROR(VLOOKUP(ET9,'FR Cattle'!$A7:$H5938,8)), "-", VLOOKUP(ET9,'FR Cattle'!$A7:$H5938,8))</f>
        <v>249.98828571428569</v>
      </c>
      <c r="EU11" s="216">
        <f>IF(ISERROR(VLOOKUP(EU9,'FR Cattle'!$A7:$H5938,8)), "-", VLOOKUP(EU9,'FR Cattle'!$A7:$H5938,8))</f>
        <v>249.3009857142857</v>
      </c>
      <c r="EV11" s="216">
        <f>IF(ISERROR(VLOOKUP(EV9,'FR Cattle'!$A7:$H5938,8)), "-", VLOOKUP(EV9,'FR Cattle'!$A7:$H5938,8))</f>
        <v>248.66588571428571</v>
      </c>
      <c r="EW11" s="216">
        <f>IF(ISERROR(VLOOKUP(EW9,'FR Cattle'!$A7:$H5938,8)), "-", VLOOKUP(EW9,'FR Cattle'!$A7:$H5938,8))</f>
        <v>249.12367142857147</v>
      </c>
      <c r="EX11" s="216">
        <f>IF(ISERROR(VLOOKUP(EX9,'FR Cattle'!$A7:$H5938,8)), "-", VLOOKUP(EX9,'FR Cattle'!$A7:$H5938,8))</f>
        <v>248.23627142857143</v>
      </c>
      <c r="EY11" s="216">
        <f>IF(ISERROR(VLOOKUP(EY9,'FR Cattle'!$A7:$H5938,8)), "-", VLOOKUP(EY9,'FR Cattle'!$A7:$H5938,8))</f>
        <v>248.6426857142857</v>
      </c>
      <c r="EZ11" s="216">
        <f>IF(ISERROR(VLOOKUP(EZ9,'FR Cattle'!$A7:$H5938,8)), "-", VLOOKUP(EZ9,'FR Cattle'!$A7:$H5938,8))</f>
        <v>249.93318571428574</v>
      </c>
      <c r="FA11" s="216">
        <f>IF(ISERROR(VLOOKUP(FA9,'FR Cattle'!$A7:$H5938,8)), "-", VLOOKUP(FA9,'FR Cattle'!$A7:$H5938,8))</f>
        <v>241.99519999999998</v>
      </c>
      <c r="FB11" s="216">
        <f>IF(ISERROR(VLOOKUP(FB9,'FR Cattle'!$A7:$H5938,8)), "-", VLOOKUP(FB9,'FR Cattle'!$A7:$H5938,8))</f>
        <v>233.37642857142865</v>
      </c>
      <c r="FC11" s="216">
        <f>IF(ISERROR(VLOOKUP(FC9,'FR Cattle'!$A7:$H5938,8)), "-", VLOOKUP(FC9,'FR Cattle'!$A7:$H5938,8))</f>
        <v>249.68005714285715</v>
      </c>
      <c r="FD11" s="216">
        <f>IF(ISERROR(VLOOKUP(FD9,'FR Cattle'!$A7:$H5938,8)), "-", VLOOKUP(FD9,'FR Cattle'!$A7:$H5938,8))</f>
        <v>266.42950000000002</v>
      </c>
      <c r="FE11" s="216">
        <f>IF(ISERROR(VLOOKUP(FE9,'FR Cattle'!$A7:$H5938,8)), "-", VLOOKUP(FE9,'FR Cattle'!$A7:$H5938,8))</f>
        <v>252.21548571428568</v>
      </c>
      <c r="FF11" s="216">
        <f>IF(ISERROR(VLOOKUP(FF9,'FR Cattle'!$A7:$H5938,8)), "-", VLOOKUP(FF9,'FR Cattle'!$A7:$H5938,8))</f>
        <v>255.13412857142859</v>
      </c>
      <c r="FG11" s="216">
        <f>IF(ISERROR(VLOOKUP(FG9,'FR Cattle'!$A7:$H5938,8)), "-", VLOOKUP(FG9,'FR Cattle'!$A7:$H5938,8))</f>
        <v>256.32064285714284</v>
      </c>
      <c r="FH11" s="216">
        <f>IF(ISERROR(VLOOKUP(FH9,'FR Cattle'!$A7:$H5938,8)), "-", VLOOKUP(FH9,'FR Cattle'!$A7:$H5938,8))</f>
        <v>257.10074285714285</v>
      </c>
      <c r="FI11" s="216">
        <f>IF(ISERROR(VLOOKUP(FI9,'FR Cattle'!$A7:$H5938,8)), "-", VLOOKUP(FI9,'FR Cattle'!$A7:$H5938,8))</f>
        <v>258.07804285714286</v>
      </c>
      <c r="FJ11" s="216">
        <f>IF(ISERROR(VLOOKUP(FJ9,'FR Cattle'!$A7:$H5938,8)), "-", VLOOKUP(FJ9,'FR Cattle'!$A7:$H5938,8))</f>
        <v>214.1533714285714</v>
      </c>
      <c r="FK11" s="216">
        <f>IF(ISERROR(VLOOKUP(FK9,'FR Cattle'!$A7:$H5938,8)), "-", VLOOKUP(FK9,'FR Cattle'!$A7:$H5938,8))</f>
        <v>214.83977142857142</v>
      </c>
      <c r="FL11" s="216">
        <f>IF(ISERROR(VLOOKUP(FL9,'FR Cattle'!$A7:$H5938,8)), "-", VLOOKUP(FL9,'FR Cattle'!$A7:$H5938,8))</f>
        <v>197.27777142857147</v>
      </c>
      <c r="FM11" s="216">
        <f>IF(ISERROR(VLOOKUP(FM9,'FR Cattle'!$A7:$H5938,8)), "-", VLOOKUP(FM9,'FR Cattle'!$A7:$H5938,8))</f>
        <v>242.45884285714286</v>
      </c>
      <c r="FN11" s="216">
        <f>IF(ISERROR(VLOOKUP(FN9,'FR Cattle'!$A7:$H5938,8)), "-", VLOOKUP(FN9,'FR Cattle'!$A7:$H5938,8))</f>
        <v>242.76239999999999</v>
      </c>
      <c r="FO11" s="216">
        <f>IF(ISERROR(VLOOKUP(FO9,'FR Cattle'!$A7:$H5938,8)), "-", VLOOKUP(FO9,'FR Cattle'!$A7:$H5938,8))</f>
        <v>232.81328571428571</v>
      </c>
      <c r="FP11" s="216">
        <f>IF(ISERROR(VLOOKUP(FP9,'FR Cattle'!$A7:$H5938,8)), "-", VLOOKUP(FP9,'FR Cattle'!$A7:$H5938,8))</f>
        <v>255.00479999999999</v>
      </c>
      <c r="FQ11" s="216">
        <f>IF(ISERROR(VLOOKUP(FQ9,'FR Cattle'!$A7:$H5938,8)), "-", VLOOKUP(FQ9,'FR Cattle'!$A7:$H5938,8))</f>
        <v>239.69140000000002</v>
      </c>
      <c r="FR11" s="216">
        <f>IF(ISERROR(VLOOKUP(FR9,'FR Cattle'!$A7:$H5938,8)), "-", VLOOKUP(FR9,'FR Cattle'!$A7:$H5938,8))</f>
        <v>239.52202857142862</v>
      </c>
      <c r="FS11" s="216">
        <f>IF(ISERROR(VLOOKUP(FS9,'FR Cattle'!$A7:$H5938,8)), "-", VLOOKUP(FS9,'FR Cattle'!$A7:$H5938,8))</f>
        <v>236.91200000000001</v>
      </c>
      <c r="FT11" s="216">
        <f>IF(ISERROR(VLOOKUP(FT9,'FR Cattle'!$A7:$H5938,8)), "-", VLOOKUP(FT9,'FR Cattle'!$A7:$H5938,8))</f>
        <v>235.55257142857138</v>
      </c>
      <c r="FU11" s="216">
        <f>IF(ISERROR(VLOOKUP(FU9,'FR Cattle'!$A7:$H5938,8)), "-", VLOOKUP(FU9,'FR Cattle'!$A7:$H5938,8))</f>
        <v>243.53035714285718</v>
      </c>
      <c r="FV11" s="216">
        <f>IF(ISERROR(VLOOKUP(FV9,'FR Cattle'!$A7:$H5938,8)), "-", VLOOKUP(FV9,'FR Cattle'!$A7:$H5938,8))</f>
        <v>240.85890000000001</v>
      </c>
      <c r="FW11" s="216">
        <f>IF(ISERROR(VLOOKUP(FW9,'FR Cattle'!$A7:$H5938,8)), "-", VLOOKUP(FW9,'FR Cattle'!$A7:$H5938,8))</f>
        <v>239.27052857142854</v>
      </c>
      <c r="FX11" s="216">
        <f>IF(ISERROR(VLOOKUP(FX9,'FR Cattle'!$A7:$H5938,8)), "-", VLOOKUP(FX9,'FR Cattle'!$A7:$H5938,8))</f>
        <v>238.93264285714289</v>
      </c>
      <c r="FY11" s="216">
        <f>IF(ISERROR(VLOOKUP(FY9,'FR Cattle'!$A7:$H5938,8)), "-", VLOOKUP(FY9,'FR Cattle'!$A7:$H5938,8))</f>
        <v>248.86239999999992</v>
      </c>
      <c r="FZ11" s="216">
        <f>IF(ISERROR(VLOOKUP(FZ9,'FR Cattle'!$A7:$H5938,8)), "-", VLOOKUP(FZ9,'FR Cattle'!$A7:$H5938,8))</f>
        <v>258.11491428571429</v>
      </c>
      <c r="GA11" s="216">
        <f>IF(ISERROR(VLOOKUP(GA9,'FR Cattle'!$A7:$H5938,8)), "-", VLOOKUP(GA9,'FR Cattle'!$A7:$H5938,8))</f>
        <v>252.2291571428571</v>
      </c>
      <c r="GB11" s="216">
        <f>IF(ISERROR(VLOOKUP(GB9,'FR Cattle'!$A7:$H5938,8)), "-", VLOOKUP(GB9,'FR Cattle'!$A7:$H5938,8))</f>
        <v>250.35782857142851</v>
      </c>
      <c r="GC11" s="216">
        <f>IF(ISERROR(VLOOKUP(GC9,'FR Cattle'!$A7:$H5938,8)), "-", VLOOKUP(GC9,'FR Cattle'!$A7:$H5938,8))</f>
        <v>250.06202857142861</v>
      </c>
      <c r="GD11" s="216">
        <f>IF(ISERROR(VLOOKUP(GD9,'FR Cattle'!$A7:$H5938,8)), "-", VLOOKUP(GD9,'FR Cattle'!$A7:$H5938,8))</f>
        <v>267.16685714285717</v>
      </c>
      <c r="GE11" s="216">
        <f>IF(ISERROR(VLOOKUP(GE9,'FR Cattle'!$A7:$H5938,8)), "-", VLOOKUP(GE9,'FR Cattle'!$A7:$H5938,8))</f>
        <v>265.91091428571428</v>
      </c>
      <c r="GF11" s="216">
        <f>IF(ISERROR(VLOOKUP(GF9,'FR Cattle'!$A7:$H5938,8)), "-", VLOOKUP(GF9,'FR Cattle'!$A7:$H5938,8))</f>
        <v>274.1878857142857</v>
      </c>
      <c r="GG11" s="216">
        <f>IF(ISERROR(VLOOKUP(GG9,'FR Cattle'!$A7:$H5938,8)), "-", VLOOKUP(GG9,'FR Cattle'!$A7:$H5938,8))</f>
        <v>273.50399999999996</v>
      </c>
      <c r="GH11" s="216">
        <f>IF(ISERROR(VLOOKUP(GH9,'FR Cattle'!$A7:$H5938,8)), "-", VLOOKUP(GH9,'FR Cattle'!$A7:$H5938,8))</f>
        <v>271.37325714285714</v>
      </c>
      <c r="GI11" s="216">
        <f>IF(ISERROR(VLOOKUP(GI9,'FR Cattle'!$A7:$H5938,8)), "-", VLOOKUP(GI9,'FR Cattle'!$A7:$H5938,8))</f>
        <v>269.04777142857148</v>
      </c>
      <c r="GJ11" s="216">
        <f>IF(ISERROR(VLOOKUP(GJ9,'FR Cattle'!$A7:$H5938,8)), "-", VLOOKUP(GJ9,'FR Cattle'!$A7:$H5938,8))</f>
        <v>270.65828571428574</v>
      </c>
      <c r="GK11" s="216">
        <f>IF(ISERROR(VLOOKUP(GK9,'FR Cattle'!$A7:$H5938,8)), "-", VLOOKUP(GK9,'FR Cattle'!$A7:$H5938,8))</f>
        <v>273.2342857142857</v>
      </c>
      <c r="GL11" s="216">
        <f>IF(ISERROR(VLOOKUP(GL9,'FR Cattle'!$A7:$H5938,8)), "-", VLOOKUP(GL9,'FR Cattle'!$A7:$H5938,8))</f>
        <v>272.2541714285714</v>
      </c>
      <c r="GM11" s="216">
        <f>IF(ISERROR(VLOOKUP(GM9,'FR Cattle'!$A7:$H5938,8)), "-", VLOOKUP(GM9,'FR Cattle'!$A7:$H5938,8))</f>
        <v>272.13074285714288</v>
      </c>
      <c r="GN11" s="216">
        <f>IF(ISERROR(VLOOKUP(GN9,'FR Cattle'!$A7:$H5938,8)), "-", VLOOKUP(GN9,'FR Cattle'!$A7:$H5938,8))</f>
        <v>273.16617142857143</v>
      </c>
      <c r="GO11" s="216">
        <f>IF(ISERROR(VLOOKUP(GO9,'FR Cattle'!$A7:$H5938,8)), "-", VLOOKUP(GO9,'FR Cattle'!$A7:$H5938,8))</f>
        <v>271.07611428571431</v>
      </c>
      <c r="GP11" s="216">
        <f>IF(ISERROR(VLOOKUP(GP9,'FR Cattle'!$A7:$H5938,8)), "-", VLOOKUP(GP9,'FR Cattle'!$A7:$H5938,8))</f>
        <v>269.89120000000003</v>
      </c>
      <c r="GQ11" s="216">
        <f>IF(ISERROR(VLOOKUP(GQ9,'FR Cattle'!$A7:$H5938,8)), "-", VLOOKUP(GQ9,'FR Cattle'!$A7:$H5938,8))</f>
        <v>270.87954285714289</v>
      </c>
      <c r="GR11" s="216">
        <f>IF(ISERROR(VLOOKUP(GR9,'FR Cattle'!$A7:$H5938,8)), "-", VLOOKUP(GR9,'FR Cattle'!$A7:$H5938,8))</f>
        <v>268.5814857142858</v>
      </c>
      <c r="GS11" s="216">
        <f>IF(ISERROR(VLOOKUP(GS9,'FR Cattle'!$A7:$H5938,8)), "-", VLOOKUP(GS9,'FR Cattle'!$A7:$H5938,8))</f>
        <v>266.7149714285714</v>
      </c>
      <c r="GT11" s="216">
        <f>IF(ISERROR(VLOOKUP(GT9,'FR Cattle'!$A7:$H5938,8)), "-", VLOOKUP(GT9,'FR Cattle'!$A7:$H5938,8))</f>
        <v>278.49548571428573</v>
      </c>
      <c r="GU11" s="216">
        <f>IF(ISERROR(VLOOKUP(GU9,'FR Cattle'!$A7:$H5938,8)), "-", VLOOKUP(GU9,'FR Cattle'!$A7:$H5938,8))</f>
        <v>286.29291428571423</v>
      </c>
      <c r="GV11" s="216">
        <f>IF(ISERROR(VLOOKUP(GV9,'FR Cattle'!$A7:$H5938,8)), "-", VLOOKUP(GV9,'FR Cattle'!$A7:$H5938,8))</f>
        <v>290.58197142857136</v>
      </c>
      <c r="GW11" s="216">
        <f>IF(ISERROR(VLOOKUP(GW9,'FR Cattle'!$A7:$H5938,8)), "-", VLOOKUP(GW9,'FR Cattle'!$A7:$H5938,8))</f>
        <v>319.02100000000002</v>
      </c>
      <c r="GX11" s="216">
        <f>IF(ISERROR(VLOOKUP(GX9,'FR Cattle'!$A7:$H5938,8)), "-", VLOOKUP(GX9,'FR Cattle'!$A7:$H5938,8))</f>
        <v>319.21749999999997</v>
      </c>
      <c r="GY11" s="216">
        <f>IF(ISERROR(VLOOKUP(GY9,'FR Cattle'!$A7:$H5938,8)), "-", VLOOKUP(GY9,'FR Cattle'!$A7:$H5938,8))</f>
        <v>309.59199999999998</v>
      </c>
      <c r="GZ11" s="216">
        <f>IF(ISERROR(VLOOKUP(GZ9,'FR Cattle'!$A7:$H5938,8)), "-", VLOOKUP(GZ9,'FR Cattle'!$A7:$H5938,8))</f>
        <v>280.86217142857151</v>
      </c>
      <c r="HA11" s="216">
        <f>IF(ISERROR(VLOOKUP(HA9,'FR Cattle'!$A7:$H5938,8)), "-", VLOOKUP(HA9,'FR Cattle'!$A7:$H5938,8))</f>
        <v>279.26262857142859</v>
      </c>
      <c r="HB11" s="216">
        <f>IF(ISERROR(VLOOKUP(HB9,'FR Cattle'!$A7:$H5938,8)), "-", VLOOKUP(HB9,'FR Cattle'!$A7:$H5938,8))</f>
        <v>280.02605714285716</v>
      </c>
      <c r="HC11" s="216">
        <f>IF(ISERROR(VLOOKUP(HC9,'FR Cattle'!$A7:$H5938,8)), "-", VLOOKUP(HC9,'FR Cattle'!$A7:$H5938,8))</f>
        <v>278.82605714285711</v>
      </c>
      <c r="HD11" s="216">
        <f>IF(ISERROR(VLOOKUP(HD9,'FR Cattle'!$A7:$H5938,8)), "-", VLOOKUP(HD9,'FR Cattle'!$A7:$H5938,8))</f>
        <v>279.61782857142856</v>
      </c>
      <c r="HE11" s="216">
        <f>IF(ISERROR(VLOOKUP(HE9,'FR Cattle'!$A7:$H5938,8)), "-", VLOOKUP(HE9,'FR Cattle'!$A7:$H5938,8))</f>
        <v>282.23954285714291</v>
      </c>
      <c r="HF11" s="216">
        <f>IF(ISERROR(VLOOKUP(HF9,'FR Cattle'!$A7:$H5938,8)), "-", VLOOKUP(HF9,'FR Cattle'!$A7:$H5938,8))</f>
        <v>286.10422857142856</v>
      </c>
      <c r="HG11" s="216">
        <f>IF(ISERROR(VLOOKUP(HG9,'FR Cattle'!$A7:$H5938,8)), "-", VLOOKUP(HG9,'FR Cattle'!$A7:$H5938,8))</f>
        <v>286.8365714285714</v>
      </c>
      <c r="HH11" s="216">
        <f>IF(ISERROR(VLOOKUP(HH9,'FR Cattle'!$A7:$H5938,8)), "-", VLOOKUP(HH9,'FR Cattle'!$A7:$H5938,8))</f>
        <v>286.39542857142857</v>
      </c>
      <c r="HI11" s="216">
        <f>IF(ISERROR(VLOOKUP(HI9,'FR Cattle'!$A7:$H5938,8)), "-", VLOOKUP(HI9,'FR Cattle'!$A7:$H5938,8))</f>
        <v>277.08464285714285</v>
      </c>
      <c r="HJ11" s="216">
        <f>IF(ISERROR(VLOOKUP(HJ9,'FR Cattle'!$A7:$H5938,8)), "-", VLOOKUP(HJ9,'FR Cattle'!$A7:$H5938,8))</f>
        <v>278.62667142857146</v>
      </c>
      <c r="HK11" s="216">
        <f>IF(ISERROR(VLOOKUP(HK9,'FR Cattle'!$A7:$H5938,8)), "-", VLOOKUP(HK9,'FR Cattle'!$A7:$H5938,8))</f>
        <v>280.36798571428574</v>
      </c>
      <c r="HL11" s="216">
        <f>IF(ISERROR(VLOOKUP(HL9,'FR Cattle'!$A7:$H5938,8)), "-", VLOOKUP(HL9,'FR Cattle'!$A7:$H5938,8))</f>
        <v>271.82271428571426</v>
      </c>
      <c r="HM11" s="216">
        <f>IF(ISERROR(VLOOKUP(HM9,'FR Cattle'!$A7:$H5938,8)), "-", VLOOKUP(HM9,'FR Cattle'!$A7:$H5938,8))</f>
        <v>269.78271428571423</v>
      </c>
      <c r="HN11" s="216">
        <f>IF(ISERROR(VLOOKUP(HN9,'FR Cattle'!$A7:$H5938,8)), "-", VLOOKUP(HN9,'FR Cattle'!$A7:$H5938,8))</f>
        <v>271.65300000000008</v>
      </c>
      <c r="HO11" s="216">
        <f>IF(ISERROR(VLOOKUP(HO9,'FR Cattle'!$A7:$H5938,8)), "-", VLOOKUP(HO9,'FR Cattle'!$A7:$H5938,8))</f>
        <v>272.56971428571433</v>
      </c>
      <c r="HP11" s="216">
        <f>IF(ISERROR(VLOOKUP(HP9,'FR Cattle'!$A7:$H5938,8)), "-", VLOOKUP(HP9,'FR Cattle'!$A7:$H5938,8))</f>
        <v>271.73657142857144</v>
      </c>
      <c r="HQ11" s="216">
        <f>IF(ISERROR(VLOOKUP(HQ9,'FR Cattle'!$A7:$H5938,8)), "-", VLOOKUP(HQ9,'FR Cattle'!$A7:$H5938,8))</f>
        <v>270.61928571428575</v>
      </c>
      <c r="HR11" s="216">
        <f>IF(ISERROR(VLOOKUP(HR9,'FR Cattle'!$A7:$H5938,8)), "-", VLOOKUP(HR9,'FR Cattle'!$A7:$H5938,8))</f>
        <v>270.67071428571427</v>
      </c>
      <c r="HS11" s="216">
        <f>IF(ISERROR(VLOOKUP(HS9,'FR Cattle'!$A7:$H5938,8)), "-", VLOOKUP(HS9,'FR Cattle'!$A7:$H5938,8))</f>
        <v>270.51471428571426</v>
      </c>
      <c r="HT11" s="216">
        <f>IF(ISERROR(VLOOKUP(HT9,'FR Cattle'!$A7:$H5938,8)), "-", VLOOKUP(HT9,'FR Cattle'!$A7:$H5938,8))</f>
        <v>278.11694285714293</v>
      </c>
      <c r="HU11" s="216">
        <f>IF(ISERROR(VLOOKUP(HU9,'FR Cattle'!$A7:$H5938,8)), "-", VLOOKUP(HU9,'FR Cattle'!$A7:$H5938,8))</f>
        <v>276.64090000000004</v>
      </c>
      <c r="HV11" s="216">
        <f>IF(ISERROR(VLOOKUP(HV9,'FR Cattle'!$A7:$H5938,8)), "-", VLOOKUP(HV9,'FR Cattle'!$A7:$H5938,8))</f>
        <v>291.30605714285713</v>
      </c>
      <c r="HW11" s="216">
        <f>IF(ISERROR(VLOOKUP(HW9,'FR Cattle'!$A7:$H5938,8)), "-", VLOOKUP(HW9,'FR Cattle'!$A7:$H5938,8))</f>
        <v>293.61462857142851</v>
      </c>
      <c r="HX11" s="216">
        <f>IF(ISERROR(VLOOKUP(HX9,'FR Cattle'!$A7:$H5938,8)), "-", VLOOKUP(HX9,'FR Cattle'!$A7:$H5938,8))</f>
        <v>292.78537142857147</v>
      </c>
      <c r="HY11" s="216">
        <f>IF(ISERROR(VLOOKUP(HY9,'FR Cattle'!$A7:$H5938,8)), "-", VLOOKUP(HY9,'FR Cattle'!$A7:$H5938,8))</f>
        <v>299.88419999999991</v>
      </c>
      <c r="HZ11" s="216">
        <f>IF(ISERROR(VLOOKUP(HZ9,'FR Cattle'!$A7:$H5938,8)), "-", VLOOKUP(HZ9,'FR Cattle'!$A7:$H5938,8))</f>
        <v>300.45227142857141</v>
      </c>
      <c r="IA11" s="216">
        <f>IF(ISERROR(VLOOKUP(IA9,'FR Cattle'!$A7:$H5938,8)), "-", VLOOKUP(IA9,'FR Cattle'!$A7:$H5938,8))</f>
        <v>299.4118285714286</v>
      </c>
      <c r="IB11" s="216">
        <f>IF(ISERROR(VLOOKUP(IB9,'FR Cattle'!$A7:$H5938,8)), "-", VLOOKUP(IB9,'FR Cattle'!$A7:$H5938,8))</f>
        <v>299.45567142857141</v>
      </c>
      <c r="IC11" s="216">
        <f>IF(ISERROR(VLOOKUP(IC9,'FR Cattle'!$A7:$H5938,8)), "-", VLOOKUP(IC9,'FR Cattle'!$A7:$H5938,8))</f>
        <v>316.82799999999997</v>
      </c>
      <c r="ID11" s="216">
        <f>IF(ISERROR(VLOOKUP(ID9,'FR Cattle'!$A7:$H5938,8)), "-", VLOOKUP(ID9,'FR Cattle'!$A7:$H5938,8))</f>
        <v>315.7835</v>
      </c>
      <c r="IE11" s="216">
        <f>IF(ISERROR(VLOOKUP(IE9,'FR Cattle'!$A7:$H5938,8)), "-", VLOOKUP(IE9,'FR Cattle'!$A7:$H5938,8))</f>
        <v>313.95149999999995</v>
      </c>
      <c r="IF11" s="216">
        <f>IF(ISERROR(VLOOKUP(IF9,'FR Cattle'!$A7:$H5938,8)), "-", VLOOKUP(IF9,'FR Cattle'!$A7:$H5938,8))</f>
        <v>313.31200000000001</v>
      </c>
      <c r="IG11" s="216">
        <f>IF(ISERROR(VLOOKUP(IG9,'FR Cattle'!$A7:$H5938,8)), "-", VLOOKUP(IG9,'FR Cattle'!$A7:$H5938,8))</f>
        <v>312.21750000000003</v>
      </c>
      <c r="IH11" s="216">
        <f>IF(ISERROR(VLOOKUP(IH9,'FR Cattle'!$A7:$H5938,8)), "-", VLOOKUP(IH9,'FR Cattle'!$A7:$H5938,8))</f>
        <v>315.24850000000004</v>
      </c>
      <c r="II11" s="216">
        <f>IF(ISERROR(VLOOKUP(II9,'FR Cattle'!$A7:$H5938,8)), "-", VLOOKUP(II9,'FR Cattle'!$A7:$H5938,8))</f>
        <v>319.16399999999999</v>
      </c>
      <c r="IJ11" s="216">
        <f>IF(ISERROR(VLOOKUP(IJ9,'FR Cattle'!$A7:$H5938,8)), "-", VLOOKUP(IJ9,'FR Cattle'!$A7:$H5938,8))</f>
        <v>317.72249999999997</v>
      </c>
      <c r="IK11" s="216">
        <f>IF(ISERROR(VLOOKUP(IK9,'FR Cattle'!$A7:$H5938,8)), "-", VLOOKUP(IK9,'FR Cattle'!$A7:$H5938,8))</f>
        <v>316.83550000000002</v>
      </c>
      <c r="IL11" s="216">
        <f>IF(ISERROR(VLOOKUP(IL9,'FR Cattle'!$A7:$H5938,8)), "-", VLOOKUP(IL9,'FR Cattle'!$A7:$H5938,8))</f>
        <v>315.541</v>
      </c>
      <c r="IM11" s="216">
        <f>IF(ISERROR(VLOOKUP(IM9,'FR Cattle'!$A7:$H5938,8)), "-", VLOOKUP(IM9,'FR Cattle'!$A7:$H5938,8))</f>
        <v>315.73849999999999</v>
      </c>
      <c r="IN11" s="216">
        <f>IF(ISERROR(VLOOKUP(IN9,'FR Cattle'!$A7:$H5938,8)), "-", VLOOKUP(IN9,'FR Cattle'!$A7:$H5938,8))</f>
        <v>312.86249999999995</v>
      </c>
      <c r="IO11" s="216">
        <f>IF(ISERROR(VLOOKUP(IO9,'FR Cattle'!$A7:$H5938,8)), "-", VLOOKUP(IO9,'FR Cattle'!$A7:$H5938,8))</f>
        <v>320.11662857142852</v>
      </c>
      <c r="IP11" s="216">
        <f>IF(ISERROR(VLOOKUP(IP9,'FR Cattle'!$A7:$H5938,8)), "-", VLOOKUP(IP9,'FR Cattle'!$A7:$H5938,8))</f>
        <v>319.01502857142856</v>
      </c>
      <c r="IQ11" s="216">
        <f>IF(ISERROR(VLOOKUP(IQ9,'FR Cattle'!$A7:$H5938,8)), "-", VLOOKUP(IQ9,'FR Cattle'!$A7:$H5938,8))</f>
        <v>316.57988571428575</v>
      </c>
      <c r="IR11" s="216">
        <f>IF(ISERROR(VLOOKUP(IR9,'FR Cattle'!$A7:$H5938,8)), "-", VLOOKUP(IR9,'FR Cattle'!$A7:$H5938,8))</f>
        <v>315.82800000000003</v>
      </c>
      <c r="IS11" s="216">
        <f>IF(ISERROR(VLOOKUP(IS9,'FR Cattle'!$A7:$H5938,8)), "-", VLOOKUP(IS9,'FR Cattle'!$A7:$H5938,8))</f>
        <v>313.11102857142856</v>
      </c>
      <c r="IT11" s="216">
        <f>IF(ISERROR(VLOOKUP(IT9,'FR Cattle'!$A7:$H5938,8)), "-", VLOOKUP(IT9,'FR Cattle'!$A7:$H5938,8))</f>
        <v>311.60057142857147</v>
      </c>
      <c r="IU11" s="216">
        <f>IF(ISERROR(VLOOKUP(IU9,'FR Cattle'!$A7:$H5938,8)), "-", VLOOKUP(IU9,'FR Cattle'!$A7:$H5938,8))</f>
        <v>311.27914285714286</v>
      </c>
      <c r="IV11" s="216">
        <f>IF(ISERROR(VLOOKUP(IV9,'FR Cattle'!$A7:$H5938,8)), "-", VLOOKUP(IV9,'FR Cattle'!$A7:$H5938,8))</f>
        <v>308.94531428571429</v>
      </c>
      <c r="IW11" s="216">
        <f>IF(ISERROR(VLOOKUP(IW9,'FR Cattle'!$A7:$H5938,8)), "-", VLOOKUP(IW9,'FR Cattle'!$A7:$H5938,8))</f>
        <v>308.68405714285717</v>
      </c>
      <c r="IX11" s="216">
        <f>IF(ISERROR(VLOOKUP(IX9,'FR Cattle'!$A7:$H5938,8)), "-", VLOOKUP(IX9,'FR Cattle'!$A7:$H5938,8))</f>
        <v>309.35211428571432</v>
      </c>
      <c r="IY11" s="216">
        <f>IF(ISERROR(VLOOKUP(IY9,'FR Cattle'!$A7:$H5938,8)), "-", VLOOKUP(IY9,'FR Cattle'!$A7:$H5938,8))</f>
        <v>298.39749999999998</v>
      </c>
      <c r="IZ11" s="216">
        <f>IF(ISERROR(VLOOKUP(IZ9,'FR Cattle'!$A7:$H5938,8)), "-", VLOOKUP(IZ9,'FR Cattle'!$A7:$H5938,8))</f>
        <v>300.70949999999999</v>
      </c>
      <c r="JA11" s="216">
        <f>IF(ISERROR(VLOOKUP(JA9,'FR Cattle'!$A7:$H5938,8)), "-", VLOOKUP(JA9,'FR Cattle'!$A7:$H5938,8))</f>
        <v>303.56550000000004</v>
      </c>
      <c r="JB11" s="216">
        <f>IF(ISERROR(VLOOKUP(JB9,'FR Cattle'!$A7:$H5938,8)), "-", VLOOKUP(JB9,'FR Cattle'!$A7:$H5938,8))</f>
        <v>303.17899999999997</v>
      </c>
      <c r="JC11" s="216">
        <f>IF(ISERROR(VLOOKUP(JC9,'FR Cattle'!$A7:$H5938,8)), "-", VLOOKUP(JC9,'FR Cattle'!$A7:$H5938,8))</f>
        <v>304.19949999999989</v>
      </c>
      <c r="JD11" s="216">
        <f>IF(ISERROR(VLOOKUP(JD9,'FR Cattle'!$A7:$H5938,8)), "-", VLOOKUP(JD9,'FR Cattle'!$A7:$H5938,8))</f>
        <v>303.53649999999999</v>
      </c>
      <c r="JE11" s="216">
        <f>IF(ISERROR(VLOOKUP(JE9,'FR Cattle'!$A7:$H5938,8)), "-", VLOOKUP(JE9,'FR Cattle'!$A7:$H5938,8))</f>
        <v>301.52249999999998</v>
      </c>
      <c r="JF11" s="240"/>
      <c r="JG11" s="240"/>
      <c r="JH11" s="240"/>
      <c r="JW11" s="231"/>
      <c r="JX11" s="231"/>
    </row>
    <row r="12" spans="1:285" ht="15" customHeight="1">
      <c r="B12" s="286"/>
      <c r="C12" s="274"/>
      <c r="D12" s="215" t="s">
        <v>25</v>
      </c>
      <c r="E12" s="217">
        <f>IF(ISERROR(VLOOKUP(E9,'FR Cattle'!$A6:$O5938,13)), "-", VLOOKUP(E9,'FR Cattle'!$A6:$O5938,13))</f>
        <v>489.41459999999995</v>
      </c>
      <c r="F12" s="217">
        <f>IF(ISERROR(VLOOKUP(F9,'FR Cattle'!$A6:$O5938,13)), "-", VLOOKUP(F9,'FR Cattle'!$A6:$O5938,13))</f>
        <v>458.8705714285714</v>
      </c>
      <c r="G12" s="217">
        <f>IF(ISERROR(VLOOKUP(G9,'FR Cattle'!$A6:$O5938,13)), "-", VLOOKUP(G9,'FR Cattle'!$A6:$O5938,13))</f>
        <v>468.66997142857139</v>
      </c>
      <c r="H12" s="217">
        <f>IF(ISERROR(VLOOKUP(H9,'FR Cattle'!$A6:$O5938,13)), "-", VLOOKUP(H9,'FR Cattle'!$A6:$O5938,13))</f>
        <v>476.95987142857132</v>
      </c>
      <c r="I12" s="217">
        <f>IF(ISERROR(VLOOKUP(I9,'FR Cattle'!$A6:$O5938,13)), "-", VLOOKUP(I9,'FR Cattle'!$A6:$O5938,13))</f>
        <v>474.17485714285715</v>
      </c>
      <c r="J12" s="217">
        <f>IF(ISERROR(VLOOKUP(J9,'FR Cattle'!$A6:$O5938,13)), "-", VLOOKUP(J9,'FR Cattle'!$A6:$O5938,13))</f>
        <v>469.53257142857137</v>
      </c>
      <c r="K12" s="217">
        <f>IF(ISERROR(VLOOKUP(K9,'FR Cattle'!$A6:$O5938,13)), "-", VLOOKUP(K9,'FR Cattle'!$A6:$O5938,13))</f>
        <v>480.3477142857144</v>
      </c>
      <c r="L12" s="217">
        <f>IF(ISERROR(VLOOKUP(L9,'FR Cattle'!$A6:$O5938,13)), "-", VLOOKUP(L9,'FR Cattle'!$A6:$O5938,13))</f>
        <v>491.84248571428571</v>
      </c>
      <c r="M12" s="217">
        <f>IF(ISERROR(VLOOKUP(M9,'FR Cattle'!$A6:$O5938,13)), "-", VLOOKUP(M9,'FR Cattle'!$A6:$O5938,13))</f>
        <v>512.29019999999991</v>
      </c>
      <c r="N12" s="217">
        <f>IF(ISERROR(VLOOKUP(N9,'FR Cattle'!$A6:$O5938,13)), "-", VLOOKUP(N9,'FR Cattle'!$A6:$O5938,13))</f>
        <v>502.29685714285711</v>
      </c>
      <c r="O12" s="217">
        <f>IF(ISERROR(VLOOKUP(O9,'FR Cattle'!$A6:$O5938,13)), "-", VLOOKUP(O9,'FR Cattle'!$A6:$O5938,13))</f>
        <v>504.32828571428576</v>
      </c>
      <c r="P12" s="217">
        <f>IF(ISERROR(VLOOKUP(P9,'FR Cattle'!$A6:$O5938,13)), "-", VLOOKUP(P9,'FR Cattle'!$A6:$O5938,13))</f>
        <v>506.89971428571425</v>
      </c>
      <c r="Q12" s="217">
        <f>IF(ISERROR(VLOOKUP(Q9,'FR Cattle'!$A6:$O5938,13)), "-", VLOOKUP(Q9,'FR Cattle'!$A6:$O5938,13))</f>
        <v>513.29399999999998</v>
      </c>
      <c r="R12" s="217">
        <f>IF(ISERROR(VLOOKUP(R9,'FR Cattle'!$A6:$O5938,13)), "-", VLOOKUP(R9,'FR Cattle'!$A6:$O5938,13))</f>
        <v>519.06342857142852</v>
      </c>
      <c r="S12" s="217">
        <f>IF(ISERROR(VLOOKUP(S9,'FR Cattle'!$A6:$O5938,13)), "-", VLOOKUP(S9,'FR Cattle'!$A6:$O5938,13))</f>
        <v>514.60457142857138</v>
      </c>
      <c r="T12" s="217">
        <f>IF(ISERROR(VLOOKUP(T9,'FR Cattle'!$A6:$O5938,13)), "-", VLOOKUP(T9,'FR Cattle'!$A6:$O5938,13))</f>
        <v>508.69028571428572</v>
      </c>
      <c r="U12" s="217">
        <f>IF(ISERROR(VLOOKUP(U9,'FR Cattle'!$A6:$O5938,13)), "-", VLOOKUP(U9,'FR Cattle'!$A6:$O5938,13))</f>
        <v>504.92742857142855</v>
      </c>
      <c r="V12" s="217">
        <f>IF(ISERROR(VLOOKUP(V9,'FR Cattle'!$A6:$O5938,13)), "-", VLOOKUP(V9,'FR Cattle'!$A6:$O5938,13))</f>
        <v>501.06002857142852</v>
      </c>
      <c r="W12" s="217">
        <f>IF(ISERROR(VLOOKUP(W9,'FR Cattle'!$A6:$O5938,13)), "-", VLOOKUP(W9,'FR Cattle'!$A6:$O5938,13))</f>
        <v>515.48914285714295</v>
      </c>
      <c r="X12" s="217">
        <f>IF(ISERROR(VLOOKUP(X9,'FR Cattle'!$A6:$O5938,13)), "-", VLOOKUP(X9,'FR Cattle'!$A6:$O5938,13))</f>
        <v>509.49871428571419</v>
      </c>
      <c r="Y12" s="217">
        <f>IF(ISERROR(VLOOKUP(Y9,'FR Cattle'!$A6:$O5938,13)), "-", VLOOKUP(Y9,'FR Cattle'!$A6:$O5938,13))</f>
        <v>521.00792857142869</v>
      </c>
      <c r="Z12" s="217">
        <f>IF(ISERROR(VLOOKUP(Z9,'FR Cattle'!$A6:$O5938,13)), "-", VLOOKUP(Z9,'FR Cattle'!$A6:$O5938,13))</f>
        <v>531.75520000000006</v>
      </c>
      <c r="AA12" s="217">
        <f>IF(ISERROR(VLOOKUP(AA9,'FR Cattle'!$A6:$O5938,13)), "-", VLOOKUP(AA9,'FR Cattle'!$A6:$O5938,13))</f>
        <v>528.89791428571436</v>
      </c>
      <c r="AB12" s="217">
        <f>IF(ISERROR(VLOOKUP(AB9,'FR Cattle'!$A6:$O5938,13)), "-", VLOOKUP(AB9,'FR Cattle'!$A6:$O5938,13))</f>
        <v>509.55231428571432</v>
      </c>
      <c r="AC12" s="217">
        <f>IF(ISERROR(VLOOKUP(AC9,'FR Cattle'!$A6:$O5938,13)), "-", VLOOKUP(AC9,'FR Cattle'!$A6:$O5938,13))</f>
        <v>510.12150000000014</v>
      </c>
      <c r="AD12" s="217">
        <f>IF(ISERROR(VLOOKUP(AD9,'FR Cattle'!$A6:$O5938,13)), "-", VLOOKUP(AD9,'FR Cattle'!$A6:$O5938,13))</f>
        <v>519.21432857142861</v>
      </c>
      <c r="AE12" s="217">
        <f>IF(ISERROR(VLOOKUP(AE9,'FR Cattle'!$A6:$O5938,13)), "-", VLOOKUP(AE9,'FR Cattle'!$A6:$O5938,13))</f>
        <v>482.68560000000002</v>
      </c>
      <c r="AF12" s="217">
        <f>IF(ISERROR(VLOOKUP(AF9,'FR Cattle'!$A6:$O5938,13)), "-", VLOOKUP(AF9,'FR Cattle'!$A6:$O5938,13))</f>
        <v>478.33839999999998</v>
      </c>
      <c r="AG12" s="217">
        <f>IF(ISERROR(VLOOKUP(AG9,'FR Cattle'!$A6:$O5938,13)), "-", VLOOKUP(AG9,'FR Cattle'!$A6:$O5938,13))</f>
        <v>474.60319999999996</v>
      </c>
      <c r="AH12" s="217">
        <f>IF(ISERROR(VLOOKUP(AH9,'FR Cattle'!$A6:$O5938,13)), "-", VLOOKUP(AH9,'FR Cattle'!$A6:$O5938,13))</f>
        <v>472.51279999999991</v>
      </c>
      <c r="AI12" s="217">
        <f>IF(ISERROR(VLOOKUP(AI9,'FR Cattle'!$A6:$O5938,13)), "-", VLOOKUP(AI9,'FR Cattle'!$A6:$O5938,13))</f>
        <v>477.71211428571422</v>
      </c>
      <c r="AJ12" s="217">
        <f>IF(ISERROR(VLOOKUP(AJ9,'FR Cattle'!$A6:$O5938,13)), "-", VLOOKUP(AJ9,'FR Cattle'!$A6:$O5938,13))</f>
        <v>498.50701428571443</v>
      </c>
      <c r="AK12" s="217">
        <f>IF(ISERROR(VLOOKUP(AK9,'FR Cattle'!$A6:$O5938,13)), "-", VLOOKUP(AK9,'FR Cattle'!$A6:$O5938,13))</f>
        <v>503.62400000000002</v>
      </c>
      <c r="AL12" s="217">
        <f>IF(ISERROR(VLOOKUP(AL9,'FR Cattle'!$A6:$O5938,13)), "-", VLOOKUP(AL9,'FR Cattle'!$A6:$O5938,13))</f>
        <v>502.90251428571435</v>
      </c>
      <c r="AM12" s="217">
        <f>IF(ISERROR(VLOOKUP(AM9,'FR Cattle'!$A6:$O5938,13)), "-", VLOOKUP(AM9,'FR Cattle'!$A6:$O5938,13))</f>
        <v>512.38297142857152</v>
      </c>
      <c r="AN12" s="217">
        <f>IF(ISERROR(VLOOKUP(AN9,'FR Cattle'!$A6:$O5938,13)), "-", VLOOKUP(AN9,'FR Cattle'!$A6:$O5938,13))</f>
        <v>513.06737142857139</v>
      </c>
      <c r="AO12" s="217">
        <f>IF(ISERROR(VLOOKUP(AO9,'FR Cattle'!$A6:$O5938,13)), "-", VLOOKUP(AO9,'FR Cattle'!$A6:$O5938,13))</f>
        <v>488.48918571428567</v>
      </c>
      <c r="AP12" s="217">
        <f>IF(ISERROR(VLOOKUP(AP9,'FR Cattle'!$A6:$O5938,13)), "-", VLOOKUP(AP9,'FR Cattle'!$A6:$O5938,13))</f>
        <v>479.77759999999989</v>
      </c>
      <c r="AQ12" s="217">
        <f>IF(ISERROR(VLOOKUP(AQ9,'FR Cattle'!$A6:$O5938,13)), "-", VLOOKUP(AQ9,'FR Cattle'!$A6:$O5938,13))</f>
        <v>479.42239999999998</v>
      </c>
      <c r="AR12" s="217">
        <f>IF(ISERROR(VLOOKUP(AR9,'FR Cattle'!$A6:$O5938,13)), "-", VLOOKUP(AR9,'FR Cattle'!$A6:$O5938,13))</f>
        <v>477.46079999999989</v>
      </c>
      <c r="AS12" s="217">
        <f>IF(ISERROR(VLOOKUP(AS9,'FR Cattle'!$A6:$O5938,13)), "-", VLOOKUP(AS9,'FR Cattle'!$A6:$O5938,13))</f>
        <v>483.53018571428566</v>
      </c>
      <c r="AT12" s="217">
        <f>IF(ISERROR(VLOOKUP(AT9,'FR Cattle'!$A6:$O5938,13)), "-", VLOOKUP(AT9,'FR Cattle'!$A6:$O5938,13))</f>
        <v>487.6822285714286</v>
      </c>
      <c r="AU12" s="217">
        <f>IF(ISERROR(VLOOKUP(AU9,'FR Cattle'!$A6:$O5938,13)), "-", VLOOKUP(AU9,'FR Cattle'!$A6:$O5938,13))</f>
        <v>494.49210000000005</v>
      </c>
      <c r="AV12" s="217">
        <f>IF(ISERROR(VLOOKUP(AV9,'FR Cattle'!$A6:$O5938,13)), "-", VLOOKUP(AV9,'FR Cattle'!$A6:$O5938,13))</f>
        <v>513.88157142857153</v>
      </c>
      <c r="AW12" s="217">
        <f>IF(ISERROR(VLOOKUP(AW9,'FR Cattle'!$A6:$O5938,13)), "-", VLOOKUP(AW9,'FR Cattle'!$A6:$O5938,13))</f>
        <v>511.34204285714287</v>
      </c>
      <c r="AX12" s="217">
        <f>IF(ISERROR(VLOOKUP(AX9,'FR Cattle'!$A6:$O5938,13)), "-", VLOOKUP(AX9,'FR Cattle'!$A6:$O5938,13))</f>
        <v>508.35158571428576</v>
      </c>
      <c r="AY12" s="217">
        <f>IF(ISERROR(VLOOKUP(AY9,'FR Cattle'!$A6:$O5938,13)), "-", VLOOKUP(AY9,'FR Cattle'!$A6:$O5938,13))</f>
        <v>513.15600000000006</v>
      </c>
      <c r="AZ12" s="217">
        <f>IF(ISERROR(VLOOKUP(AZ9,'FR Cattle'!$A6:$O5938,13)), "-", VLOOKUP(AZ9,'FR Cattle'!$A6:$O5938,13))</f>
        <v>527.32505714285708</v>
      </c>
      <c r="BA12" s="217">
        <f>IF(ISERROR(VLOOKUP(BA9,'FR Cattle'!$A6:$O5938,13)), "-", VLOOKUP(BA9,'FR Cattle'!$A6:$O5938,13))</f>
        <v>521.41202857142866</v>
      </c>
      <c r="BB12" s="217">
        <f>IF(ISERROR(VLOOKUP(BB9,'FR Cattle'!$A6:$O5938,13)), "-", VLOOKUP(BB9,'FR Cattle'!$A6:$O5938,13))</f>
        <v>507.21171428571432</v>
      </c>
      <c r="BC12" s="217">
        <f>IF(ISERROR(VLOOKUP(BC9,'FR Cattle'!$A6:$O5938,13)), "-", VLOOKUP(BC9,'FR Cattle'!$A6:$O5938,13))</f>
        <v>524.42345714285716</v>
      </c>
      <c r="BD12" s="217">
        <f>IF(ISERROR(VLOOKUP(BD9,'FR Cattle'!$A6:$O5938,13)), "-", VLOOKUP(BD9,'FR Cattle'!$A6:$O5938,13))</f>
        <v>523.56431428571432</v>
      </c>
      <c r="BE12" s="217">
        <f>IF(ISERROR(VLOOKUP(BE9,'FR Cattle'!$A6:$O5938,13)), "-", VLOOKUP(BE9,'FR Cattle'!$A6:$O5938,13))</f>
        <v>521.38268571428569</v>
      </c>
      <c r="BF12" s="217">
        <f>IF(ISERROR(VLOOKUP(BF9,'FR Cattle'!$A6:$O5938,13)), "-", VLOOKUP(BF9,'FR Cattle'!$A6:$O5938,13))</f>
        <v>536.71805714285711</v>
      </c>
      <c r="BG12" s="217">
        <f>IF(ISERROR(VLOOKUP(BG9,'FR Cattle'!$A6:$O5938,13)), "-", VLOOKUP(BG9,'FR Cattle'!$A6:$O5938,13))</f>
        <v>540.46905714285708</v>
      </c>
      <c r="BH12" s="217">
        <f>IF(ISERROR(VLOOKUP(BH9,'FR Cattle'!$A6:$O5938,13)), "-", VLOOKUP(BH9,'FR Cattle'!$A6:$O5938,13))</f>
        <v>540.78791428571435</v>
      </c>
      <c r="BI12" s="217">
        <f>IF(ISERROR(VLOOKUP(BI9,'FR Cattle'!$A6:$O5938,13)), "-", VLOOKUP(BI9,'FR Cattle'!$A6:$O5938,13))</f>
        <v>544.5052571428572</v>
      </c>
      <c r="BJ12" s="217">
        <f>IF(ISERROR(VLOOKUP(BJ9,'FR Cattle'!$A6:$O5938,13)), "-", VLOOKUP(BJ9,'FR Cattle'!$A6:$O5938,13))</f>
        <v>544.68948571428564</v>
      </c>
      <c r="BK12" s="217">
        <f>IF(ISERROR(VLOOKUP(BK9,'FR Cattle'!$A6:$O5938,13)), "-", VLOOKUP(BK9,'FR Cattle'!$A6:$O5938,13))</f>
        <v>545.94188571428572</v>
      </c>
      <c r="BL12" s="217">
        <f>IF(ISERROR(VLOOKUP(BL9,'FR Cattle'!$A6:$O5938,13)), "-", VLOOKUP(BL9,'FR Cattle'!$A6:$O5938,13))</f>
        <v>545.74791428571427</v>
      </c>
      <c r="BM12" s="217">
        <f>IF(ISERROR(VLOOKUP(BM9,'FR Cattle'!$A6:$O5938,13)), "-", VLOOKUP(BM9,'FR Cattle'!$A6:$O5938,13))</f>
        <v>547.68585714285723</v>
      </c>
      <c r="BN12" s="217">
        <f>IF(ISERROR(VLOOKUP(BN9,'FR Cattle'!$A6:$O5938,13)), "-", VLOOKUP(BN9,'FR Cattle'!$A6:$O5938,13))</f>
        <v>549.97631428571424</v>
      </c>
      <c r="BO12" s="217">
        <f>IF(ISERROR(VLOOKUP(BO9,'FR Cattle'!$A6:$O5938,13)), "-", VLOOKUP(BO9,'FR Cattle'!$A6:$O5938,13))</f>
        <v>554.23040000000015</v>
      </c>
      <c r="BP12" s="217">
        <f>IF(ISERROR(VLOOKUP(BP9,'FR Cattle'!$A6:$O5938,13)), "-", VLOOKUP(BP9,'FR Cattle'!$A6:$O5938,13))</f>
        <v>556.87602857142861</v>
      </c>
      <c r="BQ12" s="217">
        <f>IF(ISERROR(VLOOKUP(BQ9,'FR Cattle'!$A6:$O5938,13)), "-", VLOOKUP(BQ9,'FR Cattle'!$A6:$O5938,13))</f>
        <v>560.94411428571436</v>
      </c>
      <c r="BR12" s="217">
        <f>IF(ISERROR(VLOOKUP(BR9,'FR Cattle'!$A6:$O5938,13)), "-", VLOOKUP(BR9,'FR Cattle'!$A6:$O5938,13))</f>
        <v>564.19025714285715</v>
      </c>
      <c r="BS12" s="217">
        <f>IF(ISERROR(VLOOKUP(BS9,'FR Cattle'!$A6:$O5938,13)), "-", VLOOKUP(BS9,'FR Cattle'!$A6:$O5938,13))</f>
        <v>569.0873714285716</v>
      </c>
      <c r="BT12" s="217">
        <f>IF(ISERROR(VLOOKUP(BT9,'FR Cattle'!$A6:$O5938,13)), "-", VLOOKUP(BT9,'FR Cattle'!$A6:$O5938,13))</f>
        <v>571.9455714285715</v>
      </c>
      <c r="BU12" s="217">
        <f>IF(ISERROR(VLOOKUP(BU9,'FR Cattle'!$A6:$O5938,13)), "-", VLOOKUP(BU9,'FR Cattle'!$A6:$O5938,13))</f>
        <v>567.77562857142868</v>
      </c>
      <c r="BV12" s="217">
        <f>IF(ISERROR(VLOOKUP(BV9,'FR Cattle'!$A6:$O5938,13)), "-", VLOOKUP(BV9,'FR Cattle'!$A6:$O5938,13))</f>
        <v>555.67322857142858</v>
      </c>
      <c r="BW12" s="217">
        <f>IF(ISERROR(VLOOKUP(BW9,'FR Cattle'!$A6:$O5938,13)), "-", VLOOKUP(BW9,'FR Cattle'!$A6:$O5938,13))</f>
        <v>537.03354285714283</v>
      </c>
      <c r="BX12" s="217">
        <f>IF(ISERROR(VLOOKUP(BX9,'FR Cattle'!$A6:$O5938,13)), "-", VLOOKUP(BX9,'FR Cattle'!$A6:$O5938,13))</f>
        <v>536.29805714285703</v>
      </c>
      <c r="BY12" s="217">
        <f>IF(ISERROR(VLOOKUP(BY9,'FR Cattle'!$A6:$O5938,13)), "-", VLOOKUP(BY9,'FR Cattle'!$A6:$O5938,13))</f>
        <v>542.35971428571418</v>
      </c>
      <c r="BZ12" s="217">
        <f>IF(ISERROR(VLOOKUP(BZ9,'FR Cattle'!$A6:$O5938,13)), "-", VLOOKUP(BZ9,'FR Cattle'!$A6:$O5938,13))</f>
        <v>527.66650000000016</v>
      </c>
      <c r="CA12" s="217">
        <f>IF(ISERROR(VLOOKUP(CA9,'FR Cattle'!$A6:$O5938,13)), "-", VLOOKUP(CA9,'FR Cattle'!$A6:$O5938,13))</f>
        <v>526.97535714285721</v>
      </c>
      <c r="CB12" s="217">
        <f>IF(ISERROR(VLOOKUP(CB9,'FR Cattle'!$A6:$O5938,13)), "-", VLOOKUP(CB9,'FR Cattle'!$A6:$O5938,13))</f>
        <v>543.0524999999999</v>
      </c>
      <c r="CC12" s="217">
        <f>IF(ISERROR(VLOOKUP(CC9,'FR Cattle'!$A6:$O5938,13)), "-", VLOOKUP(CC9,'FR Cattle'!$A6:$O5938,13))</f>
        <v>538.88009999999986</v>
      </c>
      <c r="CD12" s="217">
        <f>IF(ISERROR(VLOOKUP(CD9,'FR Cattle'!$A6:$O5938,13)), "-", VLOOKUP(CD9,'FR Cattle'!$A6:$O5938,13))</f>
        <v>539.52670000000001</v>
      </c>
      <c r="CE12" s="217">
        <f>IF(ISERROR(VLOOKUP(CE9,'FR Cattle'!$A6:$O5938,13)), "-", VLOOKUP(CE9,'FR Cattle'!$A6:$O5938,13))</f>
        <v>544.49994285714286</v>
      </c>
      <c r="CF12" s="217">
        <f>IF(ISERROR(VLOOKUP(CF9,'FR Cattle'!$A6:$O5938,13)), "-", VLOOKUP(CF9,'FR Cattle'!$A6:$O5938,13))</f>
        <v>533.8954285714284</v>
      </c>
      <c r="CG12" s="217">
        <f>IF(ISERROR(VLOOKUP(CG9,'FR Cattle'!$A6:$O5938,13)), "-", VLOOKUP(CG9,'FR Cattle'!$A6:$O5938,13))</f>
        <v>523.02741428571426</v>
      </c>
      <c r="CH12" s="217">
        <f>IF(ISERROR(VLOOKUP(CH9,'FR Cattle'!$A6:$O5938,13)), "-", VLOOKUP(CH9,'FR Cattle'!$A6:$O5938,13))</f>
        <v>518.75834285714302</v>
      </c>
      <c r="CI12" s="217">
        <f>IF(ISERROR(VLOOKUP(CI9,'FR Cattle'!$A6:$O5938,13)), "-", VLOOKUP(CI9,'FR Cattle'!$A6:$O5938,13))</f>
        <v>519.55147142857152</v>
      </c>
      <c r="CJ12" s="217">
        <f>IF(ISERROR(VLOOKUP(CJ9,'FR Cattle'!$A6:$O5938,13)), "-", VLOOKUP(CJ9,'FR Cattle'!$A6:$O5938,13))</f>
        <v>521.88028571428572</v>
      </c>
      <c r="CK12" s="217">
        <f>IF(ISERROR(VLOOKUP(CK9,'FR Cattle'!$A6:$O5938,13)), "-", VLOOKUP(CK9,'FR Cattle'!$A6:$O5938,13))</f>
        <v>549.59545714285719</v>
      </c>
      <c r="CL12" s="217">
        <f>IF(ISERROR(VLOOKUP(CL9,'FR Cattle'!$A6:$O5938,13)), "-", VLOOKUP(CL9,'FR Cattle'!$A6:$O5938,13))</f>
        <v>550.83280000000002</v>
      </c>
      <c r="CM12" s="217">
        <f>IF(ISERROR(VLOOKUP(CM9,'FR Cattle'!$A6:$O5938,13)), "-", VLOOKUP(CM9,'FR Cattle'!$A6:$O5938,13))</f>
        <v>532.52314285714283</v>
      </c>
      <c r="CN12" s="217">
        <f>IF(ISERROR(VLOOKUP(CN9,'FR Cattle'!$A6:$O5938,13)), "-", VLOOKUP(CN9,'FR Cattle'!$A6:$O5938,13))</f>
        <v>522.90182857142872</v>
      </c>
      <c r="CO12" s="217">
        <f>IF(ISERROR(VLOOKUP(CO9,'FR Cattle'!$A6:$O5938,13)), "-", VLOOKUP(CO9,'FR Cattle'!$A6:$O5938,13))</f>
        <v>508.05597142857152</v>
      </c>
      <c r="CP12" s="217">
        <f>IF(ISERROR(VLOOKUP(CP9,'FR Cattle'!$A6:$O5938,13)), "-", VLOOKUP(CP9,'FR Cattle'!$A6:$O5938,13))</f>
        <v>509.02042857142851</v>
      </c>
      <c r="CQ12" s="217">
        <f>IF(ISERROR(VLOOKUP(CQ9,'FR Cattle'!$A6:$O5938,13)), "-", VLOOKUP(CQ9,'FR Cattle'!$A6:$O5938,13))</f>
        <v>504.01924285714284</v>
      </c>
      <c r="CR12" s="217">
        <f>IF(ISERROR(VLOOKUP(CR9,'FR Cattle'!$A6:$O5938,13)), "-", VLOOKUP(CR9,'FR Cattle'!$A6:$O5938,13))</f>
        <v>506.14452857142851</v>
      </c>
      <c r="CS12" s="217">
        <f>IF(ISERROR(VLOOKUP(CS9,'FR Cattle'!$A6:$O5938,13)), "-", VLOOKUP(CS9,'FR Cattle'!$A6:$O5938,13))</f>
        <v>512.26179999999999</v>
      </c>
      <c r="CT12" s="217">
        <f>IF(ISERROR(VLOOKUP(CT9,'FR Cattle'!$A6:$O5938,13)), "-", VLOOKUP(CT9,'FR Cattle'!$A6:$O5938,13))</f>
        <v>513.49471428571428</v>
      </c>
      <c r="CU12" s="217">
        <f>IF(ISERROR(VLOOKUP(CU9,'FR Cattle'!$A6:$O5938,13)), "-", VLOOKUP(CU9,'FR Cattle'!$A6:$O5938,13))</f>
        <v>517.29288571428583</v>
      </c>
      <c r="CV12" s="217">
        <f>IF(ISERROR(VLOOKUP(CV9,'FR Cattle'!$A6:$O5938,13)), "-", VLOOKUP(CV9,'FR Cattle'!$A6:$O5938,13))</f>
        <v>513.50631428571432</v>
      </c>
      <c r="CW12" s="217">
        <f>IF(ISERROR(VLOOKUP(CW9,'FR Cattle'!$A6:$O5938,13)), "-", VLOOKUP(CW9,'FR Cattle'!$A6:$O5938,13))</f>
        <v>507.69388571428567</v>
      </c>
      <c r="CX12" s="217">
        <f>IF(ISERROR(VLOOKUP(CX9,'FR Cattle'!$A6:$O5938,13)), "-", VLOOKUP(CX9,'FR Cattle'!$A6:$O5938,13))</f>
        <v>507.5397714285715</v>
      </c>
      <c r="CY12" s="217">
        <f>IF(ISERROR(VLOOKUP(CY9,'FR Cattle'!$A6:$O5938,13)), "-", VLOOKUP(CY9,'FR Cattle'!$A6:$O5938,13))</f>
        <v>524.6237142857143</v>
      </c>
      <c r="CZ12" s="217">
        <f>IF(ISERROR(VLOOKUP(CZ9,'FR Cattle'!$A6:$O5938,13)), "-", VLOOKUP(CZ9,'FR Cattle'!$A6:$O5938,13))</f>
        <v>521.5465714285715</v>
      </c>
      <c r="DA12" s="217">
        <f>IF(ISERROR(VLOOKUP(DA9,'FR Cattle'!$A6:$O5938,13)), "-", VLOOKUP(DA9,'FR Cattle'!$A6:$O5938,13))</f>
        <v>521.52085714285715</v>
      </c>
      <c r="DB12" s="217">
        <f>IF(ISERROR(VLOOKUP(DB9,'FR Cattle'!$A6:$O5938,13)), "-", VLOOKUP(DB9,'FR Cattle'!$A6:$O5938,13))</f>
        <v>525.0822857142856</v>
      </c>
      <c r="DC12" s="217">
        <f>IF(ISERROR(VLOOKUP(DC9,'FR Cattle'!$A6:$O5938,13)), "-", VLOOKUP(DC9,'FR Cattle'!$A6:$O5938,13))</f>
        <v>528.26571428571413</v>
      </c>
      <c r="DD12" s="217">
        <f>IF(ISERROR(VLOOKUP(DD9,'FR Cattle'!$A6:$O5938,13)), "-", VLOOKUP(DD9,'FR Cattle'!$A6:$O5938,13))</f>
        <v>527.51142857142861</v>
      </c>
      <c r="DE12" s="217">
        <f>IF(ISERROR(VLOOKUP(DE9,'FR Cattle'!$A6:$O5938,13)), "-", VLOOKUP(DE9,'FR Cattle'!$A6:$O5938,13))</f>
        <v>525.90685714285712</v>
      </c>
      <c r="DF12" s="217">
        <f>IF(ISERROR(VLOOKUP(DF9,'FR Cattle'!$A6:$O5938,13)), "-", VLOOKUP(DF9,'FR Cattle'!$A6:$O5938,13))</f>
        <v>525.56657142857136</v>
      </c>
      <c r="DG12" s="217">
        <f>IF(ISERROR(VLOOKUP(DG9,'FR Cattle'!$A6:$O5938,13)), "-", VLOOKUP(DG9,'FR Cattle'!$A6:$O5938,13))</f>
        <v>525.31542857142858</v>
      </c>
      <c r="DH12" s="217">
        <f>IF(ISERROR(VLOOKUP(DH9,'FR Cattle'!$A6:$O5938,13)), "-", VLOOKUP(DH9,'FR Cattle'!$A6:$O5938,13))</f>
        <v>526.29857142857134</v>
      </c>
      <c r="DI12" s="217">
        <f>IF(ISERROR(VLOOKUP(DI9,'FR Cattle'!$A6:$O5938,13)), "-", VLOOKUP(DI9,'FR Cattle'!$A6:$O5938,13))</f>
        <v>526.81799999999998</v>
      </c>
      <c r="DJ12" s="217">
        <f>IF(ISERROR(VLOOKUP(DJ9,'FR Cattle'!$A6:$O5938,13)), "-", VLOOKUP(DJ9,'FR Cattle'!$A6:$O5938,13))</f>
        <v>525.63600000000008</v>
      </c>
      <c r="DK12" s="217">
        <f>IF(ISERROR(VLOOKUP(DK9,'FR Cattle'!$A6:$O5938,13)), "-", VLOOKUP(DK9,'FR Cattle'!$A6:$O5938,13))</f>
        <v>529.51371428571429</v>
      </c>
      <c r="DL12" s="217">
        <f>IF(ISERROR(VLOOKUP(DL9,'FR Cattle'!$A6:$O5938,13)), "-", VLOOKUP(DL9,'FR Cattle'!$A6:$O5938,13))</f>
        <v>521.90809999999999</v>
      </c>
      <c r="DM12" s="217">
        <f>IF(ISERROR(VLOOKUP(DM9,'FR Cattle'!$A6:$O5938,13)), "-", VLOOKUP(DM9,'FR Cattle'!$A6:$O5938,13))</f>
        <v>512.8848857142857</v>
      </c>
      <c r="DN12" s="217">
        <f>IF(ISERROR(VLOOKUP(DN9,'FR Cattle'!$A6:$O5938,13)), "-", VLOOKUP(DN9,'FR Cattle'!$A6:$O5938,13))</f>
        <v>516.02517142857141</v>
      </c>
      <c r="DO12" s="217">
        <f>IF(ISERROR(VLOOKUP(DO9,'FR Cattle'!$A6:$O5938,13)), "-", VLOOKUP(DO9,'FR Cattle'!$A6:$O5938,13))</f>
        <v>516.32759999999996</v>
      </c>
      <c r="DP12" s="217">
        <f>IF(ISERROR(VLOOKUP(DP9,'FR Cattle'!$A6:$O5938,13)), "-", VLOOKUP(DP9,'FR Cattle'!$A6:$O5938,13))</f>
        <v>516.52977142857151</v>
      </c>
      <c r="DQ12" s="217">
        <f>IF(ISERROR(VLOOKUP(DQ9,'FR Cattle'!$A6:$O5938,13)), "-", VLOOKUP(DQ9,'FR Cattle'!$A6:$O5938,13))</f>
        <v>519.67005714285722</v>
      </c>
      <c r="DR12" s="217">
        <f>IF(ISERROR(VLOOKUP(DR9,'FR Cattle'!$A6:$O5938,13)), "-", VLOOKUP(DR9,'FR Cattle'!$A6:$O5938,13))</f>
        <v>518.75448571428569</v>
      </c>
      <c r="DS12" s="217">
        <f>IF(ISERROR(VLOOKUP(DS9,'FR Cattle'!$A6:$O5938,13)), "-", VLOOKUP(DS9,'FR Cattle'!$A6:$O5938,13))</f>
        <v>521.17060000000004</v>
      </c>
      <c r="DT12" s="217">
        <f>IF(ISERROR(VLOOKUP(DT9,'FR Cattle'!$A6:$O5938,13)), "-", VLOOKUP(DT9,'FR Cattle'!$A6:$O5938,13))</f>
        <v>522.81448571428564</v>
      </c>
      <c r="DU12" s="217">
        <f>IF(ISERROR(VLOOKUP(DU9,'FR Cattle'!$A6:$O5938,13)), "-", VLOOKUP(DU9,'FR Cattle'!$A6:$O5938,13))</f>
        <v>520.88805714285718</v>
      </c>
      <c r="DV12" s="217">
        <f>IF(ISERROR(VLOOKUP(DV9,'FR Cattle'!$A6:$O5938,13)), "-", VLOOKUP(DV9,'FR Cattle'!$A6:$O5938,13))</f>
        <v>517.16694285714277</v>
      </c>
      <c r="DW12" s="217">
        <f>IF(ISERROR(VLOOKUP(DW9,'FR Cattle'!$A6:$O5938,13)), "-", VLOOKUP(DW9,'FR Cattle'!$A6:$O5938,13))</f>
        <v>516.64577142857149</v>
      </c>
      <c r="DX12" s="217">
        <f>IF(ISERROR(VLOOKUP(DX9,'FR Cattle'!$A6:$O5938,13)), "-", VLOOKUP(DX9,'FR Cattle'!$A6:$O5938,13))</f>
        <v>516.85954285714274</v>
      </c>
      <c r="DY12" s="217">
        <f>IF(ISERROR(VLOOKUP(DY9,'FR Cattle'!$A6:$O5938,13)), "-", VLOOKUP(DY9,'FR Cattle'!$A6:$O5938,13))</f>
        <v>514.2578285714286</v>
      </c>
      <c r="DZ12" s="217">
        <f>IF(ISERROR(VLOOKUP(DZ9,'FR Cattle'!$A6:$O5938,13)), "-", VLOOKUP(DZ9,'FR Cattle'!$A6:$O5938,13))</f>
        <v>508.80334285714292</v>
      </c>
      <c r="EA12" s="217">
        <f>IF(ISERROR(VLOOKUP(EA9,'FR Cattle'!$A6:$O5938,13)), "-", VLOOKUP(EA9,'FR Cattle'!$A6:$O5938,13))</f>
        <v>509.65925714285714</v>
      </c>
      <c r="EB12" s="217">
        <f>IF(ISERROR(VLOOKUP(EB9,'FR Cattle'!$A6:$O5938,13)), "-", VLOOKUP(EB9,'FR Cattle'!$A6:$O5938,13))</f>
        <v>512.61559999999997</v>
      </c>
      <c r="EC12" s="217">
        <f>IF(ISERROR(VLOOKUP(EC9,'FR Cattle'!$A6:$O5938,13)), "-", VLOOKUP(EC9,'FR Cattle'!$A6:$O5938,13))</f>
        <v>513.21879999999999</v>
      </c>
      <c r="ED12" s="217">
        <f>IF(ISERROR(VLOOKUP(ED9,'FR Cattle'!$A6:$O5938,13)), "-", VLOOKUP(ED9,'FR Cattle'!$A6:$O5938,13))</f>
        <v>506.58028571428576</v>
      </c>
      <c r="EE12" s="217">
        <f>IF(ISERROR(VLOOKUP(EE9,'FR Cattle'!$A6:$O5938,13)), "-", VLOOKUP(EE9,'FR Cattle'!$A6:$O5938,13))</f>
        <v>508.47688571428569</v>
      </c>
      <c r="EF12" s="217">
        <f>IF(ISERROR(VLOOKUP(EF9,'FR Cattle'!$A6:$O5938,13)), "-", VLOOKUP(EF9,'FR Cattle'!$A6:$O5938,13))</f>
        <v>514.54865714285711</v>
      </c>
      <c r="EG12" s="217">
        <f>IF(ISERROR(VLOOKUP(EG9,'FR Cattle'!$A6:$O5938,13)), "-", VLOOKUP(EG9,'FR Cattle'!$A6:$O5938,13))</f>
        <v>514.69531428571418</v>
      </c>
      <c r="EH12" s="217">
        <f>IF(ISERROR(VLOOKUP(EH9,'FR Cattle'!$A6:$O5938,13)), "-", VLOOKUP(EH9,'FR Cattle'!$A6:$O5938,13))</f>
        <v>516.41625714285726</v>
      </c>
      <c r="EI12" s="217">
        <f>IF(ISERROR(VLOOKUP(EI9,'FR Cattle'!$A6:$O5938,13)), "-", VLOOKUP(EI9,'FR Cattle'!$A6:$O5938,13))</f>
        <v>530.33498571428572</v>
      </c>
      <c r="EJ12" s="217">
        <f>IF(ISERROR(VLOOKUP(EJ9,'FR Cattle'!$A6:$O5938,13)), "-", VLOOKUP(EJ9,'FR Cattle'!$A6:$O5938,13))</f>
        <v>531.44081428571428</v>
      </c>
      <c r="EK12" s="217">
        <f>IF(ISERROR(VLOOKUP(EK9,'FR Cattle'!$A6:$O5938,13)), "-", VLOOKUP(EK9,'FR Cattle'!$A6:$O5938,13))</f>
        <v>540.81257142857146</v>
      </c>
      <c r="EL12" s="217">
        <f>IF(ISERROR(VLOOKUP(EL9,'FR Cattle'!$A6:$O5938,13)), "-", VLOOKUP(EL9,'FR Cattle'!$A6:$O5938,13))</f>
        <v>548.67931428571421</v>
      </c>
      <c r="EM12" s="217">
        <f>IF(ISERROR(VLOOKUP(EM9,'FR Cattle'!$A6:$O5938,13)), "-", VLOOKUP(EM9,'FR Cattle'!$A6:$O5938,13))</f>
        <v>575.83268571428573</v>
      </c>
      <c r="EN12" s="217">
        <f>IF(ISERROR(VLOOKUP(EN9,'FR Cattle'!$A6:$O5938,13)), "-", VLOOKUP(EN9,'FR Cattle'!$A6:$O5938,13))</f>
        <v>568.1398857142857</v>
      </c>
      <c r="EO12" s="217">
        <f>IF(ISERROR(VLOOKUP(EO9,'FR Cattle'!$A6:$O5938,13)), "-", VLOOKUP(EO9,'FR Cattle'!$A6:$O5938,13))</f>
        <v>559.43862857142858</v>
      </c>
      <c r="EP12" s="217">
        <f>IF(ISERROR(VLOOKUP(EP9,'FR Cattle'!$A6:$O5938,13)), "-", VLOOKUP(EP9,'FR Cattle'!$A6:$O5938,13))</f>
        <v>558.53531428571421</v>
      </c>
      <c r="EQ12" s="217">
        <f>IF(ISERROR(VLOOKUP(EQ9,'FR Cattle'!$A6:$O5938,13)), "-", VLOOKUP(EQ9,'FR Cattle'!$A6:$O5938,13))</f>
        <v>561.34308571428573</v>
      </c>
      <c r="ER12" s="217">
        <f>IF(ISERROR(VLOOKUP(ER9,'FR Cattle'!$A6:$O5938,13)), "-", VLOOKUP(ER9,'FR Cattle'!$A6:$O5938,13))</f>
        <v>561.53965714285721</v>
      </c>
      <c r="ES12" s="217">
        <f>IF(ISERROR(VLOOKUP(ES9,'FR Cattle'!$A6:$O5938,13)), "-", VLOOKUP(ES9,'FR Cattle'!$A6:$O5938,13))</f>
        <v>541.1882571428572</v>
      </c>
      <c r="ET12" s="217">
        <f>IF(ISERROR(VLOOKUP(ET9,'FR Cattle'!$A6:$O5938,13)), "-", VLOOKUP(ET9,'FR Cattle'!$A6:$O5938,13))</f>
        <v>534.45771428571425</v>
      </c>
      <c r="EU12" s="217">
        <f>IF(ISERROR(VLOOKUP(EU9,'FR Cattle'!$A6:$O5938,13)), "-", VLOOKUP(EU9,'FR Cattle'!$A6:$O5938,13))</f>
        <v>524.39172857142853</v>
      </c>
      <c r="EV12" s="217">
        <f>IF(ISERROR(VLOOKUP(EV9,'FR Cattle'!$A6:$O5938,13)), "-", VLOOKUP(EV9,'FR Cattle'!$A6:$O5938,13))</f>
        <v>523.05582857142849</v>
      </c>
      <c r="EW12" s="217">
        <f>IF(ISERROR(VLOOKUP(EW9,'FR Cattle'!$A6:$O5938,13)), "-", VLOOKUP(EW9,'FR Cattle'!$A6:$O5938,13))</f>
        <v>524.01875714285723</v>
      </c>
      <c r="EX12" s="217">
        <f>IF(ISERROR(VLOOKUP(EX9,'FR Cattle'!$A6:$O5938,13)), "-", VLOOKUP(EX9,'FR Cattle'!$A6:$O5938,13))</f>
        <v>522.15215714285716</v>
      </c>
      <c r="EY12" s="217">
        <f>IF(ISERROR(VLOOKUP(EY9,'FR Cattle'!$A6:$O5938,13)), "-", VLOOKUP(EY9,'FR Cattle'!$A6:$O5938,13))</f>
        <v>523.00702857142858</v>
      </c>
      <c r="EZ12" s="217">
        <f>IF(ISERROR(VLOOKUP(EZ9,'FR Cattle'!$A6:$O5938,13)), "-", VLOOKUP(EZ9,'FR Cattle'!$A6:$O5938,13))</f>
        <v>525.72152857142851</v>
      </c>
      <c r="FA12" s="217">
        <f>IF(ISERROR(VLOOKUP(FA9,'FR Cattle'!$A6:$O5938,13)), "-", VLOOKUP(FA9,'FR Cattle'!$A6:$O5938,13))</f>
        <v>527.20382857142852</v>
      </c>
      <c r="FB12" s="217">
        <f>IF(ISERROR(VLOOKUP(FB9,'FR Cattle'!$A6:$O5938,13)), "-", VLOOKUP(FB9,'FR Cattle'!$A6:$O5938,13))</f>
        <v>527.25785714285723</v>
      </c>
      <c r="FC12" s="217">
        <f>IF(ISERROR(VLOOKUP(FC9,'FR Cattle'!$A6:$O5938,13)), "-", VLOOKUP(FC9,'FR Cattle'!$A6:$O5938,13))</f>
        <v>525.18908571428574</v>
      </c>
      <c r="FD12" s="217">
        <f>IF(ISERROR(VLOOKUP(FD9,'FR Cattle'!$A6:$O5938,13)), "-", VLOOKUP(FD9,'FR Cattle'!$A6:$O5938,13))</f>
        <v>532.85900000000004</v>
      </c>
      <c r="FE12" s="217">
        <f>IF(ISERROR(VLOOKUP(FE9,'FR Cattle'!$A6:$O5938,13)), "-", VLOOKUP(FE9,'FR Cattle'!$A6:$O5938,13))</f>
        <v>539.21931428571418</v>
      </c>
      <c r="FF12" s="217">
        <f>IF(ISERROR(VLOOKUP(FF9,'FR Cattle'!$A6:$O5938,13)), "-", VLOOKUP(FF9,'FR Cattle'!$A6:$O5938,13))</f>
        <v>545.45917142857149</v>
      </c>
      <c r="FG12" s="217">
        <f>IF(ISERROR(VLOOKUP(FG9,'FR Cattle'!$A6:$O5938,13)), "-", VLOOKUP(FG9,'FR Cattle'!$A6:$O5938,13))</f>
        <v>547.99585714285706</v>
      </c>
      <c r="FH12" s="217">
        <f>IF(ISERROR(VLOOKUP(FH9,'FR Cattle'!$A6:$O5938,13)), "-", VLOOKUP(FH9,'FR Cattle'!$A6:$O5938,13))</f>
        <v>549.66365714285712</v>
      </c>
      <c r="FI12" s="217">
        <f>IF(ISERROR(VLOOKUP(FI9,'FR Cattle'!$A6:$O5938,13)), "-", VLOOKUP(FI9,'FR Cattle'!$A6:$O5938,13))</f>
        <v>542.85381428571429</v>
      </c>
      <c r="FJ12" s="217">
        <f>IF(ISERROR(VLOOKUP(FJ9,'FR Cattle'!$A6:$O5938,13)), "-", VLOOKUP(FJ9,'FR Cattle'!$A6:$O5938,13))</f>
        <v>544.3064857142856</v>
      </c>
      <c r="FK12" s="217">
        <f>IF(ISERROR(VLOOKUP(FK9,'FR Cattle'!$A6:$O5938,13)), "-", VLOOKUP(FK9,'FR Cattle'!$A6:$O5938,13))</f>
        <v>546.05108571428559</v>
      </c>
      <c r="FL12" s="217">
        <f>IF(ISERROR(VLOOKUP(FL9,'FR Cattle'!$A6:$O5938,13)), "-", VLOOKUP(FL9,'FR Cattle'!$A6:$O5938,13))</f>
        <v>529.06311428571428</v>
      </c>
      <c r="FM12" s="217">
        <f>IF(ISERROR(VLOOKUP(FM9,'FR Cattle'!$A6:$O5938,13)), "-", VLOOKUP(FM9,'FR Cattle'!$A6:$O5938,13))</f>
        <v>538.79742857142855</v>
      </c>
      <c r="FN12" s="217">
        <f>IF(ISERROR(VLOOKUP(FN9,'FR Cattle'!$A6:$O5938,13)), "-", VLOOKUP(FN9,'FR Cattle'!$A6:$O5938,13))</f>
        <v>539.47199999999998</v>
      </c>
      <c r="FO12" s="217">
        <f>IF(ISERROR(VLOOKUP(FO9,'FR Cattle'!$A6:$O5938,13)), "-", VLOOKUP(FO9,'FR Cattle'!$A6:$O5938,13))</f>
        <v>528.30707142857148</v>
      </c>
      <c r="FP12" s="217">
        <f>IF(ISERROR(VLOOKUP(FP9,'FR Cattle'!$A6:$O5938,13)), "-", VLOOKUP(FP9,'FR Cattle'!$A6:$O5938,13))</f>
        <v>537.33154285714284</v>
      </c>
      <c r="FQ12" s="217">
        <f>IF(ISERROR(VLOOKUP(FQ9,'FR Cattle'!$A6:$O5938,13)), "-", VLOOKUP(FQ9,'FR Cattle'!$A6:$O5938,13))</f>
        <v>543.91510000000005</v>
      </c>
      <c r="FR12" s="217">
        <f>IF(ISERROR(VLOOKUP(FR9,'FR Cattle'!$A6:$O5938,13)), "-", VLOOKUP(FR9,'FR Cattle'!$A6:$O5938,13))</f>
        <v>543.53075714285728</v>
      </c>
      <c r="FS12" s="217">
        <f>IF(ISERROR(VLOOKUP(FS9,'FR Cattle'!$A6:$O5938,13)), "-", VLOOKUP(FS9,'FR Cattle'!$A6:$O5938,13))</f>
        <v>537.60799999999995</v>
      </c>
      <c r="FT12" s="217">
        <f>IF(ISERROR(VLOOKUP(FT9,'FR Cattle'!$A6:$O5938,13)), "-", VLOOKUP(FT9,'FR Cattle'!$A6:$O5938,13))</f>
        <v>534.52314285714283</v>
      </c>
      <c r="FU12" s="217">
        <f>IF(ISERROR(VLOOKUP(FU9,'FR Cattle'!$A6:$O5938,13)), "-", VLOOKUP(FU9,'FR Cattle'!$A6:$O5938,13))</f>
        <v>541.17857142857156</v>
      </c>
      <c r="FV12" s="217">
        <f>IF(ISERROR(VLOOKUP(FV9,'FR Cattle'!$A6:$O5938,13)), "-", VLOOKUP(FV9,'FR Cattle'!$A6:$O5938,13))</f>
        <v>535.24200000000008</v>
      </c>
      <c r="FW12" s="217">
        <f>IF(ISERROR(VLOOKUP(FW9,'FR Cattle'!$A6:$O5938,13)), "-", VLOOKUP(FW9,'FR Cattle'!$A6:$O5938,13))</f>
        <v>531.71228571428571</v>
      </c>
      <c r="FX12" s="217">
        <f>IF(ISERROR(VLOOKUP(FX9,'FR Cattle'!$A6:$O5938,13)), "-", VLOOKUP(FX9,'FR Cattle'!$A6:$O5938,13))</f>
        <v>530.96142857142854</v>
      </c>
      <c r="FY12" s="217">
        <f>IF(ISERROR(VLOOKUP(FY9,'FR Cattle'!$A6:$O5938,13)), "-", VLOOKUP(FY9,'FR Cattle'!$A6:$O5938,13))</f>
        <v>533.27657142857129</v>
      </c>
      <c r="FZ12" s="217">
        <f>IF(ISERROR(VLOOKUP(FZ9,'FR Cattle'!$A6:$O5938,13)), "-", VLOOKUP(FZ9,'FR Cattle'!$A6:$O5938,13))</f>
        <v>534.03085714285714</v>
      </c>
      <c r="GA12" s="217">
        <f>IF(ISERROR(VLOOKUP(GA9,'FR Cattle'!$A6:$O5938,13)), "-", VLOOKUP(GA9,'FR Cattle'!$A6:$O5938,13))</f>
        <v>521.85342857142859</v>
      </c>
      <c r="GB12" s="217">
        <f>IF(ISERROR(VLOOKUP(GB9,'FR Cattle'!$A6:$O5938,13)), "-", VLOOKUP(GB9,'FR Cattle'!$A6:$O5938,13))</f>
        <v>517.98171428571425</v>
      </c>
      <c r="GC12" s="217">
        <f>IF(ISERROR(VLOOKUP(GC9,'FR Cattle'!$A6:$O5938,13)), "-", VLOOKUP(GC9,'FR Cattle'!$A6:$O5938,13))</f>
        <v>517.36971428571439</v>
      </c>
      <c r="GD12" s="217">
        <f>IF(ISERROR(VLOOKUP(GD9,'FR Cattle'!$A6:$O5938,13)), "-", VLOOKUP(GD9,'FR Cattle'!$A6:$O5938,13))</f>
        <v>517.0971428571429</v>
      </c>
      <c r="GE12" s="217">
        <f>IF(ISERROR(VLOOKUP(GE9,'FR Cattle'!$A6:$O5938,13)), "-", VLOOKUP(GE9,'FR Cattle'!$A6:$O5938,13))</f>
        <v>514.66628571428578</v>
      </c>
      <c r="GF12" s="217">
        <f>IF(ISERROR(VLOOKUP(GF9,'FR Cattle'!$A6:$O5938,13)), "-", VLOOKUP(GF9,'FR Cattle'!$A6:$O5938,13))</f>
        <v>514.1022857142857</v>
      </c>
      <c r="GG12" s="217">
        <f>IF(ISERROR(VLOOKUP(GG9,'FR Cattle'!$A6:$O5938,13)), "-", VLOOKUP(GG9,'FR Cattle'!$A6:$O5938,13))</f>
        <v>495.72599999999989</v>
      </c>
      <c r="GH12" s="217">
        <f>IF(ISERROR(VLOOKUP(GH9,'FR Cattle'!$A6:$O5938,13)), "-", VLOOKUP(GH9,'FR Cattle'!$A6:$O5938,13))</f>
        <v>491.86402857142849</v>
      </c>
      <c r="GI12" s="217">
        <f>IF(ISERROR(VLOOKUP(GI9,'FR Cattle'!$A6:$O5938,13)), "-", VLOOKUP(GI9,'FR Cattle'!$A6:$O5938,13))</f>
        <v>487.64908571428566</v>
      </c>
      <c r="GJ12" s="217">
        <f>IF(ISERROR(VLOOKUP(GJ9,'FR Cattle'!$A6:$O5938,13)), "-", VLOOKUP(GJ9,'FR Cattle'!$A6:$O5938,13))</f>
        <v>490.56814285714285</v>
      </c>
      <c r="GK12" s="217">
        <f>IF(ISERROR(VLOOKUP(GK9,'FR Cattle'!$A6:$O5938,13)), "-", VLOOKUP(GK9,'FR Cattle'!$A6:$O5938,13))</f>
        <v>520.85285714285715</v>
      </c>
      <c r="GL12" s="217">
        <f>IF(ISERROR(VLOOKUP(GL9,'FR Cattle'!$A6:$O5938,13)), "-", VLOOKUP(GL9,'FR Cattle'!$A6:$O5938,13))</f>
        <v>518.98451428571423</v>
      </c>
      <c r="GM12" s="217">
        <f>IF(ISERROR(VLOOKUP(GM9,'FR Cattle'!$A6:$O5938,13)), "-", VLOOKUP(GM9,'FR Cattle'!$A6:$O5938,13))</f>
        <v>518.74922857142849</v>
      </c>
      <c r="GN12" s="217">
        <f>IF(ISERROR(VLOOKUP(GN9,'FR Cattle'!$A6:$O5938,13)), "-", VLOOKUP(GN9,'FR Cattle'!$A6:$O5938,13))</f>
        <v>520.72301428571427</v>
      </c>
      <c r="GO12" s="217">
        <f>IF(ISERROR(VLOOKUP(GO9,'FR Cattle'!$A6:$O5938,13)), "-", VLOOKUP(GO9,'FR Cattle'!$A6:$O5938,13))</f>
        <v>516.73884285714291</v>
      </c>
      <c r="GP12" s="217">
        <f>IF(ISERROR(VLOOKUP(GP9,'FR Cattle'!$A6:$O5938,13)), "-", VLOOKUP(GP9,'FR Cattle'!$A6:$O5938,13))</f>
        <v>514.48009999999999</v>
      </c>
      <c r="GQ12" s="217">
        <f>IF(ISERROR(VLOOKUP(GQ9,'FR Cattle'!$A6:$O5938,13)), "-", VLOOKUP(GQ9,'FR Cattle'!$A6:$O5938,13))</f>
        <v>516.36412857142852</v>
      </c>
      <c r="GR12" s="217">
        <f>IF(ISERROR(VLOOKUP(GR9,'FR Cattle'!$A6:$O5938,13)), "-", VLOOKUP(GR9,'FR Cattle'!$A6:$O5938,13))</f>
        <v>511.98345714285728</v>
      </c>
      <c r="GS12" s="217">
        <f>IF(ISERROR(VLOOKUP(GS9,'FR Cattle'!$A6:$O5938,13)), "-", VLOOKUP(GS9,'FR Cattle'!$A6:$O5938,13))</f>
        <v>508.42541428571417</v>
      </c>
      <c r="GT12" s="217">
        <f>IF(ISERROR(VLOOKUP(GT9,'FR Cattle'!$A6:$O5938,13)), "-", VLOOKUP(GT9,'FR Cattle'!$A6:$O5938,13))</f>
        <v>514.79468571428572</v>
      </c>
      <c r="GU12" s="217">
        <f>IF(ISERROR(VLOOKUP(GU9,'FR Cattle'!$A6:$O5938,13)), "-", VLOOKUP(GU9,'FR Cattle'!$A6:$O5938,13))</f>
        <v>529.20811428571415</v>
      </c>
      <c r="GV12" s="217">
        <f>IF(ISERROR(VLOOKUP(GV9,'FR Cattle'!$A6:$O5938,13)), "-", VLOOKUP(GV9,'FR Cattle'!$A6:$O5938,13))</f>
        <v>537.13637142857135</v>
      </c>
      <c r="GW12" s="217">
        <f>IF(ISERROR(VLOOKUP(GW9,'FR Cattle'!$A6:$O5938,13)), "-", VLOOKUP(GW9,'FR Cattle'!$A6:$O5938,13))</f>
        <v>565.12291428571427</v>
      </c>
      <c r="GX12" s="217">
        <f>IF(ISERROR(VLOOKUP(GX9,'FR Cattle'!$A6:$O5938,13)), "-", VLOOKUP(GX9,'FR Cattle'!$A6:$O5938,13))</f>
        <v>565.471</v>
      </c>
      <c r="GY12" s="217">
        <f>IF(ISERROR(VLOOKUP(GY9,'FR Cattle'!$A6:$O5938,13)), "-", VLOOKUP(GY9,'FR Cattle'!$A6:$O5938,13))</f>
        <v>548.42011428571425</v>
      </c>
      <c r="GZ12" s="217">
        <f>IF(ISERROR(VLOOKUP(GZ9,'FR Cattle'!$A6:$O5938,13)), "-", VLOOKUP(GZ9,'FR Cattle'!$A6:$O5938,13))</f>
        <v>535.39351428571433</v>
      </c>
      <c r="HA12" s="217">
        <f>IF(ISERROR(VLOOKUP(HA9,'FR Cattle'!$A6:$O5938,13)), "-", VLOOKUP(HA9,'FR Cattle'!$A6:$O5938,13))</f>
        <v>541.07134285714289</v>
      </c>
      <c r="HB12" s="217">
        <f>IF(ISERROR(VLOOKUP(HB9,'FR Cattle'!$A6:$O5938,13)), "-", VLOOKUP(HB9,'FR Cattle'!$A6:$O5938,13))</f>
        <v>542.55048571428574</v>
      </c>
      <c r="HC12" s="217">
        <f>IF(ISERROR(VLOOKUP(HC9,'FR Cattle'!$A6:$O5938,13)), "-", VLOOKUP(HC9,'FR Cattle'!$A6:$O5938,13))</f>
        <v>540.22548571428558</v>
      </c>
      <c r="HD12" s="217">
        <f>IF(ISERROR(VLOOKUP(HD9,'FR Cattle'!$A6:$O5938,13)), "-", VLOOKUP(HD9,'FR Cattle'!$A6:$O5938,13))</f>
        <v>541.75954285714283</v>
      </c>
      <c r="HE12" s="217">
        <f>IF(ISERROR(VLOOKUP(HE9,'FR Cattle'!$A6:$O5938,13)), "-", VLOOKUP(HE9,'FR Cattle'!$A6:$O5938,13))</f>
        <v>546.83911428571434</v>
      </c>
      <c r="HF12" s="217">
        <f>IF(ISERROR(VLOOKUP(HF9,'FR Cattle'!$A6:$O5938,13)), "-", VLOOKUP(HF9,'FR Cattle'!$A6:$O5938,13))</f>
        <v>563.26769999999988</v>
      </c>
      <c r="HG12" s="217">
        <f>IF(ISERROR(VLOOKUP(HG9,'FR Cattle'!$A6:$O5938,13)), "-", VLOOKUP(HG9,'FR Cattle'!$A6:$O5938,13))</f>
        <v>564.70949999999993</v>
      </c>
      <c r="HH12" s="217">
        <f>IF(ISERROR(VLOOKUP(HH9,'FR Cattle'!$A6:$O5938,13)), "-", VLOOKUP(HH9,'FR Cattle'!$A6:$O5938,13))</f>
        <v>563.84099999999989</v>
      </c>
      <c r="HI12" s="217">
        <f>IF(ISERROR(VLOOKUP(HI9,'FR Cattle'!$A6:$O5938,13)), "-", VLOOKUP(HI9,'FR Cattle'!$A6:$O5938,13))</f>
        <v>563.10749999999996</v>
      </c>
      <c r="HJ12" s="217">
        <f>IF(ISERROR(VLOOKUP(HJ9,'FR Cattle'!$A6:$O5938,13)), "-", VLOOKUP(HJ9,'FR Cattle'!$A6:$O5938,13))</f>
        <v>566.24130000000002</v>
      </c>
      <c r="HK12" s="217">
        <f>IF(ISERROR(VLOOKUP(HK9,'FR Cattle'!$A6:$O5938,13)), "-", VLOOKUP(HK9,'FR Cattle'!$A6:$O5938,13))</f>
        <v>569.78010000000006</v>
      </c>
      <c r="HL12" s="217">
        <f>IF(ISERROR(VLOOKUP(HL9,'FR Cattle'!$A6:$O5938,13)), "-", VLOOKUP(HL9,'FR Cattle'!$A6:$O5938,13))</f>
        <v>570.82769999999994</v>
      </c>
      <c r="HM12" s="217">
        <f>IF(ISERROR(VLOOKUP(HM9,'FR Cattle'!$A6:$O5938,13)), "-", VLOOKUP(HM9,'FR Cattle'!$A6:$O5938,13))</f>
        <v>566.54369999999994</v>
      </c>
      <c r="HN12" s="217">
        <f>IF(ISERROR(VLOOKUP(HN9,'FR Cattle'!$A6:$O5938,13)), "-", VLOOKUP(HN9,'FR Cattle'!$A6:$O5938,13))</f>
        <v>570.47130000000004</v>
      </c>
      <c r="HO12" s="217">
        <f>IF(ISERROR(VLOOKUP(HO9,'FR Cattle'!$A6:$O5938,13)), "-", VLOOKUP(HO9,'FR Cattle'!$A6:$O5938,13))</f>
        <v>572.39640000000009</v>
      </c>
      <c r="HP12" s="217">
        <f>IF(ISERROR(VLOOKUP(HP9,'FR Cattle'!$A6:$O5938,13)), "-", VLOOKUP(HP9,'FR Cattle'!$A6:$O5938,13))</f>
        <v>570.64679999999987</v>
      </c>
      <c r="HQ12" s="217">
        <f>IF(ISERROR(VLOOKUP(HQ9,'FR Cattle'!$A6:$O5938,13)), "-", VLOOKUP(HQ9,'FR Cattle'!$A6:$O5938,13))</f>
        <v>568.30050000000006</v>
      </c>
      <c r="HR12" s="217">
        <f>IF(ISERROR(VLOOKUP(HR9,'FR Cattle'!$A6:$O5938,13)), "-", VLOOKUP(HR9,'FR Cattle'!$A6:$O5938,13))</f>
        <v>568.4085</v>
      </c>
      <c r="HS12" s="217">
        <f>IF(ISERROR(VLOOKUP(HS9,'FR Cattle'!$A6:$O5938,13)), "-", VLOOKUP(HS9,'FR Cattle'!$A6:$O5938,13))</f>
        <v>568.08090000000004</v>
      </c>
      <c r="HT12" s="217">
        <f>IF(ISERROR(VLOOKUP(HT9,'FR Cattle'!$A6:$O5938,13)), "-", VLOOKUP(HT9,'FR Cattle'!$A6:$O5938,13))</f>
        <v>592.11994285714297</v>
      </c>
      <c r="HU12" s="217">
        <f>IF(ISERROR(VLOOKUP(HU9,'FR Cattle'!$A6:$O5938,13)), "-", VLOOKUP(HU9,'FR Cattle'!$A6:$O5938,13))</f>
        <v>562.20569999999998</v>
      </c>
      <c r="HV12" s="217">
        <f>IF(ISERROR(VLOOKUP(HV9,'FR Cattle'!$A6:$O5938,13)), "-", VLOOKUP(HV9,'FR Cattle'!$A6:$O5938,13))</f>
        <v>573.50879999999995</v>
      </c>
      <c r="HW12" s="217">
        <f>IF(ISERROR(VLOOKUP(HW9,'FR Cattle'!$A6:$O5938,13)), "-", VLOOKUP(HW9,'FR Cattle'!$A6:$O5938,13))</f>
        <v>578.0537999999998</v>
      </c>
      <c r="HX12" s="217">
        <f>IF(ISERROR(VLOOKUP(HX9,'FR Cattle'!$A6:$O5938,13)), "-", VLOOKUP(HX9,'FR Cattle'!$A6:$O5938,13))</f>
        <v>576.4212</v>
      </c>
      <c r="HY12" s="217">
        <f>IF(ISERROR(VLOOKUP(HY9,'FR Cattle'!$A6:$O5938,13)), "-", VLOOKUP(HY9,'FR Cattle'!$A6:$O5938,13))</f>
        <v>572.50619999999992</v>
      </c>
      <c r="HZ12" s="217">
        <f>IF(ISERROR(VLOOKUP(HZ9,'FR Cattle'!$A6:$O5938,13)), "-", VLOOKUP(HZ9,'FR Cattle'!$A6:$O5938,13))</f>
        <v>573.59069999999997</v>
      </c>
      <c r="IA12" s="217">
        <f>IF(ISERROR(VLOOKUP(IA9,'FR Cattle'!$A6:$O5938,13)), "-", VLOOKUP(IA9,'FR Cattle'!$A6:$O5938,13))</f>
        <v>571.60440000000006</v>
      </c>
      <c r="IB12" s="217">
        <f>IF(ISERROR(VLOOKUP(IB9,'FR Cattle'!$A6:$O5938,13)), "-", VLOOKUP(IB9,'FR Cattle'!$A6:$O5938,13))</f>
        <v>571.68809999999996</v>
      </c>
      <c r="IC12" s="217">
        <f>IF(ISERROR(VLOOKUP(IC9,'FR Cattle'!$A6:$O5938,13)), "-", VLOOKUP(IC9,'FR Cattle'!$A6:$O5938,13))</f>
        <v>552.18594285714278</v>
      </c>
      <c r="ID12" s="217">
        <f>IF(ISERROR(VLOOKUP(ID9,'FR Cattle'!$A6:$O5938,13)), "-", VLOOKUP(ID9,'FR Cattle'!$A6:$O5938,13))</f>
        <v>550.36552857142851</v>
      </c>
      <c r="IE12" s="217">
        <f>IF(ISERROR(VLOOKUP(IE9,'FR Cattle'!$A6:$O5938,13)), "-", VLOOKUP(IE9,'FR Cattle'!$A6:$O5938,13))</f>
        <v>547.17261428571419</v>
      </c>
      <c r="IF12" s="217">
        <f>IF(ISERROR(VLOOKUP(IF9,'FR Cattle'!$A6:$O5938,13)), "-", VLOOKUP(IF9,'FR Cattle'!$A6:$O5938,13))</f>
        <v>546.05805714285725</v>
      </c>
      <c r="IG12" s="217">
        <f>IF(ISERROR(VLOOKUP(IG9,'FR Cattle'!$A6:$O5938,13)), "-", VLOOKUP(IG9,'FR Cattle'!$A6:$O5938,13))</f>
        <v>544.15050000000008</v>
      </c>
      <c r="IH12" s="217">
        <f>IF(ISERROR(VLOOKUP(IH9,'FR Cattle'!$A6:$O5938,13)), "-", VLOOKUP(IH9,'FR Cattle'!$A6:$O5938,13))</f>
        <v>549.43310000000008</v>
      </c>
      <c r="II12" s="217">
        <f>IF(ISERROR(VLOOKUP(II9,'FR Cattle'!$A6:$O5938,13)), "-", VLOOKUP(II9,'FR Cattle'!$A6:$O5938,13))</f>
        <v>556.25725714285704</v>
      </c>
      <c r="IJ12" s="217">
        <f>IF(ISERROR(VLOOKUP(IJ9,'FR Cattle'!$A6:$O5938,13)), "-", VLOOKUP(IJ9,'FR Cattle'!$A6:$O5938,13))</f>
        <v>553.74492857142855</v>
      </c>
      <c r="IK12" s="217">
        <f>IF(ISERROR(VLOOKUP(IK9,'FR Cattle'!$A6:$O5938,13)), "-", VLOOKUP(IK9,'FR Cattle'!$A6:$O5938,13))</f>
        <v>570.3039</v>
      </c>
      <c r="IL12" s="217">
        <f>IF(ISERROR(VLOOKUP(IL9,'FR Cattle'!$A6:$O5938,13)), "-", VLOOKUP(IL9,'FR Cattle'!$A6:$O5938,13))</f>
        <v>567.97379999999998</v>
      </c>
      <c r="IM12" s="217">
        <f>IF(ISERROR(VLOOKUP(IM9,'FR Cattle'!$A6:$O5938,13)), "-", VLOOKUP(IM9,'FR Cattle'!$A6:$O5938,13))</f>
        <v>568.32929999999999</v>
      </c>
      <c r="IN12" s="217">
        <f>IF(ISERROR(VLOOKUP(IN9,'FR Cattle'!$A6:$O5938,13)), "-", VLOOKUP(IN9,'FR Cattle'!$A6:$O5938,13))</f>
        <v>563.15249999999992</v>
      </c>
      <c r="IO12" s="217">
        <f>IF(ISERROR(VLOOKUP(IO9,'FR Cattle'!$A6:$O5938,13)), "-", VLOOKUP(IO9,'FR Cattle'!$A6:$O5938,13))</f>
        <v>569.09622857142847</v>
      </c>
      <c r="IP12" s="217">
        <f>IF(ISERROR(VLOOKUP(IP9,'FR Cattle'!$A6:$O5938,13)), "-", VLOOKUP(IP9,'FR Cattle'!$A6:$O5938,13))</f>
        <v>567.1378285714286</v>
      </c>
      <c r="IQ12" s="217">
        <f>IF(ISERROR(VLOOKUP(IQ9,'FR Cattle'!$A6:$O5938,13)), "-", VLOOKUP(IQ9,'FR Cattle'!$A6:$O5938,13))</f>
        <v>562.80868571428573</v>
      </c>
      <c r="IR12" s="217">
        <f>IF(ISERROR(VLOOKUP(IR9,'FR Cattle'!$A6:$O5938,13)), "-", VLOOKUP(IR9,'FR Cattle'!$A6:$O5938,13))</f>
        <v>561.47200000000009</v>
      </c>
      <c r="IS12" s="217">
        <f>IF(ISERROR(VLOOKUP(IS9,'FR Cattle'!$A6:$O5938,13)), "-", VLOOKUP(IS9,'FR Cattle'!$A6:$O5938,13))</f>
        <v>556.64182857142862</v>
      </c>
      <c r="IT12" s="217">
        <f>IF(ISERROR(VLOOKUP(IT9,'FR Cattle'!$A6:$O5938,13)), "-", VLOOKUP(IT9,'FR Cattle'!$A6:$O5938,13))</f>
        <v>553.95657142857158</v>
      </c>
      <c r="IU12" s="217">
        <f>IF(ISERROR(VLOOKUP(IU9,'FR Cattle'!$A6:$O5938,13)), "-", VLOOKUP(IU9,'FR Cattle'!$A6:$O5938,13))</f>
        <v>553.3851428571428</v>
      </c>
      <c r="IV12" s="217">
        <f>IF(ISERROR(VLOOKUP(IV9,'FR Cattle'!$A6:$O5938,13)), "-", VLOOKUP(IV9,'FR Cattle'!$A6:$O5938,13))</f>
        <v>549.23611428571428</v>
      </c>
      <c r="IW12" s="217">
        <f>IF(ISERROR(VLOOKUP(IW9,'FR Cattle'!$A6:$O5938,13)), "-", VLOOKUP(IW9,'FR Cattle'!$A6:$O5938,13))</f>
        <v>548.77165714285718</v>
      </c>
      <c r="IX12" s="217">
        <f>IF(ISERROR(VLOOKUP(IX9,'FR Cattle'!$A6:$O5938,13)), "-", VLOOKUP(IX9,'FR Cattle'!$A6:$O5938,13))</f>
        <v>549.95931428571441</v>
      </c>
      <c r="IY12" s="217">
        <f>IF(ISERROR(VLOOKUP(IY9,'FR Cattle'!$A6:$O5938,13)), "-", VLOOKUP(IY9,'FR Cattle'!$A6:$O5938,13))</f>
        <v>554.16678571428577</v>
      </c>
      <c r="IZ12" s="217">
        <f>IF(ISERROR(VLOOKUP(IZ9,'FR Cattle'!$A6:$O5938,13)), "-", VLOOKUP(IZ9,'FR Cattle'!$A6:$O5938,13))</f>
        <v>558.46050000000002</v>
      </c>
      <c r="JA12" s="217">
        <f>IF(ISERROR(VLOOKUP(JA9,'FR Cattle'!$A6:$O5938,13)), "-", VLOOKUP(JA9,'FR Cattle'!$A6:$O5938,13))</f>
        <v>563.7645</v>
      </c>
      <c r="JB12" s="217">
        <f>IF(ISERROR(VLOOKUP(JB9,'FR Cattle'!$A6:$O5938,13)), "-", VLOOKUP(JB9,'FR Cattle'!$A6:$O5938,13))</f>
        <v>563.04671428571419</v>
      </c>
      <c r="JC12" s="217">
        <f>IF(ISERROR(VLOOKUP(JC9,'FR Cattle'!$A6:$O5938,13)), "-", VLOOKUP(JC9,'FR Cattle'!$A6:$O5938,13))</f>
        <v>564.94192857142843</v>
      </c>
      <c r="JD12" s="217">
        <f>IF(ISERROR(VLOOKUP(JD9,'FR Cattle'!$A6:$O5938,13)), "-", VLOOKUP(JD9,'FR Cattle'!$A6:$O5938,13))</f>
        <v>563.71064285714283</v>
      </c>
      <c r="JE12" s="217">
        <f>IF(ISERROR(VLOOKUP(JE9,'FR Cattle'!$A6:$O5938,13)), "-", VLOOKUP(JE9,'FR Cattle'!$A6:$O5938,13))</f>
        <v>559.97035714285721</v>
      </c>
      <c r="JF12" s="240"/>
      <c r="JG12" s="240"/>
      <c r="JH12" s="240"/>
      <c r="JW12" s="231"/>
      <c r="JX12" s="231"/>
    </row>
    <row r="13" spans="1:285" ht="15" customHeight="1">
      <c r="B13" s="286"/>
      <c r="C13" s="276" t="s">
        <v>4</v>
      </c>
      <c r="D13" s="214" t="s">
        <v>24</v>
      </c>
      <c r="E13" s="216">
        <f>IF(ISERROR(VLOOKUP(E9,'FR Cattle'!1:5938,18)), "-",VLOOKUP(E9,'FR Cattle'!1:5938,18))</f>
        <v>186.44365714285712</v>
      </c>
      <c r="F13" s="216">
        <f>IF(ISERROR(VLOOKUP(F9,'FR Cattle'!1:5938,18)), "-",VLOOKUP(F9,'FR Cattle'!1:5938,18))</f>
        <v>168.25254285714286</v>
      </c>
      <c r="G13" s="216">
        <f>IF(ISERROR(VLOOKUP(G9,'FR Cattle'!1:5938,18)), "-",VLOOKUP(G9,'FR Cattle'!1:5938,18))</f>
        <v>192.07785714285714</v>
      </c>
      <c r="H13" s="216">
        <f>IF(ISERROR(VLOOKUP(H9,'FR Cattle'!1:5938,18)), "-",VLOOKUP(H9,'FR Cattle'!1:5938,18))</f>
        <v>203.2943714285714</v>
      </c>
      <c r="I13" s="216">
        <f>IF(ISERROR(VLOOKUP(I9,'FR Cattle'!1:5938,18)), "-",VLOOKUP(I9,'FR Cattle'!1:5938,18))</f>
        <v>189.66994285714287</v>
      </c>
      <c r="J13" s="216">
        <f>IF(ISERROR(VLOOKUP(J9,'FR Cattle'!1:5938,18)), "-",VLOOKUP(J9,'FR Cattle'!1:5938,18))</f>
        <v>187.81302857142853</v>
      </c>
      <c r="K13" s="216">
        <f>IF(ISERROR(VLOOKUP(K9,'FR Cattle'!1:5938,18)), "-",VLOOKUP(K9,'FR Cattle'!1:5938,18))</f>
        <v>173.91900000000001</v>
      </c>
      <c r="L13" s="216">
        <f>IF(ISERROR(VLOOKUP(L9,'FR Cattle'!1:5938,18)), "-",VLOOKUP(L9,'FR Cattle'!1:5938,18))</f>
        <v>195.04098571428571</v>
      </c>
      <c r="M13" s="216">
        <f>IF(ISERROR(VLOOKUP(M9,'FR Cattle'!1:5938,18)), "-",VLOOKUP(M9,'FR Cattle'!1:5938,18))</f>
        <v>184.7604</v>
      </c>
      <c r="N13" s="216">
        <f>IF(ISERROR(VLOOKUP(N9,'FR Cattle'!1:5938,18)), "-",VLOOKUP(N9,'FR Cattle'!1:5938,18))</f>
        <v>167.43228571428571</v>
      </c>
      <c r="O13" s="216">
        <f>IF(ISERROR(VLOOKUP(O9,'FR Cattle'!1:5938,18)), "-",VLOOKUP(O9,'FR Cattle'!1:5938,18))</f>
        <v>168.10942857142859</v>
      </c>
      <c r="P13" s="216">
        <f>IF(ISERROR(VLOOKUP(P9,'FR Cattle'!1:5938,18)), "-",VLOOKUP(P9,'FR Cattle'!1:5938,18))</f>
        <v>168.9665714285714</v>
      </c>
      <c r="Q13" s="216">
        <f>IF(ISERROR(VLOOKUP(Q9,'FR Cattle'!1:5938,18)), "-",VLOOKUP(Q9,'FR Cattle'!1:5938,18))</f>
        <v>162.54309999999998</v>
      </c>
      <c r="R13" s="216">
        <f>IF(ISERROR(VLOOKUP(R9,'FR Cattle'!1:5938,18)), "-",VLOOKUP(R9,'FR Cattle'!1:5938,18))</f>
        <v>173.02114285714285</v>
      </c>
      <c r="S13" s="216">
        <f>IF(ISERROR(VLOOKUP(S9,'FR Cattle'!1:5938,18)), "-",VLOOKUP(S9,'FR Cattle'!1:5938,18))</f>
        <v>171.53485714285713</v>
      </c>
      <c r="T13" s="216">
        <f>IF(ISERROR(VLOOKUP(T9,'FR Cattle'!1:5938,18)), "-",VLOOKUP(T9,'FR Cattle'!1:5938,18))</f>
        <v>169.56342857142857</v>
      </c>
      <c r="U13" s="216">
        <f>IF(ISERROR(VLOOKUP(U9,'FR Cattle'!1:5938,18)), "-",VLOOKUP(U9,'FR Cattle'!1:5938,18))</f>
        <v>176.72459999999998</v>
      </c>
      <c r="V13" s="216">
        <f>IF(ISERROR(VLOOKUP(V9,'FR Cattle'!1:5938,18)), "-",VLOOKUP(V9,'FR Cattle'!1:5938,18))</f>
        <v>169.85085714285714</v>
      </c>
      <c r="W13" s="216">
        <f>IF(ISERROR(VLOOKUP(W9,'FR Cattle'!1:5938,18)), "-",VLOOKUP(W9,'FR Cattle'!1:5938,18))</f>
        <v>197.60417142857142</v>
      </c>
      <c r="X13" s="216">
        <f>IF(ISERROR(VLOOKUP(X9,'FR Cattle'!1:5938,18)), "-",VLOOKUP(X9,'FR Cattle'!1:5938,18))</f>
        <v>189.98257142857139</v>
      </c>
      <c r="Y13" s="216">
        <f>IF(ISERROR(VLOOKUP(Y9,'FR Cattle'!1:5938,18)), "-",VLOOKUP(Y9,'FR Cattle'!1:5938,18))</f>
        <v>211.93542857142856</v>
      </c>
      <c r="Z13" s="216">
        <f>IF(ISERROR(VLOOKUP(Z9,'FR Cattle'!1:5938,18)), "-",VLOOKUP(Z9,'FR Cattle'!1:5938,18))</f>
        <v>252.35839999999996</v>
      </c>
      <c r="AA13" s="216">
        <f>IF(ISERROR(VLOOKUP(AA9,'FR Cattle'!1:5938,18)), "-",VLOOKUP(AA9,'FR Cattle'!1:5938,18))</f>
        <v>233.07365714285714</v>
      </c>
      <c r="AB13" s="216">
        <f>IF(ISERROR(VLOOKUP(AB9,'FR Cattle'!1:5938,18)), "-",VLOOKUP(AB9,'FR Cattle'!1:5938,18))</f>
        <v>196.66931428571428</v>
      </c>
      <c r="AC13" s="216">
        <f>IF(ISERROR(VLOOKUP(AC9,'FR Cattle'!1:5938,18)), "-",VLOOKUP(AC9,'FR Cattle'!1:5938,18))</f>
        <v>214.78800000000007</v>
      </c>
      <c r="AD13" s="216">
        <f>IF(ISERROR(VLOOKUP(AD9,'FR Cattle'!1:5938,18)), "-",VLOOKUP(AD9,'FR Cattle'!1:5938,18))</f>
        <v>246.40679999999998</v>
      </c>
      <c r="AE13" s="216">
        <f>IF(ISERROR(VLOOKUP(AE9,'FR Cattle'!1:5938,18)), "-",VLOOKUP(AE9,'FR Cattle'!1:5938,18))</f>
        <v>232.72341428571431</v>
      </c>
      <c r="AF13" s="216">
        <f>IF(ISERROR(VLOOKUP(AF9,'FR Cattle'!1:5938,18)), "-",VLOOKUP(AF9,'FR Cattle'!1:5938,18))</f>
        <v>222.08568571428575</v>
      </c>
      <c r="AG13" s="216">
        <f>IF(ISERROR(VLOOKUP(AG9,'FR Cattle'!1:5938,18)), "-",VLOOKUP(AG9,'FR Cattle'!1:5938,18))</f>
        <v>220.3514857142857</v>
      </c>
      <c r="AH13" s="216">
        <f>IF(ISERROR(VLOOKUP(AH9,'FR Cattle'!1:5938,18)), "-",VLOOKUP(AH9,'FR Cattle'!1:5938,18))</f>
        <v>219.38094285714286</v>
      </c>
      <c r="AI13" s="216">
        <f>IF(ISERROR(VLOOKUP(AI9,'FR Cattle'!1:5938,18)), "-",VLOOKUP(AI9,'FR Cattle'!1:5938,18))</f>
        <v>217.90377142857142</v>
      </c>
      <c r="AJ13" s="216">
        <f>IF(ISERROR(VLOOKUP(AJ9,'FR Cattle'!1:5938,18)), "-",VLOOKUP(AJ9,'FR Cattle'!1:5938,18))</f>
        <v>185.88397142857147</v>
      </c>
      <c r="AK13" s="216">
        <f>IF(ISERROR(VLOOKUP(AK9,'FR Cattle'!1:5938,18)), "-",VLOOKUP(AK9,'FR Cattle'!1:5938,18))</f>
        <v>187.79200000000003</v>
      </c>
      <c r="AL13" s="216">
        <f>IF(ISERROR(VLOOKUP(AL9,'FR Cattle'!1:5938,18)), "-",VLOOKUP(AL9,'FR Cattle'!1:5938,18))</f>
        <v>196.04674285714285</v>
      </c>
      <c r="AM13" s="216">
        <f>IF(ISERROR(VLOOKUP(AM9,'FR Cattle'!1:5938,18)), "-",VLOOKUP(AM9,'FR Cattle'!1:5938,18))</f>
        <v>234.48034285714289</v>
      </c>
      <c r="AN13" s="216">
        <f>IF(ISERROR(VLOOKUP(AN9,'FR Cattle'!1:5938,18)), "-",VLOOKUP(AN9,'FR Cattle'!1:5938,18))</f>
        <v>252.18565714285711</v>
      </c>
      <c r="AO13" s="216">
        <f>IF(ISERROR(VLOOKUP(AO9,'FR Cattle'!1:5938,18)), "-",VLOOKUP(AO9,'FR Cattle'!1:5938,18))</f>
        <v>257.09957142857138</v>
      </c>
      <c r="AP13" s="216">
        <f>IF(ISERROR(VLOOKUP(AP9,'FR Cattle'!1:5938,18)), "-",VLOOKUP(AP9,'FR Cattle'!1:5938,18))</f>
        <v>214.18642857142856</v>
      </c>
      <c r="AQ13" s="216">
        <f>IF(ISERROR(VLOOKUP(AQ9,'FR Cattle'!1:5938,18)), "-",VLOOKUP(AQ9,'FR Cattle'!1:5938,18))</f>
        <v>205.46674285714283</v>
      </c>
      <c r="AR13" s="216">
        <f>IF(ISERROR(VLOOKUP(AR9,'FR Cattle'!1:5938,18)), "-",VLOOKUP(AR9,'FR Cattle'!1:5938,18))</f>
        <v>204.62605714285709</v>
      </c>
      <c r="AS13" s="216">
        <f>IF(ISERROR(VLOOKUP(AS9,'FR Cattle'!1:5938,18)), "-",VLOOKUP(AS9,'FR Cattle'!1:5938,18))</f>
        <v>195.10867142857137</v>
      </c>
      <c r="AT13" s="216">
        <f>IF(ISERROR(VLOOKUP(AT9,'FR Cattle'!1:5938,18)), "-",VLOOKUP(AT9,'FR Cattle'!1:5938,18))</f>
        <v>196.78405714285714</v>
      </c>
      <c r="AU13" s="216">
        <f>IF(ISERROR(VLOOKUP(AU9,'FR Cattle'!1:5938,18)), "-",VLOOKUP(AU9,'FR Cattle'!1:5938,18))</f>
        <v>208.2072</v>
      </c>
      <c r="AV13" s="216">
        <f>IF(ISERROR(VLOOKUP(AV9,'FR Cattle'!1:5938,18)), "-",VLOOKUP(AV9,'FR Cattle'!1:5938,18))</f>
        <v>209.03657142857145</v>
      </c>
      <c r="AW13" s="216">
        <f>IF(ISERROR(VLOOKUP(AW9,'FR Cattle'!1:5938,18)), "-",VLOOKUP(AW9,'FR Cattle'!1:5938,18))</f>
        <v>208.00354285714286</v>
      </c>
      <c r="AX13" s="216">
        <f>IF(ISERROR(VLOOKUP(AX9,'FR Cattle'!1:5938,18)), "-",VLOOKUP(AX9,'FR Cattle'!1:5938,18))</f>
        <v>180.93869999999998</v>
      </c>
      <c r="AY13" s="216">
        <f>IF(ISERROR(VLOOKUP(AY9,'FR Cattle'!1:5938,18)), "-",VLOOKUP(AY9,'FR Cattle'!1:5938,18))</f>
        <v>179.60460000000003</v>
      </c>
      <c r="AZ13" s="216">
        <f>IF(ISERROR(VLOOKUP(AZ9,'FR Cattle'!1:5938,18)), "-",VLOOKUP(AZ9,'FR Cattle'!1:5938,18))</f>
        <v>178.61009999999996</v>
      </c>
      <c r="BA13" s="216">
        <f>IF(ISERROR(VLOOKUP(BA9,'FR Cattle'!1:5938,18)), "-",VLOOKUP(BA9,'FR Cattle'!1:5938,18))</f>
        <v>210.24678571428575</v>
      </c>
      <c r="BB13" s="216">
        <f>IF(ISERROR(VLOOKUP(BB9,'FR Cattle'!1:5938,18)), "-",VLOOKUP(BB9,'FR Cattle'!1:5938,18))</f>
        <v>202.88468571428572</v>
      </c>
      <c r="BC13" s="216">
        <f>IF(ISERROR(VLOOKUP(BC9,'FR Cattle'!1:5938,18)), "-",VLOOKUP(BC9,'FR Cattle'!1:5938,18))</f>
        <v>203.00262857142855</v>
      </c>
      <c r="BD13" s="216">
        <f>IF(ISERROR(VLOOKUP(BD9,'FR Cattle'!1:5938,18)), "-",VLOOKUP(BD9,'FR Cattle'!1:5938,18))</f>
        <v>211.11464285714288</v>
      </c>
      <c r="BE13" s="216">
        <f>IF(ISERROR(VLOOKUP(BE9,'FR Cattle'!1:5938,18)), "-",VLOOKUP(BE9,'FR Cattle'!1:5938,18))</f>
        <v>188.03965714285712</v>
      </c>
      <c r="BF13" s="216">
        <f>IF(ISERROR(VLOOKUP(BF9,'FR Cattle'!1:5938,18)), "-",VLOOKUP(BF9,'FR Cattle'!1:5938,18))</f>
        <v>190.44834285714288</v>
      </c>
      <c r="BG13" s="216">
        <f>IF(ISERROR(VLOOKUP(BG9,'FR Cattle'!1:5938,18)), "-",VLOOKUP(BG9,'FR Cattle'!1:5938,18))</f>
        <v>191.77934285714284</v>
      </c>
      <c r="BH13" s="216">
        <f>IF(ISERROR(VLOOKUP(BH9,'FR Cattle'!1:5938,18)), "-",VLOOKUP(BH9,'FR Cattle'!1:5938,18))</f>
        <v>191.89248571428573</v>
      </c>
      <c r="BI13" s="216">
        <f>IF(ISERROR(VLOOKUP(BI9,'FR Cattle'!1:5938,18)), "-",VLOOKUP(BI9,'FR Cattle'!1:5938,18))</f>
        <v>193.21154285714289</v>
      </c>
      <c r="BJ13" s="216">
        <f>IF(ISERROR(VLOOKUP(BJ9,'FR Cattle'!1:5938,18)), "-",VLOOKUP(BJ9,'FR Cattle'!1:5938,18))</f>
        <v>193.2769142857143</v>
      </c>
      <c r="BK13" s="216">
        <f>IF(ISERROR(VLOOKUP(BK9,'FR Cattle'!1:5938,18)), "-",VLOOKUP(BK9,'FR Cattle'!1:5938,18))</f>
        <v>184.91580000000002</v>
      </c>
      <c r="BL13" s="216">
        <f>IF(ISERROR(VLOOKUP(BL9,'FR Cattle'!1:5938,18)), "-",VLOOKUP(BL9,'FR Cattle'!1:5938,18))</f>
        <v>184.85010000000003</v>
      </c>
      <c r="BM13" s="216">
        <f>IF(ISERROR(VLOOKUP(BM9,'FR Cattle'!1:5938,18)), "-",VLOOKUP(BM9,'FR Cattle'!1:5938,18))</f>
        <v>159.00557142857144</v>
      </c>
      <c r="BN13" s="216">
        <f>IF(ISERROR(VLOOKUP(BN9,'FR Cattle'!1:5938,18)), "-",VLOOKUP(BN9,'FR Cattle'!1:5938,18))</f>
        <v>159.67054285714283</v>
      </c>
      <c r="BO13" s="216">
        <f>IF(ISERROR(VLOOKUP(BO9,'FR Cattle'!1:5938,18)), "-",VLOOKUP(BO9,'FR Cattle'!1:5938,18))</f>
        <v>151.96640000000002</v>
      </c>
      <c r="BP13" s="216">
        <f>IF(ISERROR(VLOOKUP(BP9,'FR Cattle'!1:5938,18)), "-",VLOOKUP(BP9,'FR Cattle'!1:5938,18))</f>
        <v>152.69181428571429</v>
      </c>
      <c r="BQ13" s="216">
        <f>IF(ISERROR(VLOOKUP(BQ9,'FR Cattle'!1:5938,18)), "-",VLOOKUP(BQ9,'FR Cattle'!1:5938,18))</f>
        <v>153.80725714285714</v>
      </c>
      <c r="BR13" s="216">
        <f>IF(ISERROR(VLOOKUP(BR9,'FR Cattle'!1:5938,18)), "-",VLOOKUP(BR9,'FR Cattle'!1:5938,18))</f>
        <v>154.69732857142859</v>
      </c>
      <c r="BS13" s="216">
        <f>IF(ISERROR(VLOOKUP(BS9,'FR Cattle'!1:5938,18)), "-",VLOOKUP(BS9,'FR Cattle'!1:5938,18))</f>
        <v>183.57657142857147</v>
      </c>
      <c r="BT13" s="216">
        <f>IF(ISERROR(VLOOKUP(BT9,'FR Cattle'!1:5938,18)), "-",VLOOKUP(BT9,'FR Cattle'!1:5938,18))</f>
        <v>193.72350000000003</v>
      </c>
      <c r="BU13" s="216">
        <f>IF(ISERROR(VLOOKUP(BU9,'FR Cattle'!1:5938,18)), "-",VLOOKUP(BU9,'FR Cattle'!1:5938,18))</f>
        <v>201.46877142857144</v>
      </c>
      <c r="BV13" s="216">
        <f>IF(ISERROR(VLOOKUP(BV9,'FR Cattle'!1:5938,18)), "-",VLOOKUP(BV9,'FR Cattle'!1:5938,18))</f>
        <v>197.17437142857145</v>
      </c>
      <c r="BW13" s="216">
        <f>IF(ISERROR(VLOOKUP(BW9,'FR Cattle'!1:5938,18)), "-",VLOOKUP(BW9,'FR Cattle'!1:5938,18))</f>
        <v>193.6842285714286</v>
      </c>
      <c r="BX13" s="216">
        <f>IF(ISERROR(VLOOKUP(BX9,'FR Cattle'!1:5938,18)), "-",VLOOKUP(BX9,'FR Cattle'!1:5938,18))</f>
        <v>211.00251428571423</v>
      </c>
      <c r="BY13" s="216">
        <f>IF(ISERROR(VLOOKUP(BY9,'FR Cattle'!1:5938,18)), "-",VLOOKUP(BY9,'FR Cattle'!1:5938,18))</f>
        <v>213.38742857142856</v>
      </c>
      <c r="BZ13" s="216">
        <f>IF(ISERROR(VLOOKUP(BZ9,'FR Cattle'!1:5938,18)), "-",VLOOKUP(BZ9,'FR Cattle'!1:5938,18))</f>
        <v>214.64400000000001</v>
      </c>
      <c r="CA13" s="216">
        <f>IF(ISERROR(VLOOKUP(CA9,'FR Cattle'!1:5938,18)), "-",VLOOKUP(CA9,'FR Cattle'!1:5938,18))</f>
        <v>214.36285714285717</v>
      </c>
      <c r="CB13" s="216">
        <f>IF(ISERROR(VLOOKUP(CB9,'FR Cattle'!1:5938,18)), "-",VLOOKUP(CB9,'FR Cattle'!1:5938,18))</f>
        <v>222.5625</v>
      </c>
      <c r="CC13" s="216">
        <f>IF(ISERROR(VLOOKUP(CC9,'FR Cattle'!1:5938,18)), "-",VLOOKUP(CC9,'FR Cattle'!1:5938,18))</f>
        <v>229.68659999999997</v>
      </c>
      <c r="CD13" s="216">
        <f>IF(ISERROR(VLOOKUP(CD9,'FR Cattle'!1:5938,18)), "-",VLOOKUP(CD9,'FR Cattle'!1:5938,18))</f>
        <v>247.65160000000003</v>
      </c>
      <c r="CE13" s="216">
        <f>IF(ISERROR(VLOOKUP(CE9,'FR Cattle'!1:5938,18)), "-",VLOOKUP(CE9,'FR Cattle'!1:5938,18))</f>
        <v>267.78685714285712</v>
      </c>
      <c r="CF13" s="216">
        <f>IF(ISERROR(VLOOKUP(CF9,'FR Cattle'!1:5938,18)), "-",VLOOKUP(CF9,'FR Cattle'!1:5938,18))</f>
        <v>240.25294285714281</v>
      </c>
      <c r="CG13" s="216">
        <f>IF(ISERROR(VLOOKUP(CG9,'FR Cattle'!1:5938,18)), "-",VLOOKUP(CG9,'FR Cattle'!1:5938,18))</f>
        <v>239.35152857142859</v>
      </c>
      <c r="CH13" s="216">
        <f>IF(ISERROR(VLOOKUP(CH9,'FR Cattle'!1:5938,18)), "-",VLOOKUP(CH9,'FR Cattle'!1:5938,18))</f>
        <v>237.39788571428576</v>
      </c>
      <c r="CI13" s="216">
        <f>IF(ISERROR(VLOOKUP(CI9,'FR Cattle'!1:5938,18)), "-",VLOOKUP(CI9,'FR Cattle'!1:5938,18))</f>
        <v>228.95488571428575</v>
      </c>
      <c r="CJ13" s="216">
        <f>IF(ISERROR(VLOOKUP(CJ9,'FR Cattle'!1:5938,18)), "-",VLOOKUP(CJ9,'FR Cattle'!1:5938,18))</f>
        <v>229.98114285714286</v>
      </c>
      <c r="CK13" s="216">
        <f>IF(ISERROR(VLOOKUP(CK9,'FR Cattle'!1:5938,18)), "-",VLOOKUP(CK9,'FR Cattle'!1:5938,18))</f>
        <v>203.88218571428573</v>
      </c>
      <c r="CL13" s="216">
        <f>IF(ISERROR(VLOOKUP(CL9,'FR Cattle'!1:5938,18)), "-",VLOOKUP(CL9,'FR Cattle'!1:5938,18))</f>
        <v>213.22559999999999</v>
      </c>
      <c r="CM13" s="216">
        <f>IF(ISERROR(VLOOKUP(CM9,'FR Cattle'!1:5938,18)), "-",VLOOKUP(CM9,'FR Cattle'!1:5938,18))</f>
        <v>213.00925714285714</v>
      </c>
      <c r="CN13" s="216">
        <f>IF(ISERROR(VLOOKUP(CN9,'FR Cattle'!1:5938,18)), "-",VLOOKUP(CN9,'FR Cattle'!1:5938,18))</f>
        <v>212.70582857142858</v>
      </c>
      <c r="CO13" s="216">
        <f>IF(ISERROR(VLOOKUP(CO9,'FR Cattle'!1:5938,18)), "-",VLOOKUP(CO9,'FR Cattle'!1:5938,18))</f>
        <v>201.47047142857147</v>
      </c>
      <c r="CP13" s="216">
        <f>IF(ISERROR(VLOOKUP(CP9,'FR Cattle'!1:5938,18)), "-",VLOOKUP(CP9,'FR Cattle'!1:5938,18))</f>
        <v>201.85292857142855</v>
      </c>
      <c r="CQ13" s="216">
        <f>IF(ISERROR(VLOOKUP(CQ9,'FR Cattle'!1:5938,18)), "-",VLOOKUP(CQ9,'FR Cattle'!1:5938,18))</f>
        <v>238.74595714285712</v>
      </c>
      <c r="CR13" s="216">
        <f>IF(ISERROR(VLOOKUP(CR9,'FR Cattle'!1:5938,18)), "-",VLOOKUP(CR9,'FR Cattle'!1:5938,18))</f>
        <v>257.51212857142855</v>
      </c>
      <c r="CS13" s="216">
        <f>IF(ISERROR(VLOOKUP(CS9,'FR Cattle'!1:5938,18)), "-",VLOOKUP(CS9,'FR Cattle'!1:5938,18))</f>
        <v>256.1309</v>
      </c>
      <c r="CT13" s="216">
        <f>IF(ISERROR(VLOOKUP(CT9,'FR Cattle'!1:5938,18)), "-",VLOOKUP(CT9,'FR Cattle'!1:5938,18))</f>
        <v>256.74735714285714</v>
      </c>
      <c r="CU13" s="216">
        <f>IF(ISERROR(VLOOKUP(CU9,'FR Cattle'!1:5938,18)), "-",VLOOKUP(CU9,'FR Cattle'!1:5938,18))</f>
        <v>267.56528571428578</v>
      </c>
      <c r="CV13" s="216">
        <f>IF(ISERROR(VLOOKUP(CV9,'FR Cattle'!1:5938,18)), "-",VLOOKUP(CV9,'FR Cattle'!1:5938,18))</f>
        <v>247.89959999999999</v>
      </c>
      <c r="CW13" s="216">
        <f>IF(ISERROR(VLOOKUP(CW9,'FR Cattle'!1:5938,18)), "-",VLOOKUP(CW9,'FR Cattle'!1:5938,18))</f>
        <v>245.09359999999995</v>
      </c>
      <c r="CX13" s="216">
        <f>IF(ISERROR(VLOOKUP(CX9,'FR Cattle'!1:5938,18)), "-",VLOOKUP(CX9,'FR Cattle'!1:5938,18))</f>
        <v>210.01645714285715</v>
      </c>
      <c r="CY13" s="216">
        <f>IF(ISERROR(VLOOKUP(CY9,'FR Cattle'!1:5938,18)), "-",VLOOKUP(CY9,'FR Cattle'!1:5938,18))</f>
        <v>218.59321428571428</v>
      </c>
      <c r="CZ13" s="216">
        <f>IF(ISERROR(VLOOKUP(CZ9,'FR Cattle'!1:5938,18)), "-",VLOOKUP(CZ9,'FR Cattle'!1:5938,18))</f>
        <v>208.61862857142856</v>
      </c>
      <c r="DA13" s="216">
        <f>IF(ISERROR(VLOOKUP(DA9,'FR Cattle'!1:5938,18)), "-",VLOOKUP(DA9,'FR Cattle'!1:5938,18))</f>
        <v>199.91632857142855</v>
      </c>
      <c r="DB13" s="216">
        <f>IF(ISERROR(VLOOKUP(DB9,'FR Cattle'!1:5938,18)), "-",VLOOKUP(DB9,'FR Cattle'!1:5938,18))</f>
        <v>192.53017142857141</v>
      </c>
      <c r="DC13" s="216">
        <f>IF(ISERROR(VLOOKUP(DC9,'FR Cattle'!1:5938,18)), "-",VLOOKUP(DC9,'FR Cattle'!1:5938,18))</f>
        <v>184.89299999999997</v>
      </c>
      <c r="DD13" s="216">
        <f>IF(ISERROR(VLOOKUP(DD9,'FR Cattle'!1:5938,18)), "-",VLOOKUP(DD9,'FR Cattle'!1:5938,18))</f>
        <v>193.42085714285716</v>
      </c>
      <c r="DE13" s="216">
        <f>IF(ISERROR(VLOOKUP(DE9,'FR Cattle'!1:5938,18)), "-",VLOOKUP(DE9,'FR Cattle'!1:5938,18))</f>
        <v>210.36274285714285</v>
      </c>
      <c r="DF13" s="216">
        <f>IF(ISERROR(VLOOKUP(DF9,'FR Cattle'!1:5938,18)), "-",VLOOKUP(DF9,'FR Cattle'!1:5938,18))</f>
        <v>227.74551428571428</v>
      </c>
      <c r="DG13" s="216">
        <f>IF(ISERROR(VLOOKUP(DG9,'FR Cattle'!1:5938,18)), "-",VLOOKUP(DG9,'FR Cattle'!1:5938,18))</f>
        <v>227.63668571428576</v>
      </c>
      <c r="DH13" s="216">
        <f>IF(ISERROR(VLOOKUP(DH9,'FR Cattle'!1:5938,18)), "-",VLOOKUP(DH9,'FR Cattle'!1:5938,18))</f>
        <v>219.2910714285714</v>
      </c>
      <c r="DI13" s="216">
        <f>IF(ISERROR(VLOOKUP(DI9,'FR Cattle'!1:5938,18)), "-",VLOOKUP(DI9,'FR Cattle'!1:5938,18))</f>
        <v>219.50750000000002</v>
      </c>
      <c r="DJ13" s="216">
        <f>IF(ISERROR(VLOOKUP(DJ9,'FR Cattle'!1:5938,18)), "-",VLOOKUP(DJ9,'FR Cattle'!1:5938,18))</f>
        <v>219.01500000000004</v>
      </c>
      <c r="DK13" s="216">
        <f>IF(ISERROR(VLOOKUP(DK9,'FR Cattle'!1:5938,18)), "-",VLOOKUP(DK9,'FR Cattle'!1:5938,18))</f>
        <v>194.1550285714286</v>
      </c>
      <c r="DL13" s="216">
        <f>IF(ISERROR(VLOOKUP(DL9,'FR Cattle'!1:5938,18)), "-",VLOOKUP(DL9,'FR Cattle'!1:5938,18))</f>
        <v>185.76390000000001</v>
      </c>
      <c r="DM13" s="216">
        <f>IF(ISERROR(VLOOKUP(DM9,'FR Cattle'!1:5938,18)), "-",VLOOKUP(DM9,'FR Cattle'!1:5938,18))</f>
        <v>185.69970000000004</v>
      </c>
      <c r="DN13" s="216">
        <f>IF(ISERROR(VLOOKUP(DN9,'FR Cattle'!1:5938,18)), "-",VLOOKUP(DN9,'FR Cattle'!1:5938,18))</f>
        <v>186.83669999999998</v>
      </c>
      <c r="DO13" s="216">
        <f>IF(ISERROR(VLOOKUP(DO9,'FR Cattle'!1:5938,18)), "-",VLOOKUP(DO9,'FR Cattle'!1:5938,18))</f>
        <v>186.9462</v>
      </c>
      <c r="DP13" s="216">
        <f>IF(ISERROR(VLOOKUP(DP9,'FR Cattle'!1:5938,18)), "-",VLOOKUP(DP9,'FR Cattle'!1:5938,18))</f>
        <v>178.11371428571431</v>
      </c>
      <c r="DQ13" s="216">
        <f>IF(ISERROR(VLOOKUP(DQ9,'FR Cattle'!1:5938,18)), "-",VLOOKUP(DQ9,'FR Cattle'!1:5938,18))</f>
        <v>179.19657142857145</v>
      </c>
      <c r="DR13" s="216">
        <f>IF(ISERROR(VLOOKUP(DR9,'FR Cattle'!1:5938,18)), "-",VLOOKUP(DR9,'FR Cattle'!1:5938,18))</f>
        <v>178.88085714285717</v>
      </c>
      <c r="DS13" s="216">
        <f>IF(ISERROR(VLOOKUP(DS9,'FR Cattle'!1:5938,18)), "-",VLOOKUP(DS9,'FR Cattle'!1:5938,18))</f>
        <v>206.67110000000002</v>
      </c>
      <c r="DT13" s="216">
        <f>IF(ISERROR(VLOOKUP(DT9,'FR Cattle'!1:5938,18)), "-",VLOOKUP(DT9,'FR Cattle'!1:5938,18))</f>
        <v>207.32298571428566</v>
      </c>
      <c r="DU13" s="216">
        <f>IF(ISERROR(VLOOKUP(DU9,'FR Cattle'!1:5938,18)), "-",VLOOKUP(DU9,'FR Cattle'!1:5938,18))</f>
        <v>206.55905714285717</v>
      </c>
      <c r="DV13" s="216">
        <f>IF(ISERROR(VLOOKUP(DV9,'FR Cattle'!1:5938,18)), "-",VLOOKUP(DV9,'FR Cattle'!1:5938,18))</f>
        <v>205.08344285714281</v>
      </c>
      <c r="DW13" s="216">
        <f>IF(ISERROR(VLOOKUP(DW9,'FR Cattle'!1:5938,18)), "-",VLOOKUP(DW9,'FR Cattle'!1:5938,18))</f>
        <v>222.69214285714284</v>
      </c>
      <c r="DX13" s="216">
        <f>IF(ISERROR(VLOOKUP(DX9,'FR Cattle'!1:5938,18)), "-",VLOOKUP(DX9,'FR Cattle'!1:5938,18))</f>
        <v>222.78428571428572</v>
      </c>
      <c r="DY13" s="216">
        <f>IF(ISERROR(VLOOKUP(DY9,'FR Cattle'!1:5938,18)), "-",VLOOKUP(DY9,'FR Cattle'!1:5938,18))</f>
        <v>230.52937142857149</v>
      </c>
      <c r="DZ13" s="216">
        <f>IF(ISERROR(VLOOKUP(DZ9,'FR Cattle'!1:5938,18)), "-",VLOOKUP(DZ9,'FR Cattle'!1:5938,18))</f>
        <v>245.62920000000003</v>
      </c>
      <c r="EA13" s="216">
        <f>IF(ISERROR(VLOOKUP(EA9,'FR Cattle'!1:5938,18)), "-",VLOOKUP(EA9,'FR Cattle'!1:5938,18))</f>
        <v>246.04239999999999</v>
      </c>
      <c r="EB13" s="216">
        <f>IF(ISERROR(VLOOKUP(EB9,'FR Cattle'!1:5938,18)), "-",VLOOKUP(EB9,'FR Cattle'!1:5938,18))</f>
        <v>247.46959999999999</v>
      </c>
      <c r="EC13" s="216">
        <f>IF(ISERROR(VLOOKUP(EC9,'FR Cattle'!1:5938,18)), "-",VLOOKUP(EC9,'FR Cattle'!1:5938,18))</f>
        <v>247.76080000000002</v>
      </c>
      <c r="ED13" s="216">
        <f>IF(ISERROR(VLOOKUP(ED9,'FR Cattle'!1:5938,18)), "-",VLOOKUP(ED9,'FR Cattle'!1:5938,18))</f>
        <v>244.55599999999998</v>
      </c>
      <c r="EE13" s="216">
        <f>IF(ISERROR(VLOOKUP(EE9,'FR Cattle'!1:5938,18)), "-",VLOOKUP(EE9,'FR Cattle'!1:5938,18))</f>
        <v>263.00528571428572</v>
      </c>
      <c r="EF13" s="216">
        <f>IF(ISERROR(VLOOKUP(EF9,'FR Cattle'!1:5938,18)), "-",VLOOKUP(EF9,'FR Cattle'!1:5938,18))</f>
        <v>266.14585714285715</v>
      </c>
      <c r="EG13" s="216">
        <f>IF(ISERROR(VLOOKUP(EG9,'FR Cattle'!1:5938,18)), "-",VLOOKUP(EG9,'FR Cattle'!1:5938,18))</f>
        <v>266.22171428571426</v>
      </c>
      <c r="EH13" s="216">
        <f>IF(ISERROR(VLOOKUP(EH9,'FR Cattle'!1:5938,18)), "-",VLOOKUP(EH9,'FR Cattle'!1:5938,18))</f>
        <v>276.01558571428575</v>
      </c>
      <c r="EI13" s="216">
        <f>IF(ISERROR(VLOOKUP(EI9,'FR Cattle'!1:5938,18)), "-",VLOOKUP(EI9,'FR Cattle'!1:5938,18))</f>
        <v>242.69567142857142</v>
      </c>
      <c r="EJ13" s="216">
        <f>IF(ISERROR(VLOOKUP(EJ9,'FR Cattle'!1:5938,18)), "-",VLOOKUP(EJ9,'FR Cattle'!1:5938,18))</f>
        <v>243.20172857142856</v>
      </c>
      <c r="EK13" s="216">
        <f>IF(ISERROR(VLOOKUP(EK9,'FR Cattle'!1:5938,18)), "-",VLOOKUP(EK9,'FR Cattle'!1:5938,18))</f>
        <v>243.36565714285717</v>
      </c>
      <c r="EL13" s="216">
        <f>IF(ISERROR(VLOOKUP(EL9,'FR Cattle'!1:5938,18)), "-",VLOOKUP(EL9,'FR Cattle'!1:5938,18))</f>
        <v>224.86857142857141</v>
      </c>
      <c r="EM13" s="216">
        <f>IF(ISERROR(VLOOKUP(EM9,'FR Cattle'!1:5938,18)), "-",VLOOKUP(EM9,'FR Cattle'!1:5938,18))</f>
        <v>242.9294142857143</v>
      </c>
      <c r="EN13" s="216">
        <f>IF(ISERROR(VLOOKUP(EN9,'FR Cattle'!1:5938,18)), "-",VLOOKUP(EN9,'FR Cattle'!1:5938,18))</f>
        <v>257.43838571428569</v>
      </c>
      <c r="EO13" s="216">
        <f>IF(ISERROR(VLOOKUP(EO9,'FR Cattle'!1:5938,18)), "-",VLOOKUP(EO9,'FR Cattle'!1:5938,18))</f>
        <v>244.75439999999998</v>
      </c>
      <c r="EP13" s="216">
        <f>IF(ISERROR(VLOOKUP(EP9,'FR Cattle'!1:5938,18)), "-",VLOOKUP(EP9,'FR Cattle'!1:5938,18))</f>
        <v>244.35919999999999</v>
      </c>
      <c r="EQ13" s="216">
        <f>IF(ISERROR(VLOOKUP(EQ9,'FR Cattle'!1:5938,18)), "-",VLOOKUP(EQ9,'FR Cattle'!1:5938,18))</f>
        <v>245.58760000000001</v>
      </c>
      <c r="ER13" s="216">
        <f>IF(ISERROR(VLOOKUP(ER9,'FR Cattle'!1:5938,18)), "-",VLOOKUP(ER9,'FR Cattle'!1:5938,18))</f>
        <v>245.67359999999999</v>
      </c>
      <c r="ES13" s="216">
        <f>IF(ISERROR(VLOOKUP(ES9,'FR Cattle'!1:5938,18)), "-",VLOOKUP(ES9,'FR Cattle'!1:5938,18))</f>
        <v>244.4076</v>
      </c>
      <c r="ET13" s="216">
        <f>IF(ISERROR(VLOOKUP(ET9,'FR Cattle'!1:5938,18)), "-",VLOOKUP(ET9,'FR Cattle'!1:5938,18))</f>
        <v>232.7477142857143</v>
      </c>
      <c r="EU13" s="216">
        <f>IF(ISERROR(VLOOKUP(EU9,'FR Cattle'!1:5938,18)), "-",VLOOKUP(EU9,'FR Cattle'!1:5938,18))</f>
        <v>232.10781428571431</v>
      </c>
      <c r="EV13" s="216">
        <f>IF(ISERROR(VLOOKUP(EV9,'FR Cattle'!1:5938,18)), "-",VLOOKUP(EV9,'FR Cattle'!1:5938,18))</f>
        <v>231.51651428571429</v>
      </c>
      <c r="EW13" s="216">
        <f>IF(ISERROR(VLOOKUP(EW9,'FR Cattle'!1:5938,18)), "-",VLOOKUP(EW9,'FR Cattle'!1:5938,18))</f>
        <v>231.9427285714286</v>
      </c>
      <c r="EX13" s="216">
        <f>IF(ISERROR(VLOOKUP(EX9,'FR Cattle'!1:5938,18)), "-",VLOOKUP(EX9,'FR Cattle'!1:5938,18))</f>
        <v>231.1165285714286</v>
      </c>
      <c r="EY13" s="216">
        <f>IF(ISERROR(VLOOKUP(EY9,'FR Cattle'!1:5938,18)), "-",VLOOKUP(EY9,'FR Cattle'!1:5938,18))</f>
        <v>231.49491428571429</v>
      </c>
      <c r="EZ13" s="216">
        <f>IF(ISERROR(VLOOKUP(EZ9,'FR Cattle'!1:5938,18)), "-",VLOOKUP(EZ9,'FR Cattle'!1:5938,18))</f>
        <v>232.69641428571433</v>
      </c>
      <c r="FA13" s="216">
        <f>IF(ISERROR(VLOOKUP(FA9,'FR Cattle'!1:5938,18)), "-",VLOOKUP(FA9,'FR Cattle'!1:5938,18))</f>
        <v>224.70982857142857</v>
      </c>
      <c r="FB13" s="216">
        <f>IF(ISERROR(VLOOKUP(FB9,'FR Cattle'!1:5938,18)), "-",VLOOKUP(FB9,'FR Cattle'!1:5938,18))</f>
        <v>224.7328571428572</v>
      </c>
      <c r="FC13" s="216">
        <f>IF(ISERROR(VLOOKUP(FC9,'FR Cattle'!1:5938,18)), "-",VLOOKUP(FC9,'FR Cattle'!1:5938,18))</f>
        <v>241.07040000000001</v>
      </c>
      <c r="FD13" s="216">
        <f>IF(ISERROR(VLOOKUP(FD9,'FR Cattle'!1:5938,18)), "-",VLOOKUP(FD9,'FR Cattle'!1:5938,18))</f>
        <v>257.83499999999998</v>
      </c>
      <c r="FE13" s="216">
        <f>IF(ISERROR(VLOOKUP(FE9,'FR Cattle'!1:5938,18)), "-",VLOOKUP(FE9,'FR Cattle'!1:5938,18))</f>
        <v>243.51839999999996</v>
      </c>
      <c r="FF13" s="216">
        <f>IF(ISERROR(VLOOKUP(FF9,'FR Cattle'!1:5938,18)), "-",VLOOKUP(FF9,'FR Cattle'!1:5938,18))</f>
        <v>246.33640000000003</v>
      </c>
      <c r="FG13" s="216">
        <f>IF(ISERROR(VLOOKUP(FG9,'FR Cattle'!1:5938,18)), "-",VLOOKUP(FG9,'FR Cattle'!1:5938,18))</f>
        <v>247.48199999999997</v>
      </c>
      <c r="FH13" s="216">
        <f>IF(ISERROR(VLOOKUP(FH9,'FR Cattle'!1:5938,18)), "-",VLOOKUP(FH9,'FR Cattle'!1:5938,18))</f>
        <v>248.23520000000002</v>
      </c>
      <c r="FI13" s="216">
        <f>IF(ISERROR(VLOOKUP(FI9,'FR Cattle'!1:5938,18)), "-",VLOOKUP(FI9,'FR Cattle'!1:5938,18))</f>
        <v>249.17879999999997</v>
      </c>
      <c r="FJ13" s="216">
        <f>IF(ISERROR(VLOOKUP(FJ9,'FR Cattle'!1:5938,18)), "-",VLOOKUP(FJ9,'FR Cattle'!1:5938,18))</f>
        <v>214.1533714285714</v>
      </c>
      <c r="FK13" s="216">
        <f>IF(ISERROR(VLOOKUP(FK9,'FR Cattle'!1:5938,18)), "-",VLOOKUP(FK9,'FR Cattle'!1:5938,18))</f>
        <v>214.83977142857142</v>
      </c>
      <c r="FL13" s="216">
        <f>IF(ISERROR(VLOOKUP(FL9,'FR Cattle'!1:5938,18)), "-",VLOOKUP(FL9,'FR Cattle'!1:5938,18))</f>
        <v>188.31060000000002</v>
      </c>
      <c r="FM13" s="216">
        <f>IF(ISERROR(VLOOKUP(FM9,'FR Cattle'!1:5938,18)), "-",VLOOKUP(FM9,'FR Cattle'!1:5938,18))</f>
        <v>233.47888571428572</v>
      </c>
      <c r="FN13" s="216">
        <f>IF(ISERROR(VLOOKUP(FN9,'FR Cattle'!1:5938,18)), "-",VLOOKUP(FN9,'FR Cattle'!1:5938,18))</f>
        <v>233.77119999999996</v>
      </c>
      <c r="FO13" s="216">
        <f>IF(ISERROR(VLOOKUP(FO9,'FR Cattle'!1:5938,18)), "-",VLOOKUP(FO9,'FR Cattle'!1:5938,18))</f>
        <v>223.85892857142858</v>
      </c>
      <c r="FP13" s="216">
        <f>IF(ISERROR(VLOOKUP(FP9,'FR Cattle'!1:5938,18)), "-",VLOOKUP(FP9,'FR Cattle'!1:5938,18))</f>
        <v>227.68285714285713</v>
      </c>
      <c r="FQ13" s="216">
        <f>IF(ISERROR(VLOOKUP(FQ9,'FR Cattle'!1:5938,18)), "-",VLOOKUP(FQ9,'FR Cattle'!1:5938,18))</f>
        <v>230.47250000000003</v>
      </c>
      <c r="FR13" s="216">
        <f>IF(ISERROR(VLOOKUP(FR9,'FR Cattle'!1:5938,18)), "-",VLOOKUP(FR9,'FR Cattle'!1:5938,18))</f>
        <v>230.3096428571429</v>
      </c>
      <c r="FS13" s="216">
        <f>IF(ISERROR(VLOOKUP(FS9,'FR Cattle'!1:5938,18)), "-",VLOOKUP(FS9,'FR Cattle'!1:5938,18))</f>
        <v>227.8</v>
      </c>
      <c r="FT13" s="216">
        <f>IF(ISERROR(VLOOKUP(FT9,'FR Cattle'!1:5938,18)), "-",VLOOKUP(FT9,'FR Cattle'!1:5938,18))</f>
        <v>226.4928571428571</v>
      </c>
      <c r="FU13" s="216">
        <f>IF(ISERROR(VLOOKUP(FU9,'FR Cattle'!1:5938,18)), "-",VLOOKUP(FU9,'FR Cattle'!1:5938,18))</f>
        <v>234.5107142857143</v>
      </c>
      <c r="FV13" s="216">
        <f>IF(ISERROR(VLOOKUP(FV9,'FR Cattle'!1:5938,18)), "-",VLOOKUP(FV9,'FR Cattle'!1:5938,18))</f>
        <v>231.93819999999999</v>
      </c>
      <c r="FW13" s="216">
        <f>IF(ISERROR(VLOOKUP(FW9,'FR Cattle'!1:5938,18)), "-",VLOOKUP(FW9,'FR Cattle'!1:5938,18))</f>
        <v>230.40865714285709</v>
      </c>
      <c r="FX13" s="216">
        <f>IF(ISERROR(VLOOKUP(FX9,'FR Cattle'!1:5938,18)), "-",VLOOKUP(FX9,'FR Cattle'!1:5938,18))</f>
        <v>230.08328571428572</v>
      </c>
      <c r="FY13" s="216">
        <f>IF(ISERROR(VLOOKUP(FY9,'FR Cattle'!1:5938,18)), "-",VLOOKUP(FY9,'FR Cattle'!1:5938,18))</f>
        <v>239.97445714285712</v>
      </c>
      <c r="FZ13" s="216">
        <f>IF(ISERROR(VLOOKUP(FZ9,'FR Cattle'!1:5938,18)), "-",VLOOKUP(FZ9,'FR Cattle'!1:5938,18))</f>
        <v>240.31388571428573</v>
      </c>
      <c r="GA13" s="216">
        <f>IF(ISERROR(VLOOKUP(GA9,'FR Cattle'!1:5938,18)), "-",VLOOKUP(GA9,'FR Cattle'!1:5938,18))</f>
        <v>234.83404285714289</v>
      </c>
      <c r="GB13" s="216">
        <f>IF(ISERROR(VLOOKUP(GB9,'FR Cattle'!1:5938,18)), "-",VLOOKUP(GB9,'FR Cattle'!1:5938,18))</f>
        <v>233.09177142857141</v>
      </c>
      <c r="GC13" s="216">
        <f>IF(ISERROR(VLOOKUP(GC9,'FR Cattle'!1:5938,18)), "-",VLOOKUP(GC9,'FR Cattle'!1:5938,18))</f>
        <v>232.81637142857144</v>
      </c>
      <c r="GD13" s="216">
        <f>IF(ISERROR(VLOOKUP(GD9,'FR Cattle'!1:5938,18)), "-",VLOOKUP(GD9,'FR Cattle'!1:5938,18))</f>
        <v>232.69371428571429</v>
      </c>
      <c r="GE13" s="216">
        <f>IF(ISERROR(VLOOKUP(GE9,'FR Cattle'!1:5938,18)), "-",VLOOKUP(GE9,'FR Cattle'!1:5938,18))</f>
        <v>231.59982857142859</v>
      </c>
      <c r="GF13" s="216">
        <f>IF(ISERROR(VLOOKUP(GF9,'FR Cattle'!1:5938,18)), "-",VLOOKUP(GF9,'FR Cattle'!1:5938,18))</f>
        <v>239.91439999999997</v>
      </c>
      <c r="GG13" s="216">
        <f>IF(ISERROR(VLOOKUP(GG9,'FR Cattle'!1:5938,18)), "-",VLOOKUP(GG9,'FR Cattle'!1:5938,18))</f>
        <v>222.22199999999995</v>
      </c>
      <c r="GH13" s="216">
        <f>IF(ISERROR(VLOOKUP(GH9,'FR Cattle'!1:5938,18)), "-",VLOOKUP(GH9,'FR Cattle'!1:5938,18))</f>
        <v>220.49077142857141</v>
      </c>
      <c r="GI13" s="216">
        <f>IF(ISERROR(VLOOKUP(GI9,'FR Cattle'!1:5938,18)), "-",VLOOKUP(GI9,'FR Cattle'!1:5938,18))</f>
        <v>218.6013142857143</v>
      </c>
      <c r="GJ13" s="216">
        <f>IF(ISERROR(VLOOKUP(GJ9,'FR Cattle'!1:5938,18)), "-",VLOOKUP(GJ9,'FR Cattle'!1:5938,18))</f>
        <v>219.90985714285713</v>
      </c>
      <c r="GK13" s="216">
        <f>IF(ISERROR(VLOOKUP(GK9,'FR Cattle'!1:5938,18)), "-",VLOOKUP(GK9,'FR Cattle'!1:5938,18))</f>
        <v>222.00285714285718</v>
      </c>
      <c r="GL13" s="216">
        <f>IF(ISERROR(VLOOKUP(GL9,'FR Cattle'!1:5938,18)), "-",VLOOKUP(GL9,'FR Cattle'!1:5938,18))</f>
        <v>221.20651428571426</v>
      </c>
      <c r="GM13" s="216">
        <f>IF(ISERROR(VLOOKUP(GM9,'FR Cattle'!1:5938,18)), "-",VLOOKUP(GM9,'FR Cattle'!1:5938,18))</f>
        <v>221.10622857142857</v>
      </c>
      <c r="GN13" s="216">
        <f>IF(ISERROR(VLOOKUP(GN9,'FR Cattle'!1:5938,18)), "-",VLOOKUP(GN9,'FR Cattle'!1:5938,18))</f>
        <v>221.94751428571431</v>
      </c>
      <c r="GO13" s="216">
        <f>IF(ISERROR(VLOOKUP(GO9,'FR Cattle'!1:5938,18)), "-",VLOOKUP(GO9,'FR Cattle'!1:5938,18))</f>
        <v>220.24934285714289</v>
      </c>
      <c r="GP13" s="216">
        <f>IF(ISERROR(VLOOKUP(GP9,'FR Cattle'!1:5938,18)), "-",VLOOKUP(GP9,'FR Cattle'!1:5938,18))</f>
        <v>219.28660000000005</v>
      </c>
      <c r="GQ13" s="216">
        <f>IF(ISERROR(VLOOKUP(GQ9,'FR Cattle'!1:5938,18)), "-",VLOOKUP(GQ9,'FR Cattle'!1:5938,18))</f>
        <v>220.08962857142856</v>
      </c>
      <c r="GR13" s="216">
        <f>IF(ISERROR(VLOOKUP(GR9,'FR Cattle'!1:5938,18)), "-",VLOOKUP(GR9,'FR Cattle'!1:5938,18))</f>
        <v>218.22245714285722</v>
      </c>
      <c r="GS13" s="216">
        <f>IF(ISERROR(VLOOKUP(GS9,'FR Cattle'!1:5938,18)), "-",VLOOKUP(GS9,'FR Cattle'!1:5938,18))</f>
        <v>216.70591428571427</v>
      </c>
      <c r="GT13" s="216">
        <f>IF(ISERROR(VLOOKUP(GT9,'FR Cattle'!1:5938,18)), "-",VLOOKUP(GT9,'FR Cattle'!1:5938,18))</f>
        <v>227.85994285714287</v>
      </c>
      <c r="GU13" s="216">
        <f>IF(ISERROR(VLOOKUP(GU9,'FR Cattle'!1:5938,18)), "-",VLOOKUP(GU9,'FR Cattle'!1:5938,18))</f>
        <v>242.91519999999997</v>
      </c>
      <c r="GV13" s="216">
        <f>IF(ISERROR(VLOOKUP(GV9,'FR Cattle'!1:5938,18)), "-",VLOOKUP(GV9,'FR Cattle'!1:5938,18))</f>
        <v>246.55439999999999</v>
      </c>
      <c r="GW13" s="216">
        <f>IF(ISERROR(VLOOKUP(GW9,'FR Cattle'!1:5938,18)), "-",VLOOKUP(GW9,'FR Cattle'!1:5938,18))</f>
        <v>273.44657142857142</v>
      </c>
      <c r="GX13" s="216">
        <f>IF(ISERROR(VLOOKUP(GX9,'FR Cattle'!1:5938,18)), "-",VLOOKUP(GX9,'FR Cattle'!1:5938,18))</f>
        <v>273.61500000000001</v>
      </c>
      <c r="GY13" s="216">
        <f>IF(ISERROR(VLOOKUP(GY9,'FR Cattle'!1:5938,18)), "-",VLOOKUP(GY9,'FR Cattle'!1:5938,18))</f>
        <v>265.36457142857142</v>
      </c>
      <c r="GZ13" s="216">
        <f>IF(ISERROR(VLOOKUP(GZ9,'FR Cattle'!1:5938,18)), "-",VLOOKUP(GZ9,'FR Cattle'!1:5938,18))</f>
        <v>236.97745714285722</v>
      </c>
      <c r="HA13" s="216">
        <f>IF(ISERROR(VLOOKUP(HA9,'FR Cattle'!1:5938,18)), "-",VLOOKUP(HA9,'FR Cattle'!1:5938,18))</f>
        <v>235.62784285714287</v>
      </c>
      <c r="HB13" s="216">
        <f>IF(ISERROR(VLOOKUP(HB9,'FR Cattle'!1:5938,18)), "-",VLOOKUP(HB9,'FR Cattle'!1:5938,18))</f>
        <v>227.52117142857142</v>
      </c>
      <c r="HC13" s="216">
        <f>IF(ISERROR(VLOOKUP(HC9,'FR Cattle'!1:5938,18)), "-",VLOOKUP(HC9,'FR Cattle'!1:5938,18))</f>
        <v>226.5461714285714</v>
      </c>
      <c r="HD13" s="216">
        <f>IF(ISERROR(VLOOKUP(HD9,'FR Cattle'!1:5938,18)), "-",VLOOKUP(HD9,'FR Cattle'!1:5938,18))</f>
        <v>227.18948571428572</v>
      </c>
      <c r="HE13" s="216">
        <f>IF(ISERROR(VLOOKUP(HE9,'FR Cattle'!1:5938,18)), "-",VLOOKUP(HE9,'FR Cattle'!1:5938,18))</f>
        <v>229.31962857142861</v>
      </c>
      <c r="HF13" s="216">
        <f>IF(ISERROR(VLOOKUP(HF9,'FR Cattle'!1:5938,18)), "-",VLOOKUP(HF9,'FR Cattle'!1:5938,18))</f>
        <v>232.45968571428568</v>
      </c>
      <c r="HG13" s="216">
        <f>IF(ISERROR(VLOOKUP(HG9,'FR Cattle'!1:5938,18)), "-",VLOOKUP(HG9,'FR Cattle'!1:5938,18))</f>
        <v>233.05471428571428</v>
      </c>
      <c r="HH13" s="216">
        <f>IF(ISERROR(VLOOKUP(HH9,'FR Cattle'!1:5938,18)), "-",VLOOKUP(HH9,'FR Cattle'!1:5938,18))</f>
        <v>232.69628571428572</v>
      </c>
      <c r="HI13" s="216">
        <f>IF(ISERROR(VLOOKUP(HI9,'FR Cattle'!1:5938,18)), "-",VLOOKUP(HI9,'FR Cattle'!1:5938,18))</f>
        <v>223.45535714285717</v>
      </c>
      <c r="HJ13" s="216">
        <f>IF(ISERROR(VLOOKUP(HJ9,'FR Cattle'!1:5938,18)), "-",VLOOKUP(HJ9,'FR Cattle'!1:5938,18))</f>
        <v>215.71097142857144</v>
      </c>
      <c r="HK13" s="216">
        <f>IF(ISERROR(VLOOKUP(HK9,'FR Cattle'!1:5938,18)), "-",VLOOKUP(HK9,'FR Cattle'!1:5938,18))</f>
        <v>217.05908571428569</v>
      </c>
      <c r="HL13" s="216">
        <f>IF(ISERROR(VLOOKUP(HL9,'FR Cattle'!1:5938,18)), "-",VLOOKUP(HL9,'FR Cattle'!1:5938,18))</f>
        <v>199.33665714285718</v>
      </c>
      <c r="HM13" s="216">
        <f>IF(ISERROR(VLOOKUP(HM9,'FR Cattle'!1:5938,18)), "-",VLOOKUP(HM9,'FR Cattle'!1:5938,18))</f>
        <v>197.84065714285714</v>
      </c>
      <c r="HN13" s="216">
        <f>IF(ISERROR(VLOOKUP(HN9,'FR Cattle'!1:5938,18)), "-",VLOOKUP(HN9,'FR Cattle'!1:5938,18))</f>
        <v>199.21220000000005</v>
      </c>
      <c r="HO13" s="216">
        <f>IF(ISERROR(VLOOKUP(HO9,'FR Cattle'!1:5938,18)), "-",VLOOKUP(HO9,'FR Cattle'!1:5938,18))</f>
        <v>199.88445714285717</v>
      </c>
      <c r="HP13" s="216">
        <f>IF(ISERROR(VLOOKUP(HP9,'FR Cattle'!1:5938,18)), "-",VLOOKUP(HP9,'FR Cattle'!1:5938,18))</f>
        <v>199.27348571428573</v>
      </c>
      <c r="HQ13" s="216">
        <f>IF(ISERROR(VLOOKUP(HQ9,'FR Cattle'!1:5938,18)), "-",VLOOKUP(HQ9,'FR Cattle'!1:5938,18))</f>
        <v>198.45414285714293</v>
      </c>
      <c r="HR13" s="216">
        <f>IF(ISERROR(VLOOKUP(HR9,'FR Cattle'!1:5938,18)), "-",VLOOKUP(HR9,'FR Cattle'!1:5938,18))</f>
        <v>198.49185714285716</v>
      </c>
      <c r="HS13" s="216">
        <f>IF(ISERROR(VLOOKUP(HS9,'FR Cattle'!1:5938,18)), "-",VLOOKUP(HS9,'FR Cattle'!1:5938,18))</f>
        <v>198.37745714285714</v>
      </c>
      <c r="HT13" s="216">
        <f>IF(ISERROR(VLOOKUP(HT9,'FR Cattle'!1:5938,18)), "-",VLOOKUP(HT9,'FR Cattle'!1:5938,18))</f>
        <v>215.31634285714287</v>
      </c>
      <c r="HU13" s="216">
        <f>IF(ISERROR(VLOOKUP(HU9,'FR Cattle'!1:5938,18)), "-",VLOOKUP(HU9,'FR Cattle'!1:5938,18))</f>
        <v>214.17359999999999</v>
      </c>
      <c r="HV13" s="216">
        <f>IF(ISERROR(VLOOKUP(HV9,'FR Cattle'!1:5938,18)), "-",VLOOKUP(HV9,'FR Cattle'!1:5938,18))</f>
        <v>236.68617142857141</v>
      </c>
      <c r="HW13" s="216">
        <f>IF(ISERROR(VLOOKUP(HW9,'FR Cattle'!1:5938,18)), "-",VLOOKUP(HW9,'FR Cattle'!1:5938,18))</f>
        <v>238.56188571428567</v>
      </c>
      <c r="HX13" s="216">
        <f>IF(ISERROR(VLOOKUP(HX9,'FR Cattle'!1:5938,18)), "-",VLOOKUP(HX9,'FR Cattle'!1:5938,18))</f>
        <v>237.88811428571427</v>
      </c>
      <c r="HY13" s="216">
        <f>IF(ISERROR(VLOOKUP(HY9,'FR Cattle'!1:5938,18)), "-",VLOOKUP(HY9,'FR Cattle'!1:5938,18))</f>
        <v>236.27239999999995</v>
      </c>
      <c r="HZ13" s="216">
        <f>IF(ISERROR(VLOOKUP(HZ9,'FR Cattle'!1:5938,18)), "-",VLOOKUP(HZ9,'FR Cattle'!1:5938,18))</f>
        <v>236.71997142857145</v>
      </c>
      <c r="IA13" s="216">
        <f>IF(ISERROR(VLOOKUP(IA9,'FR Cattle'!1:5938,18)), "-",VLOOKUP(IA9,'FR Cattle'!1:5938,18))</f>
        <v>235.90022857142861</v>
      </c>
      <c r="IB13" s="216">
        <f>IF(ISERROR(VLOOKUP(IB9,'FR Cattle'!1:5938,18)), "-",VLOOKUP(IB9,'FR Cattle'!1:5938,18))</f>
        <v>235.93477142857142</v>
      </c>
      <c r="IC13" s="216">
        <f>IF(ISERROR(VLOOKUP(IC9,'FR Cattle'!1:5938,18)), "-",VLOOKUP(IC9,'FR Cattle'!1:5938,18))</f>
        <v>235.35794285714283</v>
      </c>
      <c r="ID13" s="216">
        <f>IF(ISERROR(VLOOKUP(ID9,'FR Cattle'!1:5938,18)), "-",VLOOKUP(ID9,'FR Cattle'!1:5938,18))</f>
        <v>234.58202857142857</v>
      </c>
      <c r="IE13" s="216">
        <f>IF(ISERROR(VLOOKUP(IE9,'FR Cattle'!1:5938,18)), "-",VLOOKUP(IE9,'FR Cattle'!1:5938,18))</f>
        <v>242.19115714285712</v>
      </c>
      <c r="IF13" s="216">
        <f>IF(ISERROR(VLOOKUP(IF9,'FR Cattle'!1:5938,18)), "-",VLOOKUP(IF9,'FR Cattle'!1:5938,18))</f>
        <v>241.69782857142863</v>
      </c>
      <c r="IG13" s="216">
        <f>IF(ISERROR(VLOOKUP(IG9,'FR Cattle'!1:5938,18)), "-",VLOOKUP(IG9,'FR Cattle'!1:5938,18))</f>
        <v>240.85350000000005</v>
      </c>
      <c r="IH13" s="216">
        <f>IF(ISERROR(VLOOKUP(IH9,'FR Cattle'!1:5938,18)), "-",VLOOKUP(IH9,'FR Cattle'!1:5938,18))</f>
        <v>243.19170000000003</v>
      </c>
      <c r="II13" s="216">
        <f>IF(ISERROR(VLOOKUP(II9,'FR Cattle'!1:5938,18)), "-",VLOOKUP(II9,'FR Cattle'!1:5938,18))</f>
        <v>255.33119999999997</v>
      </c>
      <c r="IJ13" s="216">
        <f>IF(ISERROR(VLOOKUP(IJ9,'FR Cattle'!1:5938,18)), "-",VLOOKUP(IJ9,'FR Cattle'!1:5938,18))</f>
        <v>254.17799999999997</v>
      </c>
      <c r="IK13" s="216">
        <f>IF(ISERROR(VLOOKUP(IK9,'FR Cattle'!1:5938,18)), "-",VLOOKUP(IK9,'FR Cattle'!1:5938,18))</f>
        <v>253.4684</v>
      </c>
      <c r="IL13" s="216">
        <f>IF(ISERROR(VLOOKUP(IL9,'FR Cattle'!1:5938,18)), "-",VLOOKUP(IL9,'FR Cattle'!1:5938,18))</f>
        <v>252.43279999999996</v>
      </c>
      <c r="IM13" s="216">
        <f>IF(ISERROR(VLOOKUP(IM9,'FR Cattle'!1:5938,18)), "-",VLOOKUP(IM9,'FR Cattle'!1:5938,18))</f>
        <v>252.59080000000003</v>
      </c>
      <c r="IN13" s="216">
        <f>IF(ISERROR(VLOOKUP(IN9,'FR Cattle'!1:5938,18)), "-",VLOOKUP(IN9,'FR Cattle'!1:5938,18))</f>
        <v>250.28999999999994</v>
      </c>
      <c r="IO13" s="216">
        <f>IF(ISERROR(VLOOKUP(IO9,'FR Cattle'!1:5938,18)), "-",VLOOKUP(IO9,'FR Cattle'!1:5938,18))</f>
        <v>257.87172857142855</v>
      </c>
      <c r="IP13" s="216">
        <f>IF(ISERROR(VLOOKUP(IP9,'FR Cattle'!1:5938,18)), "-",VLOOKUP(IP9,'FR Cattle'!1:5938,18))</f>
        <v>256.98432857142853</v>
      </c>
      <c r="IQ13" s="216">
        <f>IF(ISERROR(VLOOKUP(IQ9,'FR Cattle'!1:5938,18)), "-",VLOOKUP(IQ9,'FR Cattle'!1:5938,18))</f>
        <v>255.0226857142857</v>
      </c>
      <c r="IR13" s="216">
        <f>IF(ISERROR(VLOOKUP(IR9,'FR Cattle'!1:5938,18)), "-",VLOOKUP(IR9,'FR Cattle'!1:5938,18))</f>
        <v>254.41700000000003</v>
      </c>
      <c r="IS13" s="216">
        <f>IF(ISERROR(VLOOKUP(IS9,'FR Cattle'!1:5938,18)), "-",VLOOKUP(IS9,'FR Cattle'!1:5938,18))</f>
        <v>252.22832857142853</v>
      </c>
      <c r="IT13" s="216">
        <f>IF(ISERROR(VLOOKUP(IT9,'FR Cattle'!1:5938,18)), "-",VLOOKUP(IT9,'FR Cattle'!1:5938,18))</f>
        <v>251.0115714285715</v>
      </c>
      <c r="IU13" s="216">
        <f>IF(ISERROR(VLOOKUP(IU9,'FR Cattle'!1:5938,18)), "-",VLOOKUP(IU9,'FR Cattle'!1:5938,18))</f>
        <v>250.75264285714286</v>
      </c>
      <c r="IV13" s="216">
        <f>IF(ISERROR(VLOOKUP(IV9,'FR Cattle'!1:5938,18)), "-",VLOOKUP(IV9,'FR Cattle'!1:5938,18))</f>
        <v>248.87261428571429</v>
      </c>
      <c r="IW13" s="216">
        <f>IF(ISERROR(VLOOKUP(IW9,'FR Cattle'!1:5938,18)), "-",VLOOKUP(IW9,'FR Cattle'!1:5938,18))</f>
        <v>240.08759999999998</v>
      </c>
      <c r="IX13" s="216">
        <f>IF(ISERROR(VLOOKUP(IX9,'FR Cattle'!1:5938,18)), "-",VLOOKUP(IX9,'FR Cattle'!1:5938,18))</f>
        <v>240.60720000000003</v>
      </c>
      <c r="IY13" s="216">
        <f>IF(ISERROR(VLOOKUP(IY9,'FR Cattle'!1:5938,18)), "-",VLOOKUP(IY9,'FR Cattle'!1:5938,18))</f>
        <v>230.19235714285719</v>
      </c>
      <c r="IZ13" s="216">
        <f>IF(ISERROR(VLOOKUP(IZ9,'FR Cattle'!1:5938,18)), "-",VLOOKUP(IZ9,'FR Cattle'!1:5938,18))</f>
        <v>231.9759</v>
      </c>
      <c r="JA13" s="216">
        <f>IF(ISERROR(VLOOKUP(JA9,'FR Cattle'!1:5938,18)), "-",VLOOKUP(JA9,'FR Cattle'!1:5938,18))</f>
        <v>234.17910000000001</v>
      </c>
      <c r="JB13" s="216">
        <f>IF(ISERROR(VLOOKUP(JB9,'FR Cattle'!1:5938,18)), "-",VLOOKUP(JB9,'FR Cattle'!1:5938,18))</f>
        <v>233.88094285714286</v>
      </c>
      <c r="JC13" s="216">
        <f>IF(ISERROR(VLOOKUP(JC9,'FR Cattle'!1:5938,18)), "-",VLOOKUP(JC9,'FR Cattle'!1:5938,18))</f>
        <v>234.66818571428564</v>
      </c>
      <c r="JD13" s="216">
        <f>IF(ISERROR(VLOOKUP(JD9,'FR Cattle'!1:5938,18)), "-",VLOOKUP(JD9,'FR Cattle'!1:5938,18))</f>
        <v>225.48425714285716</v>
      </c>
      <c r="JE13" s="216">
        <f>IF(ISERROR(VLOOKUP(JE9,'FR Cattle'!1:5938,18)), "-",VLOOKUP(JE9,'FR Cattle'!1:5938,18))</f>
        <v>223.98814285714286</v>
      </c>
      <c r="JF13" s="240"/>
      <c r="JG13" s="240"/>
      <c r="JH13" s="240"/>
      <c r="JW13" s="231"/>
      <c r="JX13" s="231"/>
    </row>
    <row r="14" spans="1:285" ht="15" customHeight="1">
      <c r="B14" s="274"/>
      <c r="C14" s="277"/>
      <c r="D14" s="215" t="s">
        <v>25</v>
      </c>
      <c r="E14" s="217">
        <f>IF(ISERROR(VLOOKUP(E9,'FR Cattle'!1:5938,23)), "-", VLOOKUP(E9,'FR Cattle'!1:5938,23))</f>
        <v>341.81337142857143</v>
      </c>
      <c r="F14" s="217">
        <f>IF(ISERROR(VLOOKUP(F9,'FR Cattle'!1:5938,23)), "-", VLOOKUP(F9,'FR Cattle'!1:5938,23))</f>
        <v>321.20940000000002</v>
      </c>
      <c r="G14" s="217">
        <f>IF(ISERROR(VLOOKUP(G9,'FR Cattle'!1:5938,23)), "-", VLOOKUP(G9,'FR Cattle'!1:5938,23))</f>
        <v>315.00768571428569</v>
      </c>
      <c r="H14" s="217">
        <f>IF(ISERROR(VLOOKUP(H9,'FR Cattle'!1:5938,23)), "-", VLOOKUP(H9,'FR Cattle'!1:5938,23))</f>
        <v>320.57958571428571</v>
      </c>
      <c r="I14" s="217">
        <f>IF(ISERROR(VLOOKUP(I9,'FR Cattle'!1:5938,23)), "-", VLOOKUP(I9,'FR Cattle'!1:5938,23))</f>
        <v>316.11657142857143</v>
      </c>
      <c r="J14" s="217">
        <f>IF(ISERROR(VLOOKUP(J9,'FR Cattle'!1:5938,23)), "-", VLOOKUP(J9,'FR Cattle'!1:5938,23))</f>
        <v>313.02171428571427</v>
      </c>
      <c r="K14" s="217">
        <f>IF(ISERROR(VLOOKUP(K9,'FR Cattle'!1:5938,23)), "-", VLOOKUP(K9,'FR Cattle'!1:5938,23))</f>
        <v>322.9924285714286</v>
      </c>
      <c r="L14" s="217">
        <f>IF(ISERROR(VLOOKUP(L9,'FR Cattle'!1:5938,23)), "-", VLOOKUP(L9,'FR Cattle'!1:5938,23))</f>
        <v>347.68175714285712</v>
      </c>
      <c r="M14" s="217">
        <f>IF(ISERROR(VLOOKUP(M9,'FR Cattle'!1:5938,23)), "-", VLOOKUP(M9,'FR Cattle'!1:5938,23))</f>
        <v>361.12259999999992</v>
      </c>
      <c r="N14" s="217">
        <f>IF(ISERROR(VLOOKUP(N9,'FR Cattle'!1:5938,23)), "-", VLOOKUP(N9,'FR Cattle'!1:5938,23))</f>
        <v>351.6078</v>
      </c>
      <c r="O14" s="217">
        <f>IF(ISERROR(VLOOKUP(O9,'FR Cattle'!1:5938,23)), "-", VLOOKUP(O9,'FR Cattle'!1:5938,23))</f>
        <v>353.02980000000008</v>
      </c>
      <c r="P14" s="217">
        <f>IF(ISERROR(VLOOKUP(P9,'FR Cattle'!1:5938,23)), "-", VLOOKUP(P9,'FR Cattle'!1:5938,23))</f>
        <v>354.82979999999998</v>
      </c>
      <c r="Q14" s="217">
        <f>IF(ISERROR(VLOOKUP(Q9,'FR Cattle'!1:5938,23)), "-", VLOOKUP(Q9,'FR Cattle'!1:5938,23))</f>
        <v>359.30580000000003</v>
      </c>
      <c r="R14" s="217">
        <f>IF(ISERROR(VLOOKUP(R9,'FR Cattle'!1:5938,23)), "-", VLOOKUP(R9,'FR Cattle'!1:5938,23))</f>
        <v>363.34440000000001</v>
      </c>
      <c r="S14" s="217">
        <f>IF(ISERROR(VLOOKUP(S9,'FR Cattle'!1:5938,23)), "-", VLOOKUP(S9,'FR Cattle'!1:5938,23))</f>
        <v>360.22319999999996</v>
      </c>
      <c r="T14" s="217">
        <f>IF(ISERROR(VLOOKUP(T9,'FR Cattle'!1:5938,23)), "-", VLOOKUP(T9,'FR Cattle'!1:5938,23))</f>
        <v>356.08320000000003</v>
      </c>
      <c r="U14" s="217">
        <f>IF(ISERROR(VLOOKUP(U9,'FR Cattle'!1:5938,23)), "-", VLOOKUP(U9,'FR Cattle'!1:5938,23))</f>
        <v>353.44919999999996</v>
      </c>
      <c r="V14" s="217">
        <f>IF(ISERROR(VLOOKUP(V9,'FR Cattle'!1:5938,23)), "-", VLOOKUP(V9,'FR Cattle'!1:5938,23))</f>
        <v>348.19425714285705</v>
      </c>
      <c r="W14" s="217">
        <f>IF(ISERROR(VLOOKUP(W9,'FR Cattle'!1:5938,23)), "-", VLOOKUP(W9,'FR Cattle'!1:5938,23))</f>
        <v>360.84240000000005</v>
      </c>
      <c r="X14" s="217">
        <f>IF(ISERROR(VLOOKUP(X9,'FR Cattle'!1:5938,23)), "-", VLOOKUP(X9,'FR Cattle'!1:5938,23))</f>
        <v>354.05842857142841</v>
      </c>
      <c r="Y14" s="217">
        <f>IF(ISERROR(VLOOKUP(Y9,'FR Cattle'!1:5938,23)), "-", VLOOKUP(Y9,'FR Cattle'!1:5938,23))</f>
        <v>362.05635714285711</v>
      </c>
      <c r="Z14" s="217">
        <f>IF(ISERROR(VLOOKUP(Z9,'FR Cattle'!1:5938,23)), "-", VLOOKUP(Z9,'FR Cattle'!1:5938,23))</f>
        <v>369.52479999999991</v>
      </c>
      <c r="AA14" s="217">
        <f>IF(ISERROR(VLOOKUP(AA9,'FR Cattle'!1:5938,23)), "-", VLOOKUP(AA9,'FR Cattle'!1:5938,23))</f>
        <v>367.53922857142851</v>
      </c>
      <c r="AB14" s="217">
        <f>IF(ISERROR(VLOOKUP(AB9,'FR Cattle'!1:5938,23)), "-", VLOOKUP(AB9,'FR Cattle'!1:5938,23))</f>
        <v>348.64105714285711</v>
      </c>
      <c r="AC14" s="217">
        <f>IF(ISERROR(VLOOKUP(AC9,'FR Cattle'!1:5938,23)), "-", VLOOKUP(AC9,'FR Cattle'!1:5938,23))</f>
        <v>349.03050000000007</v>
      </c>
      <c r="AD14" s="217">
        <f>IF(ISERROR(VLOOKUP(AD9,'FR Cattle'!1:5938,23)), "-", VLOOKUP(AD9,'FR Cattle'!1:5938,23))</f>
        <v>360.80995714285706</v>
      </c>
      <c r="AE14" s="217">
        <f>IF(ISERROR(VLOOKUP(AE9,'FR Cattle'!1:5938,23)), "-", VLOOKUP(AE9,'FR Cattle'!1:5938,23))</f>
        <v>327.53665714285717</v>
      </c>
      <c r="AF14" s="217">
        <f>IF(ISERROR(VLOOKUP(AF9,'FR Cattle'!1:5938,23)), "-", VLOOKUP(AF9,'FR Cattle'!1:5938,23))</f>
        <v>324.58677142857147</v>
      </c>
      <c r="AG14" s="217">
        <f>IF(ISERROR(VLOOKUP(AG9,'FR Cattle'!1:5938,23)), "-", VLOOKUP(AG9,'FR Cattle'!1:5938,23))</f>
        <v>322.0521714285714</v>
      </c>
      <c r="AH14" s="217">
        <f>IF(ISERROR(VLOOKUP(AH9,'FR Cattle'!1:5938,23)), "-", VLOOKUP(AH9,'FR Cattle'!1:5938,23))</f>
        <v>320.63368571428566</v>
      </c>
      <c r="AI14" s="217">
        <f>IF(ISERROR(VLOOKUP(AI9,'FR Cattle'!1:5938,23)), "-", VLOOKUP(AI9,'FR Cattle'!1:5938,23))</f>
        <v>318.47474285714281</v>
      </c>
      <c r="AJ14" s="217">
        <f>IF(ISERROR(VLOOKUP(AJ9,'FR Cattle'!1:5938,23)), "-", VLOOKUP(AJ9,'FR Cattle'!1:5938,23))</f>
        <v>337.9708571428572</v>
      </c>
      <c r="AK14" s="217">
        <f>IF(ISERROR(VLOOKUP(AK9,'FR Cattle'!1:5938,23)), "-", VLOOKUP(AK9,'FR Cattle'!1:5938,23))</f>
        <v>341.44</v>
      </c>
      <c r="AL14" s="217">
        <f>IF(ISERROR(VLOOKUP(AL9,'FR Cattle'!1:5938,23)), "-", VLOOKUP(AL9,'FR Cattle'!1:5938,23))</f>
        <v>340.95085714285716</v>
      </c>
      <c r="AM14" s="217">
        <f>IF(ISERROR(VLOOKUP(AM9,'FR Cattle'!1:5938,23)), "-", VLOOKUP(AM9,'FR Cattle'!1:5938,23))</f>
        <v>347.37828571428571</v>
      </c>
      <c r="AN14" s="217">
        <f>IF(ISERROR(VLOOKUP(AN9,'FR Cattle'!1:5938,23)), "-", VLOOKUP(AN9,'FR Cattle'!1:5938,23))</f>
        <v>347.84228571428571</v>
      </c>
      <c r="AO14" s="217">
        <f>IF(ISERROR(VLOOKUP(AO9,'FR Cattle'!1:5938,23)), "-", VLOOKUP(AO9,'FR Cattle'!1:5938,23))</f>
        <v>325.65945714285715</v>
      </c>
      <c r="AP14" s="217">
        <f>IF(ISERROR(VLOOKUP(AP9,'FR Cattle'!1:5938,23)), "-", VLOOKUP(AP9,'FR Cattle'!1:5938,23))</f>
        <v>325.56337142857137</v>
      </c>
      <c r="AQ14" s="217">
        <f>IF(ISERROR(VLOOKUP(AQ9,'FR Cattle'!1:5938,23)), "-", VLOOKUP(AQ9,'FR Cattle'!1:5938,23))</f>
        <v>325.32234285714281</v>
      </c>
      <c r="AR14" s="217">
        <f>IF(ISERROR(VLOOKUP(AR9,'FR Cattle'!1:5938,23)), "-", VLOOKUP(AR9,'FR Cattle'!1:5938,23))</f>
        <v>341.04342857142854</v>
      </c>
      <c r="AS14" s="217">
        <f>IF(ISERROR(VLOOKUP(AS9,'FR Cattle'!1:5938,23)), "-", VLOOKUP(AS9,'FR Cattle'!1:5938,23))</f>
        <v>347.80241428571418</v>
      </c>
      <c r="AT14" s="217">
        <f>IF(ISERROR(VLOOKUP(AT9,'FR Cattle'!1:5938,23)), "-", VLOOKUP(AT9,'FR Cattle'!1:5938,23))</f>
        <v>350.78897142857141</v>
      </c>
      <c r="AU14" s="217">
        <f>IF(ISERROR(VLOOKUP(AU9,'FR Cattle'!1:5938,23)), "-", VLOOKUP(AU9,'FR Cattle'!1:5938,23))</f>
        <v>355.68730000000005</v>
      </c>
      <c r="AV14" s="217">
        <f>IF(ISERROR(VLOOKUP(AV9,'FR Cattle'!1:5938,23)), "-", VLOOKUP(AV9,'FR Cattle'!1:5938,23))</f>
        <v>365.81400000000002</v>
      </c>
      <c r="AW14" s="217">
        <f>IF(ISERROR(VLOOKUP(AW9,'FR Cattle'!1:5938,23)), "-", VLOOKUP(AW9,'FR Cattle'!1:5938,23))</f>
        <v>364.00620000000004</v>
      </c>
      <c r="AX14" s="217">
        <f>IF(ISERROR(VLOOKUP(AX9,'FR Cattle'!1:5938,23)), "-", VLOOKUP(AX9,'FR Cattle'!1:5938,23))</f>
        <v>361.87739999999997</v>
      </c>
      <c r="AY14" s="217">
        <f>IF(ISERROR(VLOOKUP(AY9,'FR Cattle'!1:5938,23)), "-", VLOOKUP(AY9,'FR Cattle'!1:5938,23))</f>
        <v>367.76180000000005</v>
      </c>
      <c r="AZ14" s="217">
        <f>IF(ISERROR(VLOOKUP(AZ9,'FR Cattle'!1:5938,23)), "-", VLOOKUP(AZ9,'FR Cattle'!1:5938,23))</f>
        <v>374.23068571428564</v>
      </c>
      <c r="BA14" s="217">
        <f>IF(ISERROR(VLOOKUP(BA9,'FR Cattle'!1:5938,23)), "-", VLOOKUP(BA9,'FR Cattle'!1:5938,23))</f>
        <v>378.44421428571434</v>
      </c>
      <c r="BB14" s="217">
        <f>IF(ISERROR(VLOOKUP(BB9,'FR Cattle'!1:5938,23)), "-", VLOOKUP(BB9,'FR Cattle'!1:5938,23))</f>
        <v>371.95525714285725</v>
      </c>
      <c r="BC14" s="217">
        <f>IF(ISERROR(VLOOKUP(BC9,'FR Cattle'!1:5938,23)), "-", VLOOKUP(BC9,'FR Cattle'!1:5938,23))</f>
        <v>380.62992857142859</v>
      </c>
      <c r="BD14" s="217">
        <f>IF(ISERROR(VLOOKUP(BD9,'FR Cattle'!1:5938,23)), "-", VLOOKUP(BD9,'FR Cattle'!1:5938,23))</f>
        <v>380.00635714285715</v>
      </c>
      <c r="BE14" s="217">
        <f>IF(ISERROR(VLOOKUP(BE9,'FR Cattle'!1:5938,23)), "-", VLOOKUP(BE9,'FR Cattle'!1:5938,23))</f>
        <v>367.53205714285707</v>
      </c>
      <c r="BF14" s="217">
        <f>IF(ISERROR(VLOOKUP(BF9,'FR Cattle'!1:5938,23)), "-", VLOOKUP(BF9,'FR Cattle'!1:5938,23))</f>
        <v>380.89668571428575</v>
      </c>
      <c r="BG14" s="217">
        <f>IF(ISERROR(VLOOKUP(BG9,'FR Cattle'!1:5938,23)), "-", VLOOKUP(BG9,'FR Cattle'!1:5938,23))</f>
        <v>383.55868571428567</v>
      </c>
      <c r="BH14" s="217">
        <f>IF(ISERROR(VLOOKUP(BH9,'FR Cattle'!1:5938,23)), "-", VLOOKUP(BH9,'FR Cattle'!1:5938,23))</f>
        <v>383.78497142857145</v>
      </c>
      <c r="BI14" s="217">
        <f>IF(ISERROR(VLOOKUP(BI9,'FR Cattle'!1:5938,23)), "-", VLOOKUP(BI9,'FR Cattle'!1:5938,23))</f>
        <v>395.20542857142857</v>
      </c>
      <c r="BJ14" s="217">
        <f>IF(ISERROR(VLOOKUP(BJ9,'FR Cattle'!1:5938,23)), "-", VLOOKUP(BJ9,'FR Cattle'!1:5938,23))</f>
        <v>395.33914285714286</v>
      </c>
      <c r="BK14" s="217">
        <f>IF(ISERROR(VLOOKUP(BK9,'FR Cattle'!1:5938,23)), "-", VLOOKUP(BK9,'FR Cattle'!1:5938,23))</f>
        <v>396.24814285714285</v>
      </c>
      <c r="BL14" s="217">
        <f>IF(ISERROR(VLOOKUP(BL9,'FR Cattle'!1:5938,23)), "-", VLOOKUP(BL9,'FR Cattle'!1:5938,23))</f>
        <v>396.10735714285715</v>
      </c>
      <c r="BM14" s="217">
        <f>IF(ISERROR(VLOOKUP(BM9,'FR Cattle'!1:5938,23)), "-", VLOOKUP(BM9,'FR Cattle'!1:5938,23))</f>
        <v>397.51392857142855</v>
      </c>
      <c r="BN14" s="217">
        <f>IF(ISERROR(VLOOKUP(BN9,'FR Cattle'!1:5938,23)), "-", VLOOKUP(BN9,'FR Cattle'!1:5938,23))</f>
        <v>399.17635714285711</v>
      </c>
      <c r="BO14" s="217">
        <f>IF(ISERROR(VLOOKUP(BO9,'FR Cattle'!1:5938,23)), "-", VLOOKUP(BO9,'FR Cattle'!1:5938,23))</f>
        <v>402.26400000000007</v>
      </c>
      <c r="BP14" s="217">
        <f>IF(ISERROR(VLOOKUP(BP9,'FR Cattle'!1:5938,23)), "-", VLOOKUP(BP9,'FR Cattle'!1:5938,23))</f>
        <v>404.18421428571429</v>
      </c>
      <c r="BQ14" s="217">
        <f>IF(ISERROR(VLOOKUP(BQ9,'FR Cattle'!1:5938,23)), "-", VLOOKUP(BQ9,'FR Cattle'!1:5938,23))</f>
        <v>407.13685714285714</v>
      </c>
      <c r="BR14" s="217">
        <f>IF(ISERROR(VLOOKUP(BR9,'FR Cattle'!1:5938,23)), "-", VLOOKUP(BR9,'FR Cattle'!1:5938,23))</f>
        <v>409.49292857142854</v>
      </c>
      <c r="BS14" s="217">
        <f>IF(ISERROR(VLOOKUP(BS9,'FR Cattle'!1:5938,23)), "-", VLOOKUP(BS9,'FR Cattle'!1:5938,23))</f>
        <v>413.04728571428581</v>
      </c>
      <c r="BT14" s="217">
        <f>IF(ISERROR(VLOOKUP(BT9,'FR Cattle'!1:5938,23)), "-", VLOOKUP(BT9,'FR Cattle'!1:5938,23))</f>
        <v>424.34671428571431</v>
      </c>
      <c r="BU14" s="217">
        <f>IF(ISERROR(VLOOKUP(BU9,'FR Cattle'!1:5938,23)), "-", VLOOKUP(BU9,'FR Cattle'!1:5938,23))</f>
        <v>439.56822857142856</v>
      </c>
      <c r="BV14" s="217">
        <f>IF(ISERROR(VLOOKUP(BV9,'FR Cattle'!1:5938,23)), "-", VLOOKUP(BV9,'FR Cattle'!1:5938,23))</f>
        <v>412.2736857142857</v>
      </c>
      <c r="BW14" s="217">
        <f>IF(ISERROR(VLOOKUP(BW9,'FR Cattle'!1:5938,23)), "-", VLOOKUP(BW9,'FR Cattle'!1:5938,23))</f>
        <v>413.77994285714283</v>
      </c>
      <c r="BX14" s="217">
        <f>IF(ISERROR(VLOOKUP(BX9,'FR Cattle'!1:5938,23)), "-", VLOOKUP(BX9,'FR Cattle'!1:5938,23))</f>
        <v>413.21325714285717</v>
      </c>
      <c r="BY14" s="217">
        <f>IF(ISERROR(VLOOKUP(BY9,'FR Cattle'!1:5938,23)), "-", VLOOKUP(BY9,'FR Cattle'!1:5938,23))</f>
        <v>417.88371428571429</v>
      </c>
      <c r="BZ14" s="217">
        <f>IF(ISERROR(VLOOKUP(BZ9,'FR Cattle'!1:5938,23)), "-", VLOOKUP(BZ9,'FR Cattle'!1:5938,23))</f>
        <v>402.45750000000004</v>
      </c>
      <c r="CA14" s="217">
        <f>IF(ISERROR(VLOOKUP(CA9,'FR Cattle'!1:5938,23)), "-", VLOOKUP(CA9,'FR Cattle'!1:5938,23))</f>
        <v>401.93035714285719</v>
      </c>
      <c r="CB14" s="217">
        <f>IF(ISERROR(VLOOKUP(CB9,'FR Cattle'!1:5938,23)), "-", VLOOKUP(CB9,'FR Cattle'!1:5938,23))</f>
        <v>418.41749999999996</v>
      </c>
      <c r="CC14" s="217">
        <f>IF(ISERROR(VLOOKUP(CC9,'FR Cattle'!1:5938,23)), "-", VLOOKUP(CC9,'FR Cattle'!1:5938,23))</f>
        <v>415.20269999999994</v>
      </c>
      <c r="CD14" s="217">
        <f>IF(ISERROR(VLOOKUP(CD9,'FR Cattle'!1:5938,23)), "-", VLOOKUP(CD9,'FR Cattle'!1:5938,23))</f>
        <v>415.70090000000005</v>
      </c>
      <c r="CE14" s="217">
        <f>IF(ISERROR(VLOOKUP(CE9,'FR Cattle'!1:5938,23)), "-", VLOOKUP(CE9,'FR Cattle'!1:5938,23))</f>
        <v>419.53274285714286</v>
      </c>
      <c r="CF14" s="217">
        <f>IF(ISERROR(VLOOKUP(CF9,'FR Cattle'!1:5938,23)), "-", VLOOKUP(CF9,'FR Cattle'!1:5938,23))</f>
        <v>409.31982857142845</v>
      </c>
      <c r="CG14" s="217">
        <f>IF(ISERROR(VLOOKUP(CG9,'FR Cattle'!1:5938,23)), "-", VLOOKUP(CG9,'FR Cattle'!1:5938,23))</f>
        <v>398.91921428571425</v>
      </c>
      <c r="CH14" s="217">
        <f>IF(ISERROR(VLOOKUP(CH9,'FR Cattle'!1:5938,23)), "-", VLOOKUP(CH9,'FR Cattle'!1:5938,23))</f>
        <v>395.66314285714293</v>
      </c>
      <c r="CI14" s="217">
        <f>IF(ISERROR(VLOOKUP(CI9,'FR Cattle'!1:5938,23)), "-", VLOOKUP(CI9,'FR Cattle'!1:5938,23))</f>
        <v>396.26807142857149</v>
      </c>
      <c r="CJ14" s="217">
        <f>IF(ISERROR(VLOOKUP(CJ9,'FR Cattle'!1:5938,23)), "-", VLOOKUP(CJ9,'FR Cattle'!1:5938,23))</f>
        <v>398.04428571428565</v>
      </c>
      <c r="CK14" s="217">
        <f>IF(ISERROR(VLOOKUP(CK9,'FR Cattle'!1:5938,23)), "-", VLOOKUP(CK9,'FR Cattle'!1:5938,23))</f>
        <v>434.35769999999997</v>
      </c>
      <c r="CL14" s="217">
        <f>IF(ISERROR(VLOOKUP(CL9,'FR Cattle'!1:5938,23)), "-", VLOOKUP(CL9,'FR Cattle'!1:5938,23))</f>
        <v>435.33560000000006</v>
      </c>
      <c r="CM14" s="217">
        <f>IF(ISERROR(VLOOKUP(CM9,'FR Cattle'!1:5938,23)), "-", VLOOKUP(CM9,'FR Cattle'!1:5938,23))</f>
        <v>417.14312857142863</v>
      </c>
      <c r="CN14" s="217">
        <f>IF(ISERROR(VLOOKUP(CN9,'FR Cattle'!1:5938,23)), "-", VLOOKUP(CN9,'FR Cattle'!1:5938,23))</f>
        <v>407.68617142857153</v>
      </c>
      <c r="CO14" s="217">
        <f>IF(ISERROR(VLOOKUP(CO9,'FR Cattle'!1:5938,23)), "-", VLOOKUP(CO9,'FR Cattle'!1:5938,23))</f>
        <v>394.18135714285722</v>
      </c>
      <c r="CP14" s="217">
        <f>IF(ISERROR(VLOOKUP(CP9,'FR Cattle'!1:5938,23)), "-", VLOOKUP(CP9,'FR Cattle'!1:5938,23))</f>
        <v>394.92964285714282</v>
      </c>
      <c r="CQ14" s="217">
        <f>IF(ISERROR(VLOOKUP(CQ9,'FR Cattle'!1:5938,23)), "-", VLOOKUP(CQ9,'FR Cattle'!1:5938,23))</f>
        <v>397.90992857142857</v>
      </c>
      <c r="CR14" s="217">
        <f>IF(ISERROR(VLOOKUP(CR9,'FR Cattle'!1:5938,23)), "-", VLOOKUP(CR9,'FR Cattle'!1:5938,23))</f>
        <v>399.58778571428564</v>
      </c>
      <c r="CS14" s="217">
        <f>IF(ISERROR(VLOOKUP(CS9,'FR Cattle'!1:5938,23)), "-", VLOOKUP(CS9,'FR Cattle'!1:5938,23))</f>
        <v>406.27659999999997</v>
      </c>
      <c r="CT14" s="217">
        <f>IF(ISERROR(VLOOKUP(CT9,'FR Cattle'!1:5938,23)), "-", VLOOKUP(CT9,'FR Cattle'!1:5938,23))</f>
        <v>407.25442857142855</v>
      </c>
      <c r="CU14" s="217">
        <f>IF(ISERROR(VLOOKUP(CU9,'FR Cattle'!1:5938,23)), "-", VLOOKUP(CU9,'FR Cattle'!1:5938,23))</f>
        <v>410.26677142857142</v>
      </c>
      <c r="CV14" s="217">
        <f>IF(ISERROR(VLOOKUP(CV9,'FR Cattle'!1:5938,23)), "-", VLOOKUP(CV9,'FR Cattle'!1:5938,23))</f>
        <v>407.26362857142863</v>
      </c>
      <c r="CW14" s="217">
        <f>IF(ISERROR(VLOOKUP(CW9,'FR Cattle'!1:5938,23)), "-", VLOOKUP(CW9,'FR Cattle'!1:5938,23))</f>
        <v>402.65377142857136</v>
      </c>
      <c r="CX14" s="217">
        <f>IF(ISERROR(VLOOKUP(CX9,'FR Cattle'!1:5938,23)), "-", VLOOKUP(CX9,'FR Cattle'!1:5938,23))</f>
        <v>402.53154285714288</v>
      </c>
      <c r="CY14" s="217">
        <f>IF(ISERROR(VLOOKUP(CY9,'FR Cattle'!1:5938,23)), "-", VLOOKUP(CY9,'FR Cattle'!1:5938,23))</f>
        <v>402.21151428571426</v>
      </c>
      <c r="CZ14" s="217">
        <f>IF(ISERROR(VLOOKUP(CZ9,'FR Cattle'!1:5938,23)), "-", VLOOKUP(CZ9,'FR Cattle'!1:5938,23))</f>
        <v>399.85237142857142</v>
      </c>
      <c r="DA14" s="217">
        <f>IF(ISERROR(VLOOKUP(DA9,'FR Cattle'!1:5938,23)), "-", VLOOKUP(DA9,'FR Cattle'!1:5938,23))</f>
        <v>399.8326571428571</v>
      </c>
      <c r="DB14" s="217">
        <f>IF(ISERROR(VLOOKUP(DB9,'FR Cattle'!1:5938,23)), "-", VLOOKUP(DB9,'FR Cattle'!1:5938,23))</f>
        <v>402.56308571428559</v>
      </c>
      <c r="DC14" s="217">
        <f>IF(ISERROR(VLOOKUP(DC9,'FR Cattle'!1:5938,23)), "-", VLOOKUP(DC9,'FR Cattle'!1:5938,23))</f>
        <v>405.00371428571418</v>
      </c>
      <c r="DD14" s="217">
        <f>IF(ISERROR(VLOOKUP(DD9,'FR Cattle'!1:5938,23)), "-", VLOOKUP(DD9,'FR Cattle'!1:5938,23))</f>
        <v>404.42542857142854</v>
      </c>
      <c r="DE14" s="217">
        <f>IF(ISERROR(VLOOKUP(DE9,'FR Cattle'!1:5938,23)), "-", VLOOKUP(DE9,'FR Cattle'!1:5938,23))</f>
        <v>411.96037142857136</v>
      </c>
      <c r="DF14" s="217">
        <f>IF(ISERROR(VLOOKUP(DF9,'FR Cattle'!1:5938,23)), "-", VLOOKUP(DF9,'FR Cattle'!1:5938,23))</f>
        <v>411.69381428571421</v>
      </c>
      <c r="DG14" s="217">
        <f>IF(ISERROR(VLOOKUP(DG9,'FR Cattle'!1:5938,23)), "-", VLOOKUP(DG9,'FR Cattle'!1:5938,23))</f>
        <v>411.49708571428573</v>
      </c>
      <c r="DH14" s="217">
        <f>IF(ISERROR(VLOOKUP(DH9,'FR Cattle'!1:5938,23)), "-", VLOOKUP(DH9,'FR Cattle'!1:5938,23))</f>
        <v>412.26721428571426</v>
      </c>
      <c r="DI14" s="217">
        <f>IF(ISERROR(VLOOKUP(DI9,'FR Cattle'!1:5938,23)), "-", VLOOKUP(DI9,'FR Cattle'!1:5938,23))</f>
        <v>412.67410000000001</v>
      </c>
      <c r="DJ14" s="217">
        <f>IF(ISERROR(VLOOKUP(DJ9,'FR Cattle'!1:5938,23)), "-", VLOOKUP(DJ9,'FR Cattle'!1:5938,23))</f>
        <v>411.74820000000005</v>
      </c>
      <c r="DK14" s="217">
        <f>IF(ISERROR(VLOOKUP(DK9,'FR Cattle'!1:5938,23)), "-", VLOOKUP(DK9,'FR Cattle'!1:5938,23))</f>
        <v>414.78574285714291</v>
      </c>
      <c r="DL14" s="217">
        <f>IF(ISERROR(VLOOKUP(DL9,'FR Cattle'!1:5938,23)), "-", VLOOKUP(DL9,'FR Cattle'!1:5938,23))</f>
        <v>406.91140000000001</v>
      </c>
      <c r="DM14" s="217">
        <f>IF(ISERROR(VLOOKUP(DM9,'FR Cattle'!1:5938,23)), "-", VLOOKUP(DM9,'FR Cattle'!1:5938,23))</f>
        <v>397.92792857142859</v>
      </c>
      <c r="DN14" s="217">
        <f>IF(ISERROR(VLOOKUP(DN9,'FR Cattle'!1:5938,23)), "-", VLOOKUP(DN9,'FR Cattle'!1:5938,23))</f>
        <v>400.36435714285716</v>
      </c>
      <c r="DO14" s="217">
        <f>IF(ISERROR(VLOOKUP(DO9,'FR Cattle'!1:5938,23)), "-", VLOOKUP(DO9,'FR Cattle'!1:5938,23))</f>
        <v>400.59899999999999</v>
      </c>
      <c r="DP14" s="217">
        <f>IF(ISERROR(VLOOKUP(DP9,'FR Cattle'!1:5938,23)), "-", VLOOKUP(DP9,'FR Cattle'!1:5938,23))</f>
        <v>400.75585714285717</v>
      </c>
      <c r="DQ14" s="217">
        <f>IF(ISERROR(VLOOKUP(DQ9,'FR Cattle'!1:5938,23)), "-", VLOOKUP(DQ9,'FR Cattle'!1:5938,23))</f>
        <v>403.19228571428579</v>
      </c>
      <c r="DR14" s="217">
        <f>IF(ISERROR(VLOOKUP(DR9,'FR Cattle'!1:5938,23)), "-", VLOOKUP(DR9,'FR Cattle'!1:5938,23))</f>
        <v>402.48192857142857</v>
      </c>
      <c r="DS14" s="217">
        <f>IF(ISERROR(VLOOKUP(DS9,'FR Cattle'!1:5938,23)), "-", VLOOKUP(DS9,'FR Cattle'!1:5938,23))</f>
        <v>404.35649999999998</v>
      </c>
      <c r="DT14" s="217">
        <f>IF(ISERROR(VLOOKUP(DT9,'FR Cattle'!1:5938,23)), "-", VLOOKUP(DT9,'FR Cattle'!1:5938,23))</f>
        <v>405.63192857142855</v>
      </c>
      <c r="DU14" s="217">
        <f>IF(ISERROR(VLOOKUP(DU9,'FR Cattle'!1:5938,23)), "-", VLOOKUP(DU9,'FR Cattle'!1:5938,23))</f>
        <v>404.13728571428578</v>
      </c>
      <c r="DV14" s="217">
        <f>IF(ISERROR(VLOOKUP(DV9,'FR Cattle'!1:5938,23)), "-", VLOOKUP(DV9,'FR Cattle'!1:5938,23))</f>
        <v>401.25021428571426</v>
      </c>
      <c r="DW14" s="217">
        <f>IF(ISERROR(VLOOKUP(DW9,'FR Cattle'!1:5938,23)), "-", VLOOKUP(DW9,'FR Cattle'!1:5938,23))</f>
        <v>400.84585714285714</v>
      </c>
      <c r="DX14" s="217">
        <f>IF(ISERROR(VLOOKUP(DX9,'FR Cattle'!1:5938,23)), "-", VLOOKUP(DX9,'FR Cattle'!1:5938,23))</f>
        <v>401.01171428571422</v>
      </c>
      <c r="DY14" s="217">
        <f>IF(ISERROR(VLOOKUP(DY9,'FR Cattle'!1:5938,23)), "-", VLOOKUP(DY9,'FR Cattle'!1:5938,23))</f>
        <v>398.99314285714291</v>
      </c>
      <c r="DZ14" s="217">
        <f>IF(ISERROR(VLOOKUP(DZ9,'FR Cattle'!1:5938,23)), "-", VLOOKUP(DZ9,'FR Cattle'!1:5938,23))</f>
        <v>394.76121428571435</v>
      </c>
      <c r="EA14" s="217">
        <f>IF(ISERROR(VLOOKUP(EA9,'FR Cattle'!1:5938,23)), "-", VLOOKUP(EA9,'FR Cattle'!1:5938,23))</f>
        <v>395.42528571428568</v>
      </c>
      <c r="EB14" s="217">
        <f>IF(ISERROR(VLOOKUP(EB9,'FR Cattle'!1:5938,23)), "-", VLOOKUP(EB9,'FR Cattle'!1:5938,23))</f>
        <v>397.71900000000005</v>
      </c>
      <c r="EC14" s="217">
        <f>IF(ISERROR(VLOOKUP(EC9,'FR Cattle'!1:5938,23)), "-", VLOOKUP(EC9,'FR Cattle'!1:5938,23))</f>
        <v>398.18700000000001</v>
      </c>
      <c r="ED14" s="217">
        <f>IF(ISERROR(VLOOKUP(ED9,'FR Cattle'!1:5938,23)), "-", VLOOKUP(ED9,'FR Cattle'!1:5938,23))</f>
        <v>393.03642857142859</v>
      </c>
      <c r="EE14" s="217">
        <f>IF(ISERROR(VLOOKUP(EE9,'FR Cattle'!1:5938,23)), "-", VLOOKUP(EE9,'FR Cattle'!1:5938,23))</f>
        <v>394.50792857142858</v>
      </c>
      <c r="EF14" s="217">
        <f>IF(ISERROR(VLOOKUP(EF9,'FR Cattle'!1:5938,23)), "-", VLOOKUP(EF9,'FR Cattle'!1:5938,23))</f>
        <v>399.21878571428573</v>
      </c>
      <c r="EG14" s="217">
        <f>IF(ISERROR(VLOOKUP(EG9,'FR Cattle'!1:5938,23)), "-", VLOOKUP(EG9,'FR Cattle'!1:5938,23))</f>
        <v>399.33257142857144</v>
      </c>
      <c r="EH14" s="217">
        <f>IF(ISERROR(VLOOKUP(EH9,'FR Cattle'!1:5938,23)), "-", VLOOKUP(EH9,'FR Cattle'!1:5938,23))</f>
        <v>400.6677857142858</v>
      </c>
      <c r="EI14" s="217">
        <f>IF(ISERROR(VLOOKUP(EI9,'FR Cattle'!1:5938,23)), "-", VLOOKUP(EI9,'FR Cattle'!1:5938,23))</f>
        <v>413.48151428571418</v>
      </c>
      <c r="EJ14" s="217">
        <f>IF(ISERROR(VLOOKUP(EJ9,'FR Cattle'!1:5938,23)), "-", VLOOKUP(EJ9,'FR Cattle'!1:5938,23))</f>
        <v>414.34368571428564</v>
      </c>
      <c r="EK14" s="217">
        <f>IF(ISERROR(VLOOKUP(EK9,'FR Cattle'!1:5938,23)), "-", VLOOKUP(EK9,'FR Cattle'!1:5938,23))</f>
        <v>423.63651428571433</v>
      </c>
      <c r="EL14" s="217">
        <f>IF(ISERROR(VLOOKUP(EL9,'FR Cattle'!1:5938,23)), "-", VLOOKUP(EL9,'FR Cattle'!1:5938,23))</f>
        <v>422.75291428571427</v>
      </c>
      <c r="EM14" s="217">
        <f>IF(ISERROR(VLOOKUP(EM9,'FR Cattle'!1:5938,23)), "-", VLOOKUP(EM9,'FR Cattle'!1:5938,23))</f>
        <v>431.87451428571427</v>
      </c>
      <c r="EN14" s="217">
        <f>IF(ISERROR(VLOOKUP(EN9,'FR Cattle'!1:5938,23)), "-", VLOOKUP(EN9,'FR Cattle'!1:5938,23))</f>
        <v>426.10491428571419</v>
      </c>
      <c r="EO14" s="217">
        <f>IF(ISERROR(VLOOKUP(EO9,'FR Cattle'!1:5938,23)), "-", VLOOKUP(EO9,'FR Cattle'!1:5938,23))</f>
        <v>419.57897142857138</v>
      </c>
      <c r="EP14" s="217">
        <f>IF(ISERROR(VLOOKUP(EP9,'FR Cattle'!1:5938,23)), "-", VLOOKUP(EP9,'FR Cattle'!1:5938,23))</f>
        <v>418.90148571428563</v>
      </c>
      <c r="EQ14" s="217">
        <f>IF(ISERROR(VLOOKUP(EQ9,'FR Cattle'!1:5938,23)), "-", VLOOKUP(EQ9,'FR Cattle'!1:5938,23))</f>
        <v>447.3202714285714</v>
      </c>
      <c r="ER14" s="217">
        <f>IF(ISERROR(VLOOKUP(ER9,'FR Cattle'!1:5938,23)), "-", VLOOKUP(ER9,'FR Cattle'!1:5938,23))</f>
        <v>447.47691428571432</v>
      </c>
      <c r="ES14" s="217">
        <f>IF(ISERROR(VLOOKUP(ES9,'FR Cattle'!1:5938,23)), "-", VLOOKUP(ES9,'FR Cattle'!1:5938,23))</f>
        <v>436.44214285714293</v>
      </c>
      <c r="ET14" s="217">
        <f>IF(ISERROR(VLOOKUP(ET9,'FR Cattle'!1:5938,23)), "-", VLOOKUP(ET9,'FR Cattle'!1:5938,23))</f>
        <v>431.01428571428573</v>
      </c>
      <c r="EU14" s="217">
        <f>IF(ISERROR(VLOOKUP(EU9,'FR Cattle'!1:5938,23)), "-", VLOOKUP(EU9,'FR Cattle'!1:5938,23))</f>
        <v>429.82928571428573</v>
      </c>
      <c r="EV14" s="217">
        <f>IF(ISERROR(VLOOKUP(EV9,'FR Cattle'!1:5938,23)), "-", VLOOKUP(EV9,'FR Cattle'!1:5938,23))</f>
        <v>428.7342857142857</v>
      </c>
      <c r="EW14" s="217">
        <f>IF(ISERROR(VLOOKUP(EW9,'FR Cattle'!1:5938,23)), "-", VLOOKUP(EW9,'FR Cattle'!1:5938,23))</f>
        <v>429.52357142857147</v>
      </c>
      <c r="EX14" s="217">
        <f>IF(ISERROR(VLOOKUP(EX9,'FR Cattle'!1:5938,23)), "-", VLOOKUP(EX9,'FR Cattle'!1:5938,23))</f>
        <v>427.99357142857144</v>
      </c>
      <c r="EY14" s="217">
        <f>IF(ISERROR(VLOOKUP(EY9,'FR Cattle'!1:5938,23)), "-", VLOOKUP(EY9,'FR Cattle'!1:5938,23))</f>
        <v>428.69428571428568</v>
      </c>
      <c r="EZ14" s="217">
        <f>IF(ISERROR(VLOOKUP(EZ9,'FR Cattle'!1:5938,23)), "-", VLOOKUP(EZ9,'FR Cattle'!1:5938,23))</f>
        <v>430.91928571428576</v>
      </c>
      <c r="FA14" s="217">
        <f>IF(ISERROR(VLOOKUP(FA9,'FR Cattle'!1:5938,23)), "-", VLOOKUP(FA9,'FR Cattle'!1:5938,23))</f>
        <v>432.13428571428568</v>
      </c>
      <c r="FB14" s="217">
        <f>IF(ISERROR(VLOOKUP(FB9,'FR Cattle'!1:5938,23)), "-", VLOOKUP(FB9,'FR Cattle'!1:5938,23))</f>
        <v>432.1785714285715</v>
      </c>
      <c r="FC14" s="217">
        <f>IF(ISERROR(VLOOKUP(FC9,'FR Cattle'!1:5938,23)), "-", VLOOKUP(FC9,'FR Cattle'!1:5938,23))</f>
        <v>430.48285714285714</v>
      </c>
      <c r="FD14" s="217">
        <f>IF(ISERROR(VLOOKUP(FD9,'FR Cattle'!1:5938,23)), "-", VLOOKUP(FD9,'FR Cattle'!1:5938,23))</f>
        <v>438.31949999999995</v>
      </c>
      <c r="FE14" s="217">
        <f>IF(ISERROR(VLOOKUP(FE9,'FR Cattle'!1:5938,23)), "-", VLOOKUP(FE9,'FR Cattle'!1:5938,23))</f>
        <v>443.55137142857137</v>
      </c>
      <c r="FF14" s="217">
        <f>IF(ISERROR(VLOOKUP(FF9,'FR Cattle'!1:5938,23)), "-", VLOOKUP(FF9,'FR Cattle'!1:5938,23))</f>
        <v>448.68415714285715</v>
      </c>
      <c r="FG14" s="217">
        <f>IF(ISERROR(VLOOKUP(FG9,'FR Cattle'!1:5938,23)), "-", VLOOKUP(FG9,'FR Cattle'!1:5938,23))</f>
        <v>450.77078571428564</v>
      </c>
      <c r="FH14" s="217">
        <f>IF(ISERROR(VLOOKUP(FH9,'FR Cattle'!1:5938,23)), "-", VLOOKUP(FH9,'FR Cattle'!1:5938,23))</f>
        <v>452.14268571428573</v>
      </c>
      <c r="FI14" s="217">
        <f>IF(ISERROR(VLOOKUP(FI9,'FR Cattle'!1:5938,23)), "-", VLOOKUP(FI9,'FR Cattle'!1:5938,23))</f>
        <v>444.96214285714285</v>
      </c>
      <c r="FJ14" s="217">
        <f>IF(ISERROR(VLOOKUP(FJ9,'FR Cattle'!1:5938,23)), "-", VLOOKUP(FJ9,'FR Cattle'!1:5938,23))</f>
        <v>446.15285714285704</v>
      </c>
      <c r="FK14" s="217">
        <f>IF(ISERROR(VLOOKUP(FK9,'FR Cattle'!1:5938,23)), "-", VLOOKUP(FK9,'FR Cattle'!1:5938,23))</f>
        <v>447.58285714285711</v>
      </c>
      <c r="FL14" s="217">
        <f>IF(ISERROR(VLOOKUP(FL9,'FR Cattle'!1:5938,23)), "-", VLOOKUP(FL9,'FR Cattle'!1:5938,23))</f>
        <v>430.42422857142856</v>
      </c>
      <c r="FM14" s="217">
        <f>IF(ISERROR(VLOOKUP(FM9,'FR Cattle'!1:5938,23)), "-", VLOOKUP(FM9,'FR Cattle'!1:5938,23))</f>
        <v>440.01789999999994</v>
      </c>
      <c r="FN14" s="217">
        <f>IF(ISERROR(VLOOKUP(FN9,'FR Cattle'!1:5938,23)), "-", VLOOKUP(FN9,'FR Cattle'!1:5938,23))</f>
        <v>440.56879999999995</v>
      </c>
      <c r="FO14" s="217">
        <f>IF(ISERROR(VLOOKUP(FO9,'FR Cattle'!1:5938,23)), "-", VLOOKUP(FO9,'FR Cattle'!1:5938,23))</f>
        <v>429.80914285714283</v>
      </c>
      <c r="FP14" s="217">
        <f>IF(ISERROR(VLOOKUP(FP9,'FR Cattle'!1:5938,23)), "-", VLOOKUP(FP9,'FR Cattle'!1:5938,23))</f>
        <v>437.15108571428567</v>
      </c>
      <c r="FQ14" s="217">
        <f>IF(ISERROR(VLOOKUP(FQ9,'FR Cattle'!1:5938,23)), "-", VLOOKUP(FQ9,'FR Cattle'!1:5938,23))</f>
        <v>442.50720000000001</v>
      </c>
      <c r="FR14" s="217">
        <f>IF(ISERROR(VLOOKUP(FR9,'FR Cattle'!1:5938,23)), "-", VLOOKUP(FR9,'FR Cattle'!1:5938,23))</f>
        <v>442.19451428571432</v>
      </c>
      <c r="FS14" s="217">
        <f>IF(ISERROR(VLOOKUP(FS9,'FR Cattle'!1:5938,23)), "-", VLOOKUP(FS9,'FR Cattle'!1:5938,23))</f>
        <v>437.37599999999998</v>
      </c>
      <c r="FT14" s="217">
        <f>IF(ISERROR(VLOOKUP(FT9,'FR Cattle'!1:5938,23)), "-", VLOOKUP(FT9,'FR Cattle'!1:5938,23))</f>
        <v>434.86628571428565</v>
      </c>
      <c r="FU14" s="217">
        <f>IF(ISERROR(VLOOKUP(FU9,'FR Cattle'!1:5938,23)), "-", VLOOKUP(FU9,'FR Cattle'!1:5938,23))</f>
        <v>405.88392857142861</v>
      </c>
      <c r="FV14" s="217">
        <f>IF(ISERROR(VLOOKUP(FV9,'FR Cattle'!1:5938,23)), "-", VLOOKUP(FV9,'FR Cattle'!1:5938,23))</f>
        <v>437.11430000000007</v>
      </c>
      <c r="FW14" s="217">
        <f>IF(ISERROR(VLOOKUP(FW9,'FR Cattle'!1:5938,23)), "-", VLOOKUP(FW9,'FR Cattle'!1:5938,23))</f>
        <v>416.50795714285709</v>
      </c>
      <c r="FX14" s="217">
        <f>IF(ISERROR(VLOOKUP(FX9,'FR Cattle'!1:5938,23)), "-", VLOOKUP(FX9,'FR Cattle'!1:5938,23))</f>
        <v>415.91978571428581</v>
      </c>
      <c r="FY14" s="217">
        <f>IF(ISERROR(VLOOKUP(FY9,'FR Cattle'!1:5938,23)), "-", VLOOKUP(FY9,'FR Cattle'!1:5938,23))</f>
        <v>417.73331428571419</v>
      </c>
      <c r="FZ14" s="217">
        <f>IF(ISERROR(VLOOKUP(FZ9,'FR Cattle'!1:5938,23)), "-", VLOOKUP(FZ9,'FR Cattle'!1:5938,23))</f>
        <v>418.3241714285715</v>
      </c>
      <c r="GA14" s="217">
        <f>IF(ISERROR(VLOOKUP(GA9,'FR Cattle'!1:5938,23)), "-", VLOOKUP(GA9,'FR Cattle'!1:5938,23))</f>
        <v>408.78518571428577</v>
      </c>
      <c r="GB14" s="217">
        <f>IF(ISERROR(VLOOKUP(GB9,'FR Cattle'!1:5938,23)), "-", VLOOKUP(GB9,'FR Cattle'!1:5938,23))</f>
        <v>405.75234285714276</v>
      </c>
      <c r="GC14" s="217">
        <f>IF(ISERROR(VLOOKUP(GC9,'FR Cattle'!1:5938,23)), "-", VLOOKUP(GC9,'FR Cattle'!1:5938,23))</f>
        <v>405.27294285714294</v>
      </c>
      <c r="GD14" s="217">
        <f>IF(ISERROR(VLOOKUP(GD9,'FR Cattle'!1:5938,23)), "-", VLOOKUP(GD9,'FR Cattle'!1:5938,23))</f>
        <v>405.05942857142855</v>
      </c>
      <c r="GE14" s="217">
        <f>IF(ISERROR(VLOOKUP(GE9,'FR Cattle'!1:5938,23)), "-", VLOOKUP(GE9,'FR Cattle'!1:5938,23))</f>
        <v>403.15525714285718</v>
      </c>
      <c r="GF14" s="217">
        <f>IF(ISERROR(VLOOKUP(GF9,'FR Cattle'!1:5938,23)), "-", VLOOKUP(GF9,'FR Cattle'!1:5938,23))</f>
        <v>402.71345714285712</v>
      </c>
      <c r="GG14" s="217">
        <f>IF(ISERROR(VLOOKUP(GG9,'FR Cattle'!1:5938,23)), "-", VLOOKUP(GG9,'FR Cattle'!1:5938,23))</f>
        <v>401.70899999999995</v>
      </c>
      <c r="GH14" s="217">
        <f>IF(ISERROR(VLOOKUP(GH9,'FR Cattle'!1:5938,23)), "-", VLOOKUP(GH9,'FR Cattle'!1:5938,23))</f>
        <v>398.57947142857142</v>
      </c>
      <c r="GI14" s="217">
        <f>IF(ISERROR(VLOOKUP(GI9,'FR Cattle'!1:5938,23)), "-", VLOOKUP(GI9,'FR Cattle'!1:5938,23))</f>
        <v>395.16391428571433</v>
      </c>
      <c r="GJ14" s="217">
        <f>IF(ISERROR(VLOOKUP(GJ9,'FR Cattle'!1:5938,23)), "-", VLOOKUP(GJ9,'FR Cattle'!1:5938,23))</f>
        <v>397.52935714285718</v>
      </c>
      <c r="GK14" s="217">
        <f>IF(ISERROR(VLOOKUP(GK9,'FR Cattle'!1:5938,23)), "-", VLOOKUP(GK9,'FR Cattle'!1:5938,23))</f>
        <v>426.92857142857139</v>
      </c>
      <c r="GL14" s="217">
        <f>IF(ISERROR(VLOOKUP(GL9,'FR Cattle'!1:5938,23)), "-", VLOOKUP(GL9,'FR Cattle'!1:5938,23))</f>
        <v>425.3971428571428</v>
      </c>
      <c r="GM14" s="217">
        <f>IF(ISERROR(VLOOKUP(GM9,'FR Cattle'!1:5938,23)), "-", VLOOKUP(GM9,'FR Cattle'!1:5938,23))</f>
        <v>425.20428571428567</v>
      </c>
      <c r="GN14" s="217">
        <f>IF(ISERROR(VLOOKUP(GN9,'FR Cattle'!1:5938,23)), "-", VLOOKUP(GN9,'FR Cattle'!1:5938,23))</f>
        <v>426.82214285714286</v>
      </c>
      <c r="GO14" s="217">
        <f>IF(ISERROR(VLOOKUP(GO9,'FR Cattle'!1:5938,23)), "-", VLOOKUP(GO9,'FR Cattle'!1:5938,23))</f>
        <v>423.55642857142863</v>
      </c>
      <c r="GP14" s="217">
        <f>IF(ISERROR(VLOOKUP(GP9,'FR Cattle'!1:5938,23)), "-", VLOOKUP(GP9,'FR Cattle'!1:5938,23))</f>
        <v>421.70500000000004</v>
      </c>
      <c r="GQ14" s="217">
        <f>IF(ISERROR(VLOOKUP(GQ9,'FR Cattle'!1:5938,23)), "-", VLOOKUP(GQ9,'FR Cattle'!1:5938,23))</f>
        <v>423.24928571428569</v>
      </c>
      <c r="GR14" s="217">
        <f>IF(ISERROR(VLOOKUP(GR9,'FR Cattle'!1:5938,23)), "-", VLOOKUP(GR9,'FR Cattle'!1:5938,23))</f>
        <v>419.65857142857158</v>
      </c>
      <c r="GS14" s="217">
        <f>IF(ISERROR(VLOOKUP(GS9,'FR Cattle'!1:5938,23)), "-", VLOOKUP(GS9,'FR Cattle'!1:5938,23))</f>
        <v>416.74214285714282</v>
      </c>
      <c r="GT14" s="217">
        <f>IF(ISERROR(VLOOKUP(GT9,'FR Cattle'!1:5938,23)), "-", VLOOKUP(GT9,'FR Cattle'!1:5938,23))</f>
        <v>421.96285714285722</v>
      </c>
      <c r="GU14" s="217">
        <f>IF(ISERROR(VLOOKUP(GU9,'FR Cattle'!1:5938,23)), "-", VLOOKUP(GU9,'FR Cattle'!1:5938,23))</f>
        <v>433.77714285714279</v>
      </c>
      <c r="GV14" s="217">
        <f>IF(ISERROR(VLOOKUP(GV9,'FR Cattle'!1:5938,23)), "-", VLOOKUP(GV9,'FR Cattle'!1:5938,23))</f>
        <v>440.27571428571423</v>
      </c>
      <c r="GW14" s="217">
        <f>IF(ISERROR(VLOOKUP(GW9,'FR Cattle'!1:5938,23)), "-", VLOOKUP(GW9,'FR Cattle'!1:5938,23))</f>
        <v>464.85917142857136</v>
      </c>
      <c r="GX14" s="217">
        <f>IF(ISERROR(VLOOKUP(GX9,'FR Cattle'!1:5938,23)), "-", VLOOKUP(GX9,'FR Cattle'!1:5938,23))</f>
        <v>465.14549999999997</v>
      </c>
      <c r="GY14" s="217">
        <f>IF(ISERROR(VLOOKUP(GY9,'FR Cattle'!1:5938,23)), "-", VLOOKUP(GY9,'FR Cattle'!1:5938,23))</f>
        <v>451.11977142857131</v>
      </c>
      <c r="GZ14" s="217">
        <f>IF(ISERROR(VLOOKUP(GZ9,'FR Cattle'!1:5938,23)), "-", VLOOKUP(GZ9,'FR Cattle'!1:5938,23))</f>
        <v>438.8471428571429</v>
      </c>
      <c r="HA14" s="217">
        <f>IF(ISERROR(VLOOKUP(HA9,'FR Cattle'!1:5938,23)), "-", VLOOKUP(HA9,'FR Cattle'!1:5938,23))</f>
        <v>445.07481428571418</v>
      </c>
      <c r="HB14" s="217">
        <f>IF(ISERROR(VLOOKUP(HB9,'FR Cattle'!1:5938,23)), "-", VLOOKUP(HB9,'FR Cattle'!1:5938,23))</f>
        <v>446.29152857142856</v>
      </c>
      <c r="HC14" s="217">
        <f>IF(ISERROR(VLOOKUP(HC9,'FR Cattle'!1:5938,23)), "-", VLOOKUP(HC9,'FR Cattle'!1:5938,23))</f>
        <v>444.37902857142848</v>
      </c>
      <c r="HD14" s="217">
        <f>IF(ISERROR(VLOOKUP(HD9,'FR Cattle'!1:5938,23)), "-", VLOOKUP(HD9,'FR Cattle'!1:5938,23))</f>
        <v>454.37897142857145</v>
      </c>
      <c r="HE14" s="217">
        <f>IF(ISERROR(VLOOKUP(HE9,'FR Cattle'!1:5938,23)), "-", VLOOKUP(HE9,'FR Cattle'!1:5938,23))</f>
        <v>458.63925714285722</v>
      </c>
      <c r="HF14" s="217">
        <f>IF(ISERROR(VLOOKUP(HF9,'FR Cattle'!1:5938,23)), "-", VLOOKUP(HF9,'FR Cattle'!1:5938,23))</f>
        <v>473.8601285714285</v>
      </c>
      <c r="HG14" s="217">
        <f>IF(ISERROR(VLOOKUP(HG9,'FR Cattle'!1:5938,23)), "-", VLOOKUP(HG9,'FR Cattle'!1:5938,23))</f>
        <v>475.07307142857138</v>
      </c>
      <c r="HH14" s="217">
        <f>IF(ISERROR(VLOOKUP(HH9,'FR Cattle'!1:5938,23)), "-", VLOOKUP(HH9,'FR Cattle'!1:5938,23))</f>
        <v>474.34242857142851</v>
      </c>
      <c r="HI14" s="217">
        <f>IF(ISERROR(VLOOKUP(HI9,'FR Cattle'!1:5938,23)), "-", VLOOKUP(HI9,'FR Cattle'!1:5938,23))</f>
        <v>473.72535714285721</v>
      </c>
      <c r="HJ14" s="217">
        <f>IF(ISERROR(VLOOKUP(HJ9,'FR Cattle'!1:5938,23)), "-", VLOOKUP(HJ9,'FR Cattle'!1:5938,23))</f>
        <v>485.34968571428567</v>
      </c>
      <c r="HK14" s="217">
        <f>IF(ISERROR(VLOOKUP(HK9,'FR Cattle'!1:5938,23)), "-", VLOOKUP(HK9,'FR Cattle'!1:5938,23))</f>
        <v>488.38294285714284</v>
      </c>
      <c r="HL14" s="217">
        <f>IF(ISERROR(VLOOKUP(HL9,'FR Cattle'!1:5938,23)), "-", VLOOKUP(HL9,'FR Cattle'!1:5938,23))</f>
        <v>489.28088571428577</v>
      </c>
      <c r="HM14" s="217">
        <f>IF(ISERROR(VLOOKUP(HM9,'FR Cattle'!1:5938,23)), "-", VLOOKUP(HM9,'FR Cattle'!1:5938,23))</f>
        <v>485.60888571428569</v>
      </c>
      <c r="HN14" s="217">
        <f>IF(ISERROR(VLOOKUP(HN9,'FR Cattle'!1:5938,23)), "-", VLOOKUP(HN9,'FR Cattle'!1:5938,23))</f>
        <v>488.97540000000009</v>
      </c>
      <c r="HO14" s="217">
        <f>IF(ISERROR(VLOOKUP(HO9,'FR Cattle'!1:5938,23)), "-", VLOOKUP(HO9,'FR Cattle'!1:5938,23))</f>
        <v>490.62548571428584</v>
      </c>
      <c r="HP14" s="217">
        <f>IF(ISERROR(VLOOKUP(HP9,'FR Cattle'!1:5938,23)), "-", VLOOKUP(HP9,'FR Cattle'!1:5938,23))</f>
        <v>489.12582857142854</v>
      </c>
      <c r="HQ14" s="217">
        <f>IF(ISERROR(VLOOKUP(HQ9,'FR Cattle'!1:5938,23)), "-", VLOOKUP(HQ9,'FR Cattle'!1:5938,23))</f>
        <v>487.11471428571446</v>
      </c>
      <c r="HR14" s="217">
        <f>IF(ISERROR(VLOOKUP(HR9,'FR Cattle'!1:5938,23)), "-", VLOOKUP(HR9,'FR Cattle'!1:5938,23))</f>
        <v>487.20728571428572</v>
      </c>
      <c r="HS14" s="217">
        <f>IF(ISERROR(VLOOKUP(HS9,'FR Cattle'!1:5938,23)), "-", VLOOKUP(HS9,'FR Cattle'!1:5938,23))</f>
        <v>486.92648571428572</v>
      </c>
      <c r="HT14" s="217">
        <f>IF(ISERROR(VLOOKUP(HT9,'FR Cattle'!1:5938,23)), "-", VLOOKUP(HT9,'FR Cattle'!1:5938,23))</f>
        <v>493.43328571428577</v>
      </c>
      <c r="HU14" s="217">
        <f>IF(ISERROR(VLOOKUP(HU9,'FR Cattle'!1:5938,23)), "-", VLOOKUP(HU9,'FR Cattle'!1:5938,23))</f>
        <v>481.89060000000001</v>
      </c>
      <c r="HV14" s="217">
        <f>IF(ISERROR(VLOOKUP(HV9,'FR Cattle'!1:5938,23)), "-", VLOOKUP(HV9,'FR Cattle'!1:5938,23))</f>
        <v>491.57897142857144</v>
      </c>
      <c r="HW14" s="217">
        <f>IF(ISERROR(VLOOKUP(HW9,'FR Cattle'!1:5938,23)), "-", VLOOKUP(HW9,'FR Cattle'!1:5938,23))</f>
        <v>495.47468571428561</v>
      </c>
      <c r="HX14" s="217">
        <f>IF(ISERROR(VLOOKUP(HX9,'FR Cattle'!1:5938,23)), "-", VLOOKUP(HX9,'FR Cattle'!1:5938,23))</f>
        <v>494.07531428571428</v>
      </c>
      <c r="HY14" s="217">
        <f>IF(ISERROR(VLOOKUP(HY9,'FR Cattle'!1:5938,23)), "-", VLOOKUP(HY9,'FR Cattle'!1:5938,23))</f>
        <v>490.71960000000001</v>
      </c>
      <c r="HZ14" s="217">
        <f>IF(ISERROR(VLOOKUP(HZ9,'FR Cattle'!1:5938,23)), "-", VLOOKUP(HZ9,'FR Cattle'!1:5938,23))</f>
        <v>491.64917142857149</v>
      </c>
      <c r="IA14" s="217">
        <f>IF(ISERROR(VLOOKUP(IA9,'FR Cattle'!1:5938,23)), "-", VLOOKUP(IA9,'FR Cattle'!1:5938,23))</f>
        <v>489.94662857142873</v>
      </c>
      <c r="IB14" s="217">
        <f>IF(ISERROR(VLOOKUP(IB9,'FR Cattle'!1:5938,23)), "-", VLOOKUP(IB9,'FR Cattle'!1:5938,23))</f>
        <v>490.01837142857141</v>
      </c>
      <c r="IC14" s="217">
        <f>IF(ISERROR(VLOOKUP(IC9,'FR Cattle'!1:5938,23)), "-", VLOOKUP(IC9,'FR Cattle'!1:5938,23))</f>
        <v>488.82034285714286</v>
      </c>
      <c r="ID14" s="217">
        <f>IF(ISERROR(VLOOKUP(ID9,'FR Cattle'!1:5938,23)), "-", VLOOKUP(ID9,'FR Cattle'!1:5938,23))</f>
        <v>487.20882857142857</v>
      </c>
      <c r="IE14" s="217">
        <f>IF(ISERROR(VLOOKUP(IE9,'FR Cattle'!1:5938,23)), "-", VLOOKUP(IE9,'FR Cattle'!1:5938,23))</f>
        <v>484.38231428571424</v>
      </c>
      <c r="IF14" s="217">
        <f>IF(ISERROR(VLOOKUP(IF9,'FR Cattle'!1:5938,23)), "-", VLOOKUP(IF9,'FR Cattle'!1:5938,23))</f>
        <v>483.39565714285726</v>
      </c>
      <c r="IG14" s="217">
        <f>IF(ISERROR(VLOOKUP(IG9,'FR Cattle'!1:5938,23)), "-", VLOOKUP(IG9,'FR Cattle'!1:5938,23))</f>
        <v>481.70700000000011</v>
      </c>
      <c r="IH14" s="217">
        <f>IF(ISERROR(VLOOKUP(IH9,'FR Cattle'!1:5938,23)), "-", VLOOKUP(IH9,'FR Cattle'!1:5938,23))</f>
        <v>486.38340000000005</v>
      </c>
      <c r="II14" s="217">
        <f>IF(ISERROR(VLOOKUP(II9,'FR Cattle'!1:5938,23)), "-", VLOOKUP(II9,'FR Cattle'!1:5938,23))</f>
        <v>492.42445714285708</v>
      </c>
      <c r="IJ14" s="217">
        <f>IF(ISERROR(VLOOKUP(IJ9,'FR Cattle'!1:5938,23)), "-", VLOOKUP(IJ9,'FR Cattle'!1:5938,23))</f>
        <v>490.20042857142857</v>
      </c>
      <c r="IK14" s="217">
        <f>IF(ISERROR(VLOOKUP(IK9,'FR Cattle'!1:5938,23)), "-", VLOOKUP(IK9,'FR Cattle'!1:5938,23))</f>
        <v>497.88435714285714</v>
      </c>
      <c r="IL14" s="217">
        <f>IF(ISERROR(VLOOKUP(IL9,'FR Cattle'!1:5938,23)), "-", VLOOKUP(IL9,'FR Cattle'!1:5938,23))</f>
        <v>495.85014285714283</v>
      </c>
      <c r="IM14" s="217">
        <f>IF(ISERROR(VLOOKUP(IM9,'FR Cattle'!1:5938,23)), "-", VLOOKUP(IM9,'FR Cattle'!1:5938,23))</f>
        <v>496.16050000000007</v>
      </c>
      <c r="IN14" s="217">
        <f>IF(ISERROR(VLOOKUP(IN9,'FR Cattle'!1:5938,23)), "-", VLOOKUP(IN9,'FR Cattle'!1:5938,23))</f>
        <v>491.64107142857142</v>
      </c>
      <c r="IO14" s="217">
        <f>IF(ISERROR(VLOOKUP(IO9,'FR Cattle'!1:5938,23)), "-", VLOOKUP(IO9,'FR Cattle'!1:5938,23))</f>
        <v>497.95919999999995</v>
      </c>
      <c r="IP14" s="217">
        <f>IF(ISERROR(VLOOKUP(IP9,'FR Cattle'!1:5938,23)), "-", VLOOKUP(IP9,'FR Cattle'!1:5938,23))</f>
        <v>496.24559999999997</v>
      </c>
      <c r="IQ14" s="217">
        <f>IF(ISERROR(VLOOKUP(IQ9,'FR Cattle'!1:5938,23)), "-", VLOOKUP(IQ9,'FR Cattle'!1:5938,23))</f>
        <v>492.4575999999999</v>
      </c>
      <c r="IR14" s="217">
        <f>IF(ISERROR(VLOOKUP(IR9,'FR Cattle'!1:5938,23)), "-", VLOOKUP(IR9,'FR Cattle'!1:5938,23))</f>
        <v>491.28800000000001</v>
      </c>
      <c r="IS14" s="217">
        <f>IF(ISERROR(VLOOKUP(IS9,'FR Cattle'!1:5938,23)), "-", VLOOKUP(IS9,'FR Cattle'!1:5938,23))</f>
        <v>487.06159999999994</v>
      </c>
      <c r="IT14" s="217">
        <f>IF(ISERROR(VLOOKUP(IT9,'FR Cattle'!1:5938,23)), "-", VLOOKUP(IT9,'FR Cattle'!1:5938,23))</f>
        <v>484.71200000000005</v>
      </c>
      <c r="IU14" s="217">
        <f>IF(ISERROR(VLOOKUP(IU9,'FR Cattle'!1:5938,23)), "-", VLOOKUP(IU9,'FR Cattle'!1:5938,23))</f>
        <v>484.21199999999993</v>
      </c>
      <c r="IV14" s="217">
        <f>IF(ISERROR(VLOOKUP(IV9,'FR Cattle'!1:5938,23)), "-", VLOOKUP(IV9,'FR Cattle'!1:5938,23))</f>
        <v>480.58159999999992</v>
      </c>
      <c r="IW14" s="217">
        <f>IF(ISERROR(VLOOKUP(IW9,'FR Cattle'!1:5938,23)), "-", VLOOKUP(IW9,'FR Cattle'!1:5938,23))</f>
        <v>480.17519999999996</v>
      </c>
      <c r="IX14" s="217">
        <f>IF(ISERROR(VLOOKUP(IX9,'FR Cattle'!1:5938,23)), "-", VLOOKUP(IX9,'FR Cattle'!1:5938,23))</f>
        <v>481.21440000000007</v>
      </c>
      <c r="IY14" s="217">
        <f>IF(ISERROR(VLOOKUP(IY9,'FR Cattle'!1:5938,23)), "-", VLOOKUP(IY9,'FR Cattle'!1:5938,23))</f>
        <v>477.43599999999998</v>
      </c>
      <c r="IZ14" s="217">
        <f>IF(ISERROR(VLOOKUP(IZ9,'FR Cattle'!1:5938,23)), "-", VLOOKUP(IZ9,'FR Cattle'!1:5938,23))</f>
        <v>481.13519999999994</v>
      </c>
      <c r="JA14" s="217">
        <f>IF(ISERROR(VLOOKUP(JA9,'FR Cattle'!1:5938,23)), "-", VLOOKUP(JA9,'FR Cattle'!1:5938,23))</f>
        <v>485.70479999999998</v>
      </c>
      <c r="JB14" s="217">
        <f>IF(ISERROR(VLOOKUP(JB9,'FR Cattle'!1:5938,23)), "-", VLOOKUP(JB9,'FR Cattle'!1:5938,23))</f>
        <v>485.08639999999986</v>
      </c>
      <c r="JC14" s="217">
        <f>IF(ISERROR(VLOOKUP(JC9,'FR Cattle'!1:5938,23)), "-", VLOOKUP(JC9,'FR Cattle'!1:5938,23))</f>
        <v>486.71919999999983</v>
      </c>
      <c r="JD14" s="217">
        <f>IF(ISERROR(VLOOKUP(JD9,'FR Cattle'!1:5938,23)), "-", VLOOKUP(JD9,'FR Cattle'!1:5938,23))</f>
        <v>485.65839999999997</v>
      </c>
      <c r="JE14" s="217">
        <f>IF(ISERROR(VLOOKUP(JE9,'FR Cattle'!1:5938,23)), "-", VLOOKUP(JE9,'FR Cattle'!1:5938,23))</f>
        <v>482.43599999999998</v>
      </c>
      <c r="JF14" s="240"/>
      <c r="JG14" s="240"/>
      <c r="JH14" s="240"/>
      <c r="JW14" s="231"/>
      <c r="JX14" s="231"/>
    </row>
    <row r="15" spans="1:285" ht="15" customHeight="1">
      <c r="B15" s="276" t="s">
        <v>128</v>
      </c>
      <c r="C15" s="278" t="s">
        <v>5</v>
      </c>
      <c r="D15" s="214" t="s">
        <v>27</v>
      </c>
      <c r="E15" s="216">
        <f>IF(ISERROR(VLOOKUP(E9,'IT Cattle'!1:5999,9)), "-",VLOOKUP(E9,'IT Cattle'!1:5999,9))</f>
        <v>221.40184285714284</v>
      </c>
      <c r="F15" s="216">
        <f>IF(ISERROR(VLOOKUP(F9,'IT Cattle'!1:5999,9)), "-",VLOOKUP(F9,'IT Cattle'!1:5999,9))</f>
        <v>217.96352142857143</v>
      </c>
      <c r="G15" s="216">
        <f>IF(ISERROR(VLOOKUP(G9,'IT Cattle'!1:5999,9)), "-",VLOOKUP(G9,'IT Cattle'!1:5999,9))</f>
        <v>211.28564285714285</v>
      </c>
      <c r="H15" s="216">
        <f>IF(ISERROR(VLOOKUP(H9,'IT Cattle'!1:5999,9)), "-",VLOOKUP(H9,'IT Cattle'!1:5999,9))</f>
        <v>215.02289285714284</v>
      </c>
      <c r="I15" s="216">
        <f>IF(ISERROR(VLOOKUP(I9,'IT Cattle'!1:5999,9)), "-",VLOOKUP(I9,'IT Cattle'!1:5999,9))</f>
        <v>217.3301428571429</v>
      </c>
      <c r="J15" s="216">
        <f>IF(ISERROR(VLOOKUP(J9,'IT Cattle'!1:5999,9)), "-",VLOOKUP(J9,'IT Cattle'!1:5999,9))</f>
        <v>215.20242857142856</v>
      </c>
      <c r="K15" s="216">
        <f>IF(ISERROR(VLOOKUP(K9,'IT Cattle'!1:5999,9)), "-",VLOOKUP(K9,'IT Cattle'!1:5999,9))</f>
        <v>227.75107142857144</v>
      </c>
      <c r="L15" s="216">
        <f>IF(ISERROR(VLOOKUP(L9,'IT Cattle'!1:5999,9)), "-",VLOOKUP(L9,'IT Cattle'!1:5999,9))</f>
        <v>233.20117857142856</v>
      </c>
      <c r="M15" s="216">
        <f>IF(ISERROR(VLOOKUP(M9,'IT Cattle'!1:5999,9)), "-",VLOOKUP(M9,'IT Cattle'!1:5999,9))</f>
        <v>230.95049999999998</v>
      </c>
      <c r="N15" s="216">
        <f>IF(ISERROR(VLOOKUP(N9,'IT Cattle'!1:5999,9)), "-",VLOOKUP(N9,'IT Cattle'!1:5999,9))</f>
        <v>230.21939285714285</v>
      </c>
      <c r="O15" s="216">
        <f>IF(ISERROR(VLOOKUP(O9,'IT Cattle'!1:5999,9)), "-",VLOOKUP(O9,'IT Cattle'!1:5999,9))</f>
        <v>231.15046428571429</v>
      </c>
      <c r="P15" s="216">
        <f>IF(ISERROR(VLOOKUP(P9,'IT Cattle'!1:5999,9)), "-",VLOOKUP(P9,'IT Cattle'!1:5999,9))</f>
        <v>232.32903571428568</v>
      </c>
      <c r="Q15" s="216">
        <f>IF(ISERROR(VLOOKUP(Q9,'IT Cattle'!1:5999,9)), "-",VLOOKUP(Q9,'IT Cattle'!1:5999,9))</f>
        <v>235.25975</v>
      </c>
      <c r="R15" s="216">
        <f>IF(ISERROR(VLOOKUP(R9,'IT Cattle'!1:5999,9)), "-",VLOOKUP(R9,'IT Cattle'!1:5999,9))</f>
        <v>237.90407142857143</v>
      </c>
      <c r="S15" s="216">
        <f>IF(ISERROR(VLOOKUP(S9,'IT Cattle'!1:5999,9)), "-",VLOOKUP(S9,'IT Cattle'!1:5999,9))</f>
        <v>235.86042857142851</v>
      </c>
      <c r="T15" s="216">
        <f>IF(ISERROR(VLOOKUP(T9,'IT Cattle'!1:5999,9)), "-",VLOOKUP(T9,'IT Cattle'!1:5999,9))</f>
        <v>233.14971428571431</v>
      </c>
      <c r="U15" s="216">
        <f>IF(ISERROR(VLOOKUP(U9,'IT Cattle'!1:5999,9)), "-",VLOOKUP(U9,'IT Cattle'!1:5999,9))</f>
        <v>231.42507142857141</v>
      </c>
      <c r="V15" s="216">
        <f>IF(ISERROR(VLOOKUP(V9,'IT Cattle'!1:5999,9)), "-",VLOOKUP(V9,'IT Cattle'!1:5999,9))</f>
        <v>233.54492857142856</v>
      </c>
      <c r="W15" s="216">
        <f>IF(ISERROR(VLOOKUP(W9,'IT Cattle'!1:5999,9)), "-",VLOOKUP(W9,'IT Cattle'!1:5999,9))</f>
        <v>236.26585714285716</v>
      </c>
      <c r="X15" s="216">
        <f>IF(ISERROR(VLOOKUP(X9,'IT Cattle'!1:5999,9)), "-",VLOOKUP(X9,'IT Cattle'!1:5999,9))</f>
        <v>237.47821428571422</v>
      </c>
      <c r="Y15" s="216">
        <f>IF(ISERROR(VLOOKUP(Y9,'IT Cattle'!1:5999,9)), "-",VLOOKUP(Y9,'IT Cattle'!1:5999,9))</f>
        <v>242.84267857142856</v>
      </c>
      <c r="Z15" s="216">
        <f>IF(ISERROR(VLOOKUP(Z9,'IT Cattle'!1:5999,9)), "-",VLOOKUP(Z9,'IT Cattle'!1:5999,9))</f>
        <v>247.852</v>
      </c>
      <c r="AA15" s="216">
        <f>IF(ISERROR(VLOOKUP(AA9,'IT Cattle'!1:5999,9)), "-",VLOOKUP(AA9,'IT Cattle'!1:5999,9))</f>
        <v>246.52021428571427</v>
      </c>
      <c r="AB15" s="216">
        <f>IF(ISERROR(VLOOKUP(AB9,'IT Cattle'!1:5999,9)), "-",VLOOKUP(AB9,'IT Cattle'!1:5999,9))</f>
        <v>254.77615714285716</v>
      </c>
      <c r="AC15" s="216">
        <f>IF(ISERROR(VLOOKUP(AC9,'IT Cattle'!1:5999,9)), "-",VLOOKUP(AC9,'IT Cattle'!1:5999,9))</f>
        <v>255.06075000000007</v>
      </c>
      <c r="AD15" s="216">
        <f>IF(ISERROR(VLOOKUP(AD9,'IT Cattle'!1:5999,9)), "-",VLOOKUP(AD9,'IT Cattle'!1:5999,9))</f>
        <v>250.8069214285714</v>
      </c>
      <c r="AE15" s="216">
        <f>IF(ISERROR(VLOOKUP(AE9,'IT Cattle'!1:5999,9)), "-",VLOOKUP(AE9,'IT Cattle'!1:5999,9))</f>
        <v>245.6524928571429</v>
      </c>
      <c r="AF15" s="216">
        <f>IF(ISERROR(VLOOKUP(AF9,'IT Cattle'!1:5999,9)), "-",VLOOKUP(AF9,'IT Cattle'!1:5999,9))</f>
        <v>269.06535000000002</v>
      </c>
      <c r="AG15" s="216">
        <f>IF(ISERROR(VLOOKUP(AG9,'IT Cattle'!1:5999,9)), "-",VLOOKUP(AG9,'IT Cattle'!1:5999,9))</f>
        <v>266.96429999999998</v>
      </c>
      <c r="AH15" s="216">
        <f>IF(ISERROR(VLOOKUP(AH9,'IT Cattle'!1:5999,9)), "-",VLOOKUP(AH9,'IT Cattle'!1:5999,9))</f>
        <v>265.78844999999995</v>
      </c>
      <c r="AI15" s="216">
        <f>IF(ISERROR(VLOOKUP(AI9,'IT Cattle'!1:5999,9)), "-",VLOOKUP(AI9,'IT Cattle'!1:5999,9))</f>
        <v>280.76062857142853</v>
      </c>
      <c r="AJ15" s="216">
        <f>IF(ISERROR(VLOOKUP(AJ9,'IT Cattle'!1:5999,9)), "-",VLOOKUP(AJ9,'IT Cattle'!1:5999,9))</f>
        <v>283.05059285714293</v>
      </c>
      <c r="AK15" s="216">
        <f>IF(ISERROR(VLOOKUP(AK9,'IT Cattle'!1:5999,9)), "-",VLOOKUP(AK9,'IT Cattle'!1:5999,9))</f>
        <v>285.95600000000002</v>
      </c>
      <c r="AL15" s="216">
        <f>IF(ISERROR(VLOOKUP(AL9,'IT Cattle'!1:5999,9)), "-",VLOOKUP(AL9,'IT Cattle'!1:5999,9))</f>
        <v>285.54634285714286</v>
      </c>
      <c r="AM15" s="216">
        <f>IF(ISERROR(VLOOKUP(AM9,'IT Cattle'!1:5999,9)), "-",VLOOKUP(AM9,'IT Cattle'!1:5999,9))</f>
        <v>290.92931428571427</v>
      </c>
      <c r="AN15" s="216">
        <f>IF(ISERROR(VLOOKUP(AN9,'IT Cattle'!1:5999,9)), "-",VLOOKUP(AN9,'IT Cattle'!1:5999,9))</f>
        <v>291.31791428571427</v>
      </c>
      <c r="AO15" s="216">
        <f>IF(ISERROR(VLOOKUP(AO9,'IT Cattle'!1:5999,9)), "-",VLOOKUP(AO9,'IT Cattle'!1:5999,9))</f>
        <v>287.09452142857145</v>
      </c>
      <c r="AP15" s="216">
        <f>IF(ISERROR(VLOOKUP(AP9,'IT Cattle'!1:5999,9)), "-",VLOOKUP(AP9,'IT Cattle'!1:5999,9))</f>
        <v>287.00981428571424</v>
      </c>
      <c r="AQ15" s="216">
        <f>IF(ISERROR(VLOOKUP(AQ9,'IT Cattle'!1:5999,9)), "-",VLOOKUP(AQ9,'IT Cattle'!1:5999,9))</f>
        <v>286.79732857142858</v>
      </c>
      <c r="AR15" s="216">
        <f>IF(ISERROR(VLOOKUP(AR9,'IT Cattle'!1:5999,9)), "-",VLOOKUP(AR9,'IT Cattle'!1:5999,9))</f>
        <v>285.62387142857142</v>
      </c>
      <c r="AS15" s="216">
        <f>IF(ISERROR(VLOOKUP(AS9,'IT Cattle'!1:5999,9)), "-",VLOOKUP(AS9,'IT Cattle'!1:5999,9))</f>
        <v>284.18002142857137</v>
      </c>
      <c r="AT15" s="216">
        <f>IF(ISERROR(VLOOKUP(AT9,'IT Cattle'!1:5999,9)), "-",VLOOKUP(AT9,'IT Cattle'!1:5999,9))</f>
        <v>286.62025714285716</v>
      </c>
      <c r="AU15" s="216">
        <f>IF(ISERROR(VLOOKUP(AU9,'IT Cattle'!1:5999,9)), "-",VLOOKUP(AU9,'IT Cattle'!1:5999,9))</f>
        <v>290.62255000000005</v>
      </c>
      <c r="AV15" s="216">
        <f>IF(ISERROR(VLOOKUP(AV9,'IT Cattle'!1:5999,9)), "-",VLOOKUP(AV9,'IT Cattle'!1:5999,9))</f>
        <v>291.78021428571429</v>
      </c>
      <c r="AW15" s="216">
        <f>IF(ISERROR(VLOOKUP(AW9,'IT Cattle'!1:5999,9)), "-",VLOOKUP(AW9,'IT Cattle'!1:5999,9))</f>
        <v>290.33827857142859</v>
      </c>
      <c r="AX15" s="216">
        <f>IF(ISERROR(VLOOKUP(AX9,'IT Cattle'!1:5999,9)), "-",VLOOKUP(AX9,'IT Cattle'!1:5999,9))</f>
        <v>280.02417857142854</v>
      </c>
      <c r="AY15" s="216">
        <f>IF(ISERROR(VLOOKUP(AY9,'IT Cattle'!1:5999,9)), "-",VLOOKUP(AY9,'IT Cattle'!1:5999,9))</f>
        <v>277.95950000000005</v>
      </c>
      <c r="AZ15" s="216">
        <f>IF(ISERROR(VLOOKUP(AZ9,'IT Cattle'!1:5999,9)), "-",VLOOKUP(AZ9,'IT Cattle'!1:5999,9))</f>
        <v>276.42039285714282</v>
      </c>
      <c r="BA15" s="216">
        <f>IF(ISERROR(VLOOKUP(BA9,'IT Cattle'!1:5999,9)), "-",VLOOKUP(BA9,'IT Cattle'!1:5999,9))</f>
        <v>264.91095000000001</v>
      </c>
      <c r="BB15" s="216">
        <f>IF(ISERROR(VLOOKUP(BB9,'IT Cattle'!1:5999,9)), "-",VLOOKUP(BB9,'IT Cattle'!1:5999,9))</f>
        <v>266.28615000000002</v>
      </c>
      <c r="BC15" s="216">
        <f>IF(ISERROR(VLOOKUP(BC9,'IT Cattle'!1:5999,9)), "-",VLOOKUP(BC9,'IT Cattle'!1:5999,9))</f>
        <v>266.44094999999999</v>
      </c>
      <c r="BD15" s="216">
        <f>IF(ISERROR(VLOOKUP(BD9,'IT Cattle'!1:5999,9)), "-",VLOOKUP(BD9,'IT Cattle'!1:5999,9))</f>
        <v>266.00445000000002</v>
      </c>
      <c r="BE15" s="216">
        <f>IF(ISERROR(VLOOKUP(BE9,'IT Cattle'!1:5999,9)), "-",VLOOKUP(BE9,'IT Cattle'!1:5999,9))</f>
        <v>269.23859999999996</v>
      </c>
      <c r="BF15" s="216">
        <f>IF(ISERROR(VLOOKUP(BF9,'IT Cattle'!1:5999,9)), "-",VLOOKUP(BF9,'IT Cattle'!1:5999,9))</f>
        <v>272.68740000000003</v>
      </c>
      <c r="BG15" s="216">
        <f>IF(ISERROR(VLOOKUP(BG9,'IT Cattle'!1:5999,9)), "-",VLOOKUP(BG9,'IT Cattle'!1:5999,9))</f>
        <v>274.59314999999998</v>
      </c>
      <c r="BH15" s="216">
        <f>IF(ISERROR(VLOOKUP(BH9,'IT Cattle'!1:5999,9)), "-",VLOOKUP(BH9,'IT Cattle'!1:5999,9))</f>
        <v>266.03276428571428</v>
      </c>
      <c r="BI15" s="216">
        <f>IF(ISERROR(VLOOKUP(BI9,'IT Cattle'!1:5999,9)), "-",VLOOKUP(BI9,'IT Cattle'!1:5999,9))</f>
        <v>267.86145714285709</v>
      </c>
      <c r="BJ15" s="216">
        <f>IF(ISERROR(VLOOKUP(BJ9,'IT Cattle'!1:5999,9)), "-",VLOOKUP(BJ9,'IT Cattle'!1:5999,9))</f>
        <v>237.20348571428573</v>
      </c>
      <c r="BK15" s="216">
        <f>IF(ISERROR(VLOOKUP(BK9,'IT Cattle'!1:5999,9)), "-",VLOOKUP(BK9,'IT Cattle'!1:5999,9))</f>
        <v>220.13785714285711</v>
      </c>
      <c r="BL15" s="216">
        <f>IF(ISERROR(VLOOKUP(BL9,'IT Cattle'!1:5999,9)), "-",VLOOKUP(BL9,'IT Cattle'!1:5999,9))</f>
        <v>220.05964285714285</v>
      </c>
      <c r="BM15" s="216">
        <f>IF(ISERROR(VLOOKUP(BM9,'IT Cattle'!1:5999,9)), "-",VLOOKUP(BM9,'IT Cattle'!1:5999,9))</f>
        <v>220.84107142857144</v>
      </c>
      <c r="BN15" s="216">
        <f>IF(ISERROR(VLOOKUP(BN9,'IT Cattle'!1:5999,9)), "-",VLOOKUP(BN9,'IT Cattle'!1:5999,9))</f>
        <v>221.76464285714283</v>
      </c>
      <c r="BO15" s="216">
        <f>IF(ISERROR(VLOOKUP(BO9,'IT Cattle'!1:5999,9)), "-",VLOOKUP(BO9,'IT Cattle'!1:5999,9))</f>
        <v>223.48000000000005</v>
      </c>
      <c r="BP15" s="216">
        <f>IF(ISERROR(VLOOKUP(BP9,'IT Cattle'!1:5999,9)), "-",VLOOKUP(BP9,'IT Cattle'!1:5999,9))</f>
        <v>224.54678571428573</v>
      </c>
      <c r="BQ15" s="216">
        <f>IF(ISERROR(VLOOKUP(BQ9,'IT Cattle'!1:5999,9)), "-",VLOOKUP(BQ9,'IT Cattle'!1:5999,9))</f>
        <v>226.18714285714287</v>
      </c>
      <c r="BR15" s="216">
        <f>IF(ISERROR(VLOOKUP(BR9,'IT Cattle'!1:5999,9)), "-",VLOOKUP(BR9,'IT Cattle'!1:5999,9))</f>
        <v>227.49607142857141</v>
      </c>
      <c r="BS15" s="216">
        <f>IF(ISERROR(VLOOKUP(BS9,'IT Cattle'!1:5999,9)), "-",VLOOKUP(BS9,'IT Cattle'!1:5999,9))</f>
        <v>229.47071428571434</v>
      </c>
      <c r="BT15" s="216">
        <f>IF(ISERROR(VLOOKUP(BT9,'IT Cattle'!1:5999,9)), "-",VLOOKUP(BT9,'IT Cattle'!1:5999,9))</f>
        <v>230.62321428571431</v>
      </c>
      <c r="BU15" s="216">
        <f>IF(ISERROR(VLOOKUP(BU9,'IT Cattle'!1:5999,9)), "-",VLOOKUP(BU9,'IT Cattle'!1:5999,9))</f>
        <v>228.94178571428574</v>
      </c>
      <c r="BV15" s="216">
        <f>IF(ISERROR(VLOOKUP(BV9,'IT Cattle'!1:5999,9)), "-",VLOOKUP(BV9,'IT Cattle'!1:5999,9))</f>
        <v>224.06178571428575</v>
      </c>
      <c r="BW15" s="216">
        <f>IF(ISERROR(VLOOKUP(BW9,'IT Cattle'!1:5999,9)), "-",VLOOKUP(BW9,'IT Cattle'!1:5999,9))</f>
        <v>220.09571428571428</v>
      </c>
      <c r="BX15" s="216">
        <f>IF(ISERROR(VLOOKUP(BX9,'IT Cattle'!1:5999,9)), "-",VLOOKUP(BX9,'IT Cattle'!1:5999,9))</f>
        <v>219.79428571428571</v>
      </c>
      <c r="BY15" s="216">
        <f>IF(ISERROR(VLOOKUP(BY9,'IT Cattle'!1:5999,9)), "-",VLOOKUP(BY9,'IT Cattle'!1:5999,9))</f>
        <v>222.27857142857141</v>
      </c>
      <c r="BZ15" s="216">
        <f>IF(ISERROR(VLOOKUP(BZ9,'IT Cattle'!1:5999,9)), "-",VLOOKUP(BZ9,'IT Cattle'!1:5999,9))</f>
        <v>250.41800000000003</v>
      </c>
      <c r="CA15" s="216">
        <f>IF(ISERROR(VLOOKUP(CA9,'IT Cattle'!1:5999,9)), "-",VLOOKUP(CA9,'IT Cattle'!1:5999,9))</f>
        <v>250.09</v>
      </c>
      <c r="CB15" s="216">
        <f>IF(ISERROR(VLOOKUP(CB9,'IT Cattle'!1:5999,9)), "-",VLOOKUP(CB9,'IT Cattle'!1:5999,9))</f>
        <v>249.26999999999998</v>
      </c>
      <c r="CC15" s="216">
        <f>IF(ISERROR(VLOOKUP(CC9,'IT Cattle'!1:5999,9)), "-",VLOOKUP(CC9,'IT Cattle'!1:5999,9))</f>
        <v>247.35479999999993</v>
      </c>
      <c r="CD15" s="216">
        <f>IF(ISERROR(VLOOKUP(CD9,'IT Cattle'!1:5999,9)), "-",VLOOKUP(CD9,'IT Cattle'!1:5999,9))</f>
        <v>265.34100000000001</v>
      </c>
      <c r="CE15" s="216">
        <f>IF(ISERROR(VLOOKUP(CE9,'IT Cattle'!1:5999,9)), "-",VLOOKUP(CE9,'IT Cattle'!1:5999,9))</f>
        <v>285.63931428571431</v>
      </c>
      <c r="CF15" s="216">
        <f>IF(ISERROR(VLOOKUP(CF9,'IT Cattle'!1:5999,9)), "-",VLOOKUP(CF9,'IT Cattle'!1:5999,9))</f>
        <v>284.74422857142849</v>
      </c>
      <c r="CG15" s="216">
        <f>IF(ISERROR(VLOOKUP(CG9,'IT Cattle'!1:5999,9)), "-",VLOOKUP(CG9,'IT Cattle'!1:5999,9))</f>
        <v>283.6758857142857</v>
      </c>
      <c r="CH15" s="216">
        <f>IF(ISERROR(VLOOKUP(CH9,'IT Cattle'!1:5999,9)), "-",VLOOKUP(CH9,'IT Cattle'!1:5999,9))</f>
        <v>281.36045714285717</v>
      </c>
      <c r="CI15" s="216">
        <f>IF(ISERROR(VLOOKUP(CI9,'IT Cattle'!1:5999,9)), "-",VLOOKUP(CI9,'IT Cattle'!1:5999,9))</f>
        <v>281.79062857142861</v>
      </c>
      <c r="CJ15" s="216">
        <f>IF(ISERROR(VLOOKUP(CJ9,'IT Cattle'!1:5999,9)), "-",VLOOKUP(CJ9,'IT Cattle'!1:5999,9))</f>
        <v>283.05371428571425</v>
      </c>
      <c r="CK15" s="216">
        <f>IF(ISERROR(VLOOKUP(CK9,'IT Cattle'!1:5999,9)), "-",VLOOKUP(CK9,'IT Cattle'!1:5999,9))</f>
        <v>283.66217142857141</v>
      </c>
      <c r="CL15" s="216">
        <f>IF(ISERROR(VLOOKUP(CL9,'IT Cattle'!1:5999,9)), "-",VLOOKUP(CL9,'IT Cattle'!1:5999,9))</f>
        <v>284.30080000000004</v>
      </c>
      <c r="CM15" s="216">
        <f>IF(ISERROR(VLOOKUP(CM9,'IT Cattle'!1:5999,9)), "-",VLOOKUP(CM9,'IT Cattle'!1:5999,9))</f>
        <v>284.01234285714287</v>
      </c>
      <c r="CN15" s="216">
        <f>IF(ISERROR(VLOOKUP(CN9,'IT Cattle'!1:5999,9)), "-",VLOOKUP(CN9,'IT Cattle'!1:5999,9))</f>
        <v>283.60777142857148</v>
      </c>
      <c r="CO15" s="216">
        <f>IF(ISERROR(VLOOKUP(CO9,'IT Cattle'!1:5999,9)), "-",VLOOKUP(CO9,'IT Cattle'!1:5999,9))</f>
        <v>280.30674285714292</v>
      </c>
      <c r="CP15" s="216">
        <f>IF(ISERROR(VLOOKUP(CP9,'IT Cattle'!1:5999,9)), "-",VLOOKUP(CP9,'IT Cattle'!1:5999,9))</f>
        <v>280.83885714285714</v>
      </c>
      <c r="CQ15" s="216">
        <f>IF(ISERROR(VLOOKUP(CQ9,'IT Cattle'!1:5999,9)), "-",VLOOKUP(CQ9,'IT Cattle'!1:5999,9))</f>
        <v>282.9581714285714</v>
      </c>
      <c r="CR15" s="216">
        <f>IF(ISERROR(VLOOKUP(CR9,'IT Cattle'!1:5999,9)), "-",VLOOKUP(CR9,'IT Cattle'!1:5999,9))</f>
        <v>284.15131428571425</v>
      </c>
      <c r="CS15" s="216">
        <f>IF(ISERROR(VLOOKUP(CS9,'IT Cattle'!1:5999,9)), "-",VLOOKUP(CS9,'IT Cattle'!1:5999,9))</f>
        <v>282.62720000000002</v>
      </c>
      <c r="CT15" s="216">
        <f>IF(ISERROR(VLOOKUP(CT9,'IT Cattle'!1:5999,9)), "-",VLOOKUP(CT9,'IT Cattle'!1:5999,9))</f>
        <v>283.3074285714286</v>
      </c>
      <c r="CU15" s="216">
        <f>IF(ISERROR(VLOOKUP(CU9,'IT Cattle'!1:5999,9)), "-",VLOOKUP(CU9,'IT Cattle'!1:5999,9))</f>
        <v>298.78123571428574</v>
      </c>
      <c r="CV15" s="216">
        <f>IF(ISERROR(VLOOKUP(CV9,'IT Cattle'!1:5999,9)), "-",VLOOKUP(CV9,'IT Cattle'!1:5999,9))</f>
        <v>283.31382857142859</v>
      </c>
      <c r="CW15" s="216">
        <f>IF(ISERROR(VLOOKUP(CW9,'IT Cattle'!1:5999,9)), "-",VLOOKUP(CW9,'IT Cattle'!1:5999,9))</f>
        <v>280.1069714285714</v>
      </c>
      <c r="CX15" s="216">
        <f>IF(ISERROR(VLOOKUP(CX9,'IT Cattle'!1:5999,9)), "-",VLOOKUP(CX9,'IT Cattle'!1:5999,9))</f>
        <v>280.0219428571429</v>
      </c>
      <c r="CY15" s="216">
        <f>IF(ISERROR(VLOOKUP(CY9,'IT Cattle'!1:5999,9)), "-",VLOOKUP(CY9,'IT Cattle'!1:5999,9))</f>
        <v>279.79931428571427</v>
      </c>
      <c r="CZ15" s="216">
        <f>IF(ISERROR(VLOOKUP(CZ9,'IT Cattle'!1:5999,9)), "-",VLOOKUP(CZ9,'IT Cattle'!1:5999,9))</f>
        <v>278.15817142857145</v>
      </c>
      <c r="DA15" s="216">
        <f>IF(ISERROR(VLOOKUP(DA9,'IT Cattle'!1:5999,9)), "-",VLOOKUP(DA9,'IT Cattle'!1:5999,9))</f>
        <v>258.587425</v>
      </c>
      <c r="DB15" s="216">
        <f>IF(ISERROR(VLOOKUP(DB9,'IT Cattle'!1:5999,9)), "-",VLOOKUP(DB9,'IT Cattle'!1:5999,9))</f>
        <v>260.35329999999993</v>
      </c>
      <c r="DC15" s="216">
        <f>IF(ISERROR(VLOOKUP(DC9,'IT Cattle'!1:5999,9)), "-",VLOOKUP(DC9,'IT Cattle'!1:5999,9))</f>
        <v>253.12732142857138</v>
      </c>
      <c r="DD15" s="216">
        <f>IF(ISERROR(VLOOKUP(DD9,'IT Cattle'!1:5999,9)), "-",VLOOKUP(DD9,'IT Cattle'!1:5999,9))</f>
        <v>252.76589285714289</v>
      </c>
      <c r="DE15" s="216">
        <f>IF(ISERROR(VLOOKUP(DE9,'IT Cattle'!1:5999,9)), "-",VLOOKUP(DE9,'IT Cattle'!1:5999,9))</f>
        <v>251.99703571428569</v>
      </c>
      <c r="DF15" s="216">
        <f>IF(ISERROR(VLOOKUP(DF9,'IT Cattle'!1:5999,9)), "-",VLOOKUP(DF9,'IT Cattle'!1:5999,9))</f>
        <v>251.83398214285711</v>
      </c>
      <c r="DG15" s="216">
        <f>IF(ISERROR(VLOOKUP(DG9,'IT Cattle'!1:5999,9)), "-",VLOOKUP(DG9,'IT Cattle'!1:5999,9))</f>
        <v>247.3360142857143</v>
      </c>
      <c r="DH15" s="216">
        <f>IF(ISERROR(VLOOKUP(DH9,'IT Cattle'!1:5999,9)), "-",VLOOKUP(DH9,'IT Cattle'!1:5999,9))</f>
        <v>247.79891071428574</v>
      </c>
      <c r="DI15" s="216">
        <f>IF(ISERROR(VLOOKUP(DI9,'IT Cattle'!1:5999,9)), "-",VLOOKUP(DI9,'IT Cattle'!1:5999,9))</f>
        <v>248.043475</v>
      </c>
      <c r="DJ15" s="216">
        <f>IF(ISERROR(VLOOKUP(DJ9,'IT Cattle'!1:5999,9)), "-",VLOOKUP(DJ9,'IT Cattle'!1:5999,9))</f>
        <v>247.48695000000004</v>
      </c>
      <c r="DK15" s="216">
        <f>IF(ISERROR(VLOOKUP(DK9,'IT Cattle'!1:5999,9)), "-",VLOOKUP(DK9,'IT Cattle'!1:5999,9))</f>
        <v>249.31270714285719</v>
      </c>
      <c r="DL15" s="216">
        <f>IF(ISERROR(VLOOKUP(DL9,'IT Cattle'!1:5999,9)), "-",VLOOKUP(DL9,'IT Cattle'!1:5999,9))</f>
        <v>249.89667500000002</v>
      </c>
      <c r="DM15" s="216">
        <f>IF(ISERROR(VLOOKUP(DM9,'IT Cattle'!1:5999,9)), "-",VLOOKUP(DM9,'IT Cattle'!1:5999,9))</f>
        <v>249.81031071428572</v>
      </c>
      <c r="DN15" s="216">
        <f>IF(ISERROR(VLOOKUP(DN9,'IT Cattle'!1:5999,9)), "-",VLOOKUP(DN9,'IT Cattle'!1:5999,9))</f>
        <v>251.33984642857143</v>
      </c>
      <c r="DO15" s="216">
        <f>IF(ISERROR(VLOOKUP(DO9,'IT Cattle'!1:5999,9)), "-",VLOOKUP(DO9,'IT Cattle'!1:5999,9))</f>
        <v>251.48715000000004</v>
      </c>
      <c r="DP15" s="216">
        <f>IF(ISERROR(VLOOKUP(DP9,'IT Cattle'!1:5999,9)), "-",VLOOKUP(DP9,'IT Cattle'!1:5999,9))</f>
        <v>251.58562142857147</v>
      </c>
      <c r="DQ15" s="216">
        <f>IF(ISERROR(VLOOKUP(DQ9,'IT Cattle'!1:5999,9)), "-",VLOOKUP(DQ9,'IT Cattle'!1:5999,9))</f>
        <v>253.11515714285719</v>
      </c>
      <c r="DR15" s="216">
        <f>IF(ISERROR(VLOOKUP(DR9,'IT Cattle'!1:5999,9)), "-",VLOOKUP(DR9,'IT Cattle'!1:5999,9))</f>
        <v>252.66921071428575</v>
      </c>
      <c r="DS15" s="216">
        <f>IF(ISERROR(VLOOKUP(DS9,'IT Cattle'!1:5999,9)), "-",VLOOKUP(DS9,'IT Cattle'!1:5999,9))</f>
        <v>253.84602500000005</v>
      </c>
      <c r="DT15" s="216">
        <f>IF(ISERROR(VLOOKUP(DT9,'IT Cattle'!1:5999,9)), "-",VLOOKUP(DT9,'IT Cattle'!1:5999,9))</f>
        <v>254.64671071428572</v>
      </c>
      <c r="DU15" s="216">
        <f>IF(ISERROR(VLOOKUP(DU9,'IT Cattle'!1:5999,9)), "-",VLOOKUP(DU9,'IT Cattle'!1:5999,9))</f>
        <v>253.7084071428572</v>
      </c>
      <c r="DV15" s="216">
        <f>IF(ISERROR(VLOOKUP(DV9,'IT Cattle'!1:5999,9)), "-",VLOOKUP(DV9,'IT Cattle'!1:5999,9))</f>
        <v>251.89596785714286</v>
      </c>
      <c r="DW15" s="216">
        <f>IF(ISERROR(VLOOKUP(DW9,'IT Cattle'!1:5999,9)), "-",VLOOKUP(DW9,'IT Cattle'!1:5999,9))</f>
        <v>251.64212142857147</v>
      </c>
      <c r="DX15" s="216">
        <f>IF(ISERROR(VLOOKUP(DX9,'IT Cattle'!1:5999,9)), "-",VLOOKUP(DX9,'IT Cattle'!1:5999,9))</f>
        <v>251.74624285714282</v>
      </c>
      <c r="DY15" s="216">
        <f>IF(ISERROR(VLOOKUP(DY9,'IT Cattle'!1:5999,9)), "-",VLOOKUP(DY9,'IT Cattle'!1:5999,9))</f>
        <v>250.47902857142864</v>
      </c>
      <c r="DZ15" s="216">
        <f>IF(ISERROR(VLOOKUP(DZ9,'IT Cattle'!1:5999,9)), "-",VLOOKUP(DZ9,'IT Cattle'!1:5999,9))</f>
        <v>247.82231785714291</v>
      </c>
      <c r="EA15" s="216">
        <f>IF(ISERROR(VLOOKUP(EA9,'IT Cattle'!1:5999,9)), "-",VLOOKUP(EA9,'IT Cattle'!1:5999,9))</f>
        <v>248.23920714285714</v>
      </c>
      <c r="EB15" s="216">
        <f>IF(ISERROR(VLOOKUP(EB9,'IT Cattle'!1:5999,9)), "-",VLOOKUP(EB9,'IT Cattle'!1:5999,9))</f>
        <v>249.67915000000005</v>
      </c>
      <c r="EC15" s="216">
        <f>IF(ISERROR(VLOOKUP(EC9,'IT Cattle'!1:5999,9)), "-",VLOOKUP(EC9,'IT Cattle'!1:5999,9))</f>
        <v>249.97295000000003</v>
      </c>
      <c r="ED15" s="216">
        <f>IF(ISERROR(VLOOKUP(ED9,'IT Cattle'!1:5999,9)), "-",VLOOKUP(ED9,'IT Cattle'!1:5999,9))</f>
        <v>255.47367857142856</v>
      </c>
      <c r="EE15" s="216">
        <f>IF(ISERROR(VLOOKUP(EE9,'IT Cattle'!1:5999,9)), "-",VLOOKUP(EE9,'IT Cattle'!1:5999,9))</f>
        <v>256.43015357142855</v>
      </c>
      <c r="EF15" s="216">
        <f>IF(ISERROR(VLOOKUP(EF9,'IT Cattle'!1:5999,9)), "-",VLOOKUP(EF9,'IT Cattle'!1:5999,9))</f>
        <v>259.4922107142857</v>
      </c>
      <c r="EG15" s="216">
        <f>IF(ISERROR(VLOOKUP(EG9,'IT Cattle'!1:5999,9)), "-",VLOOKUP(EG9,'IT Cattle'!1:5999,9))</f>
        <v>259.56617142857141</v>
      </c>
      <c r="EH15" s="216">
        <f>IF(ISERROR(VLOOKUP(EH9,'IT Cattle'!1:5999,9)), "-",VLOOKUP(EH9,'IT Cattle'!1:5999,9))</f>
        <v>260.43406071428575</v>
      </c>
      <c r="EI15" s="216">
        <f>IF(ISERROR(VLOOKUP(EI9,'IT Cattle'!1:5999,9)), "-",VLOOKUP(EI9,'IT Cattle'!1:5999,9))</f>
        <v>262.92031071428568</v>
      </c>
      <c r="EJ15" s="216">
        <f>IF(ISERROR(VLOOKUP(EJ9,'IT Cattle'!1:5999,9)), "-",VLOOKUP(EJ9,'IT Cattle'!1:5999,9))</f>
        <v>263.46853928571426</v>
      </c>
      <c r="EK15" s="216">
        <f>IF(ISERROR(VLOOKUP(EK9,'IT Cattle'!1:5999,9)), "-",VLOOKUP(EK9,'IT Cattle'!1:5999,9))</f>
        <v>263.64612857142856</v>
      </c>
      <c r="EL15" s="216">
        <f>IF(ISERROR(VLOOKUP(EL9,'IT Cattle'!1:5999,9)), "-",VLOOKUP(EL9,'IT Cattle'!1:5999,9))</f>
        <v>263.09622857142853</v>
      </c>
      <c r="EM15" s="216">
        <f>IF(ISERROR(VLOOKUP(EM9,'IT Cattle'!1:5999,9)), "-",VLOOKUP(EM9,'IT Cattle'!1:5999,9))</f>
        <v>263.17353214285714</v>
      </c>
      <c r="EN15" s="216">
        <f>IF(ISERROR(VLOOKUP(EN9,'IT Cattle'!1:5999,9)), "-",VLOOKUP(EN9,'IT Cattle'!1:5999,9))</f>
        <v>277.41205357142854</v>
      </c>
      <c r="EO15" s="216">
        <f>IF(ISERROR(VLOOKUP(EO9,'IT Cattle'!1:5999,9)), "-",VLOOKUP(EO9,'IT Cattle'!1:5999,9))</f>
        <v>273.16339285714287</v>
      </c>
      <c r="EP15" s="216">
        <f>IF(ISERROR(VLOOKUP(EP9,'IT Cattle'!1:5999,9)), "-",VLOOKUP(EP9,'IT Cattle'!1:5999,9))</f>
        <v>298.90366428571423</v>
      </c>
      <c r="EQ15" s="216">
        <f>IF(ISERROR(VLOOKUP(EQ9,'IT Cattle'!1:5999,9)), "-",VLOOKUP(EQ9,'IT Cattle'!1:5999,9))</f>
        <v>320.14097857142855</v>
      </c>
      <c r="ER15" s="216">
        <f>IF(ISERROR(VLOOKUP(ER9,'IT Cattle'!1:5999,9)), "-",VLOOKUP(ER9,'IT Cattle'!1:5999,9))</f>
        <v>320.25308571428576</v>
      </c>
      <c r="ES15" s="216">
        <f>IF(ISERROR(VLOOKUP(ES9,'IT Cattle'!1:5999,9)), "-",VLOOKUP(ES9,'IT Cattle'!1:5999,9))</f>
        <v>318.60276428571433</v>
      </c>
      <c r="ET15" s="216">
        <f>IF(ISERROR(VLOOKUP(ET9,'IT Cattle'!1:5999,9)), "-",VLOOKUP(ET9,'IT Cattle'!1:5999,9))</f>
        <v>301.70999999999998</v>
      </c>
      <c r="EU15" s="216">
        <f>IF(ISERROR(VLOOKUP(EU9,'IT Cattle'!1:5999,9)), "-",VLOOKUP(EU9,'IT Cattle'!1:5999,9))</f>
        <v>300.88049999999998</v>
      </c>
      <c r="EV15" s="216">
        <f>IF(ISERROR(VLOOKUP(EV9,'IT Cattle'!1:5999,9)), "-",VLOOKUP(EV9,'IT Cattle'!1:5999,9))</f>
        <v>300.11399999999998</v>
      </c>
      <c r="EW15" s="216">
        <f>IF(ISERROR(VLOOKUP(EW9,'IT Cattle'!1:5999,9)), "-",VLOOKUP(EW9,'IT Cattle'!1:5999,9))</f>
        <v>292.07602857142859</v>
      </c>
      <c r="EX15" s="216">
        <f>IF(ISERROR(VLOOKUP(EX9,'IT Cattle'!1:5999,9)), "-",VLOOKUP(EX9,'IT Cattle'!1:5999,9))</f>
        <v>291.03562857142856</v>
      </c>
      <c r="EY15" s="216">
        <f>IF(ISERROR(VLOOKUP(EY9,'IT Cattle'!1:5999,9)), "-",VLOOKUP(EY9,'IT Cattle'!1:5999,9))</f>
        <v>291.51211428571429</v>
      </c>
      <c r="EZ15" s="216">
        <f>IF(ISERROR(VLOOKUP(EZ9,'IT Cattle'!1:5999,9)), "-",VLOOKUP(EZ9,'IT Cattle'!1:5999,9))</f>
        <v>293.02511428571427</v>
      </c>
      <c r="FA15" s="216">
        <f>IF(ISERROR(VLOOKUP(FA9,'IT Cattle'!1:5999,9)), "-",VLOOKUP(FA9,'IT Cattle'!1:5999,9))</f>
        <v>293.85131428571424</v>
      </c>
      <c r="FB15" s="216">
        <f>IF(ISERROR(VLOOKUP(FB9,'IT Cattle'!1:5999,9)), "-",VLOOKUP(FB9,'IT Cattle'!1:5999,9))</f>
        <v>293.88142857142861</v>
      </c>
      <c r="FC15" s="216">
        <f>IF(ISERROR(VLOOKUP(FC9,'IT Cattle'!1:5999,9)), "-",VLOOKUP(FC9,'IT Cattle'!1:5999,9))</f>
        <v>275.50902857142859</v>
      </c>
      <c r="FD15" s="216">
        <f>IF(ISERROR(VLOOKUP(FD9,'IT Cattle'!1:5999,9)), "-",VLOOKUP(FD9,'IT Cattle'!1:5999,9))</f>
        <v>247.09187499999996</v>
      </c>
      <c r="FE15" s="216">
        <f>IF(ISERROR(VLOOKUP(FE9,'IT Cattle'!1:5999,9)), "-",VLOOKUP(FE9,'IT Cattle'!1:5999,9))</f>
        <v>250.04121428571423</v>
      </c>
      <c r="FF15" s="216">
        <f>IF(ISERROR(VLOOKUP(FF9,'IT Cattle'!1:5999,9)), "-",VLOOKUP(FF9,'IT Cattle'!1:5999,9))</f>
        <v>252.93469642857147</v>
      </c>
      <c r="FG15" s="216">
        <f>IF(ISERROR(VLOOKUP(FG9,'IT Cattle'!1:5999,9)), "-",VLOOKUP(FG9,'IT Cattle'!1:5999,9))</f>
        <v>273.99792857142853</v>
      </c>
      <c r="FH15" s="216">
        <f>IF(ISERROR(VLOOKUP(FH9,'IT Cattle'!1:5999,9)), "-",VLOOKUP(FH9,'IT Cattle'!1:5999,9))</f>
        <v>274.83182857142856</v>
      </c>
      <c r="FI15" s="216">
        <f>IF(ISERROR(VLOOKUP(FI9,'IT Cattle'!1:5999,9)), "-",VLOOKUP(FI9,'IT Cattle'!1:5999,9))</f>
        <v>275.87652857142859</v>
      </c>
      <c r="FJ15" s="216">
        <f>IF(ISERROR(VLOOKUP(FJ9,'IT Cattle'!1:5999,9)), "-",VLOOKUP(FJ9,'IT Cattle'!1:5999,9))</f>
        <v>272.1532428571428</v>
      </c>
      <c r="FK15" s="216">
        <f>IF(ISERROR(VLOOKUP(FK9,'IT Cattle'!1:5999,9)), "-",VLOOKUP(FK9,'IT Cattle'!1:5999,9))</f>
        <v>273.0255428571428</v>
      </c>
      <c r="FL15" s="216">
        <f>IF(ISERROR(VLOOKUP(FL9,'IT Cattle'!1:5999,9)), "-",VLOOKUP(FL9,'IT Cattle'!1:5999,9))</f>
        <v>260.04797142857143</v>
      </c>
      <c r="FM15" s="216">
        <f>IF(ISERROR(VLOOKUP(FM9,'IT Cattle'!1:5999,9)), "-",VLOOKUP(FM9,'IT Cattle'!1:5999,9))</f>
        <v>260.41875714285715</v>
      </c>
      <c r="FN15" s="216">
        <f>IF(ISERROR(VLOOKUP(FN9,'IT Cattle'!1:5999,9)), "-",VLOOKUP(FN9,'IT Cattle'!1:5999,9))</f>
        <v>260.7448</v>
      </c>
      <c r="FO15" s="216">
        <f>IF(ISERROR(VLOOKUP(FO9,'IT Cattle'!1:5999,9)), "-",VLOOKUP(FO9,'IT Cattle'!1:5999,9))</f>
        <v>259.67635714285717</v>
      </c>
      <c r="FP15" s="216">
        <f>IF(ISERROR(VLOOKUP(FP9,'IT Cattle'!1:5999,9)), "-",VLOOKUP(FP9,'IT Cattle'!1:5999,9))</f>
        <v>264.11211428571431</v>
      </c>
      <c r="FQ15" s="216">
        <f>IF(ISERROR(VLOOKUP(FQ9,'IT Cattle'!1:5999,9)), "-",VLOOKUP(FQ9,'IT Cattle'!1:5999,9))</f>
        <v>267.34810000000004</v>
      </c>
      <c r="FR15" s="216">
        <f>IF(ISERROR(VLOOKUP(FR9,'IT Cattle'!1:5999,9)), "-",VLOOKUP(FR9,'IT Cattle'!1:5999,9))</f>
        <v>267.1591857142858</v>
      </c>
      <c r="FS15" s="216">
        <f>IF(ISERROR(VLOOKUP(FS9,'IT Cattle'!1:5999,9)), "-",VLOOKUP(FS9,'IT Cattle'!1:5999,9))</f>
        <v>264.24800000000005</v>
      </c>
      <c r="FT15" s="216">
        <f>IF(ISERROR(VLOOKUP(FT9,'IT Cattle'!1:5999,9)), "-",VLOOKUP(FT9,'IT Cattle'!1:5999,9))</f>
        <v>262.73171428571425</v>
      </c>
      <c r="FU15" s="216">
        <f>IF(ISERROR(VLOOKUP(FU9,'IT Cattle'!1:5999,9)), "-",VLOOKUP(FU9,'IT Cattle'!1:5999,9))</f>
        <v>261.56964285714292</v>
      </c>
      <c r="FV15" s="216">
        <f>IF(ISERROR(VLOOKUP(FV9,'IT Cattle'!1:5999,9)), "-",VLOOKUP(FV9,'IT Cattle'!1:5999,9))</f>
        <v>258.70030000000008</v>
      </c>
      <c r="FW15" s="216">
        <f>IF(ISERROR(VLOOKUP(FW9,'IT Cattle'!1:5999,9)), "-",VLOOKUP(FW9,'IT Cattle'!1:5999,9))</f>
        <v>256.99427142857144</v>
      </c>
      <c r="FX15" s="216">
        <f>IF(ISERROR(VLOOKUP(FX9,'IT Cattle'!1:5999,9)), "-",VLOOKUP(FX9,'IT Cattle'!1:5999,9))</f>
        <v>256.63135714285721</v>
      </c>
      <c r="FY15" s="216">
        <f>IF(ISERROR(VLOOKUP(FY9,'IT Cattle'!1:5999,9)), "-",VLOOKUP(FY9,'IT Cattle'!1:5999,9))</f>
        <v>257.75034285714281</v>
      </c>
      <c r="FZ15" s="216">
        <f>IF(ISERROR(VLOOKUP(FZ9,'IT Cattle'!1:5999,9)), "-",VLOOKUP(FZ9,'IT Cattle'!1:5999,9))</f>
        <v>258.11491428571435</v>
      </c>
      <c r="GA15" s="216">
        <f>IF(ISERROR(VLOOKUP(GA9,'IT Cattle'!1:5999,9)), "-",VLOOKUP(GA9,'IT Cattle'!1:5999,9))</f>
        <v>265.27549285714286</v>
      </c>
      <c r="GB15" s="216">
        <f>IF(ISERROR(VLOOKUP(GB9,'IT Cattle'!1:5999,9)), "-",VLOOKUP(GB9,'IT Cattle'!1:5999,9))</f>
        <v>271.94040000000001</v>
      </c>
      <c r="GC15" s="216">
        <f>IF(ISERROR(VLOOKUP(GC9,'IT Cattle'!1:5999,9)), "-",VLOOKUP(GC9,'IT Cattle'!1:5999,9))</f>
        <v>271.61910000000006</v>
      </c>
      <c r="GD15" s="216">
        <f>IF(ISERROR(VLOOKUP(GD9,'IT Cattle'!1:5999,9)), "-",VLOOKUP(GD9,'IT Cattle'!1:5999,9))</f>
        <v>280.09428571428572</v>
      </c>
      <c r="GE15" s="216">
        <f>IF(ISERROR(VLOOKUP(GE9,'IT Cattle'!1:5999,9)), "-",VLOOKUP(GE9,'IT Cattle'!1:5999,9))</f>
        <v>287.35534285714283</v>
      </c>
      <c r="GF15" s="216">
        <f>IF(ISERROR(VLOOKUP(GF9,'IT Cattle'!1:5999,9)), "-",VLOOKUP(GF9,'IT Cattle'!1:5999,9))</f>
        <v>295.60881428571429</v>
      </c>
      <c r="GG15" s="216">
        <f>IF(ISERROR(VLOOKUP(GG9,'IT Cattle'!1:5999,9)), "-",VLOOKUP(GG9,'IT Cattle'!1:5999,9))</f>
        <v>294.87149999999997</v>
      </c>
      <c r="GH15" s="216">
        <f>IF(ISERROR(VLOOKUP(GH9,'IT Cattle'!1:5999,9)), "-",VLOOKUP(GH9,'IT Cattle'!1:5999,9))</f>
        <v>309.53512142857147</v>
      </c>
      <c r="GI15" s="216">
        <f>IF(ISERROR(VLOOKUP(GI9,'IT Cattle'!1:5999,9)), "-",VLOOKUP(GI9,'IT Cattle'!1:5999,9))</f>
        <v>306.88261428571428</v>
      </c>
      <c r="GJ15" s="216">
        <f>IF(ISERROR(VLOOKUP(GJ9,'IT Cattle'!1:5999,9)), "-",VLOOKUP(GJ9,'IT Cattle'!1:5999,9))</f>
        <v>308.71960714285717</v>
      </c>
      <c r="GK15" s="216">
        <f>IF(ISERROR(VLOOKUP(GK9,'IT Cattle'!1:5999,9)), "-",VLOOKUP(GK9,'IT Cattle'!1:5999,9))</f>
        <v>311.65785714285715</v>
      </c>
      <c r="GL15" s="216">
        <f>IF(ISERROR(VLOOKUP(GL9,'IT Cattle'!1:5999,9)), "-",VLOOKUP(GL9,'IT Cattle'!1:5999,9))</f>
        <v>310.5399142857143</v>
      </c>
      <c r="GM15" s="216">
        <f>IF(ISERROR(VLOOKUP(GM9,'IT Cattle'!1:5999,9)), "-",VLOOKUP(GM9,'IT Cattle'!1:5999,9))</f>
        <v>310.39912857142855</v>
      </c>
      <c r="GN15" s="216">
        <f>IF(ISERROR(VLOOKUP(GN9,'IT Cattle'!1:5999,9)), "-",VLOOKUP(GN9,'IT Cattle'!1:5999,9))</f>
        <v>311.58016428571432</v>
      </c>
      <c r="GO15" s="216">
        <f>IF(ISERROR(VLOOKUP(GO9,'IT Cattle'!1:5999,9)), "-",VLOOKUP(GO9,'IT Cattle'!1:5999,9))</f>
        <v>309.19619285714293</v>
      </c>
      <c r="GP15" s="216">
        <f>IF(ISERROR(VLOOKUP(GP9,'IT Cattle'!1:5999,9)), "-",VLOOKUP(GP9,'IT Cattle'!1:5999,9))</f>
        <v>307.84465000000006</v>
      </c>
      <c r="GQ15" s="216">
        <f>IF(ISERROR(VLOOKUP(GQ9,'IT Cattle'!1:5999,9)), "-",VLOOKUP(GQ9,'IT Cattle'!1:5999,9))</f>
        <v>308.97197857142862</v>
      </c>
      <c r="GR15" s="216">
        <f>IF(ISERROR(VLOOKUP(GR9,'IT Cattle'!1:5999,9)), "-",VLOOKUP(GR9,'IT Cattle'!1:5999,9))</f>
        <v>306.35075714285722</v>
      </c>
      <c r="GS15" s="216">
        <f>IF(ISERROR(VLOOKUP(GS9,'IT Cattle'!1:5999,9)), "-",VLOOKUP(GS9,'IT Cattle'!1:5999,9))</f>
        <v>295.88692142857138</v>
      </c>
      <c r="GT15" s="216">
        <f>IF(ISERROR(VLOOKUP(GT9,'IT Cattle'!1:5999,9)), "-",VLOOKUP(GT9,'IT Cattle'!1:5999,9))</f>
        <v>299.59362857142861</v>
      </c>
      <c r="GU15" s="216">
        <f>IF(ISERROR(VLOOKUP(GU9,'IT Cattle'!1:5999,9)), "-",VLOOKUP(GU9,'IT Cattle'!1:5999,9))</f>
        <v>307.98177142857139</v>
      </c>
      <c r="GV15" s="216">
        <f>IF(ISERROR(VLOOKUP(GV9,'IT Cattle'!1:5999,9)), "-",VLOOKUP(GV9,'IT Cattle'!1:5999,9))</f>
        <v>312.59575714285711</v>
      </c>
      <c r="GW15" s="216">
        <f>IF(ISERROR(VLOOKUP(GW9,'IT Cattle'!1:5999,9)), "-",VLOOKUP(GW9,'IT Cattle'!1:5999,9))</f>
        <v>323.57844285714282</v>
      </c>
      <c r="GX15" s="216">
        <f>IF(ISERROR(VLOOKUP(GX9,'IT Cattle'!1:5999,9)), "-",VLOOKUP(GX9,'IT Cattle'!1:5999,9))</f>
        <v>323.77774999999997</v>
      </c>
      <c r="GY15" s="216">
        <f>IF(ISERROR(VLOOKUP(GY9,'IT Cattle'!1:5999,9)), "-",VLOOKUP(GY9,'IT Cattle'!1:5999,9))</f>
        <v>322.86022857142854</v>
      </c>
      <c r="GZ15" s="216">
        <f>IF(ISERROR(VLOOKUP(GZ9,'IT Cattle'!1:5999,9)), "-",VLOOKUP(GZ9,'IT Cattle'!1:5999,9))</f>
        <v>320.35841428571439</v>
      </c>
      <c r="HA15" s="216">
        <f>IF(ISERROR(VLOOKUP(HA9,'IT Cattle'!1:5999,9)), "-",VLOOKUP(HA9,'IT Cattle'!1:5999,9))</f>
        <v>318.53393571428575</v>
      </c>
      <c r="HB15" s="216">
        <f>IF(ISERROR(VLOOKUP(HB9,'IT Cattle'!1:5999,9)), "-",VLOOKUP(HB9,'IT Cattle'!1:5999,9))</f>
        <v>319.40472142857146</v>
      </c>
      <c r="HC15" s="216">
        <f>IF(ISERROR(VLOOKUP(HC9,'IT Cattle'!1:5999,9)), "-",VLOOKUP(HC9,'IT Cattle'!1:5999,9))</f>
        <v>318.03597142857137</v>
      </c>
      <c r="HD15" s="216">
        <f>IF(ISERROR(VLOOKUP(HD9,'IT Cattle'!1:5999,9)), "-",VLOOKUP(HD9,'IT Cattle'!1:5999,9))</f>
        <v>310.20102857142854</v>
      </c>
      <c r="HE15" s="216">
        <f>IF(ISERROR(VLOOKUP(HE9,'IT Cattle'!1:5999,9)), "-",VLOOKUP(HE9,'IT Cattle'!1:5999,9))</f>
        <v>313.10949285714287</v>
      </c>
      <c r="HF15" s="216">
        <f>IF(ISERROR(VLOOKUP(HF9,'IT Cattle'!1:5999,9)), "-",VLOOKUP(HF9,'IT Cattle'!1:5999,9))</f>
        <v>308.45612142857141</v>
      </c>
      <c r="HG15" s="216">
        <f>IF(ISERROR(VLOOKUP(HG9,'IT Cattle'!1:5999,9)), "-",VLOOKUP(HG9,'IT Cattle'!1:5999,9))</f>
        <v>300.28203571428566</v>
      </c>
      <c r="HH15" s="216">
        <f>IF(ISERROR(VLOOKUP(HH9,'IT Cattle'!1:5999,9)), "-",VLOOKUP(HH9,'IT Cattle'!1:5999,9))</f>
        <v>299.8202142857142</v>
      </c>
      <c r="HI15" s="216">
        <f>IF(ISERROR(VLOOKUP(HI9,'IT Cattle'!1:5999,9)), "-",VLOOKUP(HI9,'IT Cattle'!1:5999,9))</f>
        <v>299.4301785714286</v>
      </c>
      <c r="HJ15" s="216">
        <f>IF(ISERROR(VLOOKUP(HJ9,'IT Cattle'!1:5999,9)), "-",VLOOKUP(HJ9,'IT Cattle'!1:5999,9))</f>
        <v>292.10860714285712</v>
      </c>
      <c r="HK15" s="216">
        <f>IF(ISERROR(VLOOKUP(HK9,'IT Cattle'!1:5999,9)), "-",VLOOKUP(HK9,'IT Cattle'!1:5999,9))</f>
        <v>293.93417857142856</v>
      </c>
      <c r="HL15" s="216">
        <f>IF(ISERROR(VLOOKUP(HL9,'IT Cattle'!1:5999,9)), "-",VLOOKUP(HL9,'IT Cattle'!1:5999,9))</f>
        <v>289.9442285714286</v>
      </c>
      <c r="HM15" s="216">
        <f>IF(ISERROR(VLOOKUP(HM9,'IT Cattle'!1:5999,9)), "-",VLOOKUP(HM9,'IT Cattle'!1:5999,9))</f>
        <v>287.76822857142855</v>
      </c>
      <c r="HN15" s="216">
        <f>IF(ISERROR(VLOOKUP(HN9,'IT Cattle'!1:5999,9)), "-",VLOOKUP(HN9,'IT Cattle'!1:5999,9))</f>
        <v>289.76320000000004</v>
      </c>
      <c r="HO15" s="216">
        <f>IF(ISERROR(VLOOKUP(HO9,'IT Cattle'!1:5999,9)), "-",VLOOKUP(HO9,'IT Cattle'!1:5999,9))</f>
        <v>290.74102857142867</v>
      </c>
      <c r="HP15" s="216" t="str">
        <f>IF(ISERROR(VLOOKUP(HP9,'IT Cattle'!1:5999,9)), "-",VLOOKUP(HP9,'IT Cattle'!1:5999,9))</f>
        <v>na</v>
      </c>
      <c r="HQ15" s="216">
        <f>IF(ISERROR(VLOOKUP(HQ9,'IT Cattle'!1:5999,9)), "-",VLOOKUP(HQ9,'IT Cattle'!1:5999,9))</f>
        <v>288.66057142857147</v>
      </c>
      <c r="HR15" s="216" t="str">
        <f>IF(ISERROR(VLOOKUP(HR9,'IT Cattle'!1:5999,9)), "-",VLOOKUP(HR9,'IT Cattle'!1:5999,9))</f>
        <v>na</v>
      </c>
      <c r="HS15" s="216" t="str">
        <f>IF(ISERROR(VLOOKUP(HS9,'IT Cattle'!1:5999,9)), "-",VLOOKUP(HS9,'IT Cattle'!1:5999,9))</f>
        <v>na</v>
      </c>
      <c r="HT15" s="216" t="str">
        <f>IF(ISERROR(VLOOKUP(HT9,'IT Cattle'!1:5999,9)), "-",VLOOKUP(HT9,'IT Cattle'!1:5999,9))</f>
        <v>na</v>
      </c>
      <c r="HU15" s="216">
        <f>IF(ISERROR(VLOOKUP(HU9,'IT Cattle'!1:5999,9)), "-",VLOOKUP(HU9,'IT Cattle'!1:5999,9))</f>
        <v>285.56480000000005</v>
      </c>
      <c r="HV15" s="216">
        <f>IF(ISERROR(VLOOKUP(HV9,'IT Cattle'!1:5999,9)), "-",VLOOKUP(HV9,'IT Cattle'!1:5999,9))</f>
        <v>291.30605714285713</v>
      </c>
      <c r="HW15" s="216">
        <f>IF(ISERROR(VLOOKUP(HW9,'IT Cattle'!1:5999,9)), "-",VLOOKUP(HW9,'IT Cattle'!1:5999,9))</f>
        <v>293.61462857142851</v>
      </c>
      <c r="HX15" s="216">
        <f>IF(ISERROR(VLOOKUP(HX9,'IT Cattle'!1:5999,9)), "-",VLOOKUP(HX9,'IT Cattle'!1:5999,9))</f>
        <v>292.78537142857147</v>
      </c>
      <c r="HY15" s="216">
        <f>IF(ISERROR(VLOOKUP(HY9,'IT Cattle'!1:5999,9)), "-",VLOOKUP(HY9,'IT Cattle'!1:5999,9))</f>
        <v>290.79679999999996</v>
      </c>
      <c r="HZ15" s="216">
        <f>IF(ISERROR(VLOOKUP(HZ9,'IT Cattle'!1:5999,9)), "-",VLOOKUP(HZ9,'IT Cattle'!1:5999,9))</f>
        <v>291.3476571428572</v>
      </c>
      <c r="IA15" s="216">
        <f>IF(ISERROR(VLOOKUP(IA9,'IT Cattle'!1:5999,9)), "-",VLOOKUP(IA9,'IT Cattle'!1:5999,9))</f>
        <v>290.33874285714296</v>
      </c>
      <c r="IB15" s="216">
        <f>IF(ISERROR(VLOOKUP(IB9,'IT Cattle'!1:5999,9)), "-",VLOOKUP(IB9,'IT Cattle'!1:5999,9))</f>
        <v>290.38125714285712</v>
      </c>
      <c r="IC15" s="216">
        <f>IF(ISERROR(VLOOKUP(IC9,'IT Cattle'!1:5999,9)), "-",VLOOKUP(IC9,'IT Cattle'!1:5999,9))</f>
        <v>289.67131428571429</v>
      </c>
      <c r="ID15" s="216">
        <f>IF(ISERROR(VLOOKUP(ID9,'IT Cattle'!1:5999,9)), "-",VLOOKUP(ID9,'IT Cattle'!1:5999,9))</f>
        <v>288.71634285714288</v>
      </c>
      <c r="IE15" s="216">
        <f>IF(ISERROR(VLOOKUP(IE9,'IT Cattle'!1:5999,9)), "-",VLOOKUP(IE9,'IT Cattle'!1:5999,9))</f>
        <v>287.04137142857144</v>
      </c>
      <c r="IF15" s="216">
        <f>IF(ISERROR(VLOOKUP(IF9,'IT Cattle'!1:5999,9)), "-",VLOOKUP(IF9,'IT Cattle'!1:5999,9))</f>
        <v>299.88434285714288</v>
      </c>
      <c r="IG15" s="216">
        <f>IF(ISERROR(VLOOKUP(IG9,'IT Cattle'!1:5999,9)), "-",VLOOKUP(IG9,'IT Cattle'!1:5999,9))</f>
        <v>298.83675000000005</v>
      </c>
      <c r="IH15" s="216">
        <f>IF(ISERROR(VLOOKUP(IH9,'IT Cattle'!1:5999,9)), "-",VLOOKUP(IH9,'IT Cattle'!1:5999,9))</f>
        <v>328.75915000000009</v>
      </c>
      <c r="II15" s="216">
        <f>IF(ISERROR(VLOOKUP(II9,'IT Cattle'!1:5999,9)), "-",VLOOKUP(II9,'IT Cattle'!1:5999,9))</f>
        <v>332.84245714285714</v>
      </c>
      <c r="IJ15" s="216" t="str">
        <f>IF(ISERROR(VLOOKUP(IJ9,'IT Cattle'!1:5999,9)), "-",VLOOKUP(IJ9,'IT Cattle'!1:5999,9))</f>
        <v>na</v>
      </c>
      <c r="IK15" s="216" t="str">
        <f>IF(ISERROR(VLOOKUP(IK9,'IT Cattle'!1:5999,9)), "-",VLOOKUP(IK9,'IT Cattle'!1:5999,9))</f>
        <v>na</v>
      </c>
      <c r="IL15" s="216">
        <f>IF(ISERROR(VLOOKUP(IL9,'IT Cattle'!1:5999,9)), "-",VLOOKUP(IL9,'IT Cattle'!1:5999,9))</f>
        <v>329.06418571428577</v>
      </c>
      <c r="IM15" s="216">
        <f>IF(ISERROR(VLOOKUP(IM9,'IT Cattle'!1:5999,9)), "-",VLOOKUP(IM9,'IT Cattle'!1:5999,9))</f>
        <v>329.27015000000006</v>
      </c>
      <c r="IN15" s="216">
        <f>IF(ISERROR(VLOOKUP(IN9,'IT Cattle'!1:5999,9)), "-",VLOOKUP(IN9,'IT Cattle'!1:5999,9))</f>
        <v>326.27089285714288</v>
      </c>
      <c r="IO15" s="216">
        <f>IF(ISERROR(VLOOKUP(IO9,'IT Cattle'!1:5999,9)), "-",VLOOKUP(IO9,'IT Cattle'!1:5999,9))</f>
        <v>324.56269285714285</v>
      </c>
      <c r="IP15" s="216">
        <f>IF(ISERROR(VLOOKUP(IP9,'IT Cattle'!1:5999,9)), "-",VLOOKUP(IP9,'IT Cattle'!1:5999,9))</f>
        <v>323.44579285714286</v>
      </c>
      <c r="IQ15" s="216">
        <f>IF(ISERROR(VLOOKUP(IQ9,'IT Cattle'!1:5999,9)), "-",VLOOKUP(IQ9,'IT Cattle'!1:5999,9))</f>
        <v>320.9768285714286</v>
      </c>
      <c r="IR15" s="216">
        <f>IF(ISERROR(VLOOKUP(IR9,'IT Cattle'!1:5999,9)), "-",VLOOKUP(IR9,'IT Cattle'!1:5999,9))</f>
        <v>320.21450000000004</v>
      </c>
      <c r="IS15" s="216">
        <f>IF(ISERROR(VLOOKUP(IS9,'IT Cattle'!1:5999,9)), "-",VLOOKUP(IS9,'IT Cattle'!1:5999,9))</f>
        <v>317.45979285714287</v>
      </c>
      <c r="IT15" s="216">
        <f>IF(ISERROR(VLOOKUP(IT9,'IT Cattle'!1:5999,9)), "-",VLOOKUP(IT9,'IT Cattle'!1:5999,9))</f>
        <v>315.92835714285724</v>
      </c>
      <c r="IU15" s="216">
        <f>IF(ISERROR(VLOOKUP(IU9,'IT Cattle'!1:5999,9)), "-",VLOOKUP(IU9,'IT Cattle'!1:5999,9))</f>
        <v>315.60246428571429</v>
      </c>
      <c r="IV15" s="216">
        <f>IF(ISERROR(VLOOKUP(IV9,'IT Cattle'!1:5999,9)), "-",VLOOKUP(IV9,'IT Cattle'!1:5999,9))</f>
        <v>313.23622142857147</v>
      </c>
      <c r="IW15" s="216">
        <f>IF(ISERROR(VLOOKUP(IW9,'IT Cattle'!1:5999,9)), "-",VLOOKUP(IW9,'IT Cattle'!1:5999,9))</f>
        <v>312.97133571428577</v>
      </c>
      <c r="IX15" s="216">
        <f>IF(ISERROR(VLOOKUP(IX9,'IT Cattle'!1:5999,9)), "-",VLOOKUP(IX9,'IT Cattle'!1:5999,9))</f>
        <v>313.6486714285715</v>
      </c>
      <c r="IY15" s="216">
        <f>IF(ISERROR(VLOOKUP(IY9,'IT Cattle'!1:5999,9)), "-",VLOOKUP(IY9,'IT Cattle'!1:5999,9))</f>
        <v>311.18596428571436</v>
      </c>
      <c r="IZ15" s="216">
        <f>IF(ISERROR(VLOOKUP(IZ9,'IT Cattle'!1:5999,9)), "-",VLOOKUP(IZ9,'IT Cattle'!1:5999,9))</f>
        <v>313.59705000000002</v>
      </c>
      <c r="JA15" s="216">
        <f>IF(ISERROR(VLOOKUP(JA9,'IT Cattle'!1:5999,9)), "-",VLOOKUP(JA9,'IT Cattle'!1:5999,9))</f>
        <v>316.57545000000005</v>
      </c>
      <c r="JB15" s="216">
        <f>IF(ISERROR(VLOOKUP(JB9,'IT Cattle'!1:5999,9)), "-",VLOOKUP(JB9,'IT Cattle'!1:5999,9))</f>
        <v>316.17238571428572</v>
      </c>
      <c r="JC15" s="216">
        <f>IF(ISERROR(VLOOKUP(JC9,'IT Cattle'!1:5999,9)), "-",VLOOKUP(JC9,'IT Cattle'!1:5999,9))</f>
        <v>317.23662142857137</v>
      </c>
      <c r="JD15" s="216">
        <f>IF(ISERROR(VLOOKUP(JD9,'IT Cattle'!1:5999,9)), "-",VLOOKUP(JD9,'IT Cattle'!1:5999,9))</f>
        <v>316.54520714285718</v>
      </c>
      <c r="JE15" s="216">
        <f>IF(ISERROR(VLOOKUP(JE9,'IT Cattle'!1:5999,9)), "-",VLOOKUP(JE9,'IT Cattle'!1:5999,9))</f>
        <v>314.44489285714286</v>
      </c>
      <c r="JF15" s="240"/>
      <c r="JG15" s="240"/>
      <c r="JH15" s="240"/>
      <c r="JW15" s="231"/>
      <c r="JX15" s="231"/>
    </row>
    <row r="16" spans="1:285" ht="15" customHeight="1">
      <c r="B16" s="277"/>
      <c r="C16" s="274"/>
      <c r="D16" s="215" t="s">
        <v>28</v>
      </c>
      <c r="E16" s="217">
        <f>IF(ISERROR(VLOOKUP(E9,'IT Cattle'!1:5999,17)), "-",VLOOKUP(E9,'IT Cattle'!1:5999,17))</f>
        <v>450.57217142857138</v>
      </c>
      <c r="F16" s="217">
        <f>IF(ISERROR(VLOOKUP(F9,'IT Cattle'!1:5999,17)), "-",VLOOKUP(F9,'IT Cattle'!1:5999,17))</f>
        <v>443.57488571428564</v>
      </c>
      <c r="G16" s="217">
        <f>IF(ISERROR(VLOOKUP(G9,'IT Cattle'!1:5999,17)), "-",VLOOKUP(G9,'IT Cattle'!1:5999,17))</f>
        <v>445.62062857142848</v>
      </c>
      <c r="H16" s="217">
        <f>IF(ISERROR(VLOOKUP(H9,'IT Cattle'!1:5999,17)), "-",VLOOKUP(H9,'IT Cattle'!1:5999,17))</f>
        <v>453.50282857142855</v>
      </c>
      <c r="I16" s="217">
        <f>IF(ISERROR(VLOOKUP(I9,'IT Cattle'!1:5999,17)), "-",VLOOKUP(I9,'IT Cattle'!1:5999,17))</f>
        <v>458.3690285714286</v>
      </c>
      <c r="J16" s="217">
        <f>IF(ISERROR(VLOOKUP(J9,'IT Cattle'!1:5999,17)), "-",VLOOKUP(J9,'IT Cattle'!1:5999,17))</f>
        <v>453.88148571428565</v>
      </c>
      <c r="K16" s="217">
        <f>IF(ISERROR(VLOOKUP(K9,'IT Cattle'!1:5999,17)), "-",VLOOKUP(K9,'IT Cattle'!1:5999,17))</f>
        <v>480.3477142857144</v>
      </c>
      <c r="L16" s="217">
        <f>IF(ISERROR(VLOOKUP(L9,'IT Cattle'!1:5999,17)), "-",VLOOKUP(L9,'IT Cattle'!1:5999,17))</f>
        <v>491.84248571428571</v>
      </c>
      <c r="M16" s="217">
        <f>IF(ISERROR(VLOOKUP(M9,'IT Cattle'!1:5999,17)), "-",VLOOKUP(M9,'IT Cattle'!1:5999,17))</f>
        <v>487.09559999999999</v>
      </c>
      <c r="N16" s="217">
        <f>IF(ISERROR(VLOOKUP(N9,'IT Cattle'!1:5999,17)), "-",VLOOKUP(N9,'IT Cattle'!1:5999,17))</f>
        <v>485.55362857142848</v>
      </c>
      <c r="O16" s="217">
        <f>IF(ISERROR(VLOOKUP(O9,'IT Cattle'!1:5999,17)), "-",VLOOKUP(O9,'IT Cattle'!1:5999,17))</f>
        <v>487.51734285714292</v>
      </c>
      <c r="P16" s="217">
        <f>IF(ISERROR(VLOOKUP(P9,'IT Cattle'!1:5999,17)), "-",VLOOKUP(P9,'IT Cattle'!1:5999,17))</f>
        <v>490.00305714285702</v>
      </c>
      <c r="Q16" s="217">
        <f>IF(ISERROR(VLOOKUP(Q9,'IT Cattle'!1:5999,17)), "-",VLOOKUP(Q9,'IT Cattle'!1:5999,17))</f>
        <v>496.18419999999998</v>
      </c>
      <c r="R16" s="217">
        <f>IF(ISERROR(VLOOKUP(R9,'IT Cattle'!1:5999,17)), "-",VLOOKUP(R9,'IT Cattle'!1:5999,17))</f>
        <v>501.76131428571426</v>
      </c>
      <c r="S16" s="217">
        <f>IF(ISERROR(VLOOKUP(S9,'IT Cattle'!1:5999,17)), "-",VLOOKUP(S9,'IT Cattle'!1:5999,17))</f>
        <v>497.45108571428568</v>
      </c>
      <c r="T16" s="217">
        <f>IF(ISERROR(VLOOKUP(T9,'IT Cattle'!1:5999,17)), "-",VLOOKUP(T9,'IT Cattle'!1:5999,17))</f>
        <v>491.73394285714289</v>
      </c>
      <c r="U16" s="217">
        <f>IF(ISERROR(VLOOKUP(U9,'IT Cattle'!1:5999,17)), "-",VLOOKUP(U9,'IT Cattle'!1:5999,17))</f>
        <v>488.09651428571431</v>
      </c>
      <c r="V16" s="217">
        <f>IF(ISERROR(VLOOKUP(V9,'IT Cattle'!1:5999,17)), "-",VLOOKUP(V9,'IT Cattle'!1:5999,17))</f>
        <v>492.56748571428562</v>
      </c>
      <c r="W16" s="217">
        <f>IF(ISERROR(VLOOKUP(W9,'IT Cattle'!1:5999,17)), "-",VLOOKUP(W9,'IT Cattle'!1:5999,17))</f>
        <v>498.30617142857142</v>
      </c>
      <c r="X16" s="217">
        <f>IF(ISERROR(VLOOKUP(X9,'IT Cattle'!1:5999,17)), "-",VLOOKUP(X9,'IT Cattle'!1:5999,17))</f>
        <v>500.86314285714263</v>
      </c>
      <c r="Y16" s="217">
        <f>IF(ISERROR(VLOOKUP(Y9,'IT Cattle'!1:5999,17)), "-",VLOOKUP(Y9,'IT Cattle'!1:5999,17))</f>
        <v>512.17728571428574</v>
      </c>
      <c r="Z16" s="217">
        <f>IF(ISERROR(VLOOKUP(Z9,'IT Cattle'!1:5999,17)), "-",VLOOKUP(Z9,'IT Cattle'!1:5999,17))</f>
        <v>522.74239999999998</v>
      </c>
      <c r="AA16" s="217">
        <f>IF(ISERROR(VLOOKUP(AA9,'IT Cattle'!1:5999,17)), "-",VLOOKUP(AA9,'IT Cattle'!1:5999,17))</f>
        <v>519.93354285714281</v>
      </c>
      <c r="AB16" s="217">
        <f>IF(ISERROR(VLOOKUP(AB9,'IT Cattle'!1:5999,17)), "-",VLOOKUP(AB9,'IT Cattle'!1:5999,17))</f>
        <v>518.49182857142853</v>
      </c>
      <c r="AC16" s="217">
        <f>IF(ISERROR(VLOOKUP(AC9,'IT Cattle'!1:5999,17)), "-",VLOOKUP(AC9,'IT Cattle'!1:5999,17))</f>
        <v>519.07100000000014</v>
      </c>
      <c r="AD16" s="217">
        <f>IF(ISERROR(VLOOKUP(AD9,'IT Cattle'!1:5999,17)), "-",VLOOKUP(AD9,'IT Cattle'!1:5999,17))</f>
        <v>510.41408571428565</v>
      </c>
      <c r="AE16" s="217">
        <f>IF(ISERROR(VLOOKUP(AE9,'IT Cattle'!1:5999,17)), "-",VLOOKUP(AE9,'IT Cattle'!1:5999,17))</f>
        <v>499.92437142857148</v>
      </c>
      <c r="AF16" s="217">
        <f>IF(ISERROR(VLOOKUP(AF9,'IT Cattle'!1:5999,17)), "-",VLOOKUP(AF9,'IT Cattle'!1:5999,17))</f>
        <v>495.42191428571431</v>
      </c>
      <c r="AG16" s="217">
        <f>IF(ISERROR(VLOOKUP(AG9,'IT Cattle'!1:5999,17)), "-",VLOOKUP(AG9,'IT Cattle'!1:5999,17))</f>
        <v>491.55331428571418</v>
      </c>
      <c r="AH16" s="217">
        <f>IF(ISERROR(VLOOKUP(AH9,'IT Cattle'!1:5999,17)), "-",VLOOKUP(AH9,'IT Cattle'!1:5999,17))</f>
        <v>489.38825714285707</v>
      </c>
      <c r="AI16" s="217">
        <f>IF(ISERROR(VLOOKUP(AI9,'IT Cattle'!1:5999,17)), "-",VLOOKUP(AI9,'IT Cattle'!1:5999,17))</f>
        <v>477.71211428571422</v>
      </c>
      <c r="AJ16" s="217">
        <f>IF(ISERROR(VLOOKUP(AJ9,'IT Cattle'!1:5999,17)), "-",VLOOKUP(AJ9,'IT Cattle'!1:5999,17))</f>
        <v>481.60847142857153</v>
      </c>
      <c r="AK16" s="217">
        <f>IF(ISERROR(VLOOKUP(AK9,'IT Cattle'!1:5999,17)), "-",VLOOKUP(AK9,'IT Cattle'!1:5999,17))</f>
        <v>486.55200000000002</v>
      </c>
      <c r="AL16" s="217">
        <f>IF(ISERROR(VLOOKUP(AL9,'IT Cattle'!1:5999,17)), "-",VLOOKUP(AL9,'IT Cattle'!1:5999,17))</f>
        <v>485.8549714285715</v>
      </c>
      <c r="AM16" s="217">
        <f>IF(ISERROR(VLOOKUP(AM9,'IT Cattle'!1:5999,17)), "-",VLOOKUP(AM9,'IT Cattle'!1:5999,17))</f>
        <v>495.01405714285715</v>
      </c>
      <c r="AN16" s="217">
        <f>IF(ISERROR(VLOOKUP(AN9,'IT Cattle'!1:5999,17)), "-",VLOOKUP(AN9,'IT Cattle'!1:5999,17))</f>
        <v>495.67525714285711</v>
      </c>
      <c r="AO16" s="217">
        <f>IF(ISERROR(VLOOKUP(AO9,'IT Cattle'!1:5999,17)), "-",VLOOKUP(AO9,'IT Cattle'!1:5999,17))</f>
        <v>488.48918571428567</v>
      </c>
      <c r="AP16" s="217">
        <f>IF(ISERROR(VLOOKUP(AP9,'IT Cattle'!1:5999,17)), "-",VLOOKUP(AP9,'IT Cattle'!1:5999,17))</f>
        <v>488.34505714285712</v>
      </c>
      <c r="AQ16" s="217">
        <f>IF(ISERROR(VLOOKUP(AQ9,'IT Cattle'!1:5999,17)), "-",VLOOKUP(AQ9,'IT Cattle'!1:5999,17))</f>
        <v>487.98351428571431</v>
      </c>
      <c r="AR16" s="217">
        <f>IF(ISERROR(VLOOKUP(AR9,'IT Cattle'!1:5999,17)), "-",VLOOKUP(AR9,'IT Cattle'!1:5999,17))</f>
        <v>494.51297142857129</v>
      </c>
      <c r="AS16" s="217">
        <f>IF(ISERROR(VLOOKUP(AS9,'IT Cattle'!1:5999,17)), "-",VLOOKUP(AS9,'IT Cattle'!1:5999,17))</f>
        <v>492.0131714285713</v>
      </c>
      <c r="AT16" s="217">
        <f>IF(ISERROR(VLOOKUP(AT9,'IT Cattle'!1:5999,17)), "-",VLOOKUP(AT9,'IT Cattle'!1:5999,17))</f>
        <v>496.23805714285714</v>
      </c>
      <c r="AU16" s="217">
        <f>IF(ISERROR(VLOOKUP(AU9,'IT Cattle'!1:5999,17)), "-",VLOOKUP(AU9,'IT Cattle'!1:5999,17))</f>
        <v>503.16740000000004</v>
      </c>
      <c r="AV16" s="217">
        <f>IF(ISERROR(VLOOKUP(AV9,'IT Cattle'!1:5999,17)), "-",VLOOKUP(AV9,'IT Cattle'!1:5999,17))</f>
        <v>505.1717142857143</v>
      </c>
      <c r="AW16" s="217">
        <f>IF(ISERROR(VLOOKUP(AW9,'IT Cattle'!1:5999,17)), "-",VLOOKUP(AW9,'IT Cattle'!1:5999,17))</f>
        <v>502.67522857142859</v>
      </c>
      <c r="AX16" s="217">
        <f>IF(ISERROR(VLOOKUP(AX9,'IT Cattle'!1:5999,17)), "-",VLOOKUP(AX9,'IT Cattle'!1:5999,17))</f>
        <v>499.73545714285706</v>
      </c>
      <c r="AY16" s="217">
        <f>IF(ISERROR(VLOOKUP(AY9,'IT Cattle'!1:5999,17)), "-",VLOOKUP(AY9,'IT Cattle'!1:5999,17))</f>
        <v>496.05080000000009</v>
      </c>
      <c r="AZ16" s="217">
        <f>IF(ISERROR(VLOOKUP(AZ9,'IT Cattle'!1:5999,17)), "-",VLOOKUP(AZ9,'IT Cattle'!1:5999,17))</f>
        <v>493.30408571428552</v>
      </c>
      <c r="BA16" s="217">
        <f>IF(ISERROR(VLOOKUP(BA9,'IT Cattle'!1:5999,17)), "-",VLOOKUP(BA9,'IT Cattle'!1:5999,17))</f>
        <v>487.77254285714287</v>
      </c>
      <c r="BB16" s="217">
        <f>IF(ISERROR(VLOOKUP(BB9,'IT Cattle'!1:5999,17)), "-",VLOOKUP(BB9,'IT Cattle'!1:5999,17))</f>
        <v>490.3046571428572</v>
      </c>
      <c r="BC16" s="217">
        <f>IF(ISERROR(VLOOKUP(BC9,'IT Cattle'!1:5999,17)), "-",VLOOKUP(BC9,'IT Cattle'!1:5999,17))</f>
        <v>490.58968571428574</v>
      </c>
      <c r="BD16" s="217">
        <f>IF(ISERROR(VLOOKUP(BD9,'IT Cattle'!1:5999,17)), "-",VLOOKUP(BD9,'IT Cattle'!1:5999,17))</f>
        <v>489.78597142857143</v>
      </c>
      <c r="BE16" s="217">
        <f>IF(ISERROR(VLOOKUP(BE9,'IT Cattle'!1:5999,17)), "-",VLOOKUP(BE9,'IT Cattle'!1:5999,17))</f>
        <v>495.74091428571421</v>
      </c>
      <c r="BF16" s="217">
        <f>IF(ISERROR(VLOOKUP(BF9,'IT Cattle'!1:5999,17)), "-",VLOOKUP(BF9,'IT Cattle'!1:5999,17))</f>
        <v>502.09108571428567</v>
      </c>
      <c r="BG16" s="217">
        <f>IF(ISERROR(VLOOKUP(BG9,'IT Cattle'!1:5999,17)), "-",VLOOKUP(BG9,'IT Cattle'!1:5999,17))</f>
        <v>505.60008571428563</v>
      </c>
      <c r="BH16" s="217">
        <f>IF(ISERROR(VLOOKUP(BH9,'IT Cattle'!1:5999,17)), "-",VLOOKUP(BH9,'IT Cattle'!1:5999,17))</f>
        <v>505.89837142857135</v>
      </c>
      <c r="BI16" s="217">
        <f>IF(ISERROR(VLOOKUP(BI9,'IT Cattle'!1:5999,17)), "-",VLOOKUP(BI9,'IT Cattle'!1:5999,17))</f>
        <v>509.37588571428574</v>
      </c>
      <c r="BJ16" s="217">
        <f>IF(ISERROR(VLOOKUP(BJ9,'IT Cattle'!1:5999,17)), "-",VLOOKUP(BJ9,'IT Cattle'!1:5999,17))</f>
        <v>509.54822857142858</v>
      </c>
      <c r="BK16" s="217">
        <f>IF(ISERROR(VLOOKUP(BK9,'IT Cattle'!1:5999,17)), "-",VLOOKUP(BK9,'IT Cattle'!1:5999,17))</f>
        <v>510.71982857142854</v>
      </c>
      <c r="BL16" s="217">
        <f>IF(ISERROR(VLOOKUP(BL9,'IT Cattle'!1:5999,17)), "-",VLOOKUP(BL9,'IT Cattle'!1:5999,17))</f>
        <v>510.53837142857139</v>
      </c>
      <c r="BM16" s="217">
        <f>IF(ISERROR(VLOOKUP(BM9,'IT Cattle'!1:5999,17)), "-",VLOOKUP(BM9,'IT Cattle'!1:5999,17))</f>
        <v>512.35128571428572</v>
      </c>
      <c r="BN16" s="217">
        <f>IF(ISERROR(VLOOKUP(BN9,'IT Cattle'!1:5999,17)), "-",VLOOKUP(BN9,'IT Cattle'!1:5999,17))</f>
        <v>514.4939714285714</v>
      </c>
      <c r="BO16" s="217">
        <f>IF(ISERROR(VLOOKUP(BO9,'IT Cattle'!1:5999,17)), "-",VLOOKUP(BO9,'IT Cattle'!1:5999,17))</f>
        <v>518.47360000000003</v>
      </c>
      <c r="BP16" s="217">
        <f>IF(ISERROR(VLOOKUP(BP9,'IT Cattle'!1:5999,17)), "-",VLOOKUP(BP9,'IT Cattle'!1:5999,17))</f>
        <v>520.94854285714291</v>
      </c>
      <c r="BQ16" s="217">
        <f>IF(ISERROR(VLOOKUP(BQ9,'IT Cattle'!1:5999,17)), "-",VLOOKUP(BQ9,'IT Cattle'!1:5999,17))</f>
        <v>524.75417142857145</v>
      </c>
      <c r="BR16" s="217">
        <f>IF(ISERROR(VLOOKUP(BR9,'IT Cattle'!1:5999,17)), "-",VLOOKUP(BR9,'IT Cattle'!1:5999,17))</f>
        <v>527.79088571428576</v>
      </c>
      <c r="BS16" s="217">
        <f>IF(ISERROR(VLOOKUP(BS9,'IT Cattle'!1:5999,17)), "-",VLOOKUP(BS9,'IT Cattle'!1:5999,17))</f>
        <v>532.37205714285722</v>
      </c>
      <c r="BT16" s="217">
        <f>IF(ISERROR(VLOOKUP(BT9,'IT Cattle'!1:5999,17)), "-",VLOOKUP(BT9,'IT Cattle'!1:5999,17))</f>
        <v>535.04585714285713</v>
      </c>
      <c r="BU16" s="217">
        <f>IF(ISERROR(VLOOKUP(BU9,'IT Cattle'!1:5999,17)), "-",VLOOKUP(BU9,'IT Cattle'!1:5999,17))</f>
        <v>531.14494285714284</v>
      </c>
      <c r="BV16" s="217">
        <f>IF(ISERROR(VLOOKUP(BV9,'IT Cattle'!1:5999,17)), "-",VLOOKUP(BV9,'IT Cattle'!1:5999,17))</f>
        <v>519.82334285714296</v>
      </c>
      <c r="BW16" s="217">
        <f>IF(ISERROR(VLOOKUP(BW9,'IT Cattle'!1:5999,17)), "-",VLOOKUP(BW9,'IT Cattle'!1:5999,17))</f>
        <v>510.62205714285716</v>
      </c>
      <c r="BX16" s="217">
        <f>IF(ISERROR(VLOOKUP(BX9,'IT Cattle'!1:5999,17)), "-",VLOOKUP(BX9,'IT Cattle'!1:5999,17))</f>
        <v>518.71451428571424</v>
      </c>
      <c r="BY16" s="217">
        <f>IF(ISERROR(VLOOKUP(BY9,'IT Cattle'!1:5999,17)), "-",VLOOKUP(BY9,'IT Cattle'!1:5999,17))</f>
        <v>524.57742857142864</v>
      </c>
      <c r="BZ16" s="217">
        <f>IF(ISERROR(VLOOKUP(BZ9,'IT Cattle'!1:5999,17)), "-",VLOOKUP(BZ9,'IT Cattle'!1:5999,17))</f>
        <v>527.66650000000016</v>
      </c>
      <c r="CA16" s="217">
        <f>IF(ISERROR(VLOOKUP(CA9,'IT Cattle'!1:5999,17)), "-",VLOOKUP(CA9,'IT Cattle'!1:5999,17))</f>
        <v>526.97535714285721</v>
      </c>
      <c r="CB16" s="217">
        <f>IF(ISERROR(VLOOKUP(CB9,'IT Cattle'!1:5999,17)), "-",VLOOKUP(CB9,'IT Cattle'!1:5999,17))</f>
        <v>525.24750000000006</v>
      </c>
      <c r="CC16" s="217">
        <f>IF(ISERROR(VLOOKUP(CC9,'IT Cattle'!1:5999,17)), "-",VLOOKUP(CC9,'IT Cattle'!1:5999,17))</f>
        <v>521.2118999999999</v>
      </c>
      <c r="CD16" s="217">
        <f>IF(ISERROR(VLOOKUP(CD9,'IT Cattle'!1:5999,17)), "-",VLOOKUP(CD9,'IT Cattle'!1:5999,17))</f>
        <v>521.83730000000003</v>
      </c>
      <c r="CE16" s="217">
        <f>IF(ISERROR(VLOOKUP(CE9,'IT Cattle'!1:5999,17)), "-",VLOOKUP(CE9,'IT Cattle'!1:5999,17))</f>
        <v>526.64748571428572</v>
      </c>
      <c r="CF16" s="217">
        <f>IF(ISERROR(VLOOKUP(CF9,'IT Cattle'!1:5999,17)), "-",VLOOKUP(CF9,'IT Cattle'!1:5999,17))</f>
        <v>524.99717142857139</v>
      </c>
      <c r="CG16" s="217">
        <f>IF(ISERROR(VLOOKUP(CG9,'IT Cattle'!1:5999,17)), "-",VLOOKUP(CG9,'IT Cattle'!1:5999,17))</f>
        <v>523.02741428571426</v>
      </c>
      <c r="CH16" s="217">
        <f>IF(ISERROR(VLOOKUP(CH9,'IT Cattle'!1:5999,17)), "-",VLOOKUP(CH9,'IT Cattle'!1:5999,17))</f>
        <v>518.75834285714302</v>
      </c>
      <c r="CI16" s="217">
        <f>IF(ISERROR(VLOOKUP(CI9,'IT Cattle'!1:5999,17)), "-",VLOOKUP(CI9,'IT Cattle'!1:5999,17))</f>
        <v>519.55147142857152</v>
      </c>
      <c r="CJ16" s="217">
        <f>IF(ISERROR(VLOOKUP(CJ9,'IT Cattle'!1:5999,17)), "-",VLOOKUP(CJ9,'IT Cattle'!1:5999,17))</f>
        <v>521.88028571428572</v>
      </c>
      <c r="CK16" s="217">
        <f>IF(ISERROR(VLOOKUP(CK9,'IT Cattle'!1:5999,17)), "-",VLOOKUP(CK9,'IT Cattle'!1:5999,17))</f>
        <v>523.00212857142856</v>
      </c>
      <c r="CL16" s="217">
        <f>IF(ISERROR(VLOOKUP(CL9,'IT Cattle'!1:5999,17)), "-",VLOOKUP(CL9,'IT Cattle'!1:5999,17))</f>
        <v>524.17960000000005</v>
      </c>
      <c r="CM16" s="217">
        <f>IF(ISERROR(VLOOKUP(CM9,'IT Cattle'!1:5999,17)), "-",VLOOKUP(CM9,'IT Cattle'!1:5999,17))</f>
        <v>523.64775714285713</v>
      </c>
      <c r="CN16" s="217">
        <f>IF(ISERROR(VLOOKUP(CN9,'IT Cattle'!1:5999,17)), "-",VLOOKUP(CN9,'IT Cattle'!1:5999,17))</f>
        <v>522.90182857142872</v>
      </c>
      <c r="CO16" s="217">
        <f>IF(ISERROR(VLOOKUP(CO9,'IT Cattle'!1:5999,17)), "-",VLOOKUP(CO9,'IT Cattle'!1:5999,17))</f>
        <v>516.8155571428573</v>
      </c>
      <c r="CP16" s="217">
        <f>IF(ISERROR(VLOOKUP(CP9,'IT Cattle'!1:5999,17)), "-",VLOOKUP(CP9,'IT Cattle'!1:5999,17))</f>
        <v>517.79664285714284</v>
      </c>
      <c r="CQ16" s="217">
        <f>IF(ISERROR(VLOOKUP(CQ9,'IT Cattle'!1:5999,17)), "-",VLOOKUP(CQ9,'IT Cattle'!1:5999,17))</f>
        <v>521.70412857142856</v>
      </c>
      <c r="CR16" s="217">
        <f>IF(ISERROR(VLOOKUP(CR9,'IT Cattle'!1:5999,17)), "-",VLOOKUP(CR9,'IT Cattle'!1:5999,17))</f>
        <v>523.90398571428568</v>
      </c>
      <c r="CS16" s="217">
        <f>IF(ISERROR(VLOOKUP(CS9,'IT Cattle'!1:5999,17)), "-",VLOOKUP(CS9,'IT Cattle'!1:5999,17))</f>
        <v>521.09390000000008</v>
      </c>
      <c r="CT16" s="217">
        <f>IF(ISERROR(VLOOKUP(CT9,'IT Cattle'!1:5999,17)), "-",VLOOKUP(CT9,'IT Cattle'!1:5999,17))</f>
        <v>522.34807142857142</v>
      </c>
      <c r="CU16" s="217">
        <f>IF(ISERROR(VLOOKUP(CU9,'IT Cattle'!1:5999,17)), "-",VLOOKUP(CU9,'IT Cattle'!1:5999,17))</f>
        <v>517.29288571428583</v>
      </c>
      <c r="CV16" s="217">
        <f>IF(ISERROR(VLOOKUP(CV9,'IT Cattle'!1:5999,17)), "-",VLOOKUP(CV9,'IT Cattle'!1:5999,17))</f>
        <v>522.35987142857152</v>
      </c>
      <c r="CW16" s="217">
        <f>IF(ISERROR(VLOOKUP(CW9,'IT Cattle'!1:5999,17)), "-",VLOOKUP(CW9,'IT Cattle'!1:5999,17))</f>
        <v>516.44722857142847</v>
      </c>
      <c r="CX16" s="217">
        <f>IF(ISERROR(VLOOKUP(CX9,'IT Cattle'!1:5999,17)), "-",VLOOKUP(CX9,'IT Cattle'!1:5999,17))</f>
        <v>520.66579999999999</v>
      </c>
      <c r="CY16" s="217">
        <f>IF(ISERROR(VLOOKUP(CY9,'IT Cattle'!1:5999,17)), "-",VLOOKUP(CY9,'IT Cattle'!1:5999,17))</f>
        <v>520.25184999999988</v>
      </c>
      <c r="CZ16" s="217">
        <f>IF(ISERROR(VLOOKUP(CZ9,'IT Cattle'!1:5999,17)), "-",VLOOKUP(CZ9,'IT Cattle'!1:5999,17))</f>
        <v>517.20034999999996</v>
      </c>
      <c r="DA16" s="217">
        <f>IF(ISERROR(VLOOKUP(DA9,'IT Cattle'!1:5999,17)), "-",VLOOKUP(DA9,'IT Cattle'!1:5999,17))</f>
        <v>517.17484999999999</v>
      </c>
      <c r="DB16" s="217">
        <f>IF(ISERROR(VLOOKUP(DB9,'IT Cattle'!1:5999,17)), "-",VLOOKUP(DB9,'IT Cattle'!1:5999,17))</f>
        <v>520.70659999999987</v>
      </c>
      <c r="DC16" s="217">
        <f>IF(ISERROR(VLOOKUP(DC9,'IT Cattle'!1:5999,17)), "-",VLOOKUP(DC9,'IT Cattle'!1:5999,17))</f>
        <v>523.86349999999982</v>
      </c>
      <c r="DD16" s="217">
        <f>IF(ISERROR(VLOOKUP(DD9,'IT Cattle'!1:5999,17)), "-",VLOOKUP(DD9,'IT Cattle'!1:5999,17))</f>
        <v>523.11549999999988</v>
      </c>
      <c r="DE16" s="217">
        <f>IF(ISERROR(VLOOKUP(DE9,'IT Cattle'!1:5999,17)), "-",VLOOKUP(DE9,'IT Cattle'!1:5999,17))</f>
        <v>521.52429999999993</v>
      </c>
      <c r="DF16" s="217">
        <f>IF(ISERROR(VLOOKUP(DF9,'IT Cattle'!1:5999,17)), "-",VLOOKUP(DF9,'IT Cattle'!1:5999,17))</f>
        <v>521.18684999999982</v>
      </c>
      <c r="DG16" s="217">
        <f>IF(ISERROR(VLOOKUP(DG9,'IT Cattle'!1:5999,17)), "-",VLOOKUP(DG9,'IT Cattle'!1:5999,17))</f>
        <v>520.93780000000004</v>
      </c>
      <c r="DH16" s="217">
        <f>IF(ISERROR(VLOOKUP(DH9,'IT Cattle'!1:5999,17)), "-",VLOOKUP(DH9,'IT Cattle'!1:5999,17))</f>
        <v>521.91274999999996</v>
      </c>
      <c r="DI16" s="217">
        <f>IF(ISERROR(VLOOKUP(DI9,'IT Cattle'!1:5999,17)), "-",VLOOKUP(DI9,'IT Cattle'!1:5999,17))</f>
        <v>522.42784999999992</v>
      </c>
      <c r="DJ16" s="217">
        <f>IF(ISERROR(VLOOKUP(DJ9,'IT Cattle'!1:5999,17)), "-",VLOOKUP(DJ9,'IT Cattle'!1:5999,17))</f>
        <v>521.25570000000005</v>
      </c>
      <c r="DK16" s="217">
        <f>IF(ISERROR(VLOOKUP(DK9,'IT Cattle'!1:5999,17)), "-",VLOOKUP(DK9,'IT Cattle'!1:5999,17))</f>
        <v>525.10109999999997</v>
      </c>
      <c r="DL16" s="217">
        <f>IF(ISERROR(VLOOKUP(DL9,'IT Cattle'!1:5999,17)), "-",VLOOKUP(DL9,'IT Cattle'!1:5999,17))</f>
        <v>526.33104999999989</v>
      </c>
      <c r="DM16" s="217">
        <f>IF(ISERROR(VLOOKUP(DM9,'IT Cattle'!1:5999,17)), "-",VLOOKUP(DM9,'IT Cattle'!1:5999,17))</f>
        <v>526.14914999999996</v>
      </c>
      <c r="DN16" s="217">
        <f>IF(ISERROR(VLOOKUP(DN9,'IT Cattle'!1:5999,17)), "-",VLOOKUP(DN9,'IT Cattle'!1:5999,17))</f>
        <v>529.37064999999984</v>
      </c>
      <c r="DO16" s="217">
        <f>IF(ISERROR(VLOOKUP(DO9,'IT Cattle'!1:5999,17)), "-",VLOOKUP(DO9,'IT Cattle'!1:5999,17))</f>
        <v>529.68089999999995</v>
      </c>
      <c r="DP16" s="217">
        <f>IF(ISERROR(VLOOKUP(DP9,'IT Cattle'!1:5999,17)), "-",VLOOKUP(DP9,'IT Cattle'!1:5999,17))</f>
        <v>529.88829999999996</v>
      </c>
      <c r="DQ16" s="217">
        <f>IF(ISERROR(VLOOKUP(DQ9,'IT Cattle'!1:5999,17)), "-",VLOOKUP(DQ9,'IT Cattle'!1:5999,17))</f>
        <v>533.10979999999995</v>
      </c>
      <c r="DR16" s="217">
        <f>IF(ISERROR(VLOOKUP(DR9,'IT Cattle'!1:5999,17)), "-",VLOOKUP(DR9,'IT Cattle'!1:5999,17))</f>
        <v>532.17054999999993</v>
      </c>
      <c r="DS16" s="217">
        <f>IF(ISERROR(VLOOKUP(DS9,'IT Cattle'!1:5999,17)), "-",VLOOKUP(DS9,'IT Cattle'!1:5999,17))</f>
        <v>534.64914999999996</v>
      </c>
      <c r="DT16" s="217">
        <f>IF(ISERROR(VLOOKUP(DT9,'IT Cattle'!1:5999,17)), "-",VLOOKUP(DT9,'IT Cattle'!1:5999,17))</f>
        <v>536.3355499999999</v>
      </c>
      <c r="DU16" s="217">
        <f>IF(ISERROR(VLOOKUP(DU9,'IT Cattle'!1:5999,17)), "-",VLOOKUP(DU9,'IT Cattle'!1:5999,17))</f>
        <v>534.35930000000008</v>
      </c>
      <c r="DV16" s="217">
        <f>IF(ISERROR(VLOOKUP(DV9,'IT Cattle'!1:5999,17)), "-",VLOOKUP(DV9,'IT Cattle'!1:5999,17))</f>
        <v>530.54194999999982</v>
      </c>
      <c r="DW16" s="217">
        <f>IF(ISERROR(VLOOKUP(DW9,'IT Cattle'!1:5999,17)), "-",VLOOKUP(DW9,'IT Cattle'!1:5999,17))</f>
        <v>530.00729999999999</v>
      </c>
      <c r="DX16" s="217">
        <f>IF(ISERROR(VLOOKUP(DX9,'IT Cattle'!1:5999,17)), "-",VLOOKUP(DX9,'IT Cattle'!1:5999,17))</f>
        <v>530.22659999999985</v>
      </c>
      <c r="DY16" s="217">
        <f>IF(ISERROR(VLOOKUP(DY9,'IT Cattle'!1:5999,17)), "-",VLOOKUP(DY9,'IT Cattle'!1:5999,17))</f>
        <v>527.55759999999998</v>
      </c>
      <c r="DZ16" s="217">
        <f>IF(ISERROR(VLOOKUP(DZ9,'IT Cattle'!1:5999,17)), "-",VLOOKUP(DZ9,'IT Cattle'!1:5999,17))</f>
        <v>521.96205000000009</v>
      </c>
      <c r="EA16" s="217">
        <f>IF(ISERROR(VLOOKUP(EA9,'IT Cattle'!1:5999,17)), "-",VLOOKUP(EA9,'IT Cattle'!1:5999,17))</f>
        <v>522.84009999999989</v>
      </c>
      <c r="EB16" s="217">
        <f>IF(ISERROR(VLOOKUP(EB9,'IT Cattle'!1:5999,17)), "-",VLOOKUP(EB9,'IT Cattle'!1:5999,17))</f>
        <v>525.87289999999996</v>
      </c>
      <c r="EC16" s="217">
        <f>IF(ISERROR(VLOOKUP(EC9,'IT Cattle'!1:5999,17)), "-",VLOOKUP(EC9,'IT Cattle'!1:5999,17))</f>
        <v>526.49169999999992</v>
      </c>
      <c r="ED16" s="217">
        <f>IF(ISERROR(VLOOKUP(ED9,'IT Cattle'!1:5999,17)), "-",VLOOKUP(ED9,'IT Cattle'!1:5999,17))</f>
        <v>519.68150000000003</v>
      </c>
      <c r="EE16" s="217">
        <f>IF(ISERROR(VLOOKUP(EE9,'IT Cattle'!1:5999,17)), "-",VLOOKUP(EE9,'IT Cattle'!1:5999,17))</f>
        <v>521.62714999999992</v>
      </c>
      <c r="EF16" s="217">
        <f>IF(ISERROR(VLOOKUP(EF9,'IT Cattle'!1:5999,17)), "-",VLOOKUP(EF9,'IT Cattle'!1:5999,17))</f>
        <v>527.85595000000001</v>
      </c>
      <c r="EG16" s="217">
        <f>IF(ISERROR(VLOOKUP(EG9,'IT Cattle'!1:5999,17)), "-",VLOOKUP(EG9,'IT Cattle'!1:5999,17))</f>
        <v>528.00639999999999</v>
      </c>
      <c r="EH16" s="217">
        <f>IF(ISERROR(VLOOKUP(EH9,'IT Cattle'!1:5999,17)), "-",VLOOKUP(EH9,'IT Cattle'!1:5999,17))</f>
        <v>529.77184999999997</v>
      </c>
      <c r="EI16" s="217">
        <f>IF(ISERROR(VLOOKUP(EI9,'IT Cattle'!1:5999,17)), "-",VLOOKUP(EI9,'IT Cattle'!1:5999,17))</f>
        <v>534.82934999999986</v>
      </c>
      <c r="EJ16" s="217">
        <f>IF(ISERROR(VLOOKUP(EJ9,'IT Cattle'!1:5999,17)), "-",VLOOKUP(EJ9,'IT Cattle'!1:5999,17))</f>
        <v>535.94454999999982</v>
      </c>
      <c r="EK16" s="217">
        <f>IF(ISERROR(VLOOKUP(EK9,'IT Cattle'!1:5999,17)), "-",VLOOKUP(EK9,'IT Cattle'!1:5999,17))</f>
        <v>536.30579999999998</v>
      </c>
      <c r="EL16" s="217">
        <f>IF(ISERROR(VLOOKUP(EL9,'IT Cattle'!1:5999,17)), "-",VLOOKUP(EL9,'IT Cattle'!1:5999,17))</f>
        <v>535.18719999999996</v>
      </c>
      <c r="EM16" s="217">
        <f>IF(ISERROR(VLOOKUP(EM9,'IT Cattle'!1:5999,17)), "-",VLOOKUP(EM9,'IT Cattle'!1:5999,17))</f>
        <v>535.34444999999994</v>
      </c>
      <c r="EN16" s="217">
        <f>IF(ISERROR(VLOOKUP(EN9,'IT Cattle'!1:5999,17)), "-",VLOOKUP(EN9,'IT Cattle'!1:5999,17))</f>
        <v>528.19254999999987</v>
      </c>
      <c r="EO16" s="217">
        <f>IF(ISERROR(VLOOKUP(EO9,'IT Cattle'!1:5999,17)), "-",VLOOKUP(EO9,'IT Cattle'!1:5999,17))</f>
        <v>520.10309999999981</v>
      </c>
      <c r="EP16" s="217">
        <f>IF(ISERROR(VLOOKUP(EP9,'IT Cattle'!1:5999,17)), "-",VLOOKUP(EP9,'IT Cattle'!1:5999,17))</f>
        <v>519.26329999999984</v>
      </c>
      <c r="EQ16" s="217">
        <f>IF(ISERROR(VLOOKUP(EQ9,'IT Cattle'!1:5999,17)), "-",VLOOKUP(EQ9,'IT Cattle'!1:5999,17))</f>
        <v>521.87365</v>
      </c>
      <c r="ER16" s="217">
        <f>IF(ISERROR(VLOOKUP(ER9,'IT Cattle'!1:5999,17)), "-",VLOOKUP(ER9,'IT Cattle'!1:5999,17))</f>
        <v>522.05639999999994</v>
      </c>
      <c r="ES16" s="217">
        <f>IF(ISERROR(VLOOKUP(ES9,'IT Cattle'!1:5999,17)), "-",VLOOKUP(ES9,'IT Cattle'!1:5999,17))</f>
        <v>519.36615000000006</v>
      </c>
      <c r="ET16" s="217">
        <f>IF(ISERROR(VLOOKUP(ET9,'IT Cattle'!1:5999,17)), "-",VLOOKUP(ET9,'IT Cattle'!1:5999,17))</f>
        <v>512.90699999999993</v>
      </c>
      <c r="EU16" s="217">
        <f>IF(ISERROR(VLOOKUP(EU9,'IT Cattle'!1:5999,17)), "-",VLOOKUP(EU9,'IT Cattle'!1:5999,17))</f>
        <v>511.49684999999988</v>
      </c>
      <c r="EV16" s="217">
        <f>IF(ISERROR(VLOOKUP(EV9,'IT Cattle'!1:5999,17)), "-",VLOOKUP(EV9,'IT Cattle'!1:5999,17))</f>
        <v>510.1937999999999</v>
      </c>
      <c r="EW16" s="217">
        <f>IF(ISERROR(VLOOKUP(EW9,'IT Cattle'!1:5999,17)), "-",VLOOKUP(EW9,'IT Cattle'!1:5999,17))</f>
        <v>511.13305000000003</v>
      </c>
      <c r="EX16" s="217">
        <f>IF(ISERROR(VLOOKUP(EX9,'IT Cattle'!1:5999,17)), "-",VLOOKUP(EX9,'IT Cattle'!1:5999,17))</f>
        <v>509.31234999999992</v>
      </c>
      <c r="EY16" s="217">
        <f>IF(ISERROR(VLOOKUP(EY9,'IT Cattle'!1:5999,17)), "-",VLOOKUP(EY9,'IT Cattle'!1:5999,17))</f>
        <v>510.14619999999991</v>
      </c>
      <c r="EZ16" s="217">
        <f>IF(ISERROR(VLOOKUP(EZ9,'IT Cattle'!1:5999,17)), "-",VLOOKUP(EZ9,'IT Cattle'!1:5999,17))</f>
        <v>512.79394999999988</v>
      </c>
      <c r="FA16" s="217">
        <f>IF(ISERROR(VLOOKUP(FA9,'IT Cattle'!1:5999,17)), "-",VLOOKUP(FA9,'IT Cattle'!1:5999,17))</f>
        <v>514.23979999999995</v>
      </c>
      <c r="FB16" s="217">
        <f>IF(ISERROR(VLOOKUP(FB9,'IT Cattle'!1:5999,17)), "-",VLOOKUP(FB9,'IT Cattle'!1:5999,17))</f>
        <v>514.29250000000013</v>
      </c>
      <c r="FC16" s="217">
        <f>IF(ISERROR(VLOOKUP(FC9,'IT Cattle'!1:5999,17)), "-",VLOOKUP(FC9,'IT Cattle'!1:5999,17))</f>
        <v>512.27459999999996</v>
      </c>
      <c r="FD16" s="217">
        <f>IF(ISERROR(VLOOKUP(FD9,'IT Cattle'!1:5999,17)), "-",VLOOKUP(FD9,'IT Cattle'!1:5999,17))</f>
        <v>511.37274999999988</v>
      </c>
      <c r="FE16" s="217">
        <f>IF(ISERROR(VLOOKUP(FE9,'IT Cattle'!1:5999,17)), "-",VLOOKUP(FE9,'IT Cattle'!1:5999,17))</f>
        <v>517.47659999999985</v>
      </c>
      <c r="FF16" s="217">
        <f>IF(ISERROR(VLOOKUP(FF9,'IT Cattle'!1:5999,17)), "-",VLOOKUP(FF9,'IT Cattle'!1:5999,17))</f>
        <v>523.46484999999996</v>
      </c>
      <c r="FG16" s="217">
        <f>IF(ISERROR(VLOOKUP(FG9,'IT Cattle'!1:5999,17)), "-",VLOOKUP(FG9,'IT Cattle'!1:5999,17))</f>
        <v>525.89924999999994</v>
      </c>
      <c r="FH16" s="217">
        <f>IF(ISERROR(VLOOKUP(FH9,'IT Cattle'!1:5999,17)), "-",VLOOKUP(FH9,'IT Cattle'!1:5999,17))</f>
        <v>527.49979999999994</v>
      </c>
      <c r="FI16" s="217">
        <f>IF(ISERROR(VLOOKUP(FI9,'IT Cattle'!1:5999,17)), "-",VLOOKUP(FI9,'IT Cattle'!1:5999,17))</f>
        <v>529.50494999999989</v>
      </c>
      <c r="FJ16" s="217">
        <f>IF(ISERROR(VLOOKUP(FJ9,'IT Cattle'!1:5999,17)), "-",VLOOKUP(FJ9,'IT Cattle'!1:5999,17))</f>
        <v>530.92189999999982</v>
      </c>
      <c r="FK16" s="217">
        <f>IF(ISERROR(VLOOKUP(FK9,'IT Cattle'!1:5999,17)), "-",VLOOKUP(FK9,'IT Cattle'!1:5999,17))</f>
        <v>532.6235999999999</v>
      </c>
      <c r="FL16" s="217">
        <f>IF(ISERROR(VLOOKUP(FL9,'IT Cattle'!1:5999,17)), "-",VLOOKUP(FL9,'IT Cattle'!1:5999,17))</f>
        <v>533.54669999999999</v>
      </c>
      <c r="FM16" s="217">
        <f>IF(ISERROR(VLOOKUP(FM9,'IT Cattle'!1:5999,17)), "-",VLOOKUP(FM9,'IT Cattle'!1:5999,17))</f>
        <v>534.3074499999999</v>
      </c>
      <c r="FN16" s="217">
        <f>IF(ISERROR(VLOOKUP(FN9,'IT Cattle'!1:5999,17)), "-",VLOOKUP(FN9,'IT Cattle'!1:5999,17))</f>
        <v>534.9763999999999</v>
      </c>
      <c r="FO16" s="217">
        <f>IF(ISERROR(VLOOKUP(FO9,'IT Cattle'!1:5999,17)), "-",VLOOKUP(FO9,'IT Cattle'!1:5999,17))</f>
        <v>532.78424999999993</v>
      </c>
      <c r="FP16" s="217">
        <f>IF(ISERROR(VLOOKUP(FP9,'IT Cattle'!1:5999,17)), "-",VLOOKUP(FP9,'IT Cattle'!1:5999,17))</f>
        <v>541.88519999999994</v>
      </c>
      <c r="FQ16" s="217">
        <f>IF(ISERROR(VLOOKUP(FQ9,'IT Cattle'!1:5999,17)), "-",VLOOKUP(FQ9,'IT Cattle'!1:5999,17))</f>
        <v>548.52454999999998</v>
      </c>
      <c r="FR16" s="217">
        <f>IF(ISERROR(VLOOKUP(FR9,'IT Cattle'!1:5999,17)), "-",VLOOKUP(FR9,'IT Cattle'!1:5999,17))</f>
        <v>548.13695000000007</v>
      </c>
      <c r="FS16" s="217">
        <f>IF(ISERROR(VLOOKUP(FS9,'IT Cattle'!1:5999,17)), "-",VLOOKUP(FS9,'IT Cattle'!1:5999,17))</f>
        <v>542.16399999999987</v>
      </c>
      <c r="FT16" s="217">
        <f>IF(ISERROR(VLOOKUP(FT9,'IT Cattle'!1:5999,17)), "-",VLOOKUP(FT9,'IT Cattle'!1:5999,17))</f>
        <v>539.05299999999988</v>
      </c>
      <c r="FU16" s="217">
        <f>IF(ISERROR(VLOOKUP(FU9,'IT Cattle'!1:5999,17)), "-",VLOOKUP(FU9,'IT Cattle'!1:5999,17))</f>
        <v>536.66874999999993</v>
      </c>
      <c r="FV16" s="217">
        <f>IF(ISERROR(VLOOKUP(FV9,'IT Cattle'!1:5999,17)), "-",VLOOKUP(FV9,'IT Cattle'!1:5999,17))</f>
        <v>530.7816499999999</v>
      </c>
      <c r="FW16" s="217">
        <f>IF(ISERROR(VLOOKUP(FW9,'IT Cattle'!1:5999,17)), "-",VLOOKUP(FW9,'IT Cattle'!1:5999,17))</f>
        <v>527.28134999999986</v>
      </c>
      <c r="FX16" s="217">
        <f>IF(ISERROR(VLOOKUP(FX9,'IT Cattle'!1:5999,17)), "-",VLOOKUP(FX9,'IT Cattle'!1:5999,17))</f>
        <v>526.53674999999998</v>
      </c>
      <c r="FY16" s="217">
        <f>IF(ISERROR(VLOOKUP(FY9,'IT Cattle'!1:5999,17)), "-",VLOOKUP(FY9,'IT Cattle'!1:5999,17))</f>
        <v>528.83259999999984</v>
      </c>
      <c r="FZ16" s="217">
        <f>IF(ISERROR(VLOOKUP(FZ9,'IT Cattle'!1:5999,17)), "-",VLOOKUP(FZ9,'IT Cattle'!1:5999,17))</f>
        <v>529.5806</v>
      </c>
      <c r="GA16" s="217">
        <f>IF(ISERROR(VLOOKUP(GA9,'IT Cattle'!1:5999,17)), "-",VLOOKUP(GA9,'IT Cattle'!1:5999,17))</f>
        <v>517.50464999999997</v>
      </c>
      <c r="GB16" s="217">
        <f>IF(ISERROR(VLOOKUP(GB9,'IT Cattle'!1:5999,17)), "-",VLOOKUP(GB9,'IT Cattle'!1:5999,17))</f>
        <v>513.66519999999991</v>
      </c>
      <c r="GC16" s="217">
        <f>IF(ISERROR(VLOOKUP(GC9,'IT Cattle'!1:5999,17)), "-",VLOOKUP(GC9,'IT Cattle'!1:5999,17))</f>
        <v>513.05829999999992</v>
      </c>
      <c r="GD16" s="217">
        <f>IF(ISERROR(VLOOKUP(GD9,'IT Cattle'!1:5999,17)), "-",VLOOKUP(GD9,'IT Cattle'!1:5999,17))</f>
        <v>512.7879999999999</v>
      </c>
      <c r="GE16" s="217">
        <f>IF(ISERROR(VLOOKUP(GE9,'IT Cattle'!1:5999,17)), "-",VLOOKUP(GE9,'IT Cattle'!1:5999,17))</f>
        <v>501.79962857142863</v>
      </c>
      <c r="GF16" s="217">
        <f>IF(ISERROR(VLOOKUP(GF9,'IT Cattle'!1:5999,17)), "-",VLOOKUP(GF9,'IT Cattle'!1:5999,17))</f>
        <v>501.24972857142848</v>
      </c>
      <c r="GG16" s="217">
        <f>IF(ISERROR(VLOOKUP(GG9,'IT Cattle'!1:5999,17)), "-",VLOOKUP(GG9,'IT Cattle'!1:5999,17))</f>
        <v>499.99949999999995</v>
      </c>
      <c r="GH16" s="217">
        <f>IF(ISERROR(VLOOKUP(GH9,'IT Cattle'!1:5999,17)), "-",VLOOKUP(GH9,'IT Cattle'!1:5999,17))</f>
        <v>487.62382142857132</v>
      </c>
      <c r="GI16" s="217">
        <f>IF(ISERROR(VLOOKUP(GI9,'IT Cattle'!1:5999,17)), "-",VLOOKUP(GI9,'IT Cattle'!1:5999,17))</f>
        <v>483.44521428571426</v>
      </c>
      <c r="GJ16" s="217">
        <f>IF(ISERROR(VLOOKUP(GJ9,'IT Cattle'!1:5999,17)), "-",VLOOKUP(GJ9,'IT Cattle'!1:5999,17))</f>
        <v>486.33910714285713</v>
      </c>
      <c r="GK16" s="217">
        <f>IF(ISERROR(VLOOKUP(GK9,'IT Cattle'!1:5999,17)), "-",VLOOKUP(GK9,'IT Cattle'!1:5999,17))</f>
        <v>490.96785714285716</v>
      </c>
      <c r="GL16" s="217">
        <f>IF(ISERROR(VLOOKUP(GL9,'IT Cattle'!1:5999,17)), "-",VLOOKUP(GL9,'IT Cattle'!1:5999,17))</f>
        <v>489.20671428571421</v>
      </c>
      <c r="GM16" s="217">
        <f>IF(ISERROR(VLOOKUP(GM9,'IT Cattle'!1:5999,17)), "-",VLOOKUP(GM9,'IT Cattle'!1:5999,17))</f>
        <v>488.9849285714285</v>
      </c>
      <c r="GN16" s="217">
        <f>IF(ISERROR(VLOOKUP(GN9,'IT Cattle'!1:5999,17)), "-",VLOOKUP(GN9,'IT Cattle'!1:5999,17))</f>
        <v>490.84546428571434</v>
      </c>
      <c r="GO16" s="217">
        <f>IF(ISERROR(VLOOKUP(GO9,'IT Cattle'!1:5999,17)), "-",VLOOKUP(GO9,'IT Cattle'!1:5999,17))</f>
        <v>487.0898928571429</v>
      </c>
      <c r="GP16" s="217">
        <f>IF(ISERROR(VLOOKUP(GP9,'IT Cattle'!1:5999,17)), "-",VLOOKUP(GP9,'IT Cattle'!1:5999,17))</f>
        <v>484.96075000000002</v>
      </c>
      <c r="GQ16" s="217">
        <f>IF(ISERROR(VLOOKUP(GQ9,'IT Cattle'!1:5999,17)), "-",VLOOKUP(GQ9,'IT Cattle'!1:5999,17))</f>
        <v>486.73667857142863</v>
      </c>
      <c r="GR16" s="217">
        <f>IF(ISERROR(VLOOKUP(GR9,'IT Cattle'!1:5999,17)), "-",VLOOKUP(GR9,'IT Cattle'!1:5999,17))</f>
        <v>482.60735714285727</v>
      </c>
      <c r="GS16" s="217">
        <f>IF(ISERROR(VLOOKUP(GS9,'IT Cattle'!1:5999,17)), "-",VLOOKUP(GS9,'IT Cattle'!1:5999,17))</f>
        <v>479.25346428571413</v>
      </c>
      <c r="GT16" s="217">
        <f>IF(ISERROR(VLOOKUP(GT9,'IT Cattle'!1:5999,17)), "-",VLOOKUP(GT9,'IT Cattle'!1:5999,17))</f>
        <v>485.25728571428573</v>
      </c>
      <c r="GU16" s="217">
        <f>IF(ISERROR(VLOOKUP(GU9,'IT Cattle'!1:5999,17)), "-",VLOOKUP(GU9,'IT Cattle'!1:5999,17))</f>
        <v>498.84371428571421</v>
      </c>
      <c r="GV16" s="217">
        <f>IF(ISERROR(VLOOKUP(GV9,'IT Cattle'!1:5999,17)), "-",VLOOKUP(GV9,'IT Cattle'!1:5999,17))</f>
        <v>506.31707142857147</v>
      </c>
      <c r="GW16" s="217">
        <f>IF(ISERROR(VLOOKUP(GW9,'IT Cattle'!1:5999,17)), "-",VLOOKUP(GW9,'IT Cattle'!1:5999,17))</f>
        <v>524.10592857142865</v>
      </c>
      <c r="GX16" s="217">
        <f>IF(ISERROR(VLOOKUP(GX9,'IT Cattle'!1:5999,17)), "-",VLOOKUP(GX9,'IT Cattle'!1:5999,17))</f>
        <v>524.42874999999992</v>
      </c>
      <c r="GY16" s="217">
        <f>IF(ISERROR(VLOOKUP(GY9,'IT Cattle'!1:5999,17)), "-",VLOOKUP(GY9,'IT Cattle'!1:5999,17))</f>
        <v>517.46091428571424</v>
      </c>
      <c r="GZ16" s="217">
        <f>IF(ISERROR(VLOOKUP(GZ9,'IT Cattle'!1:5999,17)), "-",VLOOKUP(GZ9,'IT Cattle'!1:5999,17))</f>
        <v>513.45115714285714</v>
      </c>
      <c r="HA16" s="217">
        <f>IF(ISERROR(VLOOKUP(HA9,'IT Cattle'!1:5999,17)), "-",VLOOKUP(HA9,'IT Cattle'!1:5999,17))</f>
        <v>510.52699285714277</v>
      </c>
      <c r="HB16" s="217">
        <f>IF(ISERROR(VLOOKUP(HB9,'IT Cattle'!1:5999,17)), "-",VLOOKUP(HB9,'IT Cattle'!1:5999,17))</f>
        <v>511.92263571428566</v>
      </c>
      <c r="HC16" s="217">
        <f>IF(ISERROR(VLOOKUP(HC9,'IT Cattle'!1:5999,17)), "-",VLOOKUP(HC9,'IT Cattle'!1:5999,17))</f>
        <v>509.72888571428558</v>
      </c>
      <c r="HD16" s="217">
        <f>IF(ISERROR(VLOOKUP(HD9,'IT Cattle'!1:5999,17)), "-",VLOOKUP(HD9,'IT Cattle'!1:5999,17))</f>
        <v>511.1763428571428</v>
      </c>
      <c r="HE16" s="217">
        <f>IF(ISERROR(VLOOKUP(HE9,'IT Cattle'!1:5999,17)), "-",VLOOKUP(HE9,'IT Cattle'!1:5999,17))</f>
        <v>515.96916428571433</v>
      </c>
      <c r="HF16" s="217">
        <f>IF(ISERROR(VLOOKUP(HF9,'IT Cattle'!1:5999,17)), "-",VLOOKUP(HF9,'IT Cattle'!1:5999,17))</f>
        <v>523.03429285714276</v>
      </c>
      <c r="HG16" s="217">
        <f>IF(ISERROR(VLOOKUP(HG9,'IT Cattle'!1:5999,17)), "-",VLOOKUP(HG9,'IT Cattle'!1:5999,17))</f>
        <v>524.37310714285695</v>
      </c>
      <c r="HH16" s="217">
        <f>IF(ISERROR(VLOOKUP(HH9,'IT Cattle'!1:5999,17)), "-",VLOOKUP(HH9,'IT Cattle'!1:5999,17))</f>
        <v>523.56664285714271</v>
      </c>
      <c r="HI16" s="217">
        <f>IF(ISERROR(VLOOKUP(HI9,'IT Cattle'!1:5999,17)), "-",VLOOKUP(HI9,'IT Cattle'!1:5999,17))</f>
        <v>522.88553571428565</v>
      </c>
      <c r="HJ16" s="217">
        <f>IF(ISERROR(VLOOKUP(HJ9,'IT Cattle'!1:5999,17)), "-",VLOOKUP(HJ9,'IT Cattle'!1:5999,17))</f>
        <v>525.79549285714279</v>
      </c>
      <c r="HK16" s="217">
        <f>IF(ISERROR(VLOOKUP(HK9,'IT Cattle'!1:5999,17)), "-",VLOOKUP(HK9,'IT Cattle'!1:5999,17))</f>
        <v>529.08152142857136</v>
      </c>
      <c r="HL16" s="217">
        <f>IF(ISERROR(VLOOKUP(HL9,'IT Cattle'!1:5999,17)), "-",VLOOKUP(HL9,'IT Cattle'!1:5999,17))</f>
        <v>530.05429285714285</v>
      </c>
      <c r="HM16" s="217">
        <f>IF(ISERROR(VLOOKUP(HM9,'IT Cattle'!1:5999,17)), "-",VLOOKUP(HM9,'IT Cattle'!1:5999,17))</f>
        <v>526.07629285714279</v>
      </c>
      <c r="HN16" s="217">
        <f>IF(ISERROR(VLOOKUP(HN9,'IT Cattle'!1:5999,17)), "-",VLOOKUP(HN9,'IT Cattle'!1:5999,17))</f>
        <v>529.7233500000001</v>
      </c>
      <c r="HO16" s="217">
        <f>IF(ISERROR(VLOOKUP(HO9,'IT Cattle'!1:5999,17)), "-",VLOOKUP(HO9,'IT Cattle'!1:5999,17))</f>
        <v>531.51094285714282</v>
      </c>
      <c r="HP16" s="217" t="str">
        <f>IF(ISERROR(VLOOKUP(HP9,'IT Cattle'!1:5999,17)), "-",VLOOKUP(HP9,'IT Cattle'!1:5999,17))</f>
        <v>na</v>
      </c>
      <c r="HQ16" s="217">
        <f>IF(ISERROR(VLOOKUP(HQ9,'IT Cattle'!1:5999,17)), "-",VLOOKUP(HQ9,'IT Cattle'!1:5999,17))</f>
        <v>527.70760714285711</v>
      </c>
      <c r="HR16" s="217" t="str">
        <f>IF(ISERROR(VLOOKUP(HR9,'IT Cattle'!1:5999,17)), "-",VLOOKUP(HR9,'IT Cattle'!1:5999,17))</f>
        <v>na</v>
      </c>
      <c r="HS16" s="217" t="str">
        <f>IF(ISERROR(VLOOKUP(HS9,'IT Cattle'!1:5999,17)), "-",VLOOKUP(HS9,'IT Cattle'!1:5999,17))</f>
        <v>na</v>
      </c>
      <c r="HT16" s="217" t="str">
        <f>IF(ISERROR(VLOOKUP(HT9,'IT Cattle'!1:5999,17)), "-",VLOOKUP(HT9,'IT Cattle'!1:5999,17))</f>
        <v>na</v>
      </c>
      <c r="HU16" s="217">
        <f>IF(ISERROR(VLOOKUP(HU9,'IT Cattle'!1:5999,17)), "-",VLOOKUP(HU9,'IT Cattle'!1:5999,17))</f>
        <v>522.04814999999996</v>
      </c>
      <c r="HV16" s="217">
        <f>IF(ISERROR(VLOOKUP(HV9,'IT Cattle'!1:5999,17)), "-",VLOOKUP(HV9,'IT Cattle'!1:5999,17))</f>
        <v>532.54388571428558</v>
      </c>
      <c r="HW16" s="217">
        <f>IF(ISERROR(VLOOKUP(HW9,'IT Cattle'!1:5999,17)), "-",VLOOKUP(HW9,'IT Cattle'!1:5999,17))</f>
        <v>536.76424285714268</v>
      </c>
      <c r="HX16" s="217">
        <f>IF(ISERROR(VLOOKUP(HX9,'IT Cattle'!1:5999,17)), "-",VLOOKUP(HX9,'IT Cattle'!1:5999,17))</f>
        <v>535.24825714285714</v>
      </c>
      <c r="HY16" s="217">
        <f>IF(ISERROR(VLOOKUP(HY9,'IT Cattle'!1:5999,17)), "-",VLOOKUP(HY9,'IT Cattle'!1:5999,17))</f>
        <v>531.61289999999997</v>
      </c>
      <c r="HZ16" s="217">
        <f>IF(ISERROR(VLOOKUP(HZ9,'IT Cattle'!1:5999,17)), "-",VLOOKUP(HZ9,'IT Cattle'!1:5999,17))</f>
        <v>532.6199357142857</v>
      </c>
      <c r="IA16" s="217">
        <f>IF(ISERROR(VLOOKUP(IA9,'IT Cattle'!1:5999,17)), "-",VLOOKUP(IA9,'IT Cattle'!1:5999,17))</f>
        <v>530.77551428571428</v>
      </c>
      <c r="IB16" s="217">
        <f>IF(ISERROR(VLOOKUP(IB9,'IT Cattle'!1:5999,17)), "-",VLOOKUP(IB9,'IT Cattle'!1:5999,17))</f>
        <v>530.85323571428557</v>
      </c>
      <c r="IC16" s="217">
        <f>IF(ISERROR(VLOOKUP(IC9,'IT Cattle'!1:5999,17)), "-",VLOOKUP(IC9,'IT Cattle'!1:5999,17))</f>
        <v>529.55537142857145</v>
      </c>
      <c r="ID16" s="217">
        <f>IF(ISERROR(VLOOKUP(ID9,'IT Cattle'!1:5999,17)), "-",VLOOKUP(ID9,'IT Cattle'!1:5999,17))</f>
        <v>527.80956428571426</v>
      </c>
      <c r="IE16" s="217">
        <f>IF(ISERROR(VLOOKUP(IE9,'IT Cattle'!1:5999,17)), "-",VLOOKUP(IE9,'IT Cattle'!1:5999,17))</f>
        <v>524.74750714285699</v>
      </c>
      <c r="IF16" s="217">
        <f>IF(ISERROR(VLOOKUP(IF9,'IT Cattle'!1:5999,17)), "-",VLOOKUP(IF9,'IT Cattle'!1:5999,17))</f>
        <v>523.67862857142859</v>
      </c>
      <c r="IG16" s="217">
        <f>IF(ISERROR(VLOOKUP(IG9,'IT Cattle'!1:5999,17)), "-",VLOOKUP(IG9,'IT Cattle'!1:5999,17))</f>
        <v>521.84924999999998</v>
      </c>
      <c r="IH16" s="217">
        <f>IF(ISERROR(VLOOKUP(IH9,'IT Cattle'!1:5999,17)), "-",VLOOKUP(IH9,'IT Cattle'!1:5999,17))</f>
        <v>526.9153500000001</v>
      </c>
      <c r="II16" s="217">
        <f>IF(ISERROR(VLOOKUP(II9,'IT Cattle'!1:5999,17)), "-",VLOOKUP(II9,'IT Cattle'!1:5999,17))</f>
        <v>533.45982857142849</v>
      </c>
      <c r="IJ16" s="217" t="str">
        <f>IF(ISERROR(VLOOKUP(IJ9,'IT Cattle'!1:5999,17)), "-",VLOOKUP(IJ9,'IT Cattle'!1:5999,17))</f>
        <v>na</v>
      </c>
      <c r="IK16" s="217" t="str">
        <f>IF(ISERROR(VLOOKUP(IK9,'IT Cattle'!1:5999,17)), "-",VLOOKUP(IK9,'IT Cattle'!1:5999,17))</f>
        <v>na</v>
      </c>
      <c r="IL16" s="217">
        <f>IF(ISERROR(VLOOKUP(IL9,'IT Cattle'!1:5999,17)), "-",VLOOKUP(IL9,'IT Cattle'!1:5999,17))</f>
        <v>527.40424285714278</v>
      </c>
      <c r="IM16" s="217">
        <f>IF(ISERROR(VLOOKUP(IM9,'IT Cattle'!1:5999,17)), "-",VLOOKUP(IM9,'IT Cattle'!1:5999,17))</f>
        <v>527.73434999999995</v>
      </c>
      <c r="IN16" s="217">
        <f>IF(ISERROR(VLOOKUP(IN9,'IT Cattle'!1:5999,17)), "-",VLOOKUP(IN9,'IT Cattle'!1:5999,17))</f>
        <v>522.92732142857142</v>
      </c>
      <c r="IO16" s="217">
        <f>IF(ISERROR(VLOOKUP(IO9,'IT Cattle'!1:5999,17)), "-",VLOOKUP(IO9,'IT Cattle'!1:5999,17))</f>
        <v>520.18952142857131</v>
      </c>
      <c r="IP16" s="217">
        <f>IF(ISERROR(VLOOKUP(IP9,'IT Cattle'!1:5999,17)), "-",VLOOKUP(IP9,'IT Cattle'!1:5999,17))</f>
        <v>518.39942142857137</v>
      </c>
      <c r="IQ16" s="217">
        <f>IF(ISERROR(VLOOKUP(IQ9,'IT Cattle'!1:5999,17)), "-",VLOOKUP(IQ9,'IT Cattle'!1:5999,17))</f>
        <v>514.44231428571425</v>
      </c>
      <c r="IR16" s="217">
        <f>IF(ISERROR(VLOOKUP(IR9,'IT Cattle'!1:5999,17)), "-",VLOOKUP(IR9,'IT Cattle'!1:5999,17))</f>
        <v>513.22050000000002</v>
      </c>
      <c r="IS16" s="217">
        <f>IF(ISERROR(VLOOKUP(IS9,'IT Cattle'!1:5999,17)), "-",VLOOKUP(IS9,'IT Cattle'!1:5999,17))</f>
        <v>508.80542142857144</v>
      </c>
      <c r="IT16" s="217">
        <f>IF(ISERROR(VLOOKUP(IT9,'IT Cattle'!1:5999,17)), "-",VLOOKUP(IT9,'IT Cattle'!1:5999,17))</f>
        <v>506.35092857142865</v>
      </c>
      <c r="IU16" s="217">
        <f>IF(ISERROR(VLOOKUP(IU9,'IT Cattle'!1:5999,17)), "-",VLOOKUP(IU9,'IT Cattle'!1:5999,17))</f>
        <v>505.82860714285704</v>
      </c>
      <c r="IV16" s="217">
        <f>IF(ISERROR(VLOOKUP(IV9,'IT Cattle'!1:5999,17)), "-",VLOOKUP(IV9,'IT Cattle'!1:5999,17))</f>
        <v>502.03613571428571</v>
      </c>
      <c r="IW16" s="217">
        <f>IF(ISERROR(VLOOKUP(IW9,'IT Cattle'!1:5999,17)), "-",VLOOKUP(IW9,'IT Cattle'!1:5999,17))</f>
        <v>501.61159285714285</v>
      </c>
      <c r="IX16" s="217">
        <f>IF(ISERROR(VLOOKUP(IX9,'IT Cattle'!1:5999,17)), "-",VLOOKUP(IX9,'IT Cattle'!1:5999,17))</f>
        <v>502.69718571428575</v>
      </c>
      <c r="IY16" s="217">
        <f>IF(ISERROR(VLOOKUP(IY9,'IT Cattle'!1:5999,17)), "-",VLOOKUP(IY9,'IT Cattle'!1:5999,17))</f>
        <v>498.75010714285713</v>
      </c>
      <c r="IZ16" s="217">
        <f>IF(ISERROR(VLOOKUP(IZ9,'IT Cattle'!1:5999,17)), "-",VLOOKUP(IZ9,'IT Cattle'!1:5999,17))</f>
        <v>502.61444999999998</v>
      </c>
      <c r="JA16" s="217">
        <f>IF(ISERROR(VLOOKUP(JA9,'IT Cattle'!1:5999,17)), "-",VLOOKUP(JA9,'IT Cattle'!1:5999,17))</f>
        <v>507.38804999999996</v>
      </c>
      <c r="JB16" s="217">
        <f>IF(ISERROR(VLOOKUP(JB9,'IT Cattle'!1:5999,17)), "-",VLOOKUP(JB9,'IT Cattle'!1:5999,17))</f>
        <v>506.74204285714274</v>
      </c>
      <c r="JC16" s="217">
        <f>IF(ISERROR(VLOOKUP(JC9,'IT Cattle'!1:5999,17)), "-",VLOOKUP(JC9,'IT Cattle'!1:5999,17))</f>
        <v>508.44773571428556</v>
      </c>
      <c r="JD16" s="217">
        <f>IF(ISERROR(VLOOKUP(JD9,'IT Cattle'!1:5999,17)), "-",VLOOKUP(JD9,'IT Cattle'!1:5999,17))</f>
        <v>507.33957857142855</v>
      </c>
      <c r="JE16" s="217">
        <f>IF(ISERROR(VLOOKUP(JE9,'IT Cattle'!1:5999,17)), "-",VLOOKUP(JE9,'IT Cattle'!1:5999,17))</f>
        <v>503.97332142857147</v>
      </c>
      <c r="JF16" s="240"/>
      <c r="JG16" s="240"/>
      <c r="JH16" s="240"/>
      <c r="JW16" s="231"/>
      <c r="JX16" s="231"/>
    </row>
    <row r="17" spans="2:284" ht="15" customHeight="1">
      <c r="B17" s="278" t="s">
        <v>19</v>
      </c>
      <c r="C17" s="276" t="s">
        <v>5</v>
      </c>
      <c r="D17" s="214" t="s">
        <v>20</v>
      </c>
      <c r="E17" s="216">
        <f>IF(ISERROR(VLOOKUP(E9,'G Cattle'!1:5948,9)), "-",VLOOKUP(E9,'G Cattle'!1:5948,9))</f>
        <v>273.83912142857139</v>
      </c>
      <c r="F17" s="216">
        <f>IF(ISERROR(VLOOKUP(F9,'G Cattle'!1:5948,9)), "-",VLOOKUP(F9,'G Cattle'!1:5948,9))</f>
        <v>269.58646071428569</v>
      </c>
      <c r="G17" s="216">
        <f>IF(ISERROR(VLOOKUP(G9,'G Cattle'!1:5948,9)), "-",VLOOKUP(G9,'G Cattle'!1:5948,9))</f>
        <v>270.82977857142856</v>
      </c>
      <c r="H17" s="216">
        <f>IF(ISERROR(VLOOKUP(H9,'G Cattle'!1:5948,9)), "-",VLOOKUP(H9,'G Cattle'!1:5948,9))</f>
        <v>275.62025357142852</v>
      </c>
      <c r="I17" s="216">
        <f>IF(ISERROR(VLOOKUP(I9,'G Cattle'!1:5948,9)), "-",VLOOKUP(I9,'G Cattle'!1:5948,9))</f>
        <v>278.57772857142862</v>
      </c>
      <c r="J17" s="216">
        <f>IF(ISERROR(VLOOKUP(J9,'G Cattle'!1:5948,9)), "-",VLOOKUP(J9,'G Cattle'!1:5948,9))</f>
        <v>275.85038571428566</v>
      </c>
      <c r="K17" s="216">
        <f>IF(ISERROR(VLOOKUP(K9,'G Cattle'!1:5948,9)), "-",VLOOKUP(K9,'G Cattle'!1:5948,9))</f>
        <v>289.86500000000007</v>
      </c>
      <c r="L17" s="216">
        <f>IF(ISERROR(VLOOKUP(L9,'G Cattle'!1:5948,9)), "-",VLOOKUP(L9,'G Cattle'!1:5948,9))</f>
        <v>296.80150000000003</v>
      </c>
      <c r="M17" s="216">
        <f>IF(ISERROR(VLOOKUP(M9,'G Cattle'!1:5948,9)), "-",VLOOKUP(M9,'G Cattle'!1:5948,9))</f>
        <v>293.93699999999995</v>
      </c>
      <c r="N17" s="216">
        <f>IF(ISERROR(VLOOKUP(N9,'G Cattle'!1:5948,9)), "-",VLOOKUP(N9,'G Cattle'!1:5948,9))</f>
        <v>295.09940357142852</v>
      </c>
      <c r="O17" s="216">
        <f>IF(ISERROR(VLOOKUP(O9,'G Cattle'!1:5948,9)), "-",VLOOKUP(O9,'G Cattle'!1:5948,9))</f>
        <v>296.29286785714288</v>
      </c>
      <c r="P17" s="216">
        <f>IF(ISERROR(VLOOKUP(P9,'G Cattle'!1:5948,9)), "-",VLOOKUP(P9,'G Cattle'!1:5948,9))</f>
        <v>297.80358214285712</v>
      </c>
      <c r="Q17" s="216">
        <f>IF(ISERROR(VLOOKUP(Q9,'G Cattle'!1:5948,9)), "-",VLOOKUP(Q9,'G Cattle'!1:5948,9))</f>
        <v>301.56022499999995</v>
      </c>
      <c r="R17" s="216">
        <f>IF(ISERROR(VLOOKUP(R9,'G Cattle'!1:5948,9)), "-",VLOOKUP(R9,'G Cattle'!1:5948,9))</f>
        <v>304.94976428571425</v>
      </c>
      <c r="S17" s="216">
        <f>IF(ISERROR(VLOOKUP(S9,'G Cattle'!1:5948,9)), "-",VLOOKUP(S9,'G Cattle'!1:5948,9))</f>
        <v>302.33018571428568</v>
      </c>
      <c r="T17" s="216">
        <f>IF(ISERROR(VLOOKUP(T9,'G Cattle'!1:5948,9)), "-",VLOOKUP(T9,'G Cattle'!1:5948,9))</f>
        <v>298.85554285714289</v>
      </c>
      <c r="U17" s="216">
        <f>IF(ISERROR(VLOOKUP(U9,'G Cattle'!1:5948,9)), "-",VLOOKUP(U9,'G Cattle'!1:5948,9))</f>
        <v>296.64486428571422</v>
      </c>
      <c r="V17" s="216">
        <f>IF(ISERROR(VLOOKUP(V9,'G Cattle'!1:5948,9)), "-",VLOOKUP(V9,'G Cattle'!1:5948,9))</f>
        <v>299.36213571428567</v>
      </c>
      <c r="W17" s="216">
        <f>IF(ISERROR(VLOOKUP(W9,'G Cattle'!1:5948,9)), "-",VLOOKUP(W9,'G Cattle'!1:5948,9))</f>
        <v>302.84987142857148</v>
      </c>
      <c r="X17" s="216">
        <f>IF(ISERROR(VLOOKUP(X9,'G Cattle'!1:5948,9)), "-",VLOOKUP(X9,'G Cattle'!1:5948,9))</f>
        <v>304.40389285714275</v>
      </c>
      <c r="Y17" s="216">
        <f>IF(ISERROR(VLOOKUP(Y9,'G Cattle'!1:5948,9)), "-",VLOOKUP(Y9,'G Cattle'!1:5948,9))</f>
        <v>311.28016071428573</v>
      </c>
      <c r="Z17" s="216">
        <f>IF(ISERROR(VLOOKUP(Z9,'G Cattle'!1:5948,9)), "-",VLOOKUP(Z9,'G Cattle'!1:5948,9))</f>
        <v>317.70119999999997</v>
      </c>
      <c r="AA17" s="216">
        <f>IF(ISERROR(VLOOKUP(AA9,'G Cattle'!1:5948,9)), "-",VLOOKUP(AA9,'G Cattle'!1:5948,9))</f>
        <v>315.99409285714285</v>
      </c>
      <c r="AB17" s="216">
        <f>IF(ISERROR(VLOOKUP(AB9,'G Cattle'!1:5948,9)), "-",VLOOKUP(AB9,'G Cattle'!1:5948,9))</f>
        <v>315.11787857142855</v>
      </c>
      <c r="AC17" s="216">
        <f>IF(ISERROR(VLOOKUP(AC9,'G Cattle'!1:5948,9)), "-",VLOOKUP(AC9,'G Cattle'!1:5948,9))</f>
        <v>315.46987500000012</v>
      </c>
      <c r="AD17" s="216">
        <f>IF(ISERROR(VLOOKUP(AD9,'G Cattle'!1:5948,9)), "-",VLOOKUP(AD9,'G Cattle'!1:5948,9))</f>
        <v>310.20856071428568</v>
      </c>
      <c r="AE17" s="216">
        <f>IF(ISERROR(VLOOKUP(AE9,'G Cattle'!1:5948,9)), "-",VLOOKUP(AE9,'G Cattle'!1:5948,9))</f>
        <v>303.83334642857147</v>
      </c>
      <c r="AF17" s="216">
        <f>IF(ISERROR(VLOOKUP(AF9,'G Cattle'!1:5948,9)), "-",VLOOKUP(AF9,'G Cattle'!1:5948,9))</f>
        <v>301.09693928571431</v>
      </c>
      <c r="AG17" s="216">
        <f>IF(ISERROR(VLOOKUP(AG9,'G Cattle'!1:5948,9)), "-",VLOOKUP(AG9,'G Cattle'!1:5948,9))</f>
        <v>298.74576428571424</v>
      </c>
      <c r="AH17" s="216">
        <f>IF(ISERROR(VLOOKUP(AH9,'G Cattle'!1:5948,9)), "-",VLOOKUP(AH9,'G Cattle'!1:5948,9))</f>
        <v>297.42993214285707</v>
      </c>
      <c r="AI17" s="216">
        <f>IF(ISERROR(VLOOKUP(AI9,'G Cattle'!1:5948,9)), "-",VLOOKUP(AI9,'G Cattle'!1:5948,9))</f>
        <v>295.42722857142849</v>
      </c>
      <c r="AJ17" s="216">
        <f>IF(ISERROR(VLOOKUP(AJ9,'G Cattle'!1:5948,9)), "-",VLOOKUP(AJ9,'G Cattle'!1:5948,9))</f>
        <v>302.06145357142861</v>
      </c>
      <c r="AK17" s="216">
        <f>IF(ISERROR(VLOOKUP(AK9,'G Cattle'!1:5948,9)), "-",VLOOKUP(AK9,'G Cattle'!1:5948,9))</f>
        <v>305.16200000000003</v>
      </c>
      <c r="AL17" s="216">
        <f>IF(ISERROR(VLOOKUP(AL9,'G Cattle'!1:5948,9)), "-",VLOOKUP(AL9,'G Cattle'!1:5948,9))</f>
        <v>308.98671428571436</v>
      </c>
      <c r="AM17" s="216">
        <f>IF(ISERROR(VLOOKUP(AM9,'G Cattle'!1:5948,9)), "-",VLOOKUP(AM9,'G Cattle'!1:5948,9))</f>
        <v>316.98268571428571</v>
      </c>
      <c r="AN17" s="216">
        <f>IF(ISERROR(VLOOKUP(AN9,'G Cattle'!1:5948,9)), "-",VLOOKUP(AN9,'G Cattle'!1:5948,9))</f>
        <v>317.40608571428567</v>
      </c>
      <c r="AO17" s="216">
        <f>IF(ISERROR(VLOOKUP(AO9,'G Cattle'!1:5948,9)), "-",VLOOKUP(AO9,'G Cattle'!1:5948,9))</f>
        <v>317.08947142857141</v>
      </c>
      <c r="AP17" s="216">
        <f>IF(ISERROR(VLOOKUP(AP9,'G Cattle'!1:5948,9)), "-",VLOOKUP(AP9,'G Cattle'!1:5948,9))</f>
        <v>316.99591428571432</v>
      </c>
      <c r="AQ17" s="216">
        <f>IF(ISERROR(VLOOKUP(AQ9,'G Cattle'!1:5948,9)), "-",VLOOKUP(AQ9,'G Cattle'!1:5948,9))</f>
        <v>316.76122857142855</v>
      </c>
      <c r="AR17" s="216">
        <f>IF(ISERROR(VLOOKUP(AR9,'G Cattle'!1:5948,9)), "-",VLOOKUP(AR9,'G Cattle'!1:5948,9))</f>
        <v>315.46517142857141</v>
      </c>
      <c r="AS17" s="216">
        <f>IF(ISERROR(VLOOKUP(AS9,'G Cattle'!1:5948,9)), "-",VLOOKUP(AS9,'G Cattle'!1:5948,9))</f>
        <v>313.87047142857136</v>
      </c>
      <c r="AT17" s="216">
        <f>IF(ISERROR(VLOOKUP(AT9,'G Cattle'!1:5948,9)), "-",VLOOKUP(AT9,'G Cattle'!1:5948,9))</f>
        <v>316.56565714285716</v>
      </c>
      <c r="AU17" s="216">
        <f>IF(ISERROR(VLOOKUP(AU9,'G Cattle'!1:5948,9)), "-",VLOOKUP(AU9,'G Cattle'!1:5948,9))</f>
        <v>320.98610000000008</v>
      </c>
      <c r="AV17" s="216">
        <f>IF(ISERROR(VLOOKUP(AV9,'G Cattle'!1:5948,9)), "-",VLOOKUP(AV9,'G Cattle'!1:5948,9))</f>
        <v>322.26471428571432</v>
      </c>
      <c r="AW17" s="216">
        <f>IF(ISERROR(VLOOKUP(AW9,'G Cattle'!1:5948,9)), "-",VLOOKUP(AW9,'G Cattle'!1:5948,9))</f>
        <v>320.67212857142857</v>
      </c>
      <c r="AX17" s="216">
        <f>IF(ISERROR(VLOOKUP(AX9,'G Cattle'!1:5948,9)), "-",VLOOKUP(AX9,'G Cattle'!1:5948,9))</f>
        <v>318.79675714285713</v>
      </c>
      <c r="AY17" s="216">
        <f>IF(ISERROR(VLOOKUP(AY9,'G Cattle'!1:5948,9)), "-",VLOOKUP(AY9,'G Cattle'!1:5948,9))</f>
        <v>316.44620000000009</v>
      </c>
      <c r="AZ17" s="216">
        <f>IF(ISERROR(VLOOKUP(AZ9,'G Cattle'!1:5948,9)), "-",VLOOKUP(AZ9,'G Cattle'!1:5948,9))</f>
        <v>314.69398571428565</v>
      </c>
      <c r="BA17" s="216">
        <f>IF(ISERROR(VLOOKUP(BA9,'G Cattle'!1:5948,9)), "-",VLOOKUP(BA9,'G Cattle'!1:5948,9))</f>
        <v>311.16524285714291</v>
      </c>
      <c r="BB17" s="216">
        <f>IF(ISERROR(VLOOKUP(BB9,'G Cattle'!1:5948,9)), "-",VLOOKUP(BB9,'G Cattle'!1:5948,9))</f>
        <v>312.78055714285722</v>
      </c>
      <c r="BC17" s="216">
        <f>IF(ISERROR(VLOOKUP(BC9,'G Cattle'!1:5948,9)), "-",VLOOKUP(BC9,'G Cattle'!1:5948,9))</f>
        <v>312.96238571428574</v>
      </c>
      <c r="BD17" s="216">
        <f>IF(ISERROR(VLOOKUP(BD9,'G Cattle'!1:5948,9)), "-",VLOOKUP(BD9,'G Cattle'!1:5948,9))</f>
        <v>312.44967142857149</v>
      </c>
      <c r="BE17" s="216">
        <f>IF(ISERROR(VLOOKUP(BE9,'G Cattle'!1:5948,9)), "-",VLOOKUP(BE9,'G Cattle'!1:5948,9))</f>
        <v>314.11169999999993</v>
      </c>
      <c r="BF17" s="216">
        <f>IF(ISERROR(VLOOKUP(BF9,'G Cattle'!1:5948,9)), "-",VLOOKUP(BF9,'G Cattle'!1:5948,9))</f>
        <v>318.13530000000003</v>
      </c>
      <c r="BG17" s="216">
        <f>IF(ISERROR(VLOOKUP(BG9,'G Cattle'!1:5948,9)), "-",VLOOKUP(BG9,'G Cattle'!1:5948,9))</f>
        <v>322.5379857142857</v>
      </c>
      <c r="BH17" s="216">
        <f>IF(ISERROR(VLOOKUP(BH9,'G Cattle'!1:5948,9)), "-",VLOOKUP(BH9,'G Cattle'!1:5948,9))</f>
        <v>322.72827142857142</v>
      </c>
      <c r="BI17" s="216">
        <f>IF(ISERROR(VLOOKUP(BI9,'G Cattle'!1:5948,9)), "-",VLOOKUP(BI9,'G Cattle'!1:5948,9))</f>
        <v>324.94668571428576</v>
      </c>
      <c r="BJ17" s="216">
        <f>IF(ISERROR(VLOOKUP(BJ9,'G Cattle'!1:5948,9)), "-",VLOOKUP(BJ9,'G Cattle'!1:5948,9))</f>
        <v>325.05662857142858</v>
      </c>
      <c r="BK17" s="216">
        <f>IF(ISERROR(VLOOKUP(BK9,'G Cattle'!1:5948,9)), "-",VLOOKUP(BK9,'G Cattle'!1:5948,9))</f>
        <v>325.8040285714286</v>
      </c>
      <c r="BL17" s="216">
        <f>IF(ISERROR(VLOOKUP(BL9,'G Cattle'!1:5948,9)), "-",VLOOKUP(BL9,'G Cattle'!1:5948,9))</f>
        <v>327.88886785714288</v>
      </c>
      <c r="BM17" s="216">
        <f>IF(ISERROR(VLOOKUP(BM9,'G Cattle'!1:5948,9)), "-",VLOOKUP(BM9,'G Cattle'!1:5948,9))</f>
        <v>329.05319642857143</v>
      </c>
      <c r="BN17" s="216">
        <f>IF(ISERROR(VLOOKUP(BN9,'G Cattle'!1:5948,9)), "-",VLOOKUP(BN9,'G Cattle'!1:5948,9))</f>
        <v>330.42931785714285</v>
      </c>
      <c r="BO17" s="216">
        <f>IF(ISERROR(VLOOKUP(BO9,'G Cattle'!1:5948,9)), "-",VLOOKUP(BO9,'G Cattle'!1:5948,9))</f>
        <v>332.98520000000008</v>
      </c>
      <c r="BP17" s="216">
        <f>IF(ISERROR(VLOOKUP(BP9,'G Cattle'!1:5948,9)), "-",VLOOKUP(BP9,'G Cattle'!1:5948,9))</f>
        <v>334.57471071428574</v>
      </c>
      <c r="BQ17" s="216">
        <f>IF(ISERROR(VLOOKUP(BQ9,'G Cattle'!1:5948,9)), "-",VLOOKUP(BQ9,'G Cattle'!1:5948,9))</f>
        <v>337.01884285714289</v>
      </c>
      <c r="BR17" s="216">
        <f>IF(ISERROR(VLOOKUP(BR9,'G Cattle'!1:5948,9)), "-",VLOOKUP(BR9,'G Cattle'!1:5948,9))</f>
        <v>338.96914642857143</v>
      </c>
      <c r="BS17" s="216">
        <f>IF(ISERROR(VLOOKUP(BS9,'G Cattle'!1:5948,9)), "-",VLOOKUP(BS9,'G Cattle'!1:5948,9))</f>
        <v>344.20607142857153</v>
      </c>
      <c r="BT17" s="216">
        <f>IF(ISERROR(VLOOKUP(BT9,'G Cattle'!1:5948,9)), "-",VLOOKUP(BT9,'G Cattle'!1:5948,9))</f>
        <v>345.93482142857147</v>
      </c>
      <c r="BU17" s="216">
        <f>IF(ISERROR(VLOOKUP(BU9,'G Cattle'!1:5948,9)), "-",VLOOKUP(BU9,'G Cattle'!1:5948,9))</f>
        <v>343.41267857142856</v>
      </c>
      <c r="BV17" s="216">
        <f>IF(ISERROR(VLOOKUP(BV9,'G Cattle'!1:5948,9)), "-",VLOOKUP(BV9,'G Cattle'!1:5948,9))</f>
        <v>336.09267857142856</v>
      </c>
      <c r="BW17" s="216">
        <f>IF(ISERROR(VLOOKUP(BW9,'G Cattle'!1:5948,9)), "-",VLOOKUP(BW9,'G Cattle'!1:5948,9))</f>
        <v>330.14357142857142</v>
      </c>
      <c r="BX17" s="216">
        <f>IF(ISERROR(VLOOKUP(BX9,'G Cattle'!1:5948,9)), "-",VLOOKUP(BX9,'G Cattle'!1:5948,9))</f>
        <v>331.88937142857139</v>
      </c>
      <c r="BY17" s="216">
        <f>IF(ISERROR(VLOOKUP(BY9,'G Cattle'!1:5948,9)), "-",VLOOKUP(BY9,'G Cattle'!1:5948,9))</f>
        <v>340.08621428571428</v>
      </c>
      <c r="BZ17" s="216">
        <f>IF(ISERROR(VLOOKUP(BZ9,'G Cattle'!1:5948,9)), "-",VLOOKUP(BZ9,'G Cattle'!1:5948,9))</f>
        <v>342.08887500000003</v>
      </c>
      <c r="CA17" s="216">
        <f>IF(ISERROR(VLOOKUP(CA9,'G Cattle'!1:5948,9)), "-",VLOOKUP(CA9,'G Cattle'!1:5948,9))</f>
        <v>346.10669642857147</v>
      </c>
      <c r="CB17" s="216">
        <f>IF(ISERROR(VLOOKUP(CB9,'G Cattle'!1:5948,9)), "-",VLOOKUP(CB9,'G Cattle'!1:5948,9))</f>
        <v>344.97187499999995</v>
      </c>
      <c r="CC17" s="216">
        <f>IF(ISERROR(VLOOKUP(CC9,'G Cattle'!1:5948,9)), "-",VLOOKUP(CC9,'G Cattle'!1:5948,9))</f>
        <v>346.73842499999989</v>
      </c>
      <c r="CD17" s="216">
        <f>IF(ISERROR(VLOOKUP(CD9,'G Cattle'!1:5948,9)), "-",VLOOKUP(CD9,'G Cattle'!1:5948,9))</f>
        <v>347.15447499999999</v>
      </c>
      <c r="CE17" s="216">
        <f>IF(ISERROR(VLOOKUP(CE9,'G Cattle'!1:5948,9)), "-",VLOOKUP(CE9,'G Cattle'!1:5948,9))</f>
        <v>350.35447142857146</v>
      </c>
      <c r="CF17" s="216">
        <f>IF(ISERROR(VLOOKUP(CF9,'G Cattle'!1:5948,9)), "-",VLOOKUP(CF9,'G Cattle'!1:5948,9))</f>
        <v>355.93028571428562</v>
      </c>
      <c r="CG17" s="216">
        <f>IF(ISERROR(VLOOKUP(CG9,'G Cattle'!1:5948,9)), "-",VLOOKUP(CG9,'G Cattle'!1:5948,9))</f>
        <v>354.59485714285711</v>
      </c>
      <c r="CH17" s="216">
        <f>IF(ISERROR(VLOOKUP(CH9,'G Cattle'!1:5948,9)), "-",VLOOKUP(CH9,'G Cattle'!1:5948,9))</f>
        <v>351.70057142857149</v>
      </c>
      <c r="CI17" s="216">
        <f>IF(ISERROR(VLOOKUP(CI9,'G Cattle'!1:5948,9)), "-",VLOOKUP(CI9,'G Cattle'!1:5948,9))</f>
        <v>352.23828571428572</v>
      </c>
      <c r="CJ17" s="216">
        <f>IF(ISERROR(VLOOKUP(CJ9,'G Cattle'!1:5948,9)), "-",VLOOKUP(CJ9,'G Cattle'!1:5948,9))</f>
        <v>353.81714285714281</v>
      </c>
      <c r="CK17" s="216">
        <f>IF(ISERROR(VLOOKUP(CK9,'G Cattle'!1:5948,9)), "-",VLOOKUP(CK9,'G Cattle'!1:5948,9))</f>
        <v>354.57771428571425</v>
      </c>
      <c r="CL17" s="216">
        <f>IF(ISERROR(VLOOKUP(CL9,'G Cattle'!1:5948,9)), "-",VLOOKUP(CL9,'G Cattle'!1:5948,9))</f>
        <v>355.37599999999998</v>
      </c>
      <c r="CM17" s="216">
        <f>IF(ISERROR(VLOOKUP(CM9,'G Cattle'!1:5948,9)), "-",VLOOKUP(CM9,'G Cattle'!1:5948,9))</f>
        <v>355.01542857142857</v>
      </c>
      <c r="CN17" s="216">
        <f>IF(ISERROR(VLOOKUP(CN9,'G Cattle'!1:5948,9)), "-",VLOOKUP(CN9,'G Cattle'!1:5948,9))</f>
        <v>354.50971428571438</v>
      </c>
      <c r="CO17" s="216">
        <f>IF(ISERROR(VLOOKUP(CO9,'G Cattle'!1:5948,9)), "-",VLOOKUP(CO9,'G Cattle'!1:5948,9))</f>
        <v>352.57332500000007</v>
      </c>
      <c r="CP17" s="216">
        <f>IF(ISERROR(VLOOKUP(CP9,'G Cattle'!1:5948,9)), "-",VLOOKUP(CP9,'G Cattle'!1:5948,9))</f>
        <v>353.24262500000003</v>
      </c>
      <c r="CQ17" s="216">
        <f>IF(ISERROR(VLOOKUP(CQ9,'G Cattle'!1:5948,9)), "-",VLOOKUP(CQ9,'G Cattle'!1:5948,9))</f>
        <v>355.90832500000005</v>
      </c>
      <c r="CR17" s="216">
        <f>IF(ISERROR(VLOOKUP(CR9,'G Cattle'!1:5948,9)), "-",VLOOKUP(CR9,'G Cattle'!1:5948,9))</f>
        <v>357.40907499999997</v>
      </c>
      <c r="CS17" s="216">
        <f>IF(ISERROR(VLOOKUP(CS9,'G Cattle'!1:5948,9)), "-",VLOOKUP(CS9,'G Cattle'!1:5948,9))</f>
        <v>355.49202500000001</v>
      </c>
      <c r="CT17" s="216">
        <f>IF(ISERROR(VLOOKUP(CT9,'G Cattle'!1:5948,9)), "-",VLOOKUP(CT9,'G Cattle'!1:5948,9))</f>
        <v>356.34762500000005</v>
      </c>
      <c r="CU17" s="216">
        <f>IF(ISERROR(VLOOKUP(CU9,'G Cattle'!1:5948,9)), "-",VLOOKUP(CU9,'G Cattle'!1:5948,9))</f>
        <v>358.98342500000007</v>
      </c>
      <c r="CV17" s="216">
        <f>IF(ISERROR(VLOOKUP(CV9,'G Cattle'!1:5948,9)), "-",VLOOKUP(CV9,'G Cattle'!1:5948,9))</f>
        <v>356.35567500000008</v>
      </c>
      <c r="CW17" s="216">
        <f>IF(ISERROR(VLOOKUP(CW9,'G Cattle'!1:5948,9)), "-",VLOOKUP(CW9,'G Cattle'!1:5948,9))</f>
        <v>352.32204999999999</v>
      </c>
      <c r="CX17" s="216">
        <f>IF(ISERROR(VLOOKUP(CX9,'G Cattle'!1:5948,9)), "-",VLOOKUP(CX9,'G Cattle'!1:5948,9))</f>
        <v>354.40277142857144</v>
      </c>
      <c r="CY17" s="216">
        <f>IF(ISERROR(VLOOKUP(CY9,'G Cattle'!1:5948,9)), "-",VLOOKUP(CY9,'G Cattle'!1:5948,9))</f>
        <v>354.12100714285714</v>
      </c>
      <c r="CZ17" s="216">
        <f>IF(ISERROR(VLOOKUP(CZ9,'G Cattle'!1:5948,9)), "-",VLOOKUP(CZ9,'G Cattle'!1:5948,9))</f>
        <v>352.04393571428574</v>
      </c>
      <c r="DA17" s="216">
        <f>IF(ISERROR(VLOOKUP(DA9,'G Cattle'!1:5948,9)), "-",VLOOKUP(DA9,'G Cattle'!1:5948,9))</f>
        <v>356.37258571428572</v>
      </c>
      <c r="DB17" s="216">
        <f>IF(ISERROR(VLOOKUP(DB9,'G Cattle'!1:5948,9)), "-",VLOOKUP(DB9,'G Cattle'!1:5948,9))</f>
        <v>358.80622857142851</v>
      </c>
      <c r="DC17" s="216">
        <f>IF(ISERROR(VLOOKUP(DC9,'G Cattle'!1:5948,9)), "-",VLOOKUP(DC9,'G Cattle'!1:5948,9))</f>
        <v>360.98157142857133</v>
      </c>
      <c r="DD17" s="216">
        <f>IF(ISERROR(VLOOKUP(DD9,'G Cattle'!1:5948,9)), "-",VLOOKUP(DD9,'G Cattle'!1:5948,9))</f>
        <v>323.10075000000001</v>
      </c>
      <c r="DE17" s="216">
        <f>IF(ISERROR(VLOOKUP(DE9,'G Cattle'!1:5948,9)), "-",VLOOKUP(DE9,'G Cattle'!1:5948,9))</f>
        <v>359.36968571428565</v>
      </c>
      <c r="DF17" s="216">
        <f>IF(ISERROR(VLOOKUP(DF9,'G Cattle'!1:5948,9)), "-",VLOOKUP(DF9,'G Cattle'!1:5948,9))</f>
        <v>359.13715714285706</v>
      </c>
      <c r="DG17" s="216">
        <f>IF(ISERROR(VLOOKUP(DG9,'G Cattle'!1:5948,9)), "-",VLOOKUP(DG9,'G Cattle'!1:5948,9))</f>
        <v>358.96554285714285</v>
      </c>
      <c r="DH17" s="216">
        <f>IF(ISERROR(VLOOKUP(DH9,'G Cattle'!1:5948,9)), "-",VLOOKUP(DH9,'G Cattle'!1:5948,9))</f>
        <v>359.63735714285707</v>
      </c>
      <c r="DI17" s="216">
        <f>IF(ISERROR(VLOOKUP(DI9,'G Cattle'!1:5948,9)), "-",VLOOKUP(DI9,'G Cattle'!1:5948,9))</f>
        <v>359.99229999999994</v>
      </c>
      <c r="DJ17" s="216">
        <f>IF(ISERROR(VLOOKUP(DJ9,'G Cattle'!1:5948,9)), "-",VLOOKUP(DJ9,'G Cattle'!1:5948,9))</f>
        <v>359.18460000000005</v>
      </c>
      <c r="DK17" s="216">
        <f>IF(ISERROR(VLOOKUP(DK9,'G Cattle'!1:5948,9)), "-",VLOOKUP(DK9,'G Cattle'!1:5948,9))</f>
        <v>361.83437142857139</v>
      </c>
      <c r="DL17" s="216">
        <f>IF(ISERROR(VLOOKUP(DL9,'G Cattle'!1:5948,9)), "-",VLOOKUP(DL9,'G Cattle'!1:5948,9))</f>
        <v>358.25894999999997</v>
      </c>
      <c r="DM17" s="216">
        <f>IF(ISERROR(VLOOKUP(DM9,'G Cattle'!1:5948,9)), "-",VLOOKUP(DM9,'G Cattle'!1:5948,9))</f>
        <v>358.13513571428575</v>
      </c>
      <c r="DN17" s="216">
        <f>IF(ISERROR(VLOOKUP(DN9,'G Cattle'!1:5948,9)), "-",VLOOKUP(DN9,'G Cattle'!1:5948,9))</f>
        <v>360.32792142857136</v>
      </c>
      <c r="DO17" s="216">
        <f>IF(ISERROR(VLOOKUP(DO9,'G Cattle'!1:5948,9)), "-",VLOOKUP(DO9,'G Cattle'!1:5948,9))</f>
        <v>358.31355000000002</v>
      </c>
      <c r="DP17" s="216">
        <f>IF(ISERROR(VLOOKUP(DP9,'G Cattle'!1:5948,9)), "-",VLOOKUP(DP9,'G Cattle'!1:5948,9))</f>
        <v>358.4538500000001</v>
      </c>
      <c r="DQ17" s="216">
        <f>IF(ISERROR(VLOOKUP(DQ9,'G Cattle'!1:5948,9)), "-",VLOOKUP(DQ9,'G Cattle'!1:5948,9))</f>
        <v>360.63310000000001</v>
      </c>
      <c r="DR17" s="216">
        <f>IF(ISERROR(VLOOKUP(DR9,'G Cattle'!1:5948,9)), "-",VLOOKUP(DR9,'G Cattle'!1:5948,9))</f>
        <v>357.76171428571433</v>
      </c>
      <c r="DS17" s="216">
        <f>IF(ISERROR(VLOOKUP(DS9,'G Cattle'!1:5948,9)), "-",VLOOKUP(DS9,'G Cattle'!1:5948,9))</f>
        <v>359.42800000000005</v>
      </c>
      <c r="DT17" s="216">
        <f>IF(ISERROR(VLOOKUP(DT9,'G Cattle'!1:5948,9)), "-",VLOOKUP(DT9,'G Cattle'!1:5948,9))</f>
        <v>360.56171428571429</v>
      </c>
      <c r="DU17" s="216">
        <f>IF(ISERROR(VLOOKUP(DU9,'G Cattle'!1:5948,9)), "-",VLOOKUP(DU9,'G Cattle'!1:5948,9))</f>
        <v>359.23314285714292</v>
      </c>
      <c r="DV17" s="216">
        <f>IF(ISERROR(VLOOKUP(DV9,'G Cattle'!1:5948,9)), "-",VLOOKUP(DV9,'G Cattle'!1:5948,9))</f>
        <v>356.66685714285711</v>
      </c>
      <c r="DW17" s="216">
        <f>IF(ISERROR(VLOOKUP(DW9,'G Cattle'!1:5948,9)), "-",VLOOKUP(DW9,'G Cattle'!1:5948,9))</f>
        <v>356.3074285714286</v>
      </c>
      <c r="DX17" s="216">
        <f>IF(ISERROR(VLOOKUP(DX9,'G Cattle'!1:5948,9)), "-",VLOOKUP(DX9,'G Cattle'!1:5948,9))</f>
        <v>356.45485714285712</v>
      </c>
      <c r="DY17" s="216">
        <f>IF(ISERROR(VLOOKUP(DY9,'G Cattle'!1:5948,9)), "-",VLOOKUP(DY9,'G Cattle'!1:5948,9))</f>
        <v>354.66057142857153</v>
      </c>
      <c r="DZ17" s="216">
        <f>IF(ISERROR(VLOOKUP(DZ9,'G Cattle'!1:5948,9)), "-",VLOOKUP(DZ9,'G Cattle'!1:5948,9))</f>
        <v>350.8988571428572</v>
      </c>
      <c r="EA17" s="216">
        <f>IF(ISERROR(VLOOKUP(EA9,'G Cattle'!1:5948,9)), "-",VLOOKUP(EA9,'G Cattle'!1:5948,9))</f>
        <v>351.48914285714284</v>
      </c>
      <c r="EB17" s="216">
        <f>IF(ISERROR(VLOOKUP(EB9,'G Cattle'!1:5948,9)), "-",VLOOKUP(EB9,'G Cattle'!1:5948,9))</f>
        <v>353.52800000000002</v>
      </c>
      <c r="EC17" s="216">
        <f>IF(ISERROR(VLOOKUP(EC9,'G Cattle'!1:5948,9)), "-",VLOOKUP(EC9,'G Cattle'!1:5948,9))</f>
        <v>353.94400000000002</v>
      </c>
      <c r="ED17" s="216">
        <f>IF(ISERROR(VLOOKUP(ED9,'G Cattle'!1:5948,9)), "-",VLOOKUP(ED9,'G Cattle'!1:5948,9))</f>
        <v>349.36571428571432</v>
      </c>
      <c r="EE17" s="216">
        <f>IF(ISERROR(VLOOKUP(EE9,'G Cattle'!1:5948,9)), "-",VLOOKUP(EE9,'G Cattle'!1:5948,9))</f>
        <v>350.67371428571425</v>
      </c>
      <c r="EF17" s="216">
        <f>IF(ISERROR(VLOOKUP(EF9,'G Cattle'!1:5948,9)), "-",VLOOKUP(EF9,'G Cattle'!1:5948,9))</f>
        <v>354.86114285714285</v>
      </c>
      <c r="EG17" s="216">
        <f>IF(ISERROR(VLOOKUP(EG9,'G Cattle'!1:5948,9)), "-",VLOOKUP(EG9,'G Cattle'!1:5948,9))</f>
        <v>354.96228571428571</v>
      </c>
      <c r="EH17" s="216">
        <f>IF(ISERROR(VLOOKUP(EH9,'G Cattle'!1:5948,9)), "-",VLOOKUP(EH9,'G Cattle'!1:5948,9))</f>
        <v>353.9232107142858</v>
      </c>
      <c r="EI17" s="216">
        <f>IF(ISERROR(VLOOKUP(EI9,'G Cattle'!1:5948,9)), "-",VLOOKUP(EI9,'G Cattle'!1:5948,9))</f>
        <v>355.05477857142853</v>
      </c>
      <c r="EJ17" s="216">
        <f>IF(ISERROR(VLOOKUP(EJ9,'G Cattle'!1:5948,9)), "-",VLOOKUP(EJ9,'G Cattle'!1:5948,9))</f>
        <v>355.79512142857141</v>
      </c>
      <c r="EK17" s="216">
        <f>IF(ISERROR(VLOOKUP(EK9,'G Cattle'!1:5948,9)), "-",VLOOKUP(EK9,'G Cattle'!1:5948,9))</f>
        <v>356.03494285714288</v>
      </c>
      <c r="EL17" s="216">
        <f>IF(ISERROR(VLOOKUP(EL9,'G Cattle'!1:5948,9)), "-",VLOOKUP(EL9,'G Cattle'!1:5948,9))</f>
        <v>357.54102857142857</v>
      </c>
      <c r="EM17" s="216">
        <f>IF(ISERROR(VLOOKUP(EM9,'G Cattle'!1:5948,9)), "-",VLOOKUP(EM9,'G Cattle'!1:5948,9))</f>
        <v>357.64608214285715</v>
      </c>
      <c r="EN17" s="216">
        <f>IF(ISERROR(VLOOKUP(EN9,'G Cattle'!1:5948,9)), "-",VLOOKUP(EN9,'G Cattle'!1:5948,9))</f>
        <v>352.86813214285712</v>
      </c>
      <c r="EO17" s="216">
        <f>IF(ISERROR(VLOOKUP(EO9,'G Cattle'!1:5948,9)), "-",VLOOKUP(EO9,'G Cattle'!1:5948,9))</f>
        <v>347.46383571428572</v>
      </c>
      <c r="EP17" s="216">
        <f>IF(ISERROR(VLOOKUP(EP9,'G Cattle'!1:5948,9)), "-",VLOOKUP(EP9,'G Cattle'!1:5948,9))</f>
        <v>346.9027928571428</v>
      </c>
      <c r="EQ17" s="216">
        <f>IF(ISERROR(VLOOKUP(EQ9,'G Cattle'!1:5948,9)), "-",VLOOKUP(EQ9,'G Cattle'!1:5948,9))</f>
        <v>348.64668214285712</v>
      </c>
      <c r="ER17" s="216">
        <f>IF(ISERROR(VLOOKUP(ER9,'G Cattle'!1:5948,9)), "-",VLOOKUP(ER9,'G Cattle'!1:5948,9))</f>
        <v>348.76877142857148</v>
      </c>
      <c r="ES17" s="216">
        <f>IF(ISERROR(VLOOKUP(ES9,'G Cattle'!1:5948,9)), "-",VLOOKUP(ES9,'G Cattle'!1:5948,9))</f>
        <v>346.97150357142863</v>
      </c>
      <c r="ET17" s="216">
        <f>IF(ISERROR(VLOOKUP(ET9,'G Cattle'!1:5948,9)), "-",VLOOKUP(ET9,'G Cattle'!1:5948,9))</f>
        <v>342.65635714285713</v>
      </c>
      <c r="EU17" s="216">
        <f>IF(ISERROR(VLOOKUP(EU9,'G Cattle'!1:5948,9)), "-",VLOOKUP(EU9,'G Cattle'!1:5948,9))</f>
        <v>341.71428214285714</v>
      </c>
      <c r="EV17" s="216">
        <f>IF(ISERROR(VLOOKUP(EV9,'G Cattle'!1:5948,9)), "-",VLOOKUP(EV9,'G Cattle'!1:5948,9))</f>
        <v>340.84375714285716</v>
      </c>
      <c r="EW17" s="216">
        <f>IF(ISERROR(VLOOKUP(EW9,'G Cattle'!1:5948,9)), "-",VLOOKUP(EW9,'G Cattle'!1:5948,9))</f>
        <v>341.47123928571432</v>
      </c>
      <c r="EX17" s="216">
        <f>IF(ISERROR(VLOOKUP(EX9,'G Cattle'!1:5948,9)), "-",VLOOKUP(EX9,'G Cattle'!1:5948,9))</f>
        <v>340.25488928571428</v>
      </c>
      <c r="EY17" s="216">
        <f>IF(ISERROR(VLOOKUP(EY9,'G Cattle'!1:5948,9)), "-",VLOOKUP(EY9,'G Cattle'!1:5948,9))</f>
        <v>340.81195714285712</v>
      </c>
      <c r="EZ17" s="216">
        <f>IF(ISERROR(VLOOKUP(EZ9,'G Cattle'!1:5948,9)), "-",VLOOKUP(EZ9,'G Cattle'!1:5948,9))</f>
        <v>342.58083214285716</v>
      </c>
      <c r="FA17" s="216">
        <f>IF(ISERROR(VLOOKUP(FA9,'G Cattle'!1:5948,9)), "-",VLOOKUP(FA9,'G Cattle'!1:5948,9))</f>
        <v>343.54675714285713</v>
      </c>
      <c r="FB17" s="216">
        <f>IF(ISERROR(VLOOKUP(FB9,'G Cattle'!1:5948,9)), "-",VLOOKUP(FB9,'G Cattle'!1:5948,9))</f>
        <v>343.58196428571432</v>
      </c>
      <c r="FC17" s="216">
        <f>IF(ISERROR(VLOOKUP(FC9,'G Cattle'!1:5948,9)), "-",VLOOKUP(FC9,'G Cattle'!1:5948,9))</f>
        <v>342.23387142857143</v>
      </c>
      <c r="FD17" s="216">
        <f>IF(ISERROR(VLOOKUP(FD9,'G Cattle'!1:5948,9)), "-",VLOOKUP(FD9,'G Cattle'!1:5948,9))</f>
        <v>341.63137499999999</v>
      </c>
      <c r="FE17" s="216">
        <f>IF(ISERROR(VLOOKUP(FE9,'G Cattle'!1:5948,9)), "-",VLOOKUP(FE9,'G Cattle'!1:5948,9))</f>
        <v>345.70915714285707</v>
      </c>
      <c r="FF17" s="216">
        <f>IF(ISERROR(VLOOKUP(FF9,'G Cattle'!1:5948,9)), "-",VLOOKUP(FF9,'G Cattle'!1:5948,9))</f>
        <v>347.51027857142861</v>
      </c>
      <c r="FG17" s="216">
        <f>IF(ISERROR(VLOOKUP(FG9,'G Cattle'!1:5948,9)), "-",VLOOKUP(FG9,'G Cattle'!1:5948,9))</f>
        <v>340.28774999999996</v>
      </c>
      <c r="FH17" s="216">
        <f>IF(ISERROR(VLOOKUP(FH9,'G Cattle'!1:5948,9)), "-",VLOOKUP(FH9,'G Cattle'!1:5948,9))</f>
        <v>341.32339999999999</v>
      </c>
      <c r="FI17" s="216">
        <f>IF(ISERROR(VLOOKUP(FI9,'G Cattle'!1:5948,9)), "-",VLOOKUP(FI9,'G Cattle'!1:5948,9))</f>
        <v>342.62084999999996</v>
      </c>
      <c r="FJ17" s="216">
        <f>IF(ISERROR(VLOOKUP(FJ9,'G Cattle'!1:5948,9)), "-",VLOOKUP(FJ9,'G Cattle'!1:5948,9))</f>
        <v>343.53769999999992</v>
      </c>
      <c r="FK17" s="216">
        <f>IF(ISERROR(VLOOKUP(FK9,'G Cattle'!1:5948,9)), "-",VLOOKUP(FK9,'G Cattle'!1:5948,9))</f>
        <v>344.63879999999995</v>
      </c>
      <c r="FL17" s="216">
        <f>IF(ISERROR(VLOOKUP(FL9,'G Cattle'!1:5948,9)), "-",VLOOKUP(FL9,'G Cattle'!1:5948,9))</f>
        <v>345.23609999999996</v>
      </c>
      <c r="FM17" s="216">
        <f>IF(ISERROR(VLOOKUP(FM9,'G Cattle'!1:5948,9)), "-",VLOOKUP(FM9,'G Cattle'!1:5948,9))</f>
        <v>345.72834999999998</v>
      </c>
      <c r="FN17" s="216">
        <f>IF(ISERROR(VLOOKUP(FN9,'G Cattle'!1:5948,9)), "-",VLOOKUP(FN9,'G Cattle'!1:5948,9))</f>
        <v>346.16119999999995</v>
      </c>
      <c r="FO17" s="216">
        <f>IF(ISERROR(VLOOKUP(FO9,'G Cattle'!1:5948,9)), "-",VLOOKUP(FO9,'G Cattle'!1:5948,9))</f>
        <v>344.74274999999994</v>
      </c>
      <c r="FP17" s="216">
        <f>IF(ISERROR(VLOOKUP(FP9,'G Cattle'!1:5948,9)), "-",VLOOKUP(FP9,'G Cattle'!1:5948,9))</f>
        <v>343.80111428571422</v>
      </c>
      <c r="FQ17" s="216">
        <f>IF(ISERROR(VLOOKUP(FQ9,'G Cattle'!1:5948,9)), "-",VLOOKUP(FQ9,'G Cattle'!1:5948,9))</f>
        <v>348.01347500000003</v>
      </c>
      <c r="FR17" s="216">
        <f>IF(ISERROR(VLOOKUP(FR9,'G Cattle'!1:5948,9)), "-",VLOOKUP(FR9,'G Cattle'!1:5948,9))</f>
        <v>352.37375357142867</v>
      </c>
      <c r="FS17" s="216">
        <f>IF(ISERROR(VLOOKUP(FS9,'G Cattle'!1:5948,9)), "-",VLOOKUP(FS9,'G Cattle'!1:5948,9))</f>
        <v>348.53400000000005</v>
      </c>
      <c r="FT17" s="216">
        <f>IF(ISERROR(VLOOKUP(FT9,'G Cattle'!1:5948,9)), "-",VLOOKUP(FT9,'G Cattle'!1:5948,9))</f>
        <v>346.53407142857139</v>
      </c>
      <c r="FU17" s="216">
        <f>IF(ISERROR(VLOOKUP(FU9,'G Cattle'!1:5948,9)), "-",VLOOKUP(FU9,'G Cattle'!1:5948,9))</f>
        <v>345.00133928571432</v>
      </c>
      <c r="FV17" s="216">
        <f>IF(ISERROR(VLOOKUP(FV9,'G Cattle'!1:5948,9)), "-",VLOOKUP(FV9,'G Cattle'!1:5948,9))</f>
        <v>341.21677499999998</v>
      </c>
      <c r="FW17" s="216">
        <f>IF(ISERROR(VLOOKUP(FW9,'G Cattle'!1:5948,9)), "-",VLOOKUP(FW9,'G Cattle'!1:5948,9))</f>
        <v>338.96658214285713</v>
      </c>
      <c r="FX17" s="216">
        <f>IF(ISERROR(VLOOKUP(FX9,'G Cattle'!1:5948,9)), "-",VLOOKUP(FX9,'G Cattle'!1:5948,9))</f>
        <v>338.48791071428576</v>
      </c>
      <c r="FY17" s="216">
        <f>IF(ISERROR(VLOOKUP(FY9,'G Cattle'!1:5948,9)), "-",VLOOKUP(FY9,'G Cattle'!1:5948,9))</f>
        <v>348.85175714285708</v>
      </c>
      <c r="FZ17" s="216">
        <f>IF(ISERROR(VLOOKUP(FZ9,'G Cattle'!1:5948,9)), "-",VLOOKUP(FZ9,'G Cattle'!1:5948,9))</f>
        <v>349.34518571428572</v>
      </c>
      <c r="GA17" s="216">
        <f>IF(ISERROR(VLOOKUP(GA9,'G Cattle'!1:5948,9)), "-",VLOOKUP(GA9,'G Cattle'!1:5948,9))</f>
        <v>341.37911785714283</v>
      </c>
      <c r="GB17" s="216">
        <f>IF(ISERROR(VLOOKUP(GB9,'G Cattle'!1:5948,9)), "-",VLOOKUP(GB9,'G Cattle'!1:5948,9))</f>
        <v>338.84637142857139</v>
      </c>
      <c r="GC17" s="216">
        <f>IF(ISERROR(VLOOKUP(GC9,'G Cattle'!1:5948,9)), "-",VLOOKUP(GC9,'G Cattle'!1:5948,9))</f>
        <v>342.75743571428575</v>
      </c>
      <c r="GD17" s="216">
        <f>IF(ISERROR(VLOOKUP(GD9,'G Cattle'!1:5948,9)), "-",VLOOKUP(GD9,'G Cattle'!1:5948,9))</f>
        <v>342.57685714285708</v>
      </c>
      <c r="GE17" s="216">
        <f>IF(ISERROR(VLOOKUP(GE9,'G Cattle'!1:5948,9)), "-",VLOOKUP(GE9,'G Cattle'!1:5948,9))</f>
        <v>340.96641428571428</v>
      </c>
      <c r="GF17" s="216">
        <f>IF(ISERROR(VLOOKUP(GF9,'G Cattle'!1:5948,9)), "-",VLOOKUP(GF9,'G Cattle'!1:5948,9))</f>
        <v>340.59276428571417</v>
      </c>
      <c r="GG17" s="216">
        <f>IF(ISERROR(VLOOKUP(GG9,'G Cattle'!1:5948,9)), "-",VLOOKUP(GG9,'G Cattle'!1:5948,9))</f>
        <v>339.74324999999993</v>
      </c>
      <c r="GH17" s="216">
        <f>IF(ISERROR(VLOOKUP(GH9,'G Cattle'!1:5948,9)), "-",VLOOKUP(GH9,'G Cattle'!1:5948,9))</f>
        <v>337.09646785714278</v>
      </c>
      <c r="GI17" s="216">
        <f>IF(ISERROR(VLOOKUP(GI9,'G Cattle'!1:5948,9)), "-",VLOOKUP(GI9,'G Cattle'!1:5948,9))</f>
        <v>334.20777857142855</v>
      </c>
      <c r="GJ17" s="216">
        <f>IF(ISERROR(VLOOKUP(GJ9,'G Cattle'!1:5948,9)), "-",VLOOKUP(GJ9,'G Cattle'!1:5948,9))</f>
        <v>336.20833928571426</v>
      </c>
      <c r="GK17" s="216">
        <f>IF(ISERROR(VLOOKUP(GK9,'G Cattle'!1:5948,9)), "-",VLOOKUP(GK9,'G Cattle'!1:5948,9))</f>
        <v>339.40821428571428</v>
      </c>
      <c r="GL17" s="216">
        <f>IF(ISERROR(VLOOKUP(GL9,'G Cattle'!1:5948,9)), "-",VLOOKUP(GL9,'G Cattle'!1:5948,9))</f>
        <v>338.19072857142851</v>
      </c>
      <c r="GM17" s="216">
        <f>IF(ISERROR(VLOOKUP(GM9,'G Cattle'!1:5948,9)), "-",VLOOKUP(GM9,'G Cattle'!1:5948,9))</f>
        <v>338.03740714285703</v>
      </c>
      <c r="GN17" s="216">
        <f>IF(ISERROR(VLOOKUP(GN9,'G Cattle'!1:5948,9)), "-",VLOOKUP(GN9,'G Cattle'!1:5948,9))</f>
        <v>337.18949285714291</v>
      </c>
      <c r="GO17" s="216">
        <f>IF(ISERROR(VLOOKUP(GO9,'G Cattle'!1:5948,9)), "-",VLOOKUP(GO9,'G Cattle'!1:5948,9))</f>
        <v>334.60957857142859</v>
      </c>
      <c r="GP17" s="216">
        <f>IF(ISERROR(VLOOKUP(GP9,'G Cattle'!1:5948,9)), "-",VLOOKUP(GP9,'G Cattle'!1:5948,9))</f>
        <v>333.14695000000006</v>
      </c>
      <c r="GQ17" s="216">
        <f>IF(ISERROR(VLOOKUP(GQ9,'G Cattle'!1:5948,9)), "-",VLOOKUP(GQ9,'G Cattle'!1:5948,9))</f>
        <v>334.36693571428572</v>
      </c>
      <c r="GR17" s="216">
        <f>IF(ISERROR(VLOOKUP(GR9,'G Cattle'!1:5948,9)), "-",VLOOKUP(GR9,'G Cattle'!1:5948,9))</f>
        <v>331.53027142857155</v>
      </c>
      <c r="GS17" s="216">
        <f>IF(ISERROR(VLOOKUP(GS9,'G Cattle'!1:5948,9)), "-",VLOOKUP(GS9,'G Cattle'!1:5948,9))</f>
        <v>329.22629285714282</v>
      </c>
      <c r="GT17" s="216">
        <f>IF(ISERROR(VLOOKUP(GT9,'G Cattle'!1:5948,9)), "-",VLOOKUP(GT9,'G Cattle'!1:5948,9))</f>
        <v>333.35065714285719</v>
      </c>
      <c r="GU17" s="216">
        <f>IF(ISERROR(VLOOKUP(GU9,'G Cattle'!1:5948,9)), "-",VLOOKUP(GU9,'G Cattle'!1:5948,9))</f>
        <v>342.68394285714282</v>
      </c>
      <c r="GV17" s="216">
        <f>IF(ISERROR(VLOOKUP(GV9,'G Cattle'!1:5948,9)), "-",VLOOKUP(GV9,'G Cattle'!1:5948,9))</f>
        <v>347.81781428571429</v>
      </c>
      <c r="GW17" s="216">
        <f>IF(ISERROR(VLOOKUP(GW9,'G Cattle'!1:5948,9)), "-",VLOOKUP(GW9,'G Cattle'!1:5948,9))</f>
        <v>360.03798571428575</v>
      </c>
      <c r="GX17" s="216">
        <f>IF(ISERROR(VLOOKUP(GX9,'G Cattle'!1:5948,9)), "-",VLOOKUP(GX9,'G Cattle'!1:5948,9))</f>
        <v>369.38024999999993</v>
      </c>
      <c r="GY17" s="216">
        <f>IF(ISERROR(VLOOKUP(GY9,'G Cattle'!1:5948,9)), "-",VLOOKUP(GY9,'G Cattle'!1:5948,9))</f>
        <v>358.2421714285714</v>
      </c>
      <c r="GZ17" s="216">
        <f>IF(ISERROR(VLOOKUP(GZ9,'G Cattle'!1:5948,9)), "-",VLOOKUP(GZ9,'G Cattle'!1:5948,9))</f>
        <v>355.46618571428576</v>
      </c>
      <c r="HA17" s="216">
        <f>IF(ISERROR(VLOOKUP(HA9,'G Cattle'!1:5948,9)), "-",VLOOKUP(HA9,'G Cattle'!1:5948,9))</f>
        <v>353.44176428571427</v>
      </c>
      <c r="HB17" s="216">
        <f>IF(ISERROR(VLOOKUP(HB9,'G Cattle'!1:5948,9)), "-",VLOOKUP(HB9,'G Cattle'!1:5948,9))</f>
        <v>350.03257142857143</v>
      </c>
      <c r="HC17" s="216">
        <f>IF(ISERROR(VLOOKUP(HC9,'G Cattle'!1:5948,9)), "-",VLOOKUP(HC9,'G Cattle'!1:5948,9))</f>
        <v>348.53257142857137</v>
      </c>
      <c r="HD17" s="216">
        <f>IF(ISERROR(VLOOKUP(HD9,'G Cattle'!1:5948,9)), "-",VLOOKUP(HD9,'G Cattle'!1:5948,9))</f>
        <v>349.52228571428572</v>
      </c>
      <c r="HE17" s="216">
        <f>IF(ISERROR(VLOOKUP(HE9,'G Cattle'!1:5948,9)), "-",VLOOKUP(HE9,'G Cattle'!1:5948,9))</f>
        <v>352.79942857142862</v>
      </c>
      <c r="HF17" s="216">
        <f>IF(ISERROR(VLOOKUP(HF9,'G Cattle'!1:5948,9)), "-",VLOOKUP(HF9,'G Cattle'!1:5948,9))</f>
        <v>357.63028571428566</v>
      </c>
      <c r="HG17" s="216">
        <f>IF(ISERROR(VLOOKUP(HG9,'G Cattle'!1:5948,9)), "-",VLOOKUP(HG9,'G Cattle'!1:5948,9))</f>
        <v>358.54571428571427</v>
      </c>
      <c r="HH17" s="216">
        <f>IF(ISERROR(VLOOKUP(HH9,'G Cattle'!1:5948,9)), "-",VLOOKUP(HH9,'G Cattle'!1:5948,9))</f>
        <v>357.99428571428564</v>
      </c>
      <c r="HI17" s="216">
        <f>IF(ISERROR(VLOOKUP(HI9,'G Cattle'!1:5948,9)), "-",VLOOKUP(HI9,'G Cattle'!1:5948,9))</f>
        <v>353.05946428571434</v>
      </c>
      <c r="HJ17" s="216">
        <f>IF(ISERROR(VLOOKUP(HJ9,'G Cattle'!1:5948,9)), "-",VLOOKUP(HJ9,'G Cattle'!1:5948,9))</f>
        <v>355.02430714285714</v>
      </c>
      <c r="HK17" s="216">
        <f>IF(ISERROR(VLOOKUP(HK9,'G Cattle'!1:5948,9)), "-",VLOOKUP(HK9,'G Cattle'!1:5948,9))</f>
        <v>357.24307857142861</v>
      </c>
      <c r="HL17" s="216">
        <f>IF(ISERROR(VLOOKUP(HL9,'G Cattle'!1:5948,9)), "-",VLOOKUP(HL9,'G Cattle'!1:5948,9))</f>
        <v>348.83915000000002</v>
      </c>
      <c r="HM17" s="216">
        <f>IF(ISERROR(VLOOKUP(HM9,'G Cattle'!1:5948,9)), "-",VLOOKUP(HM9,'G Cattle'!1:5948,9))</f>
        <v>346.22114999999997</v>
      </c>
      <c r="HN17" s="216">
        <f>IF(ISERROR(VLOOKUP(HN9,'G Cattle'!1:5948,9)), "-",VLOOKUP(HN9,'G Cattle'!1:5948,9))</f>
        <v>348.62135000000006</v>
      </c>
      <c r="HO17" s="216">
        <f>IF(ISERROR(VLOOKUP(HO9,'G Cattle'!1:5948,9)), "-",VLOOKUP(HO9,'G Cattle'!1:5948,9))</f>
        <v>349.79780000000005</v>
      </c>
      <c r="HP17" s="216">
        <f>IF(ISERROR(VLOOKUP(HP9,'G Cattle'!1:5948,9)), "-",VLOOKUP(HP9,'G Cattle'!1:5948,9))</f>
        <v>348.72860000000003</v>
      </c>
      <c r="HQ17" s="216" t="str">
        <f>IF(ISERROR(VLOOKUP(HQ9,'G Cattle'!1:5948,9)), "-",VLOOKUP(HQ9,'G Cattle'!1:5948,9))</f>
        <v>na</v>
      </c>
      <c r="HR17" s="216">
        <f>IF(ISERROR(VLOOKUP(HR9,'G Cattle'!1:5948,9)), "-",VLOOKUP(HR9,'G Cattle'!1:5948,9))</f>
        <v>356.38310714285717</v>
      </c>
      <c r="HS17" s="216">
        <f>IF(ISERROR(VLOOKUP(HS9,'G Cattle'!1:5948,9)), "-",VLOOKUP(HS9,'G Cattle'!1:5948,9))</f>
        <v>356.17770714285717</v>
      </c>
      <c r="HT17" s="216">
        <f>IF(ISERROR(VLOOKUP(HT9,'G Cattle'!1:5948,9)), "-",VLOOKUP(HT9,'G Cattle'!1:5948,9))</f>
        <v>354.37481428571431</v>
      </c>
      <c r="HU17" s="216">
        <f>IF(ISERROR(VLOOKUP(HU9,'G Cattle'!1:5948,9)), "-",VLOOKUP(HU9,'G Cattle'!1:5948,9))</f>
        <v>352.49405000000002</v>
      </c>
      <c r="HV17" s="216">
        <f>IF(ISERROR(VLOOKUP(HV9,'G Cattle'!1:5948,9)), "-",VLOOKUP(HV9,'G Cattle'!1:5948,9))</f>
        <v>359.58091428571424</v>
      </c>
      <c r="HW17" s="216">
        <f>IF(ISERROR(VLOOKUP(HW9,'G Cattle'!1:5948,9)), "-",VLOOKUP(HW9,'G Cattle'!1:5948,9))</f>
        <v>362.43055714285708</v>
      </c>
      <c r="HX17" s="216">
        <f>IF(ISERROR(VLOOKUP(HX9,'G Cattle'!1:5948,9)), "-",VLOOKUP(HX9,'G Cattle'!1:5948,9))</f>
        <v>361.40694285714289</v>
      </c>
      <c r="HY17" s="216">
        <f>IF(ISERROR(VLOOKUP(HY9,'G Cattle'!1:5948,9)), "-",VLOOKUP(HY9,'G Cattle'!1:5948,9))</f>
        <v>358.95229999999998</v>
      </c>
      <c r="HZ17" s="216">
        <f>IF(ISERROR(VLOOKUP(HZ9,'G Cattle'!1:5948,9)), "-",VLOOKUP(HZ9,'G Cattle'!1:5948,9))</f>
        <v>359.63226428571431</v>
      </c>
      <c r="IA17" s="216">
        <f>IF(ISERROR(VLOOKUP(IA9,'G Cattle'!1:5948,9)), "-",VLOOKUP(IA9,'G Cattle'!1:5948,9))</f>
        <v>358.38688571428577</v>
      </c>
      <c r="IB17" s="216">
        <f>IF(ISERROR(VLOOKUP(IB9,'G Cattle'!1:5948,9)), "-",VLOOKUP(IB9,'G Cattle'!1:5948,9))</f>
        <v>358.43936428571425</v>
      </c>
      <c r="IC17" s="216">
        <f>IF(ISERROR(VLOOKUP(IC9,'G Cattle'!1:5948,9)), "-",VLOOKUP(IC9,'G Cattle'!1:5948,9))</f>
        <v>357.56302857142856</v>
      </c>
      <c r="ID17" s="216">
        <f>IF(ISERROR(VLOOKUP(ID9,'G Cattle'!1:5948,9)), "-",VLOOKUP(ID9,'G Cattle'!1:5948,9))</f>
        <v>356.38423571428575</v>
      </c>
      <c r="IE17" s="216">
        <f>IF(ISERROR(VLOOKUP(IE9,'G Cattle'!1:5948,9)), "-",VLOOKUP(IE9,'G Cattle'!1:5948,9))</f>
        <v>358.80171428571424</v>
      </c>
      <c r="IF17" s="216">
        <f>IF(ISERROR(VLOOKUP(IF9,'G Cattle'!1:5948,9)), "-",VLOOKUP(IF9,'G Cattle'!1:5948,9))</f>
        <v>358.07085714285722</v>
      </c>
      <c r="IG17" s="216">
        <f>IF(ISERROR(VLOOKUP(IG9,'G Cattle'!1:5948,9)), "-",VLOOKUP(IG9,'G Cattle'!1:5948,9))</f>
        <v>356.82000000000005</v>
      </c>
      <c r="IH17" s="216">
        <f>IF(ISERROR(VLOOKUP(IH9,'G Cattle'!1:5948,9)), "-",VLOOKUP(IH9,'G Cattle'!1:5948,9))</f>
        <v>360.28400000000005</v>
      </c>
      <c r="II17" s="216">
        <f>IF(ISERROR(VLOOKUP(II9,'G Cattle'!1:5948,9)), "-",VLOOKUP(II9,'G Cattle'!1:5948,9))</f>
        <v>364.7588571428571</v>
      </c>
      <c r="IJ17" s="216" t="str">
        <f>IF(ISERROR(VLOOKUP(IJ9,'G Cattle'!1:5948,9)), "-",VLOOKUP(IJ9,'G Cattle'!1:5948,9))</f>
        <v>na</v>
      </c>
      <c r="IK17" s="216">
        <f>IF(ISERROR(VLOOKUP(IK9,'G Cattle'!1:5948,9)), "-",VLOOKUP(IK9,'G Cattle'!1:5948,9))</f>
        <v>362.09771428571429</v>
      </c>
      <c r="IL17" s="216" t="str">
        <f>IF(ISERROR(VLOOKUP(IL9,'G Cattle'!1:5948,9)), "-",VLOOKUP(IL9,'G Cattle'!1:5948,9))</f>
        <v>na</v>
      </c>
      <c r="IM17" s="216">
        <f>IF(ISERROR(VLOOKUP(IM9,'G Cattle'!1:5948,9)), "-",VLOOKUP(IM9,'G Cattle'!1:5948,9))</f>
        <v>360.84400000000005</v>
      </c>
      <c r="IN17" s="216">
        <f>IF(ISERROR(VLOOKUP(IN9,'G Cattle'!1:5948,9)), "-",VLOOKUP(IN9,'G Cattle'!1:5948,9))</f>
        <v>357.55714285714282</v>
      </c>
      <c r="IO17" s="216">
        <f>IF(ISERROR(VLOOKUP(IO9,'G Cattle'!1:5948,9)), "-",VLOOKUP(IO9,'G Cattle'!1:5948,9))</f>
        <v>355.68514285714281</v>
      </c>
      <c r="IP17" s="216">
        <f>IF(ISERROR(VLOOKUP(IP9,'G Cattle'!1:5948,9)), "-",VLOOKUP(IP9,'G Cattle'!1:5948,9))</f>
        <v>354.46114285714282</v>
      </c>
      <c r="IQ17" s="216">
        <f>IF(ISERROR(VLOOKUP(IQ9,'G Cattle'!1:5948,9)), "-",VLOOKUP(IQ9,'G Cattle'!1:5948,9))</f>
        <v>360.54931428571427</v>
      </c>
      <c r="IR17" s="216">
        <f>IF(ISERROR(VLOOKUP(IR9,'G Cattle'!1:5948,9)), "-",VLOOKUP(IR9,'G Cattle'!1:5948,9))</f>
        <v>361.88625000000008</v>
      </c>
      <c r="IS17" s="216">
        <f>IF(ISERROR(VLOOKUP(IS9,'G Cattle'!1:5948,9)), "-",VLOOKUP(IS9,'G Cattle'!1:5948,9))</f>
        <v>358.77305357142853</v>
      </c>
      <c r="IT17" s="216">
        <f>IF(ISERROR(VLOOKUP(IT9,'G Cattle'!1:5948,9)), "-",VLOOKUP(IT9,'G Cattle'!1:5948,9))</f>
        <v>357.04232142857148</v>
      </c>
      <c r="IU17" s="216">
        <f>IF(ISERROR(VLOOKUP(IU9,'G Cattle'!1:5948,9)), "-",VLOOKUP(IU9,'G Cattle'!1:5948,9))</f>
        <v>356.67401785714287</v>
      </c>
      <c r="IV17" s="216">
        <f>IF(ISERROR(VLOOKUP(IV9,'G Cattle'!1:5948,9)), "-",VLOOKUP(IV9,'G Cattle'!1:5948,9))</f>
        <v>353.99983928571424</v>
      </c>
      <c r="IW17" s="216">
        <f>IF(ISERROR(VLOOKUP(IW9,'G Cattle'!1:5948,9)), "-",VLOOKUP(IW9,'G Cattle'!1:5948,9))</f>
        <v>353.70048214285714</v>
      </c>
      <c r="IX17" s="216">
        <f>IF(ISERROR(VLOOKUP(IX9,'G Cattle'!1:5948,9)), "-",VLOOKUP(IX9,'G Cattle'!1:5948,9))</f>
        <v>354.46596428571434</v>
      </c>
      <c r="IY17" s="216">
        <f>IF(ISERROR(VLOOKUP(IY9,'G Cattle'!1:5948,9)), "-",VLOOKUP(IY9,'G Cattle'!1:5948,9))</f>
        <v>351.68276785714289</v>
      </c>
      <c r="IZ17" s="216">
        <f>IF(ISERROR(VLOOKUP(IZ9,'G Cattle'!1:5948,9)), "-",VLOOKUP(IZ9,'G Cattle'!1:5948,9))</f>
        <v>354.407625</v>
      </c>
      <c r="JA17" s="216">
        <f>IF(ISERROR(VLOOKUP(JA9,'G Cattle'!1:5948,9)), "-",VLOOKUP(JA9,'G Cattle'!1:5948,9))</f>
        <v>357.77362499999998</v>
      </c>
      <c r="JB17" s="216">
        <f>IF(ISERROR(VLOOKUP(JB9,'G Cattle'!1:5948,9)), "-",VLOOKUP(JB9,'G Cattle'!1:5948,9))</f>
        <v>357.31810714285712</v>
      </c>
      <c r="JC17" s="216">
        <f>IF(ISERROR(VLOOKUP(JC9,'G Cattle'!1:5948,9)), "-",VLOOKUP(JC9,'G Cattle'!1:5948,9))</f>
        <v>358.52083928571415</v>
      </c>
      <c r="JD17" s="216">
        <f>IF(ISERROR(VLOOKUP(JD9,'G Cattle'!1:5948,9)), "-",VLOOKUP(JD9,'G Cattle'!1:5948,9))</f>
        <v>357.73944642857145</v>
      </c>
      <c r="JE17" s="216">
        <f>IF(ISERROR(VLOOKUP(JE9,'G Cattle'!1:5948,9)), "-",VLOOKUP(JE9,'G Cattle'!1:5948,9))</f>
        <v>355.36580357142856</v>
      </c>
      <c r="JF17" s="240"/>
      <c r="JG17" s="240"/>
      <c r="JH17" s="240"/>
      <c r="JW17" s="231"/>
      <c r="JX17" s="231"/>
    </row>
    <row r="18" spans="2:284" ht="15" customHeight="1">
      <c r="B18" s="274"/>
      <c r="C18" s="277"/>
      <c r="D18" s="215" t="s">
        <v>21</v>
      </c>
      <c r="E18" s="217">
        <f>IF(ISERROR(VLOOKUP(E9,'G Cattle'!1:5948,17)), "-",VLOOKUP(E9,'G Cattle'!1:5948,17))</f>
        <v>464.16702142857133</v>
      </c>
      <c r="F18" s="217">
        <f>IF(ISERROR(VLOOKUP(F9,'G Cattle'!1:5948,17)), "-",VLOOKUP(F9,'G Cattle'!1:5948,17))</f>
        <v>456.95861071428567</v>
      </c>
      <c r="G18" s="217">
        <f>IF(ISERROR(VLOOKUP(G9,'G Cattle'!1:5948,17)), "-",VLOOKUP(G9,'G Cattle'!1:5948,17))</f>
        <v>459.06607857142853</v>
      </c>
      <c r="H18" s="217">
        <f>IF(ISERROR(VLOOKUP(H9,'G Cattle'!1:5948,17)), "-",VLOOKUP(H9,'G Cattle'!1:5948,17))</f>
        <v>467.18610357142853</v>
      </c>
      <c r="I18" s="217">
        <f>IF(ISERROR(VLOOKUP(I9,'G Cattle'!1:5948,17)), "-",VLOOKUP(I9,'G Cattle'!1:5948,17))</f>
        <v>472.19912857142862</v>
      </c>
      <c r="J18" s="217">
        <f>IF(ISERROR(VLOOKUP(J9,'G Cattle'!1:5948,17)), "-",VLOOKUP(J9,'G Cattle'!1:5948,17))</f>
        <v>467.57618571428566</v>
      </c>
      <c r="K18" s="217">
        <f>IF(ISERROR(VLOOKUP(K9,'G Cattle'!1:5948,17)), "-",VLOOKUP(K9,'G Cattle'!1:5948,17))</f>
        <v>494.84096428571434</v>
      </c>
      <c r="L18" s="217">
        <f>IF(ISERROR(VLOOKUP(L9,'G Cattle'!1:5948,17)), "-",VLOOKUP(L9,'G Cattle'!1:5948,17))</f>
        <v>506.68256071428573</v>
      </c>
      <c r="M18" s="217">
        <f>IF(ISERROR(VLOOKUP(M9,'G Cattle'!1:5948,17)), "-",VLOOKUP(M9,'G Cattle'!1:5948,17))</f>
        <v>501.79244999999992</v>
      </c>
      <c r="N18" s="217">
        <f>IF(ISERROR(VLOOKUP(N9,'G Cattle'!1:5948,17)), "-",VLOOKUP(N9,'G Cattle'!1:5948,17))</f>
        <v>500.20395357142854</v>
      </c>
      <c r="O18" s="217">
        <f>IF(ISERROR(VLOOKUP(O9,'G Cattle'!1:5948,17)), "-",VLOOKUP(O9,'G Cattle'!1:5948,17))</f>
        <v>502.22691785714284</v>
      </c>
      <c r="P18" s="217">
        <f>IF(ISERROR(VLOOKUP(P9,'G Cattle'!1:5948,17)), "-",VLOOKUP(P9,'G Cattle'!1:5948,17))</f>
        <v>504.78763214285703</v>
      </c>
      <c r="Q18" s="217">
        <f>IF(ISERROR(VLOOKUP(Q9,'G Cattle'!1:5948,17)), "-",VLOOKUP(Q9,'G Cattle'!1:5948,17))</f>
        <v>511.15527499999996</v>
      </c>
      <c r="R18" s="217">
        <f>IF(ISERROR(VLOOKUP(R9,'G Cattle'!1:5948,17)), "-",VLOOKUP(R9,'G Cattle'!1:5948,17))</f>
        <v>516.90066428571424</v>
      </c>
      <c r="S18" s="217">
        <f>IF(ISERROR(VLOOKUP(S9,'G Cattle'!1:5948,17)), "-",VLOOKUP(S9,'G Cattle'!1:5948,17))</f>
        <v>512.46038571428562</v>
      </c>
      <c r="T18" s="217">
        <f>IF(ISERROR(VLOOKUP(T9,'G Cattle'!1:5948,17)), "-",VLOOKUP(T9,'G Cattle'!1:5948,17))</f>
        <v>506.57074285714287</v>
      </c>
      <c r="U18" s="217">
        <f>IF(ISERROR(VLOOKUP(U9,'G Cattle'!1:5948,17)), "-",VLOOKUP(U9,'G Cattle'!1:5948,17))</f>
        <v>502.82356428571421</v>
      </c>
      <c r="V18" s="217">
        <f>IF(ISERROR(VLOOKUP(V9,'G Cattle'!1:5948,17)), "-",VLOOKUP(V9,'G Cattle'!1:5948,17))</f>
        <v>507.42943571428566</v>
      </c>
      <c r="W18" s="217">
        <f>IF(ISERROR(VLOOKUP(W9,'G Cattle'!1:5948,17)), "-",VLOOKUP(W9,'G Cattle'!1:5948,17))</f>
        <v>513.34127142857142</v>
      </c>
      <c r="X18" s="217">
        <f>IF(ISERROR(VLOOKUP(X9,'G Cattle'!1:5948,17)), "-",VLOOKUP(X9,'G Cattle'!1:5948,17))</f>
        <v>515.97539285714265</v>
      </c>
      <c r="Y18" s="217">
        <f>IF(ISERROR(VLOOKUP(Y9,'G Cattle'!1:5948,17)), "-",VLOOKUP(Y9,'G Cattle'!1:5948,17))</f>
        <v>527.63091071428562</v>
      </c>
      <c r="Z18" s="217">
        <f>IF(ISERROR(VLOOKUP(Z9,'G Cattle'!1:5948,17)), "-",VLOOKUP(Z9,'G Cattle'!1:5948,17))</f>
        <v>538.51479999999992</v>
      </c>
      <c r="AA18" s="217">
        <f>IF(ISERROR(VLOOKUP(AA9,'G Cattle'!1:5948,17)), "-",VLOOKUP(AA9,'G Cattle'!1:5948,17))</f>
        <v>535.62119285714277</v>
      </c>
      <c r="AB18" s="217">
        <f>IF(ISERROR(VLOOKUP(AB9,'G Cattle'!1:5948,17)), "-",VLOOKUP(AB9,'G Cattle'!1:5948,17))</f>
        <v>534.1359785714285</v>
      </c>
      <c r="AC18" s="217">
        <f>IF(ISERROR(VLOOKUP(AC9,'G Cattle'!1:5948,17)), "-",VLOOKUP(AC9,'G Cattle'!1:5948,17))</f>
        <v>534.7326250000001</v>
      </c>
      <c r="AD18" s="217">
        <f>IF(ISERROR(VLOOKUP(AD9,'G Cattle'!1:5948,17)), "-",VLOOKUP(AD9,'G Cattle'!1:5948,17))</f>
        <v>525.81451071428557</v>
      </c>
      <c r="AE18" s="217">
        <f>IF(ISERROR(VLOOKUP(AE9,'G Cattle'!1:5948,17)), "-",VLOOKUP(AE9,'G Cattle'!1:5948,17))</f>
        <v>515.0082964285715</v>
      </c>
      <c r="AF18" s="217">
        <f>IF(ISERROR(VLOOKUP(AF9,'G Cattle'!1:5948,17)), "-",VLOOKUP(AF9,'G Cattle'!1:5948,17))</f>
        <v>510.36998928571427</v>
      </c>
      <c r="AG18" s="217">
        <f>IF(ISERROR(VLOOKUP(AG9,'G Cattle'!1:5948,17)), "-",VLOOKUP(AG9,'G Cattle'!1:5948,17))</f>
        <v>506.38466428571417</v>
      </c>
      <c r="AH18" s="217">
        <f>IF(ISERROR(VLOOKUP(AH9,'G Cattle'!1:5948,17)), "-",VLOOKUP(AH9,'G Cattle'!1:5948,17))</f>
        <v>504.15428214285703</v>
      </c>
      <c r="AI18" s="217">
        <f>IF(ISERROR(VLOOKUP(AI9,'G Cattle'!1:5948,17)), "-",VLOOKUP(AI9,'G Cattle'!1:5948,17))</f>
        <v>502.8548571428571</v>
      </c>
      <c r="AJ18" s="217">
        <f>IF(ISERROR(VLOOKUP(AJ9,'G Cattle'!1:5948,17)), "-",VLOOKUP(AJ9,'G Cattle'!1:5948,17))</f>
        <v>513.29323928571421</v>
      </c>
      <c r="AK18" s="217">
        <f>IF(ISERROR(VLOOKUP(AK9,'G Cattle'!1:5948,17)), "-",VLOOKUP(AK9,'G Cattle'!1:5948,17))</f>
        <v>518.5619999999999</v>
      </c>
      <c r="AL18" s="217">
        <f>IF(ISERROR(VLOOKUP(AL9,'G Cattle'!1:5948,17)), "-",VLOOKUP(AL9,'G Cattle'!1:5948,17))</f>
        <v>517.81911428571425</v>
      </c>
      <c r="AM18" s="217">
        <f>IF(ISERROR(VLOOKUP(AM9,'G Cattle'!1:5948,17)), "-",VLOOKUP(AM9,'G Cattle'!1:5948,17))</f>
        <v>525.4096571428571</v>
      </c>
      <c r="AN18" s="217">
        <f>IF(ISERROR(VLOOKUP(AN9,'G Cattle'!1:5948,17)), "-",VLOOKUP(AN9,'G Cattle'!1:5948,17))</f>
        <v>521.76342857142856</v>
      </c>
      <c r="AO18" s="217">
        <f>IF(ISERROR(VLOOKUP(AO9,'G Cattle'!1:5948,17)), "-",VLOOKUP(AO9,'G Cattle'!1:5948,17))</f>
        <v>512.05664642857141</v>
      </c>
      <c r="AP18" s="217">
        <f>IF(ISERROR(VLOOKUP(AP9,'G Cattle'!1:5948,17)), "-",VLOOKUP(AP9,'G Cattle'!1:5948,17))</f>
        <v>511.90556428571421</v>
      </c>
      <c r="AQ18" s="217">
        <f>IF(ISERROR(VLOOKUP(AQ9,'G Cattle'!1:5948,17)), "-",VLOOKUP(AQ9,'G Cattle'!1:5948,17))</f>
        <v>511.52657857142844</v>
      </c>
      <c r="AR18" s="217">
        <f>IF(ISERROR(VLOOKUP(AR9,'G Cattle'!1:5948,17)), "-",VLOOKUP(AR9,'G Cattle'!1:5948,17))</f>
        <v>509.43362142857131</v>
      </c>
      <c r="AS18" s="217">
        <f>IF(ISERROR(VLOOKUP(AS9,'G Cattle'!1:5948,17)), "-",VLOOKUP(AS9,'G Cattle'!1:5948,17))</f>
        <v>506.85839642857127</v>
      </c>
      <c r="AT18" s="217">
        <f>IF(ISERROR(VLOOKUP(AT9,'G Cattle'!1:5948,17)), "-",VLOOKUP(AT9,'G Cattle'!1:5948,17))</f>
        <v>511.21075714285712</v>
      </c>
      <c r="AU18" s="217">
        <f>IF(ISERROR(VLOOKUP(AU9,'G Cattle'!1:5948,17)), "-",VLOOKUP(AU9,'G Cattle'!1:5948,17))</f>
        <v>518.34917500000006</v>
      </c>
      <c r="AV18" s="217">
        <f>IF(ISERROR(VLOOKUP(AV9,'G Cattle'!1:5948,17)), "-",VLOOKUP(AV9,'G Cattle'!1:5948,17))</f>
        <v>520.41396428571431</v>
      </c>
      <c r="AW18" s="217">
        <f>IF(ISERROR(VLOOKUP(AW9,'G Cattle'!1:5948,17)), "-",VLOOKUP(AW9,'G Cattle'!1:5948,17))</f>
        <v>517.84215357142853</v>
      </c>
      <c r="AX18" s="217">
        <f>IF(ISERROR(VLOOKUP(AX9,'G Cattle'!1:5948,17)), "-",VLOOKUP(AX9,'G Cattle'!1:5948,17))</f>
        <v>514.81368214285703</v>
      </c>
      <c r="AY18" s="217">
        <f>IF(ISERROR(VLOOKUP(AY9,'G Cattle'!1:5948,17)), "-",VLOOKUP(AY9,'G Cattle'!1:5948,17))</f>
        <v>511.01785000000007</v>
      </c>
      <c r="AZ18" s="217">
        <f>IF(ISERROR(VLOOKUP(AZ9,'G Cattle'!1:5948,17)), "-",VLOOKUP(AZ9,'G Cattle'!1:5948,17))</f>
        <v>508.18826071428555</v>
      </c>
      <c r="BA18" s="217">
        <f>IF(ISERROR(VLOOKUP(BA9,'G Cattle'!1:5948,17)), "-",VLOOKUP(BA9,'G Cattle'!1:5948,17))</f>
        <v>502.4898178571429</v>
      </c>
      <c r="BB18" s="217">
        <f>IF(ISERROR(VLOOKUP(BB9,'G Cattle'!1:5948,17)), "-",VLOOKUP(BB9,'G Cattle'!1:5948,17))</f>
        <v>505.09833214285715</v>
      </c>
      <c r="BC18" s="217">
        <f>IF(ISERROR(VLOOKUP(BC9,'G Cattle'!1:5948,17)), "-",VLOOKUP(BC9,'G Cattle'!1:5948,17))</f>
        <v>505.39196071428563</v>
      </c>
      <c r="BD18" s="217">
        <f>IF(ISERROR(VLOOKUP(BD9,'G Cattle'!1:5948,17)), "-",VLOOKUP(BD9,'G Cattle'!1:5948,17))</f>
        <v>504.5639964285715</v>
      </c>
      <c r="BE18" s="217">
        <f>IF(ISERROR(VLOOKUP(BE9,'G Cattle'!1:5948,17)), "-",VLOOKUP(BE9,'G Cattle'!1:5948,17))</f>
        <v>510.6986142857142</v>
      </c>
      <c r="BF18" s="217">
        <f>IF(ISERROR(VLOOKUP(BF9,'G Cattle'!1:5948,17)), "-",VLOOKUP(BF9,'G Cattle'!1:5948,17))</f>
        <v>517.24038571428571</v>
      </c>
      <c r="BG18" s="217">
        <f>IF(ISERROR(VLOOKUP(BG9,'G Cattle'!1:5948,17)), "-",VLOOKUP(BG9,'G Cattle'!1:5948,17))</f>
        <v>520.85526071428558</v>
      </c>
      <c r="BH18" s="217">
        <f>IF(ISERROR(VLOOKUP(BH9,'G Cattle'!1:5948,17)), "-",VLOOKUP(BH9,'G Cattle'!1:5948,17))</f>
        <v>521.16254642857132</v>
      </c>
      <c r="BI18" s="217">
        <f>IF(ISERROR(VLOOKUP(BI9,'G Cattle'!1:5948,17)), "-",VLOOKUP(BI9,'G Cattle'!1:5948,17))</f>
        <v>524.74498571428569</v>
      </c>
      <c r="BJ18" s="217">
        <f>IF(ISERROR(VLOOKUP(BJ9,'G Cattle'!1:5948,17)), "-",VLOOKUP(BJ9,'G Cattle'!1:5948,17))</f>
        <v>524.92252857142853</v>
      </c>
      <c r="BK18" s="217">
        <f>IF(ISERROR(VLOOKUP(BK9,'G Cattle'!1:5948,17)), "-",VLOOKUP(BK9,'G Cattle'!1:5948,17))</f>
        <v>526.12947857142854</v>
      </c>
      <c r="BL18" s="217">
        <f>IF(ISERROR(VLOOKUP(BL9,'G Cattle'!1:5948,17)), "-",VLOOKUP(BL9,'G Cattle'!1:5948,17))</f>
        <v>525.9425464285714</v>
      </c>
      <c r="BM18" s="217">
        <f>IF(ISERROR(VLOOKUP(BM9,'G Cattle'!1:5948,17)), "-",VLOOKUP(BM9,'G Cattle'!1:5948,17))</f>
        <v>527.81016071428576</v>
      </c>
      <c r="BN18" s="217">
        <f>IF(ISERROR(VLOOKUP(BN9,'G Cattle'!1:5948,17)), "-",VLOOKUP(BN9,'G Cattle'!1:5948,17))</f>
        <v>530.01749642857135</v>
      </c>
      <c r="BO18" s="217">
        <f>IF(ISERROR(VLOOKUP(BO9,'G Cattle'!1:5948,17)), "-",VLOOKUP(BO9,'G Cattle'!1:5948,17))</f>
        <v>534.11720000000003</v>
      </c>
      <c r="BP18" s="217">
        <f>IF(ISERROR(VLOOKUP(BP9,'G Cattle'!1:5948,17)), "-",VLOOKUP(BP9,'G Cattle'!1:5948,17))</f>
        <v>536.66681785714286</v>
      </c>
      <c r="BQ18" s="217">
        <f>IF(ISERROR(VLOOKUP(BQ9,'G Cattle'!1:5948,17)), "-",VLOOKUP(BQ9,'G Cattle'!1:5948,17))</f>
        <v>540.5872714285714</v>
      </c>
      <c r="BR18" s="217">
        <f>IF(ISERROR(VLOOKUP(BR9,'G Cattle'!1:5948,17)), "-",VLOOKUP(BR9,'G Cattle'!1:5948,17))</f>
        <v>543.71561071428562</v>
      </c>
      <c r="BS18" s="217">
        <f>IF(ISERROR(VLOOKUP(BS9,'G Cattle'!1:5948,17)), "-",VLOOKUP(BS9,'G Cattle'!1:5948,17))</f>
        <v>548.43500714285722</v>
      </c>
      <c r="BT18" s="217">
        <f>IF(ISERROR(VLOOKUP(BT9,'G Cattle'!1:5948,17)), "-",VLOOKUP(BT9,'G Cattle'!1:5948,17))</f>
        <v>551.18948214285717</v>
      </c>
      <c r="BU18" s="217">
        <f>IF(ISERROR(VLOOKUP(BU9,'G Cattle'!1:5948,17)), "-",VLOOKUP(BU9,'G Cattle'!1:5948,17))</f>
        <v>547.17086785714287</v>
      </c>
      <c r="BV18" s="217">
        <f>IF(ISERROR(VLOOKUP(BV9,'G Cattle'!1:5948,17)), "-",VLOOKUP(BV9,'G Cattle'!1:5948,17))</f>
        <v>535.50766785714291</v>
      </c>
      <c r="BW18" s="217">
        <f>IF(ISERROR(VLOOKUP(BW9,'G Cattle'!1:5948,17)), "-",VLOOKUP(BW9,'G Cattle'!1:5948,17))</f>
        <v>526.0287571428571</v>
      </c>
      <c r="BX18" s="217">
        <f>IF(ISERROR(VLOOKUP(BX9,'G Cattle'!1:5948,17)), "-",VLOOKUP(BX9,'G Cattle'!1:5948,17))</f>
        <v>525.30834285714275</v>
      </c>
      <c r="BY18" s="217">
        <f>IF(ISERROR(VLOOKUP(BY9,'G Cattle'!1:5948,17)), "-",VLOOKUP(BY9,'G Cattle'!1:5948,17))</f>
        <v>531.2457857142856</v>
      </c>
      <c r="BZ18" s="217">
        <f>IF(ISERROR(VLOOKUP(BZ9,'G Cattle'!1:5948,17)), "-",VLOOKUP(BZ9,'G Cattle'!1:5948,17))</f>
        <v>534.37412499999994</v>
      </c>
      <c r="CA18" s="217">
        <f>IF(ISERROR(VLOOKUP(CA9,'G Cattle'!1:5948,17)), "-",VLOOKUP(CA9,'G Cattle'!1:5948,17))</f>
        <v>535.90714285714296</v>
      </c>
      <c r="CB18" s="217">
        <f>IF(ISERROR(VLOOKUP(CB9,'G Cattle'!1:5948,17)), "-",VLOOKUP(CB9,'G Cattle'!1:5948,17))</f>
        <v>534.15</v>
      </c>
      <c r="CC18" s="217">
        <f>IF(ISERROR(VLOOKUP(CC9,'G Cattle'!1:5948,17)), "-",VLOOKUP(CC9,'G Cattle'!1:5948,17))</f>
        <v>530.04599999999994</v>
      </c>
      <c r="CD18" s="217">
        <f>IF(ISERROR(VLOOKUP(CD9,'G Cattle'!1:5948,17)), "-",VLOOKUP(CD9,'G Cattle'!1:5948,17))</f>
        <v>535.10435000000007</v>
      </c>
      <c r="CE18" s="217">
        <f>IF(ISERROR(VLOOKUP(CE9,'G Cattle'!1:5948,17)), "-",VLOOKUP(CE9,'G Cattle'!1:5948,17))</f>
        <v>542.26838571428561</v>
      </c>
      <c r="CF18" s="217">
        <f>IF(ISERROR(VLOOKUP(CF9,'G Cattle'!1:5948,17)), "-",VLOOKUP(CF9,'G Cattle'!1:5948,17))</f>
        <v>549.46737857142853</v>
      </c>
      <c r="CG18" s="217">
        <f>IF(ISERROR(VLOOKUP(CG9,'G Cattle'!1:5948,17)), "-",VLOOKUP(CG9,'G Cattle'!1:5948,17))</f>
        <v>547.40581071428574</v>
      </c>
      <c r="CH18" s="217">
        <f>IF(ISERROR(VLOOKUP(CH9,'G Cattle'!1:5948,17)), "-",VLOOKUP(CH9,'G Cattle'!1:5948,17))</f>
        <v>542.93775714285721</v>
      </c>
      <c r="CI18" s="217">
        <f>IF(ISERROR(VLOOKUP(CI9,'G Cattle'!1:5948,17)), "-",VLOOKUP(CI9,'G Cattle'!1:5948,17))</f>
        <v>543.76785357142876</v>
      </c>
      <c r="CJ18" s="217">
        <f>IF(ISERROR(VLOOKUP(CJ9,'G Cattle'!1:5948,17)), "-",VLOOKUP(CJ9,'G Cattle'!1:5948,17))</f>
        <v>546.20521428571431</v>
      </c>
      <c r="CK18" s="217">
        <f>IF(ISERROR(VLOOKUP(CK9,'G Cattle'!1:5948,17)), "-",VLOOKUP(CK9,'G Cattle'!1:5948,17))</f>
        <v>547.37934642857147</v>
      </c>
      <c r="CL18" s="217">
        <f>IF(ISERROR(VLOOKUP(CL9,'G Cattle'!1:5948,17)), "-",VLOOKUP(CL9,'G Cattle'!1:5948,17))</f>
        <v>539.72730000000001</v>
      </c>
      <c r="CM18" s="217">
        <f>IF(ISERROR(VLOOKUP(CM9,'G Cattle'!1:5948,17)), "-",VLOOKUP(CM9,'G Cattle'!1:5948,17))</f>
        <v>539.17968214285713</v>
      </c>
      <c r="CN18" s="217">
        <f>IF(ISERROR(VLOOKUP(CN9,'G Cattle'!1:5948,17)), "-",VLOOKUP(CN9,'G Cattle'!1:5948,17))</f>
        <v>533.98025714285723</v>
      </c>
      <c r="CO18" s="217">
        <f>IF(ISERROR(VLOOKUP(CO9,'G Cattle'!1:5948,17)), "-",VLOOKUP(CO9,'G Cattle'!1:5948,17))</f>
        <v>527.76503928571447</v>
      </c>
      <c r="CP18" s="217">
        <f>IF(ISERROR(VLOOKUP(CP9,'G Cattle'!1:5948,17)), "-",VLOOKUP(CP9,'G Cattle'!1:5948,17))</f>
        <v>528.7669107142857</v>
      </c>
      <c r="CQ18" s="217">
        <f>IF(ISERROR(VLOOKUP(CQ9,'G Cattle'!1:5948,17)), "-",VLOOKUP(CQ9,'G Cattle'!1:5948,17))</f>
        <v>532.75718214285723</v>
      </c>
      <c r="CR18" s="217">
        <f>IF(ISERROR(VLOOKUP(CR9,'G Cattle'!1:5948,17)), "-",VLOOKUP(CR9,'G Cattle'!1:5948,17))</f>
        <v>535.00364642857141</v>
      </c>
      <c r="CS18" s="217">
        <f>IF(ISERROR(VLOOKUP(CS9,'G Cattle'!1:5948,17)), "-",VLOOKUP(CS9,'G Cattle'!1:5948,17))</f>
        <v>532.13402500000007</v>
      </c>
      <c r="CT18" s="217">
        <f>IF(ISERROR(VLOOKUP(CT9,'G Cattle'!1:5948,17)), "-",VLOOKUP(CT9,'G Cattle'!1:5948,17))</f>
        <v>533.41476785714292</v>
      </c>
      <c r="CU18" s="217">
        <f>IF(ISERROR(VLOOKUP(CU9,'G Cattle'!1:5948,17)), "-",VLOOKUP(CU9,'G Cattle'!1:5948,17))</f>
        <v>537.36028214285727</v>
      </c>
      <c r="CV18" s="217">
        <f>IF(ISERROR(VLOOKUP(CV9,'G Cattle'!1:5948,17)), "-",VLOOKUP(CV9,'G Cattle'!1:5948,17))</f>
        <v>533.42681785714296</v>
      </c>
      <c r="CW18" s="217">
        <f>IF(ISERROR(VLOOKUP(CW9,'G Cattle'!1:5948,17)), "-",VLOOKUP(CW9,'G Cattle'!1:5948,17))</f>
        <v>527.38890714285708</v>
      </c>
      <c r="CX18" s="217">
        <f>IF(ISERROR(VLOOKUP(CX9,'G Cattle'!1:5948,17)), "-",VLOOKUP(CX9,'G Cattle'!1:5948,17))</f>
        <v>529.41648571428573</v>
      </c>
      <c r="CY18" s="217">
        <f>IF(ISERROR(VLOOKUP(CY9,'G Cattle'!1:5948,17)), "-",VLOOKUP(CY9,'G Cattle'!1:5948,17))</f>
        <v>528.99557857142861</v>
      </c>
      <c r="CZ18" s="217">
        <f>IF(ISERROR(VLOOKUP(CZ9,'G Cattle'!1:5948,17)), "-",VLOOKUP(CZ9,'G Cattle'!1:5948,17))</f>
        <v>525.89279285714281</v>
      </c>
      <c r="DA18" s="217">
        <f>IF(ISERROR(VLOOKUP(DA9,'G Cattle'!1:5948,17)), "-",VLOOKUP(DA9,'G Cattle'!1:5948,17))</f>
        <v>525.86686428571431</v>
      </c>
      <c r="DB18" s="217">
        <f>IF(ISERROR(VLOOKUP(DB9,'G Cattle'!1:5948,17)), "-",VLOOKUP(DB9,'G Cattle'!1:5948,17))</f>
        <v>529.45797142857134</v>
      </c>
      <c r="DC18" s="217">
        <f>IF(ISERROR(VLOOKUP(DC9,'G Cattle'!1:5948,17)), "-",VLOOKUP(DC9,'G Cattle'!1:5948,17))</f>
        <v>532.66792857142843</v>
      </c>
      <c r="DD18" s="217">
        <f>IF(ISERROR(VLOOKUP(DD9,'G Cattle'!1:5948,17)), "-",VLOOKUP(DD9,'G Cattle'!1:5948,17))</f>
        <v>525.3134642857143</v>
      </c>
      <c r="DE18" s="217">
        <f>IF(ISERROR(VLOOKUP(DE9,'G Cattle'!1:5948,17)), "-",VLOOKUP(DE9,'G Cattle'!1:5948,17))</f>
        <v>530.2894142857142</v>
      </c>
      <c r="DF18" s="217">
        <f>IF(ISERROR(VLOOKUP(DF9,'G Cattle'!1:5948,17)), "-",VLOOKUP(DF9,'G Cattle'!1:5948,17))</f>
        <v>529.94629285714279</v>
      </c>
      <c r="DG18" s="217">
        <f>IF(ISERROR(VLOOKUP(DG9,'G Cattle'!1:5948,17)), "-",VLOOKUP(DG9,'G Cattle'!1:5948,17))</f>
        <v>529.69305714285713</v>
      </c>
      <c r="DH18" s="217">
        <f>IF(ISERROR(VLOOKUP(DH9,'G Cattle'!1:5948,17)), "-",VLOOKUP(DH9,'G Cattle'!1:5948,17))</f>
        <v>530.68439285714271</v>
      </c>
      <c r="DI18" s="217">
        <f>IF(ISERROR(VLOOKUP(DI9,'G Cattle'!1:5948,17)), "-",VLOOKUP(DI9,'G Cattle'!1:5948,17))</f>
        <v>531.20814999999993</v>
      </c>
      <c r="DJ18" s="217">
        <f>IF(ISERROR(VLOOKUP(DJ9,'G Cattle'!1:5948,17)), "-",VLOOKUP(DJ9,'G Cattle'!1:5948,17))</f>
        <v>527.8261500000001</v>
      </c>
      <c r="DK18" s="217">
        <f>IF(ISERROR(VLOOKUP(DK9,'G Cattle'!1:5948,17)), "-",VLOOKUP(DK9,'G Cattle'!1:5948,17))</f>
        <v>531.7200214285715</v>
      </c>
      <c r="DL18" s="217">
        <f>IF(ISERROR(VLOOKUP(DL9,'G Cattle'!1:5948,17)), "-",VLOOKUP(DL9,'G Cattle'!1:5948,17))</f>
        <v>521.90809999999999</v>
      </c>
      <c r="DM18" s="217">
        <f>IF(ISERROR(VLOOKUP(DM9,'G Cattle'!1:5948,17)), "-",VLOOKUP(DM9,'G Cattle'!1:5948,17))</f>
        <v>521.72772857142866</v>
      </c>
      <c r="DN18" s="217">
        <f>IF(ISERROR(VLOOKUP(DN9,'G Cattle'!1:5948,17)), "-",VLOOKUP(DN9,'G Cattle'!1:5948,17))</f>
        <v>524.92215714285715</v>
      </c>
      <c r="DO18" s="217">
        <f>IF(ISERROR(VLOOKUP(DO9,'G Cattle'!1:5948,17)), "-",VLOOKUP(DO9,'G Cattle'!1:5948,17))</f>
        <v>516.32759999999996</v>
      </c>
      <c r="DP18" s="217">
        <f>IF(ISERROR(VLOOKUP(DP9,'G Cattle'!1:5948,17)), "-",VLOOKUP(DP9,'G Cattle'!1:5948,17))</f>
        <v>516.52977142857151</v>
      </c>
      <c r="DQ18" s="217">
        <f>IF(ISERROR(VLOOKUP(DQ9,'G Cattle'!1:5948,17)), "-",VLOOKUP(DQ9,'G Cattle'!1:5948,17))</f>
        <v>519.67005714285722</v>
      </c>
      <c r="DR18" s="217">
        <f>IF(ISERROR(VLOOKUP(DR9,'G Cattle'!1:5948,17)), "-",VLOOKUP(DR9,'G Cattle'!1:5948,17))</f>
        <v>518.75448571428569</v>
      </c>
      <c r="DS18" s="217">
        <f>IF(ISERROR(VLOOKUP(DS9,'G Cattle'!1:5948,17)), "-",VLOOKUP(DS9,'G Cattle'!1:5948,17))</f>
        <v>525.66345000000001</v>
      </c>
      <c r="DT18" s="217">
        <f>IF(ISERROR(VLOOKUP(DT9,'G Cattle'!1:5948,17)), "-",VLOOKUP(DT9,'G Cattle'!1:5948,17))</f>
        <v>527.32150714285706</v>
      </c>
      <c r="DU18" s="217">
        <f>IF(ISERROR(VLOOKUP(DU9,'G Cattle'!1:5948,17)), "-",VLOOKUP(DU9,'G Cattle'!1:5948,17))</f>
        <v>525.3784714285714</v>
      </c>
      <c r="DV18" s="217">
        <f>IF(ISERROR(VLOOKUP(DV9,'G Cattle'!1:5948,17)), "-",VLOOKUP(DV9,'G Cattle'!1:5948,17))</f>
        <v>521.62527857142845</v>
      </c>
      <c r="DW18" s="217">
        <f>IF(ISERROR(VLOOKUP(DW9,'G Cattle'!1:5948,17)), "-",VLOOKUP(DW9,'G Cattle'!1:5948,17))</f>
        <v>521.09961428571432</v>
      </c>
      <c r="DX18" s="217">
        <f>IF(ISERROR(VLOOKUP(DX9,'G Cattle'!1:5948,17)), "-",VLOOKUP(DX9,'G Cattle'!1:5948,17))</f>
        <v>521.31522857142852</v>
      </c>
      <c r="DY18" s="217">
        <f>IF(ISERROR(VLOOKUP(DY9,'G Cattle'!1:5948,17)), "-",VLOOKUP(DY9,'G Cattle'!1:5948,17))</f>
        <v>518.6910857142858</v>
      </c>
      <c r="DZ18" s="217">
        <f>IF(ISERROR(VLOOKUP(DZ9,'G Cattle'!1:5948,17)), "-",VLOOKUP(DZ9,'G Cattle'!1:5948,17))</f>
        <v>513.18957857142868</v>
      </c>
      <c r="EA18" s="217">
        <f>IF(ISERROR(VLOOKUP(EA9,'G Cattle'!1:5948,17)), "-",VLOOKUP(EA9,'G Cattle'!1:5948,17))</f>
        <v>514.05287142857139</v>
      </c>
      <c r="EB18" s="217">
        <f>IF(ISERROR(VLOOKUP(EB9,'G Cattle'!1:5948,17)), "-",VLOOKUP(EB9,'G Cattle'!1:5948,17))</f>
        <v>517.03469999999993</v>
      </c>
      <c r="EC18" s="217">
        <f>IF(ISERROR(VLOOKUP(EC9,'G Cattle'!1:5948,17)), "-",VLOOKUP(EC9,'G Cattle'!1:5948,17))</f>
        <v>517.6431</v>
      </c>
      <c r="ED18" s="217">
        <f>IF(ISERROR(VLOOKUP(ED9,'G Cattle'!1:5948,17)), "-",VLOOKUP(ED9,'G Cattle'!1:5948,17))</f>
        <v>519.68150000000014</v>
      </c>
      <c r="EE18" s="217">
        <f>IF(ISERROR(VLOOKUP(EE9,'G Cattle'!1:5948,17)), "-",VLOOKUP(EE9,'G Cattle'!1:5948,17))</f>
        <v>521.62715000000003</v>
      </c>
      <c r="EF18" s="217">
        <f>IF(ISERROR(VLOOKUP(EF9,'G Cattle'!1:5948,17)), "-",VLOOKUP(EF9,'G Cattle'!1:5948,17))</f>
        <v>527.85595000000001</v>
      </c>
      <c r="EG18" s="217">
        <f>IF(ISERROR(VLOOKUP(EG9,'G Cattle'!1:5948,17)), "-",VLOOKUP(EG9,'G Cattle'!1:5948,17))</f>
        <v>528.00639999999999</v>
      </c>
      <c r="EH18" s="217">
        <f>IF(ISERROR(VLOOKUP(EH9,'G Cattle'!1:5948,17)), "-",VLOOKUP(EH9,'G Cattle'!1:5948,17))</f>
        <v>529.77185000000009</v>
      </c>
      <c r="EI18" s="217">
        <f>IF(ISERROR(VLOOKUP(EI9,'G Cattle'!1:5948,17)), "-",VLOOKUP(EI9,'G Cattle'!1:5948,17))</f>
        <v>534.82934999999998</v>
      </c>
      <c r="EJ18" s="217">
        <f>IF(ISERROR(VLOOKUP(EJ9,'G Cattle'!1:5948,17)), "-",VLOOKUP(EJ9,'G Cattle'!1:5948,17))</f>
        <v>535.94454999999994</v>
      </c>
      <c r="EK18" s="217">
        <f>IF(ISERROR(VLOOKUP(EK9,'G Cattle'!1:5948,17)), "-",VLOOKUP(EK9,'G Cattle'!1:5948,17))</f>
        <v>536.30580000000009</v>
      </c>
      <c r="EL18" s="217">
        <f>IF(ISERROR(VLOOKUP(EL9,'G Cattle'!1:5948,17)), "-",VLOOKUP(EL9,'G Cattle'!1:5948,17))</f>
        <v>535.18720000000008</v>
      </c>
      <c r="EM18" s="217">
        <f>IF(ISERROR(VLOOKUP(EM9,'G Cattle'!1:5948,17)), "-",VLOOKUP(EM9,'G Cattle'!1:5948,17))</f>
        <v>535.34445000000005</v>
      </c>
      <c r="EN18" s="217">
        <f>IF(ISERROR(VLOOKUP(EN9,'G Cattle'!1:5948,17)), "-",VLOOKUP(EN9,'G Cattle'!1:5948,17))</f>
        <v>523.75395714285708</v>
      </c>
      <c r="EO18" s="217">
        <f>IF(ISERROR(VLOOKUP(EO9,'G Cattle'!1:5948,17)), "-",VLOOKUP(EO9,'G Cattle'!1:5948,17))</f>
        <v>515.73248571428576</v>
      </c>
      <c r="EP18" s="217">
        <f>IF(ISERROR(VLOOKUP(EP9,'G Cattle'!1:5948,17)), "-",VLOOKUP(EP9,'G Cattle'!1:5948,17))</f>
        <v>514.89974285714288</v>
      </c>
      <c r="EQ18" s="217">
        <f>IF(ISERROR(VLOOKUP(EQ9,'G Cattle'!1:5948,17)), "-",VLOOKUP(EQ9,'G Cattle'!1:5948,17))</f>
        <v>517.48815714285706</v>
      </c>
      <c r="ER18" s="217">
        <f>IF(ISERROR(VLOOKUP(ER9,'G Cattle'!1:5948,17)), "-",VLOOKUP(ER9,'G Cattle'!1:5948,17))</f>
        <v>517.66937142857148</v>
      </c>
      <c r="ES18" s="217">
        <f>IF(ISERROR(VLOOKUP(ES9,'G Cattle'!1:5948,17)), "-",VLOOKUP(ES9,'G Cattle'!1:5948,17))</f>
        <v>515.00172857142866</v>
      </c>
      <c r="ET18" s="217">
        <f>IF(ISERROR(VLOOKUP(ET9,'G Cattle'!1:5948,17)), "-",VLOOKUP(ET9,'G Cattle'!1:5948,17))</f>
        <v>508.59685714285712</v>
      </c>
      <c r="EU18" s="217">
        <f>IF(ISERROR(VLOOKUP(EU9,'G Cattle'!1:5948,17)), "-",VLOOKUP(EU9,'G Cattle'!1:5948,17))</f>
        <v>507.19855714285717</v>
      </c>
      <c r="EV18" s="217">
        <f>IF(ISERROR(VLOOKUP(EV9,'G Cattle'!1:5948,17)), "-",VLOOKUP(EV9,'G Cattle'!1:5948,17))</f>
        <v>505.90645714285711</v>
      </c>
      <c r="EW18" s="217">
        <f>IF(ISERROR(VLOOKUP(EW9,'G Cattle'!1:5948,17)), "-",VLOOKUP(EW9,'G Cattle'!1:5948,17))</f>
        <v>506.83781428571439</v>
      </c>
      <c r="EX18" s="217">
        <f>IF(ISERROR(VLOOKUP(EX9,'G Cattle'!1:5948,17)), "-",VLOOKUP(EX9,'G Cattle'!1:5948,17))</f>
        <v>505.03241428571425</v>
      </c>
      <c r="EY18" s="217">
        <f>IF(ISERROR(VLOOKUP(EY9,'G Cattle'!1:5948,17)), "-",VLOOKUP(EY9,'G Cattle'!1:5948,17))</f>
        <v>505.85925714285713</v>
      </c>
      <c r="EZ18" s="217">
        <f>IF(ISERROR(VLOOKUP(EZ9,'G Cattle'!1:5948,17)), "-",VLOOKUP(EZ9,'G Cattle'!1:5948,17))</f>
        <v>508.48475714285718</v>
      </c>
      <c r="FA18" s="217">
        <f>IF(ISERROR(VLOOKUP(FA9,'G Cattle'!1:5948,17)), "-",VLOOKUP(FA9,'G Cattle'!1:5948,17))</f>
        <v>509.91845714285711</v>
      </c>
      <c r="FB18" s="217">
        <f>IF(ISERROR(VLOOKUP(FB9,'G Cattle'!1:5948,17)), "-",VLOOKUP(FB9,'G Cattle'!1:5948,17))</f>
        <v>509.97071428571445</v>
      </c>
      <c r="FC18" s="217">
        <f>IF(ISERROR(VLOOKUP(FC9,'G Cattle'!1:5948,17)), "-",VLOOKUP(FC9,'G Cattle'!1:5948,17))</f>
        <v>507.96977142857145</v>
      </c>
      <c r="FD18" s="217">
        <f>IF(ISERROR(VLOOKUP(FD9,'G Cattle'!1:5948,17)), "-",VLOOKUP(FD9,'G Cattle'!1:5948,17))</f>
        <v>507.07550000000003</v>
      </c>
      <c r="FE18" s="217">
        <f>IF(ISERROR(VLOOKUP(FE9,'G Cattle'!1:5948,17)), "-",VLOOKUP(FE9,'G Cattle'!1:5948,17))</f>
        <v>513.12805714285707</v>
      </c>
      <c r="FF18" s="217">
        <f>IF(ISERROR(VLOOKUP(FF9,'G Cattle'!1:5948,17)), "-",VLOOKUP(FF9,'G Cattle'!1:5948,17))</f>
        <v>514.66712142857148</v>
      </c>
      <c r="FG18" s="217">
        <f>IF(ISERROR(VLOOKUP(FG9,'G Cattle'!1:5948,17)), "-",VLOOKUP(FG9,'G Cattle'!1:5948,17))</f>
        <v>517.06060714285707</v>
      </c>
      <c r="FH18" s="217">
        <f>IF(ISERROR(VLOOKUP(FH9,'G Cattle'!1:5948,17)), "-",VLOOKUP(FH9,'G Cattle'!1:5948,17))</f>
        <v>518.63425714285711</v>
      </c>
      <c r="FI18" s="217">
        <f>IF(ISERROR(VLOOKUP(FI9,'G Cattle'!1:5948,17)), "-",VLOOKUP(FI9,'G Cattle'!1:5948,17))</f>
        <v>520.60570714285711</v>
      </c>
      <c r="FJ18" s="217">
        <f>IF(ISERROR(VLOOKUP(FJ9,'G Cattle'!1:5948,17)), "-",VLOOKUP(FJ9,'G Cattle'!1:5948,17))</f>
        <v>521.99884285714268</v>
      </c>
      <c r="FK18" s="217">
        <f>IF(ISERROR(VLOOKUP(FK9,'G Cattle'!1:5948,17)), "-",VLOOKUP(FK9,'G Cattle'!1:5948,17))</f>
        <v>523.67194285714277</v>
      </c>
      <c r="FL18" s="217">
        <f>IF(ISERROR(VLOOKUP(FL9,'G Cattle'!1:5948,17)), "-",VLOOKUP(FL9,'G Cattle'!1:5948,17))</f>
        <v>524.57952857142857</v>
      </c>
      <c r="FM18" s="217">
        <f>IF(ISERROR(VLOOKUP(FM9,'G Cattle'!1:5948,17)), "-",VLOOKUP(FM9,'G Cattle'!1:5948,17))</f>
        <v>525.32749285714283</v>
      </c>
      <c r="FN18" s="217">
        <f>IF(ISERROR(VLOOKUP(FN9,'G Cattle'!1:5948,17)), "-",VLOOKUP(FN9,'G Cattle'!1:5948,17))</f>
        <v>525.98519999999996</v>
      </c>
      <c r="FO18" s="217">
        <f>IF(ISERROR(VLOOKUP(FO9,'G Cattle'!1:5948,17)), "-",VLOOKUP(FO9,'G Cattle'!1:5948,17))</f>
        <v>523.8298928571428</v>
      </c>
      <c r="FP18" s="217">
        <f>IF(ISERROR(VLOOKUP(FP9,'G Cattle'!1:5948,17)), "-",VLOOKUP(FP9,'G Cattle'!1:5948,17))</f>
        <v>532.77788571428562</v>
      </c>
      <c r="FQ18" s="217">
        <f>IF(ISERROR(VLOOKUP(FQ9,'G Cattle'!1:5948,17)), "-",VLOOKUP(FQ9,'G Cattle'!1:5948,17))</f>
        <v>534.69620000000009</v>
      </c>
      <c r="FR18" s="217">
        <f>IF(ISERROR(VLOOKUP(FR9,'G Cattle'!1:5948,17)), "-",VLOOKUP(FR9,'G Cattle'!1:5948,17))</f>
        <v>538.92456428571438</v>
      </c>
      <c r="FS18" s="217">
        <f>IF(ISERROR(VLOOKUP(FS9,'G Cattle'!1:5948,17)), "-",VLOOKUP(FS9,'G Cattle'!1:5948,17))</f>
        <v>533.05200000000002</v>
      </c>
      <c r="FT18" s="217">
        <f>IF(ISERROR(VLOOKUP(FT9,'G Cattle'!1:5948,17)), "-",VLOOKUP(FT9,'G Cattle'!1:5948,17))</f>
        <v>529.99328571428566</v>
      </c>
      <c r="FU18" s="217">
        <f>IF(ISERROR(VLOOKUP(FU9,'G Cattle'!1:5948,17)), "-",VLOOKUP(FU9,'G Cattle'!1:5948,17))</f>
        <v>527.64910714285713</v>
      </c>
      <c r="FV18" s="217">
        <f>IF(ISERROR(VLOOKUP(FV9,'G Cattle'!1:5948,17)), "-",VLOOKUP(FV9,'G Cattle'!1:5948,17))</f>
        <v>521.86095</v>
      </c>
      <c r="FW18" s="217">
        <f>IF(ISERROR(VLOOKUP(FW9,'G Cattle'!1:5948,17)), "-",VLOOKUP(FW9,'G Cattle'!1:5948,17))</f>
        <v>518.4194785714285</v>
      </c>
      <c r="FX18" s="217">
        <f>IF(ISERROR(VLOOKUP(FX9,'G Cattle'!1:5948,17)), "-",VLOOKUP(FX9,'G Cattle'!1:5948,17))</f>
        <v>517.68739285714287</v>
      </c>
      <c r="FY18" s="217">
        <f>IF(ISERROR(VLOOKUP(FY9,'G Cattle'!1:5948,17)), "-",VLOOKUP(FY9,'G Cattle'!1:5948,17))</f>
        <v>519.94465714285707</v>
      </c>
      <c r="FZ18" s="217">
        <f>IF(ISERROR(VLOOKUP(FZ9,'G Cattle'!1:5948,17)), "-",VLOOKUP(FZ9,'G Cattle'!1:5948,17))</f>
        <v>520.68008571428572</v>
      </c>
      <c r="GA18" s="217">
        <f>IF(ISERROR(VLOOKUP(GA9,'G Cattle'!1:5948,17)), "-",VLOOKUP(GA9,'G Cattle'!1:5948,17))</f>
        <v>508.80709285714289</v>
      </c>
      <c r="GB18" s="217">
        <f>IF(ISERROR(VLOOKUP(GB9,'G Cattle'!1:5948,17)), "-",VLOOKUP(GB9,'G Cattle'!1:5948,17))</f>
        <v>505.03217142857136</v>
      </c>
      <c r="GC18" s="217">
        <f>IF(ISERROR(VLOOKUP(GC9,'G Cattle'!1:5948,17)), "-",VLOOKUP(GC9,'G Cattle'!1:5948,17))</f>
        <v>504.43547142857142</v>
      </c>
      <c r="GD18" s="217">
        <f>IF(ISERROR(VLOOKUP(GD9,'G Cattle'!1:5948,17)), "-",VLOOKUP(GD9,'G Cattle'!1:5948,17))</f>
        <v>504.16971428571424</v>
      </c>
      <c r="GE18" s="217">
        <f>IF(ISERROR(VLOOKUP(GE9,'G Cattle'!1:5948,17)), "-",VLOOKUP(GE9,'G Cattle'!1:5948,17))</f>
        <v>501.79962857142863</v>
      </c>
      <c r="GF18" s="217">
        <f>IF(ISERROR(VLOOKUP(GF9,'G Cattle'!1:5948,17)), "-",VLOOKUP(GF9,'G Cattle'!1:5948,17))</f>
        <v>501.24972857142848</v>
      </c>
      <c r="GG18" s="217">
        <f>IF(ISERROR(VLOOKUP(GG9,'G Cattle'!1:5948,17)), "-",VLOOKUP(GG9,'G Cattle'!1:5948,17))</f>
        <v>499.99949999999995</v>
      </c>
      <c r="GH18" s="217">
        <f>IF(ISERROR(VLOOKUP(GH9,'G Cattle'!1:5948,17)), "-",VLOOKUP(GH9,'G Cattle'!1:5948,17))</f>
        <v>496.10423571428566</v>
      </c>
      <c r="GI18" s="217">
        <f>IF(ISERROR(VLOOKUP(GI9,'G Cattle'!1:5948,17)), "-",VLOOKUP(GI9,'G Cattle'!1:5948,17))</f>
        <v>491.85295714285706</v>
      </c>
      <c r="GJ18" s="217">
        <f>IF(ISERROR(VLOOKUP(GJ9,'G Cattle'!1:5948,17)), "-",VLOOKUP(GJ9,'G Cattle'!1:5948,17))</f>
        <v>494.79717857142856</v>
      </c>
      <c r="GK18" s="217">
        <f>IF(ISERROR(VLOOKUP(GK9,'G Cattle'!1:5948,17)), "-",VLOOKUP(GK9,'G Cattle'!1:5948,17))</f>
        <v>499.5064285714285</v>
      </c>
      <c r="GL18" s="217">
        <f>IF(ISERROR(VLOOKUP(GL9,'G Cattle'!1:5948,17)), "-",VLOOKUP(GL9,'G Cattle'!1:5948,17))</f>
        <v>497.71465714285705</v>
      </c>
      <c r="GM18" s="217">
        <f>IF(ISERROR(VLOOKUP(GM9,'G Cattle'!1:5948,17)), "-",VLOOKUP(GM9,'G Cattle'!1:5948,17))</f>
        <v>497.48901428571412</v>
      </c>
      <c r="GN18" s="217">
        <f>IF(ISERROR(VLOOKUP(GN9,'G Cattle'!1:5948,17)), "-",VLOOKUP(GN9,'G Cattle'!1:5948,17))</f>
        <v>499.38190714285719</v>
      </c>
      <c r="GO18" s="217">
        <f>IF(ISERROR(VLOOKUP(GO9,'G Cattle'!1:5948,17)), "-",VLOOKUP(GO9,'G Cattle'!1:5948,17))</f>
        <v>495.56102142857145</v>
      </c>
      <c r="GP18" s="217">
        <f>IF(ISERROR(VLOOKUP(GP9,'G Cattle'!1:5948,17)), "-",VLOOKUP(GP9,'G Cattle'!1:5948,17))</f>
        <v>493.39485000000008</v>
      </c>
      <c r="GQ18" s="217">
        <f>IF(ISERROR(VLOOKUP(GQ9,'G Cattle'!1:5948,17)), "-",VLOOKUP(GQ9,'G Cattle'!1:5948,17))</f>
        <v>495.20166428571423</v>
      </c>
      <c r="GR18" s="217">
        <f>IF(ISERROR(VLOOKUP(GR9,'G Cattle'!1:5948,17)), "-",VLOOKUP(GR9,'G Cattle'!1:5948,17))</f>
        <v>491.00052857142867</v>
      </c>
      <c r="GS18" s="217">
        <f>IF(ISERROR(VLOOKUP(GS9,'G Cattle'!1:5948,17)), "-",VLOOKUP(GS9,'G Cattle'!1:5948,17))</f>
        <v>487.58830714285705</v>
      </c>
      <c r="GT18" s="217">
        <f>IF(ISERROR(VLOOKUP(GT9,'G Cattle'!1:5948,17)), "-",VLOOKUP(GT9,'G Cattle'!1:5948,17))</f>
        <v>493.6965428571429</v>
      </c>
      <c r="GU18" s="217">
        <f>IF(ISERROR(VLOOKUP(GU9,'G Cattle'!1:5948,17)), "-",VLOOKUP(GU9,'G Cattle'!1:5948,17))</f>
        <v>507.51925714285704</v>
      </c>
      <c r="GV18" s="217">
        <f>IF(ISERROR(VLOOKUP(GV9,'G Cattle'!1:5948,17)), "-",VLOOKUP(GV9,'G Cattle'!1:5948,17))</f>
        <v>515.12258571428561</v>
      </c>
      <c r="GW18" s="217">
        <f>IF(ISERROR(VLOOKUP(GW9,'G Cattle'!1:5948,17)), "-",VLOOKUP(GW9,'G Cattle'!1:5948,17))</f>
        <v>533.22081428571425</v>
      </c>
      <c r="GX18" s="217">
        <f>IF(ISERROR(VLOOKUP(GX9,'G Cattle'!1:5948,17)), "-",VLOOKUP(GX9,'G Cattle'!1:5948,17))</f>
        <v>528.98900000000003</v>
      </c>
      <c r="GY18" s="217">
        <f>IF(ISERROR(VLOOKUP(GY9,'G Cattle'!1:5948,17)), "-",VLOOKUP(GY9,'G Cattle'!1:5948,17))</f>
        <v>513.03817142857145</v>
      </c>
      <c r="GZ18" s="217">
        <f>IF(ISERROR(VLOOKUP(GZ9,'G Cattle'!1:5948,17)), "-",VLOOKUP(GZ9,'G Cattle'!1:5948,17))</f>
        <v>502.47997857142866</v>
      </c>
      <c r="HA18" s="217">
        <f>IF(ISERROR(VLOOKUP(HA9,'G Cattle'!1:5948,17)), "-",VLOOKUP(HA9,'G Cattle'!1:5948,17))</f>
        <v>499.61829642857134</v>
      </c>
      <c r="HB18" s="217">
        <f>IF(ISERROR(VLOOKUP(HB9,'G Cattle'!1:5948,17)), "-",VLOOKUP(HB9,'G Cattle'!1:5948,17))</f>
        <v>496.60871071428573</v>
      </c>
      <c r="HC18" s="217">
        <f>IF(ISERROR(VLOOKUP(HC9,'G Cattle'!1:5948,17)), "-",VLOOKUP(HC9,'G Cattle'!1:5948,17))</f>
        <v>483.5889428571428</v>
      </c>
      <c r="HD18" s="217">
        <f>IF(ISERROR(VLOOKUP(HD9,'G Cattle'!1:5948,17)), "-",VLOOKUP(HD9,'G Cattle'!1:5948,17))</f>
        <v>474.03959999999995</v>
      </c>
      <c r="HE18" s="217">
        <f>IF(ISERROR(VLOOKUP(HE9,'G Cattle'!1:5948,17)), "-",VLOOKUP(HE9,'G Cattle'!1:5948,17))</f>
        <v>478.48422500000004</v>
      </c>
      <c r="HF18" s="217">
        <f>IF(ISERROR(VLOOKUP(HF9,'G Cattle'!1:5948,17)), "-",VLOOKUP(HF9,'G Cattle'!1:5948,17))</f>
        <v>485.03607499999993</v>
      </c>
      <c r="HG18" s="217">
        <f>IF(ISERROR(VLOOKUP(HG9,'G Cattle'!1:5948,17)), "-",VLOOKUP(HG9,'G Cattle'!1:5948,17))</f>
        <v>497.48217857142851</v>
      </c>
      <c r="HH18" s="217">
        <f>IF(ISERROR(VLOOKUP(HH9,'G Cattle'!1:5948,17)), "-",VLOOKUP(HH9,'G Cattle'!1:5948,17))</f>
        <v>496.71707142857133</v>
      </c>
      <c r="HI18" s="217">
        <f>IF(ISERROR(VLOOKUP(HI9,'G Cattle'!1:5948,17)), "-",VLOOKUP(HI9,'G Cattle'!1:5948,17))</f>
        <v>496.07089285714289</v>
      </c>
      <c r="HJ18" s="217">
        <f>IF(ISERROR(VLOOKUP(HJ9,'G Cattle'!1:5948,17)), "-",VLOOKUP(HJ9,'G Cattle'!1:5948,17))</f>
        <v>505.57258928571429</v>
      </c>
      <c r="HK18" s="217">
        <f>IF(ISERROR(VLOOKUP(HK9,'G Cattle'!1:5948,17)), "-",VLOOKUP(HK9,'G Cattle'!1:5948,17))</f>
        <v>508.73223214285713</v>
      </c>
      <c r="HL18" s="217">
        <f>IF(ISERROR(VLOOKUP(HL9,'G Cattle'!1:5948,17)), "-",VLOOKUP(HL9,'G Cattle'!1:5948,17))</f>
        <v>509.66758928571431</v>
      </c>
      <c r="HM18" s="217">
        <f>IF(ISERROR(VLOOKUP(HM9,'G Cattle'!1:5948,17)), "-",VLOOKUP(HM9,'G Cattle'!1:5948,17))</f>
        <v>505.84258928571427</v>
      </c>
      <c r="HN18" s="217">
        <f>IF(ISERROR(VLOOKUP(HN9,'G Cattle'!1:5948,17)), "-",VLOOKUP(HN9,'G Cattle'!1:5948,17))</f>
        <v>509.34937500000012</v>
      </c>
      <c r="HO18" s="217">
        <f>IF(ISERROR(VLOOKUP(HO9,'G Cattle'!1:5948,17)), "-",VLOOKUP(HO9,'G Cattle'!1:5948,17))</f>
        <v>511.06821428571436</v>
      </c>
      <c r="HP18" s="217">
        <f>IF(ISERROR(VLOOKUP(HP9,'G Cattle'!1:5948,17)), "-",VLOOKUP(HP9,'G Cattle'!1:5948,17))</f>
        <v>509.50607142857143</v>
      </c>
      <c r="HQ18" s="217" t="str">
        <f>IF(ISERROR(VLOOKUP(HQ9,'G Cattle'!1:5948,17)), "-",VLOOKUP(HQ9,'G Cattle'!1:5948,17))</f>
        <v>na</v>
      </c>
      <c r="HR18" s="217">
        <f>IF(ISERROR(VLOOKUP(HR9,'G Cattle'!1:5948,17)), "-",VLOOKUP(HR9,'G Cattle'!1:5948,17))</f>
        <v>512.01876785714285</v>
      </c>
      <c r="HS18" s="217">
        <f>IF(ISERROR(VLOOKUP(HS9,'G Cattle'!1:5948,17)), "-",VLOOKUP(HS9,'G Cattle'!1:5948,17))</f>
        <v>511.72366785714286</v>
      </c>
      <c r="HT18" s="217">
        <f>IF(ISERROR(VLOOKUP(HT9,'G Cattle'!1:5948,17)), "-",VLOOKUP(HT9,'G Cattle'!1:5948,17))</f>
        <v>509.13343571428584</v>
      </c>
      <c r="HU18" s="217">
        <f>IF(ISERROR(VLOOKUP(HU9,'G Cattle'!1:5948,17)), "-",VLOOKUP(HU9,'G Cattle'!1:5948,17))</f>
        <v>506.43132499999996</v>
      </c>
      <c r="HV18" s="217">
        <f>IF(ISERROR(VLOOKUP(HV9,'G Cattle'!1:5948,17)), "-",VLOOKUP(HV9,'G Cattle'!1:5948,17))</f>
        <v>516.6130857142856</v>
      </c>
      <c r="HW18" s="217">
        <f>IF(ISERROR(VLOOKUP(HW9,'G Cattle'!1:5948,17)), "-",VLOOKUP(HW9,'G Cattle'!1:5948,17))</f>
        <v>520.70719285714267</v>
      </c>
      <c r="HX18" s="217">
        <f>IF(ISERROR(VLOOKUP(HX9,'G Cattle'!1:5948,17)), "-",VLOOKUP(HX9,'G Cattle'!1:5948,17))</f>
        <v>519.23655714285712</v>
      </c>
      <c r="HY18" s="217">
        <f>IF(ISERROR(VLOOKUP(HY9,'G Cattle'!1:5948,17)), "-",VLOOKUP(HY9,'G Cattle'!1:5948,17))</f>
        <v>515.70994999999994</v>
      </c>
      <c r="HZ18" s="217">
        <f>IF(ISERROR(VLOOKUP(HZ9,'G Cattle'!1:5948,17)), "-",VLOOKUP(HZ9,'G Cattle'!1:5948,17))</f>
        <v>516.68686071428579</v>
      </c>
      <c r="IA18" s="217">
        <f>IF(ISERROR(VLOOKUP(IA9,'G Cattle'!1:5948,17)), "-",VLOOKUP(IA9,'G Cattle'!1:5948,17))</f>
        <v>514.89761428571433</v>
      </c>
      <c r="IB18" s="217">
        <f>IF(ISERROR(VLOOKUP(IB9,'G Cattle'!1:5948,17)), "-",VLOOKUP(IB9,'G Cattle'!1:5948,17))</f>
        <v>514.97301071428558</v>
      </c>
      <c r="IC18" s="217">
        <f>IF(ISERROR(VLOOKUP(IC9,'G Cattle'!1:5948,17)), "-",VLOOKUP(IC9,'G Cattle'!1:5948,17))</f>
        <v>513.71397142857131</v>
      </c>
      <c r="ID18" s="217">
        <f>IF(ISERROR(VLOOKUP(ID9,'G Cattle'!1:5948,17)), "-",VLOOKUP(ID9,'G Cattle'!1:5948,17))</f>
        <v>512.02038928571426</v>
      </c>
      <c r="IE18" s="217">
        <f>IF(ISERROR(VLOOKUP(IE9,'G Cattle'!1:5948,17)), "-",VLOOKUP(IE9,'G Cattle'!1:5948,17))</f>
        <v>509.04993214285702</v>
      </c>
      <c r="IF18" s="217">
        <f>IF(ISERROR(VLOOKUP(IF9,'G Cattle'!1:5948,17)), "-",VLOOKUP(IF9,'G Cattle'!1:5948,17))</f>
        <v>508.01302857142866</v>
      </c>
      <c r="IG18" s="217">
        <f>IF(ISERROR(VLOOKUP(IG9,'G Cattle'!1:5948,17)), "-",VLOOKUP(IG9,'G Cattle'!1:5948,17))</f>
        <v>510.69862500000005</v>
      </c>
      <c r="IH18" s="217">
        <f>IF(ISERROR(VLOOKUP(IH9,'G Cattle'!1:5948,17)), "-",VLOOKUP(IH9,'G Cattle'!1:5948,17))</f>
        <v>515.656475</v>
      </c>
      <c r="II18" s="217">
        <f>IF(ISERROR(VLOOKUP(II9,'G Cattle'!1:5948,17)), "-",VLOOKUP(II9,'G Cattle'!1:5948,17))</f>
        <v>522.06111428571421</v>
      </c>
      <c r="IJ18" s="217" t="str">
        <f>IF(ISERROR(VLOOKUP(IJ9,'G Cattle'!1:5948,17)), "-",VLOOKUP(IJ9,'G Cattle'!1:5948,17))</f>
        <v>na</v>
      </c>
      <c r="IK18" s="217">
        <f>IF(ISERROR(VLOOKUP(IK9,'G Cattle'!1:5948,17)), "-",VLOOKUP(IK9,'G Cattle'!1:5948,17))</f>
        <v>518.25235357142856</v>
      </c>
      <c r="IL18" s="217" t="str">
        <f>IF(ISERROR(VLOOKUP(IL9,'G Cattle'!1:5948,17)), "-",VLOOKUP(IL9,'G Cattle'!1:5948,17))</f>
        <v>na</v>
      </c>
      <c r="IM18" s="217">
        <f>IF(ISERROR(VLOOKUP(IM9,'G Cattle'!1:5948,17)), "-",VLOOKUP(IM9,'G Cattle'!1:5948,17))</f>
        <v>516.45797499999992</v>
      </c>
      <c r="IN18" s="217">
        <f>IF(ISERROR(VLOOKUP(IN9,'G Cattle'!1:5948,17)), "-",VLOOKUP(IN9,'G Cattle'!1:5948,17))</f>
        <v>511.75366071428562</v>
      </c>
      <c r="IO18" s="217">
        <f>IF(ISERROR(VLOOKUP(IO9,'G Cattle'!1:5948,17)), "-",VLOOKUP(IO9,'G Cattle'!1:5948,17))</f>
        <v>509.0743607142856</v>
      </c>
      <c r="IP18" s="217">
        <f>IF(ISERROR(VLOOKUP(IP9,'G Cattle'!1:5948,17)), "-",VLOOKUP(IP9,'G Cattle'!1:5948,17))</f>
        <v>507.32251071428561</v>
      </c>
      <c r="IQ18" s="217">
        <f>IF(ISERROR(VLOOKUP(IQ9,'G Cattle'!1:5948,17)), "-",VLOOKUP(IQ9,'G Cattle'!1:5948,17))</f>
        <v>503.44995714285716</v>
      </c>
      <c r="IR18" s="217">
        <f>IF(ISERROR(VLOOKUP(IR9,'G Cattle'!1:5948,17)), "-",VLOOKUP(IR9,'G Cattle'!1:5948,17))</f>
        <v>502.25425000000001</v>
      </c>
      <c r="IS18" s="217">
        <f>IF(ISERROR(VLOOKUP(IS9,'G Cattle'!1:5948,17)), "-",VLOOKUP(IS9,'G Cattle'!1:5948,17))</f>
        <v>497.9335107142856</v>
      </c>
      <c r="IT18" s="217">
        <f>IF(ISERROR(VLOOKUP(IT9,'G Cattle'!1:5948,17)), "-",VLOOKUP(IT9,'G Cattle'!1:5948,17))</f>
        <v>495.53146428571432</v>
      </c>
      <c r="IU18" s="217">
        <f>IF(ISERROR(VLOOKUP(IU9,'G Cattle'!1:5948,17)), "-",VLOOKUP(IU9,'G Cattle'!1:5948,17))</f>
        <v>495.02030357142849</v>
      </c>
      <c r="IV18" s="217">
        <f>IF(ISERROR(VLOOKUP(IV9,'G Cattle'!1:5948,17)), "-",VLOOKUP(IV9,'G Cattle'!1:5948,17))</f>
        <v>495.59977499999997</v>
      </c>
      <c r="IW18" s="217">
        <f>IF(ISERROR(VLOOKUP(IW9,'G Cattle'!1:5948,17)), "-",VLOOKUP(IW9,'G Cattle'!1:5948,17))</f>
        <v>495.18067500000001</v>
      </c>
      <c r="IX18" s="217">
        <f>IF(ISERROR(VLOOKUP(IX9,'G Cattle'!1:5948,17)), "-",VLOOKUP(IX9,'G Cattle'!1:5948,17))</f>
        <v>496.25235000000015</v>
      </c>
      <c r="IY18" s="217">
        <f>IF(ISERROR(VLOOKUP(IY9,'G Cattle'!1:5948,17)), "-",VLOOKUP(IY9,'G Cattle'!1:5948,17))</f>
        <v>492.35587500000008</v>
      </c>
      <c r="IZ18" s="217">
        <f>IF(ISERROR(VLOOKUP(IZ9,'G Cattle'!1:5948,17)), "-",VLOOKUP(IZ9,'G Cattle'!1:5948,17))</f>
        <v>496.17067500000002</v>
      </c>
      <c r="JA18" s="217">
        <f>IF(ISERROR(VLOOKUP(JA9,'G Cattle'!1:5948,17)), "-",VLOOKUP(JA9,'G Cattle'!1:5948,17))</f>
        <v>500.88307500000002</v>
      </c>
      <c r="JB18" s="217">
        <f>IF(ISERROR(VLOOKUP(JB9,'G Cattle'!1:5948,17)), "-",VLOOKUP(JB9,'G Cattle'!1:5948,17))</f>
        <v>500.24534999999997</v>
      </c>
      <c r="JC18" s="217">
        <f>IF(ISERROR(VLOOKUP(JC9,'G Cattle'!1:5948,17)), "-",VLOOKUP(JC9,'G Cattle'!1:5948,17))</f>
        <v>501.92917499999987</v>
      </c>
      <c r="JD18" s="217">
        <f>IF(ISERROR(VLOOKUP(JD9,'G Cattle'!1:5948,17)), "-",VLOOKUP(JD9,'G Cattle'!1:5948,17))</f>
        <v>500.83522500000004</v>
      </c>
      <c r="JE18" s="217">
        <f>IF(ISERROR(VLOOKUP(JE9,'G Cattle'!1:5948,17)), "-",VLOOKUP(JE9,'G Cattle'!1:5948,17))</f>
        <v>497.51212500000008</v>
      </c>
      <c r="JF18" s="240"/>
      <c r="JG18" s="240"/>
      <c r="JH18" s="240"/>
      <c r="JW18" s="231"/>
      <c r="JX18" s="231"/>
    </row>
    <row r="19" spans="2:284" ht="15" customHeight="1">
      <c r="B19" s="263" t="s">
        <v>118</v>
      </c>
      <c r="C19" s="258"/>
      <c r="D19" s="200"/>
      <c r="E19" s="225"/>
      <c r="F19" s="225"/>
      <c r="G19" s="225"/>
      <c r="H19" s="225"/>
      <c r="I19" s="225"/>
      <c r="J19" s="225"/>
      <c r="K19" s="225"/>
      <c r="L19" s="225"/>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5"/>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5"/>
      <c r="BT19" s="225"/>
      <c r="BU19" s="225"/>
      <c r="BV19" s="225"/>
      <c r="BW19" s="22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5"/>
      <c r="DD19" s="225"/>
      <c r="DE19" s="225"/>
      <c r="DF19" s="225"/>
      <c r="DG19" s="225"/>
      <c r="DH19" s="225"/>
      <c r="DI19" s="225"/>
      <c r="DJ19" s="225"/>
      <c r="DK19" s="225"/>
      <c r="DL19" s="225"/>
      <c r="DM19" s="225"/>
      <c r="DN19" s="225"/>
      <c r="DO19" s="225"/>
      <c r="DP19" s="225"/>
      <c r="DQ19" s="225"/>
      <c r="DR19" s="225"/>
      <c r="DS19" s="225"/>
      <c r="DT19" s="225"/>
      <c r="DU19" s="225"/>
      <c r="DV19" s="225"/>
      <c r="DW19" s="225"/>
      <c r="DX19" s="225"/>
      <c r="DY19" s="225"/>
      <c r="DZ19" s="225"/>
      <c r="EA19" s="225"/>
      <c r="EB19" s="225"/>
      <c r="EC19" s="225"/>
      <c r="ED19" s="225"/>
      <c r="EE19" s="225"/>
      <c r="EF19" s="225"/>
      <c r="EG19" s="225"/>
      <c r="EH19" s="225"/>
      <c r="EI19" s="225"/>
      <c r="EJ19" s="225"/>
      <c r="EK19" s="225"/>
      <c r="EL19" s="225"/>
      <c r="EM19" s="225"/>
      <c r="EN19" s="225"/>
      <c r="EO19" s="225"/>
      <c r="EP19" s="225"/>
      <c r="EQ19" s="225"/>
      <c r="ER19" s="225"/>
      <c r="ES19" s="225"/>
      <c r="ET19" s="225"/>
      <c r="EU19" s="225"/>
      <c r="EV19" s="225"/>
      <c r="EW19" s="225"/>
      <c r="EX19" s="225"/>
      <c r="EY19" s="225"/>
      <c r="EZ19" s="225"/>
      <c r="FA19" s="225"/>
      <c r="FB19" s="225"/>
      <c r="FC19" s="225"/>
      <c r="FD19" s="225"/>
      <c r="FE19" s="225"/>
      <c r="FF19" s="225"/>
      <c r="FG19" s="225"/>
      <c r="FH19" s="225"/>
      <c r="FI19" s="225"/>
      <c r="FJ19" s="225"/>
      <c r="FK19" s="225"/>
      <c r="FL19" s="225"/>
      <c r="FM19" s="225"/>
      <c r="FN19" s="225"/>
      <c r="FO19" s="225"/>
      <c r="FP19" s="225"/>
      <c r="FQ19" s="225"/>
      <c r="FR19" s="225"/>
      <c r="FS19" s="225"/>
      <c r="FT19" s="225"/>
      <c r="FU19" s="225"/>
      <c r="FV19" s="225"/>
      <c r="FW19" s="225"/>
      <c r="FX19" s="225"/>
      <c r="FY19" s="225"/>
      <c r="FZ19" s="225"/>
      <c r="GA19" s="225"/>
      <c r="GB19" s="225"/>
      <c r="GC19" s="225"/>
      <c r="GD19" s="225"/>
      <c r="GE19" s="225"/>
      <c r="GF19" s="225"/>
      <c r="GG19" s="225"/>
      <c r="GH19" s="225"/>
      <c r="GI19" s="225"/>
      <c r="GJ19" s="225"/>
      <c r="GK19" s="225"/>
      <c r="GL19" s="225"/>
      <c r="GM19" s="225"/>
      <c r="GN19" s="225"/>
      <c r="GO19" s="225"/>
      <c r="GP19" s="225"/>
      <c r="GQ19" s="225"/>
      <c r="GR19" s="225"/>
      <c r="GS19" s="225"/>
      <c r="GT19" s="225"/>
      <c r="GU19" s="225"/>
      <c r="GV19" s="225"/>
      <c r="GW19" s="225"/>
      <c r="GX19" s="225"/>
      <c r="GY19" s="225"/>
      <c r="GZ19" s="225"/>
      <c r="HA19" s="225"/>
      <c r="HB19" s="225"/>
      <c r="HC19" s="225"/>
      <c r="HD19" s="225"/>
      <c r="HE19" s="225"/>
      <c r="HF19" s="225"/>
      <c r="HG19" s="225"/>
      <c r="HH19" s="225"/>
      <c r="HI19" s="225"/>
      <c r="HJ19" s="225"/>
      <c r="HK19" s="225"/>
      <c r="HL19" s="225"/>
      <c r="HM19" s="225"/>
      <c r="HN19" s="225"/>
      <c r="HO19" s="225"/>
      <c r="HP19" s="225"/>
      <c r="HQ19" s="225"/>
      <c r="HR19" s="225"/>
      <c r="HS19" s="225"/>
      <c r="HT19" s="225"/>
      <c r="HU19" s="225"/>
      <c r="HV19" s="225"/>
      <c r="HW19" s="225"/>
      <c r="HX19" s="225"/>
      <c r="HY19" s="225"/>
      <c r="HZ19" s="225"/>
      <c r="IA19" s="225"/>
      <c r="IB19" s="225"/>
      <c r="IC19" s="225"/>
      <c r="ID19" s="225"/>
      <c r="IE19" s="225"/>
      <c r="IF19" s="225"/>
      <c r="IG19" s="225"/>
      <c r="IH19" s="225"/>
      <c r="II19" s="225"/>
      <c r="IJ19" s="225"/>
      <c r="IK19" s="225"/>
      <c r="IL19" s="225"/>
      <c r="IM19" s="225"/>
      <c r="IN19" s="225"/>
      <c r="IO19" s="225"/>
      <c r="IP19" s="225"/>
      <c r="IQ19" s="225"/>
      <c r="IR19" s="225"/>
      <c r="IS19" s="225"/>
      <c r="IT19" s="225"/>
      <c r="IU19" s="225"/>
      <c r="IV19" s="225"/>
      <c r="IW19" s="225"/>
      <c r="IX19" s="225"/>
      <c r="IY19" s="225"/>
      <c r="IZ19" s="225"/>
      <c r="JA19" s="225"/>
      <c r="JB19" s="225"/>
      <c r="JC19" s="225"/>
      <c r="JD19" s="225"/>
      <c r="JE19" s="225"/>
      <c r="JF19" s="266"/>
      <c r="JG19" s="266"/>
      <c r="JH19" s="240"/>
      <c r="JW19" s="231"/>
      <c r="JX19" s="231"/>
    </row>
    <row r="20" spans="2:284" ht="15" customHeight="1">
      <c r="B20" s="273" t="s">
        <v>100</v>
      </c>
      <c r="C20" s="273" t="s">
        <v>6</v>
      </c>
      <c r="D20" s="214" t="s">
        <v>29</v>
      </c>
      <c r="E20" s="216">
        <f>IF(ISERROR(VLOOKUP(E9,'FR Sheep'!$C8:$P6000,6)), "-", VLOOKUP(E9,'FR Sheep'!$C8:$P6000,6))</f>
        <v>543.79399999999998</v>
      </c>
      <c r="F20" s="216">
        <f>IF(ISERROR(VLOOKUP(F9,'FR Sheep'!$C8:$P6000,6)), "-", VLOOKUP(F9,'FR Sheep'!$C8:$P6000,6))</f>
        <v>520.05331428571424</v>
      </c>
      <c r="G20" s="216">
        <f>IF(ISERROR(VLOOKUP(G9,'FR Sheep'!$C8:$P6000,6)), "-", VLOOKUP(G9,'FR Sheep'!$C8:$P6000,6))</f>
        <v>514.76865714285714</v>
      </c>
      <c r="H20" s="216">
        <f>IF(ISERROR(VLOOKUP(H9,'FR Sheep'!$C8:$P6000,6)), "-", VLOOKUP(H9,'FR Sheep'!$C8:$P6000,6))</f>
        <v>531.69297142857147</v>
      </c>
      <c r="I20" s="216">
        <f>IF(ISERROR(VLOOKUP(I9,'FR Sheep'!$C8:$P6000,6)), "-", VLOOKUP(I9,'FR Sheep'!$C8:$P6000,6))</f>
        <v>529.49525714285721</v>
      </c>
      <c r="J20" s="216">
        <f>IF(ISERROR(VLOOKUP(J9,'FR Sheep'!$C8:$P6000,6)), "-", VLOOKUP(J9,'FR Sheep'!$C8:$P6000,6))</f>
        <v>524.31137142857142</v>
      </c>
      <c r="K20" s="216">
        <f>IF(ISERROR(VLOOKUP(K9,'FR Sheep'!$C8:$P6000,6)), "-", VLOOKUP(K9,'FR Sheep'!$C8:$P6000,6))</f>
        <v>554.88442857142866</v>
      </c>
      <c r="L20" s="216">
        <f>IF(ISERROR(VLOOKUP(L9,'FR Sheep'!$C8:$P6000,6)), "-", VLOOKUP(L9,'FR Sheep'!$C8:$P6000,6))</f>
        <v>568.16287142857152</v>
      </c>
      <c r="M20" s="216">
        <f>IF(ISERROR(VLOOKUP(M9,'FR Sheep'!$C8:$P6000,6)), "-", VLOOKUP(M9,'FR Sheep'!$C8:$P6000,6))</f>
        <v>571.07759999999996</v>
      </c>
      <c r="N20" s="216">
        <f>IF(ISERROR(VLOOKUP(N9,'FR Sheep'!$C8:$P6000,6)), "-", VLOOKUP(N9,'FR Sheep'!$C8:$P6000,6))</f>
        <v>560.89815714285714</v>
      </c>
      <c r="O20" s="216">
        <f>IF(ISERROR(VLOOKUP(O9,'FR Sheep'!$C8:$P6000,6)), "-", VLOOKUP(O9,'FR Sheep'!$C8:$P6000,6))</f>
        <v>546.35564285714293</v>
      </c>
      <c r="P20" s="216">
        <f>IF(ISERROR(VLOOKUP(P9,'FR Sheep'!$C8:$P6000,6)), "-", VLOOKUP(P9,'FR Sheep'!$C8:$P6000,6))</f>
        <v>549.14135714285703</v>
      </c>
      <c r="Q20" s="216">
        <f>IF(ISERROR(VLOOKUP(Q9,'FR Sheep'!$C8:$P6000,6)), "-", VLOOKUP(Q9,'FR Sheep'!$C8:$P6000,6))</f>
        <v>556.06849999999997</v>
      </c>
      <c r="R20" s="216">
        <f>IF(ISERROR(VLOOKUP(R9,'FR Sheep'!$C8:$P6000,6)), "-", VLOOKUP(R9,'FR Sheep'!$C8:$P6000,6))</f>
        <v>562.31871428571424</v>
      </c>
      <c r="S20" s="216">
        <f>IF(ISERROR(VLOOKUP(S9,'FR Sheep'!$C8:$P6000,6)), "-", VLOOKUP(S9,'FR Sheep'!$C8:$P6000,6))</f>
        <v>557.48828571428567</v>
      </c>
      <c r="T20" s="216">
        <f>IF(ISERROR(VLOOKUP(T9,'FR Sheep'!$C8:$P6000,6)), "-", VLOOKUP(T9,'FR Sheep'!$C8:$P6000,6))</f>
        <v>584.99382857142871</v>
      </c>
      <c r="U20" s="216">
        <f>IF(ISERROR(VLOOKUP(U9,'FR Sheep'!$C8:$P6000,6)), "-", VLOOKUP(U9,'FR Sheep'!$C8:$P6000,6))</f>
        <v>605.91291428571424</v>
      </c>
      <c r="V20" s="216">
        <f>IF(ISERROR(VLOOKUP(V9,'FR Sheep'!$C8:$P6000,6)), "-", VLOOKUP(V9,'FR Sheep'!$C8:$P6000,6))</f>
        <v>619.95562857142841</v>
      </c>
      <c r="W20" s="216">
        <f>IF(ISERROR(VLOOKUP(W9,'FR Sheep'!$C8:$P6000,6)), "-", VLOOKUP(W9,'FR Sheep'!$C8:$P6000,6))</f>
        <v>618.58697142857147</v>
      </c>
      <c r="X20" s="216">
        <f>IF(ISERROR(VLOOKUP(X9,'FR Sheep'!$C8:$P6000,6)), "-", VLOOKUP(X9,'FR Sheep'!$C8:$P6000,6))</f>
        <v>621.76114285714266</v>
      </c>
      <c r="Y20" s="216">
        <f>IF(ISERROR(VLOOKUP(Y9,'FR Sheep'!$C8:$P6000,6)), "-", VLOOKUP(Y9,'FR Sheep'!$C8:$P6000,6))</f>
        <v>626.97564285714282</v>
      </c>
      <c r="Z20" s="216">
        <f>IF(ISERROR(VLOOKUP(Z9,'FR Sheep'!$C8:$P6000,6)), "-", VLOOKUP(Z9,'FR Sheep'!$C8:$P6000,6))</f>
        <v>621.88319999999999</v>
      </c>
      <c r="AA20" s="216">
        <f>IF(ISERROR(VLOOKUP(AA9,'FR Sheep'!$C8:$P6000,6)), "-", VLOOKUP(AA9,'FR Sheep'!$C8:$P6000,6))</f>
        <v>618.54162857142865</v>
      </c>
      <c r="AB20" s="216">
        <f>IF(ISERROR(VLOOKUP(AB9,'FR Sheep'!$C8:$P6000,6)), "-", VLOOKUP(AB9,'FR Sheep'!$C8:$P6000,6))</f>
        <v>607.88697142857131</v>
      </c>
      <c r="AC20" s="216">
        <f>IF(ISERROR(VLOOKUP(AC9,'FR Sheep'!$C8:$P6000,6)), "-", VLOOKUP(AC9,'FR Sheep'!$C8:$P6000,6))</f>
        <v>608.56600000000014</v>
      </c>
      <c r="AD20" s="216">
        <f>IF(ISERROR(VLOOKUP(AD9,'FR Sheep'!$C8:$P6000,6)), "-", VLOOKUP(AD9,'FR Sheep'!$C8:$P6000,6))</f>
        <v>616.01699999999994</v>
      </c>
      <c r="AE20" s="216">
        <f>IF(ISERROR(VLOOKUP(AE9,'FR Sheep'!$C8:$P6000,6)), "-", VLOOKUP(AE9,'FR Sheep'!$C8:$P6000,6))</f>
        <v>586.11822857142863</v>
      </c>
      <c r="AF20" s="216">
        <f>IF(ISERROR(VLOOKUP(AF9,'FR Sheep'!$C8:$P6000,6)), "-", VLOOKUP(AF9,'FR Sheep'!$C8:$P6000,6))</f>
        <v>589.38124285714298</v>
      </c>
      <c r="AG20" s="216">
        <f>IF(ISERROR(VLOOKUP(AG9,'FR Sheep'!$C8:$P6000,6)), "-", VLOOKUP(AG9,'FR Sheep'!$C8:$P6000,6))</f>
        <v>584.77894285714285</v>
      </c>
      <c r="AH20" s="216">
        <f>IF(ISERROR(VLOOKUP(AH9,'FR Sheep'!$C8:$P6000,6)), "-", VLOOKUP(AH9,'FR Sheep'!$C8:$P6000,6))</f>
        <v>590.64099999999996</v>
      </c>
      <c r="AI20" s="216">
        <f>IF(ISERROR(VLOOKUP(AI9,'FR Sheep'!$C8:$P6000,6)), "-", VLOOKUP(AI9,'FR Sheep'!$C8:$P6000,6))</f>
        <v>586.66399999999999</v>
      </c>
      <c r="AJ20" s="216">
        <f>IF(ISERROR(VLOOKUP(AJ9,'FR Sheep'!$C8:$P6000,6)), "-", VLOOKUP(AJ9,'FR Sheep'!$C8:$P6000,6))</f>
        <v>599.89827142857143</v>
      </c>
      <c r="AK20" s="216">
        <f>IF(ISERROR(VLOOKUP(AK9,'FR Sheep'!$C8:$P6000,6)), "-", VLOOKUP(AK9,'FR Sheep'!$C8:$P6000,6))</f>
        <v>606.05599999999993</v>
      </c>
      <c r="AL20" s="216">
        <f>IF(ISERROR(VLOOKUP(AL9,'FR Sheep'!$C8:$P6000,6)), "-", VLOOKUP(AL9,'FR Sheep'!$C8:$P6000,6))</f>
        <v>596.6640000000001</v>
      </c>
      <c r="AM20" s="216">
        <f>IF(ISERROR(VLOOKUP(AM9,'FR Sheep'!$C8:$P6000,6)), "-", VLOOKUP(AM9,'FR Sheep'!$C8:$P6000,6))</f>
        <v>581.85862857142854</v>
      </c>
      <c r="AN20" s="216">
        <f>IF(ISERROR(VLOOKUP(AN9,'FR Sheep'!$C8:$P6000,6)), "-", VLOOKUP(AN9,'FR Sheep'!$C8:$P6000,6))</f>
        <v>582.63582857142853</v>
      </c>
      <c r="AO20" s="216">
        <f>IF(ISERROR(VLOOKUP(AO9,'FR Sheep'!$C8:$P6000,6)), "-", VLOOKUP(AO9,'FR Sheep'!$C8:$P6000,6))</f>
        <v>557.04907142857132</v>
      </c>
      <c r="AP20" s="216">
        <f>IF(ISERROR(VLOOKUP(AP9,'FR Sheep'!$C8:$P6000,6)), "-", VLOOKUP(AP9,'FR Sheep'!$C8:$P6000,6))</f>
        <v>548.31725714285722</v>
      </c>
      <c r="AQ20" s="216">
        <f>IF(ISERROR(VLOOKUP(AQ9,'FR Sheep'!$C8:$P6000,6)), "-", VLOOKUP(AQ9,'FR Sheep'!$C8:$P6000,6))</f>
        <v>547.9113142857143</v>
      </c>
      <c r="AR20" s="216">
        <f>IF(ISERROR(VLOOKUP(AR9,'FR Sheep'!$C8:$P6000,6)), "-", VLOOKUP(AR9,'FR Sheep'!$C8:$P6000,6))</f>
        <v>528.6173142857142</v>
      </c>
      <c r="AS20" s="216">
        <f>IF(ISERROR(VLOOKUP(AS9,'FR Sheep'!$C8:$P6000,6)), "-", VLOOKUP(AS9,'FR Sheep'!$C8:$P6000,6))</f>
        <v>525.94511428571411</v>
      </c>
      <c r="AT20" s="216">
        <f>IF(ISERROR(VLOOKUP(AT9,'FR Sheep'!$C8:$P6000,6)), "-", VLOOKUP(AT9,'FR Sheep'!$C8:$P6000,6))</f>
        <v>530.46137142857151</v>
      </c>
      <c r="AU20" s="216">
        <f>IF(ISERROR(VLOOKUP(AU9,'FR Sheep'!$C8:$P6000,6)), "-", VLOOKUP(AU9,'FR Sheep'!$C8:$P6000,6))</f>
        <v>537.86860000000013</v>
      </c>
      <c r="AV20" s="216">
        <f>IF(ISERROR(VLOOKUP(AV9,'FR Sheep'!$C8:$P6000,6)), "-", VLOOKUP(AV9,'FR Sheep'!$C8:$P6000,6))</f>
        <v>566.14071428571435</v>
      </c>
      <c r="AW20" s="216">
        <f>IF(ISERROR(VLOOKUP(AW9,'FR Sheep'!$C8:$P6000,6)), "-", VLOOKUP(AW9,'FR Sheep'!$C8:$P6000,6))</f>
        <v>563.3429285714285</v>
      </c>
      <c r="AX20" s="216">
        <f>IF(ISERROR(VLOOKUP(AX9,'FR Sheep'!$C8:$P6000,6)), "-", VLOOKUP(AX9,'FR Sheep'!$C8:$P6000,6))</f>
        <v>568.66448571428566</v>
      </c>
      <c r="AY20" s="216">
        <f>IF(ISERROR(VLOOKUP(AY9,'FR Sheep'!$C8:$P6000,6)), "-", VLOOKUP(AY9,'FR Sheep'!$C8:$P6000,6))</f>
        <v>590.12940000000015</v>
      </c>
      <c r="AZ20" s="216">
        <f>IF(ISERROR(VLOOKUP(AZ9,'FR Sheep'!$C8:$P6000,6)), "-", VLOOKUP(AZ9,'FR Sheep'!$C8:$P6000,6))</f>
        <v>654.90369999999984</v>
      </c>
      <c r="BA20" s="216">
        <f>IF(ISERROR(VLOOKUP(BA9,'FR Sheep'!$C8:$P6000,6)), "-", VLOOKUP(BA9,'FR Sheep'!$C8:$P6000,6))</f>
        <v>639.15022857142856</v>
      </c>
      <c r="BB20" s="216">
        <f>IF(ISERROR(VLOOKUP(BB9,'FR Sheep'!$C8:$P6000,6)), "-", VLOOKUP(BB9,'FR Sheep'!$C8:$P6000,6))</f>
        <v>600.20052857142866</v>
      </c>
      <c r="BC20" s="216">
        <f>IF(ISERROR(VLOOKUP(BC9,'FR Sheep'!$C8:$P6000,6)), "-", VLOOKUP(BC9,'FR Sheep'!$C8:$P6000,6))</f>
        <v>609.00788571428575</v>
      </c>
      <c r="BD20" s="216">
        <f>IF(ISERROR(VLOOKUP(BD9,'FR Sheep'!$C8:$P6000,6)), "-", VLOOKUP(BD9,'FR Sheep'!$C8:$P6000,6))</f>
        <v>608.01017142857154</v>
      </c>
      <c r="BE20" s="216">
        <f>IF(ISERROR(VLOOKUP(BE9,'FR Sheep'!$C8:$P6000,6)), "-", VLOOKUP(BE9,'FR Sheep'!$C8:$P6000,6))</f>
        <v>598.30799999999988</v>
      </c>
      <c r="BF20" s="216">
        <f>IF(ISERROR(VLOOKUP(BF9,'FR Sheep'!$C8:$P6000,6)), "-", VLOOKUP(BF9,'FR Sheep'!$C8:$P6000,6))</f>
        <v>605.97200000000009</v>
      </c>
      <c r="BG20" s="216">
        <f>IF(ISERROR(VLOOKUP(BG9,'FR Sheep'!$C8:$P6000,6)), "-", VLOOKUP(BG9,'FR Sheep'!$C8:$P6000,6))</f>
        <v>592.77251428571412</v>
      </c>
      <c r="BH20" s="216">
        <f>IF(ISERROR(VLOOKUP(BH9,'FR Sheep'!$C8:$P6000,6)), "-", VLOOKUP(BH9,'FR Sheep'!$C8:$P6000,6))</f>
        <v>593.12222857142854</v>
      </c>
      <c r="BI20" s="216">
        <f>IF(ISERROR(VLOOKUP(BI9,'FR Sheep'!$C8:$P6000,6)), "-", VLOOKUP(BI9,'FR Sheep'!$C8:$P6000,6))</f>
        <v>597.19931428571431</v>
      </c>
      <c r="BJ20" s="216">
        <f>IF(ISERROR(VLOOKUP(BJ9,'FR Sheep'!$C8:$P6000,6)), "-", VLOOKUP(BJ9,'FR Sheep'!$C8:$P6000,6))</f>
        <v>597.40137142857134</v>
      </c>
      <c r="BK20" s="216">
        <f>IF(ISERROR(VLOOKUP(BK9,'FR Sheep'!$C8:$P6000,6)), "-", VLOOKUP(BK9,'FR Sheep'!$C8:$P6000,6))</f>
        <v>598.77497142857146</v>
      </c>
      <c r="BL20" s="216">
        <f>IF(ISERROR(VLOOKUP(BL9,'FR Sheep'!$C8:$P6000,6)), "-", VLOOKUP(BL9,'FR Sheep'!$C8:$P6000,6))</f>
        <v>598.56222857142848</v>
      </c>
      <c r="BM20" s="216">
        <f>IF(ISERROR(VLOOKUP(BM9,'FR Sheep'!$C8:$P6000,6)), "-", VLOOKUP(BM9,'FR Sheep'!$C8:$P6000,6))</f>
        <v>600.68771428571426</v>
      </c>
      <c r="BN20" s="216">
        <f>IF(ISERROR(VLOOKUP(BN9,'FR Sheep'!$C8:$P6000,6)), "-", VLOOKUP(BN9,'FR Sheep'!$C8:$P6000,6))</f>
        <v>603.1998285714285</v>
      </c>
      <c r="BO20" s="216">
        <f>IF(ISERROR(VLOOKUP(BO9,'FR Sheep'!$C8:$P6000,6)), "-", VLOOKUP(BO9,'FR Sheep'!$C8:$P6000,6))</f>
        <v>598.92640000000017</v>
      </c>
      <c r="BP20" s="216">
        <f>IF(ISERROR(VLOOKUP(BP9,'FR Sheep'!$C8:$P6000,6)), "-", VLOOKUP(BP9,'FR Sheep'!$C8:$P6000,6))</f>
        <v>601.78538571428578</v>
      </c>
      <c r="BQ20" s="216">
        <f>IF(ISERROR(VLOOKUP(BQ9,'FR Sheep'!$C8:$P6000,6)), "-", VLOOKUP(BQ9,'FR Sheep'!$C8:$P6000,6))</f>
        <v>606.18154285714297</v>
      </c>
      <c r="BR20" s="216">
        <f>IF(ISERROR(VLOOKUP(BR9,'FR Sheep'!$C8:$P6000,6)), "-", VLOOKUP(BR9,'FR Sheep'!$C8:$P6000,6))</f>
        <v>609.68947142857144</v>
      </c>
      <c r="BS20" s="216">
        <f>IF(ISERROR(VLOOKUP(BS9,'FR Sheep'!$C8:$P6000,6)), "-", VLOOKUP(BS9,'FR Sheep'!$C8:$P6000,6))</f>
        <v>624.16034285714295</v>
      </c>
      <c r="BT20" s="216">
        <f>IF(ISERROR(VLOOKUP(BT9,'FR Sheep'!$C8:$P6000,6)), "-", VLOOKUP(BT9,'FR Sheep'!$C8:$P6000,6))</f>
        <v>627.29514285714288</v>
      </c>
      <c r="BU20" s="216">
        <f>IF(ISERROR(VLOOKUP(BU9,'FR Sheep'!$C8:$P6000,6)), "-", VLOOKUP(BU9,'FR Sheep'!$C8:$P6000,6))</f>
        <v>631.87932857142869</v>
      </c>
      <c r="BV20" s="216">
        <f>IF(ISERROR(VLOOKUP(BV9,'FR Sheep'!$C8:$P6000,6)), "-", VLOOKUP(BV9,'FR Sheep'!$C8:$P6000,6))</f>
        <v>609.44805714285724</v>
      </c>
      <c r="BW20" s="216">
        <f>IF(ISERROR(VLOOKUP(BW9,'FR Sheep'!$C8:$P6000,6)), "-", VLOOKUP(BW9,'FR Sheep'!$C8:$P6000,6))</f>
        <v>589.8565142857143</v>
      </c>
      <c r="BX20" s="216">
        <f>IF(ISERROR(VLOOKUP(BX9,'FR Sheep'!$C8:$P6000,6)), "-", VLOOKUP(BX9,'FR Sheep'!$C8:$P6000,6))</f>
        <v>589.04868571428563</v>
      </c>
      <c r="BY20" s="216">
        <f>IF(ISERROR(VLOOKUP(BY9,'FR Sheep'!$C8:$P6000,6)), "-", VLOOKUP(BY9,'FR Sheep'!$C8:$P6000,6))</f>
        <v>595.70657142857146</v>
      </c>
      <c r="BZ20" s="216">
        <f>IF(ISERROR(VLOOKUP(BZ9,'FR Sheep'!$C8:$P6000,6)), "-", VLOOKUP(BZ9,'FR Sheep'!$C8:$P6000,6))</f>
        <v>599.21450000000004</v>
      </c>
      <c r="CA20" s="216">
        <f>IF(ISERROR(VLOOKUP(CA9,'FR Sheep'!$C8:$P6000,6)), "-", VLOOKUP(CA9,'FR Sheep'!$C8:$P6000,6))</f>
        <v>607.36142857142863</v>
      </c>
      <c r="CB20" s="216">
        <f>IF(ISERROR(VLOOKUP(CB9,'FR Sheep'!$C8:$P6000,6)), "-", VLOOKUP(CB9,'FR Sheep'!$C8:$P6000,6))</f>
        <v>605.37</v>
      </c>
      <c r="CC20" s="216">
        <f>IF(ISERROR(VLOOKUP(CC9,'FR Sheep'!$C8:$P6000,6)), "-", VLOOKUP(CC9,'FR Sheep'!$C8:$P6000,6))</f>
        <v>609.55289999999991</v>
      </c>
      <c r="CD20" s="216">
        <f>IF(ISERROR(VLOOKUP(CD9,'FR Sheep'!$C8:$P6000,6)), "-", VLOOKUP(CD9,'FR Sheep'!$C8:$P6000,6))</f>
        <v>610.28430000000014</v>
      </c>
      <c r="CE20" s="216">
        <f>IF(ISERROR(VLOOKUP(CE9,'FR Sheep'!$C8:$P6000,6)), "-", VLOOKUP(CE9,'FR Sheep'!$C8:$P6000,6))</f>
        <v>615.9097714285715</v>
      </c>
      <c r="CF20" s="216">
        <f>IF(ISERROR(VLOOKUP(CF9,'FR Sheep'!$C8:$P6000,6)), "-", VLOOKUP(CF9,'FR Sheep'!$C8:$P6000,6))</f>
        <v>613.97974285714281</v>
      </c>
      <c r="CG20" s="216">
        <f>IF(ISERROR(VLOOKUP(CG9,'FR Sheep'!$C8:$P6000,6)), "-", VLOOKUP(CG9,'FR Sheep'!$C8:$P6000,6))</f>
        <v>602.81125714285713</v>
      </c>
      <c r="CH20" s="216">
        <f>IF(ISERROR(VLOOKUP(CH9,'FR Sheep'!$C8:$P6000,6)), "-", VLOOKUP(CH9,'FR Sheep'!$C8:$P6000,6))</f>
        <v>597.89097142857145</v>
      </c>
      <c r="CI20" s="216">
        <f>IF(ISERROR(VLOOKUP(CI9,'FR Sheep'!$C8:$P6000,6)), "-", VLOOKUP(CI9,'FR Sheep'!$C8:$P6000,6))</f>
        <v>625.22295714285724</v>
      </c>
      <c r="CJ20" s="216">
        <f>IF(ISERROR(VLOOKUP(CJ9,'FR Sheep'!$C8:$P6000,6)), "-", VLOOKUP(CJ9,'FR Sheep'!$C8:$P6000,6))</f>
        <v>628.02542857142851</v>
      </c>
      <c r="CK20" s="216">
        <f>IF(ISERROR(VLOOKUP(CK9,'FR Sheep'!$C8:$P6000,6)), "-", VLOOKUP(CK9,'FR Sheep'!$C8:$P6000,6))</f>
        <v>673.697657142857</v>
      </c>
      <c r="CL20" s="216">
        <f>IF(ISERROR(VLOOKUP(CL9,'FR Sheep'!$C8:$P6000,6)), "-", VLOOKUP(CL9,'FR Sheep'!$C8:$P6000,6))</f>
        <v>684.09879999999998</v>
      </c>
      <c r="CM20" s="216">
        <f>IF(ISERROR(VLOOKUP(CM9,'FR Sheep'!$C8:$P6000,6)), "-", VLOOKUP(CM9,'FR Sheep'!$C8:$P6000,6))</f>
        <v>665.65392857142854</v>
      </c>
      <c r="CN20" s="216">
        <f>IF(ISERROR(VLOOKUP(CN9,'FR Sheep'!$C8:$P6000,6)), "-", VLOOKUP(CN9,'FR Sheep'!$C8:$P6000,6))</f>
        <v>646.9802285714286</v>
      </c>
      <c r="CO20" s="216">
        <f>IF(ISERROR(VLOOKUP(CO9,'FR Sheep'!$C8:$P6000,6)), "-", VLOOKUP(CO9,'FR Sheep'!$C8:$P6000,6))</f>
        <v>621.93058571428583</v>
      </c>
      <c r="CP20" s="216">
        <f>IF(ISERROR(VLOOKUP(CP9,'FR Sheep'!$C8:$P6000,6)), "-", VLOOKUP(CP9,'FR Sheep'!$C8:$P6000,6))</f>
        <v>623.11121428571425</v>
      </c>
      <c r="CQ20" s="216">
        <f>IF(ISERROR(VLOOKUP(CQ9,'FR Sheep'!$C8:$P6000,6)), "-", VLOOKUP(CQ9,'FR Sheep'!$C8:$P6000,6))</f>
        <v>627.81344285714283</v>
      </c>
      <c r="CR20" s="216">
        <f>IF(ISERROR(VLOOKUP(CR9,'FR Sheep'!$C8:$P6000,6)), "-", VLOOKUP(CR9,'FR Sheep'!$C8:$P6000,6))</f>
        <v>630.46072857142838</v>
      </c>
      <c r="CS20" s="216">
        <f>IF(ISERROR(VLOOKUP(CS9,'FR Sheep'!$C8:$P6000,6)), "-", VLOOKUP(CS9,'FR Sheep'!$C8:$P6000,6))</f>
        <v>627.07910000000004</v>
      </c>
      <c r="CT20" s="216">
        <f>IF(ISERROR(VLOOKUP(CT9,'FR Sheep'!$C8:$P6000,6)), "-", VLOOKUP(CT9,'FR Sheep'!$C8:$P6000,6))</f>
        <v>628.58835714285715</v>
      </c>
      <c r="CU20" s="216">
        <f>IF(ISERROR(VLOOKUP(CU9,'FR Sheep'!$C8:$P6000,6)), "-", VLOOKUP(CU9,'FR Sheep'!$C8:$P6000,6))</f>
        <v>659.99437142857153</v>
      </c>
      <c r="CV20" s="216">
        <f>IF(ISERROR(VLOOKUP(CV9,'FR Sheep'!$C8:$P6000,6)), "-", VLOOKUP(CV9,'FR Sheep'!$C8:$P6000,6))</f>
        <v>672.87034285714287</v>
      </c>
      <c r="CW20" s="216">
        <f>IF(ISERROR(VLOOKUP(CW9,'FR Sheep'!$C8:$P6000,6)), "-", VLOOKUP(CW9,'FR Sheep'!$C8:$P6000,6))</f>
        <v>674.00739999999985</v>
      </c>
      <c r="CX20" s="216">
        <f>IF(ISERROR(VLOOKUP(CX9,'FR Sheep'!$C8:$P6000,6)), "-", VLOOKUP(CX9,'FR Sheep'!$C8:$P6000,6))</f>
        <v>708.80554285714288</v>
      </c>
      <c r="CY20" s="216">
        <f>IF(ISERROR(VLOOKUP(CY9,'FR Sheep'!$C8:$P6000,6)), "-", VLOOKUP(CY9,'FR Sheep'!$C8:$P6000,6))</f>
        <v>699.49828571428577</v>
      </c>
      <c r="CZ20" s="216">
        <f>IF(ISERROR(VLOOKUP(CZ9,'FR Sheep'!$C8:$P6000,6)), "-", VLOOKUP(CZ9,'FR Sheep'!$C8:$P6000,6))</f>
        <v>712.78031428571433</v>
      </c>
      <c r="DA20" s="216">
        <f>IF(ISERROR(VLOOKUP(DA9,'FR Sheep'!$C8:$P6000,6)), "-", VLOOKUP(DA9,'FR Sheep'!$C8:$P6000,6))</f>
        <v>695.36114285714291</v>
      </c>
      <c r="DB20" s="216">
        <f>IF(ISERROR(VLOOKUP(DB9,'FR Sheep'!$C8:$P6000,6)), "-", VLOOKUP(DB9,'FR Sheep'!$C8:$P6000,6))</f>
        <v>691.35834285714282</v>
      </c>
      <c r="DC20" s="216">
        <f>IF(ISERROR(VLOOKUP(DC9,'FR Sheep'!$C8:$P6000,6)), "-", VLOOKUP(DC9,'FR Sheep'!$C8:$P6000,6))</f>
        <v>695.54985714285704</v>
      </c>
      <c r="DD20" s="216">
        <f>IF(ISERROR(VLOOKUP(DD9,'FR Sheep'!$C8:$P6000,6)), "-", VLOOKUP(DD9,'FR Sheep'!$C8:$P6000,6))</f>
        <v>676.97300000000007</v>
      </c>
      <c r="DE20" s="216">
        <f>IF(ISERROR(VLOOKUP(DE9,'FR Sheep'!$C8:$P6000,6)), "-", VLOOKUP(DE9,'FR Sheep'!$C8:$P6000,6))</f>
        <v>674.91379999999992</v>
      </c>
      <c r="DF20" s="216">
        <f>IF(ISERROR(VLOOKUP(DF9,'FR Sheep'!$C8:$P6000,6)), "-", VLOOKUP(DF9,'FR Sheep'!$C8:$P6000,6))</f>
        <v>665.71765714285698</v>
      </c>
      <c r="DG20" s="216">
        <f>IF(ISERROR(VLOOKUP(DG9,'FR Sheep'!$C8:$P6000,6)), "-", VLOOKUP(DG9,'FR Sheep'!$C8:$P6000,6))</f>
        <v>656.64428571428573</v>
      </c>
      <c r="DH20" s="216">
        <f>IF(ISERROR(VLOOKUP(DH9,'FR Sheep'!$C8:$P6000,6)), "-", VLOOKUP(DH9,'FR Sheep'!$C8:$P6000,6))</f>
        <v>657.8732142857142</v>
      </c>
      <c r="DI20" s="216">
        <f>IF(ISERROR(VLOOKUP(DI9,'FR Sheep'!$C8:$P6000,6)), "-", VLOOKUP(DI9,'FR Sheep'!$C8:$P6000,6))</f>
        <v>658.52249999999992</v>
      </c>
      <c r="DJ20" s="216">
        <f>IF(ISERROR(VLOOKUP(DJ9,'FR Sheep'!$C8:$P6000,6)), "-", VLOOKUP(DJ9,'FR Sheep'!$C8:$P6000,6))</f>
        <v>639.52380000000005</v>
      </c>
      <c r="DK20" s="216">
        <f>IF(ISERROR(VLOOKUP(DK9,'FR Sheep'!$C8:$P6000,6)), "-", VLOOKUP(DK9,'FR Sheep'!$C8:$P6000,6))</f>
        <v>644.24168571428572</v>
      </c>
      <c r="DL20" s="216">
        <f>IF(ISERROR(VLOOKUP(DL9,'FR Sheep'!$C8:$P6000,6)), "-", VLOOKUP(DL9,'FR Sheep'!$C8:$P6000,6))</f>
        <v>645.75069999999994</v>
      </c>
      <c r="DM20" s="216">
        <f>IF(ISERROR(VLOOKUP(DM9,'FR Sheep'!$C8:$P6000,6)), "-", VLOOKUP(DM9,'FR Sheep'!$C8:$P6000,6))</f>
        <v>618.99900000000002</v>
      </c>
      <c r="DN20" s="216">
        <f>IF(ISERROR(VLOOKUP(DN9,'FR Sheep'!$C8:$P6000,6)), "-", VLOOKUP(DN9,'FR Sheep'!$C8:$P6000,6))</f>
        <v>596.09804285714279</v>
      </c>
      <c r="DO20" s="216">
        <f>IF(ISERROR(VLOOKUP(DO9,'FR Sheep'!$C8:$P6000,6)), "-", VLOOKUP(DO9,'FR Sheep'!$C8:$P6000,6))</f>
        <v>569.74080000000004</v>
      </c>
      <c r="DP20" s="216">
        <f>IF(ISERROR(VLOOKUP(DP9,'FR Sheep'!$C8:$P6000,6)), "-", VLOOKUP(DP9,'FR Sheep'!$C8:$P6000,6))</f>
        <v>569.96388571428588</v>
      </c>
      <c r="DQ20" s="216">
        <f>IF(ISERROR(VLOOKUP(DQ9,'FR Sheep'!$C8:$P6000,6)), "-", VLOOKUP(DQ9,'FR Sheep'!$C8:$P6000,6))</f>
        <v>573.4290285714286</v>
      </c>
      <c r="DR20" s="216">
        <f>IF(ISERROR(VLOOKUP(DR9,'FR Sheep'!$C8:$P6000,6)), "-", VLOOKUP(DR9,'FR Sheep'!$C8:$P6000,6))</f>
        <v>572.418742857143</v>
      </c>
      <c r="DS20" s="216">
        <f>IF(ISERROR(VLOOKUP(DS9,'FR Sheep'!$C8:$P6000,6)), "-", VLOOKUP(DS9,'FR Sheep'!$C8:$P6000,6))</f>
        <v>575.08480000000009</v>
      </c>
      <c r="DT20" s="216">
        <f>IF(ISERROR(VLOOKUP(DT9,'FR Sheep'!$C8:$P6000,6)), "-", VLOOKUP(DT9,'FR Sheep'!$C8:$P6000,6))</f>
        <v>576.89874285714279</v>
      </c>
      <c r="DU20" s="216">
        <f>IF(ISERROR(VLOOKUP(DU9,'FR Sheep'!$C8:$P6000,6)), "-", VLOOKUP(DU9,'FR Sheep'!$C8:$P6000,6))</f>
        <v>574.77302857142865</v>
      </c>
      <c r="DV20" s="216">
        <f>IF(ISERROR(VLOOKUP(DV9,'FR Sheep'!$C8:$P6000,6)), "-", VLOOKUP(DV9,'FR Sheep'!$C8:$P6000,6))</f>
        <v>570.6669714285714</v>
      </c>
      <c r="DW20" s="216">
        <f>IF(ISERROR(VLOOKUP(DW9,'FR Sheep'!$C8:$P6000,6)), "-", VLOOKUP(DW9,'FR Sheep'!$C8:$P6000,6))</f>
        <v>570.09188571428581</v>
      </c>
      <c r="DX20" s="216">
        <f>IF(ISERROR(VLOOKUP(DX9,'FR Sheep'!$C8:$P6000,6)), "-", VLOOKUP(DX9,'FR Sheep'!$C8:$P6000,6))</f>
        <v>570.3277714285714</v>
      </c>
      <c r="DY20" s="216">
        <f>IF(ISERROR(VLOOKUP(DY9,'FR Sheep'!$C8:$P6000,6)), "-", VLOOKUP(DY9,'FR Sheep'!$C8:$P6000,6))</f>
        <v>567.45691428571445</v>
      </c>
      <c r="DZ20" s="216">
        <f>IF(ISERROR(VLOOKUP(DZ9,'FR Sheep'!$C8:$P6000,6)), "-", VLOOKUP(DZ9,'FR Sheep'!$C8:$P6000,6))</f>
        <v>561.43817142857154</v>
      </c>
      <c r="EA20" s="216">
        <f>IF(ISERROR(VLOOKUP(EA9,'FR Sheep'!$C8:$P6000,6)), "-", VLOOKUP(EA9,'FR Sheep'!$C8:$P6000,6))</f>
        <v>562.38262857142865</v>
      </c>
      <c r="EB20" s="216">
        <f>IF(ISERROR(VLOOKUP(EB9,'FR Sheep'!$C8:$P6000,6)), "-", VLOOKUP(EB9,'FR Sheep'!$C8:$P6000,6))</f>
        <v>565.64480000000015</v>
      </c>
      <c r="EC20" s="216">
        <f>IF(ISERROR(VLOOKUP(EC9,'FR Sheep'!$C8:$P6000,6)), "-", VLOOKUP(EC9,'FR Sheep'!$C8:$P6000,6))</f>
        <v>566.31040000000007</v>
      </c>
      <c r="ED20" s="216">
        <f>IF(ISERROR(VLOOKUP(ED9,'FR Sheep'!$C8:$P6000,6)), "-", VLOOKUP(ED9,'FR Sheep'!$C8:$P6000,6))</f>
        <v>558.98514285714293</v>
      </c>
      <c r="EE20" s="216">
        <f>IF(ISERROR(VLOOKUP(EE9,'FR Sheep'!$C8:$P6000,6)), "-", VLOOKUP(EE9,'FR Sheep'!$C8:$P6000,6))</f>
        <v>561.07794285714294</v>
      </c>
      <c r="EF20" s="216">
        <f>IF(ISERROR(VLOOKUP(EF9,'FR Sheep'!$C8:$P6000,6)), "-", VLOOKUP(EF9,'FR Sheep'!$C8:$P6000,6))</f>
        <v>567.77782857142859</v>
      </c>
      <c r="EG20" s="216">
        <f>IF(ISERROR(VLOOKUP(EG9,'FR Sheep'!$C8:$P6000,6)), "-", VLOOKUP(EG9,'FR Sheep'!$C8:$P6000,6))</f>
        <v>567.93965714285719</v>
      </c>
      <c r="EH20" s="216">
        <f>IF(ISERROR(VLOOKUP(EH9,'FR Sheep'!$C8:$P6000,6)), "-", VLOOKUP(EH9,'FR Sheep'!$C8:$P6000,6))</f>
        <v>560.93490000000008</v>
      </c>
      <c r="EI20" s="216">
        <f>IF(ISERROR(VLOOKUP(EI9,'FR Sheep'!$C8:$P6000,6)), "-", VLOOKUP(EI9,'FR Sheep'!$C8:$P6000,6))</f>
        <v>584.26735714285712</v>
      </c>
      <c r="EJ20" s="216">
        <f>IF(ISERROR(VLOOKUP(EJ9,'FR Sheep'!$C8:$P6000,6)), "-", VLOOKUP(EJ9,'FR Sheep'!$C8:$P6000,6))</f>
        <v>585.48564285714281</v>
      </c>
      <c r="EK20" s="216">
        <f>IF(ISERROR(VLOOKUP(EK9,'FR Sheep'!$C8:$P6000,6)), "-", VLOOKUP(EK9,'FR Sheep'!$C8:$P6000,6))</f>
        <v>612.92091428571439</v>
      </c>
      <c r="EL20" s="216">
        <f>IF(ISERROR(VLOOKUP(EL9,'FR Sheep'!$C8:$P6000,6)), "-", VLOOKUP(EL9,'FR Sheep'!$C8:$P6000,6))</f>
        <v>611.64251428571424</v>
      </c>
      <c r="EM20" s="216">
        <f>IF(ISERROR(VLOOKUP(EM9,'FR Sheep'!$C8:$P6000,6)), "-", VLOOKUP(EM9,'FR Sheep'!$C8:$P6000,6))</f>
        <v>584.83007142857139</v>
      </c>
      <c r="EN20" s="216">
        <f>IF(ISERROR(VLOOKUP(EN9,'FR Sheep'!$C8:$P6000,6)), "-", VLOOKUP(EN9,'FR Sheep'!$C8:$P6000,6))</f>
        <v>577.0170714285714</v>
      </c>
      <c r="EO20" s="216">
        <f>IF(ISERROR(VLOOKUP(EO9,'FR Sheep'!$C8:$P6000,6)), "-", VLOOKUP(EO9,'FR Sheep'!$C8:$P6000,6))</f>
        <v>550.69740000000002</v>
      </c>
      <c r="EP20" s="216">
        <f>IF(ISERROR(VLOOKUP(EP9,'FR Sheep'!$C8:$P6000,6)), "-", VLOOKUP(EP9,'FR Sheep'!$C8:$P6000,6))</f>
        <v>549.80819999999994</v>
      </c>
      <c r="EQ20" s="216">
        <f>IF(ISERROR(VLOOKUP(EQ9,'FR Sheep'!$C8:$P6000,6)), "-", VLOOKUP(EQ9,'FR Sheep'!$C8:$P6000,6))</f>
        <v>552.57209999999998</v>
      </c>
      <c r="ER20" s="216">
        <f>IF(ISERROR(VLOOKUP(ER9,'FR Sheep'!$C8:$P6000,6)), "-", VLOOKUP(ER9,'FR Sheep'!$C8:$P6000,6))</f>
        <v>552.76560000000006</v>
      </c>
      <c r="ES20" s="216">
        <f>IF(ISERROR(VLOOKUP(ES9,'FR Sheep'!$C8:$P6000,6)), "-", VLOOKUP(ES9,'FR Sheep'!$C8:$P6000,6))</f>
        <v>549.9171</v>
      </c>
      <c r="ET20" s="216">
        <f>IF(ISERROR(VLOOKUP(ET9,'FR Sheep'!$C8:$P6000,6)), "-", VLOOKUP(ET9,'FR Sheep'!$C8:$P6000,6))</f>
        <v>543.07799999999997</v>
      </c>
      <c r="EU20" s="216">
        <f>IF(ISERROR(VLOOKUP(EU9,'FR Sheep'!$C8:$P6000,6)), "-", VLOOKUP(EU9,'FR Sheep'!$C8:$P6000,6))</f>
        <v>541.58489999999995</v>
      </c>
      <c r="EV20" s="216">
        <f>IF(ISERROR(VLOOKUP(EV9,'FR Sheep'!$C8:$P6000,6)), "-", VLOOKUP(EV9,'FR Sheep'!$C8:$P6000,6))</f>
        <v>540.20519999999999</v>
      </c>
      <c r="EW20" s="216">
        <f>IF(ISERROR(VLOOKUP(EW9,'FR Sheep'!$C8:$P6000,6)), "-", VLOOKUP(EW9,'FR Sheep'!$C8:$P6000,6))</f>
        <v>541.19970000000001</v>
      </c>
      <c r="EX20" s="216">
        <f>IF(ISERROR(VLOOKUP(EX9,'FR Sheep'!$C8:$P6000,6)), "-", VLOOKUP(EX9,'FR Sheep'!$C8:$P6000,6))</f>
        <v>556.39164285714276</v>
      </c>
      <c r="EY20" s="216">
        <f>IF(ISERROR(VLOOKUP(EY9,'FR Sheep'!$C8:$P6000,6)), "-", VLOOKUP(EY9,'FR Sheep'!$C8:$P6000,6))</f>
        <v>557.30257142857147</v>
      </c>
      <c r="EZ20" s="216">
        <f>IF(ISERROR(VLOOKUP(EZ9,'FR Sheep'!$C8:$P6000,6)), "-", VLOOKUP(EZ9,'FR Sheep'!$C8:$P6000,6))</f>
        <v>603.28700000000003</v>
      </c>
      <c r="FA20" s="216">
        <f>IF(ISERROR(VLOOKUP(FA9,'FR Sheep'!$C8:$P6000,6)), "-", VLOOKUP(FA9,'FR Sheep'!$C8:$P6000,6))</f>
        <v>639.55874285714287</v>
      </c>
      <c r="FB20" s="216">
        <f>IF(ISERROR(VLOOKUP(FB9,'FR Sheep'!$C8:$P6000,6)), "-", VLOOKUP(FB9,'FR Sheep'!$C8:$P6000,6))</f>
        <v>639.62428571428586</v>
      </c>
      <c r="FC20" s="216">
        <f>IF(ISERROR(VLOOKUP(FC9,'FR Sheep'!$C8:$P6000,6)), "-", VLOOKUP(FC9,'FR Sheep'!$C8:$P6000,6))</f>
        <v>619.89531428571433</v>
      </c>
      <c r="FD20" s="216">
        <f>IF(ISERROR(VLOOKUP(FD9,'FR Sheep'!$C8:$P6000,6)), "-", VLOOKUP(FD9,'FR Sheep'!$C8:$P6000,6))</f>
        <v>618.80399999999997</v>
      </c>
      <c r="FE20" s="216">
        <f>IF(ISERROR(VLOOKUP(FE9,'FR Sheep'!$C8:$P6000,6)), "-", VLOOKUP(FE9,'FR Sheep'!$C8:$P6000,6))</f>
        <v>600.09891428571416</v>
      </c>
      <c r="FF20" s="216">
        <f>IF(ISERROR(VLOOKUP(FF9,'FR Sheep'!$C8:$P6000,6)), "-", VLOOKUP(FF9,'FR Sheep'!$C8:$P6000,6))</f>
        <v>607.04327142857153</v>
      </c>
      <c r="FG20" s="216">
        <f>IF(ISERROR(VLOOKUP(FG9,'FR Sheep'!$C8:$P6000,6)), "-", VLOOKUP(FG9,'FR Sheep'!$C8:$P6000,6))</f>
        <v>609.86635714285717</v>
      </c>
      <c r="FH20" s="216">
        <f>IF(ISERROR(VLOOKUP(FH9,'FR Sheep'!$C8:$P6000,6)), "-", VLOOKUP(FH9,'FR Sheep'!$C8:$P6000,6))</f>
        <v>593.99137142857148</v>
      </c>
      <c r="FI20" s="216">
        <f>IF(ISERROR(VLOOKUP(FI9,'FR Sheep'!$C8:$P6000,6)), "-", VLOOKUP(FI9,'FR Sheep'!$C8:$P6000,6))</f>
        <v>596.24927142857143</v>
      </c>
      <c r="FJ20" s="216">
        <f>IF(ISERROR(VLOOKUP(FJ9,'FR Sheep'!$C8:$P6000,6)), "-", VLOOKUP(FJ9,'FR Sheep'!$C8:$P6000,6))</f>
        <v>588.92177142857122</v>
      </c>
      <c r="FK20" s="216">
        <f>IF(ISERROR(VLOOKUP(FK9,'FR Sheep'!$C8:$P6000,6)), "-", VLOOKUP(FK9,'FR Sheep'!$C8:$P6000,6))</f>
        <v>581.85771428571422</v>
      </c>
      <c r="FL20" s="216">
        <f>IF(ISERROR(VLOOKUP(FL9,'FR Sheep'!$C8:$P6000,6)), "-", VLOOKUP(FL9,'FR Sheep'!$C8:$P6000,6))</f>
        <v>555.96462857142853</v>
      </c>
      <c r="FM20" s="216">
        <f>IF(ISERROR(VLOOKUP(FM9,'FR Sheep'!$C8:$P6000,6)), "-", VLOOKUP(FM9,'FR Sheep'!$C8:$P6000,6))</f>
        <v>556.75734285714282</v>
      </c>
      <c r="FN20" s="216">
        <f>IF(ISERROR(VLOOKUP(FN9,'FR Sheep'!$C8:$P6000,6)), "-", VLOOKUP(FN9,'FR Sheep'!$C8:$P6000,6))</f>
        <v>557.45439999999996</v>
      </c>
      <c r="FO20" s="216">
        <f>IF(ISERROR(VLOOKUP(FO9,'FR Sheep'!$C8:$P6000,6)), "-", VLOOKUP(FO9,'FR Sheep'!$C8:$P6000,6))</f>
        <v>555.17014285714288</v>
      </c>
      <c r="FP20" s="216">
        <f>IF(ISERROR(VLOOKUP(FP9,'FR Sheep'!$C8:$P6000,6)), "-", VLOOKUP(FP9,'FR Sheep'!$C8:$P6000,6))</f>
        <v>564.65348571428569</v>
      </c>
      <c r="FQ20" s="216">
        <f>IF(ISERROR(VLOOKUP(FQ9,'FR Sheep'!$C8:$P6000,6)), "-", VLOOKUP(FQ9,'FR Sheep'!$C8:$P6000,6))</f>
        <v>580.79070000000002</v>
      </c>
      <c r="FR20" s="216">
        <f>IF(ISERROR(VLOOKUP(FR9,'FR Sheep'!$C8:$P6000,6)), "-", VLOOKUP(FR9,'FR Sheep'!$C8:$P6000,6))</f>
        <v>580.38030000000015</v>
      </c>
      <c r="FS20" s="216">
        <f>IF(ISERROR(VLOOKUP(FS9,'FR Sheep'!$C8:$P6000,6)), "-", VLOOKUP(FS9,'FR Sheep'!$C8:$P6000,6))</f>
        <v>574.05600000000004</v>
      </c>
      <c r="FT20" s="216">
        <f>IF(ISERROR(VLOOKUP(FT9,'FR Sheep'!$C8:$P6000,6)), "-", VLOOKUP(FT9,'FR Sheep'!$C8:$P6000,6))</f>
        <v>579.82171428571428</v>
      </c>
      <c r="FU20" s="216">
        <f>IF(ISERROR(VLOOKUP(FU9,'FR Sheep'!$C8:$P6000,6)), "-", VLOOKUP(FU9,'FR Sheep'!$C8:$P6000,6))</f>
        <v>586.27678571428578</v>
      </c>
      <c r="FV20" s="216">
        <f>IF(ISERROR(VLOOKUP(FV9,'FR Sheep'!$C8:$P6000,6)), "-", VLOOKUP(FV9,'FR Sheep'!$C8:$P6000,6))</f>
        <v>579.84550000000002</v>
      </c>
      <c r="FW20" s="216">
        <f>IF(ISERROR(VLOOKUP(FW9,'FR Sheep'!$C8:$P6000,6)), "-", VLOOKUP(FW9,'FR Sheep'!$C8:$P6000,6))</f>
        <v>576.02164285714275</v>
      </c>
      <c r="FX20" s="216">
        <f>IF(ISERROR(VLOOKUP(FX9,'FR Sheep'!$C8:$P6000,6)), "-", VLOOKUP(FX9,'FR Sheep'!$C8:$P6000,6))</f>
        <v>575.20821428571435</v>
      </c>
      <c r="FY20" s="216">
        <f>IF(ISERROR(VLOOKUP(FY9,'FR Sheep'!$C8:$P6000,6)), "-", VLOOKUP(FY9,'FR Sheep'!$C8:$P6000,6))</f>
        <v>568.82834285714273</v>
      </c>
      <c r="FZ20" s="216">
        <f>IF(ISERROR(VLOOKUP(FZ9,'FR Sheep'!$C8:$P6000,6)), "-", VLOOKUP(FZ9,'FR Sheep'!$C8:$P6000,6))</f>
        <v>569.63291428571438</v>
      </c>
      <c r="GA20" s="216">
        <f>IF(ISERROR(VLOOKUP(GA9,'FR Sheep'!$C8:$P6000,6)), "-", VLOOKUP(GA9,'FR Sheep'!$C8:$P6000,6))</f>
        <v>556.64365714285714</v>
      </c>
      <c r="GB20" s="216">
        <f>IF(ISERROR(VLOOKUP(GB9,'FR Sheep'!$C8:$P6000,6)), "-", VLOOKUP(GB9,'FR Sheep'!$C8:$P6000,6))</f>
        <v>552.51382857142858</v>
      </c>
      <c r="GC20" s="216">
        <f>IF(ISERROR(VLOOKUP(GC9,'FR Sheep'!$C8:$P6000,6)), "-", VLOOKUP(GC9,'FR Sheep'!$C8:$P6000,6))</f>
        <v>551.86102857142862</v>
      </c>
      <c r="GD20" s="216">
        <f>IF(ISERROR(VLOOKUP(GD9,'FR Sheep'!$C8:$P6000,6)), "-", VLOOKUP(GD9,'FR Sheep'!$C8:$P6000,6))</f>
        <v>560.18857142857144</v>
      </c>
      <c r="GE20" s="216">
        <f>IF(ISERROR(VLOOKUP(GE9,'FR Sheep'!$C8:$P6000,6)), "-", VLOOKUP(GE9,'FR Sheep'!$C8:$P6000,6))</f>
        <v>583.28845714285717</v>
      </c>
      <c r="GF20" s="216">
        <f>IF(ISERROR(VLOOKUP(GF9,'FR Sheep'!$C8:$P6000,6)), "-", VLOOKUP(GF9,'FR Sheep'!$C8:$P6000,6))</f>
        <v>582.64925714285698</v>
      </c>
      <c r="GG20" s="216">
        <f>IF(ISERROR(VLOOKUP(GG9,'FR Sheep'!$C8:$P6000,6)), "-", VLOOKUP(GG9,'FR Sheep'!$C8:$P6000,6))</f>
        <v>589.74299999999994</v>
      </c>
      <c r="GH20" s="216">
        <f>IF(ISERROR(VLOOKUP(GH9,'FR Sheep'!$C8:$P6000,6)), "-", VLOOKUP(GH9,'FR Sheep'!$C8:$P6000,6))</f>
        <v>593.62899999999991</v>
      </c>
      <c r="GI20" s="216">
        <f>IF(ISERROR(VLOOKUP(GI9,'FR Sheep'!$C8:$P6000,6)), "-", VLOOKUP(GI9,'FR Sheep'!$C8:$P6000,6))</f>
        <v>605.35748571428576</v>
      </c>
      <c r="GJ20" s="216">
        <f>IF(ISERROR(VLOOKUP(GJ9,'FR Sheep'!$C8:$P6000,6)), "-", VLOOKUP(GJ9,'FR Sheep'!$C8:$P6000,6))</f>
        <v>608.98114285714291</v>
      </c>
      <c r="GK20" s="216">
        <f>IF(ISERROR(VLOOKUP(GK9,'FR Sheep'!$C8:$P6000,6)), "-", VLOOKUP(GK9,'FR Sheep'!$C8:$P6000,6))</f>
        <v>640.39285714285711</v>
      </c>
      <c r="GL20" s="216">
        <f>IF(ISERROR(VLOOKUP(GL9,'FR Sheep'!$C8:$P6000,6)), "-", VLOOKUP(GL9,'FR Sheep'!$C8:$P6000,6))</f>
        <v>646.60365714285706</v>
      </c>
      <c r="GM20" s="216">
        <f>IF(ISERROR(VLOOKUP(GM9,'FR Sheep'!$C8:$P6000,6)), "-", VLOOKUP(GM9,'FR Sheep'!$C8:$P6000,6))</f>
        <v>637.80642857142846</v>
      </c>
      <c r="GN20" s="216">
        <f>IF(ISERROR(VLOOKUP(GN9,'FR Sheep'!$C8:$P6000,6)), "-", VLOOKUP(GN9,'FR Sheep'!$C8:$P6000,6))</f>
        <v>640.23321428571433</v>
      </c>
      <c r="GO20" s="216">
        <f>IF(ISERROR(VLOOKUP(GO9,'FR Sheep'!$C8:$P6000,6)), "-", VLOOKUP(GO9,'FR Sheep'!$C8:$P6000,6))</f>
        <v>635.33464285714297</v>
      </c>
      <c r="GP20" s="216">
        <f>IF(ISERROR(VLOOKUP(GP9,'FR Sheep'!$C8:$P6000,6)), "-", VLOOKUP(GP9,'FR Sheep'!$C8:$P6000,6))</f>
        <v>632.55750000000012</v>
      </c>
      <c r="GQ20" s="216">
        <f>IF(ISERROR(VLOOKUP(GQ9,'FR Sheep'!$C8:$P6000,6)), "-", VLOOKUP(GQ9,'FR Sheep'!$C8:$P6000,6))</f>
        <v>634.87392857142856</v>
      </c>
      <c r="GR20" s="216">
        <f>IF(ISERROR(VLOOKUP(GR9,'FR Sheep'!$C8:$P6000,6)), "-", VLOOKUP(GR9,'FR Sheep'!$C8:$P6000,6))</f>
        <v>629.48785714285737</v>
      </c>
      <c r="GS20" s="216">
        <f>IF(ISERROR(VLOOKUP(GS9,'FR Sheep'!$C8:$P6000,6)), "-", VLOOKUP(GS9,'FR Sheep'!$C8:$P6000,6))</f>
        <v>641.78289999999993</v>
      </c>
      <c r="GT20" s="216">
        <f>IF(ISERROR(VLOOKUP(GT9,'FR Sheep'!$C8:$P6000,6)), "-", VLOOKUP(GT9,'FR Sheep'!$C8:$P6000,6))</f>
        <v>649.82280000000014</v>
      </c>
      <c r="GU20" s="216">
        <f>IF(ISERROR(VLOOKUP(GU9,'FR Sheep'!$C8:$P6000,6)), "-", VLOOKUP(GU9,'FR Sheep'!$C8:$P6000,6))</f>
        <v>668.01679999999988</v>
      </c>
      <c r="GV20" s="216">
        <f>IF(ISERROR(VLOOKUP(GV9,'FR Sheep'!$C8:$P6000,6)), "-", VLOOKUP(GV9,'FR Sheep'!$C8:$P6000,6))</f>
        <v>678.02459999999996</v>
      </c>
      <c r="GW20" s="216">
        <f>IF(ISERROR(VLOOKUP(GW9,'FR Sheep'!$C8:$P6000,6)), "-", VLOOKUP(GW9,'FR Sheep'!$C8:$P6000,6))</f>
        <v>720.07597142857151</v>
      </c>
      <c r="GX20" s="216">
        <f>IF(ISERROR(VLOOKUP(GX9,'FR Sheep'!$C8:$P6000,6)), "-", VLOOKUP(GX9,'FR Sheep'!$C8:$P6000,6))</f>
        <v>720.51949999999999</v>
      </c>
      <c r="GY20" s="216">
        <f>IF(ISERROR(VLOOKUP(GY9,'FR Sheep'!$C8:$P6000,6)), "-", VLOOKUP(GY9,'FR Sheep'!$C8:$P6000,6))</f>
        <v>698.79337142857139</v>
      </c>
      <c r="GZ20" s="216">
        <f>IF(ISERROR(VLOOKUP(GZ9,'FR Sheep'!$C8:$P6000,6)), "-", VLOOKUP(GZ9,'FR Sheep'!$C8:$P6000,6))</f>
        <v>693.37848571428594</v>
      </c>
      <c r="HA20" s="216">
        <f>IF(ISERROR(VLOOKUP(HA9,'FR Sheep'!$C8:$P6000,6)), "-", VLOOKUP(HA9,'FR Sheep'!$C8:$P6000,6))</f>
        <v>689.42961428571425</v>
      </c>
      <c r="HB20" s="216">
        <f>IF(ISERROR(VLOOKUP(HB9,'FR Sheep'!$C8:$P6000,6)), "-", VLOOKUP(HB9,'FR Sheep'!$C8:$P6000,6))</f>
        <v>700.06514285714286</v>
      </c>
      <c r="HC20" s="216">
        <f>IF(ISERROR(VLOOKUP(HC9,'FR Sheep'!$C8:$P6000,6)), "-", VLOOKUP(HC9,'FR Sheep'!$C8:$P6000,6))</f>
        <v>670.9251999999999</v>
      </c>
      <c r="HD20" s="216">
        <f>IF(ISERROR(VLOOKUP(HD9,'FR Sheep'!$C8:$P6000,6)), "-", VLOOKUP(HD9,'FR Sheep'!$C8:$P6000,6))</f>
        <v>690.30651428571434</v>
      </c>
      <c r="HE20" s="216">
        <f>IF(ISERROR(VLOOKUP(HE9,'FR Sheep'!$C8:$P6000,6)), "-", VLOOKUP(HE9,'FR Sheep'!$C8:$P6000,6))</f>
        <v>705.59885714285724</v>
      </c>
      <c r="HF20" s="216">
        <f>IF(ISERROR(VLOOKUP(HF9,'FR Sheep'!$C8:$P6000,6)), "-", VLOOKUP(HF9,'FR Sheep'!$C8:$P6000,6))</f>
        <v>724.20132857142846</v>
      </c>
      <c r="HG20" s="216">
        <f>IF(ISERROR(VLOOKUP(HG9,'FR Sheep'!$C8:$P6000,6)), "-", VLOOKUP(HG9,'FR Sheep'!$C8:$P6000,6))</f>
        <v>726.05507142857141</v>
      </c>
      <c r="HH20" s="216">
        <f>IF(ISERROR(VLOOKUP(HH9,'FR Sheep'!$C8:$P6000,6)), "-", VLOOKUP(HH9,'FR Sheep'!$C8:$P6000,6))</f>
        <v>724.9384285714284</v>
      </c>
      <c r="HI20" s="216">
        <f>IF(ISERROR(VLOOKUP(HI9,'FR Sheep'!$C8:$P6000,6)), "-", VLOOKUP(HI9,'FR Sheep'!$C8:$P6000,6))</f>
        <v>697.18071428571432</v>
      </c>
      <c r="HJ20" s="216">
        <f>IF(ISERROR(VLOOKUP(HJ9,'FR Sheep'!$C8:$P6000,6)), "-", VLOOKUP(HJ9,'FR Sheep'!$C8:$P6000,6))</f>
        <v>692.07270000000005</v>
      </c>
      <c r="HK20" s="216">
        <f>IF(ISERROR(VLOOKUP(HK9,'FR Sheep'!$C8:$P6000,6)), "-", VLOOKUP(HK9,'FR Sheep'!$C8:$P6000,6))</f>
        <v>678.30964285714288</v>
      </c>
      <c r="HL20" s="216">
        <f>IF(ISERROR(VLOOKUP(HL9,'FR Sheep'!$C8:$P6000,6)), "-", VLOOKUP(HL9,'FR Sheep'!$C8:$P6000,6))</f>
        <v>670.49602857142872</v>
      </c>
      <c r="HM20" s="216">
        <f>IF(ISERROR(VLOOKUP(HM9,'FR Sheep'!$C8:$P6000,6)), "-", VLOOKUP(HM9,'FR Sheep'!$C8:$P6000,6))</f>
        <v>665.46402857142857</v>
      </c>
      <c r="HN20" s="216">
        <f>IF(ISERROR(VLOOKUP(HN9,'FR Sheep'!$C8:$P6000,6)), "-", VLOOKUP(HN9,'FR Sheep'!$C8:$P6000,6))</f>
        <v>679.13250000000016</v>
      </c>
      <c r="HO20" s="216">
        <f>IF(ISERROR(VLOOKUP(HO9,'FR Sheep'!$C8:$P6000,6)), "-", VLOOKUP(HO9,'FR Sheep'!$C8:$P6000,6))</f>
        <v>681.42428571428582</v>
      </c>
      <c r="HP20" s="216">
        <f>IF(ISERROR(VLOOKUP(HP9,'FR Sheep'!$C8:$P6000,6)), "-", VLOOKUP(HP9,'FR Sheep'!$C8:$P6000,6))</f>
        <v>679.34142857142854</v>
      </c>
      <c r="HQ20" s="216">
        <f>IF(ISERROR(VLOOKUP(HQ9,'FR Sheep'!$C8:$P6000,6)), "-", VLOOKUP(HQ9,'FR Sheep'!$C8:$P6000,6))</f>
        <v>667.5275714285716</v>
      </c>
      <c r="HR20" s="216">
        <f>IF(ISERROR(VLOOKUP(HR9,'FR Sheep'!$C8:$P6000,6)), "-", VLOOKUP(HR9,'FR Sheep'!$C8:$P6000,6))</f>
        <v>649.60971428571429</v>
      </c>
      <c r="HS20" s="216">
        <f>IF(ISERROR(VLOOKUP(HS9,'FR Sheep'!$C8:$P6000,6)), "-", VLOOKUP(HS9,'FR Sheep'!$C8:$P6000,6))</f>
        <v>667.2696285714286</v>
      </c>
      <c r="HT20" s="216">
        <f>IF(ISERROR(VLOOKUP(HT9,'FR Sheep'!$C8:$P6000,6)), "-", VLOOKUP(HT9,'FR Sheep'!$C8:$P6000,6))</f>
        <v>663.89205714285731</v>
      </c>
      <c r="HU20" s="216">
        <f>IF(ISERROR(VLOOKUP(HU9,'FR Sheep'!$C8:$P6000,6)), "-", VLOOKUP(HU9,'FR Sheep'!$C8:$P6000,6))</f>
        <v>678.21640000000002</v>
      </c>
      <c r="HV20" s="216">
        <f>IF(ISERROR(VLOOKUP(HV9,'FR Sheep'!$C8:$P6000,6)), "-", VLOOKUP(HV9,'FR Sheep'!$C8:$P6000,6))</f>
        <v>700.95519999999988</v>
      </c>
      <c r="HW20" s="216">
        <f>IF(ISERROR(VLOOKUP(HW9,'FR Sheep'!$C8:$P6000,6)), "-", VLOOKUP(HW9,'FR Sheep'!$C8:$P6000,6))</f>
        <v>706.51019999999983</v>
      </c>
      <c r="HX20" s="216">
        <f>IF(ISERROR(VLOOKUP(HX9,'FR Sheep'!$C8:$P6000,6)), "-", VLOOKUP(HX9,'FR Sheep'!$C8:$P6000,6))</f>
        <v>686.21571428571428</v>
      </c>
      <c r="HY20" s="216">
        <f>IF(ISERROR(VLOOKUP(HY9,'FR Sheep'!$C8:$P6000,6)), "-", VLOOKUP(HY9,'FR Sheep'!$C8:$P6000,6))</f>
        <v>681.55499999999995</v>
      </c>
      <c r="HZ20" s="216">
        <f>IF(ISERROR(VLOOKUP(HZ9,'FR Sheep'!$C8:$P6000,6)), "-", VLOOKUP(HZ9,'FR Sheep'!$C8:$P6000,6))</f>
        <v>682.84607142857146</v>
      </c>
      <c r="IA20" s="216">
        <f>IF(ISERROR(VLOOKUP(IA9,'FR Sheep'!$C8:$P6000,6)), "-", VLOOKUP(IA9,'FR Sheep'!$C8:$P6000,6))</f>
        <v>680.48142857142864</v>
      </c>
      <c r="IB20" s="216">
        <f>IF(ISERROR(VLOOKUP(IB9,'FR Sheep'!$C8:$P6000,6)), "-", VLOOKUP(IB9,'FR Sheep'!$C8:$P6000,6))</f>
        <v>680.58107142857148</v>
      </c>
      <c r="IC20" s="216">
        <f>IF(ISERROR(VLOOKUP(IC9,'FR Sheep'!$C8:$P6000,6)), "-", VLOOKUP(IC9,'FR Sheep'!$C8:$P6000,6))</f>
        <v>669.86491428571424</v>
      </c>
      <c r="ID20" s="216">
        <f>IF(ISERROR(VLOOKUP(ID9,'FR Sheep'!$C8:$P6000,6)), "-", VLOOKUP(ID9,'FR Sheep'!$C8:$P6000,6))</f>
        <v>685.70131428571426</v>
      </c>
      <c r="IE20" s="216">
        <f>IF(ISERROR(VLOOKUP(IE9,'FR Sheep'!$C8:$P6000,6)), "-", VLOOKUP(IE9,'FR Sheep'!$C8:$P6000,6))</f>
        <v>681.72325714285705</v>
      </c>
      <c r="IF20" s="216">
        <f>IF(ISERROR(VLOOKUP(IF9,'FR Sheep'!$C8:$P6000,6)), "-", VLOOKUP(IF9,'FR Sheep'!$C8:$P6000,6))</f>
        <v>680.33462857142865</v>
      </c>
      <c r="IG20" s="216">
        <f>IF(ISERROR(VLOOKUP(IG9,'FR Sheep'!$C8:$P6000,6)), "-", VLOOKUP(IG9,'FR Sheep'!$C8:$P6000,6))</f>
        <v>677.95799999999997</v>
      </c>
      <c r="IH20" s="216">
        <f>IF(ISERROR(VLOOKUP(IH9,'FR Sheep'!$C8:$P6000,6)), "-", VLOOKUP(IH9,'FR Sheep'!$C8:$P6000,6))</f>
        <v>684.53960000000006</v>
      </c>
      <c r="II20" s="216">
        <f>IF(ISERROR(VLOOKUP(II9,'FR Sheep'!$C8:$P6000,6)), "-", VLOOKUP(II9,'FR Sheep'!$C8:$P6000,6))</f>
        <v>702.16079999999999</v>
      </c>
      <c r="IJ20" s="216">
        <f>IF(ISERROR(VLOOKUP(IJ9,'FR Sheep'!$C8:$P6000,6)), "-", VLOOKUP(IJ9,'FR Sheep'!$C8:$P6000,6))</f>
        <v>717.14507142857144</v>
      </c>
      <c r="IK20" s="216">
        <f>IF(ISERROR(VLOOKUP(IK9,'FR Sheep'!$C8:$P6000,6)), "-", VLOOKUP(IK9,'FR Sheep'!$C8:$P6000,6))</f>
        <v>751.35275714285717</v>
      </c>
      <c r="IL20" s="216">
        <f>IF(ISERROR(VLOOKUP(IL9,'FR Sheep'!$C8:$P6000,6)), "-", VLOOKUP(IL9,'FR Sheep'!$C8:$P6000,6))</f>
        <v>748.28294285714298</v>
      </c>
      <c r="IM20" s="216">
        <f>IF(ISERROR(VLOOKUP(IM9,'FR Sheep'!$C8:$P6000,6)), "-", VLOOKUP(IM9,'FR Sheep'!$C8:$P6000,6))</f>
        <v>739.73019999999997</v>
      </c>
      <c r="IN20" s="216">
        <f>IF(ISERROR(VLOOKUP(IN9,'FR Sheep'!$C8:$P6000,6)), "-", VLOOKUP(IN9,'FR Sheep'!$C8:$P6000,6))</f>
        <v>759.80892857142851</v>
      </c>
      <c r="IO20" s="216">
        <f>IF(ISERROR(VLOOKUP(IO9,'FR Sheep'!$C8:$P6000,6)), "-", VLOOKUP(IO9,'FR Sheep'!$C8:$P6000,6))</f>
        <v>755.83092857142844</v>
      </c>
      <c r="IP20" s="216">
        <f>IF(ISERROR(VLOOKUP(IP9,'FR Sheep'!$C8:$P6000,6)), "-", VLOOKUP(IP9,'FR Sheep'!$C8:$P6000,6))</f>
        <v>717.78381428571413</v>
      </c>
      <c r="IQ20" s="216">
        <f>IF(ISERROR(VLOOKUP(IQ9,'FR Sheep'!$C8:$P6000,6)), "-", VLOOKUP(IQ9,'FR Sheep'!$C8:$P6000,6))</f>
        <v>712.30474285714274</v>
      </c>
      <c r="IR20" s="216">
        <f>IF(ISERROR(VLOOKUP(IR9,'FR Sheep'!$C8:$P6000,6)), "-", VLOOKUP(IR9,'FR Sheep'!$C8:$P6000,6))</f>
        <v>710.61300000000006</v>
      </c>
      <c r="IS20" s="216">
        <f>IF(ISERROR(VLOOKUP(IS9,'FR Sheep'!$C8:$P6000,6)), "-", VLOOKUP(IS9,'FR Sheep'!$C8:$P6000,6))</f>
        <v>704.49981428571425</v>
      </c>
      <c r="IT20" s="216">
        <f>IF(ISERROR(VLOOKUP(IT9,'FR Sheep'!$C8:$P6000,6)), "-", VLOOKUP(IT9,'FR Sheep'!$C8:$P6000,6))</f>
        <v>701.10128571428584</v>
      </c>
      <c r="IU20" s="216">
        <f>IF(ISERROR(VLOOKUP(IU9,'FR Sheep'!$C8:$P6000,6)), "-", VLOOKUP(IU9,'FR Sheep'!$C8:$P6000,6))</f>
        <v>717.67135714285712</v>
      </c>
      <c r="IV20" s="216">
        <f>IF(ISERROR(VLOOKUP(IV9,'FR Sheep'!$C8:$P6000,6)), "-", VLOOKUP(IV9,'FR Sheep'!$C8:$P6000,6))</f>
        <v>729.45421428571433</v>
      </c>
      <c r="IW20" s="216">
        <f>IF(ISERROR(VLOOKUP(IW9,'FR Sheep'!$C8:$P6000,6)), "-", VLOOKUP(IW9,'FR Sheep'!$C8:$P6000,6))</f>
        <v>728.83735714285717</v>
      </c>
      <c r="IX20" s="216">
        <f>IF(ISERROR(VLOOKUP(IX9,'FR Sheep'!$C8:$P6000,6)), "-", VLOOKUP(IX9,'FR Sheep'!$C8:$P6000,6))</f>
        <v>739.00782857142872</v>
      </c>
      <c r="IY20" s="216">
        <f>IF(ISERROR(VLOOKUP(IY9,'FR Sheep'!$C8:$P6000,6)), "-", VLOOKUP(IY9,'FR Sheep'!$C8:$P6000,6))</f>
        <v>792.88478571428584</v>
      </c>
      <c r="IZ20" s="216">
        <f>IF(ISERROR(VLOOKUP(IZ9,'FR Sheep'!$C8:$P6000,6)), "-", VLOOKUP(IZ9,'FR Sheep'!$C8:$P6000,6))</f>
        <v>816.2115</v>
      </c>
      <c r="JA20" s="216">
        <f>IF(ISERROR(VLOOKUP(JA9,'FR Sheep'!$C8:$P6000,6)), "-", VLOOKUP(JA9,'FR Sheep'!$C8:$P6000,6))</f>
        <v>832.63679999999999</v>
      </c>
      <c r="JB20" s="216">
        <f>IF(ISERROR(VLOOKUP(JB9,'FR Sheep'!$C8:$P6000,6)), "-", VLOOKUP(JB9,'FR Sheep'!$C8:$P6000,6))</f>
        <v>796.92765714285702</v>
      </c>
      <c r="JC20" s="216">
        <f>IF(ISERROR(VLOOKUP(JC9,'FR Sheep'!$C8:$P6000,6)), "-", VLOOKUP(JC9,'FR Sheep'!$C8:$P6000,6))</f>
        <v>764.84445714285698</v>
      </c>
      <c r="JD20" s="216">
        <f>IF(ISERROR(VLOOKUP(JD9,'FR Sheep'!$C8:$P6000,6)), "-", VLOOKUP(JD9,'FR Sheep'!$C8:$P6000,6))</f>
        <v>771.84995714285719</v>
      </c>
      <c r="JE20" s="216">
        <f>IF(ISERROR(VLOOKUP(JE9,'FR Sheep'!$C8:$P6000,6)), "-", VLOOKUP(JE9,'FR Sheep'!$C8:$P6000,6))</f>
        <v>766.72864285714286</v>
      </c>
      <c r="JF20" s="240"/>
      <c r="JG20" s="240"/>
      <c r="JH20" s="240"/>
      <c r="JW20" s="231"/>
      <c r="JX20" s="231"/>
    </row>
    <row r="21" spans="2:284" ht="15" customHeight="1">
      <c r="B21" s="274"/>
      <c r="C21" s="274"/>
      <c r="D21" s="215" t="s">
        <v>30</v>
      </c>
      <c r="E21" s="217">
        <f>IF(ISERROR(VLOOKUP(E9,'FR Sheep'!$C8:$P6000,11)),"-",VLOOKUP(E9,'FR Sheep'!$C8:$P6000,11))</f>
        <v>450.57217142857138</v>
      </c>
      <c r="F21" s="217">
        <f>IF(ISERROR(VLOOKUP(F9,'FR Sheep'!$C8:$P6000,11)),"-",VLOOKUP(F9,'FR Sheep'!$C8:$P6000,11))</f>
        <v>420.63135714285715</v>
      </c>
      <c r="G21" s="217">
        <f>IF(ISERROR(VLOOKUP(G9,'FR Sheep'!$C8:$P6000,11)),"-",VLOOKUP(G9,'FR Sheep'!$C8:$P6000,11))</f>
        <v>430.25439999999992</v>
      </c>
      <c r="H21" s="217">
        <f>IF(ISERROR(VLOOKUP(H9,'FR Sheep'!$C8:$P6000,11)),"-",VLOOKUP(H9,'FR Sheep'!$C8:$P6000,11))</f>
        <v>461.32184285714288</v>
      </c>
      <c r="I21" s="217">
        <f>IF(ISERROR(VLOOKUP(I9,'FR Sheep'!$C8:$P6000,11)),"-",VLOOKUP(I9,'FR Sheep'!$C8:$P6000,11))</f>
        <v>458.3690285714286</v>
      </c>
      <c r="J21" s="217">
        <f>IF(ISERROR(VLOOKUP(J9,'FR Sheep'!$C8:$P6000,11)),"-",VLOOKUP(J9,'FR Sheep'!$C8:$P6000,11))</f>
        <v>430.40485714285711</v>
      </c>
      <c r="K21" s="217">
        <f>IF(ISERROR(VLOOKUP(K9,'FR Sheep'!$C8:$P6000,11)),"-",VLOOKUP(K9,'FR Sheep'!$C8:$P6000,11))</f>
        <v>455.50214285714287</v>
      </c>
      <c r="L21" s="217">
        <f>IF(ISERROR(VLOOKUP(L9,'FR Sheep'!$C8:$P6000,11)),"-",VLOOKUP(L9,'FR Sheep'!$C8:$P6000,11))</f>
        <v>483.36244285714292</v>
      </c>
      <c r="M21" s="217">
        <f>IF(ISERROR(VLOOKUP(M9,'FR Sheep'!$C8:$P6000,11)),"-",VLOOKUP(M9,'FR Sheep'!$C8:$P6000,11))</f>
        <v>487.09559999999999</v>
      </c>
      <c r="N21" s="217">
        <f>IF(ISERROR(VLOOKUP(N9,'FR Sheep'!$C8:$P6000,11)),"-",VLOOKUP(N9,'FR Sheep'!$C8:$P6000,11))</f>
        <v>468.8103999999999</v>
      </c>
      <c r="O21" s="217">
        <f>IF(ISERROR(VLOOKUP(O9,'FR Sheep'!$C8:$P6000,11)),"-",VLOOKUP(O9,'FR Sheep'!$C8:$P6000,11))</f>
        <v>453.89545714285725</v>
      </c>
      <c r="P21" s="217">
        <f>IF(ISERROR(VLOOKUP(P9,'FR Sheep'!$C8:$P6000,11)),"-",VLOOKUP(P9,'FR Sheep'!$C8:$P6000,11))</f>
        <v>447.76141428571418</v>
      </c>
      <c r="Q21" s="217">
        <f>IF(ISERROR(VLOOKUP(Q9,'FR Sheep'!$C8:$P6000,11)),"-",VLOOKUP(Q9,'FR Sheep'!$C8:$P6000,11))</f>
        <v>461.96460000000002</v>
      </c>
      <c r="R21" s="217">
        <f>IF(ISERROR(VLOOKUP(R9,'FR Sheep'!$C8:$P6000,11)),"-",VLOOKUP(R9,'FR Sheep'!$C8:$P6000,11))</f>
        <v>475.80814285714285</v>
      </c>
      <c r="S21" s="217">
        <f>IF(ISERROR(VLOOKUP(S9,'FR Sheep'!$C8:$P6000,11)),"-",VLOOKUP(S9,'FR Sheep'!$C8:$P6000,11))</f>
        <v>471.72085714285703</v>
      </c>
      <c r="T21" s="217">
        <f>IF(ISERROR(VLOOKUP(T9,'FR Sheep'!$C8:$P6000,11)),"-",VLOOKUP(T9,'FR Sheep'!$C8:$P6000,11))</f>
        <v>474.77760000000001</v>
      </c>
      <c r="U21" s="217">
        <f>IF(ISERROR(VLOOKUP(U9,'FR Sheep'!$C8:$P6000,11)),"-",VLOOKUP(U9,'FR Sheep'!$C8:$P6000,11))</f>
        <v>488.09651428571431</v>
      </c>
      <c r="V21" s="217">
        <f>IF(ISERROR(VLOOKUP(V9,'FR Sheep'!$C8:$P6000,11)),"-",VLOOKUP(V9,'FR Sheep'!$C8:$P6000,11))</f>
        <v>484.07494285714279</v>
      </c>
      <c r="W21" s="217">
        <f>IF(ISERROR(VLOOKUP(W9,'FR Sheep'!$C8:$P6000,11)),"-",VLOOKUP(W9,'FR Sheep'!$C8:$P6000,11))</f>
        <v>472.53171428571432</v>
      </c>
      <c r="X21" s="217">
        <f>IF(ISERROR(VLOOKUP(X9,'FR Sheep'!$C8:$P6000,11)),"-",VLOOKUP(X9,'FR Sheep'!$C8:$P6000,11))</f>
        <v>474.95642857142843</v>
      </c>
      <c r="Y21" s="217">
        <f>IF(ISERROR(VLOOKUP(Y9,'FR Sheep'!$C8:$P6000,11)),"-",VLOOKUP(Y9,'FR Sheep'!$C8:$P6000,11))</f>
        <v>476.85471428571435</v>
      </c>
      <c r="Z21" s="217">
        <f>IF(ISERROR(VLOOKUP(Z9,'FR Sheep'!$C8:$P6000,11)),"-",VLOOKUP(Z9,'FR Sheep'!$C8:$P6000,11))</f>
        <v>468.66560000000004</v>
      </c>
      <c r="AA21" s="217">
        <f>IF(ISERROR(VLOOKUP(AA9,'FR Sheep'!$C8:$P6000,11)),"-",VLOOKUP(AA9,'FR Sheep'!$C8:$P6000,11))</f>
        <v>457.18294285714285</v>
      </c>
      <c r="AB21" s="217">
        <f>IF(ISERROR(VLOOKUP(AB9,'FR Sheep'!$C8:$P6000,11)),"-",VLOOKUP(AB9,'FR Sheep'!$C8:$P6000,11))</f>
        <v>420.15717142857147</v>
      </c>
      <c r="AC21" s="217">
        <f>IF(ISERROR(VLOOKUP(AC9,'FR Sheep'!$C8:$P6000,11)),"-",VLOOKUP(AC9,'FR Sheep'!$C8:$P6000,11))</f>
        <v>438.52550000000019</v>
      </c>
      <c r="AD21" s="217">
        <f>IF(ISERROR(VLOOKUP(AD9,'FR Sheep'!$C8:$P6000,11)),"-",VLOOKUP(AD9,'FR Sheep'!$C8:$P6000,11))</f>
        <v>466.41287142857129</v>
      </c>
      <c r="AE21" s="217">
        <f>IF(ISERROR(VLOOKUP(AE9,'FR Sheep'!$C8:$P6000,11)),"-",VLOOKUP(AE9,'FR Sheep'!$C8:$P6000,11))</f>
        <v>413.73051428571432</v>
      </c>
      <c r="AF21" s="217">
        <f>IF(ISERROR(VLOOKUP(AF9,'FR Sheep'!$C8:$P6000,11)),"-",VLOOKUP(AF9,'FR Sheep'!$C8:$P6000,11))</f>
        <v>401.46258571428575</v>
      </c>
      <c r="AG21" s="217">
        <f>IF(ISERROR(VLOOKUP(AG9,'FR Sheep'!$C8:$P6000,11)),"-",VLOOKUP(AG9,'FR Sheep'!$C8:$P6000,11))</f>
        <v>398.32768571428568</v>
      </c>
      <c r="AH21" s="217">
        <f>IF(ISERROR(VLOOKUP(AH9,'FR Sheep'!$C8:$P6000,11)),"-",VLOOKUP(AH9,'FR Sheep'!$C8:$P6000,11))</f>
        <v>430.32415714285702</v>
      </c>
      <c r="AI21" s="217">
        <f>IF(ISERROR(VLOOKUP(AI9,'FR Sheep'!$C8:$P6000,11)),"-",VLOOKUP(AI9,'FR Sheep'!$C8:$P6000,11))</f>
        <v>435.80754285714283</v>
      </c>
      <c r="AJ21" s="217">
        <f>IF(ISERROR(VLOOKUP(AJ9,'FR Sheep'!$C8:$P6000,11)),"-",VLOOKUP(AJ9,'FR Sheep'!$C8:$P6000,11))</f>
        <v>447.81138571428573</v>
      </c>
      <c r="AK21" s="217">
        <f>IF(ISERROR(VLOOKUP(AK9,'FR Sheep'!$C8:$P6000,11)),"-",VLOOKUP(AK9,'FR Sheep'!$C8:$P6000,11))</f>
        <v>460.94400000000002</v>
      </c>
      <c r="AL21" s="217">
        <f>IF(ISERROR(VLOOKUP(AL9,'FR Sheep'!$C8:$P6000,11)),"-",VLOOKUP(AL9,'FR Sheep'!$C8:$P6000,11))</f>
        <v>460.28365714285718</v>
      </c>
      <c r="AM21" s="217">
        <f>IF(ISERROR(VLOOKUP(AM9,'FR Sheep'!$C8:$P6000,11)),"-",VLOOKUP(AM9,'FR Sheep'!$C8:$P6000,11))</f>
        <v>460.27622857142853</v>
      </c>
      <c r="AN21" s="217">
        <f>IF(ISERROR(VLOOKUP(AN9,'FR Sheep'!$C8:$P6000,11)),"-",VLOOKUP(AN9,'FR Sheep'!$C8:$P6000,11))</f>
        <v>460.89102857142848</v>
      </c>
      <c r="AO21" s="217">
        <f>IF(ISERROR(VLOOKUP(AO9,'FR Sheep'!$C8:$P6000,11)),"-",VLOOKUP(AO9,'FR Sheep'!$C8:$P6000,11))</f>
        <v>419.92930000000001</v>
      </c>
      <c r="AP21" s="217">
        <f>IF(ISERROR(VLOOKUP(AP9,'FR Sheep'!$C8:$P6000,11)),"-",VLOOKUP(AP9,'FR Sheep'!$C8:$P6000,11))</f>
        <v>411.2379428571428</v>
      </c>
      <c r="AQ21" s="217">
        <f>IF(ISERROR(VLOOKUP(AQ9,'FR Sheep'!$C8:$P6000,11)),"-",VLOOKUP(AQ9,'FR Sheep'!$C8:$P6000,11))</f>
        <v>410.93348571428567</v>
      </c>
      <c r="AR21" s="217">
        <f>IF(ISERROR(VLOOKUP(AR9,'FR Sheep'!$C8:$P6000,11)),"-",VLOOKUP(AR9,'FR Sheep'!$C8:$P6000,11))</f>
        <v>417.77819999999997</v>
      </c>
      <c r="AS21" s="217">
        <f>IF(ISERROR(VLOOKUP(AS9,'FR Sheep'!$C8:$P6000,11)),"-",VLOOKUP(AS9,'FR Sheep'!$C8:$P6000,11))</f>
        <v>415.66629999999992</v>
      </c>
      <c r="AT21" s="217">
        <f>IF(ISERROR(VLOOKUP(AT9,'FR Sheep'!$C8:$P6000,11)),"-",VLOOKUP(AT9,'FR Sheep'!$C8:$P6000,11))</f>
        <v>419.23560000000003</v>
      </c>
      <c r="AU21" s="217">
        <f>IF(ISERROR(VLOOKUP(AU9,'FR Sheep'!$C8:$P6000,11)),"-",VLOOKUP(AU9,'FR Sheep'!$C8:$P6000,11))</f>
        <v>425.08970000000011</v>
      </c>
      <c r="AV21" s="217">
        <f>IF(ISERROR(VLOOKUP(AV9,'FR Sheep'!$C8:$P6000,11)),"-",VLOOKUP(AV9,'FR Sheep'!$C8:$P6000,11))</f>
        <v>444.20271428571425</v>
      </c>
      <c r="AW21" s="217">
        <f>IF(ISERROR(VLOOKUP(AW9,'FR Sheep'!$C8:$P6000,11)),"-",VLOOKUP(AW9,'FR Sheep'!$C8:$P6000,11))</f>
        <v>433.34071428571434</v>
      </c>
      <c r="AX21" s="217">
        <f>IF(ISERROR(VLOOKUP(AX9,'FR Sheep'!$C8:$P6000,11)),"-",VLOOKUP(AX9,'FR Sheep'!$C8:$P6000,11))</f>
        <v>448.03868571428575</v>
      </c>
      <c r="AY21" s="217">
        <f>IF(ISERROR(VLOOKUP(AY9,'FR Sheep'!$C8:$P6000,11)),"-",VLOOKUP(AY9,'FR Sheep'!$C8:$P6000,11))</f>
        <v>478.94560000000001</v>
      </c>
      <c r="AZ21" s="217">
        <f>IF(ISERROR(VLOOKUP(AZ9,'FR Sheep'!$C8:$P6000,11)),"-",VLOOKUP(AZ9,'FR Sheep'!$C8:$P6000,11))</f>
        <v>527.32505714285708</v>
      </c>
      <c r="BA21" s="217">
        <f>IF(ISERROR(VLOOKUP(BA9,'FR Sheep'!$C8:$P6000,11)),"-",VLOOKUP(BA9,'FR Sheep'!$C8:$P6000,11))</f>
        <v>513.00215714285719</v>
      </c>
      <c r="BB21" s="217">
        <f>IF(ISERROR(VLOOKUP(BB9,'FR Sheep'!$C8:$P6000,11)),"-",VLOOKUP(BB9,'FR Sheep'!$C8:$P6000,11))</f>
        <v>448.03701428571435</v>
      </c>
      <c r="BC21" s="217">
        <f>IF(ISERROR(VLOOKUP(BC9,'FR Sheep'!$C8:$P6000,11)),"-",VLOOKUP(BC9,'FR Sheep'!$C8:$P6000,11))</f>
        <v>473.67279999999994</v>
      </c>
      <c r="BD21" s="217">
        <f>IF(ISERROR(VLOOKUP(BD9,'FR Sheep'!$C8:$P6000,11)),"-",VLOOKUP(BD9,'FR Sheep'!$C8:$P6000,11))</f>
        <v>489.78597142857143</v>
      </c>
      <c r="BE21" s="217">
        <f>IF(ISERROR(VLOOKUP(BE9,'FR Sheep'!$C8:$P6000,11)),"-",VLOOKUP(BE9,'FR Sheep'!$C8:$P6000,11))</f>
        <v>478.64639999999997</v>
      </c>
      <c r="BF21" s="217">
        <f>IF(ISERROR(VLOOKUP(BF9,'FR Sheep'!$C8:$P6000,11)),"-",VLOOKUP(BF9,'FR Sheep'!$C8:$P6000,11))</f>
        <v>528.06131428571427</v>
      </c>
      <c r="BG21" s="217">
        <f>IF(ISERROR(VLOOKUP(BG9,'FR Sheep'!$C8:$P6000,11)),"-",VLOOKUP(BG9,'FR Sheep'!$C8:$P6000,11))</f>
        <v>523.03457142857144</v>
      </c>
      <c r="BH21" s="217">
        <f>IF(ISERROR(VLOOKUP(BH9,'FR Sheep'!$C8:$P6000,11)),"-",VLOOKUP(BH9,'FR Sheep'!$C8:$P6000,11))</f>
        <v>523.34314285714288</v>
      </c>
      <c r="BI21" s="217">
        <f>IF(ISERROR(VLOOKUP(BI9,'FR Sheep'!$C8:$P6000,11)),"-",VLOOKUP(BI9,'FR Sheep'!$C8:$P6000,11))</f>
        <v>526.94057142857139</v>
      </c>
      <c r="BJ21" s="217">
        <f>IF(ISERROR(VLOOKUP(BJ9,'FR Sheep'!$C8:$P6000,11)),"-",VLOOKUP(BJ9,'FR Sheep'!$C8:$P6000,11))</f>
        <v>527.11885714285711</v>
      </c>
      <c r="BK21" s="217">
        <f>IF(ISERROR(VLOOKUP(BK9,'FR Sheep'!$C8:$P6000,11)),"-",VLOOKUP(BK9,'FR Sheep'!$C8:$P6000,11))</f>
        <v>528.3308571428571</v>
      </c>
      <c r="BL21" s="217">
        <f>IF(ISERROR(VLOOKUP(BL9,'FR Sheep'!$C8:$P6000,11)),"-",VLOOKUP(BL9,'FR Sheep'!$C8:$P6000,11))</f>
        <v>519.34075714285711</v>
      </c>
      <c r="BM21" s="217">
        <f>IF(ISERROR(VLOOKUP(BM9,'FR Sheep'!$C8:$P6000,11)),"-",VLOOKUP(BM9,'FR Sheep'!$C8:$P6000,11))</f>
        <v>503.5176428571429</v>
      </c>
      <c r="BN21" s="217">
        <f>IF(ISERROR(VLOOKUP(BN9,'FR Sheep'!$C8:$P6000,11)),"-",VLOOKUP(BN9,'FR Sheep'!$C8:$P6000,11))</f>
        <v>505.62338571428569</v>
      </c>
      <c r="BO21" s="217">
        <f>IF(ISERROR(VLOOKUP(BO9,'FR Sheep'!$C8:$P6000,11)),"-",VLOOKUP(BO9,'FR Sheep'!$C8:$P6000,11))</f>
        <v>500.59520000000009</v>
      </c>
      <c r="BP21" s="217">
        <f>IF(ISERROR(VLOOKUP(BP9,'FR Sheep'!$C8:$P6000,11)),"-",VLOOKUP(BP9,'FR Sheep'!$C8:$P6000,11))</f>
        <v>502.98480000000001</v>
      </c>
      <c r="BQ21" s="217">
        <f>IF(ISERROR(VLOOKUP(BQ9,'FR Sheep'!$C8:$P6000,11)),"-",VLOOKUP(BQ9,'FR Sheep'!$C8:$P6000,11))</f>
        <v>506.6592</v>
      </c>
      <c r="BR21" s="217">
        <f>IF(ISERROR(VLOOKUP(BR9,'FR Sheep'!$C8:$P6000,11)),"-",VLOOKUP(BR9,'FR Sheep'!$C8:$P6000,11))</f>
        <v>509.59119999999996</v>
      </c>
      <c r="BS21" s="217">
        <f>IF(ISERROR(VLOOKUP(BS9,'FR Sheep'!$C8:$P6000,11)),"-",VLOOKUP(BS9,'FR Sheep'!$C8:$P6000,11))</f>
        <v>504.83557142857148</v>
      </c>
      <c r="BT21" s="217">
        <f>IF(ISERROR(VLOOKUP(BT9,'FR Sheep'!$C8:$P6000,11)),"-",VLOOKUP(BT9,'FR Sheep'!$C8:$P6000,11))</f>
        <v>516.596</v>
      </c>
      <c r="BU21" s="217">
        <f>IF(ISERROR(VLOOKUP(BU9,'FR Sheep'!$C8:$P6000,11)),"-",VLOOKUP(BU9,'FR Sheep'!$C8:$P6000,11))</f>
        <v>494.51425714285716</v>
      </c>
      <c r="BV21" s="217">
        <f>IF(ISERROR(VLOOKUP(BV9,'FR Sheep'!$C8:$P6000,11)),"-",VLOOKUP(BV9,'FR Sheep'!$C8:$P6000,11))</f>
        <v>475.01098571428571</v>
      </c>
      <c r="BW21" s="217">
        <f>IF(ISERROR(VLOOKUP(BW9,'FR Sheep'!$C8:$P6000,11)),"-",VLOOKUP(BW9,'FR Sheep'!$C8:$P6000,11))</f>
        <v>448.9952571428571</v>
      </c>
      <c r="BX21" s="217">
        <f>IF(ISERROR(VLOOKUP(BX9,'FR Sheep'!$C8:$P6000,11)),"-",VLOOKUP(BX9,'FR Sheep'!$C8:$P6000,11))</f>
        <v>448.38034285714281</v>
      </c>
      <c r="BY21" s="217">
        <f>IF(ISERROR(VLOOKUP(BY9,'FR Sheep'!$C8:$P6000,11)),"-",VLOOKUP(BY9,'FR Sheep'!$C8:$P6000,11))</f>
        <v>444.55714285714282</v>
      </c>
      <c r="BZ21" s="217">
        <f>IF(ISERROR(VLOOKUP(BZ9,'FR Sheep'!$C8:$P6000,11)),"-",VLOOKUP(BZ9,'FR Sheep'!$C8:$P6000,11))</f>
        <v>465.06200000000007</v>
      </c>
      <c r="CA21" s="217">
        <f>IF(ISERROR(VLOOKUP(CA9,'FR Sheep'!$C8:$P6000,11)),"-",VLOOKUP(CA9,'FR Sheep'!$C8:$P6000,11))</f>
        <v>464.45285714285723</v>
      </c>
      <c r="CB21" s="217">
        <f>IF(ISERROR(VLOOKUP(CB9,'FR Sheep'!$C8:$P6000,11)),"-",VLOOKUP(CB9,'FR Sheep'!$C8:$P6000,11))</f>
        <v>445.125</v>
      </c>
      <c r="CC21" s="217">
        <f>IF(ISERROR(VLOOKUP(CC9,'FR Sheep'!$C8:$P6000,11)),"-",VLOOKUP(CC9,'FR Sheep'!$C8:$P6000,11))</f>
        <v>450.53909999999985</v>
      </c>
      <c r="CD21" s="217">
        <f>IF(ISERROR(VLOOKUP(CD9,'FR Sheep'!$C8:$P6000,11)),"-",VLOOKUP(CD9,'FR Sheep'!$C8:$P6000,11))</f>
        <v>451.0797</v>
      </c>
      <c r="CE21" s="217">
        <f>IF(ISERROR(VLOOKUP(CE9,'FR Sheep'!$C8:$P6000,11)),"-",VLOOKUP(CE9,'FR Sheep'!$C8:$P6000,11))</f>
        <v>455.23765714285707</v>
      </c>
      <c r="CF21" s="217">
        <f>IF(ISERROR(VLOOKUP(CF9,'FR Sheep'!$C8:$P6000,11)),"-",VLOOKUP(CF9,'FR Sheep'!$C8:$P6000,11))</f>
        <v>453.81111428571421</v>
      </c>
      <c r="CG21" s="217">
        <f>IF(ISERROR(VLOOKUP(CG9,'FR Sheep'!$C8:$P6000,11)),"-",VLOOKUP(CG9,'FR Sheep'!$C8:$P6000,11))</f>
        <v>443.24357142857139</v>
      </c>
      <c r="CH21" s="217">
        <f>IF(ISERROR(VLOOKUP(CH9,'FR Sheep'!$C8:$P6000,11)),"-",VLOOKUP(CH9,'FR Sheep'!$C8:$P6000,11))</f>
        <v>439.62571428571431</v>
      </c>
      <c r="CI21" s="217">
        <f>IF(ISERROR(VLOOKUP(CI9,'FR Sheep'!$C8:$P6000,11)),"-",VLOOKUP(CI9,'FR Sheep'!$C8:$P6000,11))</f>
        <v>449.10381428571429</v>
      </c>
      <c r="CJ21" s="217">
        <f>IF(ISERROR(VLOOKUP(CJ9,'FR Sheep'!$C8:$P6000,11)),"-",VLOOKUP(CJ9,'FR Sheep'!$C8:$P6000,11))</f>
        <v>451.1168571428571</v>
      </c>
      <c r="CK21" s="217">
        <f>IF(ISERROR(VLOOKUP(CK9,'FR Sheep'!$C8:$P6000,11)),"-",VLOOKUP(CK9,'FR Sheep'!$C8:$P6000,11))</f>
        <v>487.54435714285711</v>
      </c>
      <c r="CL21" s="217">
        <f>IF(ISERROR(VLOOKUP(CL9,'FR Sheep'!$C8:$P6000,11)),"-",VLOOKUP(CL9,'FR Sheep'!$C8:$P6000,11))</f>
        <v>488.642</v>
      </c>
      <c r="CM21" s="217">
        <f>IF(ISERROR(VLOOKUP(CM9,'FR Sheep'!$C8:$P6000,11)),"-",VLOOKUP(CM9,'FR Sheep'!$C8:$P6000,11))</f>
        <v>470.39544285714283</v>
      </c>
      <c r="CN21" s="217">
        <f>IF(ISERROR(VLOOKUP(CN9,'FR Sheep'!$C8:$P6000,11)),"-",VLOOKUP(CN9,'FR Sheep'!$C8:$P6000,11))</f>
        <v>434.27440000000013</v>
      </c>
      <c r="CO21" s="217">
        <f>IF(ISERROR(VLOOKUP(CO9,'FR Sheep'!$C8:$P6000,11)),"-",VLOOKUP(CO9,'FR Sheep'!$C8:$P6000,11))</f>
        <v>429.21970000000005</v>
      </c>
      <c r="CP21" s="217">
        <f>IF(ISERROR(VLOOKUP(CP9,'FR Sheep'!$C8:$P6000,11)),"-",VLOOKUP(CP9,'FR Sheep'!$C8:$P6000,11))</f>
        <v>447.58692857142853</v>
      </c>
      <c r="CQ21" s="217">
        <f>IF(ISERROR(VLOOKUP(CQ9,'FR Sheep'!$C8:$P6000,11)),"-",VLOOKUP(CQ9,'FR Sheep'!$C8:$P6000,11))</f>
        <v>468.64947142857136</v>
      </c>
      <c r="CR21" s="217">
        <f>IF(ISERROR(VLOOKUP(CR9,'FR Sheep'!$C8:$P6000,11)),"-",VLOOKUP(CR9,'FR Sheep'!$C8:$P6000,11))</f>
        <v>497.26479999999987</v>
      </c>
      <c r="CS21" s="217">
        <f>IF(ISERROR(VLOOKUP(CS9,'FR Sheep'!$C8:$P6000,11)),"-",VLOOKUP(CS9,'FR Sheep'!$C8:$P6000,11))</f>
        <v>503.42970000000003</v>
      </c>
      <c r="CT21" s="217">
        <f>IF(ISERROR(VLOOKUP(CT9,'FR Sheep'!$C8:$P6000,11)),"-",VLOOKUP(CT9,'FR Sheep'!$C8:$P6000,11))</f>
        <v>504.6413571428572</v>
      </c>
      <c r="CU21" s="217">
        <f>IF(ISERROR(VLOOKUP(CU9,'FR Sheep'!$C8:$P6000,11)),"-",VLOOKUP(CU9,'FR Sheep'!$C8:$P6000,11))</f>
        <v>535.13057142857156</v>
      </c>
      <c r="CV21" s="217">
        <f>IF(ISERROR(VLOOKUP(CV9,'FR Sheep'!$C8:$P6000,11)),"-",VLOOKUP(CV9,'FR Sheep'!$C8:$P6000,11))</f>
        <v>540.06698571428569</v>
      </c>
      <c r="CW21" s="217">
        <f>IF(ISERROR(VLOOKUP(CW9,'FR Sheep'!$C8:$P6000,11)),"-",VLOOKUP(CW9,'FR Sheep'!$C8:$P6000,11))</f>
        <v>551.4606</v>
      </c>
      <c r="CX21" s="217">
        <f>IF(ISERROR(VLOOKUP(CX9,'FR Sheep'!$C8:$P6000,11)),"-",VLOOKUP(CX9,'FR Sheep'!$C8:$P6000,11))</f>
        <v>586.2959428571429</v>
      </c>
      <c r="CY21" s="217">
        <f>IF(ISERROR(VLOOKUP(CY9,'FR Sheep'!$C8:$P6000,11)),"-",VLOOKUP(CY9,'FR Sheep'!$C8:$P6000,11))</f>
        <v>577.08608571428567</v>
      </c>
      <c r="CZ21" s="217">
        <f>IF(ISERROR(VLOOKUP(CZ9,'FR Sheep'!$C8:$P6000,11)),"-",VLOOKUP(CZ9,'FR Sheep'!$C8:$P6000,11))</f>
        <v>608.471</v>
      </c>
      <c r="DA21" s="217">
        <f>IF(ISERROR(VLOOKUP(DA9,'FR Sheep'!$C8:$P6000,11)),"-",VLOOKUP(DA9,'FR Sheep'!$C8:$P6000,11))</f>
        <v>599.74898571428582</v>
      </c>
      <c r="DB21" s="217">
        <f>IF(ISERROR(VLOOKUP(DB9,'FR Sheep'!$C8:$P6000,11)),"-",VLOOKUP(DB9,'FR Sheep'!$C8:$P6000,11))</f>
        <v>595.09325714285706</v>
      </c>
      <c r="DC21" s="217">
        <f>IF(ISERROR(VLOOKUP(DC9,'FR Sheep'!$C8:$P6000,11)),"-",VLOOKUP(DC9,'FR Sheep'!$C8:$P6000,11))</f>
        <v>598.70114285714271</v>
      </c>
      <c r="DD21" s="217">
        <f>IF(ISERROR(VLOOKUP(DD9,'FR Sheep'!$C8:$P6000,11)),"-",VLOOKUP(DD9,'FR Sheep'!$C8:$P6000,11))</f>
        <v>615.43000000000006</v>
      </c>
      <c r="DE21" s="217">
        <f>IF(ISERROR(VLOOKUP(DE9,'FR Sheep'!$C8:$P6000,11)),"-",VLOOKUP(DE9,'FR Sheep'!$C8:$P6000,11))</f>
        <v>622.32311428571427</v>
      </c>
      <c r="DF21" s="217">
        <f>IF(ISERROR(VLOOKUP(DF9,'FR Sheep'!$C8:$P6000,11)),"-",VLOOKUP(DF9,'FR Sheep'!$C8:$P6000,11))</f>
        <v>595.64211428571423</v>
      </c>
      <c r="DG21" s="217">
        <f>IF(ISERROR(VLOOKUP(DG9,'FR Sheep'!$C8:$P6000,11)),"-",VLOOKUP(DG9,'FR Sheep'!$C8:$P6000,11))</f>
        <v>586.60222857142855</v>
      </c>
      <c r="DH21" s="217">
        <f>IF(ISERROR(VLOOKUP(DH9,'FR Sheep'!$C8:$P6000,11)),"-",VLOOKUP(DH9,'FR Sheep'!$C8:$P6000,11))</f>
        <v>587.70007142857139</v>
      </c>
      <c r="DI21" s="217">
        <f>IF(ISERROR(VLOOKUP(DI9,'FR Sheep'!$C8:$P6000,11)),"-",VLOOKUP(DI9,'FR Sheep'!$C8:$P6000,11))</f>
        <v>588.28009999999995</v>
      </c>
      <c r="DJ21" s="217">
        <f>IF(ISERROR(VLOOKUP(DJ9,'FR Sheep'!$C8:$P6000,11)),"-",VLOOKUP(DJ9,'FR Sheep'!$C8:$P6000,11))</f>
        <v>569.43900000000008</v>
      </c>
      <c r="DK21" s="217">
        <f>IF(ISERROR(VLOOKUP(DK9,'FR Sheep'!$C8:$P6000,11)),"-",VLOOKUP(DK9,'FR Sheep'!$C8:$P6000,11))</f>
        <v>564.81462857142867</v>
      </c>
      <c r="DL21" s="217">
        <f>IF(ISERROR(VLOOKUP(DL9,'FR Sheep'!$C8:$P6000,11)),"-",VLOOKUP(DL9,'FR Sheep'!$C8:$P6000,11))</f>
        <v>530.75399999999991</v>
      </c>
      <c r="DM21" s="217">
        <f>IF(ISERROR(VLOOKUP(DM9,'FR Sheep'!$C8:$P6000,11)),"-",VLOOKUP(DM9,'FR Sheep'!$C8:$P6000,11))</f>
        <v>486.35635714285712</v>
      </c>
      <c r="DN21" s="217">
        <f>IF(ISERROR(VLOOKUP(DN9,'FR Sheep'!$C8:$P6000,11)),"-",VLOOKUP(DN9,'FR Sheep'!$C8:$P6000,11))</f>
        <v>471.5402428571428</v>
      </c>
      <c r="DO21" s="217">
        <f>IF(ISERROR(VLOOKUP(DO9,'FR Sheep'!$C8:$P6000,11)),"-",VLOOKUP(DO9,'FR Sheep'!$C8:$P6000,11))</f>
        <v>462.9144</v>
      </c>
      <c r="DP21" s="217">
        <f>IF(ISERROR(VLOOKUP(DP9,'FR Sheep'!$C8:$P6000,11)),"-",VLOOKUP(DP9,'FR Sheep'!$C8:$P6000,11))</f>
        <v>454.18997142857143</v>
      </c>
      <c r="DQ21" s="217">
        <f>IF(ISERROR(VLOOKUP(DQ9,'FR Sheep'!$C8:$P6000,11)),"-",VLOOKUP(DQ9,'FR Sheep'!$C8:$P6000,11))</f>
        <v>456.95125714285717</v>
      </c>
      <c r="DR21" s="217">
        <f>IF(ISERROR(VLOOKUP(DR9,'FR Sheep'!$C8:$P6000,11)),"-",VLOOKUP(DR9,'FR Sheep'!$C8:$P6000,11))</f>
        <v>482.97831428571436</v>
      </c>
      <c r="DS21" s="217">
        <f>IF(ISERROR(VLOOKUP(DS9,'FR Sheep'!$C8:$P6000,11)),"-",VLOOKUP(DS9,'FR Sheep'!$C8:$P6000,11))</f>
        <v>494.21350000000007</v>
      </c>
      <c r="DT21" s="217">
        <f>IF(ISERROR(VLOOKUP(DT9,'FR Sheep'!$C8:$P6000,11)),"-",VLOOKUP(DT9,'FR Sheep'!$C8:$P6000,11))</f>
        <v>495.77235714285706</v>
      </c>
      <c r="DU21" s="217">
        <f>IF(ISERROR(VLOOKUP(DU9,'FR Sheep'!$C8:$P6000,11)),"-",VLOOKUP(DU9,'FR Sheep'!$C8:$P6000,11))</f>
        <v>502.92640000000006</v>
      </c>
      <c r="DV21" s="217">
        <f>IF(ISERROR(VLOOKUP(DV9,'FR Sheep'!$C8:$P6000,11)),"-",VLOOKUP(DV9,'FR Sheep'!$C8:$P6000,11))</f>
        <v>490.41692857142857</v>
      </c>
      <c r="DW21" s="217">
        <f>IF(ISERROR(VLOOKUP(DW9,'FR Sheep'!$C8:$P6000,11)),"-",VLOOKUP(DW9,'FR Sheep'!$C8:$P6000,11))</f>
        <v>472.10734285714284</v>
      </c>
      <c r="DX21" s="217">
        <f>IF(ISERROR(VLOOKUP(DX9,'FR Sheep'!$C8:$P6000,11)),"-",VLOOKUP(DX9,'FR Sheep'!$C8:$P6000,11))</f>
        <v>472.30268571428564</v>
      </c>
      <c r="DY21" s="217">
        <f>IF(ISERROR(VLOOKUP(DY9,'FR Sheep'!$C8:$P6000,11)),"-",VLOOKUP(DY9,'FR Sheep'!$C8:$P6000,11))</f>
        <v>469.92525714285722</v>
      </c>
      <c r="DZ21" s="217">
        <f>IF(ISERROR(VLOOKUP(DZ9,'FR Sheep'!$C8:$P6000,11)),"-",VLOOKUP(DZ9,'FR Sheep'!$C8:$P6000,11))</f>
        <v>473.71345714285724</v>
      </c>
      <c r="EA21" s="217">
        <f>IF(ISERROR(VLOOKUP(EA9,'FR Sheep'!$C8:$P6000,11)),"-",VLOOKUP(EA9,'FR Sheep'!$C8:$P6000,11))</f>
        <v>474.51034285714292</v>
      </c>
      <c r="EB21" s="217">
        <f>IF(ISERROR(VLOOKUP(EB9,'FR Sheep'!$C8:$P6000,11)),"-",VLOOKUP(EB9,'FR Sheep'!$C8:$P6000,11))</f>
        <v>459.58640000000008</v>
      </c>
      <c r="EC21" s="217">
        <f>IF(ISERROR(VLOOKUP(EC9,'FR Sheep'!$C8:$P6000,11)),"-",VLOOKUP(EC9,'FR Sheep'!$C8:$P6000,11))</f>
        <v>460.12720000000007</v>
      </c>
      <c r="ED21" s="217">
        <f>IF(ISERROR(VLOOKUP(ED9,'FR Sheep'!$C8:$P6000,11)),"-",VLOOKUP(ED9,'FR Sheep'!$C8:$P6000,11))</f>
        <v>454.1754285714286</v>
      </c>
      <c r="EE21" s="217">
        <f>IF(ISERROR(VLOOKUP(EE9,'FR Sheep'!$C8:$P6000,11)),"-",VLOOKUP(EE9,'FR Sheep'!$C8:$P6000,11))</f>
        <v>455.8758285714286</v>
      </c>
      <c r="EF21" s="217">
        <f>IF(ISERROR(VLOOKUP(EF9,'FR Sheep'!$C8:$P6000,11)),"-",VLOOKUP(EF9,'FR Sheep'!$C8:$P6000,11))</f>
        <v>461.31948571428569</v>
      </c>
      <c r="EG21" s="217">
        <f>IF(ISERROR(VLOOKUP(EG9,'FR Sheep'!$C8:$P6000,11)),"-",VLOOKUP(EG9,'FR Sheep'!$C8:$P6000,11))</f>
        <v>461.45097142857139</v>
      </c>
      <c r="EH21" s="217">
        <f>IF(ISERROR(VLOOKUP(EH9,'FR Sheep'!$C8:$P6000,11)),"-",VLOOKUP(EH9,'FR Sheep'!$C8:$P6000,11))</f>
        <v>454.09015714285721</v>
      </c>
      <c r="EI21" s="217">
        <f>IF(ISERROR(VLOOKUP(EI9,'FR Sheep'!$C8:$P6000,11)),"-",VLOOKUP(EI9,'FR Sheep'!$C8:$P6000,11))</f>
        <v>485.39134285714283</v>
      </c>
      <c r="EJ21" s="217">
        <f>IF(ISERROR(VLOOKUP(EJ9,'FR Sheep'!$C8:$P6000,11)),"-",VLOOKUP(EJ9,'FR Sheep'!$C8:$P6000,11))</f>
        <v>486.40345714285712</v>
      </c>
      <c r="EK21" s="217">
        <f>IF(ISERROR(VLOOKUP(EK9,'FR Sheep'!$C8:$P6000,11)),"-",VLOOKUP(EK9,'FR Sheep'!$C8:$P6000,11))</f>
        <v>513.7719428571429</v>
      </c>
      <c r="EL21" s="217">
        <f>IF(ISERROR(VLOOKUP(EL9,'FR Sheep'!$C8:$P6000,11)),"-",VLOOKUP(EL9,'FR Sheep'!$C8:$P6000,11))</f>
        <v>521.69508571428571</v>
      </c>
      <c r="EM21" s="217">
        <f>IF(ISERROR(VLOOKUP(EM9,'FR Sheep'!$C8:$P6000,11)),"-",VLOOKUP(EM9,'FR Sheep'!$C8:$P6000,11))</f>
        <v>494.85621428571432</v>
      </c>
      <c r="EN21" s="217">
        <f>IF(ISERROR(VLOOKUP(EN9,'FR Sheep'!$C8:$P6000,11)),"-",VLOOKUP(EN9,'FR Sheep'!$C8:$P6000,11))</f>
        <v>488.24521428571427</v>
      </c>
      <c r="EO21" s="217">
        <f>IF(ISERROR(VLOOKUP(EO9,'FR Sheep'!$C8:$P6000,11)),"-",VLOOKUP(EO9,'FR Sheep'!$C8:$P6000,11))</f>
        <v>480.76757142857139</v>
      </c>
      <c r="EP21" s="217">
        <f>IF(ISERROR(VLOOKUP(EP9,'FR Sheep'!$C8:$P6000,11)),"-",VLOOKUP(EP9,'FR Sheep'!$C8:$P6000,11))</f>
        <v>479.9912857142856</v>
      </c>
      <c r="EQ21" s="217">
        <f>IF(ISERROR(VLOOKUP(EQ9,'FR Sheep'!$C8:$P6000,11)),"-",VLOOKUP(EQ9,'FR Sheep'!$C8:$P6000,11))</f>
        <v>482.40421428571426</v>
      </c>
      <c r="ER21" s="217">
        <f>IF(ISERROR(VLOOKUP(ER9,'FR Sheep'!$C8:$P6000,11)),"-",VLOOKUP(ER9,'FR Sheep'!$C8:$P6000,11))</f>
        <v>482.5731428571429</v>
      </c>
      <c r="ES21" s="217">
        <f>IF(ISERROR(VLOOKUP(ES9,'FR Sheep'!$C8:$P6000,11)),"-",VLOOKUP(ES9,'FR Sheep'!$C8:$P6000,11))</f>
        <v>480.0863571428572</v>
      </c>
      <c r="ET21" s="217">
        <f>IF(ISERROR(VLOOKUP(ET9,'FR Sheep'!$C8:$P6000,11)),"-",VLOOKUP(ET9,'FR Sheep'!$C8:$P6000,11))</f>
        <v>465.49542857142859</v>
      </c>
      <c r="EU21" s="217">
        <f>IF(ISERROR(VLOOKUP(EU9,'FR Sheep'!$C8:$P6000,11)),"-",VLOOKUP(EU9,'FR Sheep'!$C8:$P6000,11))</f>
        <v>472.81221428571428</v>
      </c>
      <c r="EV21" s="217">
        <f>IF(ISERROR(VLOOKUP(EV9,'FR Sheep'!$C8:$P6000,11)),"-",VLOOKUP(EV9,'FR Sheep'!$C8:$P6000,11))</f>
        <v>471.60771428571422</v>
      </c>
      <c r="EW21" s="217">
        <f>IF(ISERROR(VLOOKUP(EW9,'FR Sheep'!$C8:$P6000,11)),"-",VLOOKUP(EW9,'FR Sheep'!$C8:$P6000,11))</f>
        <v>481.0664000000001</v>
      </c>
      <c r="EX21" s="217">
        <f>IF(ISERROR(VLOOKUP(EX9,'FR Sheep'!$C8:$P6000,11)),"-",VLOOKUP(EX9,'FR Sheep'!$C8:$P6000,11))</f>
        <v>479.35279999999995</v>
      </c>
      <c r="EY21" s="217">
        <f>IF(ISERROR(VLOOKUP(EY9,'FR Sheep'!$C8:$P6000,11)),"-",VLOOKUP(EY9,'FR Sheep'!$C8:$P6000,11))</f>
        <v>488.71148571428569</v>
      </c>
      <c r="EZ21" s="217">
        <f>IF(ISERROR(VLOOKUP(EZ9,'FR Sheep'!$C8:$P6000,11)),"-",VLOOKUP(EZ9,'FR Sheep'!$C8:$P6000,11))</f>
        <v>534.33991428571426</v>
      </c>
      <c r="FA21" s="217">
        <f>IF(ISERROR(VLOOKUP(FA9,'FR Sheep'!$C8:$P6000,11)),"-",VLOOKUP(FA9,'FR Sheep'!$C8:$P6000,11))</f>
        <v>561.77457142857145</v>
      </c>
      <c r="FB21" s="217">
        <f>IF(ISERROR(VLOOKUP(FB9,'FR Sheep'!$C8:$P6000,11)),"-",VLOOKUP(FB9,'FR Sheep'!$C8:$P6000,11))</f>
        <v>561.83214285714303</v>
      </c>
      <c r="FC21" s="217">
        <f>IF(ISERROR(VLOOKUP(FC9,'FR Sheep'!$C8:$P6000,11)),"-",VLOOKUP(FC9,'FR Sheep'!$C8:$P6000,11))</f>
        <v>551.01805714285717</v>
      </c>
      <c r="FD21" s="217">
        <f>IF(ISERROR(VLOOKUP(FD9,'FR Sheep'!$C8:$P6000,11)),"-",VLOOKUP(FD9,'FR Sheep'!$C8:$P6000,11))</f>
        <v>567.23699999999985</v>
      </c>
      <c r="FE21" s="217">
        <f>IF(ISERROR(VLOOKUP(FE9,'FR Sheep'!$C8:$P6000,11)),"-",VLOOKUP(FE9,'FR Sheep'!$C8:$P6000,11))</f>
        <v>547.91639999999995</v>
      </c>
      <c r="FF21" s="217">
        <f>IF(ISERROR(VLOOKUP(FF9,'FR Sheep'!$C8:$P6000,11)),"-",VLOOKUP(FF9,'FR Sheep'!$C8:$P6000,11))</f>
        <v>527.86371428571442</v>
      </c>
      <c r="FG21" s="217">
        <f>IF(ISERROR(VLOOKUP(FG9,'FR Sheep'!$C8:$P6000,11)),"-",VLOOKUP(FG9,'FR Sheep'!$C8:$P6000,11))</f>
        <v>530.31857142857143</v>
      </c>
      <c r="FH21" s="217">
        <f>IF(ISERROR(VLOOKUP(FH9,'FR Sheep'!$C8:$P6000,11)),"-",VLOOKUP(FH9,'FR Sheep'!$C8:$P6000,11))</f>
        <v>514.2014857142857</v>
      </c>
      <c r="FI21" s="217">
        <f>IF(ISERROR(VLOOKUP(FI9,'FR Sheep'!$C8:$P6000,11)),"-",VLOOKUP(FI9,'FR Sheep'!$C8:$P6000,11))</f>
        <v>516.15608571428572</v>
      </c>
      <c r="FJ21" s="217">
        <f>IF(ISERROR(VLOOKUP(FJ9,'FR Sheep'!$C8:$P6000,11)),"-",VLOOKUP(FJ9,'FR Sheep'!$C8:$P6000,11))</f>
        <v>490.76814285714272</v>
      </c>
      <c r="FK21" s="217">
        <f>IF(ISERROR(VLOOKUP(FK9,'FR Sheep'!$C8:$P6000,11)),"-",VLOOKUP(FK9,'FR Sheep'!$C8:$P6000,11))</f>
        <v>483.38948571428568</v>
      </c>
      <c r="FL21" s="217">
        <f>IF(ISERROR(VLOOKUP(FL9,'FR Sheep'!$C8:$P6000,11)),"-",VLOOKUP(FL9,'FR Sheep'!$C8:$P6000,11))</f>
        <v>457.32574285714281</v>
      </c>
      <c r="FM21" s="217">
        <f>IF(ISERROR(VLOOKUP(FM9,'FR Sheep'!$C8:$P6000,11)),"-",VLOOKUP(FM9,'FR Sheep'!$C8:$P6000,11))</f>
        <v>457.9778142857142</v>
      </c>
      <c r="FN21" s="217">
        <f>IF(ISERROR(VLOOKUP(FN9,'FR Sheep'!$C8:$P6000,11)),"-",VLOOKUP(FN9,'FR Sheep'!$C8:$P6000,11))</f>
        <v>458.55119999999994</v>
      </c>
      <c r="FO21" s="217">
        <f>IF(ISERROR(VLOOKUP(FO9,'FR Sheep'!$C8:$P6000,11)),"-",VLOOKUP(FO9,'FR Sheep'!$C8:$P6000,11))</f>
        <v>447.71785714285716</v>
      </c>
      <c r="FP21" s="217">
        <f>IF(ISERROR(VLOOKUP(FP9,'FR Sheep'!$C8:$P6000,11)),"-",VLOOKUP(FP9,'FR Sheep'!$C8:$P6000,11))</f>
        <v>455.36571428571426</v>
      </c>
      <c r="FQ21" s="217">
        <f>IF(ISERROR(VLOOKUP(FQ9,'FR Sheep'!$C8:$P6000,11)),"-",VLOOKUP(FQ9,'FR Sheep'!$C8:$P6000,11))</f>
        <v>479.38280000000003</v>
      </c>
      <c r="FR21" s="217">
        <f>IF(ISERROR(VLOOKUP(FR9,'FR Sheep'!$C8:$P6000,11)),"-",VLOOKUP(FR9,'FR Sheep'!$C8:$P6000,11))</f>
        <v>488.25644285714293</v>
      </c>
      <c r="FS21" s="217">
        <f>IF(ISERROR(VLOOKUP(FS9,'FR Sheep'!$C8:$P6000,11)),"-",VLOOKUP(FS9,'FR Sheep'!$C8:$P6000,11))</f>
        <v>464.71199999999999</v>
      </c>
      <c r="FT21" s="217">
        <f>IF(ISERROR(VLOOKUP(FT9,'FR Sheep'!$C8:$P6000,11)),"-",VLOOKUP(FT9,'FR Sheep'!$C8:$P6000,11))</f>
        <v>462.04542857142849</v>
      </c>
      <c r="FU21" s="217">
        <f>IF(ISERROR(VLOOKUP(FU9,'FR Sheep'!$C8:$P6000,11)),"-",VLOOKUP(FU9,'FR Sheep'!$C8:$P6000,11))</f>
        <v>460.00178571428575</v>
      </c>
      <c r="FV21" s="217">
        <f>IF(ISERROR(VLOOKUP(FV9,'FR Sheep'!$C8:$P6000,11)),"-",VLOOKUP(FV9,'FR Sheep'!$C8:$P6000,11))</f>
        <v>454.95569999999998</v>
      </c>
      <c r="FW21" s="217">
        <f>IF(ISERROR(VLOOKUP(FW9,'FR Sheep'!$C8:$P6000,11)),"-",VLOOKUP(FW9,'FR Sheep'!$C8:$P6000,11))</f>
        <v>443.09357142857141</v>
      </c>
      <c r="FX21" s="217">
        <f>IF(ISERROR(VLOOKUP(FX9,'FR Sheep'!$C8:$P6000,11)),"-",VLOOKUP(FX9,'FR Sheep'!$C8:$P6000,11))</f>
        <v>433.61850000000004</v>
      </c>
      <c r="FY21" s="217">
        <f>IF(ISERROR(VLOOKUP(FY9,'FR Sheep'!$C8:$P6000,11)),"-",VLOOKUP(FY9,'FR Sheep'!$C8:$P6000,11))</f>
        <v>426.62125714285708</v>
      </c>
      <c r="FZ21" s="217">
        <f>IF(ISERROR(VLOOKUP(FZ9,'FR Sheep'!$C8:$P6000,11)),"-",VLOOKUP(FZ9,'FR Sheep'!$C8:$P6000,11))</f>
        <v>427.22468571428573</v>
      </c>
      <c r="GA21" s="217">
        <f>IF(ISERROR(VLOOKUP(GA9,'FR Sheep'!$C8:$P6000,11)),"-",VLOOKUP(GA9,'FR Sheep'!$C8:$P6000,11))</f>
        <v>417.48274285714285</v>
      </c>
      <c r="GB21" s="217">
        <f>IF(ISERROR(VLOOKUP(GB9,'FR Sheep'!$C8:$P6000,11)),"-",VLOOKUP(GB9,'FR Sheep'!$C8:$P6000,11))</f>
        <v>414.38537142857132</v>
      </c>
      <c r="GC21" s="217">
        <f>IF(ISERROR(VLOOKUP(GC9,'FR Sheep'!$C8:$P6000,11)),"-",VLOOKUP(GC9,'FR Sheep'!$C8:$P6000,11))</f>
        <v>413.89577142857144</v>
      </c>
      <c r="GD21" s="217">
        <f>IF(ISERROR(VLOOKUP(GD9,'FR Sheep'!$C8:$P6000,11)),"-",VLOOKUP(GD9,'FR Sheep'!$C8:$P6000,11))</f>
        <v>430.91428571428565</v>
      </c>
      <c r="GE21" s="217">
        <f>IF(ISERROR(VLOOKUP(GE9,'FR Sheep'!$C8:$P6000,11)),"-",VLOOKUP(GE9,'FR Sheep'!$C8:$P6000,11))</f>
        <v>454.62188571428578</v>
      </c>
      <c r="GF21" s="217">
        <f>IF(ISERROR(VLOOKUP(GF9,'FR Sheep'!$C8:$P6000,11)),"-",VLOOKUP(GF9,'FR Sheep'!$C8:$P6000,11))</f>
        <v>471.26042857142852</v>
      </c>
      <c r="GG21" s="217">
        <f>IF(ISERROR(VLOOKUP(GG9,'FR Sheep'!$C8:$P6000,11)),"-",VLOOKUP(GG9,'FR Sheep'!$C8:$P6000,11))</f>
        <v>470.08499999999992</v>
      </c>
      <c r="GH21" s="217">
        <f>IF(ISERROR(VLOOKUP(GH9,'FR Sheep'!$C8:$P6000,11)),"-",VLOOKUP(GH9,'FR Sheep'!$C8:$P6000,11))</f>
        <v>474.90319999999997</v>
      </c>
      <c r="GI21" s="217">
        <f>IF(ISERROR(VLOOKUP(GI9,'FR Sheep'!$C8:$P6000,11)),"-",VLOOKUP(GI9,'FR Sheep'!$C8:$P6000,11))</f>
        <v>479.24134285714285</v>
      </c>
      <c r="GJ21" s="217">
        <f>IF(ISERROR(VLOOKUP(GJ9,'FR Sheep'!$C8:$P6000,11)),"-",VLOOKUP(GJ9,'FR Sheep'!$C8:$P6000,11))</f>
        <v>490.56814285714285</v>
      </c>
      <c r="GK21" s="217">
        <f>IF(ISERROR(VLOOKUP(GK9,'FR Sheep'!$C8:$P6000,11)),"-",VLOOKUP(GK9,'FR Sheep'!$C8:$P6000,11))</f>
        <v>529.39142857142861</v>
      </c>
      <c r="GL21" s="217">
        <f>IF(ISERROR(VLOOKUP(GL9,'FR Sheep'!$C8:$P6000,11)),"-",VLOOKUP(GL9,'FR Sheep'!$C8:$P6000,11))</f>
        <v>544.50834285714279</v>
      </c>
      <c r="GM21" s="217">
        <f>IF(ISERROR(VLOOKUP(GM9,'FR Sheep'!$C8:$P6000,11)),"-",VLOOKUP(GM9,'FR Sheep'!$C8:$P6000,11))</f>
        <v>535.75739999999985</v>
      </c>
      <c r="GN21" s="217">
        <f>IF(ISERROR(VLOOKUP(GN9,'FR Sheep'!$C8:$P6000,11)),"-",VLOOKUP(GN9,'FR Sheep'!$C8:$P6000,11))</f>
        <v>529.25945714285717</v>
      </c>
      <c r="GO21" s="217">
        <f>IF(ISERROR(VLOOKUP(GO9,'FR Sheep'!$C8:$P6000,11)),"-",VLOOKUP(GO9,'FR Sheep'!$C8:$P6000,11))</f>
        <v>525.20997142857152</v>
      </c>
      <c r="GP21" s="217">
        <f>IF(ISERROR(VLOOKUP(GP9,'FR Sheep'!$C8:$P6000,11)),"-",VLOOKUP(GP9,'FR Sheep'!$C8:$P6000,11))</f>
        <v>522.91420000000005</v>
      </c>
      <c r="GQ21" s="217">
        <f>IF(ISERROR(VLOOKUP(GQ9,'FR Sheep'!$C8:$P6000,11)),"-",VLOOKUP(GQ9,'FR Sheep'!$C8:$P6000,11))</f>
        <v>533.29409999999996</v>
      </c>
      <c r="GR21" s="217">
        <f>IF(ISERROR(VLOOKUP(GR9,'FR Sheep'!$C8:$P6000,11)),"-",VLOOKUP(GR9,'FR Sheep'!$C8:$P6000,11))</f>
        <v>528.76980000000015</v>
      </c>
      <c r="GS21" s="217">
        <f>IF(ISERROR(VLOOKUP(GS9,'FR Sheep'!$C8:$P6000,11)),"-",VLOOKUP(GS9,'FR Sheep'!$C8:$P6000,11))</f>
        <v>566.76931428571424</v>
      </c>
      <c r="GT21" s="217">
        <f>IF(ISERROR(VLOOKUP(GT9,'FR Sheep'!$C8:$P6000,11)),"-",VLOOKUP(GT9,'FR Sheep'!$C8:$P6000,11))</f>
        <v>573.86948571428582</v>
      </c>
      <c r="GU21" s="217">
        <f>IF(ISERROR(VLOOKUP(GU9,'FR Sheep'!$C8:$P6000,11)),"-",VLOOKUP(GU9,'FR Sheep'!$C8:$P6000,11))</f>
        <v>589.93691428571424</v>
      </c>
      <c r="GV21" s="217">
        <f>IF(ISERROR(VLOOKUP(GV9,'FR Sheep'!$C8:$P6000,11)),"-",VLOOKUP(GV9,'FR Sheep'!$C8:$P6000,11))</f>
        <v>598.77497142857146</v>
      </c>
      <c r="GW21" s="217">
        <f>IF(ISERROR(VLOOKUP(GW9,'FR Sheep'!$C8:$P6000,11)),"-",VLOOKUP(GW9,'FR Sheep'!$C8:$P6000,11))</f>
        <v>638.04200000000003</v>
      </c>
      <c r="GX21" s="217">
        <f>IF(ISERROR(VLOOKUP(GX9,'FR Sheep'!$C8:$P6000,11)),"-",VLOOKUP(GX9,'FR Sheep'!$C8:$P6000,11))</f>
        <v>638.43499999999995</v>
      </c>
      <c r="GY21" s="217">
        <f>IF(ISERROR(VLOOKUP(GY9,'FR Sheep'!$C8:$P6000,11)),"-",VLOOKUP(GY9,'FR Sheep'!$C8:$P6000,11))</f>
        <v>619.18399999999997</v>
      </c>
      <c r="GZ21" s="217">
        <f>IF(ISERROR(VLOOKUP(GZ9,'FR Sheep'!$C8:$P6000,11)),"-",VLOOKUP(GZ9,'FR Sheep'!$C8:$P6000,11))</f>
        <v>605.6090571428573</v>
      </c>
      <c r="HA21" s="217">
        <f>IF(ISERROR(VLOOKUP(HA9,'FR Sheep'!$C8:$P6000,11)),"-",VLOOKUP(HA9,'FR Sheep'!$C8:$P6000,11))</f>
        <v>602.1600428571428</v>
      </c>
      <c r="HB21" s="217">
        <f>IF(ISERROR(VLOOKUP(HB9,'FR Sheep'!$C8:$P6000,11)),"-",VLOOKUP(HB9,'FR Sheep'!$C8:$P6000,11))</f>
        <v>595.05537142857145</v>
      </c>
      <c r="HC21" s="217">
        <f>IF(ISERROR(VLOOKUP(HC9,'FR Sheep'!$C8:$P6000,11)),"-",VLOOKUP(HC9,'FR Sheep'!$C8:$P6000,11))</f>
        <v>575.07874285714274</v>
      </c>
      <c r="HD21" s="217">
        <f>IF(ISERROR(VLOOKUP(HD9,'FR Sheep'!$C8:$P6000,11)),"-",VLOOKUP(HD9,'FR Sheep'!$C8:$P6000,11))</f>
        <v>541.75954285714283</v>
      </c>
      <c r="HE21" s="217">
        <f>IF(ISERROR(VLOOKUP(HE9,'FR Sheep'!$C8:$P6000,11)),"-",VLOOKUP(HE9,'FR Sheep'!$C8:$P6000,11))</f>
        <v>555.65909999999997</v>
      </c>
      <c r="HF21" s="217">
        <f>IF(ISERROR(VLOOKUP(HF9,'FR Sheep'!$C8:$P6000,11)),"-",VLOOKUP(HF9,'FR Sheep'!$C8:$P6000,11))</f>
        <v>590.08997142857129</v>
      </c>
      <c r="HG21" s="217">
        <f>IF(ISERROR(VLOOKUP(HG9,'FR Sheep'!$C8:$P6000,11)),"-",VLOOKUP(HG9,'FR Sheep'!$C8:$P6000,11))</f>
        <v>591.60042857142855</v>
      </c>
      <c r="HH21" s="217">
        <f>IF(ISERROR(VLOOKUP(HH9,'FR Sheep'!$C8:$P6000,11)),"-",VLOOKUP(HH9,'FR Sheep'!$C8:$P6000,11))</f>
        <v>581.74071428571426</v>
      </c>
      <c r="HI21" s="217">
        <f>IF(ISERROR(VLOOKUP(HI9,'FR Sheep'!$C8:$P6000,11)),"-",VLOOKUP(HI9,'FR Sheep'!$C8:$P6000,11))</f>
        <v>545.23107142857145</v>
      </c>
      <c r="HJ21" s="217">
        <f>IF(ISERROR(VLOOKUP(HJ9,'FR Sheep'!$C8:$P6000,11)),"-",VLOOKUP(HJ9,'FR Sheep'!$C8:$P6000,11))</f>
        <v>530.28947142857146</v>
      </c>
      <c r="HK21" s="217">
        <f>IF(ISERROR(VLOOKUP(HK9,'FR Sheep'!$C8:$P6000,11)),"-",VLOOKUP(HK9,'FR Sheep'!$C8:$P6000,11))</f>
        <v>533.60358571428571</v>
      </c>
      <c r="HL21" s="217">
        <f>IF(ISERROR(VLOOKUP(HL9,'FR Sheep'!$C8:$P6000,11)),"-",VLOOKUP(HL9,'FR Sheep'!$C8:$P6000,11))</f>
        <v>534.58467142857148</v>
      </c>
      <c r="HM21" s="217">
        <f>IF(ISERROR(VLOOKUP(HM9,'FR Sheep'!$C8:$P6000,11)),"-",VLOOKUP(HM9,'FR Sheep'!$C8:$P6000,11))</f>
        <v>557.55094285714279</v>
      </c>
      <c r="HN21" s="217">
        <f>IF(ISERROR(VLOOKUP(HN9,'FR Sheep'!$C8:$P6000,11)),"-",VLOOKUP(HN9,'FR Sheep'!$C8:$P6000,11))</f>
        <v>561.41620000000012</v>
      </c>
      <c r="HO21" s="217">
        <f>IF(ISERROR(VLOOKUP(HO9,'FR Sheep'!$C8:$P6000,11)),"-",VLOOKUP(HO9,'FR Sheep'!$C8:$P6000,11))</f>
        <v>563.31074285714294</v>
      </c>
      <c r="HP21" s="217">
        <f>IF(ISERROR(VLOOKUP(HP9,'FR Sheep'!$C8:$P6000,11)),"-",VLOOKUP(HP9,'FR Sheep'!$C8:$P6000,11))</f>
        <v>579.70468571428569</v>
      </c>
      <c r="HQ21" s="217">
        <f>IF(ISERROR(VLOOKUP(HQ9,'FR Sheep'!$C8:$P6000,11)),"-",VLOOKUP(HQ9,'FR Sheep'!$C8:$P6000,11))</f>
        <v>568.30050000000006</v>
      </c>
      <c r="HR21" s="217">
        <f>IF(ISERROR(VLOOKUP(HR9,'FR Sheep'!$C8:$P6000,11)),"-",VLOOKUP(HR9,'FR Sheep'!$C8:$P6000,11))</f>
        <v>559.38614285714289</v>
      </c>
      <c r="HS21" s="217">
        <f>IF(ISERROR(VLOOKUP(HS9,'FR Sheep'!$C8:$P6000,11)),"-",VLOOKUP(HS9,'FR Sheep'!$C8:$P6000,11))</f>
        <v>559.06374285714287</v>
      </c>
      <c r="HT21" s="217">
        <f>IF(ISERROR(VLOOKUP(HT9,'FR Sheep'!$C8:$P6000,11)),"-",VLOOKUP(HT9,'FR Sheep'!$C8:$P6000,11))</f>
        <v>556.23388571428586</v>
      </c>
      <c r="HU21" s="217">
        <f>IF(ISERROR(VLOOKUP(HU9,'FR Sheep'!$C8:$P6000,11)),"-",VLOOKUP(HU9,'FR Sheep'!$C8:$P6000,11))</f>
        <v>553.28180000000009</v>
      </c>
      <c r="HV21" s="217">
        <f>IF(ISERROR(VLOOKUP(HV9,'FR Sheep'!$C8:$P6000,11)),"-",VLOOKUP(HV9,'FR Sheep'!$C8:$P6000,11))</f>
        <v>564.40548571428565</v>
      </c>
      <c r="HW21" s="217">
        <f>IF(ISERROR(VLOOKUP(HW9,'FR Sheep'!$C8:$P6000,11)),"-",VLOOKUP(HW9,'FR Sheep'!$C8:$P6000,11))</f>
        <v>559.70288571428557</v>
      </c>
      <c r="HX21" s="217">
        <f>IF(ISERROR(VLOOKUP(HX9,'FR Sheep'!$C8:$P6000,11)),"-",VLOOKUP(HX9,'FR Sheep'!$C8:$P6000,11))</f>
        <v>548.97257142857143</v>
      </c>
      <c r="HY21" s="217">
        <f>IF(ISERROR(VLOOKUP(HY9,'FR Sheep'!$C8:$P6000,11)),"-",VLOOKUP(HY9,'FR Sheep'!$C8:$P6000,11))</f>
        <v>536.15660000000003</v>
      </c>
      <c r="HZ21" s="217">
        <f>IF(ISERROR(VLOOKUP(HZ9,'FR Sheep'!$C8:$P6000,11)),"-",VLOOKUP(HZ9,'FR Sheep'!$C8:$P6000,11))</f>
        <v>537.17224285714292</v>
      </c>
      <c r="IA21" s="217">
        <f>IF(ISERROR(VLOOKUP(IA9,'FR Sheep'!$C8:$P6000,11)),"-",VLOOKUP(IA9,'FR Sheep'!$C8:$P6000,11))</f>
        <v>535.31205714285727</v>
      </c>
      <c r="IB21" s="217">
        <f>IF(ISERROR(VLOOKUP(IB9,'FR Sheep'!$C8:$P6000,11)),"-",VLOOKUP(IB9,'FR Sheep'!$C8:$P6000,11))</f>
        <v>535.39044285714283</v>
      </c>
      <c r="IC21" s="217">
        <f>IF(ISERROR(VLOOKUP(IC9,'FR Sheep'!$C8:$P6000,11)),"-",VLOOKUP(IC9,'FR Sheep'!$C8:$P6000,11))</f>
        <v>525.02925714285709</v>
      </c>
      <c r="ID21" s="217">
        <f>IF(ISERROR(VLOOKUP(ID9,'FR Sheep'!$C8:$P6000,11)),"-",VLOOKUP(ID9,'FR Sheep'!$C8:$P6000,11))</f>
        <v>532.32075714285725</v>
      </c>
      <c r="IE21" s="217">
        <f>IF(ISERROR(VLOOKUP(IE9,'FR Sheep'!$C8:$P6000,11)),"-",VLOOKUP(IE9,'FR Sheep'!$C8:$P6000,11))</f>
        <v>529.23252857142847</v>
      </c>
      <c r="IF21" s="217">
        <f>IF(ISERROR(VLOOKUP(IF9,'FR Sheep'!$C8:$P6000,11)),"-",VLOOKUP(IF9,'FR Sheep'!$C8:$P6000,11))</f>
        <v>528.15451428571441</v>
      </c>
      <c r="IG21" s="217">
        <f>IF(ISERROR(VLOOKUP(IG9,'FR Sheep'!$C8:$P6000,11)),"-",VLOOKUP(IG9,'FR Sheep'!$C8:$P6000,11))</f>
        <v>526.30950000000007</v>
      </c>
      <c r="IH21" s="217">
        <f>IF(ISERROR(VLOOKUP(IH9,'FR Sheep'!$C8:$P6000,11)),"-",VLOOKUP(IH9,'FR Sheep'!$C8:$P6000,11))</f>
        <v>540.42600000000004</v>
      </c>
      <c r="II21" s="217">
        <f>IF(ISERROR(VLOOKUP(II9,'FR Sheep'!$C8:$P6000,11)),"-",VLOOKUP(II9,'FR Sheep'!$C8:$P6000,11))</f>
        <v>556.25725714285704</v>
      </c>
      <c r="IJ21" s="217">
        <f>IF(ISERROR(VLOOKUP(IJ9,'FR Sheep'!$C8:$P6000,11)),"-",VLOOKUP(IJ9,'FR Sheep'!$C8:$P6000,11))</f>
        <v>553.74492857142855</v>
      </c>
      <c r="IK21" s="217">
        <f>IF(ISERROR(VLOOKUP(IK9,'FR Sheep'!$C8:$P6000,11)),"-",VLOOKUP(IK9,'FR Sheep'!$C8:$P6000,11))</f>
        <v>606.51367142857146</v>
      </c>
      <c r="IL21" s="217">
        <f>IF(ISERROR(VLOOKUP(IL9,'FR Sheep'!$C8:$P6000,11)),"-",VLOOKUP(IL9,'FR Sheep'!$C8:$P6000,11))</f>
        <v>622.06654285714285</v>
      </c>
      <c r="IM21" s="217">
        <f>IF(ISERROR(VLOOKUP(IM9,'FR Sheep'!$C8:$P6000,11)),"-",VLOOKUP(IM9,'FR Sheep'!$C8:$P6000,11))</f>
        <v>622.45590000000016</v>
      </c>
      <c r="IN21" s="217">
        <f>IF(ISERROR(VLOOKUP(IN9,'FR Sheep'!$C8:$P6000,11)),"-",VLOOKUP(IN9,'FR Sheep'!$C8:$P6000,11))</f>
        <v>643.60285714285703</v>
      </c>
      <c r="IO21" s="217">
        <f>IF(ISERROR(VLOOKUP(IO9,'FR Sheep'!$C8:$P6000,11)),"-",VLOOKUP(IO9,'FR Sheep'!$C8:$P6000,11))</f>
        <v>640.23325714285704</v>
      </c>
      <c r="IP21" s="217">
        <f>IF(ISERROR(VLOOKUP(IP9,'FR Sheep'!$C8:$P6000,11)),"-",VLOOKUP(IP9,'FR Sheep'!$C8:$P6000,11))</f>
        <v>611.44547142857141</v>
      </c>
      <c r="IQ21" s="217">
        <f>IF(ISERROR(VLOOKUP(IQ9,'FR Sheep'!$C8:$P6000,11)),"-",VLOOKUP(IQ9,'FR Sheep'!$C8:$P6000,11))</f>
        <v>615.572</v>
      </c>
      <c r="IR21" s="217">
        <f>IF(ISERROR(VLOOKUP(IR9,'FR Sheep'!$C8:$P6000,11)),"-",VLOOKUP(IR9,'FR Sheep'!$C8:$P6000,11))</f>
        <v>614.11</v>
      </c>
      <c r="IS21" s="217">
        <f>IF(ISERROR(VLOOKUP(IS9,'FR Sheep'!$C8:$P6000,11)),"-",VLOOKUP(IS9,'FR Sheep'!$C8:$P6000,11))</f>
        <v>608.827</v>
      </c>
      <c r="IT21" s="217">
        <f>IF(ISERROR(VLOOKUP(IT9,'FR Sheep'!$C8:$P6000,11)),"-",VLOOKUP(IT9,'FR Sheep'!$C8:$P6000,11))</f>
        <v>605.8900000000001</v>
      </c>
      <c r="IU21" s="217">
        <f>IF(ISERROR(VLOOKUP(IU9,'FR Sheep'!$C8:$P6000,11)),"-",VLOOKUP(IU9,'FR Sheep'!$C8:$P6000,11))</f>
        <v>631.20492857142847</v>
      </c>
      <c r="IV21" s="217">
        <f>IF(ISERROR(VLOOKUP(IV9,'FR Sheep'!$C8:$P6000,11)),"-",VLOOKUP(IV9,'FR Sheep'!$C8:$P6000,11))</f>
        <v>643.63607142857143</v>
      </c>
      <c r="IW21" s="217">
        <f>IF(ISERROR(VLOOKUP(IW9,'FR Sheep'!$C8:$P6000,11)),"-",VLOOKUP(IW9,'FR Sheep'!$C8:$P6000,11))</f>
        <v>643.09178571428572</v>
      </c>
      <c r="IX21" s="217">
        <f>IF(ISERROR(VLOOKUP(IX9,'FR Sheep'!$C8:$P6000,11)),"-",VLOOKUP(IX9,'FR Sheep'!$C8:$P6000,11))</f>
        <v>661.66980000000012</v>
      </c>
      <c r="IY21" s="217">
        <f>IF(ISERROR(VLOOKUP(IY9,'FR Sheep'!$C8:$P6000,11)),"-",VLOOKUP(IY9,'FR Sheep'!$C8:$P6000,11))</f>
        <v>673.5257857142858</v>
      </c>
      <c r="IZ21" s="217">
        <f>IF(ISERROR(VLOOKUP(IZ9,'FR Sheep'!$C8:$P6000,11)),"-",VLOOKUP(IZ9,'FR Sheep'!$C8:$P6000,11))</f>
        <v>713.11110000000008</v>
      </c>
      <c r="JA21" s="217">
        <f>IF(ISERROR(VLOOKUP(JA9,'FR Sheep'!$C8:$P6000,11)),"-",VLOOKUP(JA9,'FR Sheep'!$C8:$P6000,11))</f>
        <v>771.92370000000005</v>
      </c>
      <c r="JB21" s="217">
        <f>IF(ISERROR(VLOOKUP(JB9,'FR Sheep'!$C8:$P6000,11)),"-",VLOOKUP(JB9,'FR Sheep'!$C8:$P6000,11))</f>
        <v>718.96734285714285</v>
      </c>
      <c r="JC21" s="217">
        <f>IF(ISERROR(VLOOKUP(JC9,'FR Sheep'!$C8:$P6000,11)),"-",VLOOKUP(JC9,'FR Sheep'!$C8:$P6000,11))</f>
        <v>695.31314285714268</v>
      </c>
      <c r="JD21" s="217">
        <f>IF(ISERROR(VLOOKUP(JD9,'FR Sheep'!$C8:$P6000,11)),"-",VLOOKUP(JD9,'FR Sheep'!$C8:$P6000,11))</f>
        <v>719.81512857142866</v>
      </c>
      <c r="JE21" s="217">
        <f>IF(ISERROR(VLOOKUP(JE9,'FR Sheep'!$C8:$P6000,11)),"-",VLOOKUP(JE9,'FR Sheep'!$C8:$P6000,11))</f>
        <v>749.49878571428576</v>
      </c>
      <c r="JF21" s="240"/>
      <c r="JG21" s="240"/>
      <c r="JH21" s="240"/>
      <c r="JW21" s="231"/>
      <c r="JX21" s="231"/>
    </row>
    <row r="22" spans="2:284" ht="15" customHeight="1">
      <c r="B22" s="263" t="s">
        <v>119</v>
      </c>
      <c r="C22" s="258"/>
      <c r="D22" s="200"/>
      <c r="E22" s="201"/>
      <c r="F22" s="201"/>
      <c r="G22" s="201"/>
      <c r="H22" s="201"/>
      <c r="I22" s="201"/>
      <c r="J22" s="201"/>
      <c r="K22" s="201"/>
      <c r="L22" s="201"/>
      <c r="M22" s="201"/>
      <c r="N22" s="201"/>
      <c r="O22" s="201"/>
      <c r="P22" s="201"/>
      <c r="Q22" s="201"/>
      <c r="R22" s="201"/>
      <c r="S22" s="201"/>
      <c r="T22" s="201"/>
      <c r="U22" s="201"/>
      <c r="V22" s="201"/>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01"/>
      <c r="BH22" s="201"/>
      <c r="BI22" s="201"/>
      <c r="BJ22" s="201"/>
      <c r="BK22" s="201"/>
      <c r="BL22" s="201"/>
      <c r="BM22" s="201"/>
      <c r="BN22" s="201"/>
      <c r="BO22" s="201"/>
      <c r="BP22" s="201"/>
      <c r="BQ22" s="201"/>
      <c r="BR22" s="201"/>
      <c r="BS22" s="201"/>
      <c r="BT22" s="201"/>
      <c r="BU22" s="201"/>
      <c r="BV22" s="201"/>
      <c r="BW22" s="201"/>
      <c r="BX22" s="201"/>
      <c r="BY22" s="201"/>
      <c r="BZ22" s="201"/>
      <c r="CA22" s="201"/>
      <c r="CB22" s="201"/>
      <c r="CC22" s="201"/>
      <c r="CD22" s="201"/>
      <c r="CE22" s="201"/>
      <c r="CF22" s="201"/>
      <c r="CG22" s="201"/>
      <c r="CH22" s="201"/>
      <c r="CI22" s="201"/>
      <c r="CJ22" s="201"/>
      <c r="CK22" s="201"/>
      <c r="CL22" s="201"/>
      <c r="CM22" s="201"/>
      <c r="CN22" s="201"/>
      <c r="CO22" s="201"/>
      <c r="CP22" s="201"/>
      <c r="CQ22" s="201"/>
      <c r="CR22" s="201"/>
      <c r="CS22" s="201"/>
      <c r="CT22" s="201"/>
      <c r="CU22" s="201"/>
      <c r="CV22" s="201"/>
      <c r="CW22" s="201"/>
      <c r="CX22" s="201"/>
      <c r="CY22" s="201"/>
      <c r="CZ22" s="201"/>
      <c r="DA22" s="201"/>
      <c r="DB22" s="201"/>
      <c r="DC22" s="201"/>
      <c r="DD22" s="201"/>
      <c r="DE22" s="201"/>
      <c r="DF22" s="201"/>
      <c r="DG22" s="201"/>
      <c r="DH22" s="201"/>
      <c r="DI22" s="201"/>
      <c r="DJ22" s="201"/>
      <c r="DK22" s="201"/>
      <c r="DL22" s="201"/>
      <c r="DM22" s="201"/>
      <c r="DN22" s="201"/>
      <c r="DO22" s="201"/>
      <c r="DP22" s="201"/>
      <c r="DQ22" s="201"/>
      <c r="DR22" s="201"/>
      <c r="DS22" s="201"/>
      <c r="DT22" s="201"/>
      <c r="DU22" s="201"/>
      <c r="DV22" s="201"/>
      <c r="DW22" s="201"/>
      <c r="DX22" s="201"/>
      <c r="DY22" s="201"/>
      <c r="DZ22" s="201"/>
      <c r="EA22" s="201"/>
      <c r="EB22" s="201"/>
      <c r="EC22" s="201"/>
      <c r="ED22" s="201"/>
      <c r="EE22" s="201"/>
      <c r="EF22" s="201"/>
      <c r="EG22" s="201"/>
      <c r="EH22" s="201"/>
      <c r="EI22" s="201"/>
      <c r="EJ22" s="201"/>
      <c r="EK22" s="201"/>
      <c r="EL22" s="201"/>
      <c r="EM22" s="201"/>
      <c r="EN22" s="201"/>
      <c r="EO22" s="201"/>
      <c r="EP22" s="201"/>
      <c r="EQ22" s="201"/>
      <c r="ER22" s="201"/>
      <c r="ES22" s="201"/>
      <c r="ET22" s="201"/>
      <c r="EU22" s="201"/>
      <c r="EV22" s="201"/>
      <c r="EW22" s="201"/>
      <c r="EX22" s="201"/>
      <c r="EY22" s="201"/>
      <c r="EZ22" s="201"/>
      <c r="FA22" s="201"/>
      <c r="FB22" s="201"/>
      <c r="FC22" s="201"/>
      <c r="FD22" s="201"/>
      <c r="FE22" s="201"/>
      <c r="FF22" s="201"/>
      <c r="FG22" s="201"/>
      <c r="FH22" s="201"/>
      <c r="FI22" s="201"/>
      <c r="FJ22" s="201"/>
      <c r="FK22" s="201"/>
      <c r="FL22" s="201"/>
      <c r="FM22" s="201"/>
      <c r="FN22" s="201"/>
      <c r="FO22" s="201"/>
      <c r="FP22" s="201"/>
      <c r="FQ22" s="201"/>
      <c r="FR22" s="201"/>
      <c r="FS22" s="201"/>
      <c r="FT22" s="201"/>
      <c r="FU22" s="201"/>
      <c r="FV22" s="201"/>
      <c r="FW22" s="201"/>
      <c r="FX22" s="201"/>
      <c r="FY22" s="201"/>
      <c r="FZ22" s="201"/>
      <c r="GA22" s="201"/>
      <c r="GB22" s="201"/>
      <c r="GC22" s="201"/>
      <c r="GD22" s="201"/>
      <c r="GE22" s="201"/>
      <c r="GF22" s="201"/>
      <c r="GG22" s="201"/>
      <c r="GH22" s="201"/>
      <c r="GI22" s="201"/>
      <c r="GJ22" s="201"/>
      <c r="GK22" s="201"/>
      <c r="GL22" s="201"/>
      <c r="GM22" s="201"/>
      <c r="GN22" s="201"/>
      <c r="GO22" s="201"/>
      <c r="GP22" s="201"/>
      <c r="GQ22" s="201"/>
      <c r="GR22" s="201"/>
      <c r="GS22" s="201"/>
      <c r="GT22" s="201"/>
      <c r="GU22" s="201"/>
      <c r="GV22" s="201"/>
      <c r="GW22" s="201"/>
      <c r="GX22" s="201"/>
      <c r="GY22" s="201"/>
      <c r="GZ22" s="201"/>
      <c r="HA22" s="201"/>
      <c r="HB22" s="201"/>
      <c r="HC22" s="201"/>
      <c r="HD22" s="201"/>
      <c r="HE22" s="201"/>
      <c r="HF22" s="201"/>
      <c r="HG22" s="201"/>
      <c r="HH22" s="201"/>
      <c r="HI22" s="201"/>
      <c r="HJ22" s="201"/>
      <c r="HK22" s="201"/>
      <c r="HL22" s="201"/>
      <c r="HM22" s="201"/>
      <c r="HN22" s="201"/>
      <c r="HO22" s="201"/>
      <c r="HP22" s="201"/>
      <c r="HQ22" s="201"/>
      <c r="HR22" s="201"/>
      <c r="HS22" s="201"/>
      <c r="HT22" s="201"/>
      <c r="HU22" s="201"/>
      <c r="HV22" s="201"/>
      <c r="HW22" s="201"/>
      <c r="HX22" s="201"/>
      <c r="HY22" s="201"/>
      <c r="HZ22" s="201"/>
      <c r="IA22" s="201"/>
      <c r="IB22" s="201"/>
      <c r="IC22" s="201"/>
      <c r="ID22" s="201"/>
      <c r="IE22" s="201"/>
      <c r="IF22" s="201"/>
      <c r="IG22" s="201"/>
      <c r="IH22" s="201"/>
      <c r="II22" s="201"/>
      <c r="IJ22" s="201"/>
      <c r="IK22" s="201"/>
      <c r="IL22" s="201"/>
      <c r="IM22" s="201"/>
      <c r="IN22" s="201"/>
      <c r="IO22" s="201"/>
      <c r="IP22" s="201"/>
      <c r="IQ22" s="201"/>
      <c r="IR22" s="201"/>
      <c r="IS22" s="201"/>
      <c r="IT22" s="201"/>
      <c r="IU22" s="201"/>
      <c r="IV22" s="201"/>
      <c r="IW22" s="201"/>
      <c r="IX22" s="201"/>
      <c r="IY22" s="201"/>
      <c r="IZ22" s="201"/>
      <c r="JA22" s="201"/>
      <c r="JB22" s="201"/>
      <c r="JC22" s="201"/>
      <c r="JD22" s="201"/>
      <c r="JE22" s="201"/>
      <c r="JF22" s="240"/>
      <c r="JG22" s="240"/>
      <c r="JH22" s="240"/>
      <c r="JW22" s="231"/>
      <c r="JX22" s="231"/>
    </row>
    <row r="23" spans="2:284" ht="15" customHeight="1">
      <c r="B23" s="279" t="s">
        <v>11</v>
      </c>
      <c r="C23" s="220"/>
      <c r="D23" s="214" t="s">
        <v>12</v>
      </c>
      <c r="E23" s="216">
        <f>IF(ISERROR(VLOOKUP(E9,'SP Pigs'!1:6000,9)), "-",VLOOKUP(E9,'SP Pigs'!1:6000,9))</f>
        <v>178.28674714285711</v>
      </c>
      <c r="F23" s="216">
        <f>IF(ISERROR(VLOOKUP(F9,'SP Pigs'!1:6000,9)), "-",VLOOKUP(F9,'SP Pigs'!1:6000,9))</f>
        <v>177.04756214285712</v>
      </c>
      <c r="G23" s="216">
        <f>IF(ISERROR(VLOOKUP(G9,'SP Pigs'!1:6000,9)), "-",VLOOKUP(G9,'SP Pigs'!1:6000,9))</f>
        <v>180.93734142857141</v>
      </c>
      <c r="H23" s="216">
        <f>IF(ISERROR(VLOOKUP(H9,'SP Pigs'!1:6000,9)), "-",VLOOKUP(H9,'SP Pigs'!1:6000,9))</f>
        <v>186.48349071428569</v>
      </c>
      <c r="I23" s="216">
        <f>IF(ISERROR(VLOOKUP(I9,'SP Pigs'!1:6000,9)), "-",VLOOKUP(I9,'SP Pigs'!1:6000,9))</f>
        <v>188.48450571428572</v>
      </c>
      <c r="J23" s="216">
        <f>IF(ISERROR(VLOOKUP(J9,'SP Pigs'!1:6000,9)), "-",VLOOKUP(J9,'SP Pigs'!1:6000,9))</f>
        <v>186.63919714285711</v>
      </c>
      <c r="K23" s="216">
        <f>IF(ISERROR(VLOOKUP(K9,'SP Pigs'!1:6000,9)), "-",VLOOKUP(K9,'SP Pigs'!1:6000,9))</f>
        <v>200.83503571428571</v>
      </c>
      <c r="L23" s="216">
        <f>IF(ISERROR(VLOOKUP(L9,'SP Pigs'!1:6000,9)), "-",VLOOKUP(L9,'SP Pigs'!1:6000,9))</f>
        <v>205.6410392857143</v>
      </c>
      <c r="M23" s="216">
        <f>IF(ISERROR(VLOOKUP(M9,'SP Pigs'!1:6000,9)), "-",VLOOKUP(M9,'SP Pigs'!1:6000,9))</f>
        <v>205.33598999999998</v>
      </c>
      <c r="N23" s="216">
        <f>IF(ISERROR(VLOOKUP(N9,'SP Pigs'!1:6000,9)), "-",VLOOKUP(N9,'SP Pigs'!1:6000,9))</f>
        <v>204.68596928571426</v>
      </c>
      <c r="O23" s="216">
        <f>IF(ISERROR(VLOOKUP(O9,'SP Pigs'!1:6000,9)), "-",VLOOKUP(O9,'SP Pigs'!1:6000,9))</f>
        <v>205.5137764285715</v>
      </c>
      <c r="P23" s="216">
        <f>IF(ISERROR(VLOOKUP(P9,'SP Pigs'!1:6000,9)), "-",VLOOKUP(P9,'SP Pigs'!1:6000,9))</f>
        <v>206.56163357142856</v>
      </c>
      <c r="Q23" s="216">
        <f>IF(ISERROR(VLOOKUP(Q9,'SP Pigs'!1:6000,9)), "-",VLOOKUP(Q9,'SP Pigs'!1:6000,9))</f>
        <v>209.16730500000003</v>
      </c>
      <c r="R23" s="216">
        <f>IF(ISERROR(VLOOKUP(R9,'SP Pigs'!1:6000,9)), "-",VLOOKUP(R9,'SP Pigs'!1:6000,9))</f>
        <v>211.51834714285718</v>
      </c>
      <c r="S23" s="216">
        <f>IF(ISERROR(VLOOKUP(S9,'SP Pigs'!1:6000,9)), "-",VLOOKUP(S9,'SP Pigs'!1:6000,9))</f>
        <v>209.70136285714287</v>
      </c>
      <c r="T23" s="216">
        <f>IF(ISERROR(VLOOKUP(T9,'SP Pigs'!1:6000,9)), "-",VLOOKUP(T9,'SP Pigs'!1:6000,9))</f>
        <v>207.29129142857147</v>
      </c>
      <c r="U23" s="216">
        <f>IF(ISERROR(VLOOKUP(U9,'SP Pigs'!1:6000,9)), "-",VLOOKUP(U9,'SP Pigs'!1:6000,9))</f>
        <v>205.75792714285717</v>
      </c>
      <c r="V23" s="216">
        <f>IF(ISERROR(VLOOKUP(V9,'SP Pigs'!1:6000,9)), "-",VLOOKUP(V9,'SP Pigs'!1:6000,9))</f>
        <v>207.64267285714286</v>
      </c>
      <c r="W23" s="216">
        <f>IF(ISERROR(VLOOKUP(W9,'SP Pigs'!1:6000,9)), "-",VLOOKUP(W9,'SP Pigs'!1:6000,9))</f>
        <v>210.06182571428576</v>
      </c>
      <c r="X23" s="216">
        <f>IF(ISERROR(VLOOKUP(X9,'SP Pigs'!1:6000,9)), "-",VLOOKUP(X9,'SP Pigs'!1:6000,9))</f>
        <v>211.13972142857139</v>
      </c>
      <c r="Y23" s="216">
        <f>IF(ISERROR(VLOOKUP(Y9,'SP Pigs'!1:6000,9)), "-",VLOOKUP(Y9,'SP Pigs'!1:6000,9))</f>
        <v>215.90921785714289</v>
      </c>
      <c r="Z23" s="216">
        <f>IF(ISERROR(VLOOKUP(Z9,'SP Pigs'!1:6000,9)), "-",VLOOKUP(Z9,'SP Pigs'!1:6000,9))</f>
        <v>218.56039999999996</v>
      </c>
      <c r="AA23" s="216">
        <f>IF(ISERROR(VLOOKUP(AA9,'SP Pigs'!1:6000,9)), "-",VLOOKUP(AA9,'SP Pigs'!1:6000,9))</f>
        <v>215.59313285714285</v>
      </c>
      <c r="AB23" s="216">
        <f>IF(ISERROR(VLOOKUP(AB9,'SP Pigs'!1:6000,9)), "-",VLOOKUP(AB9,'SP Pigs'!1:6000,9))</f>
        <v>213.20741571428567</v>
      </c>
      <c r="AC23" s="216">
        <f>IF(ISERROR(VLOOKUP(AC9,'SP Pigs'!1:6000,9)), "-",VLOOKUP(AC9,'SP Pigs'!1:6000,9))</f>
        <v>213.44557500000002</v>
      </c>
      <c r="AD23" s="216">
        <f>IF(ISERROR(VLOOKUP(AD9,'SP Pigs'!1:6000,9)), "-",VLOOKUP(AD9,'SP Pigs'!1:6000,9))</f>
        <v>208.12574357142856</v>
      </c>
      <c r="AE23" s="216">
        <f>IF(ISERROR(VLOOKUP(AE9,'SP Pigs'!1:6000,9)), "-",VLOOKUP(AE9,'SP Pigs'!1:6000,9))</f>
        <v>203.84847214285719</v>
      </c>
      <c r="AF23" s="216">
        <f>IF(ISERROR(VLOOKUP(AF9,'SP Pigs'!1:6000,9)), "-",VLOOKUP(AF9,'SP Pigs'!1:6000,9))</f>
        <v>202.01255642857149</v>
      </c>
      <c r="AG23" s="216">
        <f>IF(ISERROR(VLOOKUP(AG9,'SP Pigs'!1:6000,9)), "-",VLOOKUP(AG9,'SP Pigs'!1:6000,9))</f>
        <v>200.43510142857141</v>
      </c>
      <c r="AH23" s="216">
        <f>IF(ISERROR(VLOOKUP(AH9,'SP Pigs'!1:6000,9)), "-",VLOOKUP(AH9,'SP Pigs'!1:6000,9))</f>
        <v>199.5522807142857</v>
      </c>
      <c r="AI23" s="216">
        <f>IF(ISERROR(VLOOKUP(AI9,'SP Pigs'!1:6000,9)), "-",VLOOKUP(AI9,'SP Pigs'!1:6000,9))</f>
        <v>198.20862285714284</v>
      </c>
      <c r="AJ23" s="216">
        <f>IF(ISERROR(VLOOKUP(AJ9,'SP Pigs'!1:6000,9)), "-",VLOOKUP(AJ9,'SP Pigs'!1:6000,9))</f>
        <v>199.82526928571434</v>
      </c>
      <c r="AK23" s="216">
        <f>IF(ISERROR(VLOOKUP(AK9,'SP Pigs'!1:6000,9)), "-",VLOOKUP(AK9,'SP Pigs'!1:6000,9))</f>
        <v>201.87640000000005</v>
      </c>
      <c r="AL23" s="216">
        <f>IF(ISERROR(VLOOKUP(AL9,'SP Pigs'!1:6000,9)), "-",VLOOKUP(AL9,'SP Pigs'!1:6000,9))</f>
        <v>201.58719428571433</v>
      </c>
      <c r="AM23" s="216">
        <f>IF(ISERROR(VLOOKUP(AM9,'SP Pigs'!1:6000,9)), "-",VLOOKUP(AM9,'SP Pigs'!1:6000,9))</f>
        <v>205.38741142857143</v>
      </c>
      <c r="AN23" s="216">
        <f>IF(ISERROR(VLOOKUP(AN9,'SP Pigs'!1:6000,9)), "-",VLOOKUP(AN9,'SP Pigs'!1:6000,9))</f>
        <v>205.66175142857142</v>
      </c>
      <c r="AO23" s="216">
        <f>IF(ISERROR(VLOOKUP(AO9,'SP Pigs'!1:6000,9)), "-",VLOOKUP(AO9,'SP Pigs'!1:6000,9))</f>
        <v>202.68016214285717</v>
      </c>
      <c r="AP23" s="216">
        <f>IF(ISERROR(VLOOKUP(AP9,'SP Pigs'!1:6000,9)), "-",VLOOKUP(AP9,'SP Pigs'!1:6000,9))</f>
        <v>202.62036142857144</v>
      </c>
      <c r="AQ23" s="216">
        <f>IF(ISERROR(VLOOKUP(AQ9,'SP Pigs'!1:6000,9)), "-",VLOOKUP(AQ9,'SP Pigs'!1:6000,9))</f>
        <v>202.47035285714284</v>
      </c>
      <c r="AR23" s="216">
        <f>IF(ISERROR(VLOOKUP(AR9,'SP Pigs'!1:6000,9)), "-",VLOOKUP(AR9,'SP Pigs'!1:6000,9))</f>
        <v>201.64192714285713</v>
      </c>
      <c r="AS23" s="216">
        <f>IF(ISERROR(VLOOKUP(AS9,'SP Pigs'!1:6000,9)), "-",VLOOKUP(AS9,'SP Pigs'!1:6000,9))</f>
        <v>200.62261214285709</v>
      </c>
      <c r="AT23" s="216">
        <f>IF(ISERROR(VLOOKUP(AT9,'SP Pigs'!1:6000,9)), "-",VLOOKUP(AT9,'SP Pigs'!1:6000,9))</f>
        <v>202.34534571428574</v>
      </c>
      <c r="AU23" s="216">
        <f>IF(ISERROR(VLOOKUP(AU9,'SP Pigs'!1:6000,9)), "-",VLOOKUP(AU9,'SP Pigs'!1:6000,9))</f>
        <v>205.17084500000004</v>
      </c>
      <c r="AV23" s="216">
        <f>IF(ISERROR(VLOOKUP(AV9,'SP Pigs'!1:6000,9)), "-",VLOOKUP(AV9,'SP Pigs'!1:6000,9))</f>
        <v>211.21403571428573</v>
      </c>
      <c r="AW23" s="216">
        <f>IF(ISERROR(VLOOKUP(AW9,'SP Pigs'!1:6000,9)), "-",VLOOKUP(AW9,'SP Pigs'!1:6000,9))</f>
        <v>210.17024642857143</v>
      </c>
      <c r="AX23" s="216">
        <f>IF(ISERROR(VLOOKUP(AX9,'SP Pigs'!1:6000,9)), "-",VLOOKUP(AX9,'SP Pigs'!1:6000,9))</f>
        <v>215.83402071428571</v>
      </c>
      <c r="AY23" s="216">
        <f>IF(ISERROR(VLOOKUP(AY9,'SP Pigs'!1:6000,9)), "-",VLOOKUP(AY9,'SP Pigs'!1:6000,9))</f>
        <v>219.37419000000006</v>
      </c>
      <c r="AZ23" s="216">
        <f>IF(ISERROR(VLOOKUP(AZ9,'SP Pigs'!1:6000,9)), "-",VLOOKUP(AZ9,'SP Pigs'!1:6000,9))</f>
        <v>224.96367357142853</v>
      </c>
      <c r="BA23" s="216">
        <f>IF(ISERROR(VLOOKUP(BA9,'SP Pigs'!1:6000,9)), "-",VLOOKUP(BA9,'SP Pigs'!1:6000,9))</f>
        <v>222.4410992857143</v>
      </c>
      <c r="BB23" s="216">
        <f>IF(ISERROR(VLOOKUP(BB9,'SP Pigs'!1:6000,9)), "-",VLOOKUP(BB9,'SP Pigs'!1:6000,9))</f>
        <v>223.59583071428574</v>
      </c>
      <c r="BC23" s="216">
        <f>IF(ISERROR(VLOOKUP(BC9,'SP Pigs'!1:6000,9)), "-",VLOOKUP(BC9,'SP Pigs'!1:6000,9))</f>
        <v>223.72581357142857</v>
      </c>
      <c r="BD23" s="216">
        <f>IF(ISERROR(VLOOKUP(BD9,'SP Pigs'!1:6000,9)), "-",VLOOKUP(BD9,'SP Pigs'!1:6000,9))</f>
        <v>223.35929214285716</v>
      </c>
      <c r="BE23" s="216">
        <f>IF(ISERROR(VLOOKUP(BE9,'SP Pigs'!1:6000,9)), "-",VLOOKUP(BE9,'SP Pigs'!1:6000,9))</f>
        <v>226.07495142857141</v>
      </c>
      <c r="BF23" s="216">
        <f>IF(ISERROR(VLOOKUP(BF9,'SP Pigs'!1:6000,9)), "-",VLOOKUP(BF9,'SP Pigs'!1:6000,9))</f>
        <v>228.97084857142858</v>
      </c>
      <c r="BG23" s="216">
        <f>IF(ISERROR(VLOOKUP(BG9,'SP Pigs'!1:6000,9)), "-",VLOOKUP(BG9,'SP Pigs'!1:6000,9))</f>
        <v>230.57107357142854</v>
      </c>
      <c r="BH23" s="216">
        <f>IF(ISERROR(VLOOKUP(BH9,'SP Pigs'!1:6000,9)), "-",VLOOKUP(BH9,'SP Pigs'!1:6000,9))</f>
        <v>230.70710214285714</v>
      </c>
      <c r="BI23" s="216">
        <f>IF(ISERROR(VLOOKUP(BI9,'SP Pigs'!1:6000,9)), "-",VLOOKUP(BI9,'SP Pigs'!1:6000,9))</f>
        <v>232.29296857142856</v>
      </c>
      <c r="BJ23" s="216">
        <f>IF(ISERROR(VLOOKUP(BJ9,'SP Pigs'!1:6000,9)), "-",VLOOKUP(BJ9,'SP Pigs'!1:6000,9))</f>
        <v>232.37156285714286</v>
      </c>
      <c r="BK23" s="216">
        <f>IF(ISERROR(VLOOKUP(BK9,'SP Pigs'!1:6000,9)), "-",VLOOKUP(BK9,'SP Pigs'!1:6000,9))</f>
        <v>232.90585285714286</v>
      </c>
      <c r="BL23" s="216">
        <f>IF(ISERROR(VLOOKUP(BL9,'SP Pigs'!1:6000,9)), "-",VLOOKUP(BL9,'SP Pigs'!1:6000,9))</f>
        <v>232.82310214285715</v>
      </c>
      <c r="BM23" s="216">
        <f>IF(ISERROR(VLOOKUP(BM9,'SP Pigs'!1:6000,9)), "-",VLOOKUP(BM9,'SP Pigs'!1:6000,9))</f>
        <v>233.64985357142857</v>
      </c>
      <c r="BN23" s="216">
        <f>IF(ISERROR(VLOOKUP(BN9,'SP Pigs'!1:6000,9)), "-",VLOOKUP(BN9,'SP Pigs'!1:6000,9))</f>
        <v>234.62699214285712</v>
      </c>
      <c r="BO23" s="216">
        <f>IF(ISERROR(VLOOKUP(BO9,'SP Pigs'!1:6000,9)), "-",VLOOKUP(BO9,'SP Pigs'!1:6000,9))</f>
        <v>236.44184000000004</v>
      </c>
      <c r="BP23" s="216">
        <f>IF(ISERROR(VLOOKUP(BP9,'SP Pigs'!1:6000,9)), "-",VLOOKUP(BP9,'SP Pigs'!1:6000,9))</f>
        <v>237.57049928571431</v>
      </c>
      <c r="BQ23" s="216">
        <f>IF(ISERROR(VLOOKUP(BQ9,'SP Pigs'!1:6000,9)), "-",VLOOKUP(BQ9,'SP Pigs'!1:6000,9))</f>
        <v>239.30599714285714</v>
      </c>
      <c r="BR23" s="216">
        <f>IF(ISERROR(VLOOKUP(BR9,'SP Pigs'!1:6000,9)), "-",VLOOKUP(BR9,'SP Pigs'!1:6000,9))</f>
        <v>240.69084357142856</v>
      </c>
      <c r="BS23" s="216">
        <f>IF(ISERROR(VLOOKUP(BS9,'SP Pigs'!1:6000,9)), "-",VLOOKUP(BS9,'SP Pigs'!1:6000,9))</f>
        <v>242.78001571428578</v>
      </c>
      <c r="BT23" s="216">
        <f>IF(ISERROR(VLOOKUP(BT9,'SP Pigs'!1:6000,9)), "-",VLOOKUP(BT9,'SP Pigs'!1:6000,9))</f>
        <v>243.99936071428573</v>
      </c>
      <c r="BU23" s="216">
        <f>IF(ISERROR(VLOOKUP(BU9,'SP Pigs'!1:6000,9)), "-",VLOOKUP(BU9,'SP Pigs'!1:6000,9))</f>
        <v>240.38887500000001</v>
      </c>
      <c r="BV23" s="216">
        <f>IF(ISERROR(VLOOKUP(BV9,'SP Pigs'!1:6000,9)), "-",VLOOKUP(BV9,'SP Pigs'!1:6000,9))</f>
        <v>233.47238071428572</v>
      </c>
      <c r="BW23" s="216">
        <f>IF(ISERROR(VLOOKUP(BW9,'SP Pigs'!1:6000,9)), "-",VLOOKUP(BW9,'SP Pigs'!1:6000,9))</f>
        <v>224.93781999999999</v>
      </c>
      <c r="BX23" s="216">
        <f>IF(ISERROR(VLOOKUP(BX9,'SP Pigs'!1:6000,9)), "-",VLOOKUP(BX9,'SP Pigs'!1:6000,9))</f>
        <v>220.23387428571425</v>
      </c>
      <c r="BY23" s="216">
        <f>IF(ISERROR(VLOOKUP(BY9,'SP Pigs'!1:6000,9)), "-",VLOOKUP(BY9,'SP Pigs'!1:6000,9))</f>
        <v>219.16667142857139</v>
      </c>
      <c r="BZ23" s="216">
        <f>IF(ISERROR(VLOOKUP(BZ9,'SP Pigs'!1:6000,9)), "-",VLOOKUP(BZ9,'SP Pigs'!1:6000,9))</f>
        <v>217.774225</v>
      </c>
      <c r="CA23" s="216">
        <f>IF(ISERROR(VLOOKUP(CA9,'SP Pigs'!1:6000,9)), "-",VLOOKUP(CA9,'SP Pigs'!1:6000,9))</f>
        <v>215.70262500000004</v>
      </c>
      <c r="CB23" s="216">
        <f>IF(ISERROR(VLOOKUP(CB9,'SP Pigs'!1:6000,9)), "-",VLOOKUP(CB9,'SP Pigs'!1:6000,9))</f>
        <v>214.995375</v>
      </c>
      <c r="CC23" s="216">
        <f>IF(ISERROR(VLOOKUP(CC9,'SP Pigs'!1:6000,9)), "-",VLOOKUP(CC9,'SP Pigs'!1:6000,9))</f>
        <v>210.69328499999992</v>
      </c>
      <c r="CD23" s="216">
        <f>IF(ISERROR(VLOOKUP(CD9,'SP Pigs'!1:6000,9)), "-",VLOOKUP(CD9,'SP Pigs'!1:6000,9))</f>
        <v>209.17715500000003</v>
      </c>
      <c r="CE23" s="216">
        <f>IF(ISERROR(VLOOKUP(CE9,'SP Pigs'!1:6000,9)), "-",VLOOKUP(CE9,'SP Pigs'!1:6000,9))</f>
        <v>211.10530571428572</v>
      </c>
      <c r="CF23" s="216">
        <f>IF(ISERROR(VLOOKUP(CF9,'SP Pigs'!1:6000,9)), "-",VLOOKUP(CF9,'SP Pigs'!1:6000,9))</f>
        <v>210.44378142857138</v>
      </c>
      <c r="CG23" s="216">
        <f>IF(ISERROR(VLOOKUP(CG9,'SP Pigs'!1:6000,9)), "-",VLOOKUP(CG9,'SP Pigs'!1:6000,9))</f>
        <v>209.65420928571427</v>
      </c>
      <c r="CH23" s="216">
        <f>IF(ISERROR(VLOOKUP(CH9,'SP Pigs'!1:6000,9)), "-",VLOOKUP(CH9,'SP Pigs'!1:6000,9))</f>
        <v>207.9429628571429</v>
      </c>
      <c r="CI23" s="216">
        <f>IF(ISERROR(VLOOKUP(CI9,'SP Pigs'!1:6000,9)), "-",VLOOKUP(CI9,'SP Pigs'!1:6000,9))</f>
        <v>208.26088642857147</v>
      </c>
      <c r="CJ23" s="216">
        <f>IF(ISERROR(VLOOKUP(CJ9,'SP Pigs'!1:6000,9)), "-",VLOOKUP(CJ9,'SP Pigs'!1:6000,9))</f>
        <v>209.19438571428572</v>
      </c>
      <c r="CK23" s="216">
        <f>IF(ISERROR(VLOOKUP(CK9,'SP Pigs'!1:6000,9)), "-",VLOOKUP(CK9,'SP Pigs'!1:6000,9))</f>
        <v>209.64407357142858</v>
      </c>
      <c r="CL23" s="216">
        <f>IF(ISERROR(VLOOKUP(CL9,'SP Pigs'!1:6000,9)), "-",VLOOKUP(CL9,'SP Pigs'!1:6000,9))</f>
        <v>210.11606</v>
      </c>
      <c r="CM23" s="216">
        <f>IF(ISERROR(VLOOKUP(CM9,'SP Pigs'!1:6000,9)), "-",VLOOKUP(CM9,'SP Pigs'!1:6000,9))</f>
        <v>209.90287214285718</v>
      </c>
      <c r="CN23" s="216">
        <f>IF(ISERROR(VLOOKUP(CN9,'SP Pigs'!1:6000,9)), "-",VLOOKUP(CN9,'SP Pigs'!1:6000,9))</f>
        <v>209.60386857142862</v>
      </c>
      <c r="CO23" s="216">
        <f>IF(ISERROR(VLOOKUP(CO9,'SP Pigs'!1:6000,9)), "-",VLOOKUP(CO9,'SP Pigs'!1:6000,9))</f>
        <v>205.41228500000003</v>
      </c>
      <c r="CP23" s="216">
        <f>IF(ISERROR(VLOOKUP(CP9,'SP Pigs'!1:6000,9)), "-",VLOOKUP(CP9,'SP Pigs'!1:6000,9))</f>
        <v>205.80222499999996</v>
      </c>
      <c r="CQ23" s="216">
        <f>IF(ISERROR(VLOOKUP(CQ9,'SP Pigs'!1:6000,9)), "-",VLOOKUP(CQ9,'SP Pigs'!1:6000,9))</f>
        <v>207.35528499999995</v>
      </c>
      <c r="CR23" s="216">
        <f>IF(ISERROR(VLOOKUP(CR9,'SP Pigs'!1:6000,9)), "-",VLOOKUP(CR9,'SP Pigs'!1:6000,9))</f>
        <v>210.00558071428571</v>
      </c>
      <c r="CS23" s="216">
        <f>IF(ISERROR(VLOOKUP(CS9,'SP Pigs'!1:6000,9)), "-",VLOOKUP(CS9,'SP Pigs'!1:6000,9))</f>
        <v>210.64558500000001</v>
      </c>
      <c r="CT23" s="216">
        <f>IF(ISERROR(VLOOKUP(CT9,'SP Pigs'!1:6000,9)), "-",VLOOKUP(CT9,'SP Pigs'!1:6000,9))</f>
        <v>213.80857500000002</v>
      </c>
      <c r="CU23" s="216">
        <f>IF(ISERROR(VLOOKUP(CU9,'SP Pigs'!1:6000,9)), "-",VLOOKUP(CU9,'SP Pigs'!1:6000,9))</f>
        <v>215.39005500000005</v>
      </c>
      <c r="CV23" s="216">
        <f>IF(ISERROR(VLOOKUP(CV9,'SP Pigs'!1:6000,9)), "-",VLOOKUP(CV9,'SP Pigs'!1:6000,9))</f>
        <v>213.81340500000002</v>
      </c>
      <c r="CW23" s="216">
        <f>IF(ISERROR(VLOOKUP(CW9,'SP Pigs'!1:6000,9)), "-",VLOOKUP(CW9,'SP Pigs'!1:6000,9))</f>
        <v>211.39322999999996</v>
      </c>
      <c r="CX23" s="216">
        <f>IF(ISERROR(VLOOKUP(CX9,'SP Pigs'!1:6000,9)), "-",VLOOKUP(CX9,'SP Pigs'!1:6000,9))</f>
        <v>211.32906000000006</v>
      </c>
      <c r="CY23" s="216">
        <f>IF(ISERROR(VLOOKUP(CY9,'SP Pigs'!1:6000,9)), "-",VLOOKUP(CY9,'SP Pigs'!1:6000,9))</f>
        <v>208.53792642857144</v>
      </c>
      <c r="CZ23" s="216">
        <f>IF(ISERROR(VLOOKUP(CZ9,'SP Pigs'!1:6000,9)), "-",VLOOKUP(CZ9,'SP Pigs'!1:6000,9))</f>
        <v>207.31476214285715</v>
      </c>
      <c r="DA23" s="216">
        <f>IF(ISERROR(VLOOKUP(DA9,'SP Pigs'!1:6000,9)), "-",VLOOKUP(DA9,'SP Pigs'!1:6000,9))</f>
        <v>207.30454071428568</v>
      </c>
      <c r="DB23" s="216">
        <f>IF(ISERROR(VLOOKUP(DB9,'SP Pigs'!1:6000,9)), "-",VLOOKUP(DB9,'SP Pigs'!1:6000,9))</f>
        <v>208.72020857142849</v>
      </c>
      <c r="DC23" s="216">
        <f>IF(ISERROR(VLOOKUP(DC9,'SP Pigs'!1:6000,9)), "-",VLOOKUP(DC9,'SP Pigs'!1:6000,9))</f>
        <v>208.22473571428569</v>
      </c>
      <c r="DD23" s="216">
        <f>IF(ISERROR(VLOOKUP(DD9,'SP Pigs'!1:6000,9)), "-",VLOOKUP(DD9,'SP Pigs'!1:6000,9))</f>
        <v>206.16905</v>
      </c>
      <c r="DE23" s="216">
        <f>IF(ISERROR(VLOOKUP(DE9,'SP Pigs'!1:6000,9)), "-",VLOOKUP(DE9,'SP Pigs'!1:6000,9))</f>
        <v>205.54192999999995</v>
      </c>
      <c r="DF23" s="216">
        <f>IF(ISERROR(VLOOKUP(DF9,'SP Pigs'!1:6000,9)), "-",VLOOKUP(DF9,'SP Pigs'!1:6000,9))</f>
        <v>205.40893499999996</v>
      </c>
      <c r="DG23" s="216">
        <f>IF(ISERROR(VLOOKUP(DG9,'SP Pigs'!1:6000,9)), "-",VLOOKUP(DG9,'SP Pigs'!1:6000,9))</f>
        <v>205.31077999999999</v>
      </c>
      <c r="DH23" s="216">
        <f>IF(ISERROR(VLOOKUP(DH9,'SP Pigs'!1:6000,9)), "-",VLOOKUP(DH9,'SP Pigs'!1:6000,9))</f>
        <v>205.69502499999993</v>
      </c>
      <c r="DI23" s="216">
        <f>IF(ISERROR(VLOOKUP(DI9,'SP Pigs'!1:6000,9)), "-",VLOOKUP(DI9,'SP Pigs'!1:6000,9))</f>
        <v>205.89803499999996</v>
      </c>
      <c r="DJ23" s="216">
        <f>IF(ISERROR(VLOOKUP(DJ9,'SP Pigs'!1:6000,9)), "-",VLOOKUP(DJ9,'SP Pigs'!1:6000,9))</f>
        <v>205.43607000000003</v>
      </c>
      <c r="DK23" s="216">
        <f>IF(ISERROR(VLOOKUP(DK9,'SP Pigs'!1:6000,9)), "-",VLOOKUP(DK9,'SP Pigs'!1:6000,9))</f>
        <v>206.95160999999999</v>
      </c>
      <c r="DL23" s="216">
        <f>IF(ISERROR(VLOOKUP(DL9,'SP Pigs'!1:6000,9)), "-",VLOOKUP(DL9,'SP Pigs'!1:6000,9))</f>
        <v>207.43635499999996</v>
      </c>
      <c r="DM23" s="216">
        <f>IF(ISERROR(VLOOKUP(DM9,'SP Pigs'!1:6000,9)), "-",VLOOKUP(DM9,'SP Pigs'!1:6000,9))</f>
        <v>207.36466499999997</v>
      </c>
      <c r="DN23" s="216">
        <f>IF(ISERROR(VLOOKUP(DN9,'SP Pigs'!1:6000,9)), "-",VLOOKUP(DN9,'SP Pigs'!1:6000,9))</f>
        <v>208.63431499999993</v>
      </c>
      <c r="DO23" s="216">
        <f>IF(ISERROR(VLOOKUP(DO9,'SP Pigs'!1:6000,9)), "-",VLOOKUP(DO9,'SP Pigs'!1:6000,9))</f>
        <v>208.75658999999999</v>
      </c>
      <c r="DP23" s="216">
        <f>IF(ISERROR(VLOOKUP(DP9,'SP Pigs'!1:6000,9)), "-",VLOOKUP(DP9,'SP Pigs'!1:6000,9))</f>
        <v>208.83832999999998</v>
      </c>
      <c r="DQ23" s="216">
        <f>IF(ISERROR(VLOOKUP(DQ9,'SP Pigs'!1:6000,9)), "-",VLOOKUP(DQ9,'SP Pigs'!1:6000,9))</f>
        <v>210.10798</v>
      </c>
      <c r="DR23" s="216">
        <f>IF(ISERROR(VLOOKUP(DR9,'SP Pigs'!1:6000,9)), "-",VLOOKUP(DR9,'SP Pigs'!1:6000,9))</f>
        <v>209.73780500000001</v>
      </c>
      <c r="DS23" s="216">
        <f>IF(ISERROR(VLOOKUP(DS9,'SP Pigs'!1:6000,9)), "-",VLOOKUP(DS9,'SP Pigs'!1:6000,9))</f>
        <v>210.71466499999997</v>
      </c>
      <c r="DT23" s="216">
        <f>IF(ISERROR(VLOOKUP(DT9,'SP Pigs'!1:6000,9)), "-",VLOOKUP(DT9,'SP Pigs'!1:6000,9))</f>
        <v>211.37930499999996</v>
      </c>
      <c r="DU23" s="216">
        <f>IF(ISERROR(VLOOKUP(DU9,'SP Pigs'!1:6000,9)), "-",VLOOKUP(DU9,'SP Pigs'!1:6000,9))</f>
        <v>210.60042999999999</v>
      </c>
      <c r="DV23" s="216">
        <f>IF(ISERROR(VLOOKUP(DV9,'SP Pigs'!1:6000,9)), "-",VLOOKUP(DV9,'SP Pigs'!1:6000,9))</f>
        <v>209.09594499999997</v>
      </c>
      <c r="DW23" s="216">
        <f>IF(ISERROR(VLOOKUP(DW9,'SP Pigs'!1:6000,9)), "-",VLOOKUP(DW9,'SP Pigs'!1:6000,9))</f>
        <v>207.1036928571429</v>
      </c>
      <c r="DX23" s="216">
        <f>IF(ISERROR(VLOOKUP(DX9,'SP Pigs'!1:6000,9)), "-",VLOOKUP(DX9,'SP Pigs'!1:6000,9))</f>
        <v>207.18938571428569</v>
      </c>
      <c r="DY23" s="216">
        <f>IF(ISERROR(VLOOKUP(DY9,'SP Pigs'!1:6000,9)), "-",VLOOKUP(DY9,'SP Pigs'!1:6000,9))</f>
        <v>204.37315428571429</v>
      </c>
      <c r="DZ23" s="216">
        <f>IF(ISERROR(VLOOKUP(DZ9,'SP Pigs'!1:6000,9)), "-",VLOOKUP(DZ9,'SP Pigs'!1:6000,9))</f>
        <v>202.20546642857141</v>
      </c>
      <c r="EA23" s="216">
        <f>IF(ISERROR(VLOOKUP(EA9,'SP Pigs'!1:6000,9)), "-",VLOOKUP(EA9,'SP Pigs'!1:6000,9))</f>
        <v>202.54561857142855</v>
      </c>
      <c r="EB23" s="216">
        <f>IF(ISERROR(VLOOKUP(EB9,'SP Pigs'!1:6000,9)), "-",VLOOKUP(EB9,'SP Pigs'!1:6000,9))</f>
        <v>203.72050999999999</v>
      </c>
      <c r="EC23" s="216">
        <f>IF(ISERROR(VLOOKUP(EC9,'SP Pigs'!1:6000,9)), "-",VLOOKUP(EC9,'SP Pigs'!1:6000,9))</f>
        <v>203.96023</v>
      </c>
      <c r="ED23" s="216">
        <f>IF(ISERROR(VLOOKUP(ED9,'SP Pigs'!1:6000,9)), "-",VLOOKUP(ED9,'SP Pigs'!1:6000,9))</f>
        <v>201.32199285714285</v>
      </c>
      <c r="EE23" s="216">
        <f>IF(ISERROR(VLOOKUP(EE9,'SP Pigs'!1:6000,9)), "-",VLOOKUP(EE9,'SP Pigs'!1:6000,9))</f>
        <v>202.07572785714282</v>
      </c>
      <c r="EF23" s="216">
        <f>IF(ISERROR(VLOOKUP(EF9,'SP Pigs'!1:6000,9)), "-",VLOOKUP(EF9,'SP Pigs'!1:6000,9))</f>
        <v>204.48873357142853</v>
      </c>
      <c r="EG23" s="216">
        <f>IF(ISERROR(VLOOKUP(EG9,'SP Pigs'!1:6000,9)), "-",VLOOKUP(EG9,'SP Pigs'!1:6000,9))</f>
        <v>204.54701714285713</v>
      </c>
      <c r="EH23" s="216">
        <f>IF(ISERROR(VLOOKUP(EH9,'SP Pigs'!1:6000,9)), "-",VLOOKUP(EH9,'SP Pigs'!1:6000,9))</f>
        <v>205.23094357142858</v>
      </c>
      <c r="EI23" s="216">
        <f>IF(ISERROR(VLOOKUP(EI9,'SP Pigs'!1:6000,9)), "-",VLOOKUP(EI9,'SP Pigs'!1:6000,9))</f>
        <v>207.19019357142852</v>
      </c>
      <c r="EJ23" s="216">
        <f>IF(ISERROR(VLOOKUP(EJ9,'SP Pigs'!1:6000,9)), "-",VLOOKUP(EJ9,'SP Pigs'!1:6000,9))</f>
        <v>207.62221642857139</v>
      </c>
      <c r="EK23" s="216">
        <f>IF(ISERROR(VLOOKUP(EK9,'SP Pigs'!1:6000,9)), "-",VLOOKUP(EK9,'SP Pigs'!1:6000,9))</f>
        <v>207.76216285714284</v>
      </c>
      <c r="EL23" s="216">
        <f>IF(ISERROR(VLOOKUP(EL9,'SP Pigs'!1:6000,9)), "-",VLOOKUP(EL9,'SP Pigs'!1:6000,9))</f>
        <v>207.32882285714282</v>
      </c>
      <c r="EM23" s="216">
        <f>IF(ISERROR(VLOOKUP(EM9,'SP Pigs'!1:6000,9)), "-",VLOOKUP(EM9,'SP Pigs'!1:6000,9))</f>
        <v>207.38974071428569</v>
      </c>
      <c r="EN23" s="216">
        <f>IF(ISERROR(VLOOKUP(EN9,'SP Pigs'!1:6000,9)), "-",VLOOKUP(EN9,'SP Pigs'!1:6000,9))</f>
        <v>204.61913071428569</v>
      </c>
      <c r="EO23" s="216">
        <f>IF(ISERROR(VLOOKUP(EO9,'SP Pigs'!1:6000,9)), "-",VLOOKUP(EO9,'SP Pigs'!1:6000,9))</f>
        <v>201.48531857142854</v>
      </c>
      <c r="EP23" s="216">
        <f>IF(ISERROR(VLOOKUP(EP9,'SP Pigs'!1:6000,9)), "-",VLOOKUP(EP9,'SP Pigs'!1:6000,9))</f>
        <v>201.15998428571422</v>
      </c>
      <c r="EQ23" s="216">
        <f>IF(ISERROR(VLOOKUP(EQ9,'SP Pigs'!1:6000,9)), "-",VLOOKUP(EQ9,'SP Pigs'!1:6000,9))</f>
        <v>202.17122071428565</v>
      </c>
      <c r="ER23" s="216">
        <f>IF(ISERROR(VLOOKUP(ER9,'SP Pigs'!1:6000,9)), "-",VLOOKUP(ER9,'SP Pigs'!1:6000,9))</f>
        <v>202.24201714285712</v>
      </c>
      <c r="ES23" s="216">
        <f>IF(ISERROR(VLOOKUP(ES9,'SP Pigs'!1:6000,9)), "-",VLOOKUP(ES9,'SP Pigs'!1:6000,9))</f>
        <v>204.69136499999999</v>
      </c>
      <c r="ET23" s="216">
        <f>IF(ISERROR(VLOOKUP(ET9,'SP Pigs'!1:6000,9)), "-",VLOOKUP(ET9,'SP Pigs'!1:6000,9))</f>
        <v>202.14569999999998</v>
      </c>
      <c r="EU23" s="216">
        <f>IF(ISERROR(VLOOKUP(EU9,'SP Pigs'!1:6000,9)), "-",VLOOKUP(EU9,'SP Pigs'!1:6000,9))</f>
        <v>211.90583785714284</v>
      </c>
      <c r="EV23" s="216">
        <f>IF(ISERROR(VLOOKUP(EV9,'SP Pigs'!1:6000,9)), "-",VLOOKUP(EV9,'SP Pigs'!1:6000,9))</f>
        <v>214.79587714285714</v>
      </c>
      <c r="EW23" s="216">
        <f>IF(ISERROR(VLOOKUP(EW9,'SP Pigs'!1:6000,9)), "-",VLOOKUP(EW9,'SP Pigs'!1:6000,9))</f>
        <v>223.78178071428576</v>
      </c>
      <c r="EX23" s="216">
        <f>IF(ISERROR(VLOOKUP(EX9,'SP Pigs'!1:6000,9)), "-",VLOOKUP(EX9,'SP Pigs'!1:6000,9))</f>
        <v>233.25649642857144</v>
      </c>
      <c r="EY23" s="216">
        <f>IF(ISERROR(VLOOKUP(EY9,'SP Pigs'!1:6000,9)), "-",VLOOKUP(EY9,'SP Pigs'!1:6000,9))</f>
        <v>243.92704857142854</v>
      </c>
      <c r="EZ23" s="216">
        <f>IF(ISERROR(VLOOKUP(EZ9,'SP Pigs'!1:6000,9)), "-",VLOOKUP(EZ9,'SP Pigs'!1:6000,9))</f>
        <v>245.19307357142856</v>
      </c>
      <c r="FA23" s="216">
        <f>IF(ISERROR(VLOOKUP(FA9,'SP Pigs'!1:6000,9)), "-",VLOOKUP(FA9,'SP Pigs'!1:6000,9))</f>
        <v>245.88440857142854</v>
      </c>
      <c r="FB23" s="216">
        <f>IF(ISERROR(VLOOKUP(FB9,'SP Pigs'!1:6000,9)), "-",VLOOKUP(FB9,'SP Pigs'!1:6000,9))</f>
        <v>245.90960714285717</v>
      </c>
      <c r="FC23" s="216">
        <f>IF(ISERROR(VLOOKUP(FC9,'SP Pigs'!1:6000,9)), "-",VLOOKUP(FC9,'SP Pigs'!1:6000,9))</f>
        <v>244.94474571428572</v>
      </c>
      <c r="FD23" s="216">
        <f>IF(ISERROR(VLOOKUP(FD9,'SP Pigs'!1:6000,9)), "-",VLOOKUP(FD9,'SP Pigs'!1:6000,9))</f>
        <v>244.51352499999993</v>
      </c>
      <c r="FE23" s="216">
        <f>IF(ISERROR(VLOOKUP(FE9,'SP Pigs'!1:6000,9)), "-",VLOOKUP(FE9,'SP Pigs'!1:6000,9))</f>
        <v>247.43208857142852</v>
      </c>
      <c r="FF23" s="216">
        <f>IF(ISERROR(VLOOKUP(FF9,'SP Pigs'!1:6000,9)), "-",VLOOKUP(FF9,'SP Pigs'!1:6000,9))</f>
        <v>250.29537785714285</v>
      </c>
      <c r="FG23" s="216">
        <f>IF(ISERROR(VLOOKUP(FG9,'SP Pigs'!1:6000,9)), "-",VLOOKUP(FG9,'SP Pigs'!1:6000,9))</f>
        <v>251.45938928571425</v>
      </c>
      <c r="FH23" s="216">
        <f>IF(ISERROR(VLOOKUP(FH9,'SP Pigs'!1:6000,9)), "-",VLOOKUP(FH9,'SP Pigs'!1:6000,9))</f>
        <v>252.22469428571426</v>
      </c>
      <c r="FI23" s="216">
        <f>IF(ISERROR(VLOOKUP(FI9,'SP Pigs'!1:6000,9)), "-",VLOOKUP(FI9,'SP Pigs'!1:6000,9))</f>
        <v>253.18345928571429</v>
      </c>
      <c r="FJ23" s="216">
        <f>IF(ISERROR(VLOOKUP(FJ9,'SP Pigs'!1:6000,9)), "-",VLOOKUP(FJ9,'SP Pigs'!1:6000,9))</f>
        <v>253.86097571428564</v>
      </c>
      <c r="FK23" s="216">
        <f>IF(ISERROR(VLOOKUP(FK9,'SP Pigs'!1:6000,9)), "-",VLOOKUP(FK9,'SP Pigs'!1:6000,9))</f>
        <v>254.67464571428567</v>
      </c>
      <c r="FL23" s="216">
        <f>IF(ISERROR(VLOOKUP(FL9,'SP Pigs'!1:6000,9)), "-",VLOOKUP(FL9,'SP Pigs'!1:6000,9))</f>
        <v>255.11602714285709</v>
      </c>
      <c r="FM23" s="216">
        <f>IF(ISERROR(VLOOKUP(FM9,'SP Pigs'!1:6000,9)), "-",VLOOKUP(FM9,'SP Pigs'!1:6000,9))</f>
        <v>255.47978071428568</v>
      </c>
      <c r="FN23" s="216">
        <f>IF(ISERROR(VLOOKUP(FN9,'SP Pigs'!1:6000,9)), "-",VLOOKUP(FN9,'SP Pigs'!1:6000,9))</f>
        <v>253.10227999999998</v>
      </c>
      <c r="FO23" s="216">
        <f>IF(ISERROR(VLOOKUP(FO9,'SP Pigs'!1:6000,9)), "-",VLOOKUP(FO9,'SP Pigs'!1:6000,9))</f>
        <v>252.06515357142854</v>
      </c>
      <c r="FP23" s="216">
        <f>IF(ISERROR(VLOOKUP(FP9,'SP Pigs'!1:6000,9)), "-",VLOOKUP(FP9,'SP Pigs'!1:6000,9))</f>
        <v>256.37089714285713</v>
      </c>
      <c r="FQ23" s="216">
        <f>IF(ISERROR(VLOOKUP(FQ9,'SP Pigs'!1:6000,9)), "-",VLOOKUP(FQ9,'SP Pigs'!1:6000,9))</f>
        <v>262.27770499999997</v>
      </c>
      <c r="FR23" s="216">
        <f>IF(ISERROR(VLOOKUP(FR9,'SP Pigs'!1:6000,9)), "-",VLOOKUP(FR9,'SP Pigs'!1:6000,9))</f>
        <v>262.0923735714286</v>
      </c>
      <c r="FS23" s="216">
        <f>IF(ISERROR(VLOOKUP(FS9,'SP Pigs'!1:6000,9)), "-",VLOOKUP(FS9,'SP Pigs'!1:6000,9))</f>
        <v>272.90440000000001</v>
      </c>
      <c r="FT23" s="216">
        <f>IF(ISERROR(VLOOKUP(FT9,'SP Pigs'!1:6000,9)), "-",VLOOKUP(FT9,'SP Pigs'!1:6000,9))</f>
        <v>271.33844285714281</v>
      </c>
      <c r="FU23" s="216">
        <f>IF(ISERROR(VLOOKUP(FU9,'SP Pigs'!1:6000,9)), "-",VLOOKUP(FU9,'SP Pigs'!1:6000,9))</f>
        <v>270.13830357142859</v>
      </c>
      <c r="FV23" s="216">
        <f>IF(ISERROR(VLOOKUP(FV9,'SP Pigs'!1:6000,9)), "-",VLOOKUP(FV9,'SP Pigs'!1:6000,9))</f>
        <v>267.17496500000004</v>
      </c>
      <c r="FW23" s="216">
        <f>IF(ISERROR(VLOOKUP(FW9,'SP Pigs'!1:6000,9)), "-",VLOOKUP(FW9,'SP Pigs'!1:6000,9))</f>
        <v>265.41304928571424</v>
      </c>
      <c r="FX23" s="216">
        <f>IF(ISERROR(VLOOKUP(FX9,'SP Pigs'!1:6000,9)), "-",VLOOKUP(FX9,'SP Pigs'!1:6000,9))</f>
        <v>265.03824642857148</v>
      </c>
      <c r="FY23" s="216">
        <f>IF(ISERROR(VLOOKUP(FY9,'SP Pigs'!1:6000,9)), "-",VLOOKUP(FY9,'SP Pigs'!1:6000,9))</f>
        <v>266.19388857142849</v>
      </c>
      <c r="FZ23" s="216">
        <f>IF(ISERROR(VLOOKUP(FZ9,'SP Pigs'!1:6000,9)), "-",VLOOKUP(FZ9,'SP Pigs'!1:6000,9))</f>
        <v>266.57040285714288</v>
      </c>
      <c r="GA23" s="216">
        <f>IF(ISERROR(VLOOKUP(GA9,'SP Pigs'!1:6000,9)), "-",VLOOKUP(GA9,'SP Pigs'!1:6000,9))</f>
        <v>260.49183642857145</v>
      </c>
      <c r="GB23" s="216">
        <f>IF(ISERROR(VLOOKUP(GB9,'SP Pigs'!1:6000,9)), "-",VLOOKUP(GB9,'SP Pigs'!1:6000,9))</f>
        <v>267.19223428571422</v>
      </c>
      <c r="GC23" s="216">
        <f>IF(ISERROR(VLOOKUP(GC9,'SP Pigs'!1:6000,9)), "-",VLOOKUP(GC9,'SP Pigs'!1:6000,9))</f>
        <v>266.87654428571432</v>
      </c>
      <c r="GD23" s="216">
        <f>IF(ISERROR(VLOOKUP(GD9,'SP Pigs'!1:6000,9)), "-",VLOOKUP(GD9,'SP Pigs'!1:6000,9))</f>
        <v>266.73594285714285</v>
      </c>
      <c r="GE23" s="216">
        <f>IF(ISERROR(VLOOKUP(GE9,'SP Pigs'!1:6000,9)), "-",VLOOKUP(GE9,'SP Pigs'!1:6000,9))</f>
        <v>274.05979714285718</v>
      </c>
      <c r="GF23" s="216">
        <f>IF(ISERROR(VLOOKUP(GF9,'SP Pigs'!1:6000,9)), "-",VLOOKUP(GF9,'SP Pigs'!1:6000,9))</f>
        <v>273.75946714285715</v>
      </c>
      <c r="GG23" s="216">
        <f>IF(ISERROR(VLOOKUP(GG9,'SP Pigs'!1:6000,9)), "-",VLOOKUP(GG9,'SP Pigs'!1:6000,9))</f>
        <v>273.07665000000003</v>
      </c>
      <c r="GH23" s="216">
        <f>IF(ISERROR(VLOOKUP(GH9,'SP Pigs'!1:6000,9)), "-",VLOOKUP(GH9,'SP Pigs'!1:6000,9))</f>
        <v>277.73356785714282</v>
      </c>
      <c r="GI23" s="216">
        <f>IF(ISERROR(VLOOKUP(GI9,'SP Pigs'!1:6000,9)), "-",VLOOKUP(GI9,'SP Pigs'!1:6000,9))</f>
        <v>268.6273842857143</v>
      </c>
      <c r="GJ23" s="216">
        <f>IF(ISERROR(VLOOKUP(GJ9,'SP Pigs'!1:6000,9)), "-",VLOOKUP(GJ9,'SP Pigs'!1:6000,9))</f>
        <v>270.23538214285719</v>
      </c>
      <c r="GK23" s="216">
        <f>IF(ISERROR(VLOOKUP(GK9,'SP Pigs'!1:6000,9)), "-",VLOOKUP(GK9,'SP Pigs'!1:6000,9))</f>
        <v>272.8073571428572</v>
      </c>
      <c r="GL23" s="216">
        <f>IF(ISERROR(VLOOKUP(GL9,'SP Pigs'!1:6000,9)), "-",VLOOKUP(GL9,'SP Pigs'!1:6000,9))</f>
        <v>271.82877428571425</v>
      </c>
      <c r="GM23" s="216">
        <f>IF(ISERROR(VLOOKUP(GM9,'SP Pigs'!1:6000,9)), "-",VLOOKUP(GM9,'SP Pigs'!1:6000,9))</f>
        <v>261.50063571428569</v>
      </c>
      <c r="GN23" s="216">
        <f>IF(ISERROR(VLOOKUP(GN9,'SP Pigs'!1:6000,9)), "-",VLOOKUP(GN9,'SP Pigs'!1:6000,9))</f>
        <v>259.934685</v>
      </c>
      <c r="GO23" s="216">
        <f>IF(ISERROR(VLOOKUP(GO9,'SP Pigs'!1:6000,9)), "-",VLOOKUP(GO9,'SP Pigs'!1:6000,9))</f>
        <v>257.94586500000003</v>
      </c>
      <c r="GP23" s="216">
        <f>IF(ISERROR(VLOOKUP(GP9,'SP Pigs'!1:6000,9)), "-",VLOOKUP(GP9,'SP Pigs'!1:6000,9))</f>
        <v>256.81834500000002</v>
      </c>
      <c r="GQ23" s="216">
        <f>IF(ISERROR(VLOOKUP(GQ9,'SP Pigs'!1:6000,9)), "-",VLOOKUP(GQ9,'SP Pigs'!1:6000,9))</f>
        <v>255.21931928571428</v>
      </c>
      <c r="GR23" s="216">
        <f>IF(ISERROR(VLOOKUP(GR9,'SP Pigs'!1:6000,9)), "-",VLOOKUP(GR9,'SP Pigs'!1:6000,9))</f>
        <v>253.0541185714286</v>
      </c>
      <c r="GS23" s="216">
        <f>IF(ISERROR(VLOOKUP(GS9,'SP Pigs'!1:6000,9)), "-",VLOOKUP(GS9,'SP Pigs'!1:6000,9))</f>
        <v>251.29551214285706</v>
      </c>
      <c r="GT23" s="216">
        <f>IF(ISERROR(VLOOKUP(GT9,'SP Pigs'!1:6000,9)), "-",VLOOKUP(GT9,'SP Pigs'!1:6000,9))</f>
        <v>254.44360285714285</v>
      </c>
      <c r="GU23" s="216">
        <f>IF(ISERROR(VLOOKUP(GU9,'SP Pigs'!1:6000,9)), "-",VLOOKUP(GU9,'SP Pigs'!1:6000,9))</f>
        <v>263.30272571428571</v>
      </c>
      <c r="GV23" s="216">
        <f>IF(ISERROR(VLOOKUP(GV9,'SP Pigs'!1:6000,9)), "-",VLOOKUP(GV9,'SP Pigs'!1:6000,9))</f>
        <v>267.24735857142855</v>
      </c>
      <c r="GW23" s="216">
        <f>IF(ISERROR(VLOOKUP(GW9,'SP Pigs'!1:6000,9)), "-",VLOOKUP(GW9,'SP Pigs'!1:6000,9))</f>
        <v>276.6367814285714</v>
      </c>
      <c r="GX23" s="216">
        <f>IF(ISERROR(VLOOKUP(GX9,'SP Pigs'!1:6000,9)), "-",VLOOKUP(GX9,'SP Pigs'!1:6000,9))</f>
        <v>274.98307499999999</v>
      </c>
      <c r="GY23" s="216">
        <f>IF(ISERROR(VLOOKUP(GY9,'SP Pigs'!1:6000,9)), "-",VLOOKUP(GY9,'SP Pigs'!1:6000,9))</f>
        <v>266.69139428571424</v>
      </c>
      <c r="GZ23" s="216">
        <f>IF(ISERROR(VLOOKUP(GZ9,'SP Pigs'!1:6000,9)), "-",VLOOKUP(GZ9,'SP Pigs'!1:6000,9))</f>
        <v>264.62482714285716</v>
      </c>
      <c r="HA23" s="216">
        <f>IF(ISERROR(VLOOKUP(HA9,'SP Pigs'!1:6000,9)), "-",VLOOKUP(HA9,'SP Pigs'!1:6000,9))</f>
        <v>250.02732214285714</v>
      </c>
      <c r="HB23" s="216">
        <f>IF(ISERROR(VLOOKUP(HB9,'SP Pigs'!1:6000,9)), "-",VLOOKUP(HB9,'SP Pigs'!1:6000,9))</f>
        <v>237.58460785714286</v>
      </c>
      <c r="HC23" s="216">
        <f>IF(ISERROR(VLOOKUP(HC9,'SP Pigs'!1:6000,9)), "-",VLOOKUP(HC9,'SP Pigs'!1:6000,9))</f>
        <v>226.11050571428564</v>
      </c>
      <c r="HD23" s="216">
        <f>IF(ISERROR(VLOOKUP(HD9,'SP Pigs'!1:6000,9)), "-",VLOOKUP(HD9,'SP Pigs'!1:6000,9))</f>
        <v>221.50974857142859</v>
      </c>
      <c r="HE23" s="216">
        <f>IF(ISERROR(VLOOKUP(HE9,'SP Pigs'!1:6000,9)), "-",VLOOKUP(HE9,'SP Pigs'!1:6000,9))</f>
        <v>223.5866378571429</v>
      </c>
      <c r="HF23" s="216">
        <f>IF(ISERROR(VLOOKUP(HF9,'SP Pigs'!1:6000,9)), "-",VLOOKUP(HF9,'SP Pigs'!1:6000,9))</f>
        <v>226.64819357142858</v>
      </c>
      <c r="HG23" s="216">
        <f>IF(ISERROR(VLOOKUP(HG9,'SP Pigs'!1:6000,9)), "-",VLOOKUP(HG9,'SP Pigs'!1:6000,9))</f>
        <v>227.22834642857143</v>
      </c>
      <c r="HH23" s="216">
        <f>IF(ISERROR(VLOOKUP(HH9,'SP Pigs'!1:6000,9)), "-",VLOOKUP(HH9,'SP Pigs'!1:6000,9))</f>
        <v>226.87887857142854</v>
      </c>
      <c r="HI23" s="216">
        <f>IF(ISERROR(VLOOKUP(HI9,'SP Pigs'!1:6000,9)), "-",VLOOKUP(HI9,'SP Pigs'!1:6000,9))</f>
        <v>226.58373214285717</v>
      </c>
      <c r="HJ23" s="216">
        <f>IF(ISERROR(VLOOKUP(HJ9,'SP Pigs'!1:6000,9)), "-",VLOOKUP(HJ9,'SP Pigs'!1:6000,9))</f>
        <v>227.8447135714286</v>
      </c>
      <c r="HK23" s="216">
        <f>IF(ISERROR(VLOOKUP(HK9,'SP Pigs'!1:6000,9)), "-",VLOOKUP(HK9,'SP Pigs'!1:6000,9))</f>
        <v>229.26865928571431</v>
      </c>
      <c r="HL23" s="216">
        <f>IF(ISERROR(VLOOKUP(HL9,'SP Pigs'!1:6000,9)), "-",VLOOKUP(HL9,'SP Pigs'!1:6000,9))</f>
        <v>229.69019357142861</v>
      </c>
      <c r="HM23" s="216">
        <f>IF(ISERROR(VLOOKUP(HM9,'SP Pigs'!1:6000,9)), "-",VLOOKUP(HM9,'SP Pigs'!1:6000,9))</f>
        <v>227.96639357142854</v>
      </c>
      <c r="HN23" s="216">
        <f>IF(ISERROR(VLOOKUP(HN9,'SP Pigs'!1:6000,9)), "-",VLOOKUP(HN9,'SP Pigs'!1:6000,9))</f>
        <v>229.54678500000006</v>
      </c>
      <c r="HO23" s="216">
        <f>IF(ISERROR(VLOOKUP(HO9,'SP Pigs'!1:6000,9)), "-",VLOOKUP(HO9,'SP Pigs'!1:6000,9))</f>
        <v>230.32140857142861</v>
      </c>
      <c r="HP23" s="216">
        <f>IF(ISERROR(VLOOKUP(HP9,'SP Pigs'!1:6000,9)), "-",VLOOKUP(HP9,'SP Pigs'!1:6000,9))</f>
        <v>229.61740285714285</v>
      </c>
      <c r="HQ23" s="216">
        <f>IF(ISERROR(VLOOKUP(HQ9,'SP Pigs'!1:6000,9)), "-",VLOOKUP(HQ9,'SP Pigs'!1:6000,9))</f>
        <v>228.67329642857146</v>
      </c>
      <c r="HR23" s="216">
        <f>IF(ISERROR(VLOOKUP(HR9,'SP Pigs'!1:6000,9)), "-",VLOOKUP(HR9,'SP Pigs'!1:6000,9))</f>
        <v>228.71675357142857</v>
      </c>
      <c r="HS23" s="216">
        <f>IF(ISERROR(VLOOKUP(HS9,'SP Pigs'!1:6000,9)), "-",VLOOKUP(HS9,'SP Pigs'!1:6000,9))</f>
        <v>228.58493357142859</v>
      </c>
      <c r="HT23" s="216">
        <f>IF(ISERROR(VLOOKUP(HT9,'SP Pigs'!1:6000,9)), "-",VLOOKUP(HT9,'SP Pigs'!1:6000,9))</f>
        <v>230.11934142857146</v>
      </c>
      <c r="HU23" s="216">
        <f>IF(ISERROR(VLOOKUP(HU9,'SP Pigs'!1:6000,9)), "-",VLOOKUP(HU9,'SP Pigs'!1:6000,9))</f>
        <v>228.89803500000002</v>
      </c>
      <c r="HV23" s="216">
        <f>IF(ISERROR(VLOOKUP(HV9,'SP Pigs'!1:6000,9)), "-",VLOOKUP(HV9,'SP Pigs'!1:6000,9))</f>
        <v>239.87233142857139</v>
      </c>
      <c r="HW23" s="216">
        <f>IF(ISERROR(VLOOKUP(HW9,'SP Pigs'!1:6000,9)), "-",VLOOKUP(HW9,'SP Pigs'!1:6000,9))</f>
        <v>241.77329571428567</v>
      </c>
      <c r="HX23" s="216">
        <f>IF(ISERROR(VLOOKUP(HX9,'SP Pigs'!1:6000,9)), "-",VLOOKUP(HX9,'SP Pigs'!1:6000,9))</f>
        <v>241.09045428571426</v>
      </c>
      <c r="HY23" s="216">
        <f>IF(ISERROR(VLOOKUP(HY9,'SP Pigs'!1:6000,9)), "-",VLOOKUP(HY9,'SP Pigs'!1:6000,9))</f>
        <v>239.45298999999994</v>
      </c>
      <c r="HZ23" s="216">
        <f>IF(ISERROR(VLOOKUP(HZ9,'SP Pigs'!1:6000,9)), "-",VLOOKUP(HZ9,'SP Pigs'!1:6000,9))</f>
        <v>239.90658642857144</v>
      </c>
      <c r="IA23" s="216">
        <f>IF(ISERROR(VLOOKUP(IA9,'SP Pigs'!1:6000,9)), "-",VLOOKUP(IA9,'SP Pigs'!1:6000,9))</f>
        <v>239.07580857142858</v>
      </c>
      <c r="IB23" s="216">
        <f>IF(ISERROR(VLOOKUP(IB9,'SP Pigs'!1:6000,9)), "-",VLOOKUP(IB9,'SP Pigs'!1:6000,9))</f>
        <v>239.11081642857138</v>
      </c>
      <c r="IC23" s="216">
        <f>IF(ISERROR(VLOOKUP(IC9,'SP Pigs'!1:6000,9)), "-",VLOOKUP(IC9,'SP Pigs'!1:6000,9))</f>
        <v>235.81055428571429</v>
      </c>
      <c r="ID23" s="216">
        <f>IF(ISERROR(VLOOKUP(ID9,'SP Pigs'!1:6000,9)), "-",VLOOKUP(ID9,'SP Pigs'!1:6000,9))</f>
        <v>233.2286707142857</v>
      </c>
      <c r="IE23" s="216">
        <f>IF(ISERROR(VLOOKUP(IE9,'SP Pigs'!1:6000,9)), "-",VLOOKUP(IE9,'SP Pigs'!1:6000,9))</f>
        <v>227.39058642857142</v>
      </c>
      <c r="IF23" s="216">
        <f>IF(ISERROR(VLOOKUP(IF9,'SP Pigs'!1:6000,9)), "-",VLOOKUP(IF9,'SP Pigs'!1:6000,9))</f>
        <v>222.45152000000007</v>
      </c>
      <c r="IG23" s="216">
        <f>IF(ISERROR(VLOOKUP(IG9,'SP Pigs'!1:6000,9)), "-",VLOOKUP(IG9,'SP Pigs'!1:6000,9))</f>
        <v>221.67442500000004</v>
      </c>
      <c r="IH23" s="216">
        <f>IF(ISERROR(VLOOKUP(IH9,'SP Pigs'!1:6000,9)), "-",VLOOKUP(IH9,'SP Pigs'!1:6000,9))</f>
        <v>223.82643500000006</v>
      </c>
      <c r="II23" s="216">
        <f>IF(ISERROR(VLOOKUP(II9,'SP Pigs'!1:6000,9)), "-",VLOOKUP(II9,'SP Pigs'!1:6000,9))</f>
        <v>226.60643999999999</v>
      </c>
      <c r="IJ23" s="216">
        <f>IF(ISERROR(VLOOKUP(IJ9,'SP Pigs'!1:6000,9)), "-",VLOOKUP(IJ9,'SP Pigs'!1:6000,9))</f>
        <v>225.58297500000003</v>
      </c>
      <c r="IK23" s="216">
        <f>IF(ISERROR(VLOOKUP(IK9,'SP Pigs'!1:6000,9)), "-",VLOOKUP(IK9,'SP Pigs'!1:6000,9))</f>
        <v>224.95320500000005</v>
      </c>
      <c r="IL23" s="216" t="str">
        <f>IF(ISERROR(VLOOKUP(IL9,'SP Pigs'!1:6000,9)), "-",VLOOKUP(IL9,'SP Pigs'!1:6000,9))</f>
        <v>na</v>
      </c>
      <c r="IM23" s="216">
        <f>IF(ISERROR(VLOOKUP(IM9,'SP Pigs'!1:6000,9)), "-",VLOOKUP(IM9,'SP Pigs'!1:6000,9))</f>
        <v>224.17433500000007</v>
      </c>
      <c r="IN23" s="216">
        <f>IF(ISERROR(VLOOKUP(IN9,'SP Pigs'!1:6000,9)), "-",VLOOKUP(IN9,'SP Pigs'!1:6000,9))</f>
        <v>222.13237500000002</v>
      </c>
      <c r="IO23" s="216">
        <f>IF(ISERROR(VLOOKUP(IO9,'SP Pigs'!1:6000,9)), "-",VLOOKUP(IO9,'SP Pigs'!1:6000,9))</f>
        <v>220.96939500000002</v>
      </c>
      <c r="IP23" s="216">
        <f>IF(ISERROR(VLOOKUP(IP9,'SP Pigs'!1:6000,9)), "-",VLOOKUP(IP9,'SP Pigs'!1:6000,9))</f>
        <v>220.20898500000001</v>
      </c>
      <c r="IQ23" s="216">
        <f>IF(ISERROR(VLOOKUP(IQ9,'SP Pigs'!1:6000,9)), "-",VLOOKUP(IQ9,'SP Pigs'!1:6000,9))</f>
        <v>220.28683714285714</v>
      </c>
      <c r="IR23" s="216">
        <f>IF(ISERROR(VLOOKUP(IR9,'SP Pigs'!1:6000,9)), "-",VLOOKUP(IR9,'SP Pigs'!1:6000,9))</f>
        <v>223.27285000000003</v>
      </c>
      <c r="IS23" s="216">
        <f>IF(ISERROR(VLOOKUP(IS9,'SP Pigs'!1:6000,9)), "-",VLOOKUP(IS9,'SP Pigs'!1:6000,9))</f>
        <v>224.83111357142857</v>
      </c>
      <c r="IT23" s="216">
        <f>IF(ISERROR(VLOOKUP(IT9,'SP Pigs'!1:6000,9)), "-",VLOOKUP(IT9,'SP Pigs'!1:6000,9))</f>
        <v>232.40209285714292</v>
      </c>
      <c r="IU23" s="216">
        <f>IF(ISERROR(VLOOKUP(IU9,'SP Pigs'!1:6000,9)), "-",VLOOKUP(IU9,'SP Pigs'!1:6000,9))</f>
        <v>232.16236071428571</v>
      </c>
      <c r="IV23" s="216">
        <f>IF(ISERROR(VLOOKUP(IV9,'SP Pigs'!1:6000,9)), "-",VLOOKUP(IV9,'SP Pigs'!1:6000,9))</f>
        <v>245.86897928571426</v>
      </c>
      <c r="IW23" s="216">
        <f>IF(ISERROR(VLOOKUP(IW9,'SP Pigs'!1:6000,9)), "-",VLOOKUP(IW9,'SP Pigs'!1:6000,9))</f>
        <v>248.23342928571429</v>
      </c>
      <c r="IX23" s="216">
        <f>IF(ISERROR(VLOOKUP(IX9,'SP Pigs'!1:6000,9)), "-",VLOOKUP(IX9,'SP Pigs'!1:6000,9))</f>
        <v>248.77065857142861</v>
      </c>
      <c r="IY23" s="216">
        <f>IF(ISERROR(VLOOKUP(IY9,'SP Pigs'!1:6000,9)), "-",VLOOKUP(IY9,'SP Pigs'!1:6000,9))</f>
        <v>246.81736071428574</v>
      </c>
      <c r="IZ23" s="216">
        <f>IF(ISERROR(VLOOKUP(IZ9,'SP Pigs'!1:6000,9)), "-",VLOOKUP(IZ9,'SP Pigs'!1:6000,9))</f>
        <v>248.729715</v>
      </c>
      <c r="JA23" s="216">
        <f>IF(ISERROR(VLOOKUP(JA9,'SP Pigs'!1:6000,9)), "-",VLOOKUP(JA9,'SP Pigs'!1:6000,9))</f>
        <v>251.09203500000001</v>
      </c>
      <c r="JB23" s="216">
        <f>IF(ISERROR(VLOOKUP(JB9,'SP Pigs'!1:6000,9)), "-",VLOOKUP(JB9,'SP Pigs'!1:6000,9))</f>
        <v>250.77234428571424</v>
      </c>
      <c r="JC23" s="216">
        <f>IF(ISERROR(VLOOKUP(JC9,'SP Pigs'!1:6000,9)), "-",VLOOKUP(JC9,'SP Pigs'!1:6000,9))</f>
        <v>251.6164435714285</v>
      </c>
      <c r="JD23" s="216">
        <f>IF(ISERROR(VLOOKUP(JD9,'SP Pigs'!1:6000,9)), "-",VLOOKUP(JD9,'SP Pigs'!1:6000,9))</f>
        <v>244.99731785714286</v>
      </c>
      <c r="JE23" s="216">
        <f>IF(ISERROR(VLOOKUP(JE9,'SP Pigs'!1:6000,9)), "-",VLOOKUP(JE9,'SP Pigs'!1:6000,9))</f>
        <v>243.37173214285716</v>
      </c>
      <c r="JF23" s="240"/>
      <c r="JG23" s="240"/>
      <c r="JH23" s="240"/>
      <c r="JW23" s="231"/>
      <c r="JX23" s="231"/>
    </row>
    <row r="24" spans="2:284" ht="15" customHeight="1">
      <c r="B24" s="280"/>
      <c r="C24" s="221"/>
      <c r="D24" s="215" t="s">
        <v>13</v>
      </c>
      <c r="E24" s="217">
        <f>IF(ISERROR(VLOOKUP(E9,'SP Pigs'!1:6000,16)), "-",VLOOKUP(E9,'SP Pigs'!1:6000,16))</f>
        <v>107.59352714285713</v>
      </c>
      <c r="F24" s="217">
        <f>IF(ISERROR(VLOOKUP(F9,'SP Pigs'!1:6000,16)), "-",VLOOKUP(F9,'SP Pigs'!1:6000,16))</f>
        <v>108.21697642857143</v>
      </c>
      <c r="G24" s="217">
        <f>IF(ISERROR(VLOOKUP(G9,'SP Pigs'!1:6000,16)), "-",VLOOKUP(G9,'SP Pigs'!1:6000,16))</f>
        <v>113.32593571428571</v>
      </c>
      <c r="H24" s="217">
        <f>IF(ISERROR(VLOOKUP(H9,'SP Pigs'!1:6000,16)), "-",VLOOKUP(H9,'SP Pigs'!1:6000,16))</f>
        <v>120.0218692857143</v>
      </c>
      <c r="I24" s="217">
        <f>IF(ISERROR(VLOOKUP(I9,'SP Pigs'!1:6000,16)), "-",VLOOKUP(I9,'SP Pigs'!1:6000,16))</f>
        <v>121.3097342857143</v>
      </c>
      <c r="J24" s="217">
        <f>IF(ISERROR(VLOOKUP(J9,'SP Pigs'!1:6000,16)), "-",VLOOKUP(J9,'SP Pigs'!1:6000,16))</f>
        <v>120.12208285714286</v>
      </c>
      <c r="K24" s="217">
        <f>IF(ISERROR(VLOOKUP(K9,'SP Pigs'!1:6000,16)), "-",VLOOKUP(K9,'SP Pigs'!1:6000,16))</f>
        <v>136.23655000000002</v>
      </c>
      <c r="L24" s="217">
        <f>IF(ISERROR(VLOOKUP(L9,'SP Pigs'!1:6000,16)), "-",VLOOKUP(L9,'SP Pigs'!1:6000,16))</f>
        <v>142.04071785714285</v>
      </c>
      <c r="M24" s="217">
        <f>IF(ISERROR(VLOOKUP(M9,'SP Pigs'!1:6000,16)), "-",VLOOKUP(M9,'SP Pigs'!1:6000,16))</f>
        <v>143.18930999999998</v>
      </c>
      <c r="N24" s="217">
        <f>IF(ISERROR(VLOOKUP(N9,'SP Pigs'!1:6000,16)), "-",VLOOKUP(N9,'SP Pigs'!1:6000,16))</f>
        <v>142.73602357142857</v>
      </c>
      <c r="O24" s="217">
        <f>IF(ISERROR(VLOOKUP(O9,'SP Pigs'!1:6000,16)), "-",VLOOKUP(O9,'SP Pigs'!1:6000,16))</f>
        <v>143.31328785714288</v>
      </c>
      <c r="P24" s="217">
        <f>IF(ISERROR(VLOOKUP(P9,'SP Pigs'!1:6000,16)), "-",VLOOKUP(P9,'SP Pigs'!1:6000,16))</f>
        <v>144.04400214285712</v>
      </c>
      <c r="Q24" s="217">
        <f>IF(ISERROR(VLOOKUP(Q9,'SP Pigs'!1:6000,16)), "-",VLOOKUP(Q9,'SP Pigs'!1:6000,16))</f>
        <v>145.86104500000002</v>
      </c>
      <c r="R24" s="217">
        <f>IF(ISERROR(VLOOKUP(R9,'SP Pigs'!1:6000,16)), "-",VLOOKUP(R9,'SP Pigs'!1:6000,16))</f>
        <v>147.50052428571431</v>
      </c>
      <c r="S24" s="217">
        <f>IF(ISERROR(VLOOKUP(S9,'SP Pigs'!1:6000,16)), "-",VLOOKUP(S9,'SP Pigs'!1:6000,16))</f>
        <v>146.2334657142857</v>
      </c>
      <c r="T24" s="217">
        <f>IF(ISERROR(VLOOKUP(T9,'SP Pigs'!1:6000,16)), "-",VLOOKUP(T9,'SP Pigs'!1:6000,16))</f>
        <v>144.55282285714287</v>
      </c>
      <c r="U24" s="217">
        <f>IF(ISERROR(VLOOKUP(U9,'SP Pigs'!1:6000,16)), "-",VLOOKUP(U9,'SP Pigs'!1:6000,16))</f>
        <v>143.48354428571429</v>
      </c>
      <c r="V24" s="217">
        <f>IF(ISERROR(VLOOKUP(V9,'SP Pigs'!1:6000,16)), "-",VLOOKUP(V9,'SP Pigs'!1:6000,16))</f>
        <v>144.7978557142857</v>
      </c>
      <c r="W24" s="217">
        <f>IF(ISERROR(VLOOKUP(W9,'SP Pigs'!1:6000,16)), "-",VLOOKUP(W9,'SP Pigs'!1:6000,16))</f>
        <v>146.48483142857145</v>
      </c>
      <c r="X24" s="217">
        <f>IF(ISERROR(VLOOKUP(X9,'SP Pigs'!1:6000,16)), "-",VLOOKUP(X9,'SP Pigs'!1:6000,16))</f>
        <v>147.23649285714282</v>
      </c>
      <c r="Y24" s="217">
        <f>IF(ISERROR(VLOOKUP(Y9,'SP Pigs'!1:6000,16)), "-",VLOOKUP(Y9,'SP Pigs'!1:6000,16))</f>
        <v>150.56246071428572</v>
      </c>
      <c r="Z24" s="217">
        <f>IF(ISERROR(VLOOKUP(Z9,'SP Pigs'!1:6000,16)), "-",VLOOKUP(Z9,'SP Pigs'!1:6000,16))</f>
        <v>150.96439999999998</v>
      </c>
      <c r="AA24" s="217">
        <f>IF(ISERROR(VLOOKUP(AA9,'SP Pigs'!1:6000,16)), "-",VLOOKUP(AA9,'SP Pigs'!1:6000,16))</f>
        <v>147.46391</v>
      </c>
      <c r="AB24" s="217">
        <f>IF(ISERROR(VLOOKUP(AB9,'SP Pigs'!1:6000,16)), "-",VLOOKUP(AB9,'SP Pigs'!1:6000,16))</f>
        <v>144.3731557142857</v>
      </c>
      <c r="AC24" s="217">
        <f>IF(ISERROR(VLOOKUP(AC9,'SP Pigs'!1:6000,16)), "-",VLOOKUP(AC9,'SP Pigs'!1:6000,16))</f>
        <v>144.53442500000006</v>
      </c>
      <c r="AD24" s="217">
        <f>IF(ISERROR(VLOOKUP(AD9,'SP Pigs'!1:6000,16)), "-",VLOOKUP(AD9,'SP Pigs'!1:6000,16))</f>
        <v>139.48384928571426</v>
      </c>
      <c r="AE24" s="217">
        <f>IF(ISERROR(VLOOKUP(AE9,'SP Pigs'!1:6000,16)), "-",VLOOKUP(AE9,'SP Pigs'!1:6000,16))</f>
        <v>136.61726357142859</v>
      </c>
      <c r="AF24" s="217">
        <f>IF(ISERROR(VLOOKUP(AF9,'SP Pigs'!1:6000,16)), "-",VLOOKUP(AF9,'SP Pigs'!1:6000,16))</f>
        <v>135.38685071428574</v>
      </c>
      <c r="AG24" s="217">
        <f>IF(ISERROR(VLOOKUP(AG9,'SP Pigs'!1:6000,16)), "-",VLOOKUP(AG9,'SP Pigs'!1:6000,16))</f>
        <v>134.32965571428571</v>
      </c>
      <c r="AH24" s="217">
        <f>IF(ISERROR(VLOOKUP(AH9,'SP Pigs'!1:6000,16)), "-",VLOOKUP(AH9,'SP Pigs'!1:6000,16))</f>
        <v>133.73799785714283</v>
      </c>
      <c r="AI24" s="217">
        <f>IF(ISERROR(VLOOKUP(AI9,'SP Pigs'!1:6000,16)), "-",VLOOKUP(AI9,'SP Pigs'!1:6000,16))</f>
        <v>132.83749142857141</v>
      </c>
      <c r="AJ24" s="217">
        <f>IF(ISERROR(VLOOKUP(AJ9,'SP Pigs'!1:6000,16)), "-",VLOOKUP(AJ9,'SP Pigs'!1:6000,16))</f>
        <v>133.92095214285715</v>
      </c>
      <c r="AK24" s="217">
        <f>IF(ISERROR(VLOOKUP(AK9,'SP Pigs'!1:6000,16)), "-",VLOOKUP(AK9,'SP Pigs'!1:6000,16))</f>
        <v>135.29560000000001</v>
      </c>
      <c r="AL24" s="217">
        <f>IF(ISERROR(VLOOKUP(AL9,'SP Pigs'!1:6000,16)), "-",VLOOKUP(AL9,'SP Pigs'!1:6000,16))</f>
        <v>135.10177714285717</v>
      </c>
      <c r="AM24" s="217">
        <f>IF(ISERROR(VLOOKUP(AM9,'SP Pigs'!1:6000,16)), "-",VLOOKUP(AM9,'SP Pigs'!1:6000,16))</f>
        <v>137.64864571428569</v>
      </c>
      <c r="AN24" s="217">
        <f>IF(ISERROR(VLOOKUP(AN9,'SP Pigs'!1:6000,16)), "-",VLOOKUP(AN9,'SP Pigs'!1:6000,16))</f>
        <v>137.8325057142857</v>
      </c>
      <c r="AO24" s="217">
        <f>IF(ISERROR(VLOOKUP(AO9,'SP Pigs'!1:6000,16)), "-",VLOOKUP(AO9,'SP Pigs'!1:6000,16))</f>
        <v>135.83427357142855</v>
      </c>
      <c r="AP24" s="217">
        <f>IF(ISERROR(VLOOKUP(AP9,'SP Pigs'!1:6000,16)), "-",VLOOKUP(AP9,'SP Pigs'!1:6000,16))</f>
        <v>135.79419571428571</v>
      </c>
      <c r="AQ24" s="217">
        <f>IF(ISERROR(VLOOKUP(AQ9,'SP Pigs'!1:6000,16)), "-",VLOOKUP(AQ9,'SP Pigs'!1:6000,16))</f>
        <v>135.69366142857143</v>
      </c>
      <c r="AR24" s="217">
        <f>IF(ISERROR(VLOOKUP(AR9,'SP Pigs'!1:6000,16)), "-",VLOOKUP(AR9,'SP Pigs'!1:6000,16))</f>
        <v>135.13845857142854</v>
      </c>
      <c r="AS24" s="217">
        <f>IF(ISERROR(VLOOKUP(AS9,'SP Pigs'!1:6000,16)), "-",VLOOKUP(AS9,'SP Pigs'!1:6000,16))</f>
        <v>134.45532357142852</v>
      </c>
      <c r="AT24" s="217">
        <f>IF(ISERROR(VLOOKUP(AT9,'SP Pigs'!1:6000,16)), "-",VLOOKUP(AT9,'SP Pigs'!1:6000,16))</f>
        <v>135.60988285714285</v>
      </c>
      <c r="AU24" s="217">
        <f>IF(ISERROR(VLOOKUP(AU9,'SP Pigs'!1:6000,16)), "-",VLOOKUP(AU9,'SP Pigs'!1:6000,16))</f>
        <v>137.50350500000002</v>
      </c>
      <c r="AV24" s="217">
        <f>IF(ISERROR(VLOOKUP(AV9,'SP Pigs'!1:6000,16)), "-",VLOOKUP(AV9,'SP Pigs'!1:6000,16))</f>
        <v>147.63207857142856</v>
      </c>
      <c r="AW24" s="217">
        <f>IF(ISERROR(VLOOKUP(AW9,'SP Pigs'!1:6000,16)), "-",VLOOKUP(AW9,'SP Pigs'!1:6000,16))</f>
        <v>146.90250214285714</v>
      </c>
      <c r="AX24" s="217">
        <f>IF(ISERROR(VLOOKUP(AX9,'SP Pigs'!1:6000,16)), "-",VLOOKUP(AX9,'SP Pigs'!1:6000,16))</f>
        <v>154.65950785714284</v>
      </c>
      <c r="AY24" s="217">
        <f>IF(ISERROR(VLOOKUP(AY9,'SP Pigs'!1:6000,16)), "-",VLOOKUP(AY9,'SP Pigs'!1:6000,16))</f>
        <v>158.65073000000004</v>
      </c>
      <c r="AZ24" s="217">
        <f>IF(ISERROR(VLOOKUP(AZ9,'SP Pigs'!1:6000,16)), "-",VLOOKUP(AZ9,'SP Pigs'!1:6000,16))</f>
        <v>166.27749785714283</v>
      </c>
      <c r="BA24" s="217">
        <f>IF(ISERROR(VLOOKUP(BA9,'SP Pigs'!1:6000,16)), "-",VLOOKUP(BA9,'SP Pigs'!1:6000,16))</f>
        <v>164.41298642857146</v>
      </c>
      <c r="BB24" s="217">
        <f>IF(ISERROR(VLOOKUP(BB9,'SP Pigs'!1:6000,16)), "-",VLOOKUP(BB9,'SP Pigs'!1:6000,16))</f>
        <v>165.26648357142858</v>
      </c>
      <c r="BC24" s="217">
        <f>IF(ISERROR(VLOOKUP(BC9,'SP Pigs'!1:6000,16)), "-",VLOOKUP(BC9,'SP Pigs'!1:6000,16))</f>
        <v>165.36255785714286</v>
      </c>
      <c r="BD24" s="217">
        <f>IF(ISERROR(VLOOKUP(BD9,'SP Pigs'!1:6000,16)), "-",VLOOKUP(BD9,'SP Pigs'!1:6000,16))</f>
        <v>165.09165071428572</v>
      </c>
      <c r="BE24" s="217">
        <f>IF(ISERROR(VLOOKUP(BE9,'SP Pigs'!1:6000,16)), "-",VLOOKUP(BE9,'SP Pigs'!1:6000,16))</f>
        <v>167.09887714285713</v>
      </c>
      <c r="BF24" s="217">
        <f>IF(ISERROR(VLOOKUP(BF9,'SP Pigs'!1:6000,16)), "-",VLOOKUP(BF9,'SP Pigs'!1:6000,16))</f>
        <v>169.23932285714287</v>
      </c>
      <c r="BG24" s="217">
        <f>IF(ISERROR(VLOOKUP(BG9,'SP Pigs'!1:6000,16)), "-",VLOOKUP(BG9,'SP Pigs'!1:6000,16))</f>
        <v>170.42209785714283</v>
      </c>
      <c r="BH24" s="217">
        <f>IF(ISERROR(VLOOKUP(BH9,'SP Pigs'!1:6000,16)), "-",VLOOKUP(BH9,'SP Pigs'!1:6000,16))</f>
        <v>170.5226407142857</v>
      </c>
      <c r="BI24" s="217">
        <f>IF(ISERROR(VLOOKUP(BI9,'SP Pigs'!1:6000,16)), "-",VLOOKUP(BI9,'SP Pigs'!1:6000,16))</f>
        <v>171.69480285714286</v>
      </c>
      <c r="BJ24" s="217">
        <f>IF(ISERROR(VLOOKUP(BJ9,'SP Pigs'!1:6000,16)), "-",VLOOKUP(BJ9,'SP Pigs'!1:6000,16))</f>
        <v>171.75289428571426</v>
      </c>
      <c r="BK24" s="217">
        <f>IF(ISERROR(VLOOKUP(BK9,'SP Pigs'!1:6000,16)), "-",VLOOKUP(BK9,'SP Pigs'!1:6000,16))</f>
        <v>172.14780428571427</v>
      </c>
      <c r="BL24" s="217">
        <f>IF(ISERROR(VLOOKUP(BL9,'SP Pigs'!1:6000,16)), "-",VLOOKUP(BL9,'SP Pigs'!1:6000,16))</f>
        <v>172.08664071428572</v>
      </c>
      <c r="BM24" s="217">
        <f>IF(ISERROR(VLOOKUP(BM9,'SP Pigs'!1:6000,16)), "-",VLOOKUP(BM9,'SP Pigs'!1:6000,16))</f>
        <v>172.69771785714286</v>
      </c>
      <c r="BN24" s="217">
        <f>IF(ISERROR(VLOOKUP(BN9,'SP Pigs'!1:6000,16)), "-",VLOOKUP(BN9,'SP Pigs'!1:6000,16))</f>
        <v>168.0975992857143</v>
      </c>
      <c r="BO24" s="217">
        <f>IF(ISERROR(VLOOKUP(BO9,'SP Pigs'!1:6000,16)), "-",VLOOKUP(BO9,'SP Pigs'!1:6000,16))</f>
        <v>169.39784000000003</v>
      </c>
      <c r="BP24" s="217">
        <f>IF(ISERROR(VLOOKUP(BP9,'SP Pigs'!1:6000,16)), "-",VLOOKUP(BP9,'SP Pigs'!1:6000,16))</f>
        <v>170.2064635714286</v>
      </c>
      <c r="BQ24" s="217">
        <f>IF(ISERROR(VLOOKUP(BQ9,'SP Pigs'!1:6000,16)), "-",VLOOKUP(BQ9,'SP Pigs'!1:6000,16))</f>
        <v>171.44985428571428</v>
      </c>
      <c r="BR24" s="217">
        <f>IF(ISERROR(VLOOKUP(BR9,'SP Pigs'!1:6000,16)), "-",VLOOKUP(BR9,'SP Pigs'!1:6000,16))</f>
        <v>172.44202214285713</v>
      </c>
      <c r="BS24" s="217">
        <f>IF(ISERROR(VLOOKUP(BS9,'SP Pigs'!1:6000,16)), "-",VLOOKUP(BS9,'SP Pigs'!1:6000,16))</f>
        <v>173.93880142857148</v>
      </c>
      <c r="BT24" s="217">
        <f>IF(ISERROR(VLOOKUP(BT9,'SP Pigs'!1:6000,16)), "-",VLOOKUP(BT9,'SP Pigs'!1:6000,16))</f>
        <v>169.27743928571431</v>
      </c>
      <c r="BU24" s="217">
        <f>IF(ISERROR(VLOOKUP(BU9,'SP Pigs'!1:6000,16)), "-",VLOOKUP(BU9,'SP Pigs'!1:6000,16))</f>
        <v>165.29596928571431</v>
      </c>
      <c r="BV24" s="217">
        <f>IF(ISERROR(VLOOKUP(BV9,'SP Pigs'!1:6000,16)), "-",VLOOKUP(BV9,'SP Pigs'!1:6000,16))</f>
        <v>161.77260928571431</v>
      </c>
      <c r="BW24" s="217">
        <f>IF(ISERROR(VLOOKUP(BW9,'SP Pigs'!1:6000,16)), "-",VLOOKUP(BW9,'SP Pigs'!1:6000,16))</f>
        <v>153.6268085714286</v>
      </c>
      <c r="BX24" s="217">
        <f>IF(ISERROR(VLOOKUP(BX9,'SP Pigs'!1:6000,16)), "-",VLOOKUP(BX9,'SP Pigs'!1:6000,16))</f>
        <v>150.77887999999996</v>
      </c>
      <c r="BY24" s="217">
        <f>IF(ISERROR(VLOOKUP(BY9,'SP Pigs'!1:6000,16)), "-",VLOOKUP(BY9,'SP Pigs'!1:6000,16))</f>
        <v>148.03752857142857</v>
      </c>
      <c r="BZ24" s="217">
        <f>IF(ISERROR(VLOOKUP(BZ9,'SP Pigs'!1:6000,16)), "-",VLOOKUP(BZ9,'SP Pigs'!1:6000,16))</f>
        <v>146.22622500000003</v>
      </c>
      <c r="CA24" s="217">
        <f>IF(ISERROR(VLOOKUP(CA9,'SP Pigs'!1:6000,16)), "-",VLOOKUP(CA9,'SP Pigs'!1:6000,16))</f>
        <v>143.35516071428572</v>
      </c>
      <c r="CB24" s="217">
        <f>IF(ISERROR(VLOOKUP(CB9,'SP Pigs'!1:6000,16)), "-",VLOOKUP(CB9,'SP Pigs'!1:6000,16))</f>
        <v>142.88512499999999</v>
      </c>
      <c r="CC24" s="217">
        <f>IF(ISERROR(VLOOKUP(CC9,'SP Pigs'!1:6000,16)), "-",VLOOKUP(CC9,'SP Pigs'!1:6000,16))</f>
        <v>139.13707499999998</v>
      </c>
      <c r="CD24" s="217">
        <f>IF(ISERROR(VLOOKUP(CD9,'SP Pigs'!1:6000,16)), "-",VLOOKUP(CD9,'SP Pigs'!1:6000,16))</f>
        <v>139.30402500000002</v>
      </c>
      <c r="CE24" s="217">
        <f>IF(ISERROR(VLOOKUP(CE9,'SP Pigs'!1:6000,16)), "-",VLOOKUP(CE9,'SP Pigs'!1:6000,16))</f>
        <v>140.58810000000003</v>
      </c>
      <c r="CF24" s="217">
        <f>IF(ISERROR(VLOOKUP(CF9,'SP Pigs'!1:6000,16)), "-",VLOOKUP(CF9,'SP Pigs'!1:6000,16))</f>
        <v>140.14755</v>
      </c>
      <c r="CG24" s="217">
        <f>IF(ISERROR(VLOOKUP(CG9,'SP Pigs'!1:6000,16)), "-",VLOOKUP(CG9,'SP Pigs'!1:6000,16))</f>
        <v>139.621725</v>
      </c>
      <c r="CH24" s="217">
        <f>IF(ISERROR(VLOOKUP(CH9,'SP Pigs'!1:6000,16)), "-",VLOOKUP(CH9,'SP Pigs'!1:6000,16))</f>
        <v>138.48210000000003</v>
      </c>
      <c r="CI24" s="217">
        <f>IF(ISERROR(VLOOKUP(CI9,'SP Pigs'!1:6000,16)), "-",VLOOKUP(CI9,'SP Pigs'!1:6000,16))</f>
        <v>138.69382500000003</v>
      </c>
      <c r="CJ24" s="217">
        <f>IF(ISERROR(VLOOKUP(CJ9,'SP Pigs'!1:6000,16)), "-",VLOOKUP(CJ9,'SP Pigs'!1:6000,16))</f>
        <v>139.31550000000001</v>
      </c>
      <c r="CK24" s="217">
        <f>IF(ISERROR(VLOOKUP(CK9,'SP Pigs'!1:6000,16)), "-",VLOOKUP(CK9,'SP Pigs'!1:6000,16))</f>
        <v>139.61497500000002</v>
      </c>
      <c r="CL24" s="217">
        <f>IF(ISERROR(VLOOKUP(CL9,'SP Pigs'!1:6000,16)), "-",VLOOKUP(CL9,'SP Pigs'!1:6000,16))</f>
        <v>139.92930000000001</v>
      </c>
      <c r="CM24" s="217">
        <f>IF(ISERROR(VLOOKUP(CM9,'SP Pigs'!1:6000,16)), "-",VLOOKUP(CM9,'SP Pigs'!1:6000,16))</f>
        <v>139.78732500000001</v>
      </c>
      <c r="CN24" s="217">
        <f>IF(ISERROR(VLOOKUP(CN9,'SP Pigs'!1:6000,16)), "-",VLOOKUP(CN9,'SP Pigs'!1:6000,16))</f>
        <v>139.58820000000006</v>
      </c>
      <c r="CO24" s="217">
        <f>IF(ISERROR(VLOOKUP(CO9,'SP Pigs'!1:6000,16)), "-",VLOOKUP(CO9,'SP Pigs'!1:6000,16))</f>
        <v>137.96347500000005</v>
      </c>
      <c r="CP24" s="217">
        <f>IF(ISERROR(VLOOKUP(CP9,'SP Pigs'!1:6000,16)), "-",VLOOKUP(CP9,'SP Pigs'!1:6000,16))</f>
        <v>138.22537500000001</v>
      </c>
      <c r="CQ24" s="217">
        <f>IF(ISERROR(VLOOKUP(CQ9,'SP Pigs'!1:6000,16)), "-",VLOOKUP(CQ9,'SP Pigs'!1:6000,16))</f>
        <v>139.26847500000002</v>
      </c>
      <c r="CR24" s="217">
        <f>IF(ISERROR(VLOOKUP(CR9,'SP Pigs'!1:6000,16)), "-",VLOOKUP(CR9,'SP Pigs'!1:6000,16))</f>
        <v>144.29558928571427</v>
      </c>
      <c r="CS24" s="217">
        <f>IF(ISERROR(VLOOKUP(CS9,'SP Pigs'!1:6000,16)), "-",VLOOKUP(CS9,'SP Pigs'!1:6000,16))</f>
        <v>146.171255</v>
      </c>
      <c r="CT24" s="217">
        <f>IF(ISERROR(VLOOKUP(CT9,'SP Pigs'!1:6000,16)), "-",VLOOKUP(CT9,'SP Pigs'!1:6000,16))</f>
        <v>149.17906785714288</v>
      </c>
      <c r="CU24" s="217">
        <f>IF(ISERROR(VLOOKUP(CU9,'SP Pigs'!1:6000,16)), "-",VLOOKUP(CU9,'SP Pigs'!1:6000,16))</f>
        <v>150.28250214285717</v>
      </c>
      <c r="CV24" s="217">
        <f>IF(ISERROR(VLOOKUP(CV9,'SP Pigs'!1:6000,16)), "-",VLOOKUP(CV9,'SP Pigs'!1:6000,16))</f>
        <v>149.18243785714287</v>
      </c>
      <c r="CW24" s="217">
        <f>IF(ISERROR(VLOOKUP(CW9,'SP Pigs'!1:6000,16)), "-",VLOOKUP(CW9,'SP Pigs'!1:6000,16))</f>
        <v>147.49382714285713</v>
      </c>
      <c r="CX24" s="217">
        <f>IF(ISERROR(VLOOKUP(CX9,'SP Pigs'!1:6000,16)), "-",VLOOKUP(CX9,'SP Pigs'!1:6000,16))</f>
        <v>147.44905428571431</v>
      </c>
      <c r="CY24" s="217">
        <f>IF(ISERROR(VLOOKUP(CY9,'SP Pigs'!1:6000,16)), "-",VLOOKUP(CY9,'SP Pigs'!1:6000,16))</f>
        <v>147.33182642857145</v>
      </c>
      <c r="CZ24" s="217">
        <f>IF(ISERROR(VLOOKUP(CZ9,'SP Pigs'!1:6000,16)), "-",VLOOKUP(CZ9,'SP Pigs'!1:6000,16))</f>
        <v>146.46766214285717</v>
      </c>
      <c r="DA24" s="217">
        <f>IF(ISERROR(VLOOKUP(DA9,'SP Pigs'!1:6000,16)), "-",VLOOKUP(DA9,'SP Pigs'!1:6000,16))</f>
        <v>142.98363499999999</v>
      </c>
      <c r="DB24" s="217">
        <f>IF(ISERROR(VLOOKUP(DB9,'SP Pigs'!1:6000,16)), "-",VLOOKUP(DB9,'SP Pigs'!1:6000,16))</f>
        <v>143.08492285714283</v>
      </c>
      <c r="DC24" s="217">
        <f>IF(ISERROR(VLOOKUP(DC9,'SP Pigs'!1:6000,16)), "-",VLOOKUP(DC9,'SP Pigs'!1:6000,16))</f>
        <v>141.31107857142854</v>
      </c>
      <c r="DD24" s="217">
        <f>IF(ISERROR(VLOOKUP(DD9,'SP Pigs'!1:6000,16)), "-",VLOOKUP(DD9,'SP Pigs'!1:6000,16))</f>
        <v>138.47175000000001</v>
      </c>
      <c r="DE24" s="217">
        <f>IF(ISERROR(VLOOKUP(DE9,'SP Pigs'!1:6000,16)), "-",VLOOKUP(DE9,'SP Pigs'!1:6000,16))</f>
        <v>138.05054999999999</v>
      </c>
      <c r="DF24" s="217">
        <f>IF(ISERROR(VLOOKUP(DF9,'SP Pigs'!1:6000,16)), "-",VLOOKUP(DF9,'SP Pigs'!1:6000,16))</f>
        <v>137.96122500000001</v>
      </c>
      <c r="DG24" s="217">
        <f>IF(ISERROR(VLOOKUP(DG9,'SP Pigs'!1:6000,16)), "-",VLOOKUP(DG9,'SP Pigs'!1:6000,16))</f>
        <v>137.89530000000002</v>
      </c>
      <c r="DH24" s="217">
        <f>IF(ISERROR(VLOOKUP(DH9,'SP Pigs'!1:6000,16)), "-",VLOOKUP(DH9,'SP Pigs'!1:6000,16))</f>
        <v>138.15337500000001</v>
      </c>
      <c r="DI24" s="217">
        <f>IF(ISERROR(VLOOKUP(DI9,'SP Pigs'!1:6000,16)), "-",VLOOKUP(DI9,'SP Pigs'!1:6000,16))</f>
        <v>138.289725</v>
      </c>
      <c r="DJ24" s="217">
        <f>IF(ISERROR(VLOOKUP(DJ9,'SP Pigs'!1:6000,16)), "-",VLOOKUP(DJ9,'SP Pigs'!1:6000,16))</f>
        <v>137.97945000000004</v>
      </c>
      <c r="DK24" s="217">
        <f>IF(ISERROR(VLOOKUP(DK9,'SP Pigs'!1:6000,16)), "-",VLOOKUP(DK9,'SP Pigs'!1:6000,16))</f>
        <v>136.34978142857142</v>
      </c>
      <c r="DL24" s="217">
        <f>IF(ISERROR(VLOOKUP(DL9,'SP Pigs'!1:6000,16)), "-",VLOOKUP(DL9,'SP Pigs'!1:6000,16))</f>
        <v>136.66915499999999</v>
      </c>
      <c r="DM24" s="217">
        <f>IF(ISERROR(VLOOKUP(DM9,'SP Pigs'!1:6000,16)), "-",VLOOKUP(DM9,'SP Pigs'!1:6000,16))</f>
        <v>136.62192214285713</v>
      </c>
      <c r="DN24" s="217">
        <f>IF(ISERROR(VLOOKUP(DN9,'SP Pigs'!1:6000,16)), "-",VLOOKUP(DN9,'SP Pigs'!1:6000,16))</f>
        <v>137.45842928571426</v>
      </c>
      <c r="DO24" s="217">
        <f>IF(ISERROR(VLOOKUP(DO9,'SP Pigs'!1:6000,16)), "-",VLOOKUP(DO9,'SP Pigs'!1:6000,16))</f>
        <v>137.53899000000001</v>
      </c>
      <c r="DP24" s="217">
        <f>IF(ISERROR(VLOOKUP(DP9,'SP Pigs'!1:6000,16)), "-",VLOOKUP(DP9,'SP Pigs'!1:6000,16))</f>
        <v>137.59284428571428</v>
      </c>
      <c r="DQ24" s="217">
        <f>IF(ISERROR(VLOOKUP(DQ9,'SP Pigs'!1:6000,16)), "-",VLOOKUP(DQ9,'SP Pigs'!1:6000,16))</f>
        <v>138.42935142857144</v>
      </c>
      <c r="DR24" s="217">
        <f>IF(ISERROR(VLOOKUP(DR9,'SP Pigs'!1:6000,16)), "-",VLOOKUP(DR9,'SP Pigs'!1:6000,16))</f>
        <v>138.18546214285715</v>
      </c>
      <c r="DS24" s="217">
        <f>IF(ISERROR(VLOOKUP(DS9,'SP Pigs'!1:6000,16)), "-",VLOOKUP(DS9,'SP Pigs'!1:6000,16))</f>
        <v>138.82906500000001</v>
      </c>
      <c r="DT24" s="217">
        <f>IF(ISERROR(VLOOKUP(DT9,'SP Pigs'!1:6000,16)), "-",VLOOKUP(DT9,'SP Pigs'!1:6000,16))</f>
        <v>139.26696214285712</v>
      </c>
      <c r="DU24" s="217">
        <f>IF(ISERROR(VLOOKUP(DU9,'SP Pigs'!1:6000,16)), "-",VLOOKUP(DU9,'SP Pigs'!1:6000,16))</f>
        <v>138.75380142857145</v>
      </c>
      <c r="DV24" s="217">
        <f>IF(ISERROR(VLOOKUP(DV9,'SP Pigs'!1:6000,16)), "-",VLOOKUP(DV9,'SP Pigs'!1:6000,16))</f>
        <v>137.76257357142856</v>
      </c>
      <c r="DW24" s="217">
        <f>IF(ISERROR(VLOOKUP(DW9,'SP Pigs'!1:6000,16)), "-",VLOOKUP(DW9,'SP Pigs'!1:6000,16))</f>
        <v>133.16990142857145</v>
      </c>
      <c r="DX24" s="217">
        <f>IF(ISERROR(VLOOKUP(DX9,'SP Pigs'!1:6000,16)), "-",VLOOKUP(DX9,'SP Pigs'!1:6000,16))</f>
        <v>133.22500285714284</v>
      </c>
      <c r="DY24" s="217">
        <f>IF(ISERROR(VLOOKUP(DY9,'SP Pigs'!1:6000,16)), "-",VLOOKUP(DY9,'SP Pigs'!1:6000,16))</f>
        <v>129.89443428571431</v>
      </c>
      <c r="DZ24" s="217">
        <f>IF(ISERROR(VLOOKUP(DZ9,'SP Pigs'!1:6000,16)), "-",VLOOKUP(DZ9,'SP Pigs'!1:6000,16))</f>
        <v>128.51670642857144</v>
      </c>
      <c r="EA24" s="217">
        <f>IF(ISERROR(VLOOKUP(EA9,'SP Pigs'!1:6000,16)), "-",VLOOKUP(EA9,'SP Pigs'!1:6000,16))</f>
        <v>128.73289857142856</v>
      </c>
      <c r="EB24" s="217">
        <f>IF(ISERROR(VLOOKUP(EB9,'SP Pigs'!1:6000,16)), "-",VLOOKUP(EB9,'SP Pigs'!1:6000,16))</f>
        <v>129.47963000000001</v>
      </c>
      <c r="EC24" s="217">
        <f>IF(ISERROR(VLOOKUP(EC9,'SP Pigs'!1:6000,16)), "-",VLOOKUP(EC9,'SP Pigs'!1:6000,16))</f>
        <v>129.63199</v>
      </c>
      <c r="ED24" s="217">
        <f>IF(ISERROR(VLOOKUP(ED9,'SP Pigs'!1:6000,16)), "-",VLOOKUP(ED9,'SP Pigs'!1:6000,16))</f>
        <v>127.95519285714285</v>
      </c>
      <c r="EE24" s="217">
        <f>IF(ISERROR(VLOOKUP(EE9,'SP Pigs'!1:6000,16)), "-",VLOOKUP(EE9,'SP Pigs'!1:6000,16))</f>
        <v>128.43424785714285</v>
      </c>
      <c r="EF24" s="217">
        <f>IF(ISERROR(VLOOKUP(EF9,'SP Pigs'!1:6000,16)), "-",VLOOKUP(EF9,'SP Pigs'!1:6000,16))</f>
        <v>129.96789357142856</v>
      </c>
      <c r="EG24" s="217">
        <f>IF(ISERROR(VLOOKUP(EG9,'SP Pigs'!1:6000,16)), "-",VLOOKUP(EG9,'SP Pigs'!1:6000,16))</f>
        <v>130.00493714285713</v>
      </c>
      <c r="EH24" s="217">
        <f>IF(ISERROR(VLOOKUP(EH9,'SP Pigs'!1:6000,16)), "-",VLOOKUP(EH9,'SP Pigs'!1:6000,16))</f>
        <v>130.43962357142857</v>
      </c>
      <c r="EI24" s="217">
        <f>IF(ISERROR(VLOOKUP(EI9,'SP Pigs'!1:6000,16)), "-",VLOOKUP(EI9,'SP Pigs'!1:6000,16))</f>
        <v>131.68487357142854</v>
      </c>
      <c r="EJ24" s="217">
        <f>IF(ISERROR(VLOOKUP(EJ9,'SP Pigs'!1:6000,16)), "-",VLOOKUP(EJ9,'SP Pigs'!1:6000,16))</f>
        <v>131.9594564285714</v>
      </c>
      <c r="EK24" s="217">
        <f>IF(ISERROR(VLOOKUP(EK9,'SP Pigs'!1:6000,16)), "-",VLOOKUP(EK9,'SP Pigs'!1:6000,16))</f>
        <v>132.04840285714286</v>
      </c>
      <c r="EL24" s="217">
        <f>IF(ISERROR(VLOOKUP(EL9,'SP Pigs'!1:6000,16)), "-",VLOOKUP(EL9,'SP Pigs'!1:6000,16))</f>
        <v>131.77298285714284</v>
      </c>
      <c r="EM24" s="217">
        <f>IF(ISERROR(VLOOKUP(EM9,'SP Pigs'!1:6000,16)), "-",VLOOKUP(EM9,'SP Pigs'!1:6000,16))</f>
        <v>131.81170071428571</v>
      </c>
      <c r="EN24" s="217">
        <f>IF(ISERROR(VLOOKUP(EN9,'SP Pigs'!1:6000,16)), "-",VLOOKUP(EN9,'SP Pigs'!1:6000,16))</f>
        <v>130.0507707142857</v>
      </c>
      <c r="EO24" s="217">
        <f>IF(ISERROR(VLOOKUP(EO9,'SP Pigs'!1:6000,16)), "-",VLOOKUP(EO9,'SP Pigs'!1:6000,16))</f>
        <v>128.05899857142856</v>
      </c>
      <c r="EP24" s="217">
        <f>IF(ISERROR(VLOOKUP(EP9,'SP Pigs'!1:6000,16)), "-",VLOOKUP(EP9,'SP Pigs'!1:6000,16))</f>
        <v>127.85222428571426</v>
      </c>
      <c r="EQ24" s="217">
        <f>IF(ISERROR(VLOOKUP(EQ9,'SP Pigs'!1:6000,16)), "-",VLOOKUP(EQ9,'SP Pigs'!1:6000,16))</f>
        <v>128.49494071428569</v>
      </c>
      <c r="ER24" s="217">
        <f>IF(ISERROR(VLOOKUP(ER9,'SP Pigs'!1:6000,16)), "-",VLOOKUP(ER9,'SP Pigs'!1:6000,16))</f>
        <v>133.80437142857141</v>
      </c>
      <c r="ES24" s="217">
        <f>IF(ISERROR(VLOOKUP(ES9,'SP Pigs'!1:6000,16)), "-",VLOOKUP(ES9,'SP Pigs'!1:6000,16))</f>
        <v>135.73350642857145</v>
      </c>
      <c r="ET24" s="217">
        <f>IF(ISERROR(VLOOKUP(ET9,'SP Pigs'!1:6000,16)), "-",VLOOKUP(ET9,'SP Pigs'!1:6000,16))</f>
        <v>138.3555857142857</v>
      </c>
      <c r="EU24" s="217">
        <f>IF(ISERROR(VLOOKUP(EU9,'SP Pigs'!1:6000,16)), "-",VLOOKUP(EU9,'SP Pigs'!1:6000,16))</f>
        <v>144.85246928571428</v>
      </c>
      <c r="EV24" s="217">
        <f>IF(ISERROR(VLOOKUP(EV9,'SP Pigs'!1:6000,16)), "-",VLOOKUP(EV9,'SP Pigs'!1:6000,16))</f>
        <v>147.91332857142856</v>
      </c>
      <c r="EW24" s="217">
        <f>IF(ISERROR(VLOOKUP(EW9,'SP Pigs'!1:6000,16)), "-",VLOOKUP(EW9,'SP Pigs'!1:6000,16))</f>
        <v>153.33991500000005</v>
      </c>
      <c r="EX24" s="217">
        <f>IF(ISERROR(VLOOKUP(EX9,'SP Pigs'!1:6000,16)), "-",VLOOKUP(EX9,'SP Pigs'!1:6000,16))</f>
        <v>161.35357642857142</v>
      </c>
      <c r="EY24" s="217">
        <f>IF(ISERROR(VLOOKUP(EY9,'SP Pigs'!1:6000,16)), "-",VLOOKUP(EY9,'SP Pigs'!1:6000,16))</f>
        <v>170.19163142857141</v>
      </c>
      <c r="EZ24" s="217">
        <f>IF(ISERROR(VLOOKUP(EZ9,'SP Pigs'!1:6000,16)), "-",VLOOKUP(EZ9,'SP Pigs'!1:6000,16))</f>
        <v>171.07495642857143</v>
      </c>
      <c r="FA24" s="217">
        <f>IF(ISERROR(VLOOKUP(FA9,'SP Pigs'!1:6000,16)), "-",VLOOKUP(FA9,'SP Pigs'!1:6000,16))</f>
        <v>175.8786542857143</v>
      </c>
      <c r="FB24" s="217">
        <f>IF(ISERROR(VLOOKUP(FB9,'SP Pigs'!1:6000,16)), "-",VLOOKUP(FB9,'SP Pigs'!1:6000,16))</f>
        <v>175.89667857142862</v>
      </c>
      <c r="FC24" s="217">
        <f>IF(ISERROR(VLOOKUP(FC9,'SP Pigs'!1:6000,16)), "-",VLOOKUP(FC9,'SP Pigs'!1:6000,16))</f>
        <v>175.20652285714289</v>
      </c>
      <c r="FD24" s="217">
        <f>IF(ISERROR(VLOOKUP(FD9,'SP Pigs'!1:6000,16)), "-",VLOOKUP(FD9,'SP Pigs'!1:6000,16))</f>
        <v>174.89807500000001</v>
      </c>
      <c r="FE24" s="217">
        <f>IF(ISERROR(VLOOKUP(FE9,'SP Pigs'!1:6000,16)), "-",VLOOKUP(FE9,'SP Pigs'!1:6000,16))</f>
        <v>179.59481999999994</v>
      </c>
      <c r="FF24" s="217">
        <f>IF(ISERROR(VLOOKUP(FF9,'SP Pigs'!1:6000,16)), "-",VLOOKUP(FF9,'SP Pigs'!1:6000,16))</f>
        <v>181.67309500000002</v>
      </c>
      <c r="FG24" s="217">
        <f>IF(ISERROR(VLOOKUP(FG9,'SP Pigs'!1:6000,16)), "-",VLOOKUP(FG9,'SP Pigs'!1:6000,16))</f>
        <v>182.51797499999998</v>
      </c>
      <c r="FH24" s="217">
        <f>IF(ISERROR(VLOOKUP(FH9,'SP Pigs'!1:6000,16)), "-",VLOOKUP(FH9,'SP Pigs'!1:6000,16))</f>
        <v>183.07346000000001</v>
      </c>
      <c r="FI24" s="217">
        <f>IF(ISERROR(VLOOKUP(FI9,'SP Pigs'!1:6000,16)), "-",VLOOKUP(FI9,'SP Pigs'!1:6000,16))</f>
        <v>183.76936499999999</v>
      </c>
      <c r="FJ24" s="217">
        <f>IF(ISERROR(VLOOKUP(FJ9,'SP Pigs'!1:6000,16)), "-",VLOOKUP(FJ9,'SP Pigs'!1:6000,16))</f>
        <v>184.26112999999998</v>
      </c>
      <c r="FK24" s="217">
        <f>IF(ISERROR(VLOOKUP(FK9,'SP Pigs'!1:6000,16)), "-",VLOOKUP(FK9,'SP Pigs'!1:6000,16))</f>
        <v>184.85172</v>
      </c>
      <c r="FL24" s="217">
        <f>IF(ISERROR(VLOOKUP(FL9,'SP Pigs'!1:6000,16)), "-",VLOOKUP(FL9,'SP Pigs'!1:6000,16))</f>
        <v>185.17209</v>
      </c>
      <c r="FM24" s="217">
        <f>IF(ISERROR(VLOOKUP(FM9,'SP Pigs'!1:6000,16)), "-",VLOOKUP(FM9,'SP Pigs'!1:6000,16))</f>
        <v>185.436115</v>
      </c>
      <c r="FN24" s="217">
        <f>IF(ISERROR(VLOOKUP(FN9,'SP Pigs'!1:6000,16)), "-",VLOOKUP(FN9,'SP Pigs'!1:6000,16))</f>
        <v>185.66827999999998</v>
      </c>
      <c r="FO24" s="217">
        <f>IF(ISERROR(VLOOKUP(FO9,'SP Pigs'!1:6000,16)), "-",VLOOKUP(FO9,'SP Pigs'!1:6000,16))</f>
        <v>184.90747499999998</v>
      </c>
      <c r="FP24" s="217">
        <f>IF(ISERROR(VLOOKUP(FP9,'SP Pigs'!1:6000,16)), "-",VLOOKUP(FP9,'SP Pigs'!1:6000,16))</f>
        <v>188.06603999999999</v>
      </c>
      <c r="FQ24" s="217">
        <f>IF(ISERROR(VLOOKUP(FQ9,'SP Pigs'!1:6000,16)), "-",VLOOKUP(FQ9,'SP Pigs'!1:6000,16))</f>
        <v>193.135955</v>
      </c>
      <c r="FR24" s="217">
        <f>IF(ISERROR(VLOOKUP(FR9,'SP Pigs'!1:6000,16)), "-",VLOOKUP(FR9,'SP Pigs'!1:6000,16))</f>
        <v>192.99948071428571</v>
      </c>
      <c r="FS24" s="217">
        <f>IF(ISERROR(VLOOKUP(FS9,'SP Pigs'!1:6000,16)), "-",VLOOKUP(FS9,'SP Pigs'!1:6000,16))</f>
        <v>209.12039999999999</v>
      </c>
      <c r="FT24" s="217">
        <f>IF(ISERROR(VLOOKUP(FT9,'SP Pigs'!1:6000,16)), "-",VLOOKUP(FT9,'SP Pigs'!1:6000,16))</f>
        <v>207.92044285714283</v>
      </c>
      <c r="FU24" s="217">
        <f>IF(ISERROR(VLOOKUP(FU9,'SP Pigs'!1:6000,16)), "-",VLOOKUP(FU9,'SP Pigs'!1:6000,16))</f>
        <v>207.00080357142858</v>
      </c>
      <c r="FV24" s="217">
        <f>IF(ISERROR(VLOOKUP(FV9,'SP Pigs'!1:6000,16)), "-",VLOOKUP(FV9,'SP Pigs'!1:6000,16))</f>
        <v>204.730065</v>
      </c>
      <c r="FW24" s="217">
        <f>IF(ISERROR(VLOOKUP(FW9,'SP Pigs'!1:6000,16)), "-",VLOOKUP(FW9,'SP Pigs'!1:6000,16))</f>
        <v>203.37994928571425</v>
      </c>
      <c r="FX24" s="217">
        <f>IF(ISERROR(VLOOKUP(FX9,'SP Pigs'!1:6000,16)), "-",VLOOKUP(FX9,'SP Pigs'!1:6000,16))</f>
        <v>203.09274642857144</v>
      </c>
      <c r="FY24" s="217">
        <f>IF(ISERROR(VLOOKUP(FY9,'SP Pigs'!1:6000,16)), "-",VLOOKUP(FY9,'SP Pigs'!1:6000,16))</f>
        <v>203.97828857142852</v>
      </c>
      <c r="FZ24" s="217">
        <f>IF(ISERROR(VLOOKUP(FZ9,'SP Pigs'!1:6000,16)), "-",VLOOKUP(FZ9,'SP Pigs'!1:6000,16))</f>
        <v>204.26680285714286</v>
      </c>
      <c r="GA24" s="217">
        <f>IF(ISERROR(VLOOKUP(GA9,'SP Pigs'!1:6000,16)), "-",VLOOKUP(GA9,'SP Pigs'!1:6000,16))</f>
        <v>199.60893642857144</v>
      </c>
      <c r="GB24" s="217">
        <f>IF(ISERROR(VLOOKUP(GB9,'SP Pigs'!1:6000,16)), "-",VLOOKUP(GB9,'SP Pigs'!1:6000,16))</f>
        <v>206.76103428571423</v>
      </c>
      <c r="GC24" s="217">
        <f>IF(ISERROR(VLOOKUP(GC9,'SP Pigs'!1:6000,16)), "-",VLOOKUP(GC9,'SP Pigs'!1:6000,16))</f>
        <v>206.51674428571431</v>
      </c>
      <c r="GD24" s="217">
        <f>IF(ISERROR(VLOOKUP(GD9,'SP Pigs'!1:6000,16)), "-",VLOOKUP(GD9,'SP Pigs'!1:6000,16))</f>
        <v>206.40794285714287</v>
      </c>
      <c r="GE24" s="217">
        <f>IF(ISERROR(VLOOKUP(GE9,'SP Pigs'!1:6000,16)), "-",VLOOKUP(GE9,'SP Pigs'!1:6000,16))</f>
        <v>214.01539714285715</v>
      </c>
      <c r="GF24" s="217">
        <f>IF(ISERROR(VLOOKUP(GF9,'SP Pigs'!1:6000,16)), "-",VLOOKUP(GF9,'SP Pigs'!1:6000,16))</f>
        <v>213.78086714285712</v>
      </c>
      <c r="GG24" s="217">
        <f>IF(ISERROR(VLOOKUP(GG9,'SP Pigs'!1:6000,16)), "-",VLOOKUP(GG9,'SP Pigs'!1:6000,16))</f>
        <v>213.24764999999996</v>
      </c>
      <c r="GH24" s="217">
        <f>IF(ISERROR(VLOOKUP(GH9,'SP Pigs'!1:6000,16)), "-",VLOOKUP(GH9,'SP Pigs'!1:6000,16))</f>
        <v>218.37066785714288</v>
      </c>
      <c r="GI24" s="217">
        <f>IF(ISERROR(VLOOKUP(GI9,'SP Pigs'!1:6000,16)), "-",VLOOKUP(GI9,'SP Pigs'!1:6000,16))</f>
        <v>209.77318428571428</v>
      </c>
      <c r="GJ24" s="217">
        <f>IF(ISERROR(VLOOKUP(GJ9,'SP Pigs'!1:6000,16)), "-",VLOOKUP(GJ9,'SP Pigs'!1:6000,16))</f>
        <v>211.02888214285716</v>
      </c>
      <c r="GK24" s="217">
        <f>IF(ISERROR(VLOOKUP(GK9,'SP Pigs'!1:6000,16)), "-",VLOOKUP(GK9,'SP Pigs'!1:6000,16))</f>
        <v>213.03735714285716</v>
      </c>
      <c r="GL24" s="217">
        <f>IF(ISERROR(VLOOKUP(GL9,'SP Pigs'!1:6000,16)), "-",VLOOKUP(GL9,'SP Pigs'!1:6000,16))</f>
        <v>212.27317428571428</v>
      </c>
      <c r="GM24" s="217">
        <f>IF(ISERROR(VLOOKUP(GM9,'SP Pigs'!1:6000,16)), "-",VLOOKUP(GM9,'SP Pigs'!1:6000,16))</f>
        <v>203.6728528571428</v>
      </c>
      <c r="GN24" s="217">
        <f>IF(ISERROR(VLOOKUP(GN9,'SP Pigs'!1:6000,16)), "-",VLOOKUP(GN9,'SP Pigs'!1:6000,16))</f>
        <v>200.17958499999997</v>
      </c>
      <c r="GO24" s="217">
        <f>IF(ISERROR(VLOOKUP(GO9,'SP Pigs'!1:6000,16)), "-",VLOOKUP(GO9,'SP Pigs'!1:6000,16))</f>
        <v>198.647965</v>
      </c>
      <c r="GP24" s="217">
        <f>IF(ISERROR(VLOOKUP(GP9,'SP Pigs'!1:6000,16)), "-",VLOOKUP(GP9,'SP Pigs'!1:6000,16))</f>
        <v>197.77964500000002</v>
      </c>
      <c r="GQ24" s="217">
        <f>IF(ISERROR(VLOOKUP(GQ9,'SP Pigs'!1:6000,16)), "-",VLOOKUP(GQ9,'SP Pigs'!1:6000,16))</f>
        <v>194.27142214285712</v>
      </c>
      <c r="GR24" s="217">
        <f>IF(ISERROR(VLOOKUP(GR9,'SP Pigs'!1:6000,16)), "-",VLOOKUP(GR9,'SP Pigs'!1:6000,16))</f>
        <v>192.62328428571433</v>
      </c>
      <c r="GS24" s="217">
        <f>IF(ISERROR(VLOOKUP(GS9,'SP Pigs'!1:6000,16)), "-",VLOOKUP(GS9,'SP Pigs'!1:6000,16))</f>
        <v>191.28464357142855</v>
      </c>
      <c r="GT24" s="217">
        <f>IF(ISERROR(VLOOKUP(GT9,'SP Pigs'!1:6000,16)), "-",VLOOKUP(GT9,'SP Pigs'!1:6000,16))</f>
        <v>193.68095142857143</v>
      </c>
      <c r="GU24" s="217">
        <f>IF(ISERROR(VLOOKUP(GU9,'SP Pigs'!1:6000,16)), "-",VLOOKUP(GU9,'SP Pigs'!1:6000,16))</f>
        <v>199.10370857142854</v>
      </c>
      <c r="GV24" s="217">
        <f>IF(ISERROR(VLOOKUP(GV9,'SP Pigs'!1:6000,16)), "-",VLOOKUP(GV9,'SP Pigs'!1:6000,16))</f>
        <v>202.08655285714286</v>
      </c>
      <c r="GW24" s="217">
        <f>IF(ISERROR(VLOOKUP(GW9,'SP Pigs'!1:6000,16)), "-",VLOOKUP(GW9,'SP Pigs'!1:6000,16))</f>
        <v>209.18662714285711</v>
      </c>
      <c r="GX24" s="217">
        <f>IF(ISERROR(VLOOKUP(GX9,'SP Pigs'!1:6000,16)), "-",VLOOKUP(GX9,'SP Pigs'!1:6000,16))</f>
        <v>206.57932499999995</v>
      </c>
      <c r="GY24" s="217">
        <f>IF(ISERROR(VLOOKUP(GY9,'SP Pigs'!1:6000,16)), "-",VLOOKUP(GY9,'SP Pigs'!1:6000,16))</f>
        <v>200.35025142857137</v>
      </c>
      <c r="GZ24" s="217">
        <f>IF(ISERROR(VLOOKUP(GZ9,'SP Pigs'!1:6000,16)), "-",VLOOKUP(GZ9,'SP Pigs'!1:6000,16))</f>
        <v>198.79775571428573</v>
      </c>
      <c r="HA24" s="217">
        <f>IF(ISERROR(VLOOKUP(HA9,'SP Pigs'!1:6000,16)), "-",VLOOKUP(HA9,'SP Pigs'!1:6000,16))</f>
        <v>188.93862214285713</v>
      </c>
      <c r="HB24" s="217">
        <f>IF(ISERROR(VLOOKUP(HB9,'SP Pigs'!1:6000,16)), "-",VLOOKUP(HB9,'SP Pigs'!1:6000,16))</f>
        <v>171.9535007142857</v>
      </c>
      <c r="HC24" s="217">
        <f>IF(ISERROR(VLOOKUP(HC9,'SP Pigs'!1:6000,16)), "-",VLOOKUP(HC9,'SP Pigs'!1:6000,16))</f>
        <v>158.14665428571425</v>
      </c>
      <c r="HD24" s="217">
        <f>IF(ISERROR(VLOOKUP(HD9,'SP Pigs'!1:6000,16)), "-",VLOOKUP(HD9,'SP Pigs'!1:6000,16))</f>
        <v>153.35290285714285</v>
      </c>
      <c r="HE24" s="217">
        <f>IF(ISERROR(VLOOKUP(HE9,'SP Pigs'!1:6000,16)), "-",VLOOKUP(HE9,'SP Pigs'!1:6000,16))</f>
        <v>154.7907492857143</v>
      </c>
      <c r="HF24" s="217">
        <f>IF(ISERROR(VLOOKUP(HF9,'SP Pigs'!1:6000,16)), "-",VLOOKUP(HF9,'SP Pigs'!1:6000,16))</f>
        <v>156.91028785714283</v>
      </c>
      <c r="HG24" s="217">
        <f>IF(ISERROR(VLOOKUP(HG9,'SP Pigs'!1:6000,16)), "-",VLOOKUP(HG9,'SP Pigs'!1:6000,16))</f>
        <v>157.31193214285713</v>
      </c>
      <c r="HH24" s="217">
        <f>IF(ISERROR(VLOOKUP(HH9,'SP Pigs'!1:6000,16)), "-",VLOOKUP(HH9,'SP Pigs'!1:6000,16))</f>
        <v>157.06999285714284</v>
      </c>
      <c r="HI24" s="217">
        <f>IF(ISERROR(VLOOKUP(HI9,'SP Pigs'!1:6000,16)), "-",VLOOKUP(HI9,'SP Pigs'!1:6000,16))</f>
        <v>156.86566071428572</v>
      </c>
      <c r="HJ24" s="217">
        <f>IF(ISERROR(VLOOKUP(HJ9,'SP Pigs'!1:6000,16)), "-",VLOOKUP(HJ9,'SP Pigs'!1:6000,16))</f>
        <v>157.73864785714284</v>
      </c>
      <c r="HK24" s="217">
        <f>IF(ISERROR(VLOOKUP(HK9,'SP Pigs'!1:6000,16)), "-",VLOOKUP(HK9,'SP Pigs'!1:6000,16))</f>
        <v>158.72445642857141</v>
      </c>
      <c r="HL24" s="217">
        <f>IF(ISERROR(VLOOKUP(HL9,'SP Pigs'!1:6000,16)), "-",VLOOKUP(HL9,'SP Pigs'!1:6000,16))</f>
        <v>159.01628785714286</v>
      </c>
      <c r="HM24" s="217">
        <f>IF(ISERROR(VLOOKUP(HM9,'SP Pigs'!1:6000,16)), "-",VLOOKUP(HM9,'SP Pigs'!1:6000,16))</f>
        <v>157.82288785714283</v>
      </c>
      <c r="HN24" s="217">
        <f>IF(ISERROR(VLOOKUP(HN9,'SP Pigs'!1:6000,16)), "-",VLOOKUP(HN9,'SP Pigs'!1:6000,16))</f>
        <v>158.91700500000002</v>
      </c>
      <c r="HO24" s="217">
        <f>IF(ISERROR(VLOOKUP(HO9,'SP Pigs'!1:6000,16)), "-",VLOOKUP(HO9,'SP Pigs'!1:6000,16))</f>
        <v>159.45328285714285</v>
      </c>
      <c r="HP24" s="217">
        <f>IF(ISERROR(VLOOKUP(HP9,'SP Pigs'!1:6000,16)), "-",VLOOKUP(HP9,'SP Pigs'!1:6000,16))</f>
        <v>158.96589428571426</v>
      </c>
      <c r="HQ24" s="217">
        <f>IF(ISERROR(VLOOKUP(HQ9,'SP Pigs'!1:6000,16)), "-",VLOOKUP(HQ9,'SP Pigs'!1:6000,16))</f>
        <v>158.31228214285716</v>
      </c>
      <c r="HR24" s="217">
        <f>IF(ISERROR(VLOOKUP(HR9,'SP Pigs'!1:6000,16)), "-",VLOOKUP(HR9,'SP Pigs'!1:6000,16))</f>
        <v>158.34236785714285</v>
      </c>
      <c r="HS24" s="217">
        <f>IF(ISERROR(VLOOKUP(HS9,'SP Pigs'!1:6000,16)), "-",VLOOKUP(HS9,'SP Pigs'!1:6000,16))</f>
        <v>158.25110785714284</v>
      </c>
      <c r="HT24" s="217">
        <f>IF(ISERROR(VLOOKUP(HT9,'SP Pigs'!1:6000,16)), "-",VLOOKUP(HT9,'SP Pigs'!1:6000,16))</f>
        <v>157.45007571428573</v>
      </c>
      <c r="HU24" s="217">
        <f>IF(ISERROR(VLOOKUP(HU9,'SP Pigs'!1:6000,16)), "-",VLOOKUP(HU9,'SP Pigs'!1:6000,16))</f>
        <v>156.61444499999999</v>
      </c>
      <c r="HV24" s="217">
        <f>IF(ISERROR(VLOOKUP(HV9,'SP Pigs'!1:6000,16)), "-",VLOOKUP(HV9,'SP Pigs'!1:6000,16))</f>
        <v>164.31482285714284</v>
      </c>
      <c r="HW24" s="217">
        <f>IF(ISERROR(VLOOKUP(HW9,'SP Pigs'!1:6000,16)), "-",VLOOKUP(HW9,'SP Pigs'!1:6000,16))</f>
        <v>165.6170014285714</v>
      </c>
      <c r="HX24" s="217">
        <f>IF(ISERROR(VLOOKUP(HX9,'SP Pigs'!1:6000,16)), "-",VLOOKUP(HX9,'SP Pigs'!1:6000,16))</f>
        <v>165.14924857142859</v>
      </c>
      <c r="HY24" s="217">
        <f>IF(ISERROR(VLOOKUP(HY9,'SP Pigs'!1:6000,16)), "-",VLOOKUP(HY9,'SP Pigs'!1:6000,16))</f>
        <v>164.02757</v>
      </c>
      <c r="HZ24" s="217">
        <f>IF(ISERROR(VLOOKUP(HZ9,'SP Pigs'!1:6000,16)), "-",VLOOKUP(HZ9,'SP Pigs'!1:6000,16))</f>
        <v>164.33828785714289</v>
      </c>
      <c r="IA24" s="217">
        <f>IF(ISERROR(VLOOKUP(IA9,'SP Pigs'!1:6000,16)), "-",VLOOKUP(IA9,'SP Pigs'!1:6000,16))</f>
        <v>163.76919714285719</v>
      </c>
      <c r="IB24" s="217">
        <f>IF(ISERROR(VLOOKUP(IB9,'SP Pigs'!1:6000,16)), "-",VLOOKUP(IB9,'SP Pigs'!1:6000,16))</f>
        <v>163.79317785714287</v>
      </c>
      <c r="IC24" s="217">
        <f>IF(ISERROR(VLOOKUP(IC9,'SP Pigs'!1:6000,16)), "-",VLOOKUP(IC9,'SP Pigs'!1:6000,16))</f>
        <v>156.15094285714287</v>
      </c>
      <c r="ID24" s="217">
        <f>IF(ISERROR(VLOOKUP(ID9,'SP Pigs'!1:6000,16)), "-",VLOOKUP(ID9,'SP Pigs'!1:6000,16))</f>
        <v>152.92943785714283</v>
      </c>
      <c r="IE24" s="217">
        <f>IF(ISERROR(VLOOKUP(IE9,'SP Pigs'!1:6000,16)), "-",VLOOKUP(IE9,'SP Pigs'!1:6000,16))</f>
        <v>147.55720499999998</v>
      </c>
      <c r="IF24" s="217">
        <f>IF(ISERROR(VLOOKUP(IF9,'SP Pigs'!1:6000,16)), "-",VLOOKUP(IF9,'SP Pigs'!1:6000,16))</f>
        <v>142.78075428571432</v>
      </c>
      <c r="IG24" s="217">
        <f>IF(ISERROR(VLOOKUP(IG9,'SP Pigs'!1:6000,16)), "-",VLOOKUP(IG9,'SP Pigs'!1:6000,16))</f>
        <v>142.28197500000005</v>
      </c>
      <c r="IH24" s="217">
        <f>IF(ISERROR(VLOOKUP(IH9,'SP Pigs'!1:6000,16)), "-",VLOOKUP(IH9,'SP Pigs'!1:6000,16))</f>
        <v>143.66324500000002</v>
      </c>
      <c r="II24" s="217">
        <f>IF(ISERROR(VLOOKUP(II9,'SP Pigs'!1:6000,16)), "-",VLOOKUP(II9,'SP Pigs'!1:6000,16))</f>
        <v>145.44759428571427</v>
      </c>
      <c r="IJ24" s="217">
        <f>IF(ISERROR(VLOOKUP(IJ9,'SP Pigs'!1:6000,16)), "-",VLOOKUP(IJ9,'SP Pigs'!1:6000,16))</f>
        <v>144.79068214285715</v>
      </c>
      <c r="IK24" s="217">
        <f>IF(ISERROR(VLOOKUP(IK9,'SP Pigs'!1:6000,16)), "-",VLOOKUP(IK9,'SP Pigs'!1:6000,16))</f>
        <v>144.38646357142858</v>
      </c>
      <c r="IL24" s="217" t="str">
        <f>IF(ISERROR(VLOOKUP(IL9,'SP Pigs'!1:6000,16)), "-",VLOOKUP(IL9,'SP Pigs'!1:6000,16))</f>
        <v>na</v>
      </c>
      <c r="IM24" s="217">
        <f>IF(ISERROR(VLOOKUP(IM9,'SP Pigs'!1:6000,16)), "-",VLOOKUP(IM9,'SP Pigs'!1:6000,16))</f>
        <v>143.88654500000001</v>
      </c>
      <c r="IN24" s="217">
        <f>IF(ISERROR(VLOOKUP(IN9,'SP Pigs'!1:6000,16)), "-",VLOOKUP(IN9,'SP Pigs'!1:6000,16))</f>
        <v>142.57591071428573</v>
      </c>
      <c r="IO24" s="217">
        <f>IF(ISERROR(VLOOKUP(IO9,'SP Pigs'!1:6000,16)), "-",VLOOKUP(IO9,'SP Pigs'!1:6000,16))</f>
        <v>141.82945071428571</v>
      </c>
      <c r="IP24" s="217">
        <f>IF(ISERROR(VLOOKUP(IP9,'SP Pigs'!1:6000,16)), "-",VLOOKUP(IP9,'SP Pigs'!1:6000,16))</f>
        <v>141.34138071428572</v>
      </c>
      <c r="IQ24" s="217">
        <f>IF(ISERROR(VLOOKUP(IQ9,'SP Pigs'!1:6000,16)), "-",VLOOKUP(IQ9,'SP Pigs'!1:6000,16))</f>
        <v>145.53880857142855</v>
      </c>
      <c r="IR24" s="217">
        <f>IF(ISERROR(VLOOKUP(IR9,'SP Pigs'!1:6000,16)), "-",VLOOKUP(IR9,'SP Pigs'!1:6000,16))</f>
        <v>147.82505</v>
      </c>
      <c r="IS24" s="217">
        <f>IF(ISERROR(VLOOKUP(IS9,'SP Pigs'!1:6000,16)), "-",VLOOKUP(IS9,'SP Pigs'!1:6000,16))</f>
        <v>148.29286214285716</v>
      </c>
      <c r="IT24" s="217">
        <f>IF(ISERROR(VLOOKUP(IT9,'SP Pigs'!1:6000,16)), "-",VLOOKUP(IT9,'SP Pigs'!1:6000,16))</f>
        <v>156.23306428571433</v>
      </c>
      <c r="IU24" s="217">
        <f>IF(ISERROR(VLOOKUP(IU9,'SP Pigs'!1:6000,16)), "-",VLOOKUP(IU9,'SP Pigs'!1:6000,16))</f>
        <v>156.07190357142858</v>
      </c>
      <c r="IV24" s="217">
        <f>IF(ISERROR(VLOOKUP(IV9,'SP Pigs'!1:6000,16)), "-",VLOOKUP(IV9,'SP Pigs'!1:6000,16))</f>
        <v>170.34901357142854</v>
      </c>
      <c r="IW24" s="217">
        <f>IF(ISERROR(VLOOKUP(IW9,'SP Pigs'!1:6000,16)), "-",VLOOKUP(IW9,'SP Pigs'!1:6000,16))</f>
        <v>172.7773264285714</v>
      </c>
      <c r="IX24" s="217">
        <f>IF(ISERROR(VLOOKUP(IX9,'SP Pigs'!1:6000,16)), "-",VLOOKUP(IX9,'SP Pigs'!1:6000,16))</f>
        <v>173.15125285714285</v>
      </c>
      <c r="IY24" s="217">
        <f>IF(ISERROR(VLOOKUP(IY9,'SP Pigs'!1:6000,16)), "-",VLOOKUP(IY9,'SP Pigs'!1:6000,16))</f>
        <v>171.79170357142857</v>
      </c>
      <c r="IZ24" s="217">
        <f>IF(ISERROR(VLOOKUP(IZ9,'SP Pigs'!1:6000,16)), "-",VLOOKUP(IZ9,'SP Pigs'!1:6000,16))</f>
        <v>173.12275499999996</v>
      </c>
      <c r="JA24" s="217">
        <f>IF(ISERROR(VLOOKUP(JA9,'SP Pigs'!1:6000,16)), "-",VLOOKUP(JA9,'SP Pigs'!1:6000,16))</f>
        <v>174.76699499999998</v>
      </c>
      <c r="JB24" s="217">
        <f>IF(ISERROR(VLOOKUP(JB9,'SP Pigs'!1:6000,16)), "-",VLOOKUP(JB9,'SP Pigs'!1:6000,16))</f>
        <v>174.54448142857137</v>
      </c>
      <c r="JC24" s="217">
        <f>IF(ISERROR(VLOOKUP(JC9,'SP Pigs'!1:6000,16)), "-",VLOOKUP(JC9,'SP Pigs'!1:6000,16))</f>
        <v>175.13199785714278</v>
      </c>
      <c r="JD24" s="217">
        <f>IF(ISERROR(VLOOKUP(JD9,'SP Pigs'!1:6000,16)), "-",VLOOKUP(JD9,'SP Pigs'!1:6000,16))</f>
        <v>164.34333357142859</v>
      </c>
      <c r="JE24" s="217">
        <f>IF(ISERROR(VLOOKUP(JE9,'SP Pigs'!1:6000,16)), "-",VLOOKUP(JE9,'SP Pigs'!1:6000,16))</f>
        <v>163.25289642857143</v>
      </c>
      <c r="JF24" s="240"/>
      <c r="JG24" s="240"/>
      <c r="JH24" s="240"/>
      <c r="JW24" s="231"/>
      <c r="JX24" s="231"/>
    </row>
    <row r="25" spans="2:284" ht="15" customHeight="1">
      <c r="B25" s="281"/>
      <c r="C25" s="220"/>
      <c r="D25" s="214" t="s">
        <v>14</v>
      </c>
      <c r="E25" s="216">
        <f>IF(ISERROR(VLOOKUP(E9,'SP Pigs'!1:6000,23)), "-",VLOOKUP(E9,'SP Pigs'!1:6000,23))</f>
        <v>164.30347285714285</v>
      </c>
      <c r="F25" s="216">
        <f>IF(ISERROR(VLOOKUP(F9,'SP Pigs'!1:6000,23)), "-",VLOOKUP(F9,'SP Pigs'!1:6000,23))</f>
        <v>165.57579785714285</v>
      </c>
      <c r="G25" s="216">
        <f>IF(ISERROR(VLOOKUP(G9,'SP Pigs'!1:6000,23)), "-",VLOOKUP(G9,'SP Pigs'!1:6000,23))</f>
        <v>170.18098142857141</v>
      </c>
      <c r="H25" s="216">
        <f>IF(ISERROR(VLOOKUP(H9,'SP Pigs'!1:6000,23)), "-",VLOOKUP(H9,'SP Pigs'!1:6000,23))</f>
        <v>177.10067357142853</v>
      </c>
      <c r="I25" s="216">
        <f>IF(ISERROR(VLOOKUP(I9,'SP Pigs'!1:6000,23)), "-",VLOOKUP(I9,'SP Pigs'!1:6000,23))</f>
        <v>179.00100857142854</v>
      </c>
      <c r="J25" s="216">
        <f>IF(ISERROR(VLOOKUP(J9,'SP Pigs'!1:6000,23)), "-",VLOOKUP(J9,'SP Pigs'!1:6000,23))</f>
        <v>177.24854571428568</v>
      </c>
      <c r="K25" s="216">
        <f>IF(ISERROR(VLOOKUP(K9,'SP Pigs'!1:6000,23)), "-",VLOOKUP(K9,'SP Pigs'!1:6000,23))</f>
        <v>196.69410714285718</v>
      </c>
      <c r="L25" s="216">
        <f>IF(ISERROR(VLOOKUP(L9,'SP Pigs'!1:6000,23)), "-",VLOOKUP(L9,'SP Pigs'!1:6000,23))</f>
        <v>203.94503071428574</v>
      </c>
      <c r="M25" s="216">
        <f>IF(ISERROR(VLOOKUP(M9,'SP Pigs'!1:6000,23)), "-",VLOOKUP(M9,'SP Pigs'!1:6000,23))</f>
        <v>201.97671000000003</v>
      </c>
      <c r="N25" s="216">
        <f>IF(ISERROR(VLOOKUP(N9,'SP Pigs'!1:6000,23)), "-",VLOOKUP(N9,'SP Pigs'!1:6000,23))</f>
        <v>201.33732357142858</v>
      </c>
      <c r="O25" s="216">
        <f>IF(ISERROR(VLOOKUP(O9,'SP Pigs'!1:6000,23)), "-",VLOOKUP(O9,'SP Pigs'!1:6000,23))</f>
        <v>202.15158785714289</v>
      </c>
      <c r="P25" s="216">
        <f>IF(ISERROR(VLOOKUP(P9,'SP Pigs'!1:6000,23)), "-",VLOOKUP(P9,'SP Pigs'!1:6000,23))</f>
        <v>203.18230214285714</v>
      </c>
      <c r="Q25" s="216">
        <f>IF(ISERROR(VLOOKUP(Q9,'SP Pigs'!1:6000,23)), "-",VLOOKUP(Q9,'SP Pigs'!1:6000,23))</f>
        <v>205.74534500000001</v>
      </c>
      <c r="R25" s="216">
        <f>IF(ISERROR(VLOOKUP(R9,'SP Pigs'!1:6000,23)), "-",VLOOKUP(R9,'SP Pigs'!1:6000,23))</f>
        <v>208.05792428571431</v>
      </c>
      <c r="S25" s="216">
        <f>IF(ISERROR(VLOOKUP(S9,'SP Pigs'!1:6000,23)), "-",VLOOKUP(S9,'SP Pigs'!1:6000,23))</f>
        <v>206.27066571428568</v>
      </c>
      <c r="T25" s="216">
        <f>IF(ISERROR(VLOOKUP(T9,'SP Pigs'!1:6000,23)), "-",VLOOKUP(T9,'SP Pigs'!1:6000,23))</f>
        <v>203.90002285714291</v>
      </c>
      <c r="U25" s="216">
        <f>IF(ISERROR(VLOOKUP(U9,'SP Pigs'!1:6000,23)), "-",VLOOKUP(U9,'SP Pigs'!1:6000,23))</f>
        <v>202.39174428571428</v>
      </c>
      <c r="V25" s="216">
        <f>IF(ISERROR(VLOOKUP(V9,'SP Pigs'!1:6000,23)), "-",VLOOKUP(V9,'SP Pigs'!1:6000,23))</f>
        <v>208.49192714285715</v>
      </c>
      <c r="W25" s="216">
        <f>IF(ISERROR(VLOOKUP(W9,'SP Pigs'!1:6000,23)), "-",VLOOKUP(W9,'SP Pigs'!1:6000,23))</f>
        <v>215.21671714285714</v>
      </c>
      <c r="X25" s="216">
        <f>IF(ISERROR(VLOOKUP(X9,'SP Pigs'!1:6000,23)), "-",VLOOKUP(X9,'SP Pigs'!1:6000,23))</f>
        <v>216.32106428571421</v>
      </c>
      <c r="Y25" s="216">
        <f>IF(ISERROR(VLOOKUP(Y9,'SP Pigs'!1:6000,23)), "-",VLOOKUP(Y9,'SP Pigs'!1:6000,23))</f>
        <v>221.20760357142859</v>
      </c>
      <c r="Z25" s="216">
        <f>IF(ISERROR(VLOOKUP(Z9,'SP Pigs'!1:6000,23)), "-",VLOOKUP(Z9,'SP Pigs'!1:6000,23))</f>
        <v>230.27703999999994</v>
      </c>
      <c r="AA25" s="216">
        <f>IF(ISERROR(VLOOKUP(AA9,'SP Pigs'!1:6000,23)), "-",VLOOKUP(AA9,'SP Pigs'!1:6000,23))</f>
        <v>229.03968999999998</v>
      </c>
      <c r="AB25" s="216">
        <f>IF(ISERROR(VLOOKUP(AB9,'SP Pigs'!1:6000,23)), "-",VLOOKUP(AB9,'SP Pigs'!1:6000,23))</f>
        <v>228.40458999999998</v>
      </c>
      <c r="AC25" s="216">
        <f>IF(ISERROR(VLOOKUP(AC9,'SP Pigs'!1:6000,23)), "-",VLOOKUP(AC9,'SP Pigs'!1:6000,23))</f>
        <v>228.65972500000004</v>
      </c>
      <c r="AD25" s="216">
        <f>IF(ISERROR(VLOOKUP(AD9,'SP Pigs'!1:6000,23)), "-",VLOOKUP(AD9,'SP Pigs'!1:6000,23))</f>
        <v>224.84620499999997</v>
      </c>
      <c r="AE25" s="216">
        <f>IF(ISERROR(VLOOKUP(AE9,'SP Pigs'!1:6000,23)), "-",VLOOKUP(AE9,'SP Pigs'!1:6000,23))</f>
        <v>220.22530499999999</v>
      </c>
      <c r="AF25" s="216">
        <f>IF(ISERROR(VLOOKUP(AF9,'SP Pigs'!1:6000,23)), "-",VLOOKUP(AF9,'SP Pigs'!1:6000,23))</f>
        <v>218.24189500000003</v>
      </c>
      <c r="AG25" s="216">
        <f>IF(ISERROR(VLOOKUP(AG9,'SP Pigs'!1:6000,23)), "-",VLOOKUP(AG9,'SP Pigs'!1:6000,23))</f>
        <v>216.53770999999998</v>
      </c>
      <c r="AH25" s="216">
        <f>IF(ISERROR(VLOOKUP(AH9,'SP Pigs'!1:6000,23)), "-",VLOOKUP(AH9,'SP Pigs'!1:6000,23))</f>
        <v>215.58396499999995</v>
      </c>
      <c r="AI25" s="216">
        <f>IF(ISERROR(VLOOKUP(AI9,'SP Pigs'!1:6000,23)), "-",VLOOKUP(AI9,'SP Pigs'!1:6000,23))</f>
        <v>214.13235999999992</v>
      </c>
      <c r="AJ25" s="216">
        <f>IF(ISERROR(VLOOKUP(AJ9,'SP Pigs'!1:6000,23)), "-",VLOOKUP(AJ9,'SP Pigs'!1:6000,23))</f>
        <v>215.878885</v>
      </c>
      <c r="AK25" s="216">
        <f>IF(ISERROR(VLOOKUP(AK9,'SP Pigs'!1:6000,23)), "-",VLOOKUP(AK9,'SP Pigs'!1:6000,23))</f>
        <v>218.09479999999999</v>
      </c>
      <c r="AL25" s="216">
        <f>IF(ISERROR(VLOOKUP(AL9,'SP Pigs'!1:6000,23)), "-",VLOOKUP(AL9,'SP Pigs'!1:6000,23))</f>
        <v>217.78235999999998</v>
      </c>
      <c r="AM25" s="216">
        <f>IF(ISERROR(VLOOKUP(AM9,'SP Pigs'!1:6000,23)), "-",VLOOKUP(AM9,'SP Pigs'!1:6000,23))</f>
        <v>221.88787999999997</v>
      </c>
      <c r="AN25" s="216">
        <f>IF(ISERROR(VLOOKUP(AN9,'SP Pigs'!1:6000,23)), "-",VLOOKUP(AN9,'SP Pigs'!1:6000,23))</f>
        <v>222.18425999999997</v>
      </c>
      <c r="AO25" s="216">
        <f>IF(ISERROR(VLOOKUP(AO9,'SP Pigs'!1:6000,23)), "-",VLOOKUP(AO9,'SP Pigs'!1:6000,23))</f>
        <v>218.96313499999997</v>
      </c>
      <c r="AP25" s="216">
        <f>IF(ISERROR(VLOOKUP(AP9,'SP Pigs'!1:6000,23)), "-",VLOOKUP(AP9,'SP Pigs'!1:6000,23))</f>
        <v>218.89852999999997</v>
      </c>
      <c r="AQ25" s="216">
        <f>IF(ISERROR(VLOOKUP(AQ9,'SP Pigs'!1:6000,23)), "-",VLOOKUP(AQ9,'SP Pigs'!1:6000,23))</f>
        <v>218.73647</v>
      </c>
      <c r="AR25" s="216">
        <f>IF(ISERROR(VLOOKUP(AR9,'SP Pigs'!1:6000,23)), "-",VLOOKUP(AR9,'SP Pigs'!1:6000,23))</f>
        <v>217.84148999999994</v>
      </c>
      <c r="AS25" s="216">
        <f>IF(ISERROR(VLOOKUP(AS9,'SP Pigs'!1:6000,23)), "-",VLOOKUP(AS9,'SP Pigs'!1:6000,23))</f>
        <v>216.74028499999994</v>
      </c>
      <c r="AT25" s="216">
        <f>IF(ISERROR(VLOOKUP(AT9,'SP Pigs'!1:6000,23)), "-",VLOOKUP(AT9,'SP Pigs'!1:6000,23))</f>
        <v>218.60141999999999</v>
      </c>
      <c r="AU25" s="216">
        <f>IF(ISERROR(VLOOKUP(AU9,'SP Pigs'!1:6000,23)), "-",VLOOKUP(AU9,'SP Pigs'!1:6000,23))</f>
        <v>221.65391500000001</v>
      </c>
      <c r="AV25" s="216">
        <f>IF(ISERROR(VLOOKUP(AV9,'SP Pigs'!1:6000,23)), "-",VLOOKUP(AV9,'SP Pigs'!1:6000,23))</f>
        <v>231.24670714285719</v>
      </c>
      <c r="AW25" s="216">
        <f>IF(ISERROR(VLOOKUP(AW9,'SP Pigs'!1:6000,23)), "-",VLOOKUP(AW9,'SP Pigs'!1:6000,23))</f>
        <v>238.77073357142854</v>
      </c>
      <c r="AX25" s="216">
        <f>IF(ISERROR(VLOOKUP(AX9,'SP Pigs'!1:6000,23)), "-",VLOOKUP(AX9,'SP Pigs'!1:6000,23))</f>
        <v>245.99047071428569</v>
      </c>
      <c r="AY25" s="216">
        <f>IF(ISERROR(VLOOKUP(AY9,'SP Pigs'!1:6000,23)), "-",VLOOKUP(AY9,'SP Pigs'!1:6000,23))</f>
        <v>249.30829000000006</v>
      </c>
      <c r="AZ25" s="216">
        <f>IF(ISERROR(VLOOKUP(AZ9,'SP Pigs'!1:6000,23)), "-",VLOOKUP(AZ9,'SP Pigs'!1:6000,23))</f>
        <v>260.68569357142854</v>
      </c>
      <c r="BA25" s="216">
        <f>IF(ISERROR(VLOOKUP(BA9,'SP Pigs'!1:6000,23)), "-",VLOOKUP(BA9,'SP Pigs'!1:6000,23))</f>
        <v>257.7625592857143</v>
      </c>
      <c r="BB25" s="216">
        <f>IF(ISERROR(VLOOKUP(BB9,'SP Pigs'!1:6000,23)), "-",VLOOKUP(BB9,'SP Pigs'!1:6000,23))</f>
        <v>259.10065071428573</v>
      </c>
      <c r="BC25" s="216">
        <f>IF(ISERROR(VLOOKUP(BC9,'SP Pigs'!1:6000,23)), "-",VLOOKUP(BC9,'SP Pigs'!1:6000,23))</f>
        <v>259.25127357142856</v>
      </c>
      <c r="BD25" s="216">
        <f>IF(ISERROR(VLOOKUP(BD9,'SP Pigs'!1:6000,23)), "-",VLOOKUP(BD9,'SP Pigs'!1:6000,23))</f>
        <v>258.82655214285717</v>
      </c>
      <c r="BE25" s="216">
        <f>IF(ISERROR(VLOOKUP(BE9,'SP Pigs'!1:6000,23)), "-",VLOOKUP(BE9,'SP Pigs'!1:6000,23))</f>
        <v>261.97343142857142</v>
      </c>
      <c r="BF25" s="216">
        <f>IF(ISERROR(VLOOKUP(BF9,'SP Pigs'!1:6000,23)), "-",VLOOKUP(BF9,'SP Pigs'!1:6000,23))</f>
        <v>265.32916857142857</v>
      </c>
      <c r="BG25" s="216">
        <f>IF(ISERROR(VLOOKUP(BG9,'SP Pigs'!1:6000,23)), "-",VLOOKUP(BG9,'SP Pigs'!1:6000,23))</f>
        <v>267.18349357142853</v>
      </c>
      <c r="BH25" s="216">
        <f>IF(ISERROR(VLOOKUP(BH9,'SP Pigs'!1:6000,23)), "-",VLOOKUP(BH9,'SP Pigs'!1:6000,23))</f>
        <v>267.3411221428571</v>
      </c>
      <c r="BI25" s="216">
        <f>IF(ISERROR(VLOOKUP(BI9,'SP Pigs'!1:6000,23)), "-",VLOOKUP(BI9,'SP Pigs'!1:6000,23))</f>
        <v>269.17880857142859</v>
      </c>
      <c r="BJ25" s="216">
        <f>IF(ISERROR(VLOOKUP(BJ9,'SP Pigs'!1:6000,23)), "-",VLOOKUP(BJ9,'SP Pigs'!1:6000,23))</f>
        <v>269.26988285714282</v>
      </c>
      <c r="BK25" s="216">
        <f>IF(ISERROR(VLOOKUP(BK9,'SP Pigs'!1:6000,23)), "-",VLOOKUP(BK9,'SP Pigs'!1:6000,23))</f>
        <v>269.88901285714286</v>
      </c>
      <c r="BL25" s="216">
        <f>IF(ISERROR(VLOOKUP(BL9,'SP Pigs'!1:6000,23)), "-",VLOOKUP(BL9,'SP Pigs'!1:6000,23))</f>
        <v>269.79312214285716</v>
      </c>
      <c r="BM25" s="216">
        <f>IF(ISERROR(VLOOKUP(BM9,'SP Pigs'!1:6000,23)), "-",VLOOKUP(BM9,'SP Pigs'!1:6000,23))</f>
        <v>270.75115357142857</v>
      </c>
      <c r="BN25" s="216">
        <f>IF(ISERROR(VLOOKUP(BN9,'SP Pigs'!1:6000,23)), "-",VLOOKUP(BN9,'SP Pigs'!1:6000,23))</f>
        <v>271.8834521428571</v>
      </c>
      <c r="BO25" s="216">
        <f>IF(ISERROR(VLOOKUP(BO9,'SP Pigs'!1:6000,23)), "-",VLOOKUP(BO9,'SP Pigs'!1:6000,23))</f>
        <v>273.98648000000003</v>
      </c>
      <c r="BP25" s="216">
        <f>IF(ISERROR(VLOOKUP(BP9,'SP Pigs'!1:6000,23)), "-",VLOOKUP(BP9,'SP Pigs'!1:6000,23))</f>
        <v>275.29435928571434</v>
      </c>
      <c r="BQ25" s="216">
        <f>IF(ISERROR(VLOOKUP(BQ9,'SP Pigs'!1:6000,23)), "-",VLOOKUP(BQ9,'SP Pigs'!1:6000,23))</f>
        <v>277.30543714285716</v>
      </c>
      <c r="BR25" s="216">
        <f>IF(ISERROR(VLOOKUP(BR9,'SP Pigs'!1:6000,23)), "-",VLOOKUP(BR9,'SP Pigs'!1:6000,23))</f>
        <v>278.91018357142855</v>
      </c>
      <c r="BS25" s="216">
        <f>IF(ISERROR(VLOOKUP(BS9,'SP Pigs'!1:6000,23)), "-",VLOOKUP(BS9,'SP Pigs'!1:6000,23))</f>
        <v>281.33109571428577</v>
      </c>
      <c r="BT25" s="216">
        <f>IF(ISERROR(VLOOKUP(BT9,'SP Pigs'!1:6000,23)), "-",VLOOKUP(BT9,'SP Pigs'!1:6000,23))</f>
        <v>282.74406071428575</v>
      </c>
      <c r="BU25" s="216">
        <f>IF(ISERROR(VLOOKUP(BU9,'SP Pigs'!1:6000,23)), "-",VLOOKUP(BU9,'SP Pigs'!1:6000,23))</f>
        <v>280.68262928571431</v>
      </c>
      <c r="BV25" s="216">
        <f>IF(ISERROR(VLOOKUP(BV9,'SP Pigs'!1:6000,23)), "-",VLOOKUP(BV9,'SP Pigs'!1:6000,23))</f>
        <v>272.01100785714289</v>
      </c>
      <c r="BW25" s="216">
        <f>IF(ISERROR(VLOOKUP(BW9,'SP Pigs'!1:6000,23)), "-",VLOOKUP(BW9,'SP Pigs'!1:6000,23))</f>
        <v>262.79428285714289</v>
      </c>
      <c r="BX25" s="216">
        <f>IF(ISERROR(VLOOKUP(BX9,'SP Pigs'!1:6000,23)), "-",VLOOKUP(BX9,'SP Pigs'!1:6000,23))</f>
        <v>253.64260571428568</v>
      </c>
      <c r="BY25" s="216">
        <f>IF(ISERROR(VLOOKUP(BY9,'SP Pigs'!1:6000,23)), "-",VLOOKUP(BY9,'SP Pigs'!1:6000,23))</f>
        <v>247.61832857142858</v>
      </c>
      <c r="BZ25" s="216">
        <f>IF(ISERROR(VLOOKUP(BZ9,'SP Pigs'!1:6000,23)), "-",VLOOKUP(BZ9,'SP Pigs'!1:6000,23))</f>
        <v>240.13297500000004</v>
      </c>
      <c r="CA25" s="216">
        <f>IF(ISERROR(VLOOKUP(CA9,'SP Pigs'!1:6000,23)), "-",VLOOKUP(CA9,'SP Pigs'!1:6000,23))</f>
        <v>235.35255357142856</v>
      </c>
      <c r="CB25" s="216">
        <f>IF(ISERROR(VLOOKUP(CB9,'SP Pigs'!1:6000,23)), "-",VLOOKUP(CB9,'SP Pigs'!1:6000,23))</f>
        <v>234.58087499999999</v>
      </c>
      <c r="CC25" s="216">
        <f>IF(ISERROR(VLOOKUP(CC9,'SP Pigs'!1:6000,23)), "-",VLOOKUP(CC9,'SP Pigs'!1:6000,23))</f>
        <v>228.36148499999993</v>
      </c>
      <c r="CD25" s="216">
        <f>IF(ISERROR(VLOOKUP(CD9,'SP Pigs'!1:6000,23)), "-",VLOOKUP(CD9,'SP Pigs'!1:6000,23))</f>
        <v>228.63549500000002</v>
      </c>
      <c r="CE25" s="216">
        <f>IF(ISERROR(VLOOKUP(CE9,'SP Pigs'!1:6000,23)), "-",VLOOKUP(CE9,'SP Pigs'!1:6000,23))</f>
        <v>226.27989428571431</v>
      </c>
      <c r="CF25" s="216">
        <f>IF(ISERROR(VLOOKUP(CF9,'SP Pigs'!1:6000,23)), "-",VLOOKUP(CF9,'SP Pigs'!1:6000,23))</f>
        <v>225.57081857142856</v>
      </c>
      <c r="CG25" s="216">
        <f>IF(ISERROR(VLOOKUP(CG9,'SP Pigs'!1:6000,23)), "-",VLOOKUP(CG9,'SP Pigs'!1:6000,23))</f>
        <v>224.72449071428571</v>
      </c>
      <c r="CH25" s="216">
        <f>IF(ISERROR(VLOOKUP(CH9,'SP Pigs'!1:6000,23)), "-",VLOOKUP(CH9,'SP Pigs'!1:6000,23))</f>
        <v>222.89023714285722</v>
      </c>
      <c r="CI25" s="216">
        <f>IF(ISERROR(VLOOKUP(CI9,'SP Pigs'!1:6000,23)), "-",VLOOKUP(CI9,'SP Pigs'!1:6000,23))</f>
        <v>223.2310135714286</v>
      </c>
      <c r="CJ25" s="216">
        <f>IF(ISERROR(VLOOKUP(CJ9,'SP Pigs'!1:6000,23)), "-",VLOOKUP(CJ9,'SP Pigs'!1:6000,23))</f>
        <v>224.23161428571427</v>
      </c>
      <c r="CK25" s="216">
        <f>IF(ISERROR(VLOOKUP(CK9,'SP Pigs'!1:6000,23)), "-",VLOOKUP(CK9,'SP Pigs'!1:6000,23))</f>
        <v>224.71362642857144</v>
      </c>
      <c r="CL25" s="216">
        <f>IF(ISERROR(VLOOKUP(CL9,'SP Pigs'!1:6000,23)), "-",VLOOKUP(CL9,'SP Pigs'!1:6000,23))</f>
        <v>225.21954000000002</v>
      </c>
      <c r="CM25" s="216">
        <f>IF(ISERROR(VLOOKUP(CM9,'SP Pigs'!1:6000,23)), "-",VLOOKUP(CM9,'SP Pigs'!1:6000,23))</f>
        <v>222.32841214285713</v>
      </c>
      <c r="CN25" s="216">
        <f>IF(ISERROR(VLOOKUP(CN9,'SP Pigs'!1:6000,23)), "-",VLOOKUP(CN9,'SP Pigs'!1:6000,23))</f>
        <v>222.01170857142861</v>
      </c>
      <c r="CO25" s="216">
        <f>IF(ISERROR(VLOOKUP(CO9,'SP Pigs'!1:6000,23)), "-",VLOOKUP(CO9,'SP Pigs'!1:6000,23))</f>
        <v>216.7997464285715</v>
      </c>
      <c r="CP25" s="216">
        <f>IF(ISERROR(VLOOKUP(CP9,'SP Pigs'!1:6000,23)), "-",VLOOKUP(CP9,'SP Pigs'!1:6000,23))</f>
        <v>217.21130357142857</v>
      </c>
      <c r="CQ25" s="216">
        <f>IF(ISERROR(VLOOKUP(CQ9,'SP Pigs'!1:6000,23)), "-",VLOOKUP(CQ9,'SP Pigs'!1:6000,23))</f>
        <v>218.85046071428573</v>
      </c>
      <c r="CR25" s="216">
        <f>IF(ISERROR(VLOOKUP(CR9,'SP Pigs'!1:6000,23)), "-",VLOOKUP(CR9,'SP Pigs'!1:6000,23))</f>
        <v>222.43720071428567</v>
      </c>
      <c r="CS25" s="216">
        <f>IF(ISERROR(VLOOKUP(CS9,'SP Pigs'!1:6000,23)), "-",VLOOKUP(CS9,'SP Pigs'!1:6000,23))</f>
        <v>223.89373499999999</v>
      </c>
      <c r="CT25" s="216">
        <f>IF(ISERROR(VLOOKUP(CT9,'SP Pigs'!1:6000,23)), "-",VLOOKUP(CT9,'SP Pigs'!1:6000,23))</f>
        <v>227.08861071428572</v>
      </c>
      <c r="CU25" s="216">
        <f>IF(ISERROR(VLOOKUP(CU9,'SP Pigs'!1:6000,23)), "-",VLOOKUP(CU9,'SP Pigs'!1:6000,23))</f>
        <v>228.76831928571431</v>
      </c>
      <c r="CV25" s="216">
        <f>IF(ISERROR(VLOOKUP(CV9,'SP Pigs'!1:6000,23)), "-",VLOOKUP(CV9,'SP Pigs'!1:6000,23))</f>
        <v>227.09374071428573</v>
      </c>
      <c r="CW25" s="216">
        <f>IF(ISERROR(VLOOKUP(CW9,'SP Pigs'!1:6000,23)), "-",VLOOKUP(CW9,'SP Pigs'!1:6000,23))</f>
        <v>224.52324428571427</v>
      </c>
      <c r="CX25" s="216">
        <f>IF(ISERROR(VLOOKUP(CX9,'SP Pigs'!1:6000,23)), "-",VLOOKUP(CX9,'SP Pigs'!1:6000,23))</f>
        <v>224.45508857142858</v>
      </c>
      <c r="CY25" s="216">
        <f>IF(ISERROR(VLOOKUP(CY9,'SP Pigs'!1:6000,23)), "-",VLOOKUP(CY9,'SP Pigs'!1:6000,23))</f>
        <v>224.27663785714284</v>
      </c>
      <c r="CZ25" s="216">
        <f>IF(ISERROR(VLOOKUP(CZ9,'SP Pigs'!1:6000,23)), "-",VLOOKUP(CZ9,'SP Pigs'!1:6000,23))</f>
        <v>222.9611592857143</v>
      </c>
      <c r="DA25" s="216">
        <f>IF(ISERROR(VLOOKUP(DA9,'SP Pigs'!1:6000,23)), "-",VLOOKUP(DA9,'SP Pigs'!1:6000,23))</f>
        <v>222.95016642857144</v>
      </c>
      <c r="DB25" s="216">
        <f>IF(ISERROR(VLOOKUP(DB9,'SP Pigs'!1:6000,23)), "-",VLOOKUP(DB9,'SP Pigs'!1:6000,23))</f>
        <v>224.47267714285712</v>
      </c>
      <c r="DC25" s="216">
        <f>IF(ISERROR(VLOOKUP(DC9,'SP Pigs'!1:6000,23)), "-",VLOOKUP(DC9,'SP Pigs'!1:6000,23))</f>
        <v>223.19226428571426</v>
      </c>
      <c r="DD25" s="216">
        <f>IF(ISERROR(VLOOKUP(DD9,'SP Pigs'!1:6000,23)), "-",VLOOKUP(DD9,'SP Pigs'!1:6000,23))</f>
        <v>222.8735785714286</v>
      </c>
      <c r="DE25" s="216">
        <f>IF(ISERROR(VLOOKUP(DE9,'SP Pigs'!1:6000,23)), "-",VLOOKUP(DE9,'SP Pigs'!1:6000,23))</f>
        <v>222.19564714285713</v>
      </c>
      <c r="DF25" s="216">
        <f>IF(ISERROR(VLOOKUP(DF9,'SP Pigs'!1:6000,23)), "-",VLOOKUP(DF9,'SP Pigs'!1:6000,23))</f>
        <v>222.0518764285714</v>
      </c>
      <c r="DG25" s="216">
        <f>IF(ISERROR(VLOOKUP(DG9,'SP Pigs'!1:6000,23)), "-",VLOOKUP(DG9,'SP Pigs'!1:6000,23))</f>
        <v>221.9457685714286</v>
      </c>
      <c r="DH25" s="216">
        <f>IF(ISERROR(VLOOKUP(DH9,'SP Pigs'!1:6000,23)), "-",VLOOKUP(DH9,'SP Pigs'!1:6000,23))</f>
        <v>222.36114642857143</v>
      </c>
      <c r="DI25" s="216">
        <f>IF(ISERROR(VLOOKUP(DI9,'SP Pigs'!1:6000,23)), "-",VLOOKUP(DI9,'SP Pigs'!1:6000,23))</f>
        <v>222.58060500000002</v>
      </c>
      <c r="DJ25" s="216">
        <f>IF(ISERROR(VLOOKUP(DJ9,'SP Pigs'!1:6000,23)), "-",VLOOKUP(DJ9,'SP Pigs'!1:6000,23))</f>
        <v>222.08121000000008</v>
      </c>
      <c r="DK25" s="216">
        <f>IF(ISERROR(VLOOKUP(DK9,'SP Pigs'!1:6000,23)), "-",VLOOKUP(DK9,'SP Pigs'!1:6000,23))</f>
        <v>223.71954428571433</v>
      </c>
      <c r="DL25" s="216">
        <f>IF(ISERROR(VLOOKUP(DL9,'SP Pigs'!1:6000,23)), "-",VLOOKUP(DL9,'SP Pigs'!1:6000,23))</f>
        <v>224.24356499999999</v>
      </c>
      <c r="DM25" s="216">
        <f>IF(ISERROR(VLOOKUP(DM9,'SP Pigs'!1:6000,23)), "-",VLOOKUP(DM9,'SP Pigs'!1:6000,23))</f>
        <v>224.16606642857144</v>
      </c>
      <c r="DN25" s="216">
        <f>IF(ISERROR(VLOOKUP(DN9,'SP Pigs'!1:6000,23)), "-",VLOOKUP(DN9,'SP Pigs'!1:6000,23))</f>
        <v>225.53858785714286</v>
      </c>
      <c r="DO25" s="216">
        <f>IF(ISERROR(VLOOKUP(DO9,'SP Pigs'!1:6000,23)), "-",VLOOKUP(DO9,'SP Pigs'!1:6000,23))</f>
        <v>225.67077000000003</v>
      </c>
      <c r="DP25" s="216">
        <f>IF(ISERROR(VLOOKUP(DP9,'SP Pigs'!1:6000,23)), "-",VLOOKUP(DP9,'SP Pigs'!1:6000,23))</f>
        <v>225.75913285714287</v>
      </c>
      <c r="DQ25" s="216">
        <f>IF(ISERROR(VLOOKUP(DQ9,'SP Pigs'!1:6000,23)), "-",VLOOKUP(DQ9,'SP Pigs'!1:6000,23))</f>
        <v>227.13165428571429</v>
      </c>
      <c r="DR25" s="216">
        <f>IF(ISERROR(VLOOKUP(DR9,'SP Pigs'!1:6000,23)), "-",VLOOKUP(DR9,'SP Pigs'!1:6000,23))</f>
        <v>226.73148642857143</v>
      </c>
      <c r="DS25" s="216">
        <f>IF(ISERROR(VLOOKUP(DS9,'SP Pigs'!1:6000,23)), "-",VLOOKUP(DS9,'SP Pigs'!1:6000,23))</f>
        <v>227.78749500000001</v>
      </c>
      <c r="DT25" s="216">
        <f>IF(ISERROR(VLOOKUP(DT9,'SP Pigs'!1:6000,23)), "-",VLOOKUP(DT9,'SP Pigs'!1:6000,23))</f>
        <v>228.50598642857142</v>
      </c>
      <c r="DU25" s="216">
        <f>IF(ISERROR(VLOOKUP(DU9,'SP Pigs'!1:6000,23)), "-",VLOOKUP(DU9,'SP Pigs'!1:6000,23))</f>
        <v>227.66400428571433</v>
      </c>
      <c r="DV25" s="216">
        <f>IF(ISERROR(VLOOKUP(DV9,'SP Pigs'!1:6000,23)), "-",VLOOKUP(DV9,'SP Pigs'!1:6000,23))</f>
        <v>226.03762071428571</v>
      </c>
      <c r="DW25" s="216">
        <f>IF(ISERROR(VLOOKUP(DW9,'SP Pigs'!1:6000,23)), "-",VLOOKUP(DW9,'SP Pigs'!1:6000,23))</f>
        <v>221.35599000000005</v>
      </c>
      <c r="DX25" s="216">
        <f>IF(ISERROR(VLOOKUP(DX9,'SP Pigs'!1:6000,23)), "-",VLOOKUP(DX9,'SP Pigs'!1:6000,23))</f>
        <v>221.44757999999999</v>
      </c>
      <c r="DY25" s="216">
        <f>IF(ISERROR(VLOOKUP(DY9,'SP Pigs'!1:6000,23)), "-",VLOOKUP(DY9,'SP Pigs'!1:6000,23))</f>
        <v>217.67292571428575</v>
      </c>
      <c r="DZ25" s="216">
        <f>IF(ISERROR(VLOOKUP(DZ9,'SP Pigs'!1:6000,23)), "-",VLOOKUP(DZ9,'SP Pigs'!1:6000,23))</f>
        <v>215.36417357142864</v>
      </c>
      <c r="EA25" s="216">
        <f>IF(ISERROR(VLOOKUP(EA9,'SP Pigs'!1:6000,23)), "-",VLOOKUP(EA9,'SP Pigs'!1:6000,23))</f>
        <v>215.72646142857144</v>
      </c>
      <c r="EB25" s="216">
        <f>IF(ISERROR(VLOOKUP(EB9,'SP Pigs'!1:6000,23)), "-",VLOOKUP(EB9,'SP Pigs'!1:6000,23))</f>
        <v>216.97781000000003</v>
      </c>
      <c r="EC25" s="216">
        <f>IF(ISERROR(VLOOKUP(EC9,'SP Pigs'!1:6000,23)), "-",VLOOKUP(EC9,'SP Pigs'!1:6000,23))</f>
        <v>217.23313000000002</v>
      </c>
      <c r="ED25" s="216">
        <f>IF(ISERROR(VLOOKUP(ED9,'SP Pigs'!1:6000,23)), "-",VLOOKUP(ED9,'SP Pigs'!1:6000,23))</f>
        <v>214.42320714285717</v>
      </c>
      <c r="EE25" s="216">
        <f>IF(ISERROR(VLOOKUP(EE9,'SP Pigs'!1:6000,23)), "-",VLOOKUP(EE9,'SP Pigs'!1:6000,23))</f>
        <v>215.22599214285717</v>
      </c>
      <c r="EF25" s="216">
        <f>IF(ISERROR(VLOOKUP(EF9,'SP Pigs'!1:6000,23)), "-",VLOOKUP(EF9,'SP Pigs'!1:6000,23))</f>
        <v>217.79602642857142</v>
      </c>
      <c r="EG25" s="216">
        <f>IF(ISERROR(VLOOKUP(EG9,'SP Pigs'!1:6000,23)), "-",VLOOKUP(EG9,'SP Pigs'!1:6000,23))</f>
        <v>217.85810285714285</v>
      </c>
      <c r="EH25" s="216">
        <f>IF(ISERROR(VLOOKUP(EH9,'SP Pigs'!1:6000,23)), "-",VLOOKUP(EH9,'SP Pigs'!1:6000,23))</f>
        <v>218.58653642857146</v>
      </c>
      <c r="EI25" s="216">
        <f>IF(ISERROR(VLOOKUP(EI9,'SP Pigs'!1:6000,23)), "-",VLOOKUP(EI9,'SP Pigs'!1:6000,23))</f>
        <v>220.67328642857143</v>
      </c>
      <c r="EJ25" s="216">
        <f>IF(ISERROR(VLOOKUP(EJ9,'SP Pigs'!1:6000,23)), "-",VLOOKUP(EJ9,'SP Pigs'!1:6000,23))</f>
        <v>221.13342357142852</v>
      </c>
      <c r="EK25" s="216">
        <f>IF(ISERROR(VLOOKUP(EK9,'SP Pigs'!1:6000,23)), "-",VLOOKUP(EK9,'SP Pigs'!1:6000,23))</f>
        <v>221.28247714285715</v>
      </c>
      <c r="EL25" s="216">
        <f>IF(ISERROR(VLOOKUP(EL9,'SP Pigs'!1:6000,23)), "-",VLOOKUP(EL9,'SP Pigs'!1:6000,23))</f>
        <v>220.82093714285716</v>
      </c>
      <c r="EM25" s="216">
        <f>IF(ISERROR(VLOOKUP(EM9,'SP Pigs'!1:6000,23)), "-",VLOOKUP(EM9,'SP Pigs'!1:6000,23))</f>
        <v>220.88581928571429</v>
      </c>
      <c r="EN25" s="216">
        <f>IF(ISERROR(VLOOKUP(EN9,'SP Pigs'!1:6000,23)), "-",VLOOKUP(EN9,'SP Pigs'!1:6000,23))</f>
        <v>217.93490928571427</v>
      </c>
      <c r="EO25" s="216">
        <f>IF(ISERROR(VLOOKUP(EO9,'SP Pigs'!1:6000,23)), "-",VLOOKUP(EO9,'SP Pigs'!1:6000,23))</f>
        <v>214.59716142857141</v>
      </c>
      <c r="EP25" s="216">
        <f>IF(ISERROR(VLOOKUP(EP9,'SP Pigs'!1:6000,23)), "-",VLOOKUP(EP9,'SP Pigs'!1:6000,23))</f>
        <v>214.25065571428567</v>
      </c>
      <c r="EQ25" s="216">
        <f>IF(ISERROR(VLOOKUP(EQ9,'SP Pigs'!1:6000,23)), "-",VLOOKUP(EQ9,'SP Pigs'!1:6000,23))</f>
        <v>215.32769928571426</v>
      </c>
      <c r="ER25" s="216">
        <f>IF(ISERROR(VLOOKUP(ER9,'SP Pigs'!1:6000,23)), "-",VLOOKUP(ER9,'SP Pigs'!1:6000,23))</f>
        <v>215.40310285714287</v>
      </c>
      <c r="ES25" s="216">
        <f>IF(ISERROR(VLOOKUP(ES9,'SP Pigs'!1:6000,23)), "-",VLOOKUP(ES9,'SP Pigs'!1:6000,23))</f>
        <v>218.65751357142861</v>
      </c>
      <c r="ET25" s="216">
        <f>IF(ISERROR(VLOOKUP(ET9,'SP Pigs'!1:6000,23)), "-",VLOOKUP(ET9,'SP Pigs'!1:6000,23))</f>
        <v>220.24829999999994</v>
      </c>
      <c r="EU25" s="216">
        <f>IF(ISERROR(VLOOKUP(EU9,'SP Pigs'!1:6000,23)), "-",VLOOKUP(EU9,'SP Pigs'!1:6000,23))</f>
        <v>228.23935071428573</v>
      </c>
      <c r="EV25" s="216">
        <f>IF(ISERROR(VLOOKUP(EV9,'SP Pigs'!1:6000,23)), "-",VLOOKUP(EV9,'SP Pigs'!1:6000,23))</f>
        <v>236.2325914285714</v>
      </c>
      <c r="EW25" s="216">
        <f>IF(ISERROR(VLOOKUP(EW9,'SP Pigs'!1:6000,23)), "-",VLOOKUP(EW9,'SP Pigs'!1:6000,23))</f>
        <v>245.25795928571435</v>
      </c>
      <c r="EX25" s="216">
        <f>IF(ISERROR(VLOOKUP(EX9,'SP Pigs'!1:6000,23)), "-",VLOOKUP(EX9,'SP Pigs'!1:6000,23))</f>
        <v>257.2241364285714</v>
      </c>
      <c r="EY25" s="216">
        <f>IF(ISERROR(VLOOKUP(EY9,'SP Pigs'!1:6000,23)), "-",VLOOKUP(EY9,'SP Pigs'!1:6000,23))</f>
        <v>270.50609428571431</v>
      </c>
      <c r="EZ25" s="216">
        <f>IF(ISERROR(VLOOKUP(EZ9,'SP Pigs'!1:6000,23)), "-",VLOOKUP(EZ9,'SP Pigs'!1:6000,23))</f>
        <v>271.91006928571431</v>
      </c>
      <c r="FA25" s="216">
        <f>IF(ISERROR(VLOOKUP(FA9,'SP Pigs'!1:6000,23)), "-",VLOOKUP(FA9,'SP Pigs'!1:6000,23))</f>
        <v>272.6767342857143</v>
      </c>
      <c r="FB25" s="216">
        <f>IF(ISERROR(VLOOKUP(FB9,'SP Pigs'!1:6000,23)), "-",VLOOKUP(FB9,'SP Pigs'!1:6000,23))</f>
        <v>272.70467857142864</v>
      </c>
      <c r="FC25" s="216">
        <f>IF(ISERROR(VLOOKUP(FC9,'SP Pigs'!1:6000,23)), "-",VLOOKUP(FC9,'SP Pigs'!1:6000,23))</f>
        <v>271.63468285714288</v>
      </c>
      <c r="FD25" s="216">
        <f>IF(ISERROR(VLOOKUP(FD9,'SP Pigs'!1:6000,23)), "-",VLOOKUP(FD9,'SP Pigs'!1:6000,23))</f>
        <v>271.156475</v>
      </c>
      <c r="FE25" s="216">
        <f>IF(ISERROR(VLOOKUP(FE9,'SP Pigs'!1:6000,23)), "-",VLOOKUP(FE9,'SP Pigs'!1:6000,23))</f>
        <v>278.74159714285713</v>
      </c>
      <c r="FF25" s="216">
        <f>IF(ISERROR(VLOOKUP(FF9,'SP Pigs'!1:6000,23)), "-",VLOOKUP(FF9,'SP Pigs'!1:6000,23))</f>
        <v>281.96720071428575</v>
      </c>
      <c r="FG25" s="216">
        <f>IF(ISERROR(VLOOKUP(FG9,'SP Pigs'!1:6000,23)), "-",VLOOKUP(FG9,'SP Pigs'!1:6000,23))</f>
        <v>283.27850357142859</v>
      </c>
      <c r="FH25" s="216">
        <f>IF(ISERROR(VLOOKUP(FH9,'SP Pigs'!1:6000,23)), "-",VLOOKUP(FH9,'SP Pigs'!1:6000,23))</f>
        <v>284.14064857142859</v>
      </c>
      <c r="FI25" s="216">
        <f>IF(ISERROR(VLOOKUP(FI9,'SP Pigs'!1:6000,23)), "-",VLOOKUP(FI9,'SP Pigs'!1:6000,23))</f>
        <v>285.22073357142858</v>
      </c>
      <c r="FJ25" s="216">
        <f>IF(ISERROR(VLOOKUP(FJ9,'SP Pigs'!1:6000,23)), "-",VLOOKUP(FJ9,'SP Pigs'!1:6000,23))</f>
        <v>285.98398142857138</v>
      </c>
      <c r="FK25" s="216">
        <f>IF(ISERROR(VLOOKUP(FK9,'SP Pigs'!1:6000,23)), "-",VLOOKUP(FK9,'SP Pigs'!1:6000,23))</f>
        <v>286.90061142857144</v>
      </c>
      <c r="FL25" s="216">
        <f>IF(ISERROR(VLOOKUP(FL9,'SP Pigs'!1:6000,23)), "-",VLOOKUP(FL9,'SP Pigs'!1:6000,23))</f>
        <v>287.39784428571431</v>
      </c>
      <c r="FM25" s="216">
        <f>IF(ISERROR(VLOOKUP(FM9,'SP Pigs'!1:6000,23)), "-",VLOOKUP(FM9,'SP Pigs'!1:6000,23))</f>
        <v>287.80762642857144</v>
      </c>
      <c r="FN25" s="216">
        <f>IF(ISERROR(VLOOKUP(FN9,'SP Pigs'!1:6000,23)), "-",VLOOKUP(FN9,'SP Pigs'!1:6000,23))</f>
        <v>283.67236000000003</v>
      </c>
      <c r="FO25" s="216">
        <f>IF(ISERROR(VLOOKUP(FO9,'SP Pigs'!1:6000,23)), "-",VLOOKUP(FO9,'SP Pigs'!1:6000,23))</f>
        <v>282.50996785714284</v>
      </c>
      <c r="FP25" s="216">
        <f>IF(ISERROR(VLOOKUP(FP9,'SP Pigs'!1:6000,23)), "-",VLOOKUP(FP9,'SP Pigs'!1:6000,23))</f>
        <v>287.33576571428574</v>
      </c>
      <c r="FQ25" s="216">
        <f>IF(ISERROR(VLOOKUP(FQ9,'SP Pigs'!1:6000,23)), "-",VLOOKUP(FQ9,'SP Pigs'!1:6000,23))</f>
        <v>295.46574500000003</v>
      </c>
      <c r="FR25" s="216">
        <f>IF(ISERROR(VLOOKUP(FR9,'SP Pigs'!1:6000,23)), "-",VLOOKUP(FR9,'SP Pigs'!1:6000,23))</f>
        <v>295.25696214285722</v>
      </c>
      <c r="FS25" s="216">
        <f>IF(ISERROR(VLOOKUP(FS9,'SP Pigs'!1:6000,23)), "-",VLOOKUP(FS9,'SP Pigs'!1:6000,23))</f>
        <v>305.70760000000001</v>
      </c>
      <c r="FT25" s="216">
        <f>IF(ISERROR(VLOOKUP(FT9,'SP Pigs'!1:6000,23)), "-",VLOOKUP(FT9,'SP Pigs'!1:6000,23))</f>
        <v>303.95341428571425</v>
      </c>
      <c r="FU25" s="216">
        <f>IF(ISERROR(VLOOKUP(FU9,'SP Pigs'!1:6000,23)), "-",VLOOKUP(FU9,'SP Pigs'!1:6000,23))</f>
        <v>302.60901785714287</v>
      </c>
      <c r="FV25" s="216">
        <f>IF(ISERROR(VLOOKUP(FV9,'SP Pigs'!1:6000,23)), "-",VLOOKUP(FV9,'SP Pigs'!1:6000,23))</f>
        <v>299.28948500000001</v>
      </c>
      <c r="FW25" s="216">
        <f>IF(ISERROR(VLOOKUP(FW9,'SP Pigs'!1:6000,23)), "-",VLOOKUP(FW9,'SP Pigs'!1:6000,23))</f>
        <v>297.31578642857136</v>
      </c>
      <c r="FX25" s="216">
        <f>IF(ISERROR(VLOOKUP(FX9,'SP Pigs'!1:6000,23)), "-",VLOOKUP(FX9,'SP Pigs'!1:6000,23))</f>
        <v>296.89593214285719</v>
      </c>
      <c r="FY25" s="216">
        <f>IF(ISERROR(VLOOKUP(FY9,'SP Pigs'!1:6000,23)), "-",VLOOKUP(FY9,'SP Pigs'!1:6000,23))</f>
        <v>298.1904828571428</v>
      </c>
      <c r="FZ25" s="216">
        <f>IF(ISERROR(VLOOKUP(FZ9,'SP Pigs'!1:6000,23)), "-",VLOOKUP(FZ9,'SP Pigs'!1:6000,23))</f>
        <v>298.6122542857143</v>
      </c>
      <c r="GA25" s="216">
        <f>IF(ISERROR(VLOOKUP(GA9,'SP Pigs'!1:6000,23)), "-",VLOOKUP(GA9,'SP Pigs'!1:6000,23))</f>
        <v>291.80304214285712</v>
      </c>
      <c r="GB25" s="216">
        <f>IF(ISERROR(VLOOKUP(GB9,'SP Pigs'!1:6000,23)), "-",VLOOKUP(GB9,'SP Pigs'!1:6000,23))</f>
        <v>298.27113714285713</v>
      </c>
      <c r="GC25" s="216">
        <f>IF(ISERROR(VLOOKUP(GC9,'SP Pigs'!1:6000,23)), "-",VLOOKUP(GC9,'SP Pigs'!1:6000,23))</f>
        <v>297.91872714285716</v>
      </c>
      <c r="GD25" s="216">
        <f>IF(ISERROR(VLOOKUP(GD9,'SP Pigs'!1:6000,23)), "-",VLOOKUP(GD9,'SP Pigs'!1:6000,23))</f>
        <v>297.76177142857142</v>
      </c>
      <c r="GE25" s="216">
        <f>IF(ISERROR(VLOOKUP(GE9,'SP Pigs'!1:6000,23)), "-",VLOOKUP(GE9,'SP Pigs'!1:6000,23))</f>
        <v>309.22865999999999</v>
      </c>
      <c r="GF25" s="216">
        <f>IF(ISERROR(VLOOKUP(GF9,'SP Pigs'!1:6000,23)), "-",VLOOKUP(GF9,'SP Pigs'!1:6000,23))</f>
        <v>308.88978999999995</v>
      </c>
      <c r="GG25" s="216">
        <f>IF(ISERROR(VLOOKUP(GG9,'SP Pigs'!1:6000,23)), "-",VLOOKUP(GG9,'SP Pigs'!1:6000,23))</f>
        <v>308.11934999999994</v>
      </c>
      <c r="GH25" s="216">
        <f>IF(ISERROR(VLOOKUP(GH9,'SP Pigs'!1:6000,23)), "-",VLOOKUP(GH9,'SP Pigs'!1:6000,23))</f>
        <v>314.19934928571422</v>
      </c>
      <c r="GI25" s="216">
        <f>IF(ISERROR(VLOOKUP(GI9,'SP Pigs'!1:6000,23)), "-",VLOOKUP(GI9,'SP Pigs'!1:6000,23))</f>
        <v>303.09912999999995</v>
      </c>
      <c r="GJ25" s="216">
        <f>IF(ISERROR(VLOOKUP(GJ9,'SP Pigs'!1:6000,23)), "-",VLOOKUP(GJ9,'SP Pigs'!1:6000,23))</f>
        <v>304.91347500000001</v>
      </c>
      <c r="GK25" s="216">
        <f>IF(ISERROR(VLOOKUP(GK9,'SP Pigs'!1:6000,23)), "-",VLOOKUP(GK9,'SP Pigs'!1:6000,23))</f>
        <v>307.81550000000004</v>
      </c>
      <c r="GL25" s="216">
        <f>IF(ISERROR(VLOOKUP(GL9,'SP Pigs'!1:6000,23)), "-",VLOOKUP(GL9,'SP Pigs'!1:6000,23))</f>
        <v>306.71133999999995</v>
      </c>
      <c r="GM25" s="216">
        <f>IF(ISERROR(VLOOKUP(GM9,'SP Pigs'!1:6000,23)), "-",VLOOKUP(GM9,'SP Pigs'!1:6000,23))</f>
        <v>298.06820428571422</v>
      </c>
      <c r="GN25" s="216">
        <f>IF(ISERROR(VLOOKUP(GN9,'SP Pigs'!1:6000,23)), "-",VLOOKUP(GN9,'SP Pigs'!1:6000,23))</f>
        <v>299.20232214285716</v>
      </c>
      <c r="GO25" s="216">
        <f>IF(ISERROR(VLOOKUP(GO9,'SP Pigs'!1:6000,23)), "-",VLOOKUP(GO9,'SP Pigs'!1:6000,23))</f>
        <v>296.91305642857145</v>
      </c>
      <c r="GP25" s="216">
        <f>IF(ISERROR(VLOOKUP(GP9,'SP Pigs'!1:6000,23)), "-",VLOOKUP(GP9,'SP Pigs'!1:6000,23))</f>
        <v>295.61520500000006</v>
      </c>
      <c r="GQ25" s="216">
        <f>IF(ISERROR(VLOOKUP(GQ9,'SP Pigs'!1:6000,23)), "-",VLOOKUP(GQ9,'SP Pigs'!1:6000,23))</f>
        <v>296.69774928571428</v>
      </c>
      <c r="GR25" s="216">
        <f>IF(ISERROR(VLOOKUP(GR9,'SP Pigs'!1:6000,23)), "-",VLOOKUP(GR9,'SP Pigs'!1:6000,23))</f>
        <v>294.18065857142864</v>
      </c>
      <c r="GS25" s="216">
        <f>IF(ISERROR(VLOOKUP(GS9,'SP Pigs'!1:6000,23)), "-",VLOOKUP(GS9,'SP Pigs'!1:6000,23))</f>
        <v>292.1362421428571</v>
      </c>
      <c r="GT25" s="216">
        <f>IF(ISERROR(VLOOKUP(GT9,'SP Pigs'!1:6000,23)), "-",VLOOKUP(GT9,'SP Pigs'!1:6000,23))</f>
        <v>295.79596285714291</v>
      </c>
      <c r="GU25" s="216">
        <f>IF(ISERROR(VLOOKUP(GU9,'SP Pigs'!1:6000,23)), "-",VLOOKUP(GU9,'SP Pigs'!1:6000,23))</f>
        <v>304.07777714285709</v>
      </c>
      <c r="GV25" s="216">
        <f>IF(ISERROR(VLOOKUP(GV9,'SP Pigs'!1:6000,23)), "-",VLOOKUP(GV9,'SP Pigs'!1:6000,23))</f>
        <v>308.63327571428567</v>
      </c>
      <c r="GW25" s="216">
        <f>IF(ISERROR(VLOOKUP(GW9,'SP Pigs'!1:6000,23)), "-",VLOOKUP(GW9,'SP Pigs'!1:6000,23))</f>
        <v>319.47674428571429</v>
      </c>
      <c r="GX25" s="216">
        <f>IF(ISERROR(VLOOKUP(GX9,'SP Pigs'!1:6000,23)), "-",VLOOKUP(GX9,'SP Pigs'!1:6000,23))</f>
        <v>319.67352499999998</v>
      </c>
      <c r="GY25" s="216">
        <f>IF(ISERROR(VLOOKUP(GY9,'SP Pigs'!1:6000,23)), "-",VLOOKUP(GY9,'SP Pigs'!1:6000,23))</f>
        <v>310.03427428571422</v>
      </c>
      <c r="GZ25" s="216">
        <f>IF(ISERROR(VLOOKUP(GZ9,'SP Pigs'!1:6000,23)), "-",VLOOKUP(GZ9,'SP Pigs'!1:6000,23))</f>
        <v>307.63184714285717</v>
      </c>
      <c r="HA25" s="216">
        <f>IF(ISERROR(VLOOKUP(HA9,'SP Pigs'!1:6000,23)), "-",VLOOKUP(HA9,'SP Pigs'!1:6000,23))</f>
        <v>301.51636928571423</v>
      </c>
      <c r="HB25" s="216">
        <f>IF(ISERROR(VLOOKUP(HB9,'SP Pigs'!1:6000,23)), "-",VLOOKUP(HB9,'SP Pigs'!1:6000,23))</f>
        <v>289.2144121428571</v>
      </c>
      <c r="HC25" s="216">
        <f>IF(ISERROR(VLOOKUP(HC9,'SP Pigs'!1:6000,23)), "-",VLOOKUP(HC9,'SP Pigs'!1:6000,23))</f>
        <v>274.90506571428568</v>
      </c>
      <c r="HD25" s="216">
        <f>IF(ISERROR(VLOOKUP(HD9,'SP Pigs'!1:6000,23)), "-",VLOOKUP(HD9,'SP Pigs'!1:6000,23))</f>
        <v>271.31667428571427</v>
      </c>
      <c r="HE25" s="216">
        <f>IF(ISERROR(VLOOKUP(HE9,'SP Pigs'!1:6000,23)), "-",VLOOKUP(HE9,'SP Pigs'!1:6000,23))</f>
        <v>273.8605564285715</v>
      </c>
      <c r="HF25" s="216">
        <f>IF(ISERROR(VLOOKUP(HF9,'SP Pigs'!1:6000,23)), "-",VLOOKUP(HF9,'SP Pigs'!1:6000,23))</f>
        <v>277.61050928571427</v>
      </c>
      <c r="HG25" s="216">
        <f>IF(ISERROR(VLOOKUP(HG9,'SP Pigs'!1:6000,23)), "-",VLOOKUP(HG9,'SP Pigs'!1:6000,23))</f>
        <v>278.32111071428568</v>
      </c>
      <c r="HH25" s="216">
        <f>IF(ISERROR(VLOOKUP(HH9,'SP Pigs'!1:6000,23)), "-",VLOOKUP(HH9,'SP Pigs'!1:6000,23))</f>
        <v>277.89306428571427</v>
      </c>
      <c r="HI25" s="216">
        <f>IF(ISERROR(VLOOKUP(HI9,'SP Pigs'!1:6000,23)), "-",VLOOKUP(HI9,'SP Pigs'!1:6000,23))</f>
        <v>277.53155357142856</v>
      </c>
      <c r="HJ25" s="216">
        <f>IF(ISERROR(VLOOKUP(HJ9,'SP Pigs'!1:6000,23)), "-",VLOOKUP(HJ9,'SP Pigs'!1:6000,23))</f>
        <v>279.07606928571431</v>
      </c>
      <c r="HK25" s="216">
        <f>IF(ISERROR(VLOOKUP(HK9,'SP Pigs'!1:6000,23)), "-",VLOOKUP(HK9,'SP Pigs'!1:6000,23))</f>
        <v>280.82019214285714</v>
      </c>
      <c r="HL25" s="216">
        <f>IF(ISERROR(VLOOKUP(HL9,'SP Pigs'!1:6000,23)), "-",VLOOKUP(HL9,'SP Pigs'!1:6000,23))</f>
        <v>281.33650928571427</v>
      </c>
      <c r="HM25" s="216">
        <f>IF(ISERROR(VLOOKUP(HM9,'SP Pigs'!1:6000,23)), "-",VLOOKUP(HM9,'SP Pigs'!1:6000,23))</f>
        <v>279.22510928571427</v>
      </c>
      <c r="HN25" s="216">
        <f>IF(ISERROR(VLOOKUP(HN9,'SP Pigs'!1:6000,23)), "-",VLOOKUP(HN9,'SP Pigs'!1:6000,23))</f>
        <v>281.16085500000003</v>
      </c>
      <c r="HO25" s="216">
        <f>IF(ISERROR(VLOOKUP(HO9,'SP Pigs'!1:6000,23)), "-",VLOOKUP(HO9,'SP Pigs'!1:6000,23))</f>
        <v>282.10965428571433</v>
      </c>
      <c r="HP25" s="216">
        <f>IF(ISERROR(VLOOKUP(HP9,'SP Pigs'!1:6000,23)), "-",VLOOKUP(HP9,'SP Pigs'!1:6000,23))</f>
        <v>281.24735142857145</v>
      </c>
      <c r="HQ25" s="216">
        <f>IF(ISERROR(VLOOKUP(HQ9,'SP Pigs'!1:6000,23)), "-",VLOOKUP(HQ9,'SP Pigs'!1:6000,23))</f>
        <v>280.09096071428576</v>
      </c>
      <c r="HR25" s="216">
        <f>IF(ISERROR(VLOOKUP(HR9,'SP Pigs'!1:6000,23)), "-",VLOOKUP(HR9,'SP Pigs'!1:6000,23))</f>
        <v>280.14418928571428</v>
      </c>
      <c r="HS25" s="216">
        <f>IF(ISERROR(VLOOKUP(HS9,'SP Pigs'!1:6000,23)), "-",VLOOKUP(HS9,'SP Pigs'!1:6000,23))</f>
        <v>279.9827292857143</v>
      </c>
      <c r="HT25" s="216">
        <f>IF(ISERROR(VLOOKUP(HT9,'SP Pigs'!1:6000,23)), "-",VLOOKUP(HT9,'SP Pigs'!1:6000,23))</f>
        <v>278.56551857142858</v>
      </c>
      <c r="HU25" s="216">
        <f>IF(ISERROR(VLOOKUP(HU9,'SP Pigs'!1:6000,23)), "-",VLOOKUP(HU9,'SP Pigs'!1:6000,23))</f>
        <v>277.08709499999998</v>
      </c>
      <c r="HV25" s="216">
        <f>IF(ISERROR(VLOOKUP(HV9,'SP Pigs'!1:6000,23)), "-",VLOOKUP(HV9,'SP Pigs'!1:6000,23))</f>
        <v>291.7612228571428</v>
      </c>
      <c r="HW25" s="216">
        <f>IF(ISERROR(VLOOKUP(HW9,'SP Pigs'!1:6000,23)), "-",VLOOKUP(HW9,'SP Pigs'!1:6000,23))</f>
        <v>298.66112999999996</v>
      </c>
      <c r="HX25" s="216">
        <f>IF(ISERROR(VLOOKUP(HX9,'SP Pigs'!1:6000,23)), "-",VLOOKUP(HX9,'SP Pigs'!1:6000,23))</f>
        <v>297.81762000000003</v>
      </c>
      <c r="HY25" s="216">
        <f>IF(ISERROR(VLOOKUP(HY9,'SP Pigs'!1:6000,23)), "-",VLOOKUP(HY9,'SP Pigs'!1:6000,23))</f>
        <v>295.79486999999995</v>
      </c>
      <c r="HZ25" s="216">
        <f>IF(ISERROR(VLOOKUP(HZ9,'SP Pigs'!1:6000,23)), "-",VLOOKUP(HZ9,'SP Pigs'!1:6000,23))</f>
        <v>296.35519500000004</v>
      </c>
      <c r="IA25" s="216">
        <f>IF(ISERROR(VLOOKUP(IA9,'SP Pigs'!1:6000,23)), "-",VLOOKUP(IA9,'SP Pigs'!1:6000,23))</f>
        <v>295.32894000000005</v>
      </c>
      <c r="IB25" s="216">
        <f>IF(ISERROR(VLOOKUP(IB9,'SP Pigs'!1:6000,23)), "-",VLOOKUP(IB9,'SP Pigs'!1:6000,23))</f>
        <v>295.37218499999994</v>
      </c>
      <c r="IC25" s="216">
        <f>IF(ISERROR(VLOOKUP(IC9,'SP Pigs'!1:6000,23)), "-",VLOOKUP(IC9,'SP Pigs'!1:6000,23))</f>
        <v>294.65003999999999</v>
      </c>
      <c r="ID25" s="216">
        <f>IF(ISERROR(VLOOKUP(ID9,'SP Pigs'!1:6000,23)), "-",VLOOKUP(ID9,'SP Pigs'!1:6000,23))</f>
        <v>293.67865499999999</v>
      </c>
      <c r="IE25" s="216">
        <f>IF(ISERROR(VLOOKUP(IE9,'SP Pigs'!1:6000,23)), "-",VLOOKUP(IE9,'SP Pigs'!1:6000,23))</f>
        <v>287.48987357142852</v>
      </c>
      <c r="IF25" s="216">
        <f>IF(ISERROR(VLOOKUP(IF9,'SP Pigs'!1:6000,23)), "-",VLOOKUP(IF9,'SP Pigs'!1:6000,23))</f>
        <v>282.42838857142863</v>
      </c>
      <c r="IG25" s="216">
        <f>IF(ISERROR(VLOOKUP(IG9,'SP Pigs'!1:6000,23)), "-",VLOOKUP(IG9,'SP Pigs'!1:6000,23))</f>
        <v>276.98152500000003</v>
      </c>
      <c r="IH25" s="216">
        <f>IF(ISERROR(VLOOKUP(IH9,'SP Pigs'!1:6000,23)), "-",VLOOKUP(IH9,'SP Pigs'!1:6000,23))</f>
        <v>279.670455</v>
      </c>
      <c r="II25" s="216">
        <f>IF(ISERROR(VLOOKUP(II9,'SP Pigs'!1:6000,23)), "-",VLOOKUP(II9,'SP Pigs'!1:6000,23))</f>
        <v>283.14406285714279</v>
      </c>
      <c r="IJ25" s="216">
        <f>IF(ISERROR(VLOOKUP(IJ9,'SP Pigs'!1:6000,23)), "-",VLOOKUP(IJ9,'SP Pigs'!1:6000,23))</f>
        <v>281.86524642857142</v>
      </c>
      <c r="IK25" s="216">
        <f>IF(ISERROR(VLOOKUP(IK9,'SP Pigs'!1:6000,23)), "-",VLOOKUP(IK9,'SP Pigs'!1:6000,23))</f>
        <v>281.0783507142857</v>
      </c>
      <c r="IL25" s="216" t="str">
        <f>IF(ISERROR(VLOOKUP(IL9,'SP Pigs'!1:6000,23)), "-",VLOOKUP(IL9,'SP Pigs'!1:6000,23))</f>
        <v>na</v>
      </c>
      <c r="IM25" s="216">
        <f>IF(ISERROR(VLOOKUP(IM9,'SP Pigs'!1:6000,23)), "-",VLOOKUP(IM9,'SP Pigs'!1:6000,23))</f>
        <v>280.10515500000002</v>
      </c>
      <c r="IN25" s="216">
        <f>IF(ISERROR(VLOOKUP(IN9,'SP Pigs'!1:6000,23)), "-",VLOOKUP(IN9,'SP Pigs'!1:6000,23))</f>
        <v>277.55373214285714</v>
      </c>
      <c r="IO25" s="216">
        <f>IF(ISERROR(VLOOKUP(IO9,'SP Pigs'!1:6000,23)), "-",VLOOKUP(IO9,'SP Pigs'!1:6000,23))</f>
        <v>276.10059214285712</v>
      </c>
      <c r="IP25" s="216">
        <f>IF(ISERROR(VLOOKUP(IP9,'SP Pigs'!1:6000,23)), "-",VLOOKUP(IP9,'SP Pigs'!1:6000,23))</f>
        <v>275.15046214285712</v>
      </c>
      <c r="IQ25" s="216">
        <f>IF(ISERROR(VLOOKUP(IQ9,'SP Pigs'!1:6000,23)), "-",VLOOKUP(IQ9,'SP Pigs'!1:6000,23))</f>
        <v>273.05015142857144</v>
      </c>
      <c r="IR25" s="216">
        <f>IF(ISERROR(VLOOKUP(IR9,'SP Pigs'!1:6000,23)), "-",VLOOKUP(IR9,'SP Pigs'!1:6000,23))</f>
        <v>272.40165000000002</v>
      </c>
      <c r="IS25" s="216">
        <f>IF(ISERROR(VLOOKUP(IS9,'SP Pigs'!1:6000,23)), "-",VLOOKUP(IS9,'SP Pigs'!1:6000,23))</f>
        <v>270.05826214285713</v>
      </c>
      <c r="IT25" s="216">
        <f>IF(ISERROR(VLOOKUP(IT9,'SP Pigs'!1:6000,23)), "-",VLOOKUP(IT9,'SP Pigs'!1:6000,23))</f>
        <v>277.41106428571436</v>
      </c>
      <c r="IU25" s="216">
        <f>IF(ISERROR(VLOOKUP(IU9,'SP Pigs'!1:6000,23)), "-",VLOOKUP(IU9,'SP Pigs'!1:6000,23))</f>
        <v>277.1249035714286</v>
      </c>
      <c r="IV25" s="216">
        <f>IF(ISERROR(VLOOKUP(IV9,'SP Pigs'!1:6000,23)), "-",VLOOKUP(IV9,'SP Pigs'!1:6000,23))</f>
        <v>292.21077642857142</v>
      </c>
      <c r="IW25" s="216">
        <f>IF(ISERROR(VLOOKUP(IW9,'SP Pigs'!1:6000,23)), "-",VLOOKUP(IW9,'SP Pigs'!1:6000,23))</f>
        <v>291.96367071428574</v>
      </c>
      <c r="IX25" s="216">
        <f>IF(ISERROR(VLOOKUP(IX9,'SP Pigs'!1:6000,23)), "-",VLOOKUP(IX9,'SP Pigs'!1:6000,23))</f>
        <v>292.59554142857149</v>
      </c>
      <c r="IY25" s="216">
        <f>IF(ISERROR(VLOOKUP(IY9,'SP Pigs'!1:6000,23)), "-",VLOOKUP(IY9,'SP Pigs'!1:6000,23))</f>
        <v>290.29813928571434</v>
      </c>
      <c r="IZ25" s="216">
        <f>IF(ISERROR(VLOOKUP(IZ9,'SP Pigs'!1:6000,23)), "-",VLOOKUP(IZ9,'SP Pigs'!1:6000,23))</f>
        <v>292.54738500000002</v>
      </c>
      <c r="JA25" s="216">
        <f>IF(ISERROR(VLOOKUP(JA9,'SP Pigs'!1:6000,23)), "-",VLOOKUP(JA9,'SP Pigs'!1:6000,23))</f>
        <v>295.32586500000002</v>
      </c>
      <c r="JB25" s="216">
        <f>IF(ISERROR(VLOOKUP(JB9,'SP Pigs'!1:6000,23)), "-",VLOOKUP(JB9,'SP Pigs'!1:6000,23))</f>
        <v>294.94985571428572</v>
      </c>
      <c r="JC25" s="216">
        <f>IF(ISERROR(VLOOKUP(JC9,'SP Pigs'!1:6000,23)), "-",VLOOKUP(JC9,'SP Pigs'!1:6000,23))</f>
        <v>295.94265642857135</v>
      </c>
      <c r="JD25" s="216">
        <f>IF(ISERROR(VLOOKUP(JD9,'SP Pigs'!1:6000,23)), "-",VLOOKUP(JD9,'SP Pigs'!1:6000,23))</f>
        <v>282.28894500000001</v>
      </c>
      <c r="JE25" s="216">
        <f>IF(ISERROR(VLOOKUP(JE9,'SP Pigs'!1:6000,23)), "-",VLOOKUP(JE9,'SP Pigs'!1:6000,23))</f>
        <v>280.41592500000002</v>
      </c>
      <c r="JF25" s="240"/>
      <c r="JG25" s="266"/>
      <c r="JH25" s="266"/>
      <c r="JW25" s="231"/>
      <c r="JX25" s="231"/>
    </row>
    <row r="26" spans="2:284" ht="15" customHeight="1">
      <c r="B26" s="282" t="s">
        <v>100</v>
      </c>
      <c r="C26" s="222"/>
      <c r="D26" s="215" t="s">
        <v>8</v>
      </c>
      <c r="E26" s="217">
        <f>IF(ISERROR(VLOOKUP(E9,'FR Pigs'!1:5990,6)),"na", VLOOKUP(E9,'FR Pigs'!1:5990,6))</f>
        <v>183.33626285714283</v>
      </c>
      <c r="F26" s="217">
        <f>IF(ISERROR(VLOOKUP(F9,'FR Pigs'!1:5990,6)),"na", VLOOKUP(F9,'FR Pigs'!1:5990,6))</f>
        <v>182.01865999999998</v>
      </c>
      <c r="G26" s="217">
        <f>IF(ISERROR(VLOOKUP(G9,'FR Pigs'!1:5990,6)),"na", VLOOKUP(G9,'FR Pigs'!1:5990,6))</f>
        <v>187.46798857142858</v>
      </c>
      <c r="H26" s="217">
        <f>IF(ISERROR(VLOOKUP(H9,'FR Pigs'!1:5990,6)),"na", VLOOKUP(H9,'FR Pigs'!1:5990,6))</f>
        <v>190.00204714285712</v>
      </c>
      <c r="I26" s="217">
        <f>IF(ISERROR(VLOOKUP(I9,'FR Pigs'!1:5990,6)),"na", VLOOKUP(I9,'FR Pigs'!1:5990,6))</f>
        <v>198.36314857142858</v>
      </c>
      <c r="J26" s="217">
        <f>IF(ISERROR(VLOOKUP(J9,'FR Pigs'!1:5990,6)),"na", VLOOKUP(J9,'FR Pigs'!1:5990,6))</f>
        <v>197.98623428571426</v>
      </c>
      <c r="K26" s="217">
        <f>IF(ISERROR(VLOOKUP(K9,'FR Pigs'!1:5990,6)),"na", VLOOKUP(K9,'FR Pigs'!1:5990,6))</f>
        <v>213.67191428571434</v>
      </c>
      <c r="L26" s="217">
        <f>IF(ISERROR(VLOOKUP(L9,'FR Pigs'!1:5990,6)),"na", VLOOKUP(L9,'FR Pigs'!1:5990,6))</f>
        <v>222.17712285714288</v>
      </c>
      <c r="M26" s="217">
        <f>IF(ISERROR(VLOOKUP(M9,'FR Pigs'!1:5990,6)),"na", VLOOKUP(M9,'FR Pigs'!1:5990,6))</f>
        <v>204.91607999999997</v>
      </c>
      <c r="N26" s="217">
        <f>IF(ISERROR(VLOOKUP(N9,'FR Pigs'!1:5990,6)),"na", VLOOKUP(N9,'FR Pigs'!1:5990,6))</f>
        <v>221.84777857142856</v>
      </c>
      <c r="O26" s="217">
        <f>IF(ISERROR(VLOOKUP(O9,'FR Pigs'!1:5990,6)),"na", VLOOKUP(O9,'FR Pigs'!1:5990,6))</f>
        <v>223.58554000000001</v>
      </c>
      <c r="P26" s="217">
        <f>IF(ISERROR(VLOOKUP(P9,'FR Pigs'!1:5990,6)),"na", VLOOKUP(P9,'FR Pigs'!1:5990,6))</f>
        <v>224.72553999999997</v>
      </c>
      <c r="Q26" s="217">
        <f>IF(ISERROR(VLOOKUP(Q9,'FR Pigs'!1:5990,6)),"na", VLOOKUP(Q9,'FR Pigs'!1:5990,6))</f>
        <v>227.56034</v>
      </c>
      <c r="R26" s="217">
        <f>IF(ISERROR(VLOOKUP(R9,'FR Pigs'!1:5990,6)),"na", VLOOKUP(R9,'FR Pigs'!1:5990,6))</f>
        <v>230.11812000000003</v>
      </c>
      <c r="S26" s="217">
        <f>IF(ISERROR(VLOOKUP(S9,'FR Pigs'!1:5990,6)),"na", VLOOKUP(S9,'FR Pigs'!1:5990,6))</f>
        <v>228.99903428571426</v>
      </c>
      <c r="T26" s="217">
        <f>IF(ISERROR(VLOOKUP(T9,'FR Pigs'!1:5990,6)),"na", VLOOKUP(T9,'FR Pigs'!1:5990,6))</f>
        <v>226.36717714285717</v>
      </c>
      <c r="U26" s="217">
        <f>IF(ISERROR(VLOOKUP(U9,'FR Pigs'!1:5990,6)),"na", VLOOKUP(U9,'FR Pigs'!1:5990,6))</f>
        <v>222.16806857142853</v>
      </c>
      <c r="V26" s="217">
        <f>IF(ISERROR(VLOOKUP(V9,'FR Pigs'!1:5990,6)),"na", VLOOKUP(V9,'FR Pigs'!1:5990,6))</f>
        <v>229.29865714285717</v>
      </c>
      <c r="W26" s="217">
        <f>IF(ISERROR(VLOOKUP(W9,'FR Pigs'!1:5990,6)),"na", VLOOKUP(W9,'FR Pigs'!1:5990,6))</f>
        <v>233.68841142857147</v>
      </c>
      <c r="X26" s="217">
        <f>IF(ISERROR(VLOOKUP(X9,'FR Pigs'!1:5990,6)),"na", VLOOKUP(X9,'FR Pigs'!1:5990,6))</f>
        <v>236.61465714285708</v>
      </c>
      <c r="Y26" s="217">
        <f>IF(ISERROR(VLOOKUP(Y9,'FR Pigs'!1:5990,6)),"na", VLOOKUP(Y9,'FR Pigs'!1:5990,6))</f>
        <v>237.54429285714286</v>
      </c>
      <c r="Z26" s="217">
        <f>IF(ISERROR(VLOOKUP(Z9,'FR Pigs'!1:5990,6)),"na", VLOOKUP(Z9,'FR Pigs'!1:5990,6))</f>
        <v>237.93792000000002</v>
      </c>
      <c r="AA26" s="217">
        <f>IF(ISERROR(VLOOKUP(AA9,'FR Pigs'!1:5990,6)),"na", VLOOKUP(AA9,'FR Pigs'!1:5990,6))</f>
        <v>230.3843457142857</v>
      </c>
      <c r="AB26" s="217">
        <f>IF(ISERROR(VLOOKUP(AB9,'FR Pigs'!1:5990,6)),"na", VLOOKUP(AB9,'FR Pigs'!1:5990,6))</f>
        <v>227.06366285714284</v>
      </c>
      <c r="AC26" s="217">
        <f>IF(ISERROR(VLOOKUP(AC9,'FR Pigs'!1:5990,6)),"na", VLOOKUP(AC9,'FR Pigs'!1:5990,6))</f>
        <v>221.05265000000009</v>
      </c>
      <c r="AD26" s="217">
        <f>IF(ISERROR(VLOOKUP(AD9,'FR Pigs'!1:5990,6)),"na", VLOOKUP(AD9,'FR Pigs'!1:5990,6))</f>
        <v>236.72653285714281</v>
      </c>
      <c r="AE26" s="217">
        <f>IF(ISERROR(VLOOKUP(AE9,'FR Pigs'!1:5990,6)),"na", VLOOKUP(AE9,'FR Pigs'!1:5990,6))</f>
        <v>212.89882714285716</v>
      </c>
      <c r="AF26" s="217">
        <f>IF(ISERROR(VLOOKUP(AF9,'FR Pigs'!1:5990,6)),"na", VLOOKUP(AF9,'FR Pigs'!1:5990,6))</f>
        <v>207.56469857142861</v>
      </c>
      <c r="AG26" s="217">
        <f>IF(ISERROR(VLOOKUP(AG9,'FR Pigs'!1:5990,6)),"na", VLOOKUP(AG9,'FR Pigs'!1:5990,6))</f>
        <v>208.48640571428567</v>
      </c>
      <c r="AH26" s="217">
        <f>IF(ISERROR(VLOOKUP(AH9,'FR Pigs'!1:5990,6)),"na", VLOOKUP(AH9,'FR Pigs'!1:5990,6))</f>
        <v>207.56812285714284</v>
      </c>
      <c r="AI26" s="217">
        <f>IF(ISERROR(VLOOKUP(AI9,'FR Pigs'!1:5990,6)),"na", VLOOKUP(AI9,'FR Pigs'!1:5990,6))</f>
        <v>207.00858285714284</v>
      </c>
      <c r="AJ26" s="217">
        <f>IF(ISERROR(VLOOKUP(AJ9,'FR Pigs'!1:5990,6)),"na", VLOOKUP(AJ9,'FR Pigs'!1:5990,6))</f>
        <v>207.85207714285718</v>
      </c>
      <c r="AK26" s="217">
        <f>IF(ISERROR(VLOOKUP(AK9,'FR Pigs'!1:5990,6)),"na", VLOOKUP(AK9,'FR Pigs'!1:5990,6))</f>
        <v>209.98560000000001</v>
      </c>
      <c r="AL26" s="217">
        <f>IF(ISERROR(VLOOKUP(AL9,'FR Pigs'!1:5990,6)),"na", VLOOKUP(AL9,'FR Pigs'!1:5990,6))</f>
        <v>207.98002285714284</v>
      </c>
      <c r="AM26" s="217">
        <f>IF(ISERROR(VLOOKUP(AM9,'FR Pigs'!1:5990,6)),"na", VLOOKUP(AM9,'FR Pigs'!1:5990,6))</f>
        <v>211.90075428571427</v>
      </c>
      <c r="AN26" s="217">
        <f>IF(ISERROR(VLOOKUP(AN9,'FR Pigs'!1:5990,6)),"na", VLOOKUP(AN9,'FR Pigs'!1:5990,6))</f>
        <v>212.18379428571427</v>
      </c>
      <c r="AO26" s="217">
        <f>IF(ISERROR(VLOOKUP(AO9,'FR Pigs'!1:5990,6)),"na", VLOOKUP(AO9,'FR Pigs'!1:5990,6))</f>
        <v>209.10765142857142</v>
      </c>
      <c r="AP26" s="217">
        <f>IF(ISERROR(VLOOKUP(AP9,'FR Pigs'!1:5990,6)),"na", VLOOKUP(AP9,'FR Pigs'!1:5990,6))</f>
        <v>209.90270000000001</v>
      </c>
      <c r="AQ26" s="217">
        <f>IF(ISERROR(VLOOKUP(AQ9,'FR Pigs'!1:5990,6)),"na", VLOOKUP(AQ9,'FR Pigs'!1:5990,6))</f>
        <v>211.45952285714284</v>
      </c>
      <c r="AR26" s="217">
        <f>IF(ISERROR(VLOOKUP(AR9,'FR Pigs'!1:5990,6)),"na", VLOOKUP(AR9,'FR Pigs'!1:5990,6))</f>
        <v>211.4469257142857</v>
      </c>
      <c r="AS26" s="217">
        <f>IF(ISERROR(VLOOKUP(AS9,'FR Pigs'!1:5990,6)),"na", VLOOKUP(AS9,'FR Pigs'!1:5990,6))</f>
        <v>210.37804571428563</v>
      </c>
      <c r="AT26" s="217">
        <f>IF(ISERROR(VLOOKUP(AT9,'FR Pigs'!1:5990,6)),"na", VLOOKUP(AT9,'FR Pigs'!1:5990,6))</f>
        <v>213.04013142857147</v>
      </c>
      <c r="AU26" s="217">
        <f>IF(ISERROR(VLOOKUP(AU9,'FR Pigs'!1:5990,6)),"na", VLOOKUP(AU9,'FR Pigs'!1:5990,6))</f>
        <v>216.01497000000006</v>
      </c>
      <c r="AV26" s="217">
        <f>IF(ISERROR(VLOOKUP(AV9,'FR Pigs'!1:5990,6)),"na", VLOOKUP(AV9,'FR Pigs'!1:5990,6))</f>
        <v>218.61741428571429</v>
      </c>
      <c r="AW26" s="217">
        <f>IF(ISERROR(VLOOKUP(AW9,'FR Pigs'!1:5990,6)),"na", VLOOKUP(AW9,'FR Pigs'!1:5990,6))</f>
        <v>215.80367571428573</v>
      </c>
      <c r="AX26" s="217">
        <f>IF(ISERROR(VLOOKUP(AX9,'FR Pigs'!1:5990,6)),"na", VLOOKUP(AX9,'FR Pigs'!1:5990,6))</f>
        <v>219.71127857142852</v>
      </c>
      <c r="AY26" s="217">
        <f>IF(ISERROR(VLOOKUP(AY9,'FR Pigs'!1:5990,6)),"na", VLOOKUP(AY9,'FR Pigs'!1:5990,6))</f>
        <v>225.78864000000004</v>
      </c>
      <c r="AZ26" s="217">
        <f>IF(ISERROR(VLOOKUP(AZ9,'FR Pigs'!1:5990,6)),"na", VLOOKUP(AZ9,'FR Pigs'!1:5990,6))</f>
        <v>230.49208142857137</v>
      </c>
      <c r="BA26" s="217">
        <f>IF(ISERROR(VLOOKUP(BA9,'FR Pigs'!1:5990,6)),"na", VLOOKUP(BA9,'FR Pigs'!1:5990,6))</f>
        <v>226.22554142857143</v>
      </c>
      <c r="BB26" s="217">
        <f>IF(ISERROR(VLOOKUP(BB9,'FR Pigs'!1:5990,6)),"na", VLOOKUP(BB9,'FR Pigs'!1:5990,6))</f>
        <v>229.09062428571428</v>
      </c>
      <c r="BC26" s="217">
        <f>IF(ISERROR(VLOOKUP(BC9,'FR Pigs'!1:5990,6)),"na", VLOOKUP(BC9,'FR Pigs'!1:5990,6))</f>
        <v>229.22380142857142</v>
      </c>
      <c r="BD26" s="217">
        <f>IF(ISERROR(VLOOKUP(BD9,'FR Pigs'!1:5990,6)),"na", VLOOKUP(BD9,'FR Pigs'!1:5990,6))</f>
        <v>224.62598000000003</v>
      </c>
      <c r="BE26" s="217">
        <f>IF(ISERROR(VLOOKUP(BE9,'FR Pigs'!1:5990,6)),"na", VLOOKUP(BE9,'FR Pigs'!1:5990,6))</f>
        <v>227.35704000000001</v>
      </c>
      <c r="BF26" s="217">
        <f>IF(ISERROR(VLOOKUP(BF9,'FR Pigs'!1:5990,6)),"na", VLOOKUP(BF9,'FR Pigs'!1:5990,6))</f>
        <v>231.13503428571426</v>
      </c>
      <c r="BG26" s="217">
        <f>IF(ISERROR(VLOOKUP(BG9,'FR Pigs'!1:5990,6)),"na", VLOOKUP(BG9,'FR Pigs'!1:5990,6))</f>
        <v>228.39176285714285</v>
      </c>
      <c r="BH26" s="217">
        <f>IF(ISERROR(VLOOKUP(BH9,'FR Pigs'!1:5990,6)),"na", VLOOKUP(BH9,'FR Pigs'!1:5990,6))</f>
        <v>225.90978999999999</v>
      </c>
      <c r="BI26" s="217">
        <f>IF(ISERROR(VLOOKUP(BI9,'FR Pigs'!1:5990,6)),"na", VLOOKUP(BI9,'FR Pigs'!1:5990,6))</f>
        <v>232.73208571428569</v>
      </c>
      <c r="BJ26" s="217">
        <f>IF(ISERROR(VLOOKUP(BJ9,'FR Pigs'!1:5990,6)),"na", VLOOKUP(BJ9,'FR Pigs'!1:5990,6))</f>
        <v>231.0537657142857</v>
      </c>
      <c r="BK26" s="217">
        <f>IF(ISERROR(VLOOKUP(BK9,'FR Pigs'!1:5990,6)),"na", VLOOKUP(BK9,'FR Pigs'!1:5990,6))</f>
        <v>231.58502571428571</v>
      </c>
      <c r="BL26" s="217">
        <f>IF(ISERROR(VLOOKUP(BL9,'FR Pigs'!1:5990,6)),"na", VLOOKUP(BL9,'FR Pigs'!1:5990,6))</f>
        <v>232.38298285714288</v>
      </c>
      <c r="BM26" s="217">
        <f>IF(ISERROR(VLOOKUP(BM9,'FR Pigs'!1:5990,6)),"na", VLOOKUP(BM9,'FR Pigs'!1:5990,6))</f>
        <v>234.97490000000002</v>
      </c>
      <c r="BN26" s="217">
        <f>IF(ISERROR(VLOOKUP(BN9,'FR Pigs'!1:5990,6)),"na", VLOOKUP(BN9,'FR Pigs'!1:5990,6))</f>
        <v>235.0705214285714</v>
      </c>
      <c r="BO26" s="217">
        <f>IF(ISERROR(VLOOKUP(BO9,'FR Pigs'!1:5990,6)),"na", VLOOKUP(BO9,'FR Pigs'!1:5990,6))</f>
        <v>236.88880000000006</v>
      </c>
      <c r="BP26" s="217">
        <f>IF(ISERROR(VLOOKUP(BP9,'FR Pigs'!1:5990,6)),"na", VLOOKUP(BP9,'FR Pigs'!1:5990,6))</f>
        <v>237.12140571428577</v>
      </c>
      <c r="BQ26" s="217">
        <f>IF(ISERROR(VLOOKUP(BQ9,'FR Pigs'!1:5990,6)),"na", VLOOKUP(BQ9,'FR Pigs'!1:5990,6))</f>
        <v>237.04412571428571</v>
      </c>
      <c r="BR26" s="217">
        <f>IF(ISERROR(VLOOKUP(BR9,'FR Pigs'!1:5990,6)),"na", VLOOKUP(BR9,'FR Pigs'!1:5990,6))</f>
        <v>238.41588285714286</v>
      </c>
      <c r="BS26" s="217">
        <f>IF(ISERROR(VLOOKUP(BS9,'FR Pigs'!1:5990,6)),"na", VLOOKUP(BS9,'FR Pigs'!1:5990,6))</f>
        <v>241.40319142857146</v>
      </c>
      <c r="BT26" s="217">
        <f>IF(ISERROR(VLOOKUP(BT9,'FR Pigs'!1:5990,6)),"na", VLOOKUP(BT9,'FR Pigs'!1:5990,6))</f>
        <v>236.15817142857148</v>
      </c>
      <c r="BU26" s="217">
        <f>IF(ISERROR(VLOOKUP(BU9,'FR Pigs'!1:5990,6)),"na", VLOOKUP(BU9,'FR Pigs'!1:5990,6))</f>
        <v>230.77331999999998</v>
      </c>
      <c r="BV26" s="217">
        <f>IF(ISERROR(VLOOKUP(BV9,'FR Pigs'!1:5990,6)),"na", VLOOKUP(BV9,'FR Pigs'!1:5990,6))</f>
        <v>224.95803285714285</v>
      </c>
      <c r="BW26" s="217">
        <f>IF(ISERROR(VLOOKUP(BW9,'FR Pigs'!1:5990,6)),"na", VLOOKUP(BW9,'FR Pigs'!1:5990,6))</f>
        <v>220.9760971428571</v>
      </c>
      <c r="BX26" s="217">
        <f>IF(ISERROR(VLOOKUP(BX9,'FR Pigs'!1:5990,6)),"na", VLOOKUP(BX9,'FR Pigs'!1:5990,6))</f>
        <v>211.8816914285714</v>
      </c>
      <c r="BY26" s="217">
        <f>IF(ISERROR(VLOOKUP(BY9,'FR Pigs'!1:5990,6)),"na", VLOOKUP(BY9,'FR Pigs'!1:5990,6))</f>
        <v>209.83097142857142</v>
      </c>
      <c r="BZ26" s="217">
        <f>IF(ISERROR(VLOOKUP(BZ9,'FR Pigs'!1:5990,6)),"na", VLOOKUP(BZ9,'FR Pigs'!1:5990,6))</f>
        <v>206.59485000000001</v>
      </c>
      <c r="CA26" s="217">
        <f>IF(ISERROR(VLOOKUP(CA9,'FR Pigs'!1:5990,6)),"na", VLOOKUP(CA9,'FR Pigs'!1:5990,6))</f>
        <v>204.53789285714285</v>
      </c>
      <c r="CB26" s="217">
        <f>IF(ISERROR(VLOOKUP(CB9,'FR Pigs'!1:5990,6)),"na", VLOOKUP(CB9,'FR Pigs'!1:5990,6))</f>
        <v>202.97699999999998</v>
      </c>
      <c r="CC26" s="217">
        <f>IF(ISERROR(VLOOKUP(CC9,'FR Pigs'!1:5990,6)),"na", VLOOKUP(CC9,'FR Pigs'!1:5990,6))</f>
        <v>204.06770999999995</v>
      </c>
      <c r="CD26" s="217">
        <f>IF(ISERROR(VLOOKUP(CD9,'FR Pigs'!1:5990,6)),"na", VLOOKUP(CD9,'FR Pigs'!1:5990,6))</f>
        <v>199.89022</v>
      </c>
      <c r="CE26" s="217">
        <f>IF(ISERROR(VLOOKUP(CE9,'FR Pigs'!1:5990,6)),"na", VLOOKUP(CE9,'FR Pigs'!1:5990,6))</f>
        <v>202.6253885714286</v>
      </c>
      <c r="CF26" s="217">
        <f>IF(ISERROR(VLOOKUP(CF9,'FR Pigs'!1:5990,6)),"na", VLOOKUP(CF9,'FR Pigs'!1:5990,6))</f>
        <v>200.21078571428569</v>
      </c>
      <c r="CG26" s="217">
        <f>IF(ISERROR(VLOOKUP(CG9,'FR Pigs'!1:5990,6)),"na", VLOOKUP(CG9,'FR Pigs'!1:5990,6))</f>
        <v>199.45960714285712</v>
      </c>
      <c r="CH26" s="217">
        <f>IF(ISERROR(VLOOKUP(CH9,'FR Pigs'!1:5990,6)),"na", VLOOKUP(CH9,'FR Pigs'!1:5990,6))</f>
        <v>195.1938171428572</v>
      </c>
      <c r="CI26" s="217">
        <f>IF(ISERROR(VLOOKUP(CI9,'FR Pigs'!1:5990,6)),"na", VLOOKUP(CI9,'FR Pigs'!1:5990,6))</f>
        <v>199.01463142857142</v>
      </c>
      <c r="CJ26" s="217">
        <f>IF(ISERROR(VLOOKUP(CJ9,'FR Pigs'!1:5990,6)),"na", VLOOKUP(CJ9,'FR Pigs'!1:5990,6))</f>
        <v>199.90668571428566</v>
      </c>
      <c r="CK26" s="217">
        <f>IF(ISERROR(VLOOKUP(CK9,'FR Pigs'!1:5990,6)),"na", VLOOKUP(CK9,'FR Pigs'!1:5990,6))</f>
        <v>199.44996428571429</v>
      </c>
      <c r="CL26" s="217">
        <f>IF(ISERROR(VLOOKUP(CL9,'FR Pigs'!1:5990,6)),"na", VLOOKUP(CL9,'FR Pigs'!1:5990,6))</f>
        <v>200.78744</v>
      </c>
      <c r="CM26" s="217">
        <f>IF(ISERROR(VLOOKUP(CM9,'FR Pigs'!1:5990,6)),"na", VLOOKUP(CM9,'FR Pigs'!1:5990,6))</f>
        <v>197.92110142857143</v>
      </c>
      <c r="CN26" s="217">
        <f>IF(ISERROR(VLOOKUP(CN9,'FR Pigs'!1:5990,6)),"na", VLOOKUP(CN9,'FR Pigs'!1:5990,6))</f>
        <v>197.63916571428575</v>
      </c>
      <c r="CO26" s="217">
        <f>IF(ISERROR(VLOOKUP(CO9,'FR Pigs'!1:5990,6)),"na", VLOOKUP(CO9,'FR Pigs'!1:5990,6))</f>
        <v>185.70321714285717</v>
      </c>
      <c r="CP26" s="217">
        <f>IF(ISERROR(VLOOKUP(CP9,'FR Pigs'!1:5990,6)),"na", VLOOKUP(CP9,'FR Pigs'!1:5990,6))</f>
        <v>193.95433571428572</v>
      </c>
      <c r="CQ26" s="217">
        <f>IF(ISERROR(VLOOKUP(CQ9,'FR Pigs'!1:5990,6)),"na", VLOOKUP(CQ9,'FR Pigs'!1:5990,6))</f>
        <v>198.95496428571428</v>
      </c>
      <c r="CR26" s="217">
        <f>IF(ISERROR(VLOOKUP(CR9,'FR Pigs'!1:5990,6)),"na", VLOOKUP(CR9,'FR Pigs'!1:5990,6))</f>
        <v>203.34578428571427</v>
      </c>
      <c r="CS26" s="217">
        <f>IF(ISERROR(VLOOKUP(CS9,'FR Pigs'!1:5990,6)),"na", VLOOKUP(CS9,'FR Pigs'!1:5990,6))</f>
        <v>198.72225</v>
      </c>
      <c r="CT26" s="217">
        <f>IF(ISERROR(VLOOKUP(CT9,'FR Pigs'!1:5990,6)),"na", VLOOKUP(CT9,'FR Pigs'!1:5990,6))</f>
        <v>200.97120714285714</v>
      </c>
      <c r="CU26" s="217">
        <f>IF(ISERROR(VLOOKUP(CU9,'FR Pigs'!1:5990,6)),"na", VLOOKUP(CU9,'FR Pigs'!1:5990,6))</f>
        <v>210.48469142857144</v>
      </c>
      <c r="CV26" s="217">
        <f>IF(ISERROR(VLOOKUP(CV9,'FR Pigs'!1:5990,6)),"na", VLOOKUP(CV9,'FR Pigs'!1:5990,6))</f>
        <v>208.94394857142856</v>
      </c>
      <c r="CW26" s="217">
        <f>IF(ISERROR(VLOOKUP(CW9,'FR Pigs'!1:5990,6)),"na", VLOOKUP(CW9,'FR Pigs'!1:5990,6))</f>
        <v>209.20489428571426</v>
      </c>
      <c r="CX26" s="217">
        <f>IF(ISERROR(VLOOKUP(CX9,'FR Pigs'!1:5990,6)),"na", VLOOKUP(CX9,'FR Pigs'!1:5990,6))</f>
        <v>200.39070285714286</v>
      </c>
      <c r="CY26" s="217">
        <f>IF(ISERROR(VLOOKUP(CY9,'FR Pigs'!1:5990,6)),"na", VLOOKUP(CY9,'FR Pigs'!1:5990,6))</f>
        <v>204.60324857142857</v>
      </c>
      <c r="CZ26" s="217">
        <f>IF(ISERROR(VLOOKUP(CZ9,'FR Pigs'!1:5990,6)),"na", VLOOKUP(CZ9,'FR Pigs'!1:5990,6))</f>
        <v>202.53391857142859</v>
      </c>
      <c r="DA26" s="217">
        <f>IF(ISERROR(VLOOKUP(DA9,'FR Pigs'!1:5990,6)),"na", VLOOKUP(DA9,'FR Pigs'!1:5990,6))</f>
        <v>201.65473142857141</v>
      </c>
      <c r="DB26" s="217">
        <f>IF(ISERROR(VLOOKUP(DB9,'FR Pigs'!1:5990,6)),"na", VLOOKUP(DB9,'FR Pigs'!1:5990,6))</f>
        <v>198.6561314285714</v>
      </c>
      <c r="DC26" s="217">
        <f>IF(ISERROR(VLOOKUP(DC9,'FR Pigs'!1:5990,6)),"na", VLOOKUP(DC9,'FR Pigs'!1:5990,6))</f>
        <v>205.14318571428566</v>
      </c>
      <c r="DD26" s="217">
        <f>IF(ISERROR(VLOOKUP(DD9,'FR Pigs'!1:5990,6)),"na", VLOOKUP(DD9,'FR Pigs'!1:5990,6))</f>
        <v>203.09190000000004</v>
      </c>
      <c r="DE26" s="217">
        <f>IF(ISERROR(VLOOKUP(DE9,'FR Pigs'!1:5990,6)),"na", VLOOKUP(DE9,'FR Pigs'!1:5990,6))</f>
        <v>200.72111714285711</v>
      </c>
      <c r="DF26" s="217">
        <f>IF(ISERROR(VLOOKUP(DF9,'FR Pigs'!1:5990,6)),"na", VLOOKUP(DF9,'FR Pigs'!1:5990,6))</f>
        <v>201.46718571428565</v>
      </c>
      <c r="DG26" s="217">
        <f>IF(ISERROR(VLOOKUP(DG9,'FR Pigs'!1:5990,6)),"na", VLOOKUP(DG9,'FR Pigs'!1:5990,6))</f>
        <v>196.11776000000003</v>
      </c>
      <c r="DH26" s="217">
        <f>IF(ISERROR(VLOOKUP(DH9,'FR Pigs'!1:5990,6)),"na", VLOOKUP(DH9,'FR Pigs'!1:5990,6))</f>
        <v>203.50211428571424</v>
      </c>
      <c r="DI26" s="217">
        <f>IF(ISERROR(VLOOKUP(DI9,'FR Pigs'!1:5990,6)),"na", VLOOKUP(DI9,'FR Pigs'!1:5990,6))</f>
        <v>201.06886999999998</v>
      </c>
      <c r="DJ26" s="217">
        <f>IF(ISERROR(VLOOKUP(DJ9,'FR Pigs'!1:5990,6)),"na", VLOOKUP(DJ9,'FR Pigs'!1:5990,6))</f>
        <v>198.86562000000004</v>
      </c>
      <c r="DK26" s="217">
        <f>IF(ISERROR(VLOOKUP(DK9,'FR Pigs'!1:5990,6)),"na", VLOOKUP(DK9,'FR Pigs'!1:5990,6))</f>
        <v>202.0977342857143</v>
      </c>
      <c r="DL26" s="217">
        <f>IF(ISERROR(VLOOKUP(DL9,'FR Pigs'!1:5990,6)),"na", VLOOKUP(DL9,'FR Pigs'!1:5990,6))</f>
        <v>205.22487999999996</v>
      </c>
      <c r="DM26" s="217">
        <f>IF(ISERROR(VLOOKUP(DM9,'FR Pigs'!1:5990,6)),"na", VLOOKUP(DM9,'FR Pigs'!1:5990,6))</f>
        <v>205.15395428571429</v>
      </c>
      <c r="DN26" s="217">
        <f>IF(ISERROR(VLOOKUP(DN9,'FR Pigs'!1:5990,6)),"na", VLOOKUP(DN9,'FR Pigs'!1:5990,6))</f>
        <v>204.63067142857142</v>
      </c>
      <c r="DO26" s="217">
        <f>IF(ISERROR(VLOOKUP(DO9,'FR Pigs'!1:5990,6)),"na", VLOOKUP(DO9,'FR Pigs'!1:5990,6))</f>
        <v>203.86038000000002</v>
      </c>
      <c r="DP26" s="217">
        <f>IF(ISERROR(VLOOKUP(DP9,'FR Pigs'!1:5990,6)),"na", VLOOKUP(DP9,'FR Pigs'!1:5990,6))</f>
        <v>205.72134000000003</v>
      </c>
      <c r="DQ26" s="217">
        <f>IF(ISERROR(VLOOKUP(DQ9,'FR Pigs'!1:5990,6)),"na", VLOOKUP(DQ9,'FR Pigs'!1:5990,6))</f>
        <v>206.07605714285714</v>
      </c>
      <c r="DR26" s="217">
        <f>IF(ISERROR(VLOOKUP(DR9,'FR Pigs'!1:5990,6)),"na", VLOOKUP(DR9,'FR Pigs'!1:5990,6))</f>
        <v>208.39619857142856</v>
      </c>
      <c r="DS26" s="217">
        <f>IF(ISERROR(VLOOKUP(DS9,'FR Pigs'!1:5990,6)),"na", VLOOKUP(DS9,'FR Pigs'!1:5990,6))</f>
        <v>207.56967000000003</v>
      </c>
      <c r="DT26" s="217">
        <f>IF(ISERROR(VLOOKUP(DT9,'FR Pigs'!1:5990,6)),"na", VLOOKUP(DT9,'FR Pigs'!1:5990,6))</f>
        <v>215.43562428571428</v>
      </c>
      <c r="DU26" s="217">
        <f>IF(ISERROR(VLOOKUP(DU9,'FR Pigs'!1:5990,6)),"na", VLOOKUP(DU9,'FR Pigs'!1:5990,6))</f>
        <v>220.03030000000004</v>
      </c>
      <c r="DV26" s="217">
        <f>IF(ISERROR(VLOOKUP(DV9,'FR Pigs'!1:5990,6)),"na", VLOOKUP(DV9,'FR Pigs'!1:5990,6))</f>
        <v>215.78344857142855</v>
      </c>
      <c r="DW26" s="217">
        <f>IF(ISERROR(VLOOKUP(DW9,'FR Pigs'!1:5990,6)),"na", VLOOKUP(DW9,'FR Pigs'!1:5990,6))</f>
        <v>214.67522571428574</v>
      </c>
      <c r="DX26" s="217">
        <f>IF(ISERROR(VLOOKUP(DX9,'FR Pigs'!1:5990,6)),"na", VLOOKUP(DX9,'FR Pigs'!1:5990,6))</f>
        <v>212.09063999999995</v>
      </c>
      <c r="DY26" s="217">
        <f>IF(ISERROR(VLOOKUP(DY9,'FR Pigs'!1:5990,6)),"na", VLOOKUP(DY9,'FR Pigs'!1:5990,6))</f>
        <v>209.24973714285719</v>
      </c>
      <c r="DZ26" s="217">
        <f>IF(ISERROR(VLOOKUP(DZ9,'FR Pigs'!1:5990,6)),"na", VLOOKUP(DZ9,'FR Pigs'!1:5990,6))</f>
        <v>207.03032571428571</v>
      </c>
      <c r="EA26" s="217">
        <f>IF(ISERROR(VLOOKUP(EA9,'FR Pigs'!1:5990,6)),"na", VLOOKUP(EA9,'FR Pigs'!1:5990,6))</f>
        <v>203.86370285714284</v>
      </c>
      <c r="EB26" s="217">
        <f>IF(ISERROR(VLOOKUP(EB9,'FR Pigs'!1:5990,6)),"na", VLOOKUP(EB9,'FR Pigs'!1:5990,6))</f>
        <v>205.93006000000003</v>
      </c>
      <c r="EC26" s="217">
        <f>IF(ISERROR(VLOOKUP(EC9,'FR Pigs'!1:5990,6)),"na", VLOOKUP(EC9,'FR Pigs'!1:5990,6))</f>
        <v>201.74807999999999</v>
      </c>
      <c r="ED26" s="217">
        <f>IF(ISERROR(VLOOKUP(ED9,'FR Pigs'!1:5990,6)),"na", VLOOKUP(ED9,'FR Pigs'!1:5990,6))</f>
        <v>206.12577142857145</v>
      </c>
      <c r="EE26" s="217">
        <f>IF(ISERROR(VLOOKUP(EE9,'FR Pigs'!1:5990,6)),"na", VLOOKUP(EE9,'FR Pigs'!1:5990,6))</f>
        <v>206.02080714285714</v>
      </c>
      <c r="EF26" s="217">
        <f>IF(ISERROR(VLOOKUP(EF9,'FR Pigs'!1:5990,6)),"na", VLOOKUP(EF9,'FR Pigs'!1:5990,6))</f>
        <v>196.06078142857143</v>
      </c>
      <c r="EG26" s="217">
        <f>IF(ISERROR(VLOOKUP(EG9,'FR Pigs'!1:5990,6)),"na", VLOOKUP(EG9,'FR Pigs'!1:5990,6))</f>
        <v>205.87812571428569</v>
      </c>
      <c r="EH26" s="217">
        <f>IF(ISERROR(VLOOKUP(EH9,'FR Pigs'!1:5990,6)),"na", VLOOKUP(EH9,'FR Pigs'!1:5990,6))</f>
        <v>196.77240142857147</v>
      </c>
      <c r="EI26" s="217">
        <f>IF(ISERROR(VLOOKUP(EI9,'FR Pigs'!1:5990,6)),"na", VLOOKUP(EI9,'FR Pigs'!1:5990,6))</f>
        <v>208.53850285714284</v>
      </c>
      <c r="EJ26" s="217">
        <f>IF(ISERROR(VLOOKUP(EJ9,'FR Pigs'!1:5990,6)),"na", VLOOKUP(EJ9,'FR Pigs'!1:5990,6))</f>
        <v>208.97333714285708</v>
      </c>
      <c r="EK26" s="217">
        <f>IF(ISERROR(VLOOKUP(EK9,'FR Pigs'!1:5990,6)),"na", VLOOKUP(EK9,'FR Pigs'!1:5990,6))</f>
        <v>210.01554857142861</v>
      </c>
      <c r="EL26" s="217">
        <f>IF(ISERROR(VLOOKUP(EL9,'FR Pigs'!1:5990,6)),"na", VLOOKUP(EL9,'FR Pigs'!1:5990,6))</f>
        <v>206.87908571428571</v>
      </c>
      <c r="EM26" s="217">
        <f>IF(ISERROR(VLOOKUP(EM9,'FR Pigs'!1:5990,6)),"na", VLOOKUP(EM9,'FR Pigs'!1:5990,6))</f>
        <v>207.83960999999999</v>
      </c>
      <c r="EN26" s="217">
        <f>IF(ISERROR(VLOOKUP(EN9,'FR Pigs'!1:5990,6)),"na", VLOOKUP(EN9,'FR Pigs'!1:5990,6))</f>
        <v>205.06298999999996</v>
      </c>
      <c r="EO26" s="217">
        <f>IF(ISERROR(VLOOKUP(EO9,'FR Pigs'!1:5990,6)),"na", VLOOKUP(EO9,'FR Pigs'!1:5990,6))</f>
        <v>201.92237999999998</v>
      </c>
      <c r="EP26" s="217">
        <f>IF(ISERROR(VLOOKUP(EP9,'FR Pigs'!1:5990,6)),"na", VLOOKUP(EP9,'FR Pigs'!1:5990,6))</f>
        <v>199.85091714285713</v>
      </c>
      <c r="EQ26" s="217">
        <f>IF(ISERROR(VLOOKUP(EQ9,'FR Pigs'!1:5990,6)),"na", VLOOKUP(EQ9,'FR Pigs'!1:5990,6))</f>
        <v>199.10137571428569</v>
      </c>
      <c r="ER26" s="217">
        <f>IF(ISERROR(VLOOKUP(ER9,'FR Pigs'!1:5990,6)),"na", VLOOKUP(ER9,'FR Pigs'!1:5990,6))</f>
        <v>200.92590857142861</v>
      </c>
      <c r="ES26" s="217">
        <f>IF(ISERROR(VLOOKUP(ES9,'FR Pigs'!1:5990,6)),"na", VLOOKUP(ES9,'FR Pigs'!1:5990,6))</f>
        <v>201.63627000000002</v>
      </c>
      <c r="ET26" s="217">
        <f>IF(ISERROR(VLOOKUP(ET9,'FR Pigs'!1:5990,6)),"na", VLOOKUP(ET9,'FR Pigs'!1:5990,6))</f>
        <v>200.85265714285714</v>
      </c>
      <c r="EU26" s="217">
        <f>IF(ISERROR(VLOOKUP(EU9,'FR Pigs'!1:5990,6)),"na", VLOOKUP(EU9,'FR Pigs'!1:5990,6))</f>
        <v>199.44078857142856</v>
      </c>
      <c r="EV26" s="217">
        <f>IF(ISERROR(VLOOKUP(EV9,'FR Pigs'!1:5990,6)),"na", VLOOKUP(EV9,'FR Pigs'!1:5990,6))</f>
        <v>195.50283428571424</v>
      </c>
      <c r="EW26" s="217">
        <f>IF(ISERROR(VLOOKUP(EW9,'FR Pigs'!1:5990,6)),"na", VLOOKUP(EW9,'FR Pigs'!1:5990,6))</f>
        <v>205.31226714285719</v>
      </c>
      <c r="EX26" s="217">
        <f>IF(ISERROR(VLOOKUP(EX9,'FR Pigs'!1:5990,6)),"na", VLOOKUP(EX9,'FR Pigs'!1:5990,6))</f>
        <v>209.71684999999999</v>
      </c>
      <c r="EY26" s="217">
        <f>IF(ISERROR(VLOOKUP(EY9,'FR Pigs'!1:5990,6)),"na", VLOOKUP(EY9,'FR Pigs'!1:5990,6))</f>
        <v>216.06191999999999</v>
      </c>
      <c r="EZ26" s="217">
        <f>IF(ISERROR(VLOOKUP(EZ9,'FR Pigs'!1:5990,6)),"na", VLOOKUP(EZ9,'FR Pigs'!1:5990,6))</f>
        <v>226.66354428571429</v>
      </c>
      <c r="FA26" s="217">
        <f>IF(ISERROR(VLOOKUP(FA9,'FR Pigs'!1:5990,6)),"na", VLOOKUP(FA9,'FR Pigs'!1:5990,6))</f>
        <v>228.16690285714287</v>
      </c>
      <c r="FB26" s="217">
        <f>IF(ISERROR(VLOOKUP(FB9,'FR Pigs'!1:5990,6)),"na", VLOOKUP(FB9,'FR Pigs'!1:5990,6))</f>
        <v>227.32592857142859</v>
      </c>
      <c r="FC26" s="217">
        <f>IF(ISERROR(VLOOKUP(FC9,'FR Pigs'!1:5990,6)),"na", VLOOKUP(FC9,'FR Pigs'!1:5990,6))</f>
        <v>229.01688000000004</v>
      </c>
      <c r="FD26" s="217">
        <f>IF(ISERROR(VLOOKUP(FD9,'FR Pigs'!1:5990,6)),"na", VLOOKUP(FD9,'FR Pigs'!1:5990,6))</f>
        <v>226.03534999999999</v>
      </c>
      <c r="FE26" s="217">
        <f>IF(ISERROR(VLOOKUP(FE9,'FR Pigs'!1:5990,6)),"na", VLOOKUP(FE9,'FR Pigs'!1:5990,6))</f>
        <v>229.60306285714282</v>
      </c>
      <c r="FF26" s="217">
        <f>IF(ISERROR(VLOOKUP(FF9,'FR Pigs'!1:5990,6)),"na", VLOOKUP(FF9,'FR Pigs'!1:5990,6))</f>
        <v>233.13980714285717</v>
      </c>
      <c r="FG26" s="217">
        <f>IF(ISERROR(VLOOKUP(FG9,'FR Pigs'!1:5990,6)),"na", VLOOKUP(FG9,'FR Pigs'!1:5990,6))</f>
        <v>235.1079</v>
      </c>
      <c r="FH26" s="217">
        <f>IF(ISERROR(VLOOKUP(FH9,'FR Pigs'!1:5990,6)),"na", VLOOKUP(FH9,'FR Pigs'!1:5990,6))</f>
        <v>237.5965485714286</v>
      </c>
      <c r="FI26" s="217">
        <f>IF(ISERROR(VLOOKUP(FI9,'FR Pigs'!1:5990,6)),"na", VLOOKUP(FI9,'FR Pigs'!1:5990,6))</f>
        <v>242.94932999999997</v>
      </c>
      <c r="FJ26" s="217">
        <f>IF(ISERROR(VLOOKUP(FJ9,'FR Pigs'!1:5990,6)),"na", VLOOKUP(FJ9,'FR Pigs'!1:5990,6))</f>
        <v>247.16868285714284</v>
      </c>
      <c r="FK26" s="217">
        <f>IF(ISERROR(VLOOKUP(FK9,'FR Pigs'!1:5990,6)),"na", VLOOKUP(FK9,'FR Pigs'!1:5990,6))</f>
        <v>247.0657371428571</v>
      </c>
      <c r="FL26" s="217">
        <f>IF(ISERROR(VLOOKUP(FL9,'FR Pigs'!1:5990,6)),"na", VLOOKUP(FL9,'FR Pigs'!1:5990,6))</f>
        <v>244.80378000000002</v>
      </c>
      <c r="FM26" s="217">
        <f>IF(ISERROR(VLOOKUP(FM9,'FR Pigs'!1:5990,6)),"na", VLOOKUP(FM9,'FR Pigs'!1:5990,6))</f>
        <v>246.05082571428571</v>
      </c>
      <c r="FN26" s="217">
        <f>IF(ISERROR(VLOOKUP(FN9,'FR Pigs'!1:5990,6)),"na", VLOOKUP(FN9,'FR Pigs'!1:5990,6))</f>
        <v>246.35888</v>
      </c>
      <c r="FO26" s="217">
        <f>IF(ISERROR(VLOOKUP(FO9,'FR Pigs'!1:5990,6)),"na", VLOOKUP(FO9,'FR Pigs'!1:5990,6))</f>
        <v>247.14025714285711</v>
      </c>
      <c r="FP26" s="217">
        <f>IF(ISERROR(VLOOKUP(FP9,'FR Pigs'!1:5990,6)),"na", VLOOKUP(FP9,'FR Pigs'!1:5990,6))</f>
        <v>249.54041142857145</v>
      </c>
      <c r="FQ26" s="217">
        <f>IF(ISERROR(VLOOKUP(FQ9,'FR Pigs'!1:5990,6)),"na", VLOOKUP(FQ9,'FR Pigs'!1:5990,6))</f>
        <v>252.59786000000005</v>
      </c>
      <c r="FR26" s="217">
        <f>IF(ISERROR(VLOOKUP(FR9,'FR Pigs'!1:5990,6)),"na", VLOOKUP(FR9,'FR Pigs'!1:5990,6))</f>
        <v>257.02556142857145</v>
      </c>
      <c r="FS26" s="217">
        <f>IF(ISERROR(VLOOKUP(FS9,'FR Pigs'!1:5990,6)),"na", VLOOKUP(FS9,'FR Pigs'!1:5990,6))</f>
        <v>256.04719999999998</v>
      </c>
      <c r="FT26" s="217">
        <f>IF(ISERROR(VLOOKUP(FT9,'FR Pigs'!1:5990,6)),"na", VLOOKUP(FT9,'FR Pigs'!1:5990,6))</f>
        <v>263.63768571428568</v>
      </c>
      <c r="FU26" s="217">
        <f>IF(ISERROR(VLOOKUP(FU9,'FR Pigs'!1:5990,6)),"na", VLOOKUP(FU9,'FR Pigs'!1:5990,6))</f>
        <v>262.47160714285718</v>
      </c>
      <c r="FV26" s="217">
        <f>IF(ISERROR(VLOOKUP(FV9,'FR Pigs'!1:5990,6)),"na", VLOOKUP(FV9,'FR Pigs'!1:5990,6))</f>
        <v>265.83686</v>
      </c>
      <c r="FW26" s="217">
        <f>IF(ISERROR(VLOOKUP(FW9,'FR Pigs'!1:5990,6)),"na", VLOOKUP(FW9,'FR Pigs'!1:5990,6))</f>
        <v>264.08376857142855</v>
      </c>
      <c r="FX26" s="217">
        <f>IF(ISERROR(VLOOKUP(FX9,'FR Pigs'!1:5990,6)),"na", VLOOKUP(FX9,'FR Pigs'!1:5990,6))</f>
        <v>238.93264285714289</v>
      </c>
      <c r="FY26" s="217">
        <f>IF(ISERROR(VLOOKUP(FY9,'FR Pigs'!1:5990,6)),"na", VLOOKUP(FY9,'FR Pigs'!1:5990,6))</f>
        <v>265.74949142857139</v>
      </c>
      <c r="FZ26" s="217">
        <f>IF(ISERROR(VLOOKUP(FZ9,'FR Pigs'!1:5990,6)),"na", VLOOKUP(FZ9,'FR Pigs'!1:5990,6))</f>
        <v>265.23532571428575</v>
      </c>
      <c r="GA26" s="217">
        <f>IF(ISERROR(VLOOKUP(GA9,'FR Pigs'!1:5990,6)),"na", VLOOKUP(GA9,'FR Pigs'!1:5990,6))</f>
        <v>259.18720285714289</v>
      </c>
      <c r="GB26" s="217">
        <f>IF(ISERROR(VLOOKUP(GB9,'FR Pigs'!1:5990,6)),"na", VLOOKUP(GB9,'FR Pigs'!1:5990,6))</f>
        <v>255.53764571428567</v>
      </c>
      <c r="GC26" s="217">
        <f>IF(ISERROR(VLOOKUP(GC9,'FR Pigs'!1:5990,6)),"na", VLOOKUP(GC9,'FR Pigs'!1:5990,6))</f>
        <v>258.6848571428572</v>
      </c>
      <c r="GD26" s="217">
        <f>IF(ISERROR(VLOOKUP(GD9,'FR Pigs'!1:5990,6)),"na", VLOOKUP(GD9,'FR Pigs'!1:5990,6))</f>
        <v>256.82491428571427</v>
      </c>
      <c r="GE26" s="217">
        <f>IF(ISERROR(VLOOKUP(GE9,'FR Pigs'!1:5990,6)),"na", VLOOKUP(GE9,'FR Pigs'!1:5990,6))</f>
        <v>253.90203428571431</v>
      </c>
      <c r="GF26" s="217">
        <f>IF(ISERROR(VLOOKUP(GF9,'FR Pigs'!1:5990,6)),"na", VLOOKUP(GF9,'FR Pigs'!1:5990,6))</f>
        <v>256.19430571428569</v>
      </c>
      <c r="GG26" s="217">
        <f>IF(ISERROR(VLOOKUP(GG9,'FR Pigs'!1:5990,6)),"na", VLOOKUP(GG9,'FR Pigs'!1:5990,6))</f>
        <v>261.53819999999996</v>
      </c>
      <c r="GH26" s="217">
        <f>IF(ISERROR(VLOOKUP(GH9,'FR Pigs'!1:5990,6)),"na", VLOOKUP(GH9,'FR Pigs'!1:5990,6))</f>
        <v>256.95655285714281</v>
      </c>
      <c r="GI26" s="217">
        <f>IF(ISERROR(VLOOKUP(GI9,'FR Pigs'!1:5990,6)),"na", VLOOKUP(GI9,'FR Pigs'!1:5990,6))</f>
        <v>253.07305999999997</v>
      </c>
      <c r="GJ26" s="217">
        <f>IF(ISERROR(VLOOKUP(GJ9,'FR Pigs'!1:5990,6)),"na", VLOOKUP(GJ9,'FR Pigs'!1:5990,6))</f>
        <v>254.58794999999998</v>
      </c>
      <c r="GK26" s="217">
        <f>IF(ISERROR(VLOOKUP(GK9,'FR Pigs'!1:5990,6)),"na", VLOOKUP(GK9,'FR Pigs'!1:5990,6))</f>
        <v>256.1571428571429</v>
      </c>
      <c r="GL26" s="217">
        <f>IF(ISERROR(VLOOKUP(GL9,'FR Pigs'!1:5990,6)),"na", VLOOKUP(GL9,'FR Pigs'!1:5990,6))</f>
        <v>255.23828571428569</v>
      </c>
      <c r="GM26" s="217">
        <f>IF(ISERROR(VLOOKUP(GM9,'FR Pigs'!1:5990,6)),"na", VLOOKUP(GM9,'FR Pigs'!1:5990,6))</f>
        <v>253.42175428571423</v>
      </c>
      <c r="GN26" s="217">
        <f>IF(ISERROR(VLOOKUP(GN9,'FR Pigs'!1:5990,6)),"na", VLOOKUP(GN9,'FR Pigs'!1:5990,6))</f>
        <v>249.26413142857143</v>
      </c>
      <c r="GO26" s="217">
        <f>IF(ISERROR(VLOOKUP(GO9,'FR Pigs'!1:5990,6)),"na", VLOOKUP(GO9,'FR Pigs'!1:5990,6))</f>
        <v>242.27427714285716</v>
      </c>
      <c r="GP26" s="217">
        <f>IF(ISERROR(VLOOKUP(GP9,'FR Pigs'!1:5990,6)),"na", VLOOKUP(GP9,'FR Pigs'!1:5990,6))</f>
        <v>234.46798000000001</v>
      </c>
      <c r="GQ26" s="217">
        <f>IF(ISERROR(VLOOKUP(GQ9,'FR Pigs'!1:5990,6)),"na", VLOOKUP(GQ9,'FR Pigs'!1:5990,6))</f>
        <v>234.4801042857143</v>
      </c>
      <c r="GR26" s="217">
        <f>IF(ISERROR(VLOOKUP(GR9,'FR Pigs'!1:5990,6)),"na", VLOOKUP(GR9,'FR Pigs'!1:5990,6))</f>
        <v>230.81221428571433</v>
      </c>
      <c r="GS26" s="217">
        <f>IF(ISERROR(VLOOKUP(GS9,'FR Pigs'!1:5990,6)),"na", VLOOKUP(GS9,'FR Pigs'!1:5990,6))</f>
        <v>230.87514714285709</v>
      </c>
      <c r="GT26" s="217">
        <f>IF(ISERROR(VLOOKUP(GT9,'FR Pigs'!1:5990,6)),"na", VLOOKUP(GT9,'FR Pigs'!1:5990,6))</f>
        <v>235.45527428571432</v>
      </c>
      <c r="GU26" s="217">
        <f>IF(ISERROR(VLOOKUP(GU9,'FR Pigs'!1:5990,6)),"na", VLOOKUP(GU9,'FR Pigs'!1:5990,6))</f>
        <v>246.38541714285708</v>
      </c>
      <c r="GV26" s="217">
        <f>IF(ISERROR(VLOOKUP(GV9,'FR Pigs'!1:5990,6)),"na", VLOOKUP(GV9,'FR Pigs'!1:5990,6))</f>
        <v>250.95715714285714</v>
      </c>
      <c r="GW26" s="217">
        <f>IF(ISERROR(VLOOKUP(GW9,'FR Pigs'!1:5990,6)),"na", VLOOKUP(GW9,'FR Pigs'!1:5990,6))</f>
        <v>259.77424285714289</v>
      </c>
      <c r="GX26" s="217">
        <f>IF(ISERROR(VLOOKUP(GX9,'FR Pigs'!1:5990,6)),"na", VLOOKUP(GX9,'FR Pigs'!1:5990,6))</f>
        <v>259.93424999999996</v>
      </c>
      <c r="GY26" s="217">
        <f>IF(ISERROR(VLOOKUP(GY9,'FR Pigs'!1:5990,6)),"na", VLOOKUP(GY9,'FR Pigs'!1:5990,6))</f>
        <v>252.09634285714287</v>
      </c>
      <c r="GZ26" s="217" t="str">
        <f>IF(ISERROR(VLOOKUP(GZ9,'FR Pigs'!1:5990,6)),"na", VLOOKUP(GZ9,'FR Pigs'!1:5990,6))</f>
        <v>na</v>
      </c>
      <c r="HA26" s="217" t="str">
        <f>IF(ISERROR(VLOOKUP(HA9,'FR Pigs'!1:5990,6)),"na", VLOOKUP(HA9,'FR Pigs'!1:5990,6))</f>
        <v>na</v>
      </c>
      <c r="HB26" s="217" t="str">
        <f>IF(ISERROR(VLOOKUP(HB9,'FR Pigs'!1:5990,6)),"na", VLOOKUP(HB9,'FR Pigs'!1:5990,6))</f>
        <v>na</v>
      </c>
      <c r="HC26" s="217" t="str">
        <f>IF(ISERROR(VLOOKUP(HC9,'FR Pigs'!1:5990,6)),"na", VLOOKUP(HC9,'FR Pigs'!1:5990,6))</f>
        <v>na</v>
      </c>
      <c r="HD26" s="217" t="str">
        <f>IF(ISERROR(VLOOKUP(HD9,'FR Pigs'!1:5990,6)),"na", VLOOKUP(HD9,'FR Pigs'!1:5990,6))</f>
        <v>na</v>
      </c>
      <c r="HE26" s="217" t="str">
        <f>IF(ISERROR(VLOOKUP(HE9,'FR Pigs'!1:5990,6)),"na", VLOOKUP(HE9,'FR Pigs'!1:5990,6))</f>
        <v>na</v>
      </c>
      <c r="HF26" s="217" t="str">
        <f>IF(ISERROR(VLOOKUP(HF9,'FR Pigs'!1:5990,6)),"na", VLOOKUP(HF9,'FR Pigs'!1:5990,6))</f>
        <v>na</v>
      </c>
      <c r="HG26" s="217" t="str">
        <f>IF(ISERROR(VLOOKUP(HG9,'FR Pigs'!1:5990,6)),"na", VLOOKUP(HG9,'FR Pigs'!1:5990,6))</f>
        <v>na</v>
      </c>
      <c r="HH26" s="217" t="str">
        <f>IF(ISERROR(VLOOKUP(HH9,'FR Pigs'!1:5990,6)),"na", VLOOKUP(HH9,'FR Pigs'!1:5990,6))</f>
        <v>na</v>
      </c>
      <c r="HI26" s="217">
        <f>IF(ISERROR(VLOOKUP(HI9,'FR Pigs'!1:5990,6)),"na", VLOOKUP(HI9,'FR Pigs'!1:5990,6))</f>
        <v>235.07503571428572</v>
      </c>
      <c r="HJ26" s="217">
        <f>IF(ISERROR(VLOOKUP(HJ9,'FR Pigs'!1:5990,6)),"na", VLOOKUP(HJ9,'FR Pigs'!1:5990,6))</f>
        <v>237.28206857142857</v>
      </c>
      <c r="HK26" s="217">
        <f>IF(ISERROR(VLOOKUP(HK9,'FR Pigs'!1:5990,6)),"na", VLOOKUP(HK9,'FR Pigs'!1:5990,6))</f>
        <v>235.14734285714286</v>
      </c>
      <c r="HL26" s="217">
        <f>IF(ISERROR(VLOOKUP(HL9,'FR Pigs'!1:5990,6)),"na", VLOOKUP(HL9,'FR Pigs'!1:5990,6))</f>
        <v>235.57968571428574</v>
      </c>
      <c r="HM26" s="217">
        <f>IF(ISERROR(VLOOKUP(HM9,'FR Pigs'!1:5990,6)),"na", VLOOKUP(HM9,'FR Pigs'!1:5990,6))</f>
        <v>234.71096142857141</v>
      </c>
      <c r="HN26" s="217">
        <f>IF(ISERROR(VLOOKUP(HN9,'FR Pigs'!1:5990,6)),"na", VLOOKUP(HN9,'FR Pigs'!1:5990,6))</f>
        <v>232.71607000000003</v>
      </c>
      <c r="HO26" s="217">
        <f>IF(ISERROR(VLOOKUP(HO9,'FR Pigs'!1:5990,6)),"na", VLOOKUP(HO9,'FR Pigs'!1:5990,6))</f>
        <v>230.77569142857146</v>
      </c>
      <c r="HP26" s="217">
        <f>IF(ISERROR(VLOOKUP(HP9,'FR Pigs'!1:5990,6)),"na", VLOOKUP(HP9,'FR Pigs'!1:5990,6))</f>
        <v>229.16450857142854</v>
      </c>
      <c r="HQ26" s="217">
        <f>IF(ISERROR(VLOOKUP(HQ9,'FR Pigs'!1:5990,6)),"na", VLOOKUP(HQ9,'FR Pigs'!1:5990,6))</f>
        <v>228.22226428571432</v>
      </c>
      <c r="HR26" s="217">
        <f>IF(ISERROR(VLOOKUP(HR9,'FR Pigs'!1:5990,6)),"na", VLOOKUP(HR9,'FR Pigs'!1:5990,6))</f>
        <v>227.36339999999998</v>
      </c>
      <c r="HS26" s="217">
        <f>IF(ISERROR(VLOOKUP(HS9,'FR Pigs'!1:5990,6)),"na", VLOOKUP(HS9,'FR Pigs'!1:5990,6))</f>
        <v>235.34780142857144</v>
      </c>
      <c r="HT26" s="217">
        <f>IF(ISERROR(VLOOKUP(HT9,'FR Pigs'!1:5990,6)),"na", VLOOKUP(HT9,'FR Pigs'!1:5990,6))</f>
        <v>232.36222000000004</v>
      </c>
      <c r="HU26" s="217">
        <f>IF(ISERROR(VLOOKUP(HU9,'FR Pigs'!1:5990,6)),"na", VLOOKUP(HU9,'FR Pigs'!1:5990,6))</f>
        <v>232.0214</v>
      </c>
      <c r="HV26" s="217">
        <f>IF(ISERROR(VLOOKUP(HV9,'FR Pigs'!1:5990,6)),"na", VLOOKUP(HV9,'FR Pigs'!1:5990,6))</f>
        <v>240.32749714285711</v>
      </c>
      <c r="HW26" s="217">
        <f>IF(ISERROR(VLOOKUP(HW9,'FR Pigs'!1:5990,6)),"na", VLOOKUP(HW9,'FR Pigs'!1:5990,6))</f>
        <v>239.47943142857136</v>
      </c>
      <c r="HX26" s="217">
        <f>IF(ISERROR(VLOOKUP(HX9,'FR Pigs'!1:5990,6)),"na", VLOOKUP(HX9,'FR Pigs'!1:5990,6))</f>
        <v>238.80306857142855</v>
      </c>
      <c r="HY26" s="217">
        <f>IF(ISERROR(VLOOKUP(HY9,'FR Pigs'!1:5990,6)),"na", VLOOKUP(HY9,'FR Pigs'!1:5990,6))</f>
        <v>238.08987999999997</v>
      </c>
      <c r="HZ26" s="217">
        <f>IF(ISERROR(VLOOKUP(HZ9,'FR Pigs'!1:5990,6)),"na", VLOOKUP(HZ9,'FR Pigs'!1:5990,6))</f>
        <v>236.71997142857145</v>
      </c>
      <c r="IA26" s="217">
        <f>IF(ISERROR(VLOOKUP(IA9,'FR Pigs'!1:5990,6)),"na", VLOOKUP(IA9,'FR Pigs'!1:5990,6))</f>
        <v>239.5294628571429</v>
      </c>
      <c r="IB26" s="217">
        <f>IF(ISERROR(VLOOKUP(IB9,'FR Pigs'!1:5990,6)),"na", VLOOKUP(IB9,'FR Pigs'!1:5990,6))</f>
        <v>235.02732999999995</v>
      </c>
      <c r="IC26" s="217">
        <f>IF(ISERROR(VLOOKUP(IC9,'FR Pigs'!1:5990,6)),"na", VLOOKUP(IC9,'FR Pigs'!1:5990,6))</f>
        <v>234.45272</v>
      </c>
      <c r="ID26" s="217">
        <f>IF(ISERROR(VLOOKUP(ID9,'FR Pigs'!1:5990,6)),"na", VLOOKUP(ID9,'FR Pigs'!1:5990,6))</f>
        <v>236.38650571428573</v>
      </c>
      <c r="IE26" s="217">
        <f>IF(ISERROR(VLOOKUP(IE9,'FR Pigs'!1:5990,6)),"na", VLOOKUP(IE9,'FR Pigs'!1:5990,6))</f>
        <v>228.73609285714284</v>
      </c>
      <c r="IF26" s="217">
        <f>IF(ISERROR(VLOOKUP(IF9,'FR Pigs'!1:5990,6)),"na", VLOOKUP(IF9,'FR Pigs'!1:5990,6))</f>
        <v>225.58464000000004</v>
      </c>
      <c r="IG26" s="217">
        <f>IF(ISERROR(VLOOKUP(IG9,'FR Pigs'!1:5990,6)),"na", VLOOKUP(IG9,'FR Pigs'!1:5990,6))</f>
        <v>223.01250000000002</v>
      </c>
      <c r="IH26" s="217">
        <f>IF(ISERROR(VLOOKUP(IH9,'FR Pigs'!1:5990,6)),"na", VLOOKUP(IH9,'FR Pigs'!1:5990,6))</f>
        <v>218.87253000000007</v>
      </c>
      <c r="II26" s="217">
        <f>IF(ISERROR(VLOOKUP(II9,'FR Pigs'!1:5990,6)),"na", VLOOKUP(II9,'FR Pigs'!1:5990,6))</f>
        <v>227.06238857142856</v>
      </c>
      <c r="IJ26" s="217">
        <f>IF(ISERROR(VLOOKUP(IJ9,'FR Pigs'!1:5990,6)),"na", VLOOKUP(IJ9,'FR Pigs'!1:5990,6))</f>
        <v>220.59019285714285</v>
      </c>
      <c r="IK26" s="217">
        <f>IF(ISERROR(VLOOKUP(IK9,'FR Pigs'!1:5990,6)),"na", VLOOKUP(IK9,'FR Pigs'!1:5990,6))</f>
        <v>220.8796057142857</v>
      </c>
      <c r="IL26" s="217">
        <f>IF(ISERROR(VLOOKUP(IL9,'FR Pigs'!1:5990,6)),"na", VLOOKUP(IL9,'FR Pigs'!1:5990,6))</f>
        <v>221.78024571428571</v>
      </c>
      <c r="IM26" s="217">
        <f>IF(ISERROR(VLOOKUP(IM9,'FR Pigs'!1:5990,6)),"na", VLOOKUP(IM9,'FR Pigs'!1:5990,6))</f>
        <v>221.91906</v>
      </c>
      <c r="IN26" s="217">
        <f>IF(ISERROR(VLOOKUP(IN9,'FR Pigs'!1:5990,6)),"na", VLOOKUP(IN9,'FR Pigs'!1:5990,6))</f>
        <v>207.38314285714284</v>
      </c>
      <c r="IO26" s="217">
        <f>IF(ISERROR(VLOOKUP(IO9,'FR Pigs'!1:5990,6)),"na", VLOOKUP(IO9,'FR Pigs'!1:5990,6))</f>
        <v>210.74344714285712</v>
      </c>
      <c r="IP26" s="217">
        <f>IF(ISERROR(VLOOKUP(IP9,'FR Pigs'!1:5990,6)),"na", VLOOKUP(IP9,'FR Pigs'!1:5990,6))</f>
        <v>214.44899142857139</v>
      </c>
      <c r="IQ26" s="217">
        <f>IF(ISERROR(VLOOKUP(IQ9,'FR Pigs'!1:5990,6)),"na", VLOOKUP(IQ9,'FR Pigs'!1:5990,6))</f>
        <v>216.32958857142856</v>
      </c>
      <c r="IR26" s="217">
        <f>IF(ISERROR(VLOOKUP(IR9,'FR Pigs'!1:5990,6)),"na", VLOOKUP(IR9,'FR Pigs'!1:5990,6))</f>
        <v>210.55200000000002</v>
      </c>
      <c r="IS26" s="217">
        <f>IF(ISERROR(VLOOKUP(IS9,'FR Pigs'!1:5990,6)),"na", VLOOKUP(IS9,'FR Pigs'!1:5990,6))</f>
        <v>207.87093285714286</v>
      </c>
      <c r="IT26" s="217">
        <f>IF(ISERROR(VLOOKUP(IT9,'FR Pigs'!1:5990,6)),"na", VLOOKUP(IT9,'FR Pigs'!1:5990,6))</f>
        <v>214.65817142857148</v>
      </c>
      <c r="IU26" s="217">
        <f>IF(ISERROR(VLOOKUP(IU9,'FR Pigs'!1:5990,6)),"na", VLOOKUP(IU9,'FR Pigs'!1:5990,6))</f>
        <v>215.30140714285713</v>
      </c>
      <c r="IV26" s="217">
        <f>IF(ISERROR(VLOOKUP(IV9,'FR Pigs'!1:5990,6)),"na", VLOOKUP(IV9,'FR Pigs'!1:5990,6))</f>
        <v>205.96354285714281</v>
      </c>
      <c r="IW26" s="217">
        <f>IF(ISERROR(VLOOKUP(IW9,'FR Pigs'!1:5990,6)),"na", VLOOKUP(IW9,'FR Pigs'!1:5990,6))</f>
        <v>222.93848571428572</v>
      </c>
      <c r="IX26" s="217">
        <f>IF(ISERROR(VLOOKUP(IX9,'FR Pigs'!1:5990,6)),"na", VLOOKUP(IX9,'FR Pigs'!1:5990,6))</f>
        <v>225.99890571428577</v>
      </c>
      <c r="IY26" s="217">
        <f>IF(ISERROR(VLOOKUP(IY9,'FR Pigs'!1:5990,6)),"na", VLOOKUP(IY9,'FR Pigs'!1:5990,6))</f>
        <v>221.66671428571431</v>
      </c>
      <c r="IZ26" s="217">
        <f>IF(ISERROR(VLOOKUP(IZ9,'FR Pigs'!1:5990,6)),"na", VLOOKUP(IZ9,'FR Pigs'!1:5990,6))</f>
        <v>225.96170999999998</v>
      </c>
      <c r="JA26" s="217">
        <f>IF(ISERROR(VLOOKUP(JA9,'FR Pigs'!1:5990,6)),"na", VLOOKUP(JA9,'FR Pigs'!1:5990,6))</f>
        <v>235.91376000000002</v>
      </c>
      <c r="JB26" s="217">
        <f>IF(ISERROR(VLOOKUP(JB9,'FR Pigs'!1:5990,6)),"na", VLOOKUP(JB9,'FR Pigs'!1:5990,6))</f>
        <v>234.74716857142855</v>
      </c>
      <c r="JC26" s="217">
        <f>IF(ISERROR(VLOOKUP(JC9,'FR Pigs'!1:5990,6)),"na", VLOOKUP(JC9,'FR Pigs'!1:5990,6))</f>
        <v>239.88303428571419</v>
      </c>
      <c r="JD26" s="217">
        <f>IF(ISERROR(VLOOKUP(JD9,'FR Pigs'!1:5990,6)),"na", VLOOKUP(JD9,'FR Pigs'!1:5990,6))</f>
        <v>248.89993000000001</v>
      </c>
      <c r="JE26" s="217" t="str">
        <f>IF(ISERROR(VLOOKUP(JE9,'FR Pigs'!1:5990,6)),"na", VLOOKUP(JE9,'FR Pigs'!1:5990,6))</f>
        <v>na</v>
      </c>
      <c r="JF26" s="240"/>
      <c r="JG26" s="240"/>
      <c r="JH26" s="240"/>
      <c r="JW26" s="231"/>
      <c r="JX26" s="231"/>
    </row>
    <row r="27" spans="2:284" ht="15" customHeight="1">
      <c r="B27" s="283"/>
      <c r="C27" s="223"/>
      <c r="D27" s="214" t="s">
        <v>9</v>
      </c>
      <c r="E27" s="216">
        <f>IF(ISERROR(VLOOKUP(E9,'FR Pigs'!1:5990,11)),"na", VLOOKUP(E9,'FR Pigs'!1:5990,11))</f>
        <v>85.453342857142857</v>
      </c>
      <c r="F27" s="216">
        <f>IF(ISERROR(VLOOKUP(F9,'FR Pigs'!1:5990,11)),"na", VLOOKUP(F9,'FR Pigs'!1:5990,11))</f>
        <v>87.950192857142852</v>
      </c>
      <c r="G27" s="216">
        <f>IF(ISERROR(VLOOKUP(G9,'FR Pigs'!1:5990,11)),"na", VLOOKUP(G9,'FR Pigs'!1:5990,11))</f>
        <v>92.197371428571415</v>
      </c>
      <c r="H27" s="216">
        <f>IF(ISERROR(VLOOKUP(H9,'FR Pigs'!1:5990,11)),"na", VLOOKUP(H9,'FR Pigs'!1:5990,11))</f>
        <v>96.95577714285713</v>
      </c>
      <c r="I27" s="216">
        <f>IF(ISERROR(VLOOKUP(I9,'FR Pigs'!1:5990,11)),"na", VLOOKUP(I9,'FR Pigs'!1:5990,11))</f>
        <v>104.3184685714286</v>
      </c>
      <c r="J27" s="216">
        <f>IF(ISERROR(VLOOKUP(J9,'FR Pigs'!1:5990,11)),"na", VLOOKUP(J9,'FR Pigs'!1:5990,11))</f>
        <v>104.07971999999998</v>
      </c>
      <c r="K27" s="216">
        <f>IF(ISERROR(VLOOKUP(K9,'FR Pigs'!1:5990,11)),"na", VLOOKUP(K9,'FR Pigs'!1:5990,11))</f>
        <v>115.1178142857143</v>
      </c>
      <c r="L27" s="216">
        <f>IF(ISERROR(VLOOKUP(L9,'FR Pigs'!1:5990,11)),"na", VLOOKUP(L9,'FR Pigs'!1:5990,11))</f>
        <v>123.80862571428572</v>
      </c>
      <c r="M27" s="216">
        <f>IF(ISERROR(VLOOKUP(M9,'FR Pigs'!1:5990,11)),"na", VLOOKUP(M9,'FR Pigs'!1:5990,11))</f>
        <v>104.13767999999999</v>
      </c>
      <c r="N27" s="216">
        <f>IF(ISERROR(VLOOKUP(N9,'FR Pigs'!1:5990,11)),"na", VLOOKUP(N9,'FR Pigs'!1:5990,11))</f>
        <v>122.22556857142857</v>
      </c>
      <c r="O27" s="216">
        <f>IF(ISERROR(VLOOKUP(O9,'FR Pigs'!1:5990,11)),"na", VLOOKUP(O9,'FR Pigs'!1:5990,11))</f>
        <v>130.28480714285715</v>
      </c>
      <c r="P27" s="216">
        <f>IF(ISERROR(VLOOKUP(P9,'FR Pigs'!1:5990,11)),"na", VLOOKUP(P9,'FR Pigs'!1:5990,11))</f>
        <v>122.50076428571425</v>
      </c>
      <c r="Q27" s="216">
        <f>IF(ISERROR(VLOOKUP(Q9,'FR Pigs'!1:5990,11)),"na", VLOOKUP(Q9,'FR Pigs'!1:5990,11))</f>
        <v>124.90154</v>
      </c>
      <c r="R27" s="216">
        <f>IF(ISERROR(VLOOKUP(R9,'FR Pigs'!1:5990,11)),"na", VLOOKUP(R9,'FR Pigs'!1:5990,11))</f>
        <v>128.03564571428572</v>
      </c>
      <c r="S27" s="216">
        <f>IF(ISERROR(VLOOKUP(S9,'FR Pigs'!1:5990,11)),"na", VLOOKUP(S9,'FR Pigs'!1:5990,11))</f>
        <v>128.65114285714284</v>
      </c>
      <c r="T27" s="216">
        <f>IF(ISERROR(VLOOKUP(T9,'FR Pigs'!1:5990,11)),"na", VLOOKUP(T9,'FR Pigs'!1:5990,11))</f>
        <v>129.71602285714289</v>
      </c>
      <c r="U27" s="216">
        <f>IF(ISERROR(VLOOKUP(U9,'FR Pigs'!1:5990,11)),"na", VLOOKUP(U9,'FR Pigs'!1:5990,11))</f>
        <v>131.28113142857143</v>
      </c>
      <c r="V27" s="216">
        <f>IF(ISERROR(VLOOKUP(V9,'FR Pigs'!1:5990,11)),"na", VLOOKUP(V9,'FR Pigs'!1:5990,11))</f>
        <v>133.33292285714285</v>
      </c>
      <c r="W27" s="216">
        <f>IF(ISERROR(VLOOKUP(W9,'FR Pigs'!1:5990,11)),"na", VLOOKUP(W9,'FR Pigs'!1:5990,11))</f>
        <v>136.60462285714289</v>
      </c>
      <c r="X27" s="216">
        <f>IF(ISERROR(VLOOKUP(X9,'FR Pigs'!1:5990,11)),"na", VLOOKUP(X9,'FR Pigs'!1:5990,11))</f>
        <v>134.71491428571426</v>
      </c>
      <c r="Y27" s="216">
        <f>IF(ISERROR(VLOOKUP(Y9,'FR Pigs'!1:5990,11)),"na", VLOOKUP(Y9,'FR Pigs'!1:5990,11))</f>
        <v>130.69351428571429</v>
      </c>
      <c r="Z27" s="216">
        <f>IF(ISERROR(VLOOKUP(Z9,'FR Pigs'!1:5990,11)),"na", VLOOKUP(Z9,'FR Pigs'!1:5990,11))</f>
        <v>123.47536000000001</v>
      </c>
      <c r="AA27" s="216">
        <f>IF(ISERROR(VLOOKUP(AA9,'FR Pigs'!1:5990,11)),"na", VLOOKUP(AA9,'FR Pigs'!1:5990,11))</f>
        <v>122.81188857142857</v>
      </c>
      <c r="AB27" s="216">
        <f>IF(ISERROR(VLOOKUP(AB9,'FR Pigs'!1:5990,11)),"na", VLOOKUP(AB9,'FR Pigs'!1:5990,11))</f>
        <v>116.21368571428572</v>
      </c>
      <c r="AC27" s="216">
        <f>IF(ISERROR(VLOOKUP(AC9,'FR Pigs'!1:5990,11)),"na", VLOOKUP(AC9,'FR Pigs'!1:5990,11))</f>
        <v>115.44855000000003</v>
      </c>
      <c r="AD27" s="216">
        <f>IF(ISERROR(VLOOKUP(AD9,'FR Pigs'!1:5990,11)),"na", VLOOKUP(AD9,'FR Pigs'!1:5990,11))</f>
        <v>122.32337571428569</v>
      </c>
      <c r="AE27" s="216">
        <f>IF(ISERROR(VLOOKUP(AE9,'FR Pigs'!1:5990,11)),"na", VLOOKUP(AE9,'FR Pigs'!1:5990,11))</f>
        <v>111.19007571428574</v>
      </c>
      <c r="AF27" s="216">
        <f>IF(ISERROR(VLOOKUP(AF9,'FR Pigs'!1:5990,11)),"na", VLOOKUP(AF9,'FR Pigs'!1:5990,11))</f>
        <v>106.77196428571429</v>
      </c>
      <c r="AG27" s="216">
        <f>IF(ISERROR(VLOOKUP(AG9,'FR Pigs'!1:5990,11)),"na", VLOOKUP(AG9,'FR Pigs'!1:5990,11))</f>
        <v>111.87075428571427</v>
      </c>
      <c r="AH27" s="216">
        <f>IF(ISERROR(VLOOKUP(AH9,'FR Pigs'!1:5990,11)),"na", VLOOKUP(AH9,'FR Pigs'!1:5990,11))</f>
        <v>108.00292571428569</v>
      </c>
      <c r="AI27" s="216">
        <f>IF(ISERROR(VLOOKUP(AI9,'FR Pigs'!1:5990,11)),"na", VLOOKUP(AI9,'FR Pigs'!1:5990,11))</f>
        <v>114.8185257142857</v>
      </c>
      <c r="AJ27" s="216">
        <f>IF(ISERROR(VLOOKUP(AJ9,'FR Pigs'!1:5990,11)),"na", VLOOKUP(AJ9,'FR Pigs'!1:5990,11))</f>
        <v>114.06516428571432</v>
      </c>
      <c r="AK27" s="216">
        <f>IF(ISERROR(VLOOKUP(AK9,'FR Pigs'!1:5990,11)),"na", VLOOKUP(AK9,'FR Pigs'!1:5990,11))</f>
        <v>114.38240000000002</v>
      </c>
      <c r="AL27" s="216">
        <f>IF(ISERROR(VLOOKUP(AL9,'FR Pigs'!1:5990,11)),"na", VLOOKUP(AL9,'FR Pigs'!1:5990,11))</f>
        <v>115.92329142857145</v>
      </c>
      <c r="AM27" s="216">
        <f>IF(ISERROR(VLOOKUP(AM9,'FR Pigs'!1:5990,11)),"na", VLOOKUP(AM9,'FR Pigs'!1:5990,11))</f>
        <v>116.37172571428572</v>
      </c>
      <c r="AN27" s="216">
        <f>IF(ISERROR(VLOOKUP(AN9,'FR Pigs'!1:5990,11)),"na", VLOOKUP(AN9,'FR Pigs'!1:5990,11))</f>
        <v>111.30953142857143</v>
      </c>
      <c r="AO27" s="216">
        <f>IF(ISERROR(VLOOKUP(AO9,'FR Pigs'!1:5990,11)),"na", VLOOKUP(AO9,'FR Pigs'!1:5990,11))</f>
        <v>107.98182</v>
      </c>
      <c r="AP27" s="216">
        <f>IF(ISERROR(VLOOKUP(AP9,'FR Pigs'!1:5990,11)),"na", VLOOKUP(AP9,'FR Pigs'!1:5990,11))</f>
        <v>117.37416285714286</v>
      </c>
      <c r="AQ27" s="216">
        <f>IF(ISERROR(VLOOKUP(AQ9,'FR Pigs'!1:5990,11)),"na", VLOOKUP(AQ9,'FR Pigs'!1:5990,11))</f>
        <v>109.58226285714285</v>
      </c>
      <c r="AR27" s="216">
        <f>IF(ISERROR(VLOOKUP(AR9,'FR Pigs'!1:5990,11)),"na", VLOOKUP(AR9,'FR Pigs'!1:5990,11))</f>
        <v>110.83911428571427</v>
      </c>
      <c r="AS27" s="216">
        <f>IF(ISERROR(VLOOKUP(AS9,'FR Pigs'!1:5990,11)),"na", VLOOKUP(AS9,'FR Pigs'!1:5990,11))</f>
        <v>114.52030714285712</v>
      </c>
      <c r="AT27" s="216">
        <f>IF(ISERROR(VLOOKUP(AT9,'FR Pigs'!1:5990,11)),"na", VLOOKUP(AT9,'FR Pigs'!1:5990,11))</f>
        <v>118.07043428571428</v>
      </c>
      <c r="AU27" s="216">
        <f>IF(ISERROR(VLOOKUP(AU9,'FR Pigs'!1:5990,11)),"na", VLOOKUP(AU9,'FR Pigs'!1:5990,11))</f>
        <v>124.05679000000001</v>
      </c>
      <c r="AV27" s="216">
        <f>IF(ISERROR(VLOOKUP(AV9,'FR Pigs'!1:5990,11)),"na", VLOOKUP(AV9,'FR Pigs'!1:5990,11))</f>
        <v>122.80898571428571</v>
      </c>
      <c r="AW27" s="216">
        <f>IF(ISERROR(VLOOKUP(AW9,'FR Pigs'!1:5990,11)),"na", VLOOKUP(AW9,'FR Pigs'!1:5990,11))</f>
        <v>123.06876285714286</v>
      </c>
      <c r="AX27" s="216">
        <f>IF(ISERROR(VLOOKUP(AX9,'FR Pigs'!1:5990,11)),"na", VLOOKUP(AX9,'FR Pigs'!1:5990,11))</f>
        <v>119.76418714285712</v>
      </c>
      <c r="AY27" s="216">
        <f>IF(ISERROR(VLOOKUP(AY9,'FR Pigs'!1:5990,11)),"na", VLOOKUP(AY9,'FR Pigs'!1:5990,11))</f>
        <v>118.02588</v>
      </c>
      <c r="AZ27" s="216">
        <f>IF(ISERROR(VLOOKUP(AZ9,'FR Pigs'!1:5990,11)),"na", VLOOKUP(AZ9,'FR Pigs'!1:5990,11))</f>
        <v>129.2796914285714</v>
      </c>
      <c r="BA27" s="216">
        <f>IF(ISERROR(VLOOKUP(BA9,'FR Pigs'!1:5990,11)),"na", VLOOKUP(BA9,'FR Pigs'!1:5990,11))</f>
        <v>130.35300714285717</v>
      </c>
      <c r="BB27" s="216">
        <f>IF(ISERROR(VLOOKUP(BB9,'FR Pigs'!1:5990,11)),"na", VLOOKUP(BB9,'FR Pigs'!1:5990,11))</f>
        <v>125.95757571428572</v>
      </c>
      <c r="BC27" s="216">
        <f>IF(ISERROR(VLOOKUP(BC9,'FR Pigs'!1:5990,11)),"na", VLOOKUP(BC9,'FR Pigs'!1:5990,11))</f>
        <v>128.56833142857141</v>
      </c>
      <c r="BD27" s="216">
        <f>IF(ISERROR(VLOOKUP(BD9,'FR Pigs'!1:5990,11)),"na", VLOOKUP(BD9,'FR Pigs'!1:5990,11))</f>
        <v>125.82432714285716</v>
      </c>
      <c r="BE27" s="216">
        <f>IF(ISERROR(VLOOKUP(BE9,'FR Pigs'!1:5990,11)),"na", VLOOKUP(BE9,'FR Pigs'!1:5990,11))</f>
        <v>132.4824857142857</v>
      </c>
      <c r="BF27" s="216">
        <f>IF(ISERROR(VLOOKUP(BF9,'FR Pigs'!1:5990,11)),"na", VLOOKUP(BF9,'FR Pigs'!1:5990,11))</f>
        <v>135.04518857142858</v>
      </c>
      <c r="BG27" s="216">
        <f>IF(ISERROR(VLOOKUP(BG9,'FR Pigs'!1:5990,11)),"na", VLOOKUP(BG9,'FR Pigs'!1:5990,11))</f>
        <v>135.11726428571427</v>
      </c>
      <c r="BH27" s="216">
        <f>IF(ISERROR(VLOOKUP(BH9,'FR Pigs'!1:5990,11)),"na", VLOOKUP(BH9,'FR Pigs'!1:5990,11))</f>
        <v>142.17488714285713</v>
      </c>
      <c r="BI27" s="216">
        <f>IF(ISERROR(VLOOKUP(BI9,'FR Pigs'!1:5990,11)),"na", VLOOKUP(BI9,'FR Pigs'!1:5990,11))</f>
        <v>137.00454857142859</v>
      </c>
      <c r="BJ27" s="216">
        <f>IF(ISERROR(VLOOKUP(BJ9,'FR Pigs'!1:5990,11)),"na", VLOOKUP(BJ9,'FR Pigs'!1:5990,11))</f>
        <v>131.77971428571428</v>
      </c>
      <c r="BK27" s="216">
        <f>IF(ISERROR(VLOOKUP(BK9,'FR Pigs'!1:5990,11)),"na", VLOOKUP(BK9,'FR Pigs'!1:5990,11))</f>
        <v>132.08271428571427</v>
      </c>
      <c r="BL27" s="216">
        <f>IF(ISERROR(VLOOKUP(BL9,'FR Pigs'!1:5990,11)),"na", VLOOKUP(BL9,'FR Pigs'!1:5990,11))</f>
        <v>130.27530857142858</v>
      </c>
      <c r="BM27" s="216">
        <f>IF(ISERROR(VLOOKUP(BM9,'FR Pigs'!1:5990,11)),"na", VLOOKUP(BM9,'FR Pigs'!1:5990,11))</f>
        <v>134.27137142857143</v>
      </c>
      <c r="BN27" s="216">
        <f>IF(ISERROR(VLOOKUP(BN9,'FR Pigs'!1:5990,11)),"na", VLOOKUP(BN9,'FR Pigs'!1:5990,11))</f>
        <v>137.49407857142856</v>
      </c>
      <c r="BO27" s="216">
        <f>IF(ISERROR(VLOOKUP(BO9,'FR Pigs'!1:5990,11)),"na", VLOOKUP(BO9,'FR Pigs'!1:5990,11))</f>
        <v>133.19408000000001</v>
      </c>
      <c r="BP27" s="216">
        <f>IF(ISERROR(VLOOKUP(BP9,'FR Pigs'!1:5990,11)),"na", VLOOKUP(BP9,'FR Pigs'!1:5990,11))</f>
        <v>132.93169714285716</v>
      </c>
      <c r="BQ27" s="216">
        <f>IF(ISERROR(VLOOKUP(BQ9,'FR Pigs'!1:5990,11)),"na", VLOOKUP(BQ9,'FR Pigs'!1:5990,11))</f>
        <v>136.61703428571431</v>
      </c>
      <c r="BR27" s="216">
        <f>IF(ISERROR(VLOOKUP(BR9,'FR Pigs'!1:5990,11)),"na", VLOOKUP(BR9,'FR Pigs'!1:5990,11))</f>
        <v>137.40762714285714</v>
      </c>
      <c r="BS27" s="216">
        <f>IF(ISERROR(VLOOKUP(BS9,'FR Pigs'!1:5990,11)),"na", VLOOKUP(BS9,'FR Pigs'!1:5990,11))</f>
        <v>140.43607714285719</v>
      </c>
      <c r="BT27" s="216">
        <f>IF(ISERROR(VLOOKUP(BT9,'FR Pigs'!1:5990,11)),"na", VLOOKUP(BT9,'FR Pigs'!1:5990,11))</f>
        <v>140.21891428571428</v>
      </c>
      <c r="BU27" s="216">
        <f>IF(ISERROR(VLOOKUP(BU9,'FR Pigs'!1:5990,11)),"na", VLOOKUP(BU9,'FR Pigs'!1:5990,11))</f>
        <v>132.78623571428571</v>
      </c>
      <c r="BV27" s="216">
        <f>IF(ISERROR(VLOOKUP(BV9,'FR Pigs'!1:5990,11)),"na", VLOOKUP(BV9,'FR Pigs'!1:5990,11))</f>
        <v>129.05958857142858</v>
      </c>
      <c r="BW27" s="216">
        <f>IF(ISERROR(VLOOKUP(BW9,'FR Pigs'!1:5990,11)),"na", VLOOKUP(BW9,'FR Pigs'!1:5990,11))</f>
        <v>123.25359999999999</v>
      </c>
      <c r="BX27" s="216">
        <f>IF(ISERROR(VLOOKUP(BX9,'FR Pigs'!1:5990,11)),"na", VLOOKUP(BX9,'FR Pigs'!1:5990,11))</f>
        <v>122.20562285714283</v>
      </c>
      <c r="BY27" s="216">
        <f>IF(ISERROR(VLOOKUP(BY9,'FR Pigs'!1:5990,11)),"na", VLOOKUP(BY9,'FR Pigs'!1:5990,11))</f>
        <v>125.36511428571427</v>
      </c>
      <c r="BZ27" s="216">
        <f>IF(ISERROR(VLOOKUP(BZ9,'FR Pigs'!1:5990,11)),"na", VLOOKUP(BZ9,'FR Pigs'!1:5990,11))</f>
        <v>123.4203</v>
      </c>
      <c r="CA27" s="216">
        <f>IF(ISERROR(VLOOKUP(CA9,'FR Pigs'!1:5990,11)),"na", VLOOKUP(CA9,'FR Pigs'!1:5990,11))</f>
        <v>119.68592857142859</v>
      </c>
      <c r="CB27" s="216">
        <f>IF(ISERROR(VLOOKUP(CB9,'FR Pigs'!1:5990,11)),"na", VLOOKUP(CB9,'FR Pigs'!1:5990,11))</f>
        <v>117.51300000000001</v>
      </c>
      <c r="CC27" s="216">
        <f>IF(ISERROR(VLOOKUP(CC9,'FR Pigs'!1:5990,11)),"na", VLOOKUP(CC9,'FR Pigs'!1:5990,11))</f>
        <v>120.14375999999997</v>
      </c>
      <c r="CD27" s="216">
        <f>IF(ISERROR(VLOOKUP(CD9,'FR Pigs'!1:5990,11)),"na", VLOOKUP(CD9,'FR Pigs'!1:5990,11))</f>
        <v>116.75004000000003</v>
      </c>
      <c r="CE27" s="216">
        <f>IF(ISERROR(VLOOKUP(CE9,'FR Pigs'!1:5990,11)),"na", VLOOKUP(CE9,'FR Pigs'!1:5990,11))</f>
        <v>108.00736571428571</v>
      </c>
      <c r="CF27" s="216">
        <f>IF(ISERROR(VLOOKUP(CF9,'FR Pigs'!1:5990,11)),"na", VLOOKUP(CF9,'FR Pigs'!1:5990,11))</f>
        <v>124.57559999999997</v>
      </c>
      <c r="CG27" s="216">
        <f>IF(ISERROR(VLOOKUP(CG9,'FR Pigs'!1:5990,11)),"na", VLOOKUP(CG9,'FR Pigs'!1:5990,11))</f>
        <v>121.44873857142858</v>
      </c>
      <c r="CH27" s="216">
        <f>IF(ISERROR(VLOOKUP(CH9,'FR Pigs'!1:5990,11)),"na", VLOOKUP(CH9,'FR Pigs'!1:5990,11))</f>
        <v>116.94044000000001</v>
      </c>
      <c r="CI27" s="216">
        <f>IF(ISERROR(VLOOKUP(CI9,'FR Pigs'!1:5990,11)),"na", VLOOKUP(CI9,'FR Pigs'!1:5990,11))</f>
        <v>118.88042142857145</v>
      </c>
      <c r="CJ27" s="216">
        <f>IF(ISERROR(VLOOKUP(CJ9,'FR Pigs'!1:5990,11)),"na", VLOOKUP(CJ9,'FR Pigs'!1:5990,11))</f>
        <v>119.41328571428571</v>
      </c>
      <c r="CK27" s="216">
        <f>IF(ISERROR(VLOOKUP(CK9,'FR Pigs'!1:5990,11)),"na", VLOOKUP(CK9,'FR Pigs'!1:5990,11))</f>
        <v>115.23775714285713</v>
      </c>
      <c r="CL27" s="216">
        <f>IF(ISERROR(VLOOKUP(CL9,'FR Pigs'!1:5990,11)),"na", VLOOKUP(CL9,'FR Pigs'!1:5990,11))</f>
        <v>122.60472</v>
      </c>
      <c r="CM27" s="216">
        <f>IF(ISERROR(VLOOKUP(CM9,'FR Pigs'!1:5990,11)),"na", VLOOKUP(CM9,'FR Pigs'!1:5990,11))</f>
        <v>112.71739857142857</v>
      </c>
      <c r="CN27" s="216">
        <f>IF(ISERROR(VLOOKUP(CN9,'FR Pigs'!1:5990,11)),"na", VLOOKUP(CN9,'FR Pigs'!1:5990,11))</f>
        <v>111.67056000000002</v>
      </c>
      <c r="CO27" s="216">
        <f>IF(ISERROR(VLOOKUP(CO9,'FR Pigs'!1:5990,11)),"na", VLOOKUP(CO9,'FR Pigs'!1:5990,11))</f>
        <v>98.107360000000028</v>
      </c>
      <c r="CP27" s="216">
        <f>IF(ISERROR(VLOOKUP(CP9,'FR Pigs'!1:5990,11)),"na", VLOOKUP(CP9,'FR Pigs'!1:5990,11))</f>
        <v>115.84602857142858</v>
      </c>
      <c r="CQ27" s="216">
        <f>IF(ISERROR(VLOOKUP(CQ9,'FR Pigs'!1:5990,11)),"na", VLOOKUP(CQ9,'FR Pigs'!1:5990,11))</f>
        <v>118.48873428571429</v>
      </c>
      <c r="CR27" s="216">
        <f>IF(ISERROR(VLOOKUP(CR9,'FR Pigs'!1:5990,11)),"na", VLOOKUP(CR9,'FR Pigs'!1:5990,11))</f>
        <v>109.2206614285714</v>
      </c>
      <c r="CS27" s="216">
        <f>IF(ISERROR(VLOOKUP(CS9,'FR Pigs'!1:5990,11)),"na", VLOOKUP(CS9,'FR Pigs'!1:5990,11))</f>
        <v>113.93409000000001</v>
      </c>
      <c r="CT27" s="216">
        <f>IF(ISERROR(VLOOKUP(CT9,'FR Pigs'!1:5990,11)),"na", VLOOKUP(CT9,'FR Pigs'!1:5990,11))</f>
        <v>113.32297142857144</v>
      </c>
      <c r="CU27" s="216">
        <f>IF(ISERROR(VLOOKUP(CU9,'FR Pigs'!1:5990,11)),"na", VLOOKUP(CU9,'FR Pigs'!1:5990,11))</f>
        <v>120.40437857142858</v>
      </c>
      <c r="CV27" s="216">
        <f>IF(ISERROR(VLOOKUP(CV9,'FR Pigs'!1:5990,11)),"na", VLOOKUP(CV9,'FR Pigs'!1:5990,11))</f>
        <v>115.98159857142858</v>
      </c>
      <c r="CW27" s="216">
        <f>IF(ISERROR(VLOOKUP(CW9,'FR Pigs'!1:5990,11)),"na", VLOOKUP(CW9,'FR Pigs'!1:5990,11))</f>
        <v>119.04546285714287</v>
      </c>
      <c r="CX27" s="216">
        <f>IF(ISERROR(VLOOKUP(CX9,'FR Pigs'!1:5990,11)),"na", VLOOKUP(CX9,'FR Pigs'!1:5990,11))</f>
        <v>105.88329714285716</v>
      </c>
      <c r="CY27" s="216">
        <f>IF(ISERROR(VLOOKUP(CY9,'FR Pigs'!1:5990,11)),"na", VLOOKUP(CY9,'FR Pigs'!1:5990,11))</f>
        <v>108.4222342857143</v>
      </c>
      <c r="CZ27" s="216">
        <f>IF(ISERROR(VLOOKUP(CZ9,'FR Pigs'!1:5990,11)),"na", VLOOKUP(CZ9,'FR Pigs'!1:5990,11))</f>
        <v>116.47873428571431</v>
      </c>
      <c r="DA27" s="216">
        <f>IF(ISERROR(VLOOKUP(DA9,'FR Pigs'!1:5990,11)),"na", VLOOKUP(DA9,'FR Pigs'!1:5990,11))</f>
        <v>113.86538714285714</v>
      </c>
      <c r="DB27" s="216">
        <f>IF(ISERROR(VLOOKUP(DB9,'FR Pigs'!1:5990,11)),"na", VLOOKUP(DB9,'FR Pigs'!1:5990,11))</f>
        <v>113.76782857142855</v>
      </c>
      <c r="DC27" s="216">
        <f>IF(ISERROR(VLOOKUP(DC9,'FR Pigs'!1:5990,11)),"na", VLOOKUP(DC9,'FR Pigs'!1:5990,11))</f>
        <v>112.69668571428571</v>
      </c>
      <c r="DD27" s="216">
        <f>IF(ISERROR(VLOOKUP(DD9,'FR Pigs'!1:5990,11)),"na", VLOOKUP(DD9,'FR Pigs'!1:5990,11))</f>
        <v>113.41495714285716</v>
      </c>
      <c r="DE27" s="216">
        <f>IF(ISERROR(VLOOKUP(DE9,'FR Pigs'!1:5990,11)),"na", VLOOKUP(DE9,'FR Pigs'!1:5990,11))</f>
        <v>115.69950857142857</v>
      </c>
      <c r="DF27" s="216">
        <f>IF(ISERROR(VLOOKUP(DF9,'FR Pigs'!1:5990,11)),"na", VLOOKUP(DF9,'FR Pigs'!1:5990,11))</f>
        <v>113.87275714285714</v>
      </c>
      <c r="DG27" s="216">
        <f>IF(ISERROR(VLOOKUP(DG9,'FR Pigs'!1:5990,11)),"na", VLOOKUP(DG9,'FR Pigs'!1:5990,11))</f>
        <v>108.56518857142858</v>
      </c>
      <c r="DH27" s="216">
        <f>IF(ISERROR(VLOOKUP(DH9,'FR Pigs'!1:5990,11)),"na", VLOOKUP(DH9,'FR Pigs'!1:5990,11))</f>
        <v>115.78568571428572</v>
      </c>
      <c r="DI27" s="216">
        <f>IF(ISERROR(VLOOKUP(DI9,'FR Pigs'!1:5990,11)),"na", VLOOKUP(DI9,'FR Pigs'!1:5990,11))</f>
        <v>120.29011</v>
      </c>
      <c r="DJ27" s="216">
        <f>IF(ISERROR(VLOOKUP(DJ9,'FR Pigs'!1:5990,11)),"na", VLOOKUP(DJ9,'FR Pigs'!1:5990,11))</f>
        <v>115.63992000000003</v>
      </c>
      <c r="DK27" s="216">
        <f>IF(ISERROR(VLOOKUP(DK9,'FR Pigs'!1:5990,11)),"na", VLOOKUP(DK9,'FR Pigs'!1:5990,11))</f>
        <v>113.84544857142858</v>
      </c>
      <c r="DL27" s="216">
        <f>IF(ISERROR(VLOOKUP(DL9,'FR Pigs'!1:5990,11)),"na", VLOOKUP(DL9,'FR Pigs'!1:5990,11))</f>
        <v>114.99669999999999</v>
      </c>
      <c r="DM27" s="216">
        <f>IF(ISERROR(VLOOKUP(DM9,'FR Pigs'!1:5990,11)),"na", VLOOKUP(DM9,'FR Pigs'!1:5990,11))</f>
        <v>120.26266285714287</v>
      </c>
      <c r="DN27" s="216">
        <f>IF(ISERROR(VLOOKUP(DN9,'FR Pigs'!1:5990,11)),"na", VLOOKUP(DN9,'FR Pigs'!1:5990,11))</f>
        <v>129.89599142857142</v>
      </c>
      <c r="DO27" s="216">
        <f>IF(ISERROR(VLOOKUP(DO9,'FR Pigs'!1:5990,11)),"na", VLOOKUP(DO9,'FR Pigs'!1:5990,11))</f>
        <v>117.50904</v>
      </c>
      <c r="DP27" s="216">
        <f>IF(ISERROR(VLOOKUP(DP9,'FR Pigs'!1:5990,11)),"na", VLOOKUP(DP9,'FR Pigs'!1:5990,11))</f>
        <v>114.88334571428574</v>
      </c>
      <c r="DQ27" s="216">
        <f>IF(ISERROR(VLOOKUP(DQ9,'FR Pigs'!1:5990,11)),"na", VLOOKUP(DQ9,'FR Pigs'!1:5990,11))</f>
        <v>111.1018742857143</v>
      </c>
      <c r="DR27" s="216">
        <f>IF(ISERROR(VLOOKUP(DR9,'FR Pigs'!1:5990,11)),"na", VLOOKUP(DR9,'FR Pigs'!1:5990,11))</f>
        <v>124.32219571428571</v>
      </c>
      <c r="DS27" s="216">
        <f>IF(ISERROR(VLOOKUP(DS9,'FR Pigs'!1:5990,11)),"na", VLOOKUP(DS9,'FR Pigs'!1:5990,11))</f>
        <v>102.43698000000001</v>
      </c>
      <c r="DT27" s="216">
        <f>IF(ISERROR(VLOOKUP(DT9,'FR Pigs'!1:5990,11)),"na", VLOOKUP(DT9,'FR Pigs'!1:5990,11))</f>
        <v>114.47834428571429</v>
      </c>
      <c r="DU27" s="216">
        <f>IF(ISERROR(VLOOKUP(DU9,'FR Pigs'!1:5990,11)),"na", VLOOKUP(DU9,'FR Pigs'!1:5990,11))</f>
        <v>117.64885428571429</v>
      </c>
      <c r="DV27" s="216">
        <f>IF(ISERROR(VLOOKUP(DV9,'FR Pigs'!1:5990,11)),"na", VLOOKUP(DV9,'FR Pigs'!1:5990,11))</f>
        <v>127.5084014285714</v>
      </c>
      <c r="DW27" s="216">
        <f>IF(ISERROR(VLOOKUP(DW9,'FR Pigs'!1:5990,11)),"na", VLOOKUP(DW9,'FR Pigs'!1:5990,11))</f>
        <v>127.37990571428573</v>
      </c>
      <c r="DX27" s="216">
        <f>IF(ISERROR(VLOOKUP(DX9,'FR Pigs'!1:5990,11)),"na", VLOOKUP(DX9,'FR Pigs'!1:5990,11))</f>
        <v>117.63010285714284</v>
      </c>
      <c r="DY27" s="216">
        <f>IF(ISERROR(VLOOKUP(DY9,'FR Pigs'!1:5990,11)),"na", VLOOKUP(DY9,'FR Pigs'!1:5990,11))</f>
        <v>125.01785142857145</v>
      </c>
      <c r="DZ27" s="216">
        <f>IF(ISERROR(VLOOKUP(DZ9,'FR Pigs'!1:5990,11)),"na", VLOOKUP(DZ9,'FR Pigs'!1:5990,11))</f>
        <v>114.04212857142859</v>
      </c>
      <c r="EA27" s="216">
        <f>IF(ISERROR(VLOOKUP(EA9,'FR Pigs'!1:5990,11)),"na", VLOOKUP(EA9,'FR Pigs'!1:5990,11))</f>
        <v>112.47652571428573</v>
      </c>
      <c r="EB27" s="216">
        <f>IF(ISERROR(VLOOKUP(EB9,'FR Pigs'!1:5990,11)),"na", VLOOKUP(EB9,'FR Pigs'!1:5990,11))</f>
        <v>116.66424000000002</v>
      </c>
      <c r="EC27" s="216">
        <f>IF(ISERROR(VLOOKUP(EC9,'FR Pigs'!1:5990,11)),"na", VLOOKUP(EC9,'FR Pigs'!1:5990,11))</f>
        <v>126.53498</v>
      </c>
      <c r="ED27" s="216">
        <f>IF(ISERROR(VLOOKUP(ED9,'FR Pigs'!1:5990,11)),"na", VLOOKUP(ED9,'FR Pigs'!1:5990,11))</f>
        <v>120.53117142857144</v>
      </c>
      <c r="EE27" s="216">
        <f>IF(ISERROR(VLOOKUP(EE9,'FR Pigs'!1:5990,11)),"na", VLOOKUP(EE9,'FR Pigs'!1:5990,11))</f>
        <v>108.70885142857144</v>
      </c>
      <c r="EF27" s="216">
        <f>IF(ISERROR(VLOOKUP(EF9,'FR Pigs'!1:5990,11)),"na", VLOOKUP(EF9,'FR Pigs'!1:5990,11))</f>
        <v>129.52431714285714</v>
      </c>
      <c r="EG27" s="216">
        <f>IF(ISERROR(VLOOKUP(EG9,'FR Pigs'!1:5990,11)),"na", VLOOKUP(EG9,'FR Pigs'!1:5990,11))</f>
        <v>116.25014857142857</v>
      </c>
      <c r="EH27" s="216">
        <f>IF(ISERROR(VLOOKUP(EH9,'FR Pigs'!1:5990,11)),"na", VLOOKUP(EH9,'FR Pigs'!1:5990,11))</f>
        <v>114.85809857142858</v>
      </c>
      <c r="EI27" s="216">
        <f>IF(ISERROR(VLOOKUP(EI9,'FR Pigs'!1:5990,11)),"na", VLOOKUP(EI9,'FR Pigs'!1:5990,11))</f>
        <v>110.5613614285714</v>
      </c>
      <c r="EJ27" s="216">
        <f>IF(ISERROR(VLOOKUP(EJ9,'FR Pigs'!1:5990,11)),"na", VLOOKUP(EJ9,'FR Pigs'!1:5990,11))</f>
        <v>110.79189857142855</v>
      </c>
      <c r="EK27" s="216">
        <f>IF(ISERROR(VLOOKUP(EK9,'FR Pigs'!1:5990,11)),"na", VLOOKUP(EK9,'FR Pigs'!1:5990,11))</f>
        <v>126.18959999999998</v>
      </c>
      <c r="EL27" s="216">
        <f>IF(ISERROR(VLOOKUP(EL9,'FR Pigs'!1:5990,11)),"na", VLOOKUP(EL9,'FR Pigs'!1:5990,11))</f>
        <v>111.53481142857143</v>
      </c>
      <c r="EM27" s="216">
        <f>IF(ISERROR(VLOOKUP(EM9,'FR Pigs'!1:5990,11)),"na", VLOOKUP(EM9,'FR Pigs'!1:5990,11))</f>
        <v>109.7681057142857</v>
      </c>
      <c r="EN27" s="216">
        <f>IF(ISERROR(VLOOKUP(EN9,'FR Pigs'!1:5990,11)),"na", VLOOKUP(EN9,'FR Pigs'!1:5990,11))</f>
        <v>104.75079142857142</v>
      </c>
      <c r="EO27" s="216">
        <f>IF(ISERROR(VLOOKUP(EO9,'FR Pigs'!1:5990,11)),"na", VLOOKUP(EO9,'FR Pigs'!1:5990,11))</f>
        <v>96.153514285714294</v>
      </c>
      <c r="EP27" s="216">
        <f>IF(ISERROR(VLOOKUP(EP9,'FR Pigs'!1:5990,11)),"na", VLOOKUP(EP9,'FR Pigs'!1:5990,11))</f>
        <v>89.016565714285704</v>
      </c>
      <c r="EQ27" s="216">
        <f>IF(ISERROR(VLOOKUP(EQ9,'FR Pigs'!1:5990,11)),"na", VLOOKUP(EQ9,'FR Pigs'!1:5990,11))</f>
        <v>93.849547142857148</v>
      </c>
      <c r="ER27" s="216">
        <f>IF(ISERROR(VLOOKUP(ER9,'FR Pigs'!1:5990,11)),"na", VLOOKUP(ER9,'FR Pigs'!1:5990,11))</f>
        <v>109.67571428571429</v>
      </c>
      <c r="ES27" s="216">
        <f>IF(ISERROR(VLOOKUP(ES9,'FR Pigs'!1:5990,11)),"na", VLOOKUP(ES9,'FR Pigs'!1:5990,11))</f>
        <v>94.271502857142877</v>
      </c>
      <c r="ET27" s="216">
        <f>IF(ISERROR(VLOOKUP(ET9,'FR Pigs'!1:5990,11)),"na", VLOOKUP(ET9,'FR Pigs'!1:5990,11))</f>
        <v>110.33965714285713</v>
      </c>
      <c r="EU27" s="216">
        <f>IF(ISERROR(VLOOKUP(EU9,'FR Pigs'!1:5990,11)),"na", VLOOKUP(EU9,'FR Pigs'!1:5990,11))</f>
        <v>91.123808571428569</v>
      </c>
      <c r="EV27" s="216">
        <f>IF(ISERROR(VLOOKUP(EV9,'FR Pigs'!1:5990,11)),"na", VLOOKUP(EV9,'FR Pigs'!1:5990,11))</f>
        <v>91.749137142857137</v>
      </c>
      <c r="EW27" s="216">
        <f>IF(ISERROR(VLOOKUP(EW9,'FR Pigs'!1:5990,11)),"na", VLOOKUP(EW9,'FR Pigs'!1:5990,11))</f>
        <v>96.213280000000026</v>
      </c>
      <c r="EX27" s="216">
        <f>IF(ISERROR(VLOOKUP(EX9,'FR Pigs'!1:5990,11)),"na", VLOOKUP(EX9,'FR Pigs'!1:5990,11))</f>
        <v>101.86246999999999</v>
      </c>
      <c r="EY27" s="216">
        <f>IF(ISERROR(VLOOKUP(EY9,'FR Pigs'!1:5990,11)),"na", VLOOKUP(EY9,'FR Pigs'!1:5990,11))</f>
        <v>102.88662857142856</v>
      </c>
      <c r="EZ27" s="216">
        <f>IF(ISERROR(VLOOKUP(EZ9,'FR Pigs'!1:5990,11)),"na", VLOOKUP(EZ9,'FR Pigs'!1:5990,11))</f>
        <v>110.31533714285715</v>
      </c>
      <c r="FA27" s="216">
        <f>IF(ISERROR(VLOOKUP(FA9,'FR Pigs'!1:5990,11)),"na", VLOOKUP(FA9,'FR Pigs'!1:5990,11))</f>
        <v>122.72613714285714</v>
      </c>
      <c r="FB27" s="216">
        <f>IF(ISERROR(VLOOKUP(FB9,'FR Pigs'!1:5990,11)),"na", VLOOKUP(FB9,'FR Pigs'!1:5990,11))</f>
        <v>110.63771428571431</v>
      </c>
      <c r="FC27" s="216">
        <f>IF(ISERROR(VLOOKUP(FC9,'FR Pigs'!1:5990,11)),"na", VLOOKUP(FC9,'FR Pigs'!1:5990,11))</f>
        <v>113.6474742857143</v>
      </c>
      <c r="FD27" s="216">
        <f>IF(ISERROR(VLOOKUP(FD9,'FR Pigs'!1:5990,11)),"na", VLOOKUP(FD9,'FR Pigs'!1:5990,11))</f>
        <v>115.16629999999999</v>
      </c>
      <c r="FE27" s="216">
        <f>IF(ISERROR(VLOOKUP(FE9,'FR Pigs'!1:5990,11)),"na", VLOOKUP(FE9,'FR Pigs'!1:5990,11))</f>
        <v>118.28036571428571</v>
      </c>
      <c r="FF27" s="216">
        <f>IF(ISERROR(VLOOKUP(FF9,'FR Pigs'!1:5990,11)),"na", VLOOKUP(FF9,'FR Pigs'!1:5990,11))</f>
        <v>122.28842714285715</v>
      </c>
      <c r="FG27" s="216">
        <f>IF(ISERROR(VLOOKUP(FG9,'FR Pigs'!1:5990,11)),"na", VLOOKUP(FG9,'FR Pigs'!1:5990,11))</f>
        <v>120.20554285714286</v>
      </c>
      <c r="FH27" s="216">
        <f>IF(ISERROR(VLOOKUP(FH9,'FR Pigs'!1:5990,11)),"na", VLOOKUP(FH9,'FR Pigs'!1:5990,11))</f>
        <v>121.45793714285715</v>
      </c>
      <c r="FI27" s="216">
        <f>IF(ISERROR(VLOOKUP(FI9,'FR Pigs'!1:5990,11)),"na", VLOOKUP(FI9,'FR Pigs'!1:5990,11))</f>
        <v>126.36924857142857</v>
      </c>
      <c r="FJ27" s="216">
        <f>IF(ISERROR(VLOOKUP(FJ9,'FR Pigs'!1:5990,11)),"na", VLOOKUP(FJ9,'FR Pigs'!1:5990,11))</f>
        <v>128.49202285714284</v>
      </c>
      <c r="FK27" s="216">
        <f>IF(ISERROR(VLOOKUP(FK9,'FR Pigs'!1:5990,11)),"na", VLOOKUP(FK9,'FR Pigs'!1:5990,11))</f>
        <v>128.00869714285713</v>
      </c>
      <c r="FL27" s="216">
        <f>IF(ISERROR(VLOOKUP(FL9,'FR Pigs'!1:5990,11)),"na", VLOOKUP(FL9,'FR Pigs'!1:5990,11))</f>
        <v>127.33383428571427</v>
      </c>
      <c r="FM27" s="216">
        <f>IF(ISERROR(VLOOKUP(FM9,'FR Pigs'!1:5990,11)),"na", VLOOKUP(FM9,'FR Pigs'!1:5990,11))</f>
        <v>128.41338714285712</v>
      </c>
      <c r="FN27" s="216">
        <f>IF(ISERROR(VLOOKUP(FN9,'FR Pigs'!1:5990,11)),"na", VLOOKUP(FN9,'FR Pigs'!1:5990,11))</f>
        <v>126.77591999999997</v>
      </c>
      <c r="FO27" s="216">
        <f>IF(ISERROR(VLOOKUP(FO9,'FR Pigs'!1:5990,11)),"na", VLOOKUP(FO9,'FR Pigs'!1:5990,11))</f>
        <v>127.15187142857141</v>
      </c>
      <c r="FP27" s="216">
        <f>IF(ISERROR(VLOOKUP(FP9,'FR Pigs'!1:5990,11)),"na", VLOOKUP(FP9,'FR Pigs'!1:5990,11))</f>
        <v>138.43117714285714</v>
      </c>
      <c r="FQ27" s="216">
        <f>IF(ISERROR(VLOOKUP(FQ9,'FR Pigs'!1:5990,11)),"na", VLOOKUP(FQ9,'FR Pigs'!1:5990,11))</f>
        <v>129.98649</v>
      </c>
      <c r="FR27" s="216">
        <f>IF(ISERROR(VLOOKUP(FR9,'FR Pigs'!1:5990,11)),"na", VLOOKUP(FR9,'FR Pigs'!1:5990,11))</f>
        <v>130.81587714285718</v>
      </c>
      <c r="FS27" s="216">
        <f>IF(ISERROR(VLOOKUP(FS9,'FR Pigs'!1:5990,11)),"na", VLOOKUP(FS9,'FR Pigs'!1:5990,11))</f>
        <v>133.0352</v>
      </c>
      <c r="FT27" s="216">
        <f>IF(ISERROR(VLOOKUP(FT9,'FR Pigs'!1:5990,11)),"na", VLOOKUP(FT9,'FR Pigs'!1:5990,11))</f>
        <v>133.17779999999996</v>
      </c>
      <c r="FU27" s="216">
        <f>IF(ISERROR(VLOOKUP(FU9,'FR Pigs'!1:5990,11)),"na", VLOOKUP(FU9,'FR Pigs'!1:5990,11))</f>
        <v>139.80446428571429</v>
      </c>
      <c r="FV27" s="216">
        <f>IF(ISERROR(VLOOKUP(FV9,'FR Pigs'!1:5990,11)),"na", VLOOKUP(FV9,'FR Pigs'!1:5990,11))</f>
        <v>135.59464</v>
      </c>
      <c r="FW27" s="216">
        <f>IF(ISERROR(VLOOKUP(FW9,'FR Pigs'!1:5990,11)),"na", VLOOKUP(FW9,'FR Pigs'!1:5990,11))</f>
        <v>135.58663285714283</v>
      </c>
      <c r="FX27" s="216">
        <f>IF(ISERROR(VLOOKUP(FX9,'FR Pigs'!1:5990,11)),"na", VLOOKUP(FX9,'FR Pigs'!1:5990,11))</f>
        <v>137.16503571428572</v>
      </c>
      <c r="FY27" s="216">
        <f>IF(ISERROR(VLOOKUP(FY9,'FR Pigs'!1:5990,11)),"na", VLOOKUP(FY9,'FR Pigs'!1:5990,11))</f>
        <v>144.87346857142853</v>
      </c>
      <c r="FZ27" s="216">
        <f>IF(ISERROR(VLOOKUP(FZ9,'FR Pigs'!1:5990,11)),"na", VLOOKUP(FZ9,'FR Pigs'!1:5990,11))</f>
        <v>139.7380742857143</v>
      </c>
      <c r="GA27" s="216">
        <f>IF(ISERROR(VLOOKUP(GA9,'FR Pigs'!1:5990,11)),"na", VLOOKUP(GA9,'FR Pigs'!1:5990,11))</f>
        <v>136.55164714285715</v>
      </c>
      <c r="GB27" s="216">
        <f>IF(ISERROR(VLOOKUP(GB9,'FR Pigs'!1:5990,11)),"na", VLOOKUP(GB9,'FR Pigs'!1:5990,11))</f>
        <v>136.40185142857143</v>
      </c>
      <c r="GC27" s="216">
        <f>IF(ISERROR(VLOOKUP(GC9,'FR Pigs'!1:5990,11)),"na", VLOOKUP(GC9,'FR Pigs'!1:5990,11))</f>
        <v>135.37840857142859</v>
      </c>
      <c r="GD27" s="216">
        <f>IF(ISERROR(VLOOKUP(GD9,'FR Pigs'!1:5990,11)),"na", VLOOKUP(GD9,'FR Pigs'!1:5990,11))</f>
        <v>137.03074285714285</v>
      </c>
      <c r="GE27" s="216">
        <f>IF(ISERROR(VLOOKUP(GE9,'FR Pigs'!1:5990,11)),"na", VLOOKUP(GE9,'FR Pigs'!1:5990,11))</f>
        <v>136.38656571428572</v>
      </c>
      <c r="GF27" s="216">
        <f>IF(ISERROR(VLOOKUP(GF9,'FR Pigs'!1:5990,11)),"na", VLOOKUP(GF9,'FR Pigs'!1:5990,11))</f>
        <v>130.23924571428569</v>
      </c>
      <c r="GG27" s="216">
        <f>IF(ISERROR(VLOOKUP(GG9,'FR Pigs'!1:5990,11)),"na", VLOOKUP(GG9,'FR Pigs'!1:5990,11))</f>
        <v>138.4614</v>
      </c>
      <c r="GH27" s="216">
        <f>IF(ISERROR(VLOOKUP(GH9,'FR Pigs'!1:5990,11)),"na", VLOOKUP(GH9,'FR Pigs'!1:5990,11))</f>
        <v>139.07879428571425</v>
      </c>
      <c r="GI27" s="216">
        <f>IF(ISERROR(VLOOKUP(GI9,'FR Pigs'!1:5990,11)),"na", VLOOKUP(GI9,'FR Pigs'!1:5990,11))</f>
        <v>137.04620857142856</v>
      </c>
      <c r="GJ27" s="216">
        <f>IF(ISERROR(VLOOKUP(GJ9,'FR Pigs'!1:5990,11)),"na", VLOOKUP(GJ9,'FR Pigs'!1:5990,11))</f>
        <v>139.55817857142856</v>
      </c>
      <c r="GK27" s="216">
        <f>IF(ISERROR(VLOOKUP(GK9,'FR Pigs'!1:5990,11)),"na", VLOOKUP(GK9,'FR Pigs'!1:5990,11))</f>
        <v>140.03257142857143</v>
      </c>
      <c r="GL27" s="216">
        <f>IF(ISERROR(VLOOKUP(GL9,'FR Pigs'!1:5990,11)),"na", VLOOKUP(GL9,'FR Pigs'!1:5990,11))</f>
        <v>142.93343999999996</v>
      </c>
      <c r="GM27" s="216">
        <f>IF(ISERROR(VLOOKUP(GM9,'FR Pigs'!1:5990,11)),"na", VLOOKUP(GM9,'FR Pigs'!1:5990,11))</f>
        <v>137.76618857142856</v>
      </c>
      <c r="GN27" s="216">
        <f>IF(ISERROR(VLOOKUP(GN9,'FR Pigs'!1:5990,11)),"na", VLOOKUP(GN9,'FR Pigs'!1:5990,11))</f>
        <v>136.58308571428572</v>
      </c>
      <c r="GO27" s="216">
        <f>IF(ISERROR(VLOOKUP(GO9,'FR Pigs'!1:5990,11)),"na", VLOOKUP(GO9,'FR Pigs'!1:5990,11))</f>
        <v>149.93897571428573</v>
      </c>
      <c r="GP27" s="216">
        <f>IF(ISERROR(VLOOKUP(GP9,'FR Pigs'!1:5990,11)),"na", VLOOKUP(GP9,'FR Pigs'!1:5990,11))</f>
        <v>133.25878000000003</v>
      </c>
      <c r="GQ27" s="216">
        <f>IF(ISERROR(VLOOKUP(GQ9,'FR Pigs'!1:5990,11)),"na", VLOOKUP(GQ9,'FR Pigs'!1:5990,11))</f>
        <v>135.43977142857145</v>
      </c>
      <c r="GR27" s="216">
        <f>IF(ISERROR(VLOOKUP(GR9,'FR Pigs'!1:5990,11)),"na", VLOOKUP(GR9,'FR Pigs'!1:5990,11))</f>
        <v>132.61210857142862</v>
      </c>
      <c r="GS27" s="216">
        <f>IF(ISERROR(VLOOKUP(GS9,'FR Pigs'!1:5990,11)),"na", VLOOKUP(GS9,'FR Pigs'!1:5990,11))</f>
        <v>130.02354857142853</v>
      </c>
      <c r="GT27" s="216">
        <f>IF(ISERROR(VLOOKUP(GT9,'FR Pigs'!1:5990,11)),"na", VLOOKUP(GT9,'FR Pigs'!1:5990,11))</f>
        <v>132.49633714285716</v>
      </c>
      <c r="GU27" s="216">
        <f>IF(ISERROR(VLOOKUP(GU9,'FR Pigs'!1:5990,11)),"na", VLOOKUP(GU9,'FR Pigs'!1:5990,11))</f>
        <v>136.20602285714284</v>
      </c>
      <c r="GV27" s="216">
        <f>IF(ISERROR(VLOOKUP(GV9,'FR Pigs'!1:5990,11)),"na", VLOOKUP(GV9,'FR Pigs'!1:5990,11))</f>
        <v>143.52988285714284</v>
      </c>
      <c r="GW27" s="216">
        <f>IF(ISERROR(VLOOKUP(GW9,'FR Pigs'!1:5990,11)),"na", VLOOKUP(GW9,'FR Pigs'!1:5990,11))</f>
        <v>148.57263714285713</v>
      </c>
      <c r="GX27" s="216">
        <f>IF(ISERROR(VLOOKUP(GX9,'FR Pigs'!1:5990,11)),"na", VLOOKUP(GX9,'FR Pigs'!1:5990,11))</f>
        <v>148.66414999999998</v>
      </c>
      <c r="GY27" s="216">
        <f>IF(ISERROR(VLOOKUP(GY9,'FR Pigs'!1:5990,11)),"na", VLOOKUP(GY9,'FR Pigs'!1:5990,11))</f>
        <v>144.18141714285713</v>
      </c>
      <c r="GZ27" s="216" t="str">
        <f>IF(ISERROR(VLOOKUP(GZ9,'FR Pigs'!1:5990,11)),"na", VLOOKUP(GZ9,'FR Pigs'!1:5990,11))</f>
        <v>na</v>
      </c>
      <c r="HA27" s="216" t="str">
        <f>IF(ISERROR(VLOOKUP(HA9,'FR Pigs'!1:5990,11)),"na", VLOOKUP(HA9,'FR Pigs'!1:5990,11))</f>
        <v>na</v>
      </c>
      <c r="HB27" s="216" t="str">
        <f>IF(ISERROR(VLOOKUP(HB9,'FR Pigs'!1:5990,11)),"na", VLOOKUP(HB9,'FR Pigs'!1:5990,11))</f>
        <v>na</v>
      </c>
      <c r="HC27" s="216" t="str">
        <f>IF(ISERROR(VLOOKUP(HC9,'FR Pigs'!1:5990,11)),"na", VLOOKUP(HC9,'FR Pigs'!1:5990,11))</f>
        <v>na</v>
      </c>
      <c r="HD27" s="216" t="str">
        <f>IF(ISERROR(VLOOKUP(HD9,'FR Pigs'!1:5990,11)),"na", VLOOKUP(HD9,'FR Pigs'!1:5990,11))</f>
        <v>na</v>
      </c>
      <c r="HE27" s="216" t="str">
        <f>IF(ISERROR(VLOOKUP(HE9,'FR Pigs'!1:5990,11)),"na", VLOOKUP(HE9,'FR Pigs'!1:5990,11))</f>
        <v>na</v>
      </c>
      <c r="HF27" s="216" t="str">
        <f>IF(ISERROR(VLOOKUP(HF9,'FR Pigs'!1:5990,11)),"na", VLOOKUP(HF9,'FR Pigs'!1:5990,11))</f>
        <v>na</v>
      </c>
      <c r="HG27" s="216" t="str">
        <f>IF(ISERROR(VLOOKUP(HG9,'FR Pigs'!1:5990,11)),"na", VLOOKUP(HG9,'FR Pigs'!1:5990,11))</f>
        <v>na</v>
      </c>
      <c r="HH27" s="216" t="str">
        <f>IF(ISERROR(VLOOKUP(HH9,'FR Pigs'!1:5990,11)),"na", VLOOKUP(HH9,'FR Pigs'!1:5990,11))</f>
        <v>na</v>
      </c>
      <c r="HI27" s="216">
        <f>IF(ISERROR(VLOOKUP(HI9,'FR Pigs'!1:5990,11)),"na", VLOOKUP(HI9,'FR Pigs'!1:5990,11))</f>
        <v>123.34735714285713</v>
      </c>
      <c r="HJ27" s="216">
        <f>IF(ISERROR(VLOOKUP(HJ9,'FR Pigs'!1:5990,11)),"na", VLOOKUP(HJ9,'FR Pigs'!1:5990,11))</f>
        <v>122.23621714285716</v>
      </c>
      <c r="HK27" s="216">
        <f>IF(ISERROR(VLOOKUP(HK9,'FR Pigs'!1:5990,11)),"na", VLOOKUP(HK9,'FR Pigs'!1:5990,11))</f>
        <v>129.33103857142856</v>
      </c>
      <c r="HL27" s="216">
        <f>IF(ISERROR(VLOOKUP(HL9,'FR Pigs'!1:5990,11)),"na", VLOOKUP(HL9,'FR Pigs'!1:5990,11))</f>
        <v>129.56882714285715</v>
      </c>
      <c r="HM27" s="216">
        <f>IF(ISERROR(VLOOKUP(HM9,'FR Pigs'!1:5990,11)),"na", VLOOKUP(HM9,'FR Pigs'!1:5990,11))</f>
        <v>126.79787571428569</v>
      </c>
      <c r="HN27" s="216">
        <f>IF(ISERROR(VLOOKUP(HN9,'FR Pigs'!1:5990,11)),"na", VLOOKUP(HN9,'FR Pigs'!1:5990,11))</f>
        <v>128.58242000000001</v>
      </c>
      <c r="HO27" s="216">
        <f>IF(ISERROR(VLOOKUP(HO9,'FR Pigs'!1:5990,11)),"na", VLOOKUP(HO9,'FR Pigs'!1:5990,11))</f>
        <v>128.10776571428573</v>
      </c>
      <c r="HP27" s="216">
        <f>IF(ISERROR(VLOOKUP(HP9,'FR Pigs'!1:5990,11)),"na", VLOOKUP(HP9,'FR Pigs'!1:5990,11))</f>
        <v>128.62197714285713</v>
      </c>
      <c r="HQ27" s="216">
        <f>IF(ISERROR(VLOOKUP(HQ9,'FR Pigs'!1:5990,11)),"na", VLOOKUP(HQ9,'FR Pigs'!1:5990,11))</f>
        <v>126.289</v>
      </c>
      <c r="HR27" s="216">
        <f>IF(ISERROR(VLOOKUP(HR9,'FR Pigs'!1:5990,11)),"na", VLOOKUP(HR9,'FR Pigs'!1:5990,11))</f>
        <v>131.72641428571427</v>
      </c>
      <c r="HS27" s="216">
        <f>IF(ISERROR(VLOOKUP(HS9,'FR Pigs'!1:5990,11)),"na", VLOOKUP(HS9,'FR Pigs'!1:5990,11))</f>
        <v>138.86422000000002</v>
      </c>
      <c r="HT27" s="216">
        <f>IF(ISERROR(VLOOKUP(HT9,'FR Pigs'!1:5990,11)),"na", VLOOKUP(HT9,'FR Pigs'!1:5990,11))</f>
        <v>124.70404857142859</v>
      </c>
      <c r="HU27" s="216">
        <f>IF(ISERROR(VLOOKUP(HU9,'FR Pigs'!1:5990,11)),"na", VLOOKUP(HU9,'FR Pigs'!1:5990,11))</f>
        <v>124.04221</v>
      </c>
      <c r="HV27" s="216">
        <f>IF(ISERROR(VLOOKUP(HV9,'FR Pigs'!1:5990,11)),"na", VLOOKUP(HV9,'FR Pigs'!1:5990,11))</f>
        <v>124.71540571428569</v>
      </c>
      <c r="HW27" s="216">
        <f>IF(ISERROR(VLOOKUP(HW9,'FR Pigs'!1:5990,11)),"na", VLOOKUP(HW9,'FR Pigs'!1:5990,11))</f>
        <v>131.20903714285708</v>
      </c>
      <c r="HX27" s="216">
        <f>IF(ISERROR(VLOOKUP(HX9,'FR Pigs'!1:5990,11)),"na", VLOOKUP(HX9,'FR Pigs'!1:5990,11))</f>
        <v>125.34873714285715</v>
      </c>
      <c r="HY27" s="216">
        <f>IF(ISERROR(VLOOKUP(HY9,'FR Pigs'!1:5990,11)),"na", VLOOKUP(HY9,'FR Pigs'!1:5990,11))</f>
        <v>127.22359999999998</v>
      </c>
      <c r="HZ27" s="216">
        <f>IF(ISERROR(VLOOKUP(HZ9,'FR Pigs'!1:5990,11)),"na", VLOOKUP(HZ9,'FR Pigs'!1:5990,11))</f>
        <v>121.09137000000001</v>
      </c>
      <c r="IA27" s="216">
        <f>IF(ISERROR(VLOOKUP(IA9,'FR Pigs'!1:5990,11)),"na", VLOOKUP(IA9,'FR Pigs'!1:5990,11))</f>
        <v>125.20858285714287</v>
      </c>
      <c r="IB27" s="216">
        <f>IF(ISERROR(VLOOKUP(IB9,'FR Pigs'!1:5990,11)),"na", VLOOKUP(IB9,'FR Pigs'!1:5990,11))</f>
        <v>120.68970999999999</v>
      </c>
      <c r="IC27" s="216">
        <f>IF(ISERROR(VLOOKUP(IC9,'FR Pigs'!1:5990,11)),"na", VLOOKUP(IC9,'FR Pigs'!1:5990,11))</f>
        <v>116.77374857142857</v>
      </c>
      <c r="ID27" s="216">
        <f>IF(ISERROR(VLOOKUP(ID9,'FR Pigs'!1:5990,11)),"na", VLOOKUP(ID9,'FR Pigs'!1:5990,11))</f>
        <v>116.38877571428571</v>
      </c>
      <c r="IE27" s="216">
        <f>IF(ISERROR(VLOOKUP(IE9,'FR Pigs'!1:5990,11)),"na", VLOOKUP(IE9,'FR Pigs'!1:5990,11))</f>
        <v>113.91954428571427</v>
      </c>
      <c r="IF27" s="216">
        <f>IF(ISERROR(VLOOKUP(IF9,'FR Pigs'!1:5990,11)),"na", VLOOKUP(IF9,'FR Pigs'!1:5990,11))</f>
        <v>103.84054857142857</v>
      </c>
      <c r="IG27" s="216">
        <f>IF(ISERROR(VLOOKUP(IG9,'FR Pigs'!1:5990,11)),"na", VLOOKUP(IG9,'FR Pigs'!1:5990,11))</f>
        <v>105.26190000000003</v>
      </c>
      <c r="IH27" s="216">
        <f>IF(ISERROR(VLOOKUP(IH9,'FR Pigs'!1:5990,11)),"na", VLOOKUP(IH9,'FR Pigs'!1:5990,11))</f>
        <v>103.58165000000001</v>
      </c>
      <c r="II27" s="216">
        <f>IF(ISERROR(VLOOKUP(II9,'FR Pigs'!1:5990,11)),"na", VLOOKUP(II9,'FR Pigs'!1:5990,11))</f>
        <v>101.22058285714286</v>
      </c>
      <c r="IJ27" s="216">
        <f>IF(ISERROR(VLOOKUP(IJ9,'FR Pigs'!1:5990,11)),"na", VLOOKUP(IJ9,'FR Pigs'!1:5990,11))</f>
        <v>100.76342142857145</v>
      </c>
      <c r="IK27" s="216">
        <f>IF(ISERROR(VLOOKUP(IK9,'FR Pigs'!1:5990,11)),"na", VLOOKUP(IK9,'FR Pigs'!1:5990,11))</f>
        <v>105.00833714285713</v>
      </c>
      <c r="IL27" s="216">
        <f>IF(ISERROR(VLOOKUP(IL9,'FR Pigs'!1:5990,11)),"na", VLOOKUP(IL9,'FR Pigs'!1:5990,11))</f>
        <v>102.77621142857143</v>
      </c>
      <c r="IM27" s="216">
        <f>IF(ISERROR(VLOOKUP(IM9,'FR Pigs'!1:5990,11)),"na", VLOOKUP(IM9,'FR Pigs'!1:5990,11))</f>
        <v>93.819440000000014</v>
      </c>
      <c r="IN27" s="216">
        <f>IF(ISERROR(VLOOKUP(IN9,'FR Pigs'!1:5990,11)),"na", VLOOKUP(IN9,'FR Pigs'!1:5990,11))</f>
        <v>98.328214285714282</v>
      </c>
      <c r="IO27" s="216">
        <f>IF(ISERROR(VLOOKUP(IO9,'FR Pigs'!1:5990,11)),"na", VLOOKUP(IO9,'FR Pigs'!1:5990,11))</f>
        <v>99.591840000000005</v>
      </c>
      <c r="IP27" s="216">
        <f>IF(ISERROR(VLOOKUP(IP9,'FR Pigs'!1:5990,11)),"na", VLOOKUP(IP9,'FR Pigs'!1:5990,11))</f>
        <v>99.249120000000005</v>
      </c>
      <c r="IQ27" s="216">
        <f>IF(ISERROR(VLOOKUP(IQ9,'FR Pigs'!1:5990,11)),"na", VLOOKUP(IQ9,'FR Pigs'!1:5990,11))</f>
        <v>96.732742857142867</v>
      </c>
      <c r="IR27" s="216">
        <f>IF(ISERROR(VLOOKUP(IR9,'FR Pigs'!1:5990,11)),"na", VLOOKUP(IR9,'FR Pigs'!1:5990,11))</f>
        <v>94.748400000000004</v>
      </c>
      <c r="IS27" s="216">
        <f>IF(ISERROR(VLOOKUP(IS9,'FR Pigs'!1:5990,11)),"na", VLOOKUP(IS9,'FR Pigs'!1:5990,11))</f>
        <v>97.412320000000008</v>
      </c>
      <c r="IT27" s="216">
        <f>IF(ISERROR(VLOOKUP(IT9,'FR Pigs'!1:5990,11)),"na", VLOOKUP(IT9,'FR Pigs'!1:5990,11))</f>
        <v>95.211285714285737</v>
      </c>
      <c r="IU27" s="216">
        <f>IF(ISERROR(VLOOKUP(IU9,'FR Pigs'!1:5990,11)),"na", VLOOKUP(IU9,'FR Pigs'!1:5990,11))</f>
        <v>102.03038571428571</v>
      </c>
      <c r="IV27" s="216">
        <f>IF(ISERROR(VLOOKUP(IV9,'FR Pigs'!1:5990,11)),"na", VLOOKUP(IV9,'FR Pigs'!1:5990,11))</f>
        <v>102.12358999999999</v>
      </c>
      <c r="IW27" s="216">
        <f>IF(ISERROR(VLOOKUP(IW9,'FR Pigs'!1:5990,11)),"na", VLOOKUP(IW9,'FR Pigs'!1:5990,11))</f>
        <v>108.89687571428573</v>
      </c>
      <c r="IX27" s="216">
        <f>IF(ISERROR(VLOOKUP(IX9,'FR Pigs'!1:5990,11)),"na", VLOOKUP(IX9,'FR Pigs'!1:5990,11))</f>
        <v>107.4139285714286</v>
      </c>
      <c r="IY27" s="216">
        <f>IF(ISERROR(VLOOKUP(IY9,'FR Pigs'!1:5990,11)),"na", VLOOKUP(IY9,'FR Pigs'!1:5990,11))</f>
        <v>115.0961785714286</v>
      </c>
      <c r="IZ27" s="216">
        <f>IF(ISERROR(VLOOKUP(IZ9,'FR Pigs'!1:5990,11)),"na", VLOOKUP(IZ9,'FR Pigs'!1:5990,11))</f>
        <v>109.97376000000001</v>
      </c>
      <c r="JA27" s="216">
        <f>IF(ISERROR(VLOOKUP(JA9,'FR Pigs'!1:5990,11)),"na", VLOOKUP(JA9,'FR Pigs'!1:5990,11))</f>
        <v>109.28358</v>
      </c>
      <c r="JB27" s="216">
        <f>IF(ISERROR(VLOOKUP(JB9,'FR Pigs'!1:5990,11)),"na", VLOOKUP(JB9,'FR Pigs'!1:5990,11))</f>
        <v>110.01066571428571</v>
      </c>
      <c r="JC27" s="216">
        <f>IF(ISERROR(VLOOKUP(JC9,'FR Pigs'!1:5990,11)),"na", VLOOKUP(JC9,'FR Pigs'!1:5990,11))</f>
        <v>123.41808285714282</v>
      </c>
      <c r="JD27" s="216">
        <f>IF(ISERROR(VLOOKUP(JD9,'FR Pigs'!1:5990,11)),"na", VLOOKUP(JD9,'FR Pigs'!1:5990,11))</f>
        <v>125.75083571428571</v>
      </c>
      <c r="JE27" s="216" t="str">
        <f>IF(ISERROR(VLOOKUP(JE9,'FR Pigs'!1:5990,11)),"na", VLOOKUP(JE9,'FR Pigs'!1:5990,11))</f>
        <v>na</v>
      </c>
      <c r="JF27" s="240"/>
      <c r="JG27" s="240"/>
      <c r="JH27" s="240"/>
      <c r="JW27" s="231"/>
      <c r="JX27" s="231"/>
    </row>
    <row r="28" spans="2:284" ht="15" customHeight="1">
      <c r="B28" s="284"/>
      <c r="C28" s="222"/>
      <c r="D28" s="215" t="s">
        <v>10</v>
      </c>
      <c r="E28" s="217">
        <f>IF(ISERROR(VLOOKUP(E9,'FR Pigs'!1:5990,16)),"na",VLOOKUP(E9,'FR Pigs'!1:5990,16))</f>
        <v>164.69189714285713</v>
      </c>
      <c r="F28" s="217">
        <f>IF(ISERROR(VLOOKUP(F9,'FR Pigs'!1:5990,16)),"na",VLOOKUP(F9,'FR Pigs'!1:5990,16))</f>
        <v>157.54556285714284</v>
      </c>
      <c r="G28" s="217">
        <f>IF(ISERROR(VLOOKUP(G9,'FR Pigs'!1:5990,16)),"na",VLOOKUP(G9,'FR Pigs'!1:5990,16))</f>
        <v>169.02851428571429</v>
      </c>
      <c r="H28" s="217">
        <f>IF(ISERROR(VLOOKUP(H9,'FR Pigs'!1:5990,16)),"na",VLOOKUP(H9,'FR Pigs'!1:5990,16))</f>
        <v>174.36401857142855</v>
      </c>
      <c r="I28" s="217">
        <f>IF(ISERROR(VLOOKUP(I9,'FR Pigs'!1:5990,16)),"na",VLOOKUP(I9,'FR Pigs'!1:5990,16))</f>
        <v>180.18644571428572</v>
      </c>
      <c r="J28" s="217">
        <f>IF(ISERROR(VLOOKUP(J9,'FR Pigs'!1:5990,16)),"na",VLOOKUP(J9,'FR Pigs'!1:5990,16))</f>
        <v>182.33514857142856</v>
      </c>
      <c r="K28" s="217">
        <f>IF(ISERROR(VLOOKUP(K9,'FR Pigs'!1:5990,16)),"na",VLOOKUP(K9,'FR Pigs'!1:5990,16))</f>
        <v>192.13908571428573</v>
      </c>
      <c r="L28" s="217">
        <f>IF(ISERROR(VLOOKUP(L9,'FR Pigs'!1:5990,16)),"na",VLOOKUP(L9,'FR Pigs'!1:5990,16))</f>
        <v>194.19298142857144</v>
      </c>
      <c r="M28" s="217">
        <f>IF(ISERROR(VLOOKUP(M9,'FR Pigs'!1:5990,16)),"na",VLOOKUP(M9,'FR Pigs'!1:5990,16))</f>
        <v>197.35769999999999</v>
      </c>
      <c r="N28" s="217">
        <f>IF(ISERROR(VLOOKUP(N9,'FR Pigs'!1:5990,16)),"na",VLOOKUP(N9,'FR Pigs'!1:5990,16))</f>
        <v>205.94171142857141</v>
      </c>
      <c r="O28" s="217">
        <f>IF(ISERROR(VLOOKUP(O9,'FR Pigs'!1:5990,16)),"na",VLOOKUP(O9,'FR Pigs'!1:5990,16))</f>
        <v>205.09350285714288</v>
      </c>
      <c r="P28" s="217">
        <f>IF(ISERROR(VLOOKUP(P9,'FR Pigs'!1:5990,16)),"na",VLOOKUP(P9,'FR Pigs'!1:5990,16))</f>
        <v>207.82888285714284</v>
      </c>
      <c r="Q28" s="217">
        <f>IF(ISERROR(VLOOKUP(Q9,'FR Pigs'!1:5990,16)),"na",VLOOKUP(Q9,'FR Pigs'!1:5990,16))</f>
        <v>213.01701</v>
      </c>
      <c r="R28" s="217">
        <f>IF(ISERROR(VLOOKUP(R9,'FR Pigs'!1:5990,16)),"na",VLOOKUP(R9,'FR Pigs'!1:5990,16))</f>
        <v>217.14153428571427</v>
      </c>
      <c r="S28" s="217">
        <f>IF(ISERROR(VLOOKUP(S9,'FR Pigs'!1:5990,16)),"na",VLOOKUP(S9,'FR Pigs'!1:5990,16))</f>
        <v>217.84926857142858</v>
      </c>
      <c r="T28" s="217">
        <f>IF(ISERROR(VLOOKUP(T9,'FR Pigs'!1:5990,16)),"na",VLOOKUP(T9,'FR Pigs'!1:5990,16))</f>
        <v>214.49773714285715</v>
      </c>
      <c r="U28" s="217">
        <f>IF(ISERROR(VLOOKUP(U9,'FR Pigs'!1:5990,16)),"na",VLOOKUP(U9,'FR Pigs'!1:5990,16))</f>
        <v>191.03087714285715</v>
      </c>
      <c r="V28" s="217">
        <f>IF(ISERROR(VLOOKUP(V9,'FR Pigs'!1:5990,16)),"na",VLOOKUP(V9,'FR Pigs'!1:5990,16))</f>
        <v>203.82102857142854</v>
      </c>
      <c r="W28" s="217">
        <f>IF(ISERROR(VLOOKUP(W9,'FR Pigs'!1:5990,16)),"na",VLOOKUP(W9,'FR Pigs'!1:5990,16))</f>
        <v>208.7731028571429</v>
      </c>
      <c r="X28" s="217">
        <f>IF(ISERROR(VLOOKUP(X9,'FR Pigs'!1:5990,16)),"na",VLOOKUP(X9,'FR Pigs'!1:5990,16))</f>
        <v>215.88928571428565</v>
      </c>
      <c r="Y28" s="217">
        <f>IF(ISERROR(VLOOKUP(Y9,'FR Pigs'!1:5990,16)),"na",VLOOKUP(Y9,'FR Pigs'!1:5990,16))</f>
        <v>212.81849285714287</v>
      </c>
      <c r="Z28" s="217">
        <f>IF(ISERROR(VLOOKUP(Z9,'FR Pigs'!1:5990,16)),"na",VLOOKUP(Z9,'FR Pigs'!1:5990,16))</f>
        <v>217.20847999999998</v>
      </c>
      <c r="AA28" s="217">
        <f>IF(ISERROR(VLOOKUP(AA9,'FR Pigs'!1:5990,16)),"na",VLOOKUP(AA9,'FR Pigs'!1:5990,16))</f>
        <v>215.14491428571426</v>
      </c>
      <c r="AB28" s="217">
        <f>IF(ISERROR(VLOOKUP(AB9,'FR Pigs'!1:5990,16)),"na",VLOOKUP(AB9,'FR Pigs'!1:5990,16))</f>
        <v>213.65439142857144</v>
      </c>
      <c r="AC28" s="217">
        <f>IF(ISERROR(VLOOKUP(AC9,'FR Pigs'!1:5990,16)),"na",VLOOKUP(AC9,'FR Pigs'!1:5990,16))</f>
        <v>217.47285000000011</v>
      </c>
      <c r="AD28" s="217">
        <f>IF(ISERROR(VLOOKUP(AD9,'FR Pigs'!1:5990,16)),"na",VLOOKUP(AD9,'FR Pigs'!1:5990,16))</f>
        <v>216.48597428571424</v>
      </c>
      <c r="AE28" s="217">
        <f>IF(ISERROR(VLOOKUP(AE9,'FR Pigs'!1:5990,16)),"na",VLOOKUP(AE9,'FR Pigs'!1:5990,16))</f>
        <v>214.62270428571432</v>
      </c>
      <c r="AF28" s="217">
        <f>IF(ISERROR(VLOOKUP(AF9,'FR Pigs'!1:5990,16)),"na",VLOOKUP(AF9,'FR Pigs'!1:5990,16))</f>
        <v>204.14799571428571</v>
      </c>
      <c r="AG28" s="217">
        <f>IF(ISERROR(VLOOKUP(AG9,'FR Pigs'!1:5990,16)),"na",VLOOKUP(AG9,'FR Pigs'!1:5990,16))</f>
        <v>205.94388857142854</v>
      </c>
      <c r="AH28" s="217">
        <f>IF(ISERROR(VLOOKUP(AH9,'FR Pigs'!1:5990,16)),"na",VLOOKUP(AH9,'FR Pigs'!1:5990,16))</f>
        <v>205.88057714285708</v>
      </c>
      <c r="AI28" s="217">
        <f>IF(ISERROR(VLOOKUP(AI9,'FR Pigs'!1:5990,16)),"na",VLOOKUP(AI9,'FR Pigs'!1:5990,16))</f>
        <v>206.17049142857141</v>
      </c>
      <c r="AJ28" s="217">
        <f>IF(ISERROR(VLOOKUP(AJ9,'FR Pigs'!1:5990,16)),"na",VLOOKUP(AJ9,'FR Pigs'!1:5990,16))</f>
        <v>199.40280571428573</v>
      </c>
      <c r="AK28" s="217">
        <f>IF(ISERROR(VLOOKUP(AK9,'FR Pigs'!1:5990,16)),"na",VLOOKUP(AK9,'FR Pigs'!1:5990,16))</f>
        <v>205.7176</v>
      </c>
      <c r="AL28" s="217">
        <f>IF(ISERROR(VLOOKUP(AL9,'FR Pigs'!1:5990,16)),"na",VLOOKUP(AL9,'FR Pigs'!1:5990,16))</f>
        <v>207.98002285714284</v>
      </c>
      <c r="AM28" s="217">
        <f>IF(ISERROR(VLOOKUP(AM9,'FR Pigs'!1:5990,16)),"na",VLOOKUP(AM9,'FR Pigs'!1:5990,16))</f>
        <v>211.03230857142856</v>
      </c>
      <c r="AN28" s="217">
        <f>IF(ISERROR(VLOOKUP(AN9,'FR Pigs'!1:5990,16)),"na",VLOOKUP(AN9,'FR Pigs'!1:5990,16))</f>
        <v>204.35734285714284</v>
      </c>
      <c r="AO28" s="217">
        <f>IF(ISERROR(VLOOKUP(AO9,'FR Pigs'!1:5990,16)),"na",VLOOKUP(AO9,'FR Pigs'!1:5990,16))</f>
        <v>203.96565999999999</v>
      </c>
      <c r="AP28" s="217">
        <f>IF(ISERROR(VLOOKUP(AP9,'FR Pigs'!1:5990,16)),"na",VLOOKUP(AP9,'FR Pigs'!1:5990,16))</f>
        <v>198.76500571428568</v>
      </c>
      <c r="AQ28" s="217">
        <f>IF(ISERROR(VLOOKUP(AQ9,'FR Pigs'!1:5990,16)),"na",VLOOKUP(AQ9,'FR Pigs'!1:5990,16))</f>
        <v>194.33729428571428</v>
      </c>
      <c r="AR28" s="217">
        <f>IF(ISERROR(VLOOKUP(AR9,'FR Pigs'!1:5990,16)),"na",VLOOKUP(AR9,'FR Pigs'!1:5990,16))</f>
        <v>200.36301428571423</v>
      </c>
      <c r="AS28" s="217">
        <f>IF(ISERROR(VLOOKUP(AS9,'FR Pigs'!1:5990,16)),"na",VLOOKUP(AS9,'FR Pigs'!1:5990,16))</f>
        <v>202.74335857142853</v>
      </c>
      <c r="AT28" s="217">
        <f>IF(ISERROR(VLOOKUP(AT9,'FR Pigs'!1:5990,16)),"na",VLOOKUP(AT9,'FR Pigs'!1:5990,16))</f>
        <v>202.77313714285717</v>
      </c>
      <c r="AU28" s="217">
        <f>IF(ISERROR(VLOOKUP(AU9,'FR Pigs'!1:5990,16)),"na",VLOOKUP(AU9,'FR Pigs'!1:5990,16))</f>
        <v>205.60461000000006</v>
      </c>
      <c r="AV28" s="217">
        <f>IF(ISERROR(VLOOKUP(AV9,'FR Pigs'!1:5990,16)),"na",VLOOKUP(AV9,'FR Pigs'!1:5990,16))</f>
        <v>219.48840000000001</v>
      </c>
      <c r="AW28" s="217">
        <f>IF(ISERROR(VLOOKUP(AW9,'FR Pigs'!1:5990,16)),"na",VLOOKUP(AW9,'FR Pigs'!1:5990,16))</f>
        <v>204.53681714285713</v>
      </c>
      <c r="AX28" s="217">
        <f>IF(ISERROR(VLOOKUP(AX9,'FR Pigs'!1:5990,16)),"na",VLOOKUP(AX9,'FR Pigs'!1:5990,16))</f>
        <v>210.2335371428571</v>
      </c>
      <c r="AY28" s="217">
        <f>IF(ISERROR(VLOOKUP(AY9,'FR Pigs'!1:5990,16)),"na",VLOOKUP(AY9,'FR Pigs'!1:5990,16))</f>
        <v>217.23604000000006</v>
      </c>
      <c r="AZ28" s="217">
        <f>IF(ISERROR(VLOOKUP(AZ9,'FR Pigs'!1:5990,16)),"na",VLOOKUP(AZ9,'FR Pigs'!1:5990,16))</f>
        <v>227.94050857142852</v>
      </c>
      <c r="BA28" s="217">
        <f>IF(ISERROR(VLOOKUP(BA9,'FR Pigs'!1:5990,16)),"na",VLOOKUP(BA9,'FR Pigs'!1:5990,16))</f>
        <v>229.58949000000004</v>
      </c>
      <c r="BB28" s="217">
        <f>IF(ISERROR(VLOOKUP(BB9,'FR Pigs'!1:5990,16)),"na",VLOOKUP(BB9,'FR Pigs'!1:5990,16))</f>
        <v>229.93597714285721</v>
      </c>
      <c r="BC28" s="217">
        <f>IF(ISERROR(VLOOKUP(BC9,'FR Pigs'!1:5990,16)),"na",VLOOKUP(BC9,'FR Pigs'!1:5990,16))</f>
        <v>235.14471142857141</v>
      </c>
      <c r="BD28" s="217">
        <f>IF(ISERROR(VLOOKUP(BD9,'FR Pigs'!1:5990,16)),"na",VLOOKUP(BD9,'FR Pigs'!1:5990,16))</f>
        <v>235.60394142857146</v>
      </c>
      <c r="BE28" s="217">
        <f>IF(ISERROR(VLOOKUP(BE9,'FR Pigs'!1:5990,16)),"na",VLOOKUP(BE9,'FR Pigs'!1:5990,16))</f>
        <v>238.46847428571425</v>
      </c>
      <c r="BF28" s="217">
        <f>IF(ISERROR(VLOOKUP(BF9,'FR Pigs'!1:5990,16)),"na",VLOOKUP(BF9,'FR Pigs'!1:5990,16))</f>
        <v>235.46340571428576</v>
      </c>
      <c r="BG28" s="217">
        <f>IF(ISERROR(VLOOKUP(BG9,'FR Pigs'!1:5990,16)),"na",VLOOKUP(BG9,'FR Pigs'!1:5990,16))</f>
        <v>243.2110757142857</v>
      </c>
      <c r="BH28" s="217">
        <f>IF(ISERROR(VLOOKUP(BH9,'FR Pigs'!1:5990,16)),"na",VLOOKUP(BH9,'FR Pigs'!1:5990,16))</f>
        <v>245.97127714285713</v>
      </c>
      <c r="BI28" s="217">
        <f>IF(ISERROR(VLOOKUP(BI9,'FR Pigs'!1:5990,16)),"na",VLOOKUP(BI9,'FR Pigs'!1:5990,16))</f>
        <v>251.17500571428573</v>
      </c>
      <c r="BJ28" s="217">
        <f>IF(ISERROR(VLOOKUP(BJ9,'FR Pigs'!1:5990,16)),"na",VLOOKUP(BJ9,'FR Pigs'!1:5990,16))</f>
        <v>243.35320571428571</v>
      </c>
      <c r="BK28" s="217">
        <f>IF(ISERROR(VLOOKUP(BK9,'FR Pigs'!1:5990,16)),"na",VLOOKUP(BK9,'FR Pigs'!1:5990,16))</f>
        <v>247.43495142857142</v>
      </c>
      <c r="BL28" s="217">
        <f>IF(ISERROR(VLOOKUP(BL9,'FR Pigs'!1:5990,16)),"na",VLOOKUP(BL9,'FR Pigs'!1:5990,16))</f>
        <v>239.42489142857144</v>
      </c>
      <c r="BM28" s="217">
        <f>IF(ISERROR(VLOOKUP(BM9,'FR Pigs'!1:5990,16)),"na",VLOOKUP(BM9,'FR Pigs'!1:5990,16))</f>
        <v>253.52554999999998</v>
      </c>
      <c r="BN28" s="217">
        <f>IF(ISERROR(VLOOKUP(BN9,'FR Pigs'!1:5990,16)),"na",VLOOKUP(BN9,'FR Pigs'!1:5990,16))</f>
        <v>249.26345857142857</v>
      </c>
      <c r="BO28" s="217">
        <f>IF(ISERROR(VLOOKUP(BO9,'FR Pigs'!1:5990,16)),"na",VLOOKUP(BO9,'FR Pigs'!1:5990,16))</f>
        <v>252.08544000000001</v>
      </c>
      <c r="BP28" s="217">
        <f>IF(ISERROR(VLOOKUP(BP9,'FR Pigs'!1:5990,16)),"na",VLOOKUP(BP9,'FR Pigs'!1:5990,16))</f>
        <v>247.89965142857145</v>
      </c>
      <c r="BQ28" s="217">
        <f>IF(ISERROR(VLOOKUP(BQ9,'FR Pigs'!1:5990,16)),"na",VLOOKUP(BQ9,'FR Pigs'!1:5990,16))</f>
        <v>249.71060571428572</v>
      </c>
      <c r="BR28" s="217">
        <f>IF(ISERROR(VLOOKUP(BR9,'FR Pigs'!1:5990,16)),"na",VLOOKUP(BR9,'FR Pigs'!1:5990,16))</f>
        <v>253.88561571428571</v>
      </c>
      <c r="BS28" s="217">
        <f>IF(ISERROR(VLOOKUP(BS9,'FR Pigs'!1:5990,16)),"na",VLOOKUP(BS9,'FR Pigs'!1:5990,16))</f>
        <v>256.08931714285717</v>
      </c>
      <c r="BT28" s="217">
        <f>IF(ISERROR(VLOOKUP(BT9,'FR Pigs'!1:5990,16)),"na",VLOOKUP(BT9,'FR Pigs'!1:5990,16))</f>
        <v>249.99556428571429</v>
      </c>
      <c r="BU28" s="217">
        <f>IF(ISERROR(VLOOKUP(BU9,'FR Pigs'!1:5990,16)),"na",VLOOKUP(BU9,'FR Pigs'!1:5990,16))</f>
        <v>245.42559428571428</v>
      </c>
      <c r="BV28" s="217">
        <f>IF(ISERROR(VLOOKUP(BV9,'FR Pigs'!1:5990,16)),"na",VLOOKUP(BV9,'FR Pigs'!1:5990,16))</f>
        <v>238.40174000000002</v>
      </c>
      <c r="BW28" s="217">
        <f>IF(ISERROR(VLOOKUP(BW9,'FR Pigs'!1:5990,16)),"na",VLOOKUP(BW9,'FR Pigs'!1:5990,16))</f>
        <v>235.06222285714284</v>
      </c>
      <c r="BX28" s="217">
        <f>IF(ISERROR(VLOOKUP(BX9,'FR Pigs'!1:5990,16)),"na",VLOOKUP(BX9,'FR Pigs'!1:5990,16))</f>
        <v>232.98194285714283</v>
      </c>
      <c r="BY28" s="217">
        <f>IF(ISERROR(VLOOKUP(BY9,'FR Pigs'!1:5990,16)),"na",VLOOKUP(BY9,'FR Pigs'!1:5990,16))</f>
        <v>224.05679999999995</v>
      </c>
      <c r="BZ28" s="217">
        <f>IF(ISERROR(VLOOKUP(BZ9,'FR Pigs'!1:5990,16)),"na",VLOOKUP(BZ9,'FR Pigs'!1:5990,16))</f>
        <v>226.27055000000001</v>
      </c>
      <c r="CA28" s="217">
        <f>IF(ISERROR(VLOOKUP(CA9,'FR Pigs'!1:5990,16)),"na",VLOOKUP(CA9,'FR Pigs'!1:5990,16))</f>
        <v>226.86735714285717</v>
      </c>
      <c r="CB28" s="217">
        <f>IF(ISERROR(VLOOKUP(CB9,'FR Pigs'!1:5990,16)),"na",VLOOKUP(CB9,'FR Pigs'!1:5990,16))</f>
        <v>226.12350000000001</v>
      </c>
      <c r="CC28" s="217">
        <f>IF(ISERROR(VLOOKUP(CC9,'FR Pigs'!1:5990,16)),"na",VLOOKUP(CC9,'FR Pigs'!1:5990,16))</f>
        <v>217.31885999999997</v>
      </c>
      <c r="CD28" s="217">
        <f>IF(ISERROR(VLOOKUP(CD9,'FR Pigs'!1:5990,16)),"na",VLOOKUP(CD9,'FR Pigs'!1:5990,16))</f>
        <v>227.30879000000002</v>
      </c>
      <c r="CE28" s="217">
        <f>IF(ISERROR(VLOOKUP(CE9,'FR Pigs'!1:5990,16)),"na",VLOOKUP(CE9,'FR Pigs'!1:5990,16))</f>
        <v>214.22948571428572</v>
      </c>
      <c r="CF28" s="217">
        <f>IF(ISERROR(VLOOKUP(CF9,'FR Pigs'!1:5990,16)),"na",VLOOKUP(CF9,'FR Pigs'!1:5990,16))</f>
        <v>218.89712571428566</v>
      </c>
      <c r="CG28" s="217">
        <f>IF(ISERROR(VLOOKUP(CG9,'FR Pigs'!1:5990,16)),"na",VLOOKUP(CG9,'FR Pigs'!1:5990,16))</f>
        <v>217.18934999999999</v>
      </c>
      <c r="CH28" s="217">
        <f>IF(ISERROR(VLOOKUP(CH9,'FR Pigs'!1:5990,16)),"na",VLOOKUP(CH9,'FR Pigs'!1:5990,16))</f>
        <v>235.63938285714289</v>
      </c>
      <c r="CI28" s="217">
        <f>IF(ISERROR(VLOOKUP(CI9,'FR Pigs'!1:5990,16)),"na",VLOOKUP(CI9,'FR Pigs'!1:5990,16))</f>
        <v>206.9399928571429</v>
      </c>
      <c r="CJ28" s="217">
        <f>IF(ISERROR(VLOOKUP(CJ9,'FR Pigs'!1:5990,16)),"na",VLOOKUP(CJ9,'FR Pigs'!1:5990,16))</f>
        <v>207.86757142857141</v>
      </c>
      <c r="CK28" s="217">
        <f>IF(ISERROR(VLOOKUP(CK9,'FR Pigs'!1:5990,16)),"na",VLOOKUP(CK9,'FR Pigs'!1:5990,16))</f>
        <v>217.17884999999998</v>
      </c>
      <c r="CL28" s="217">
        <f>IF(ISERROR(VLOOKUP(CL9,'FR Pigs'!1:5990,16)),"na",VLOOKUP(CL9,'FR Pigs'!1:5990,16))</f>
        <v>217.66780000000003</v>
      </c>
      <c r="CM28" s="217">
        <f>IF(ISERROR(VLOOKUP(CM9,'FR Pigs'!1:5990,16)),"na",VLOOKUP(CM9,'FR Pigs'!1:5990,16))</f>
        <v>213.00925714285714</v>
      </c>
      <c r="CN28" s="217">
        <f>IF(ISERROR(VLOOKUP(CN9,'FR Pigs'!1:5990,16)),"na",VLOOKUP(CN9,'FR Pigs'!1:5990,16))</f>
        <v>202.07053714285718</v>
      </c>
      <c r="CO28" s="217">
        <f>IF(ISERROR(VLOOKUP(CO9,'FR Pigs'!1:5990,16)),"na",VLOOKUP(CO9,'FR Pigs'!1:5990,16))</f>
        <v>194.46280285714289</v>
      </c>
      <c r="CP28" s="217">
        <f>IF(ISERROR(VLOOKUP(CP9,'FR Pigs'!1:5990,16)),"na",VLOOKUP(CP9,'FR Pigs'!1:5990,16))</f>
        <v>218.52773571428571</v>
      </c>
      <c r="CQ28" s="217">
        <f>IF(ISERROR(VLOOKUP(CQ9,'FR Pigs'!1:5990,16)),"na",VLOOKUP(CQ9,'FR Pigs'!1:5990,16))</f>
        <v>218.4083385714286</v>
      </c>
      <c r="CR28" s="217">
        <f>IF(ISERROR(VLOOKUP(CR9,'FR Pigs'!1:5990,16)),"na",VLOOKUP(CR9,'FR Pigs'!1:5990,16))</f>
        <v>204.23375714285709</v>
      </c>
      <c r="CS28" s="217">
        <f>IF(ISERROR(VLOOKUP(CS9,'FR Pigs'!1:5990,16)),"na",VLOOKUP(CS9,'FR Pigs'!1:5990,16))</f>
        <v>208.43755999999999</v>
      </c>
      <c r="CT28" s="217">
        <f>IF(ISERROR(VLOOKUP(CT9,'FR Pigs'!1:5990,16)),"na",VLOOKUP(CT9,'FR Pigs'!1:5990,16))</f>
        <v>220.44859285714287</v>
      </c>
      <c r="CU28" s="217">
        <f>IF(ISERROR(VLOOKUP(CU9,'FR Pigs'!1:5990,16)),"na",VLOOKUP(CU9,'FR Pigs'!1:5990,16))</f>
        <v>219.4035342857143</v>
      </c>
      <c r="CV28" s="217">
        <f>IF(ISERROR(VLOOKUP(CV9,'FR Pigs'!1:5990,16)),"na",VLOOKUP(CV9,'FR Pigs'!1:5990,16))</f>
        <v>205.4025257142857</v>
      </c>
      <c r="CW28" s="217">
        <f>IF(ISERROR(VLOOKUP(CW9,'FR Pigs'!1:5990,16)),"na",VLOOKUP(CW9,'FR Pigs'!1:5990,16))</f>
        <v>217.95823714285714</v>
      </c>
      <c r="CX28" s="217">
        <f>IF(ISERROR(VLOOKUP(CX9,'FR Pigs'!1:5990,16)),"na",VLOOKUP(CX9,'FR Pigs'!1:5990,16))</f>
        <v>219.64221142857144</v>
      </c>
      <c r="CY28" s="217">
        <f>IF(ISERROR(VLOOKUP(CY9,'FR Pigs'!1:5990,16)),"na",VLOOKUP(CY9,'FR Pigs'!1:5990,16))</f>
        <v>211.59823142857141</v>
      </c>
      <c r="CZ28" s="217">
        <f>IF(ISERROR(VLOOKUP(CZ9,'FR Pigs'!1:5990,16)),"na",VLOOKUP(CZ9,'FR Pigs'!1:5990,16))</f>
        <v>219.91880428571432</v>
      </c>
      <c r="DA28" s="217">
        <f>IF(ISERROR(VLOOKUP(DA9,'FR Pigs'!1:5990,16)),"na",VLOOKUP(DA9,'FR Pigs'!1:5990,16))</f>
        <v>218.16955857142855</v>
      </c>
      <c r="DB28" s="217">
        <f>IF(ISERROR(VLOOKUP(DB9,'FR Pigs'!1:5990,16)),"na",VLOOKUP(DB9,'FR Pigs'!1:5990,16))</f>
        <v>226.66051999999993</v>
      </c>
      <c r="DC28" s="217">
        <f>IF(ISERROR(VLOOKUP(DC9,'FR Pigs'!1:5990,16)),"na",VLOOKUP(DC9,'FR Pigs'!1:5990,16))</f>
        <v>230.67602857142853</v>
      </c>
      <c r="DD28" s="217">
        <f>IF(ISERROR(VLOOKUP(DD9,'FR Pigs'!1:5990,16)),"na",VLOOKUP(DD9,'FR Pigs'!1:5990,16))</f>
        <v>233.86340000000004</v>
      </c>
      <c r="DE28" s="217">
        <f>IF(ISERROR(VLOOKUP(DE9,'FR Pigs'!1:5990,16)),"na",VLOOKUP(DE9,'FR Pigs'!1:5990,16))</f>
        <v>226.13994857142856</v>
      </c>
      <c r="DF28" s="217">
        <f>IF(ISERROR(VLOOKUP(DF9,'FR Pigs'!1:5990,16)),"na",VLOOKUP(DF9,'FR Pigs'!1:5990,16))</f>
        <v>232.12523571428568</v>
      </c>
      <c r="DG28" s="217">
        <f>IF(ISERROR(VLOOKUP(DG9,'FR Pigs'!1:5990,16)),"na",VLOOKUP(DG9,'FR Pigs'!1:5990,16))</f>
        <v>230.26326285714288</v>
      </c>
      <c r="DH28" s="217">
        <f>IF(ISERROR(VLOOKUP(DH9,'FR Pigs'!1:5990,16)),"na",VLOOKUP(DH9,'FR Pigs'!1:5990,16))</f>
        <v>231.57137142857144</v>
      </c>
      <c r="DI28" s="217">
        <f>IF(ISERROR(VLOOKUP(DI9,'FR Pigs'!1:5990,16)),"na",VLOOKUP(DI9,'FR Pigs'!1:5990,16))</f>
        <v>226.53173999999999</v>
      </c>
      <c r="DJ28" s="217">
        <f>IF(ISERROR(VLOOKUP(DJ9,'FR Pigs'!1:5990,16)),"na",VLOOKUP(DJ9,'FR Pigs'!1:5990,16))</f>
        <v>226.89954</v>
      </c>
      <c r="DK28" s="217">
        <f>IF(ISERROR(VLOOKUP(DK9,'FR Pigs'!1:5990,16)),"na",VLOOKUP(DK9,'FR Pigs'!1:5990,16))</f>
        <v>233.86855714285716</v>
      </c>
      <c r="DL28" s="217">
        <f>IF(ISERROR(VLOOKUP(DL9,'FR Pigs'!1:5990,16)),"na",VLOOKUP(DL9,'FR Pigs'!1:5990,16))</f>
        <v>226.45504</v>
      </c>
      <c r="DM28" s="217">
        <f>IF(ISERROR(VLOOKUP(DM9,'FR Pigs'!1:5990,16)),"na",VLOOKUP(DM9,'FR Pigs'!1:5990,16))</f>
        <v>236.10390428571429</v>
      </c>
      <c r="DN28" s="217">
        <f>IF(ISERROR(VLOOKUP(DN9,'FR Pigs'!1:5990,16)),"na",VLOOKUP(DN9,'FR Pigs'!1:5990,16))</f>
        <v>227.76283428571426</v>
      </c>
      <c r="DO28" s="217">
        <f>IF(ISERROR(VLOOKUP(DO9,'FR Pigs'!1:5990,16)),"na",VLOOKUP(DO9,'FR Pigs'!1:5990,16))</f>
        <v>235.01808</v>
      </c>
      <c r="DP28" s="217">
        <f>IF(ISERROR(VLOOKUP(DP9,'FR Pigs'!1:5990,16)),"na",VLOOKUP(DP9,'FR Pigs'!1:5990,16))</f>
        <v>227.98555428571433</v>
      </c>
      <c r="DQ28" s="217">
        <f>IF(ISERROR(VLOOKUP(DQ9,'FR Pigs'!1:5990,16)),"na",VLOOKUP(DQ9,'FR Pigs'!1:5990,16))</f>
        <v>235.64349142857145</v>
      </c>
      <c r="DR28" s="217">
        <f>IF(ISERROR(VLOOKUP(DR9,'FR Pigs'!1:5990,16)),"na",VLOOKUP(DR9,'FR Pigs'!1:5990,16))</f>
        <v>242.38356142857143</v>
      </c>
      <c r="DS28" s="217">
        <f>IF(ISERROR(VLOOKUP(DS9,'FR Pigs'!1:5990,16)),"na",VLOOKUP(DS9,'FR Pigs'!1:5990,16))</f>
        <v>238.12105000000003</v>
      </c>
      <c r="DT28" s="217">
        <f>IF(ISERROR(VLOOKUP(DT9,'FR Pigs'!1:5990,16)),"na",VLOOKUP(DT9,'FR Pigs'!1:5990,16))</f>
        <v>237.06932714285713</v>
      </c>
      <c r="DU28" s="217">
        <f>IF(ISERROR(VLOOKUP(DU9,'FR Pigs'!1:5990,16)),"na",VLOOKUP(DU9,'FR Pigs'!1:5990,16))</f>
        <v>226.31688000000003</v>
      </c>
      <c r="DV28" s="217">
        <f>IF(ISERROR(VLOOKUP(DV9,'FR Pigs'!1:5990,16)),"na",VLOOKUP(DV9,'FR Pigs'!1:5990,16))</f>
        <v>229.15845571428565</v>
      </c>
      <c r="DW28" s="217">
        <f>IF(ISERROR(VLOOKUP(DW9,'FR Pigs'!1:5990,16)),"na",VLOOKUP(DW9,'FR Pigs'!1:5990,16))</f>
        <v>230.70905999999999</v>
      </c>
      <c r="DX28" s="217">
        <f>IF(ISERROR(VLOOKUP(DX9,'FR Pigs'!1:5990,16)),"na",VLOOKUP(DX9,'FR Pigs'!1:5990,16))</f>
        <v>223.67542285714279</v>
      </c>
      <c r="DY28" s="217">
        <f>IF(ISERROR(VLOOKUP(DY9,'FR Pigs'!1:5990,16)),"na",VLOOKUP(DY9,'FR Pigs'!1:5990,16))</f>
        <v>217.22960000000006</v>
      </c>
      <c r="DZ28" s="217">
        <f>IF(ISERROR(VLOOKUP(DZ9,'FR Pigs'!1:5990,16)),"na",VLOOKUP(DZ9,'FR Pigs'!1:5990,16))</f>
        <v>222.82077428571432</v>
      </c>
      <c r="EA28" s="217">
        <f>IF(ISERROR(VLOOKUP(EA9,'FR Pigs'!1:5990,16)),"na",VLOOKUP(EA9,'FR Pigs'!1:5990,16))</f>
        <v>221.43815999999998</v>
      </c>
      <c r="EB28" s="217">
        <f>IF(ISERROR(VLOOKUP(EB9,'FR Pigs'!1:5990,16)),"na",VLOOKUP(EB9,'FR Pigs'!1:5990,16))</f>
        <v>217.41972000000001</v>
      </c>
      <c r="EC28" s="217">
        <f>IF(ISERROR(VLOOKUP(EC9,'FR Pigs'!1:5990,16)),"na",VLOOKUP(EC9,'FR Pigs'!1:5990,16))</f>
        <v>213.25126000000006</v>
      </c>
      <c r="ED28" s="217">
        <f>IF(ISERROR(VLOOKUP(ED9,'FR Pigs'!1:5990,16)),"na",VLOOKUP(ED9,'FR Pigs'!1:5990,16))</f>
        <v>224.46747142857143</v>
      </c>
      <c r="EE28" s="217">
        <f>IF(ISERROR(VLOOKUP(EE9,'FR Pigs'!1:5990,16)),"na",VLOOKUP(EE9,'FR Pigs'!1:5990,16))</f>
        <v>217.41770285714287</v>
      </c>
      <c r="EF28" s="217">
        <f>IF(ISERROR(VLOOKUP(EF9,'FR Pigs'!1:5990,16)),"na",VLOOKUP(EF9,'FR Pigs'!1:5990,16))</f>
        <v>228.88543714285717</v>
      </c>
      <c r="EG28" s="217">
        <f>IF(ISERROR(VLOOKUP(EG9,'FR Pigs'!1:5990,16)),"na",VLOOKUP(EG9,'FR Pigs'!1:5990,16))</f>
        <v>219.18921142857144</v>
      </c>
      <c r="EH28" s="217">
        <f>IF(ISERROR(VLOOKUP(EH9,'FR Pigs'!1:5990,16)),"na",VLOOKUP(EH9,'FR Pigs'!1:5990,16))</f>
        <v>231.4969428571429</v>
      </c>
      <c r="EI28" s="217">
        <f>IF(ISERROR(VLOOKUP(EI9,'FR Pigs'!1:5990,16)),"na",VLOOKUP(EI9,'FR Pigs'!1:5990,16))</f>
        <v>213.93173999999993</v>
      </c>
      <c r="EJ28" s="217">
        <f>IF(ISERROR(VLOOKUP(EJ9,'FR Pigs'!1:5990,16)),"na",VLOOKUP(EJ9,'FR Pigs'!1:5990,16))</f>
        <v>214.37781999999999</v>
      </c>
      <c r="EK28" s="217">
        <f>IF(ISERROR(VLOOKUP(EK9,'FR Pigs'!1:5990,16)),"na",VLOOKUP(EK9,'FR Pigs'!1:5990,16))</f>
        <v>222.63450857142863</v>
      </c>
      <c r="EL28" s="217">
        <f>IF(ISERROR(VLOOKUP(EL9,'FR Pigs'!1:5990,16)),"na",VLOOKUP(EL9,'FR Pigs'!1:5990,16))</f>
        <v>226.66752</v>
      </c>
      <c r="EM28" s="217">
        <f>IF(ISERROR(VLOOKUP(EM9,'FR Pigs'!1:5990,16)),"na",VLOOKUP(EM9,'FR Pigs'!1:5990,16))</f>
        <v>226.73411999999996</v>
      </c>
      <c r="EN28" s="217">
        <f>IF(ISERROR(VLOOKUP(EN9,'FR Pigs'!1:5990,16)),"na",VLOOKUP(EN9,'FR Pigs'!1:5990,16))</f>
        <v>217.49105000000003</v>
      </c>
      <c r="EO28" s="217">
        <f>IF(ISERROR(VLOOKUP(EO9,'FR Pigs'!1:5990,16)),"na",VLOOKUP(EO9,'FR Pigs'!1:5990,16))</f>
        <v>211.53773142857139</v>
      </c>
      <c r="EP28" s="217">
        <f>IF(ISERROR(VLOOKUP(EP9,'FR Pigs'!1:5990,16)),"na",VLOOKUP(EP9,'FR Pigs'!1:5990,16))</f>
        <v>233.0139514285714</v>
      </c>
      <c r="EQ28" s="217">
        <f>IF(ISERROR(VLOOKUP(EQ9,'FR Pigs'!1:5990,16)),"na",VLOOKUP(EQ9,'FR Pigs'!1:5990,16))</f>
        <v>216.64334714285712</v>
      </c>
      <c r="ER28" s="217">
        <f>IF(ISERROR(VLOOKUP(ER9,'FR Pigs'!1:5990,16)),"na",VLOOKUP(ER9,'FR Pigs'!1:5990,16))</f>
        <v>214.96440000000004</v>
      </c>
      <c r="ES28" s="217">
        <f>IF(ISERROR(VLOOKUP(ES9,'FR Pigs'!1:5990,16)),"na",VLOOKUP(ES9,'FR Pigs'!1:5990,16))</f>
        <v>214.72953428571429</v>
      </c>
      <c r="ET28" s="217">
        <f>IF(ISERROR(VLOOKUP(ET9,'FR Pigs'!1:5990,16)),"na",VLOOKUP(ET9,'FR Pigs'!1:5990,16))</f>
        <v>212.92105714285717</v>
      </c>
      <c r="EU28" s="217">
        <f>IF(ISERROR(VLOOKUP(EU9,'FR Pigs'!1:5990,16)),"na",VLOOKUP(EU9,'FR Pigs'!1:5990,16))</f>
        <v>211.47600857142854</v>
      </c>
      <c r="EV28" s="217">
        <f>IF(ISERROR(VLOOKUP(EV9,'FR Pigs'!1:5990,16)),"na",VLOOKUP(EV9,'FR Pigs'!1:5990,16))</f>
        <v>209.22233142857141</v>
      </c>
      <c r="EW28" s="217">
        <f>IF(ISERROR(VLOOKUP(EW9,'FR Pigs'!1:5990,16)),"na",VLOOKUP(EW9,'FR Pigs'!1:5990,16))</f>
        <v>216.47988000000004</v>
      </c>
      <c r="EX28" s="217">
        <f>IF(ISERROR(VLOOKUP(EX9,'FR Pigs'!1:5990,16)),"na",VLOOKUP(EX9,'FR Pigs'!1:5990,16))</f>
        <v>218.27672142857142</v>
      </c>
      <c r="EY28" s="217">
        <f>IF(ISERROR(VLOOKUP(EY9,'FR Pigs'!1:5990,16)),"na",VLOOKUP(EY9,'FR Pigs'!1:5990,16))</f>
        <v>213.4897542857143</v>
      </c>
      <c r="EZ28" s="217">
        <f>IF(ISERROR(VLOOKUP(EZ9,'FR Pigs'!1:5990,16)),"na",VLOOKUP(EZ9,'FR Pigs'!1:5990,16))</f>
        <v>223.21618999999998</v>
      </c>
      <c r="FA28" s="217">
        <f>IF(ISERROR(VLOOKUP(FA9,'FR Pigs'!1:5990,16)),"na",VLOOKUP(FA9,'FR Pigs'!1:5990,16))</f>
        <v>225.57409714285711</v>
      </c>
      <c r="FB28" s="217">
        <f>IF(ISERROR(VLOOKUP(FB9,'FR Pigs'!1:5990,16)),"na",VLOOKUP(FB9,'FR Pigs'!1:5990,16))</f>
        <v>261.0358571428572</v>
      </c>
      <c r="FC28" s="217">
        <f>IF(ISERROR(VLOOKUP(FC9,'FR Pigs'!1:5990,16)),"na",VLOOKUP(FC9,'FR Pigs'!1:5990,16))</f>
        <v>238.48750285714289</v>
      </c>
      <c r="FD28" s="217">
        <f>IF(ISERROR(VLOOKUP(FD9,'FR Pigs'!1:5990,16)),"na",VLOOKUP(FD9,'FR Pigs'!1:5990,16))</f>
        <v>231.19204999999999</v>
      </c>
      <c r="FE28" s="217">
        <f>IF(ISERROR(VLOOKUP(FE9,'FR Pigs'!1:5990,16)),"na",VLOOKUP(FE9,'FR Pigs'!1:5990,16))</f>
        <v>233.08189714285712</v>
      </c>
      <c r="FF28" s="217">
        <f>IF(ISERROR(VLOOKUP(FF9,'FR Pigs'!1:5990,16)),"na",VLOOKUP(FF9,'FR Pigs'!1:5990,16))</f>
        <v>237.53867142857149</v>
      </c>
      <c r="FG28" s="217">
        <f>IF(ISERROR(VLOOKUP(FG9,'FR Pigs'!1:5990,16)),"na",VLOOKUP(FG9,'FR Pigs'!1:5990,16))</f>
        <v>245.71427142857138</v>
      </c>
      <c r="FH28" s="217">
        <f>IF(ISERROR(VLOOKUP(FH9,'FR Pigs'!1:5990,16)),"na",VLOOKUP(FH9,'FR Pigs'!1:5990,16))</f>
        <v>242.9158742857143</v>
      </c>
      <c r="FI28" s="217">
        <f>IF(ISERROR(VLOOKUP(FI9,'FR Pigs'!1:5990,16)),"na",VLOOKUP(FI9,'FR Pigs'!1:5990,16))</f>
        <v>248.28887571428572</v>
      </c>
      <c r="FJ28" s="217">
        <f>IF(ISERROR(VLOOKUP(FJ9,'FR Pigs'!1:5990,16)),"na",VLOOKUP(FJ9,'FR Pigs'!1:5990,16))</f>
        <v>248.95329428571426</v>
      </c>
      <c r="FK28" s="217">
        <f>IF(ISERROR(VLOOKUP(FK9,'FR Pigs'!1:5990,16)),"na",VLOOKUP(FK9,'FR Pigs'!1:5990,16))</f>
        <v>258.70289142857143</v>
      </c>
      <c r="FL28" s="217">
        <f>IF(ISERROR(VLOOKUP(FL9,'FR Pigs'!1:5990,16)),"na",VLOOKUP(FL9,'FR Pigs'!1:5990,16))</f>
        <v>246.59721428571427</v>
      </c>
      <c r="FM28" s="217">
        <f>IF(ISERROR(VLOOKUP(FM9,'FR Pigs'!1:5990,16)),"na",VLOOKUP(FM9,'FR Pigs'!1:5990,16))</f>
        <v>245.15282999999997</v>
      </c>
      <c r="FN28" s="217">
        <f>IF(ISERROR(VLOOKUP(FN9,'FR Pigs'!1:5990,16)),"na",VLOOKUP(FN9,'FR Pigs'!1:5990,16))</f>
        <v>247.25799999999998</v>
      </c>
      <c r="FO28" s="217">
        <f>IF(ISERROR(VLOOKUP(FO9,'FR Pigs'!1:5990,16)),"na",VLOOKUP(FO9,'FR Pigs'!1:5990,16))</f>
        <v>249.82656428571426</v>
      </c>
      <c r="FP28" s="217">
        <f>IF(ISERROR(VLOOKUP(FP9,'FR Pigs'!1:5990,16)),"na",VLOOKUP(FP9,'FR Pigs'!1:5990,16))</f>
        <v>254.09406857142858</v>
      </c>
      <c r="FQ28" s="217">
        <f>IF(ISERROR(VLOOKUP(FQ9,'FR Pigs'!1:5990,16)),"na",VLOOKUP(FQ9,'FR Pigs'!1:5990,16))</f>
        <v>254.44164000000004</v>
      </c>
      <c r="FR28" s="217">
        <f>IF(ISERROR(VLOOKUP(FR9,'FR Pigs'!1:5990,16)),"na",VLOOKUP(FR9,'FR Pigs'!1:5990,16))</f>
        <v>260.71051571428575</v>
      </c>
      <c r="FS28" s="217">
        <f>IF(ISERROR(VLOOKUP(FS9,'FR Pigs'!1:5990,16)),"na",VLOOKUP(FS9,'FR Pigs'!1:5990,16))</f>
        <v>252.40239999999997</v>
      </c>
      <c r="FT28" s="217">
        <f>IF(ISERROR(VLOOKUP(FT9,'FR Pigs'!1:5990,16)),"na",VLOOKUP(FT9,'FR Pigs'!1:5990,16))</f>
        <v>256.38991428571427</v>
      </c>
      <c r="FU28" s="217">
        <f>IF(ISERROR(VLOOKUP(FU9,'FR Pigs'!1:5990,16)),"na",VLOOKUP(FU9,'FR Pigs'!1:5990,16))</f>
        <v>261.56964285714287</v>
      </c>
      <c r="FV28" s="217">
        <f>IF(ISERROR(VLOOKUP(FV9,'FR Pigs'!1:5990,16)),"na",VLOOKUP(FV9,'FR Pigs'!1:5990,16))</f>
        <v>257.80823000000004</v>
      </c>
      <c r="FW28" s="217">
        <f>IF(ISERROR(VLOOKUP(FW9,'FR Pigs'!1:5990,16)),"na",VLOOKUP(FW9,'FR Pigs'!1:5990,16))</f>
        <v>259.65283285714287</v>
      </c>
      <c r="FX28" s="217">
        <f>IF(ISERROR(VLOOKUP(FX9,'FR Pigs'!1:5990,16)),"na",VLOOKUP(FX9,'FR Pigs'!1:5990,16))</f>
        <v>263.71084285714289</v>
      </c>
      <c r="FY28" s="217">
        <f>IF(ISERROR(VLOOKUP(FY9,'FR Pigs'!1:5990,16)),"na",VLOOKUP(FY9,'FR Pigs'!1:5990,16))</f>
        <v>276.41502285714279</v>
      </c>
      <c r="FZ28" s="217">
        <f>IF(ISERROR(VLOOKUP(FZ9,'FR Pigs'!1:5990,16)),"na",VLOOKUP(FZ9,'FR Pigs'!1:5990,16))</f>
        <v>259.89501714285717</v>
      </c>
      <c r="GA28" s="217">
        <f>IF(ISERROR(VLOOKUP(GA9,'FR Pigs'!1:5990,16)),"na",VLOOKUP(GA9,'FR Pigs'!1:5990,16))</f>
        <v>255.70818000000003</v>
      </c>
      <c r="GB28" s="217">
        <f>IF(ISERROR(VLOOKUP(GB9,'FR Pigs'!1:5990,16)),"na",VLOOKUP(GB9,'FR Pigs'!1:5990,16))</f>
        <v>251.2211314285714</v>
      </c>
      <c r="GC28" s="217">
        <f>IF(ISERROR(VLOOKUP(GC9,'FR Pigs'!1:5990,16)),"na",VLOOKUP(GC9,'FR Pigs'!1:5990,16))</f>
        <v>254.37344285714292</v>
      </c>
      <c r="GD28" s="217">
        <f>IF(ISERROR(VLOOKUP(GD9,'FR Pigs'!1:5990,16)),"na",VLOOKUP(GD9,'FR Pigs'!1:5990,16))</f>
        <v>255.96308571428571</v>
      </c>
      <c r="GE28" s="217">
        <f>IF(ISERROR(VLOOKUP(GE9,'FR Pigs'!1:5990,16)),"na",VLOOKUP(GE9,'FR Pigs'!1:5990,16))</f>
        <v>250.47092571428573</v>
      </c>
      <c r="GF28" s="217">
        <f>IF(ISERROR(VLOOKUP(GF9,'FR Pigs'!1:5990,16)),"na",VLOOKUP(GF9,'FR Pigs'!1:5990,16))</f>
        <v>250.19644571428566</v>
      </c>
      <c r="GG28" s="217">
        <f>IF(ISERROR(VLOOKUP(GG9,'FR Pigs'!1:5990,16)),"na",VLOOKUP(GG9,'FR Pigs'!1:5990,16))</f>
        <v>254.70059999999995</v>
      </c>
      <c r="GH28" s="217">
        <f>IF(ISERROR(VLOOKUP(GH9,'FR Pigs'!1:5990,16)),"na",VLOOKUP(GH9,'FR Pigs'!1:5990,16))</f>
        <v>253.56438714285713</v>
      </c>
      <c r="GI28" s="217">
        <f>IF(ISERROR(VLOOKUP(GI9,'FR Pigs'!1:5990,16)),"na",VLOOKUP(GI9,'FR Pigs'!1:5990,16))</f>
        <v>253.07305999999997</v>
      </c>
      <c r="GJ28" s="217">
        <f>IF(ISERROR(VLOOKUP(GJ9,'FR Pigs'!1:5990,16)),"na",VLOOKUP(GJ9,'FR Pigs'!1:5990,16))</f>
        <v>259.66279285714285</v>
      </c>
      <c r="GK28" s="217">
        <f>IF(ISERROR(VLOOKUP(GK9,'FR Pigs'!1:5990,16)),"na",VLOOKUP(GK9,'FR Pigs'!1:5990,16))</f>
        <v>262.13414285714282</v>
      </c>
      <c r="GL28" s="217">
        <f>IF(ISERROR(VLOOKUP(GL9,'FR Pigs'!1:5990,16)),"na",VLOOKUP(GL9,'FR Pigs'!1:5990,16))</f>
        <v>260.34305142857141</v>
      </c>
      <c r="GM28" s="217">
        <f>IF(ISERROR(VLOOKUP(GM9,'FR Pigs'!1:5990,16)),"na",VLOOKUP(GM9,'FR Pigs'!1:5990,16))</f>
        <v>255.97297999999995</v>
      </c>
      <c r="GN28" s="217">
        <f>IF(ISERROR(VLOOKUP(GN9,'FR Pigs'!1:5990,16)),"na",VLOOKUP(GN9,'FR Pigs'!1:5990,16))</f>
        <v>256.09328571428574</v>
      </c>
      <c r="GO28" s="217">
        <f>IF(ISERROR(VLOOKUP(GO9,'FR Pigs'!1:5990,16)),"na",VLOOKUP(GO9,'FR Pigs'!1:5990,16))</f>
        <v>240.58005142857141</v>
      </c>
      <c r="GP28" s="217">
        <f>IF(ISERROR(VLOOKUP(GP9,'FR Pigs'!1:5990,16)),"na",VLOOKUP(GP9,'FR Pigs'!1:5990,16))</f>
        <v>242.05867000000003</v>
      </c>
      <c r="GQ28" s="217">
        <f>IF(ISERROR(VLOOKUP(GQ9,'FR Pigs'!1:5990,16)),"na",VLOOKUP(GQ9,'FR Pigs'!1:5990,16))</f>
        <v>244.63808714285716</v>
      </c>
      <c r="GR28" s="217">
        <f>IF(ISERROR(VLOOKUP(GR9,'FR Pigs'!1:5990,16)),"na",VLOOKUP(GR9,'FR Pigs'!1:5990,16))</f>
        <v>242.56265428571436</v>
      </c>
      <c r="GS28" s="217">
        <f>IF(ISERROR(VLOOKUP(GS9,'FR Pigs'!1:5990,16)),"na",VLOOKUP(GS9,'FR Pigs'!1:5990,16))</f>
        <v>245.04437999999996</v>
      </c>
      <c r="GT28" s="217">
        <f>IF(ISERROR(VLOOKUP(GT9,'FR Pigs'!1:5990,16)),"na",VLOOKUP(GT9,'FR Pigs'!1:5990,16))</f>
        <v>250.64593714285718</v>
      </c>
      <c r="GU28" s="217">
        <f>IF(ISERROR(VLOOKUP(GU9,'FR Pigs'!1:5990,16)),"na",VLOOKUP(GU9,'FR Pigs'!1:5990,16))</f>
        <v>257.66362285714285</v>
      </c>
      <c r="GV28" s="217">
        <f>IF(ISERROR(VLOOKUP(GV9,'FR Pigs'!1:5990,16)),"na",VLOOKUP(GV9,'FR Pigs'!1:5990,16))</f>
        <v>266.80708285714286</v>
      </c>
      <c r="GW28" s="217">
        <f>IF(ISERROR(VLOOKUP(GW9,'FR Pigs'!1:5990,16)),"na",VLOOKUP(GW9,'FR Pigs'!1:5990,16))</f>
        <v>276.18103714285712</v>
      </c>
      <c r="GX28" s="217">
        <f>IF(ISERROR(VLOOKUP(GX9,'FR Pigs'!1:5990,16)),"na",VLOOKUP(GX9,'FR Pigs'!1:5990,16))</f>
        <v>276.35114999999996</v>
      </c>
      <c r="GY28" s="217">
        <f>IF(ISERROR(VLOOKUP(GY9,'FR Pigs'!1:5990,16)),"na",VLOOKUP(GY9,'FR Pigs'!1:5990,16))</f>
        <v>268.01821714285711</v>
      </c>
      <c r="GZ28" s="217" t="str">
        <f>IF(ISERROR(VLOOKUP(GZ9,'FR Pigs'!1:5990,16)),"na",VLOOKUP(GZ9,'FR Pigs'!1:5990,16))</f>
        <v>na</v>
      </c>
      <c r="HA28" s="217" t="str">
        <f>IF(ISERROR(VLOOKUP(HA9,'FR Pigs'!1:5990,16)),"na",VLOOKUP(HA9,'FR Pigs'!1:5990,16))</f>
        <v>na</v>
      </c>
      <c r="HB28" s="217" t="str">
        <f>IF(ISERROR(VLOOKUP(HB9,'FR Pigs'!1:5990,16)),"na",VLOOKUP(HB9,'FR Pigs'!1:5990,16))</f>
        <v>na</v>
      </c>
      <c r="HC28" s="217" t="str">
        <f>IF(ISERROR(VLOOKUP(HC9,'FR Pigs'!1:5990,16)),"na",VLOOKUP(HC9,'FR Pigs'!1:5990,16))</f>
        <v>na</v>
      </c>
      <c r="HD28" s="217" t="str">
        <f>IF(ISERROR(VLOOKUP(HD9,'FR Pigs'!1:5990,16)),"na",VLOOKUP(HD9,'FR Pigs'!1:5990,16))</f>
        <v>na</v>
      </c>
      <c r="HE28" s="217" t="str">
        <f>IF(ISERROR(VLOOKUP(HE9,'FR Pigs'!1:5990,16)),"na",VLOOKUP(HE9,'FR Pigs'!1:5990,16))</f>
        <v>na</v>
      </c>
      <c r="HF28" s="217" t="str">
        <f>IF(ISERROR(VLOOKUP(HF9,'FR Pigs'!1:5990,16)),"na",VLOOKUP(HF9,'FR Pigs'!1:5990,16))</f>
        <v>na</v>
      </c>
      <c r="HG28" s="217" t="str">
        <f>IF(ISERROR(VLOOKUP(HG9,'FR Pigs'!1:5990,16)),"na",VLOOKUP(HG9,'FR Pigs'!1:5990,16))</f>
        <v>na</v>
      </c>
      <c r="HH28" s="217" t="str">
        <f>IF(ISERROR(VLOOKUP(HH9,'FR Pigs'!1:5990,16)),"na",VLOOKUP(HH9,'FR Pigs'!1:5990,16))</f>
        <v>na</v>
      </c>
      <c r="HI28" s="217">
        <f>IF(ISERROR(VLOOKUP(HI9,'FR Pigs'!1:5990,16)),"na",VLOOKUP(HI9,'FR Pigs'!1:5990,16))</f>
        <v>280.65992857142862</v>
      </c>
      <c r="HJ28" s="217">
        <f>IF(ISERROR(VLOOKUP(HJ9,'FR Pigs'!1:5990,16)),"na",VLOOKUP(HJ9,'FR Pigs'!1:5990,16))</f>
        <v>275.03148857142861</v>
      </c>
      <c r="HK28" s="217">
        <f>IF(ISERROR(VLOOKUP(HK9,'FR Pigs'!1:5990,16)),"na",VLOOKUP(HK9,'FR Pigs'!1:5990,16))</f>
        <v>283.08122428571426</v>
      </c>
      <c r="HL28" s="217">
        <f>IF(ISERROR(VLOOKUP(HL9,'FR Pigs'!1:5990,16)),"na",VLOOKUP(HL9,'FR Pigs'!1:5990,16))</f>
        <v>280.88347142857145</v>
      </c>
      <c r="HM28" s="217">
        <f>IF(ISERROR(VLOOKUP(HM9,'FR Pigs'!1:5990,16)),"na",VLOOKUP(HM9,'FR Pigs'!1:5990,16))</f>
        <v>270.68198999999993</v>
      </c>
      <c r="HN28" s="217">
        <f>IF(ISERROR(VLOOKUP(HN9,'FR Pigs'!1:5990,16)),"na",VLOOKUP(HN9,'FR Pigs'!1:5990,16))</f>
        <v>280.70810000000006</v>
      </c>
      <c r="HO28" s="217">
        <f>IF(ISERROR(VLOOKUP(HO9,'FR Pigs'!1:5990,16)),"na",VLOOKUP(HO9,'FR Pigs'!1:5990,16))</f>
        <v>278.02110857142861</v>
      </c>
      <c r="HP28" s="217">
        <f>IF(ISERROR(VLOOKUP(HP9,'FR Pigs'!1:5990,16)),"na",VLOOKUP(HP9,'FR Pigs'!1:5990,16))</f>
        <v>275.35972571428567</v>
      </c>
      <c r="HQ28" s="217">
        <f>IF(ISERROR(VLOOKUP(HQ9,'FR Pigs'!1:5990,16)),"na",VLOOKUP(HQ9,'FR Pigs'!1:5990,16))</f>
        <v>276.03167142857149</v>
      </c>
      <c r="HR28" s="217">
        <f>IF(ISERROR(VLOOKUP(HR9,'FR Pigs'!1:5990,16)),"na",VLOOKUP(HR9,'FR Pigs'!1:5990,16))</f>
        <v>272.47518571428571</v>
      </c>
      <c r="HS28" s="217">
        <f>IF(ISERROR(VLOOKUP(HS9,'FR Pigs'!1:5990,16)),"na",VLOOKUP(HS9,'FR Pigs'!1:5990,16))</f>
        <v>283.13873428571429</v>
      </c>
      <c r="HT28" s="217">
        <f>IF(ISERROR(VLOOKUP(HT9,'FR Pigs'!1:5990,16)),"na",VLOOKUP(HT9,'FR Pigs'!1:5990,16))</f>
        <v>275.42548857142862</v>
      </c>
      <c r="HU28" s="217">
        <f>IF(ISERROR(VLOOKUP(HU9,'FR Pigs'!1:5990,16)),"na",VLOOKUP(HU9,'FR Pigs'!1:5990,16))</f>
        <v>272.17894999999999</v>
      </c>
      <c r="HV28" s="217">
        <f>IF(ISERROR(VLOOKUP(HV9,'FR Pigs'!1:5990,16)),"na",VLOOKUP(HV9,'FR Pigs'!1:5990,16))</f>
        <v>280.38207999999997</v>
      </c>
      <c r="HW28" s="217">
        <f>IF(ISERROR(VLOOKUP(HW9,'FR Pigs'!1:5990,16)),"na",VLOOKUP(HW9,'FR Pigs'!1:5990,16))</f>
        <v>277.09880571428567</v>
      </c>
      <c r="HX28" s="217">
        <f>IF(ISERROR(VLOOKUP(HX9,'FR Pigs'!1:5990,16)),"na",VLOOKUP(HX9,'FR Pigs'!1:5990,16))</f>
        <v>274.48628571428571</v>
      </c>
      <c r="HY28" s="217">
        <f>IF(ISERROR(VLOOKUP(HY9,'FR Pigs'!1:5990,16)),"na",VLOOKUP(HY9,'FR Pigs'!1:5990,16))</f>
        <v>272.62199999999996</v>
      </c>
      <c r="HZ28" s="217">
        <f>IF(ISERROR(VLOOKUP(HZ9,'FR Pigs'!1:5990,16)),"na",VLOOKUP(HZ9,'FR Pigs'!1:5990,16))</f>
        <v>272.22796714285715</v>
      </c>
      <c r="IA28" s="217">
        <f>IF(ISERROR(VLOOKUP(IA9,'FR Pigs'!1:5990,16)),"na",VLOOKUP(IA9,'FR Pigs'!1:5990,16))</f>
        <v>274.00718857142863</v>
      </c>
      <c r="IB28" s="217">
        <f>IF(ISERROR(VLOOKUP(IB9,'FR Pigs'!1:5990,16)),"na",VLOOKUP(IB9,'FR Pigs'!1:5990,16))</f>
        <v>272.23242857142856</v>
      </c>
      <c r="IC28" s="217">
        <f>IF(ISERROR(VLOOKUP(IC9,'FR Pigs'!1:5990,16)),"na",VLOOKUP(IC9,'FR Pigs'!1:5990,16))</f>
        <v>275.18774857142859</v>
      </c>
      <c r="ID28" s="217">
        <f>IF(ISERROR(VLOOKUP(ID9,'FR Pigs'!1:5990,16)),"na",VLOOKUP(ID9,'FR Pigs'!1:5990,16))</f>
        <v>274.28052571428572</v>
      </c>
      <c r="IE28" s="217">
        <f>IF(ISERROR(VLOOKUP(IE9,'FR Pigs'!1:5990,16)),"na",VLOOKUP(IE9,'FR Pigs'!1:5990,16))</f>
        <v>274.48331142857143</v>
      </c>
      <c r="IF28" s="217">
        <f>IF(ISERROR(VLOOKUP(IF9,'FR Pigs'!1:5990,16)),"na",VLOOKUP(IF9,'FR Pigs'!1:5990,16))</f>
        <v>277.50491428571434</v>
      </c>
      <c r="IG28" s="217">
        <f>IF(ISERROR(VLOOKUP(IG9,'FR Pigs'!1:5990,16)),"na",VLOOKUP(IG9,'FR Pigs'!1:5990,16))</f>
        <v>269.39910000000003</v>
      </c>
      <c r="IH28" s="217">
        <f>IF(ISERROR(VLOOKUP(IH9,'FR Pigs'!1:5990,16)),"na",VLOOKUP(IH9,'FR Pigs'!1:5990,16))</f>
        <v>276.51796999999999</v>
      </c>
      <c r="II28" s="217">
        <f>IF(ISERROR(VLOOKUP(II9,'FR Pigs'!1:5990,16)),"na",VLOOKUP(II9,'FR Pigs'!1:5990,16))</f>
        <v>276.30483428571421</v>
      </c>
      <c r="IJ28" s="217">
        <f>IF(ISERROR(VLOOKUP(IJ9,'FR Pigs'!1:5990,16)),"na",VLOOKUP(IJ9,'FR Pigs'!1:5990,16))</f>
        <v>275.05690714285709</v>
      </c>
      <c r="IK28" s="217">
        <f>IF(ISERROR(VLOOKUP(IK9,'FR Pigs'!1:5990,16)),"na",VLOOKUP(IK9,'FR Pigs'!1:5990,16))</f>
        <v>271.5732857142857</v>
      </c>
      <c r="IL28" s="217">
        <f>IF(ISERROR(VLOOKUP(IL9,'FR Pigs'!1:5990,16)),"na",VLOOKUP(IL9,'FR Pigs'!1:5990,16))</f>
        <v>266.85753142857141</v>
      </c>
      <c r="IM28" s="217">
        <f>IF(ISERROR(VLOOKUP(IM9,'FR Pigs'!1:5990,16)),"na",VLOOKUP(IM9,'FR Pigs'!1:5990,16))</f>
        <v>264.31823000000003</v>
      </c>
      <c r="IN28" s="217">
        <f>IF(ISERROR(VLOOKUP(IN9,'FR Pigs'!1:5990,16)),"na",VLOOKUP(IN9,'FR Pigs'!1:5990,16))</f>
        <v>252.97167857142858</v>
      </c>
      <c r="IO28" s="217">
        <f>IF(ISERROR(VLOOKUP(IO9,'FR Pigs'!1:5990,16)),"na",VLOOKUP(IO9,'FR Pigs'!1:5990,16))</f>
        <v>248.97959999999998</v>
      </c>
      <c r="IP28" s="217">
        <f>IF(ISERROR(VLOOKUP(IP9,'FR Pigs'!1:5990,16)),"na",VLOOKUP(IP9,'FR Pigs'!1:5990,16))</f>
        <v>253.43971714285712</v>
      </c>
      <c r="IQ28" s="217">
        <f>IF(ISERROR(VLOOKUP(IQ9,'FR Pigs'!1:5990,16)),"na",VLOOKUP(IQ9,'FR Pigs'!1:5990,16))</f>
        <v>254.14329714285714</v>
      </c>
      <c r="IR28" s="217">
        <f>IF(ISERROR(VLOOKUP(IR9,'FR Pigs'!1:5990,16)),"na",VLOOKUP(IR9,'FR Pigs'!1:5990,16))</f>
        <v>247.39859999999999</v>
      </c>
      <c r="IS28" s="217">
        <f>IF(ISERROR(VLOOKUP(IS9,'FR Pigs'!1:5990,16)),"na",VLOOKUP(IS9,'FR Pigs'!1:5990,16))</f>
        <v>243.53079999999997</v>
      </c>
      <c r="IT28" s="217">
        <f>IF(ISERROR(VLOOKUP(IT9,'FR Pigs'!1:5990,16)),"na",VLOOKUP(IT9,'FR Pigs'!1:5990,16))</f>
        <v>243.22155714285719</v>
      </c>
      <c r="IU28" s="217">
        <f>IF(ISERROR(VLOOKUP(IU9,'FR Pigs'!1:5990,16)),"na",VLOOKUP(IU9,'FR Pigs'!1:5990,16))</f>
        <v>253.34663571428572</v>
      </c>
      <c r="IV28" s="217">
        <f>IF(ISERROR(VLOOKUP(IV9,'FR Pigs'!1:5990,16)),"na",VLOOKUP(IV9,'FR Pigs'!1:5990,16))</f>
        <v>245.43988857142853</v>
      </c>
      <c r="IW28" s="217">
        <f>IF(ISERROR(VLOOKUP(IW9,'FR Pigs'!1:5990,16)),"na",VLOOKUP(IW9,'FR Pigs'!1:5990,16))</f>
        <v>250.37706857142857</v>
      </c>
      <c r="IX28" s="217">
        <f>IF(ISERROR(VLOOKUP(IX9,'FR Pigs'!1:5990,16)),"na",VLOOKUP(IX9,'FR Pigs'!1:5990,16))</f>
        <v>248.34100285714294</v>
      </c>
      <c r="IY28" s="217">
        <f>IF(ISERROR(VLOOKUP(IY9,'FR Pigs'!1:5990,16)),"na",VLOOKUP(IY9,'FR Pigs'!1:5990,16))</f>
        <v>248.0962071428572</v>
      </c>
      <c r="IZ28" s="217">
        <f>IF(ISERROR(VLOOKUP(IZ9,'FR Pigs'!1:5990,16)),"na",VLOOKUP(IZ9,'FR Pigs'!1:5990,16))</f>
        <v>253.45515</v>
      </c>
      <c r="JA28" s="217">
        <f>IF(ISERROR(VLOOKUP(JA9,'FR Pigs'!1:5990,16)),"na",VLOOKUP(JA9,'FR Pigs'!1:5990,16))</f>
        <v>249.79103999999998</v>
      </c>
      <c r="JB28" s="217">
        <f>IF(ISERROR(VLOOKUP(JB9,'FR Pigs'!1:5990,16)),"na",VLOOKUP(JB9,'FR Pigs'!1:5990,16))</f>
        <v>252.0716828571428</v>
      </c>
      <c r="JC28" s="217">
        <f>IF(ISERROR(VLOOKUP(JC9,'FR Pigs'!1:5990,16)),"na",VLOOKUP(JC9,'FR Pigs'!1:5990,16))</f>
        <v>254.65843857142852</v>
      </c>
      <c r="JD28" s="217">
        <f>IF(ISERROR(VLOOKUP(JD9,'FR Pigs'!1:5990,16)),"na",VLOOKUP(JD9,'FR Pigs'!1:5990,16))</f>
        <v>263.64313142857145</v>
      </c>
      <c r="JE28" s="217" t="str">
        <f>IF(ISERROR(VLOOKUP(JE9,'FR Pigs'!1:5990,16)),"na",VLOOKUP(JE9,'FR Pigs'!1:5990,16))</f>
        <v>na</v>
      </c>
      <c r="JF28" s="240"/>
      <c r="JG28" s="275"/>
      <c r="JH28" s="275"/>
      <c r="JW28" s="231"/>
      <c r="JX28" s="231"/>
    </row>
    <row r="29" spans="2:284" ht="15" customHeight="1">
      <c r="B29" s="285" t="s">
        <v>125</v>
      </c>
      <c r="C29" s="220"/>
      <c r="D29" s="214" t="s">
        <v>99</v>
      </c>
      <c r="E29" s="216" t="str">
        <f>IF(E9&lt;=43331,"na",VLOOKUP(E9,'IT Pigs'!1:6000,7))</f>
        <v>na</v>
      </c>
      <c r="F29" s="216" t="str">
        <f>IF(F9&lt;=43331,"na",VLOOKUP(F9,'IT Pigs'!1:6000,7))</f>
        <v>na</v>
      </c>
      <c r="G29" s="216" t="str">
        <f>IF(G9&lt;=43331,"na",VLOOKUP(G9,'IT Pigs'!1:6000,7))</f>
        <v>na</v>
      </c>
      <c r="H29" s="216" t="str">
        <f>IF(H9&lt;=43331,"na",VLOOKUP(H9,'IT Pigs'!1:6000,7))</f>
        <v>na</v>
      </c>
      <c r="I29" s="216" t="str">
        <f>IF(I9&lt;=43331,"na",VLOOKUP(I9,'IT Pigs'!1:6000,7))</f>
        <v>na</v>
      </c>
      <c r="J29" s="216" t="str">
        <f>IF(J9&lt;=43331,"na",VLOOKUP(J9,'IT Pigs'!1:6000,7))</f>
        <v>na</v>
      </c>
      <c r="K29" s="216" t="str">
        <f>IF(K9&lt;=43331,"na",VLOOKUP(K9,'IT Pigs'!1:6000,7))</f>
        <v>na</v>
      </c>
      <c r="L29" s="216" t="str">
        <f>IF(L9&lt;=43331,"na",VLOOKUP(L9,'IT Pigs'!1:6000,7))</f>
        <v>na</v>
      </c>
      <c r="M29" s="216" t="str">
        <f>IF(M9&lt;=43331,"na",VLOOKUP(M9,'IT Pigs'!1:6000,7))</f>
        <v>na</v>
      </c>
      <c r="N29" s="216" t="str">
        <f>IF(N9&lt;=43331,"na",VLOOKUP(N9,'IT Pigs'!1:6000,7))</f>
        <v>na</v>
      </c>
      <c r="O29" s="216" t="str">
        <f>IF(O9&lt;=43331,"na",VLOOKUP(O9,'IT Pigs'!1:6000,7))</f>
        <v>na</v>
      </c>
      <c r="P29" s="216" t="str">
        <f>IF(P9&lt;=43331,"na",VLOOKUP(P9,'IT Pigs'!1:6000,7))</f>
        <v>na</v>
      </c>
      <c r="Q29" s="216" t="str">
        <f>IF(Q9&lt;=43331,"na",VLOOKUP(Q9,'IT Pigs'!1:6000,7))</f>
        <v>na</v>
      </c>
      <c r="R29" s="216" t="str">
        <f>IF(R9&lt;=43331,"na",VLOOKUP(R9,'IT Pigs'!1:6000,7))</f>
        <v>na</v>
      </c>
      <c r="S29" s="216" t="str">
        <f>IF(S9&lt;=43331,"na",VLOOKUP(S9,'IT Pigs'!1:6000,7))</f>
        <v>na</v>
      </c>
      <c r="T29" s="216" t="str">
        <f>IF(T9&lt;=43331,"na",VLOOKUP(T9,'IT Pigs'!1:6000,7))</f>
        <v>na</v>
      </c>
      <c r="U29" s="216" t="str">
        <f>IF(U9&lt;=43331,"na",VLOOKUP(U9,'IT Pigs'!1:6000,7))</f>
        <v>na</v>
      </c>
      <c r="V29" s="216" t="str">
        <f>IF(V9&lt;=43331,"na",VLOOKUP(V9,'IT Pigs'!1:6000,7))</f>
        <v>na</v>
      </c>
      <c r="W29" s="216" t="str">
        <f>IF(W9&lt;=43331,"na",VLOOKUP(W9,'IT Pigs'!1:6000,7))</f>
        <v>na</v>
      </c>
      <c r="X29" s="216" t="str">
        <f>IF(X9&lt;=43331,"na",VLOOKUP(X9,'IT Pigs'!1:6000,7))</f>
        <v>na</v>
      </c>
      <c r="Y29" s="216" t="str">
        <f>IF(Y9&lt;=43331,"na",VLOOKUP(Y9,'IT Pigs'!1:6000,7))</f>
        <v>na</v>
      </c>
      <c r="Z29" s="216" t="str">
        <f>IF(Z9&lt;=43331,"na",VLOOKUP(Z9,'IT Pigs'!1:6000,7))</f>
        <v>na</v>
      </c>
      <c r="AA29" s="216" t="str">
        <f>IF(AA9&lt;=43331,"na",VLOOKUP(AA9,'IT Pigs'!1:6000,7))</f>
        <v>na</v>
      </c>
      <c r="AB29" s="216" t="str">
        <f>IF(AB9&lt;=43331,"na",VLOOKUP(AB9,'IT Pigs'!1:6000,7))</f>
        <v>na</v>
      </c>
      <c r="AC29" s="216" t="str">
        <f>IF(AC9&lt;=43331,"na",VLOOKUP(AC9,'IT Pigs'!1:6000,7))</f>
        <v>na</v>
      </c>
      <c r="AD29" s="216" t="str">
        <f>IF(AD9&lt;=43331,"na",VLOOKUP(AD9,'IT Pigs'!1:6000,7))</f>
        <v>na</v>
      </c>
      <c r="AE29" s="216" t="str">
        <f>IF(AE9&lt;=43331,"na",VLOOKUP(AE9,'IT Pigs'!1:6000,7))</f>
        <v>na</v>
      </c>
      <c r="AF29" s="216" t="str">
        <f>IF(AF9&lt;=43331,"na",VLOOKUP(AF9,'IT Pigs'!1:6000,7))</f>
        <v>na</v>
      </c>
      <c r="AG29" s="216" t="str">
        <f>IF(AG9&lt;=43331,"na",VLOOKUP(AG9,'IT Pigs'!1:6000,7))</f>
        <v>na</v>
      </c>
      <c r="AH29" s="216" t="str">
        <f>IF(AH9&lt;=43331,"na",VLOOKUP(AH9,'IT Pigs'!1:6000,7))</f>
        <v>na</v>
      </c>
      <c r="AI29" s="216" t="str">
        <f>IF(AI9&lt;=43331,"na",VLOOKUP(AI9,'IT Pigs'!1:6000,7))</f>
        <v>na</v>
      </c>
      <c r="AJ29" s="216" t="str">
        <f>IF(AJ9&lt;=43331,"na",VLOOKUP(AJ9,'IT Pigs'!1:6000,7))</f>
        <v>na</v>
      </c>
      <c r="AK29" s="216" t="str">
        <f>IF(AK9&lt;=43331,"na",VLOOKUP(AK9,'IT Pigs'!1:6000,7))</f>
        <v>na</v>
      </c>
      <c r="AL29" s="216" t="str">
        <f>IF(AL9&lt;=43331,"na",VLOOKUP(AL9,'IT Pigs'!1:6000,7))</f>
        <v>na</v>
      </c>
      <c r="AM29" s="216" t="str">
        <f>IF(AM9&lt;=43331,"na",VLOOKUP(AM9,'IT Pigs'!1:6000,7))</f>
        <v>na</v>
      </c>
      <c r="AN29" s="216" t="str">
        <f>IF(AN9&lt;=43331,"na",VLOOKUP(AN9,'IT Pigs'!1:6000,7))</f>
        <v>na</v>
      </c>
      <c r="AO29" s="216" t="str">
        <f>IF(AO9&lt;=43331,"na",VLOOKUP(AO9,'IT Pigs'!1:6000,7))</f>
        <v>na</v>
      </c>
      <c r="AP29" s="216" t="str">
        <f>IF(AP9&lt;=43331,"na",VLOOKUP(AP9,'IT Pigs'!1:6000,7))</f>
        <v>na</v>
      </c>
      <c r="AQ29" s="216" t="str">
        <f>IF(AQ9&lt;=43331,"na",VLOOKUP(AQ9,'IT Pigs'!1:6000,7))</f>
        <v>na</v>
      </c>
      <c r="AR29" s="216" t="str">
        <f>IF(AR9&lt;=43331,"na",VLOOKUP(AR9,'IT Pigs'!1:6000,7))</f>
        <v>na</v>
      </c>
      <c r="AS29" s="216" t="str">
        <f>IF(AS9&lt;=43331,"na",VLOOKUP(AS9,'IT Pigs'!1:6000,7))</f>
        <v>na</v>
      </c>
      <c r="AT29" s="216" t="str">
        <f>IF(AT9&lt;=43331,"na",VLOOKUP(AT9,'IT Pigs'!1:6000,7))</f>
        <v>na</v>
      </c>
      <c r="AU29" s="216" t="str">
        <f>IF(AU9&lt;=43331,"na",VLOOKUP(AU9,'IT Pigs'!1:6000,7))</f>
        <v>na</v>
      </c>
      <c r="AV29" s="216" t="str">
        <f>IF(AV9&lt;=43331,"na",VLOOKUP(AV9,'IT Pigs'!1:6000,7))</f>
        <v>na</v>
      </c>
      <c r="AW29" s="216" t="str">
        <f>IF(AW9&lt;=43331,"na",VLOOKUP(AW9,'IT Pigs'!1:6000,7))</f>
        <v>na</v>
      </c>
      <c r="AX29" s="216" t="str">
        <f>IF(AX9&lt;=43331,"na",VLOOKUP(AX9,'IT Pigs'!1:6000,7))</f>
        <v>na</v>
      </c>
      <c r="AY29" s="216" t="str">
        <f>IF(AY9&lt;=43331,"na",VLOOKUP(AY9,'IT Pigs'!1:6000,7))</f>
        <v>na</v>
      </c>
      <c r="AZ29" s="216" t="str">
        <f>IF(AZ9&lt;=43331,"na",VLOOKUP(AZ9,'IT Pigs'!1:6000,7))</f>
        <v>na</v>
      </c>
      <c r="BA29" s="216" t="str">
        <f>IF(BA9&lt;=43331,"na",VLOOKUP(BA9,'IT Pigs'!1:6000,7))</f>
        <v>na</v>
      </c>
      <c r="BB29" s="216" t="str">
        <f>IF(BB9&lt;=43331,"na",VLOOKUP(BB9,'IT Pigs'!1:6000,7))</f>
        <v>na</v>
      </c>
      <c r="BC29" s="216" t="str">
        <f>IF(BC9&lt;=43331,"na",VLOOKUP(BC9,'IT Pigs'!1:6000,7))</f>
        <v>na</v>
      </c>
      <c r="BD29" s="216" t="str">
        <f>IF(BD9&lt;=43331,"na",VLOOKUP(BD9,'IT Pigs'!1:6000,7))</f>
        <v>na</v>
      </c>
      <c r="BE29" s="216" t="str">
        <f>IF(BE9&lt;=43331,"na",VLOOKUP(BE9,'IT Pigs'!1:6000,7))</f>
        <v>na</v>
      </c>
      <c r="BF29" s="216" t="str">
        <f>IF(BF9&lt;=43331,"na",VLOOKUP(BF9,'IT Pigs'!1:6000,7))</f>
        <v>na</v>
      </c>
      <c r="BG29" s="216" t="str">
        <f>IF(BG9&lt;=43331,"na",VLOOKUP(BG9,'IT Pigs'!1:6000,7))</f>
        <v>na</v>
      </c>
      <c r="BH29" s="216" t="str">
        <f>IF(BH9&lt;=43331,"na",VLOOKUP(BH9,'IT Pigs'!1:6000,7))</f>
        <v>na</v>
      </c>
      <c r="BI29" s="216" t="str">
        <f>IF(BI9&lt;=43331,"na",VLOOKUP(BI9,'IT Pigs'!1:6000,7))</f>
        <v>na</v>
      </c>
      <c r="BJ29" s="216" t="str">
        <f>IF(BJ9&lt;=43331,"na",VLOOKUP(BJ9,'IT Pigs'!1:6000,7))</f>
        <v>na</v>
      </c>
      <c r="BK29" s="216" t="str">
        <f>IF(BK9&lt;=43331,"na",VLOOKUP(BK9,'IT Pigs'!1:6000,7))</f>
        <v>na</v>
      </c>
      <c r="BL29" s="216" t="str">
        <f>IF(BL9&lt;=43331,"na",VLOOKUP(BL9,'IT Pigs'!1:6000,7))</f>
        <v>na</v>
      </c>
      <c r="BM29" s="216" t="str">
        <f>IF(BM9&lt;=43331,"na",VLOOKUP(BM9,'IT Pigs'!1:6000,7))</f>
        <v>na</v>
      </c>
      <c r="BN29" s="216" t="str">
        <f>IF(BN9&lt;=43331,"na",VLOOKUP(BN9,'IT Pigs'!1:6000,7))</f>
        <v>na</v>
      </c>
      <c r="BO29" s="216" t="str">
        <f>IF(BO9&lt;=43331,"na",VLOOKUP(BO9,'IT Pigs'!1:6000,7))</f>
        <v>na</v>
      </c>
      <c r="BP29" s="216" t="str">
        <f>IF(BP9&lt;=43331,"na",VLOOKUP(BP9,'IT Pigs'!1:6000,7))</f>
        <v>na</v>
      </c>
      <c r="BQ29" s="216" t="str">
        <f>IF(BQ9&lt;=43331,"na",VLOOKUP(BQ9,'IT Pigs'!1:6000,7))</f>
        <v>na</v>
      </c>
      <c r="BR29" s="216" t="str">
        <f>IF(BR9&lt;=43331,"na",VLOOKUP(BR9,'IT Pigs'!1:6000,7))</f>
        <v>na</v>
      </c>
      <c r="BS29" s="216" t="str">
        <f>IF(BS9&lt;=43331,"na",VLOOKUP(BS9,'IT Pigs'!1:6000,7))</f>
        <v>na</v>
      </c>
      <c r="BT29" s="216" t="str">
        <f>IF(BT9&lt;=43331,"na",VLOOKUP(BT9,'IT Pigs'!1:6000,7))</f>
        <v>na</v>
      </c>
      <c r="BU29" s="216" t="str">
        <f>IF(BU9&lt;=43331,"na",VLOOKUP(BU9,'IT Pigs'!1:6000,7))</f>
        <v>na</v>
      </c>
      <c r="BV29" s="216" t="str">
        <f>IF(BV9&lt;=43331,"na",VLOOKUP(BV9,'IT Pigs'!1:6000,7))</f>
        <v>na</v>
      </c>
      <c r="BW29" s="216" t="str">
        <f>IF(BW9&lt;=43331,"na",VLOOKUP(BW9,'IT Pigs'!1:6000,7))</f>
        <v>na</v>
      </c>
      <c r="BX29" s="216" t="str">
        <f>IF(BX9&lt;=43331,"na",VLOOKUP(BX9,'IT Pigs'!1:6000,7))</f>
        <v>na</v>
      </c>
      <c r="BY29" s="216" t="str">
        <f>IF(BY9&lt;=43331,"na",VLOOKUP(BY9,'IT Pigs'!1:6000,7))</f>
        <v>na</v>
      </c>
      <c r="BZ29" s="216" t="str">
        <f>IF(BZ9&lt;=43331,"na",VLOOKUP(BZ9,'IT Pigs'!1:6000,7))</f>
        <v>na</v>
      </c>
      <c r="CA29" s="216" t="str">
        <f>IF(CA9&lt;=43331,"na",VLOOKUP(CA9,'IT Pigs'!1:6000,7))</f>
        <v>na</v>
      </c>
      <c r="CB29" s="216" t="str">
        <f>IF(CB9&lt;=43331,"na",VLOOKUP(CB9,'IT Pigs'!1:6000,7))</f>
        <v>na</v>
      </c>
      <c r="CC29" s="216" t="str">
        <f>IF(CC9&lt;=43331,"na",VLOOKUP(CC9,'IT Pigs'!1:6000,7))</f>
        <v>na</v>
      </c>
      <c r="CD29" s="216" t="str">
        <f>IF(CD9&lt;=43331,"na",VLOOKUP(CD9,'IT Pigs'!1:6000,7))</f>
        <v>na</v>
      </c>
      <c r="CE29" s="216" t="str">
        <f>IF(CE9&lt;=43331,"na",VLOOKUP(CE9,'IT Pigs'!1:6000,7))</f>
        <v>na</v>
      </c>
      <c r="CF29" s="216" t="str">
        <f>IF(CF9&lt;=43331,"na",VLOOKUP(CF9,'IT Pigs'!1:6000,7))</f>
        <v>na</v>
      </c>
      <c r="CG29" s="216" t="str">
        <f>IF(CG9&lt;=43331,"na",VLOOKUP(CG9,'IT Pigs'!1:6000,7))</f>
        <v>na</v>
      </c>
      <c r="CH29" s="216" t="str">
        <f>IF(CH9&lt;=43331,"na",VLOOKUP(CH9,'IT Pigs'!1:6000,7))</f>
        <v>na</v>
      </c>
      <c r="CI29" s="216" t="str">
        <f>IF(CI9&lt;=43331,"na",VLOOKUP(CI9,'IT Pigs'!1:6000,7))</f>
        <v>na</v>
      </c>
      <c r="CJ29" s="216" t="str">
        <f>IF(CJ9&lt;=43331,"na",VLOOKUP(CJ9,'IT Pigs'!1:6000,7))</f>
        <v>na</v>
      </c>
      <c r="CK29" s="216" t="str">
        <f>IF(CK9&lt;=43331,"na",VLOOKUP(CK9,'IT Pigs'!1:6000,7))</f>
        <v>na</v>
      </c>
      <c r="CL29" s="216" t="str">
        <f>IF(CL9&lt;=43331,"na",VLOOKUP(CL9,'IT Pigs'!1:6000,7))</f>
        <v>na</v>
      </c>
      <c r="CM29" s="216" t="str">
        <f>IF(CM9&lt;=43331,"na",VLOOKUP(CM9,'IT Pigs'!1:6000,7))</f>
        <v>na</v>
      </c>
      <c r="CN29" s="216" t="str">
        <f>IF(CN9&lt;=43331,"na",VLOOKUP(CN9,'IT Pigs'!1:6000,7))</f>
        <v>na</v>
      </c>
      <c r="CO29" s="216" t="str">
        <f>IF(CO9&lt;=43331,"na",VLOOKUP(CO9,'IT Pigs'!1:6000,7))</f>
        <v>na</v>
      </c>
      <c r="CP29" s="216" t="str">
        <f>IF(CP9&lt;=43331,"na",VLOOKUP(CP9,'IT Pigs'!1:6000,7))</f>
        <v>na</v>
      </c>
      <c r="CQ29" s="216" t="str">
        <f>IF(CQ9&lt;=43331,"na",VLOOKUP(CQ9,'IT Pigs'!1:6000,7))</f>
        <v>na</v>
      </c>
      <c r="CR29" s="216" t="str">
        <f>IF(CR9&lt;=43331,"na",VLOOKUP(CR9,'IT Pigs'!1:6000,7))</f>
        <v>na</v>
      </c>
      <c r="CS29" s="216" t="str">
        <f>IF(CS9&lt;=43331,"na",VLOOKUP(CS9,'IT Pigs'!1:6000,7))</f>
        <v>na</v>
      </c>
      <c r="CT29" s="216" t="str">
        <f>IF(CT9&lt;=43331,"na",VLOOKUP(CT9,'IT Pigs'!1:6000,7))</f>
        <v>na</v>
      </c>
      <c r="CU29" s="216" t="str">
        <f>IF(CU9&lt;=43331,"na",VLOOKUP(CU9,'IT Pigs'!1:6000,7))</f>
        <v>na</v>
      </c>
      <c r="CV29" s="216" t="str">
        <f>IF(CV9&lt;=43331,"na",VLOOKUP(CV9,'IT Pigs'!1:6000,7))</f>
        <v>na</v>
      </c>
      <c r="CW29" s="216" t="str">
        <f>IF(CW9&lt;=43331,"na",VLOOKUP(CW9,'IT Pigs'!1:6000,7))</f>
        <v>na</v>
      </c>
      <c r="CX29" s="216" t="str">
        <f>IF(CX9&lt;=43331,"na",VLOOKUP(CX9,'IT Pigs'!1:6000,7))</f>
        <v>na</v>
      </c>
      <c r="CY29" s="216" t="str">
        <f>IF(CY9&lt;=43331,"na",VLOOKUP(CY9,'IT Pigs'!1:6000,7))</f>
        <v>na</v>
      </c>
      <c r="CZ29" s="216" t="str">
        <f>IF(CZ9&lt;=43331,"na",VLOOKUP(CZ9,'IT Pigs'!1:6000,7))</f>
        <v>na</v>
      </c>
      <c r="DA29" s="216" t="str">
        <f>IF(DA9&lt;=43331,"na",VLOOKUP(DA9,'IT Pigs'!1:6000,7))</f>
        <v>na</v>
      </c>
      <c r="DB29" s="216" t="str">
        <f>IF(DB9&lt;=43331,"na",VLOOKUP(DB9,'IT Pigs'!1:6000,7))</f>
        <v>na</v>
      </c>
      <c r="DC29" s="216" t="str">
        <f>IF(DC9&lt;=43331,"na",VLOOKUP(DC9,'IT Pigs'!1:6000,7))</f>
        <v>na</v>
      </c>
      <c r="DD29" s="216" t="str">
        <f>IF(DD9&lt;=43331,"na",VLOOKUP(DD9,'IT Pigs'!1:6000,7))</f>
        <v>na</v>
      </c>
      <c r="DE29" s="216" t="str">
        <f>IF(DE9&lt;=43331,"na",VLOOKUP(DE9,'IT Pigs'!1:6000,7))</f>
        <v>na</v>
      </c>
      <c r="DF29" s="216" t="str">
        <f>IF(DF9&lt;=43331,"na",VLOOKUP(DF9,'IT Pigs'!1:6000,7))</f>
        <v>na</v>
      </c>
      <c r="DG29" s="216" t="str">
        <f>IF(DG9&lt;=43331,"na",VLOOKUP(DG9,'IT Pigs'!1:6000,7))</f>
        <v>na</v>
      </c>
      <c r="DH29" s="216" t="str">
        <f>IF(DH9&lt;=43331,"na",VLOOKUP(DH9,'IT Pigs'!1:6000,7))</f>
        <v>na</v>
      </c>
      <c r="DI29" s="216" t="str">
        <f>IF(DI9&lt;=43331,"na",VLOOKUP(DI9,'IT Pigs'!1:6000,7))</f>
        <v>na</v>
      </c>
      <c r="DJ29" s="216" t="str">
        <f>IF(DJ9&lt;=43331,"na",VLOOKUP(DJ9,'IT Pigs'!1:6000,7))</f>
        <v>na</v>
      </c>
      <c r="DK29" s="216" t="str">
        <f>IF(DK9&lt;=43331,"na",VLOOKUP(DK9,'IT Pigs'!1:6000,7))</f>
        <v>na</v>
      </c>
      <c r="DL29" s="216" t="str">
        <f>IF(DL9&lt;=43331,"na",VLOOKUP(DL9,'IT Pigs'!1:6000,7))</f>
        <v>na</v>
      </c>
      <c r="DM29" s="216" t="str">
        <f>IF(DM9&lt;=43331,"na",VLOOKUP(DM9,'IT Pigs'!1:6000,7))</f>
        <v>na</v>
      </c>
      <c r="DN29" s="216" t="str">
        <f>IF(DN9&lt;=43331,"na",VLOOKUP(DN9,'IT Pigs'!1:6000,7))</f>
        <v>na</v>
      </c>
      <c r="DO29" s="216" t="str">
        <f>IF(DO9&lt;=43331,"na",VLOOKUP(DO9,'IT Pigs'!1:6000,7))</f>
        <v>na</v>
      </c>
      <c r="DP29" s="216" t="str">
        <f>IF(DP9&lt;=43331,"na",VLOOKUP(DP9,'IT Pigs'!1:6000,7))</f>
        <v>na</v>
      </c>
      <c r="DQ29" s="216" t="str">
        <f>IF(DQ9&lt;=43331,"na",VLOOKUP(DQ9,'IT Pigs'!1:6000,7))</f>
        <v>na</v>
      </c>
      <c r="DR29" s="216" t="str">
        <f>IF(DR9&lt;=43331,"na",VLOOKUP(DR9,'IT Pigs'!1:6000,7))</f>
        <v>na</v>
      </c>
      <c r="DS29" s="216">
        <f>IF(DS9&lt;=43331,"na",VLOOKUP(DS9,'IT Pigs'!1:6000,7))</f>
        <v>321.68806000000006</v>
      </c>
      <c r="DT29" s="216">
        <f>IF(DT9&lt;=43331,"na",VLOOKUP(DT9,'IT Pigs'!1:6000,7))</f>
        <v>319.99852142857139</v>
      </c>
      <c r="DU29" s="216">
        <f>IF(DU9&lt;=43331,"na",VLOOKUP(DU9,'IT Pigs'!1:6000,7))</f>
        <v>314.32900000000006</v>
      </c>
      <c r="DV29" s="216">
        <f>IF(DV9&lt;=43331,"na",VLOOKUP(DV9,'IT Pigs'!1:6000,7))</f>
        <v>304.9501628571428</v>
      </c>
      <c r="DW29" s="216">
        <f>IF(DW9&lt;=43331,"na",VLOOKUP(DW9,'IT Pigs'!1:6000,7))</f>
        <v>286.82748000000004</v>
      </c>
      <c r="DX29" s="216">
        <f>IF(DX9&lt;=43331,"na",VLOOKUP(DX9,'IT Pigs'!1:6000,7))</f>
        <v>286.94615999999996</v>
      </c>
      <c r="DY29" s="216">
        <f>IF(DY9&lt;=43331,"na",VLOOKUP(DY9,'IT Pigs'!1:6000,7))</f>
        <v>281.0685028571429</v>
      </c>
      <c r="DZ29" s="216">
        <f>IF(DZ9&lt;=43331,"na",VLOOKUP(DZ9,'IT Pigs'!1:6000,7))</f>
        <v>271.94661428571436</v>
      </c>
      <c r="EA29" s="216">
        <f>IF(EA9&lt;=43331,"na",VLOOKUP(EA9,'IT Pigs'!1:6000,7))</f>
        <v>259.22324285714285</v>
      </c>
      <c r="EB29" s="216">
        <f>IF(EB9&lt;=43331,"na",VLOOKUP(EB9,'IT Pigs'!1:6000,7))</f>
        <v>256.30779999999999</v>
      </c>
      <c r="EC29" s="216">
        <f>IF(EC9&lt;=43331,"na",VLOOKUP(EC9,'IT Pigs'!1:6000,7))</f>
        <v>256.60939999999999</v>
      </c>
      <c r="ED29" s="216">
        <f>IF(ED9&lt;=43331,"na",VLOOKUP(ED9,'IT Pigs'!1:6000,7))</f>
        <v>244.55599999999998</v>
      </c>
      <c r="EE29" s="216">
        <f>IF(EE9&lt;=43331,"na",VLOOKUP(EE9,'IT Pigs'!1:6000,7))</f>
        <v>245.4716</v>
      </c>
      <c r="EF29" s="216">
        <f>IF(EF9&lt;=43331,"na",VLOOKUP(EF9,'IT Pigs'!1:6000,7))</f>
        <v>248.40279999999998</v>
      </c>
      <c r="EG29" s="216">
        <f>IF(EG9&lt;=43331,"na",VLOOKUP(EG9,'IT Pigs'!1:6000,7))</f>
        <v>248.47359999999998</v>
      </c>
      <c r="EH29" s="216">
        <f>IF(EH9&lt;=43331,"na",VLOOKUP(EH9,'IT Pigs'!1:6000,7))</f>
        <v>258.20812857142863</v>
      </c>
      <c r="EI29" s="216">
        <f>IF(EI9&lt;=43331,"na",VLOOKUP(EI9,'IT Pigs'!1:6000,7))</f>
        <v>260.67312857142855</v>
      </c>
      <c r="EJ29" s="216">
        <f>IF(EJ9&lt;=43331,"na",VLOOKUP(EJ9,'IT Pigs'!1:6000,7))</f>
        <v>261.21667142857137</v>
      </c>
      <c r="EK29" s="216">
        <f>IF(EK9&lt;=43331,"na",VLOOKUP(EK9,'IT Pigs'!1:6000,7))</f>
        <v>265.8995142857143</v>
      </c>
      <c r="EL29" s="216">
        <f>IF(EL9&lt;=43331,"na",VLOOKUP(EL9,'IT Pigs'!1:6000,7))</f>
        <v>265.34491428571425</v>
      </c>
      <c r="EM29" s="216">
        <f>IF(EM9&lt;=43331,"na",VLOOKUP(EM9,'IT Pigs'!1:6000,7))</f>
        <v>269.92157142857144</v>
      </c>
      <c r="EN29" s="216">
        <f>IF(EN9&lt;=43331,"na",VLOOKUP(EN9,'IT Pigs'!1:6000,7))</f>
        <v>266.31557142857139</v>
      </c>
      <c r="EO29" s="216">
        <f>IF(EO9&lt;=43331,"na",VLOOKUP(EO9,'IT Pigs'!1:6000,7))</f>
        <v>262.23685714285716</v>
      </c>
      <c r="EP29" s="216">
        <f>IF(EP9&lt;=43331,"na",VLOOKUP(EP9,'IT Pigs'!1:6000,7))</f>
        <v>261.81342857142857</v>
      </c>
      <c r="EQ29" s="216">
        <f>IF(EQ9&lt;=43331,"na",VLOOKUP(EQ9,'IT Pigs'!1:6000,7))</f>
        <v>263.12957142857141</v>
      </c>
      <c r="ER29" s="216">
        <f>IF(ER9&lt;=43331,"na",VLOOKUP(ER9,'IT Pigs'!1:6000,7))</f>
        <v>254.44765714285717</v>
      </c>
      <c r="ES29" s="216">
        <f>IF(ES9&lt;=43331,"na",VLOOKUP(ES9,'IT Pigs'!1:6000,7))</f>
        <v>248.77202142857143</v>
      </c>
      <c r="ET29" s="216">
        <f>IF(ET9&lt;=43331,"na",VLOOKUP(ET9,'IT Pigs'!1:6000,7))</f>
        <v>245.67814285714286</v>
      </c>
      <c r="EU29" s="216">
        <f>IF(EU9&lt;=43331,"na",VLOOKUP(EU9,'IT Pigs'!1:6000,7))</f>
        <v>245.00269285714285</v>
      </c>
      <c r="EV29" s="216">
        <f>IF(EV9&lt;=43331,"na",VLOOKUP(EV9,'IT Pigs'!1:6000,7))</f>
        <v>248.66588571428571</v>
      </c>
      <c r="EW29" s="216">
        <f>IF(EW9&lt;=43331,"na",VLOOKUP(EW9,'IT Pigs'!1:6000,7))</f>
        <v>253.41890714285719</v>
      </c>
      <c r="EX29" s="216">
        <f>IF(EX9&lt;=43331,"na",VLOOKUP(EX9,'IT Pigs'!1:6000,7))</f>
        <v>261.07607857142858</v>
      </c>
      <c r="EY29" s="216">
        <f>IF(EY9&lt;=43331,"na",VLOOKUP(EY9,'IT Pigs'!1:6000,7))</f>
        <v>274.36434285714284</v>
      </c>
      <c r="EZ29" s="216">
        <f>IF(EZ9&lt;=43331,"na",VLOOKUP(EZ9,'IT Pigs'!1:6000,7))</f>
        <v>284.40672857142857</v>
      </c>
      <c r="FA29" s="216">
        <f>IF(FA9&lt;=43331,"na",VLOOKUP(FA9,'IT Pigs'!1:6000,7))</f>
        <v>302.49399999999997</v>
      </c>
      <c r="FB29" s="216">
        <f>IF(FB9&lt;=43331,"na",VLOOKUP(FB9,'IT Pigs'!1:6000,7))</f>
        <v>302.52500000000009</v>
      </c>
      <c r="FC29" s="216">
        <f>IF(FC9&lt;=43331,"na",VLOOKUP(FC9,'IT Pigs'!1:6000,7))</f>
        <v>318.55731428571431</v>
      </c>
      <c r="FD29" s="216">
        <f>IF(FD9&lt;=43331,"na",VLOOKUP(FD9,'IT Pigs'!1:6000,7))</f>
        <v>326.59099999999995</v>
      </c>
      <c r="FE29" s="216">
        <f>IF(FE9&lt;=43331,"na",VLOOKUP(FE9,'IT Pigs'!1:6000,7))</f>
        <v>330.48925714285707</v>
      </c>
      <c r="FF29" s="216">
        <f>IF(FF9&lt;=43331,"na",VLOOKUP(FF9,'IT Pigs'!1:6000,7))</f>
        <v>334.31368571428573</v>
      </c>
      <c r="FG29" s="216">
        <f>IF(FG9&lt;=43331,"na",VLOOKUP(FG9,'IT Pigs'!1:6000,7))</f>
        <v>335.86842857142852</v>
      </c>
      <c r="FH29" s="216">
        <f>IF(FH9&lt;=43331,"na",VLOOKUP(FH9,'IT Pigs'!1:6000,7))</f>
        <v>319.15954285714287</v>
      </c>
      <c r="FI29" s="216">
        <f>IF(FI9&lt;=43331,"na",VLOOKUP(FI9,'IT Pigs'!1:6000,7))</f>
        <v>320.3727428571429</v>
      </c>
      <c r="FJ29" s="216">
        <f>IF(FJ9&lt;=43331,"na",VLOOKUP(FJ9,'IT Pigs'!1:6000,7))</f>
        <v>321.23005714285711</v>
      </c>
      <c r="FK29" s="216">
        <f>IF(FK9&lt;=43331,"na",VLOOKUP(FK9,'IT Pigs'!1:6000,7))</f>
        <v>286.4530285714286</v>
      </c>
      <c r="FL29" s="216">
        <f>IF(FL9&lt;=43331,"na",VLOOKUP(FL9,'IT Pigs'!1:6000,7))</f>
        <v>286.94948571428574</v>
      </c>
      <c r="FM29" s="216">
        <f>IF(FM9&lt;=43331,"na",VLOOKUP(FM9,'IT Pigs'!1:6000,7))</f>
        <v>296.33858571428567</v>
      </c>
      <c r="FN29" s="216">
        <f>IF(FN9&lt;=43331,"na",VLOOKUP(FN9,'IT Pigs'!1:6000,7))</f>
        <v>323.68319999999994</v>
      </c>
      <c r="FO29" s="216">
        <f>IF(FO9&lt;=43331,"na",VLOOKUP(FO9,'IT Pigs'!1:6000,7))</f>
        <v>358.1742857142857</v>
      </c>
      <c r="FP29" s="216">
        <f>IF(FP9&lt;=43331,"na",VLOOKUP(FP9,'IT Pigs'!1:6000,7))</f>
        <v>373.39988571428569</v>
      </c>
      <c r="FQ29" s="216">
        <f>IF(FQ9&lt;=43331,"na",VLOOKUP(FQ9,'IT Pigs'!1:6000,7))</f>
        <v>391.80325000000005</v>
      </c>
      <c r="FR29" s="216">
        <f>IF(FR9&lt;=43331,"na",VLOOKUP(FR9,'IT Pigs'!1:6000,7))</f>
        <v>391.52639285714292</v>
      </c>
      <c r="FS29" s="216">
        <f>IF(FS9&lt;=43331,"na",VLOOKUP(FS9,'IT Pigs'!1:6000,7))</f>
        <v>369.036</v>
      </c>
      <c r="FT29" s="216">
        <f>IF(FT9&lt;=43331,"na",VLOOKUP(FT9,'IT Pigs'!1:6000,7))</f>
        <v>353.32885714285709</v>
      </c>
      <c r="FU29" s="216">
        <f>IF(FU9&lt;=43331,"na",VLOOKUP(FU9,'IT Pigs'!1:6000,7))</f>
        <v>351.76607142857142</v>
      </c>
      <c r="FV29" s="216">
        <f>IF(FV9&lt;=43331,"na",VLOOKUP(FV9,'IT Pigs'!1:6000,7))</f>
        <v>338.98660000000001</v>
      </c>
      <c r="FW29" s="216">
        <f>IF(FW9&lt;=43331,"na",VLOOKUP(FW9,'IT Pigs'!1:6000,7))</f>
        <v>327.88924285714279</v>
      </c>
      <c r="FX29" s="216">
        <f>IF(FX9&lt;=43331,"na",VLOOKUP(FX9,'IT Pigs'!1:6000,7))</f>
        <v>323.00153571428575</v>
      </c>
      <c r="FY29" s="216">
        <f>IF(FY9&lt;=43331,"na",VLOOKUP(FY9,'IT Pigs'!1:6000,7))</f>
        <v>315.52197142857136</v>
      </c>
      <c r="FZ29" s="216">
        <f>IF(FZ9&lt;=43331,"na",VLOOKUP(FZ9,'IT Pigs'!1:6000,7))</f>
        <v>307.06774285714289</v>
      </c>
      <c r="GA29" s="216">
        <f>IF(GA9&lt;=43331,"na",VLOOKUP(GA9,'IT Pigs'!1:6000,7))</f>
        <v>300.06572142857146</v>
      </c>
      <c r="GB29" s="216">
        <f>IF(GB9&lt;=43331,"na",VLOOKUP(GB9,'IT Pigs'!1:6000,7))</f>
        <v>297.83948571428567</v>
      </c>
      <c r="GC29" s="216">
        <f>IF(GC9&lt;=43331,"na",VLOOKUP(GC9,'IT Pigs'!1:6000,7))</f>
        <v>297.48758571428573</v>
      </c>
      <c r="GD29" s="216">
        <f>IF(GD9&lt;=43331,"na",VLOOKUP(GD9,'IT Pigs'!1:6000,7))</f>
        <v>297.33085714285716</v>
      </c>
      <c r="GE29" s="216">
        <f>IF(GE9&lt;=43331,"na",VLOOKUP(GE9,'IT Pigs'!1:6000,7))</f>
        <v>295.93311428571434</v>
      </c>
      <c r="GF29" s="216">
        <f>IF(GF9&lt;=43331,"na",VLOOKUP(GF9,'IT Pigs'!1:6000,7))</f>
        <v>299.89299999999997</v>
      </c>
      <c r="GG29" s="216">
        <f>IF(GG9&lt;=43331,"na",VLOOKUP(GG9,'IT Pigs'!1:6000,7))</f>
        <v>307.69200000000001</v>
      </c>
      <c r="GH29" s="216">
        <f>IF(GH9&lt;=43331,"na",VLOOKUP(GH9,'IT Pigs'!1:6000,7))</f>
        <v>318.01553571428565</v>
      </c>
      <c r="GI29" s="216">
        <f>IF(GI9&lt;=43331,"na",VLOOKUP(GI9,'IT Pigs'!1:6000,7))</f>
        <v>332.10584285714287</v>
      </c>
      <c r="GJ29" s="216">
        <f>IF(GJ9&lt;=43331,"na",VLOOKUP(GJ9,'IT Pigs'!1:6000,7))</f>
        <v>329.86478571428569</v>
      </c>
      <c r="GK29" s="216">
        <f>IF(GK9&lt;=43331,"na",VLOOKUP(GK9,'IT Pigs'!1:6000,7))</f>
        <v>333.00428571428574</v>
      </c>
      <c r="GL29" s="216">
        <f>IF(GL9&lt;=43331,"na",VLOOKUP(GL9,'IT Pigs'!1:6000,7))</f>
        <v>323.30182857142853</v>
      </c>
      <c r="GM29" s="216">
        <f>IF(GM9&lt;=43331,"na",VLOOKUP(GM9,'IT Pigs'!1:6000,7))</f>
        <v>323.15525714285707</v>
      </c>
      <c r="GN29" s="216">
        <f>IF(GN9&lt;=43331,"na",VLOOKUP(GN9,'IT Pigs'!1:6000,7))</f>
        <v>324.38482857142856</v>
      </c>
      <c r="GO29" s="216">
        <f>IF(GO9&lt;=43331,"na",VLOOKUP(GO9,'IT Pigs'!1:6000,7))</f>
        <v>304.96062857142863</v>
      </c>
      <c r="GP29" s="216">
        <f>IF(GP9&lt;=43331,"na",VLOOKUP(GP9,'IT Pigs'!1:6000,7))</f>
        <v>290.97645000000006</v>
      </c>
      <c r="GQ29" s="216">
        <f>IF(GQ9&lt;=43331,"na",VLOOKUP(GQ9,'IT Pigs'!1:6000,7))</f>
        <v>283.57702142857141</v>
      </c>
      <c r="GR29" s="216">
        <f>IF(GR9&lt;=43331,"na",VLOOKUP(GR9,'IT Pigs'!1:6000,7))</f>
        <v>281.17124285714294</v>
      </c>
      <c r="GS29" s="216">
        <f>IF(GS9&lt;=43331,"na",VLOOKUP(GS9,'IT Pigs'!1:6000,7))</f>
        <v>279.21723571428572</v>
      </c>
      <c r="GT29" s="216">
        <f>IF(GT9&lt;=43331,"na",VLOOKUP(GT9,'IT Pigs'!1:6000,7))</f>
        <v>286.93474285714291</v>
      </c>
      <c r="GU29" s="216">
        <f>IF(GU9&lt;=43331,"na",VLOOKUP(GU9,'IT Pigs'!1:6000,7))</f>
        <v>294.96845714285712</v>
      </c>
      <c r="GV29" s="216">
        <f>IF(GV9&lt;=43331,"na",VLOOKUP(GV9,'IT Pigs'!1:6000,7))</f>
        <v>334.6095428571428</v>
      </c>
      <c r="GW29" s="216">
        <f>IF(GW9&lt;=43331,"na",VLOOKUP(GW9,'IT Pigs'!1:6000,7))</f>
        <v>346.36565714285712</v>
      </c>
      <c r="GX29" s="216">
        <f>IF(GX9&lt;=43331,"na",VLOOKUP(GX9,'IT Pigs'!1:6000,7))</f>
        <v>346.57899999999995</v>
      </c>
      <c r="GY29" s="216">
        <f>IF(GY9&lt;=43331,"na",VLOOKUP(GY9,'IT Pigs'!1:6000,7))</f>
        <v>344.97394285714284</v>
      </c>
      <c r="GZ29" s="216">
        <f>IF(GZ9&lt;=43331,"na",VLOOKUP(GZ9,'IT Pigs'!1:6000,7))</f>
        <v>342.30077142857147</v>
      </c>
      <c r="HA29" s="216">
        <f>IF(HA9&lt;=43331,"na",VLOOKUP(HA9,'IT Pigs'!1:6000,7))</f>
        <v>340.35132857142855</v>
      </c>
      <c r="HB29" s="216">
        <f>IF(HB9&lt;=43331,"na",VLOOKUP(HB9,'IT Pigs'!1:6000,7))</f>
        <v>323.78012857142858</v>
      </c>
      <c r="HC29" s="216">
        <f>IF(HC9&lt;=43331,"na",VLOOKUP(HC9,'IT Pigs'!1:6000,7))</f>
        <v>304.96599999999995</v>
      </c>
      <c r="HD29" s="216">
        <f>IF(HD9&lt;=43331,"na",VLOOKUP(HD9,'IT Pigs'!1:6000,7))</f>
        <v>305.83199999999999</v>
      </c>
      <c r="HE29" s="216">
        <f>IF(HE9&lt;=43331,"na",VLOOKUP(HE9,'IT Pigs'!1:6000,7))</f>
        <v>308.69950000000006</v>
      </c>
      <c r="HF29" s="216">
        <f>IF(HF9&lt;=43331,"na",VLOOKUP(HF9,'IT Pigs'!1:6000,7))</f>
        <v>303.98574285714284</v>
      </c>
      <c r="HG29" s="216">
        <f>IF(HG9&lt;=43331,"na",VLOOKUP(HG9,'IT Pigs'!1:6000,7))</f>
        <v>304.76385714285709</v>
      </c>
      <c r="HH29" s="216">
        <f>IF(HH9&lt;=43331,"na",VLOOKUP(HH9,'IT Pigs'!1:6000,7))</f>
        <v>304.29514285714282</v>
      </c>
      <c r="HI29" s="216">
        <f>IF(HI9&lt;=43331,"na",VLOOKUP(HI9,'IT Pigs'!1:6000,7))</f>
        <v>303.89928571428572</v>
      </c>
      <c r="HJ29" s="216">
        <f>IF(HJ9&lt;=43331,"na",VLOOKUP(HJ9,'IT Pigs'!1:6000,7))</f>
        <v>305.59054285714285</v>
      </c>
      <c r="HK29" s="216">
        <f>IF(HK9&lt;=43331,"na",VLOOKUP(HK9,'IT Pigs'!1:6000,7))</f>
        <v>307.50037142857144</v>
      </c>
      <c r="HL29" s="216">
        <f>IF(HL9&lt;=43331,"na",VLOOKUP(HL9,'IT Pigs'!1:6000,7))</f>
        <v>308.06574285714288</v>
      </c>
      <c r="HM29" s="216">
        <f>IF(HM9&lt;=43331,"na",VLOOKUP(HM9,'IT Pigs'!1:6000,7))</f>
        <v>305.75374285714281</v>
      </c>
      <c r="HN29" s="216">
        <f>IF(HN9&lt;=43331,"na",VLOOKUP(HN9,'IT Pigs'!1:6000,7))</f>
        <v>289.76320000000004</v>
      </c>
      <c r="HO29" s="216">
        <f>IF(HO9&lt;=43331,"na",VLOOKUP(HO9,'IT Pigs'!1:6000,7))</f>
        <v>298.00955428571433</v>
      </c>
      <c r="HP29" s="216">
        <f>IF(HP9&lt;=43331,"na",VLOOKUP(HP9,'IT Pigs'!1:6000,7))</f>
        <v>342.38807999999995</v>
      </c>
      <c r="HQ29" s="216">
        <f>IF(HQ9&lt;=43331,"na",VLOOKUP(HQ9,'IT Pigs'!1:6000,7))</f>
        <v>359.02158571428578</v>
      </c>
      <c r="HR29" s="216">
        <f>IF(HR9&lt;=43331,"na",VLOOKUP(HR9,'IT Pigs'!1:6000,7))</f>
        <v>368.1121714285714</v>
      </c>
      <c r="HS29" s="216">
        <f>IF(HS9&lt;=43331,"na",VLOOKUP(HS9,'IT Pigs'!1:6000,7))</f>
        <v>367.90001142857147</v>
      </c>
      <c r="HT29" s="216">
        <f>IF(HT9&lt;=43331,"na",VLOOKUP(HT9,'IT Pigs'!1:6000,7))</f>
        <v>366.03778285714293</v>
      </c>
      <c r="HU29" s="216">
        <f>IF(HU9&lt;=43331,"na",VLOOKUP(HU9,'IT Pigs'!1:6000,7))</f>
        <v>364.09512000000001</v>
      </c>
      <c r="HV29" s="216">
        <f>IF(HV9&lt;=43331,"na",VLOOKUP(HV9,'IT Pigs'!1:6000,7))</f>
        <v>380.5185371428571</v>
      </c>
      <c r="HW29" s="216">
        <f>IF(HW9&lt;=43331,"na",VLOOKUP(HW9,'IT Pigs'!1:6000,7))</f>
        <v>383.53410857142848</v>
      </c>
      <c r="HX29" s="216">
        <f>IF(HX9&lt;=43331,"na",VLOOKUP(HX9,'IT Pigs'!1:6000,7))</f>
        <v>382.45089142857142</v>
      </c>
      <c r="HY29" s="216">
        <f>IF(HY9&lt;=43331,"na",VLOOKUP(HY9,'IT Pigs'!1:6000,7))</f>
        <v>361.67851999999993</v>
      </c>
      <c r="HZ29" s="216">
        <f>IF(HZ9&lt;=43331,"na",VLOOKUP(HZ9,'IT Pigs'!1:6000,7))</f>
        <v>353.25903428571428</v>
      </c>
      <c r="IA29" s="216">
        <f>IF(IA9&lt;=43331,"na",VLOOKUP(IA9,'IT Pigs'!1:6000,7))</f>
        <v>338.4260971428572</v>
      </c>
      <c r="IB29" s="216">
        <f>IF(IB9&lt;=43331,"na",VLOOKUP(IB9,'IT Pigs'!1:6000,7))</f>
        <v>324.86403142857142</v>
      </c>
      <c r="IC29" s="216">
        <f>IF(IC9&lt;=43331,"na",VLOOKUP(IC9,'IT Pigs'!1:6000,7))</f>
        <v>305.96532571428565</v>
      </c>
      <c r="ID29" s="216">
        <f>IF(ID9&lt;=43331,"na",VLOOKUP(ID9,'IT Pigs'!1:6000,7))</f>
        <v>282.40067285714281</v>
      </c>
      <c r="IE29" s="216">
        <f>IF(IE9&lt;=43331,"na",VLOOKUP(IE9,'IT Pigs'!1:6000,7))</f>
        <v>267.30727714285712</v>
      </c>
      <c r="IF29" s="216">
        <f>IF(IF9&lt;=43331,"na",VLOOKUP(IF9,'IT Pigs'!1:6000,7))</f>
        <v>257.81101714285717</v>
      </c>
      <c r="IG29" s="216">
        <f>IF(IG9&lt;=43331,"na",VLOOKUP(IG9,'IT Pigs'!1:6000,7))</f>
        <v>256.91040000000004</v>
      </c>
      <c r="IH29" s="216">
        <f>IF(IH9&lt;=43331,"na",VLOOKUP(IH9,'IT Pigs'!1:6000,7))</f>
        <v>268.41158000000001</v>
      </c>
      <c r="II29" s="216">
        <f>IF(II9&lt;=43331,"na",VLOOKUP(II9,'IT Pigs'!1:6000,7))</f>
        <v>285.42380571428566</v>
      </c>
      <c r="IJ29" s="216">
        <f>IF(IJ9&lt;=43331,"na",VLOOKUP(IJ9,'IT Pigs'!1:6000,7))</f>
        <v>284.13469285714285</v>
      </c>
      <c r="IK29" s="216">
        <f>IF(IK9&lt;=43331,"na",VLOOKUP(IK9,'IT Pigs'!1:6000,7))</f>
        <v>283.34146142857139</v>
      </c>
      <c r="IL29" s="216">
        <f>IF(IL9&lt;=43331,"na",VLOOKUP(IL9,'IT Pigs'!1:6000,7))</f>
        <v>282.18380857142853</v>
      </c>
      <c r="IM29" s="216">
        <f>IF(IM9&lt;=43331,"na",VLOOKUP(IM9,'IT Pigs'!1:6000,7))</f>
        <v>288.67520000000002</v>
      </c>
      <c r="IN29" s="216">
        <f>IF(IN9&lt;=43331,"na",VLOOKUP(IN9,'IT Pigs'!1:6000,7))</f>
        <v>286.04571428571427</v>
      </c>
      <c r="IO29" s="216">
        <f>IF(IO9&lt;=43331,"na",VLOOKUP(IO9,'IT Pigs'!1:6000,7))</f>
        <v>284.54811428571423</v>
      </c>
      <c r="IP29" s="216">
        <f>IF(IP9&lt;=43331,"na",VLOOKUP(IP9,'IT Pigs'!1:6000,7))</f>
        <v>283.5689142857143</v>
      </c>
      <c r="IQ29" s="216">
        <f>IF(IQ9&lt;=43331,"na",VLOOKUP(IQ9,'IT Pigs'!1:6000,7))</f>
        <v>281.40434285714286</v>
      </c>
      <c r="IR29" s="216">
        <f>IF(IR9&lt;=43331,"na",VLOOKUP(IR9,'IT Pigs'!1:6000,7))</f>
        <v>280.73600000000005</v>
      </c>
      <c r="IS29" s="216">
        <f>IF(IS9&lt;=43331,"na",VLOOKUP(IS9,'IT Pigs'!1:6000,7))</f>
        <v>278.32091428571431</v>
      </c>
      <c r="IT29" s="216">
        <f>IF(IT9&lt;=43331,"na",VLOOKUP(IT9,'IT Pigs'!1:6000,7))</f>
        <v>276.97828571428579</v>
      </c>
      <c r="IU29" s="216">
        <f>IF(IU9&lt;=43331,"na",VLOOKUP(IU9,'IT Pigs'!1:6000,7))</f>
        <v>276.6925714285714</v>
      </c>
      <c r="IV29" s="216">
        <f>IF(IV9&lt;=43331,"na",VLOOKUP(IV9,'IT Pigs'!1:6000,7))</f>
        <v>274.61805714285714</v>
      </c>
      <c r="IW29" s="216">
        <f>IF(IW9&lt;=43331,"na",VLOOKUP(IW9,'IT Pigs'!1:6000,7))</f>
        <v>282.96038571428574</v>
      </c>
      <c r="IX29" s="216">
        <f>IF(IX9&lt;=43331,"na",VLOOKUP(IX9,'IT Pigs'!1:6000,7))</f>
        <v>283.57277142857146</v>
      </c>
      <c r="IY29" s="216">
        <f>IF(IY9&lt;=43331,"na",VLOOKUP(IY9,'IT Pigs'!1:6000,7))</f>
        <v>281.34621428571427</v>
      </c>
      <c r="IZ29" s="216">
        <f>IF(IZ9&lt;=43331,"na",VLOOKUP(IZ9,'IT Pigs'!1:6000,7))</f>
        <v>283.52609999999999</v>
      </c>
      <c r="JA29" s="216">
        <f>IF(JA9&lt;=43331,"na",VLOOKUP(JA9,'IT Pigs'!1:6000,7))</f>
        <v>286.21889999999996</v>
      </c>
      <c r="JB29" s="216">
        <f>IF(JB9&lt;=43331,"na",VLOOKUP(JB9,'IT Pigs'!1:6000,7))</f>
        <v>285.85448571428566</v>
      </c>
      <c r="JC29" s="216">
        <f>IF(JC9&lt;=43331,"na",VLOOKUP(JC9,'IT Pigs'!1:6000,7))</f>
        <v>286.81667142857134</v>
      </c>
      <c r="JD29" s="216">
        <f>IF(JD9&lt;=43331,"na",VLOOKUP(JD9,'IT Pigs'!1:6000,7))</f>
        <v>286.19155714285711</v>
      </c>
      <c r="JE29" s="216">
        <f>IF(JE9&lt;=43331,"na",VLOOKUP(JE9,'IT Pigs'!1:6000,7))</f>
        <v>284.29264285714282</v>
      </c>
      <c r="JF29" s="240"/>
      <c r="JG29" s="240"/>
      <c r="JH29" s="240"/>
      <c r="JW29" s="231"/>
      <c r="JX29" s="231"/>
    </row>
    <row r="30" spans="2:284" ht="15" customHeight="1">
      <c r="B30" s="280"/>
      <c r="C30" s="221"/>
      <c r="D30" s="215" t="s">
        <v>97</v>
      </c>
      <c r="E30" s="217" t="str">
        <f>IF(E9&lt;=43331,"na",VLOOKUP(E9,'IT Pigs'!1:6000,12))</f>
        <v>na</v>
      </c>
      <c r="F30" s="217" t="str">
        <f>IF(F9&lt;=43331,"na",VLOOKUP(F9,'IT Pigs'!1:6000,12))</f>
        <v>na</v>
      </c>
      <c r="G30" s="217" t="str">
        <f>IF(G9&lt;=43331,"na",VLOOKUP(G9,'IT Pigs'!1:6000,12))</f>
        <v>na</v>
      </c>
      <c r="H30" s="217" t="str">
        <f>IF(H9&lt;=43331,"na",VLOOKUP(H9,'IT Pigs'!1:6000,12))</f>
        <v>na</v>
      </c>
      <c r="I30" s="217" t="str">
        <f>IF(I9&lt;=43331,"na",VLOOKUP(I9,'IT Pigs'!1:6000,12))</f>
        <v>na</v>
      </c>
      <c r="J30" s="217" t="str">
        <f>IF(J9&lt;=43331,"na",VLOOKUP(J9,'IT Pigs'!1:6000,12))</f>
        <v>na</v>
      </c>
      <c r="K30" s="217" t="str">
        <f>IF(K9&lt;=43331,"na",VLOOKUP(K9,'IT Pigs'!1:6000,12))</f>
        <v>na</v>
      </c>
      <c r="L30" s="217" t="str">
        <f>IF(L9&lt;=43331,"na",VLOOKUP(L9,'IT Pigs'!1:6000,12))</f>
        <v>na</v>
      </c>
      <c r="M30" s="217" t="str">
        <f>IF(M9&lt;=43331,"na",VLOOKUP(M9,'IT Pigs'!1:6000,12))</f>
        <v>na</v>
      </c>
      <c r="N30" s="217" t="str">
        <f>IF(N9&lt;=43331,"na",VLOOKUP(N9,'IT Pigs'!1:6000,12))</f>
        <v>na</v>
      </c>
      <c r="O30" s="217" t="str">
        <f>IF(O9&lt;=43331,"na",VLOOKUP(O9,'IT Pigs'!1:6000,12))</f>
        <v>na</v>
      </c>
      <c r="P30" s="217" t="str">
        <f>IF(P9&lt;=43331,"na",VLOOKUP(P9,'IT Pigs'!1:6000,12))</f>
        <v>na</v>
      </c>
      <c r="Q30" s="217" t="str">
        <f>IF(Q9&lt;=43331,"na",VLOOKUP(Q9,'IT Pigs'!1:6000,12))</f>
        <v>na</v>
      </c>
      <c r="R30" s="217" t="str">
        <f>IF(R9&lt;=43331,"na",VLOOKUP(R9,'IT Pigs'!1:6000,12))</f>
        <v>na</v>
      </c>
      <c r="S30" s="217" t="str">
        <f>IF(S9&lt;=43331,"na",VLOOKUP(S9,'IT Pigs'!1:6000,12))</f>
        <v>na</v>
      </c>
      <c r="T30" s="217" t="str">
        <f>IF(T9&lt;=43331,"na",VLOOKUP(T9,'IT Pigs'!1:6000,12))</f>
        <v>na</v>
      </c>
      <c r="U30" s="217" t="str">
        <f>IF(U9&lt;=43331,"na",VLOOKUP(U9,'IT Pigs'!1:6000,12))</f>
        <v>na</v>
      </c>
      <c r="V30" s="217" t="str">
        <f>IF(V9&lt;=43331,"na",VLOOKUP(V9,'IT Pigs'!1:6000,12))</f>
        <v>na</v>
      </c>
      <c r="W30" s="217" t="str">
        <f>IF(W9&lt;=43331,"na",VLOOKUP(W9,'IT Pigs'!1:6000,12))</f>
        <v>na</v>
      </c>
      <c r="X30" s="217" t="str">
        <f>IF(X9&lt;=43331,"na",VLOOKUP(X9,'IT Pigs'!1:6000,12))</f>
        <v>na</v>
      </c>
      <c r="Y30" s="217" t="str">
        <f>IF(Y9&lt;=43331,"na",VLOOKUP(Y9,'IT Pigs'!1:6000,12))</f>
        <v>na</v>
      </c>
      <c r="Z30" s="217" t="str">
        <f>IF(Z9&lt;=43331,"na",VLOOKUP(Z9,'IT Pigs'!1:6000,12))</f>
        <v>na</v>
      </c>
      <c r="AA30" s="217" t="str">
        <f>IF(AA9&lt;=43331,"na",VLOOKUP(AA9,'IT Pigs'!1:6000,12))</f>
        <v>na</v>
      </c>
      <c r="AB30" s="217" t="str">
        <f>IF(AB9&lt;=43331,"na",VLOOKUP(AB9,'IT Pigs'!1:6000,12))</f>
        <v>na</v>
      </c>
      <c r="AC30" s="217" t="str">
        <f>IF(AC9&lt;=43331,"na",VLOOKUP(AC9,'IT Pigs'!1:6000,12))</f>
        <v>na</v>
      </c>
      <c r="AD30" s="217" t="str">
        <f>IF(AD9&lt;=43331,"na",VLOOKUP(AD9,'IT Pigs'!1:6000,12))</f>
        <v>na</v>
      </c>
      <c r="AE30" s="217" t="str">
        <f>IF(AE9&lt;=43331,"na",VLOOKUP(AE9,'IT Pigs'!1:6000,12))</f>
        <v>na</v>
      </c>
      <c r="AF30" s="217" t="str">
        <f>IF(AF9&lt;=43331,"na",VLOOKUP(AF9,'IT Pigs'!1:6000,12))</f>
        <v>na</v>
      </c>
      <c r="AG30" s="217" t="str">
        <f>IF(AG9&lt;=43331,"na",VLOOKUP(AG9,'IT Pigs'!1:6000,12))</f>
        <v>na</v>
      </c>
      <c r="AH30" s="217" t="str">
        <f>IF(AH9&lt;=43331,"na",VLOOKUP(AH9,'IT Pigs'!1:6000,12))</f>
        <v>na</v>
      </c>
      <c r="AI30" s="217" t="str">
        <f>IF(AI9&lt;=43331,"na",VLOOKUP(AI9,'IT Pigs'!1:6000,12))</f>
        <v>na</v>
      </c>
      <c r="AJ30" s="217" t="str">
        <f>IF(AJ9&lt;=43331,"na",VLOOKUP(AJ9,'IT Pigs'!1:6000,12))</f>
        <v>na</v>
      </c>
      <c r="AK30" s="217" t="str">
        <f>IF(AK9&lt;=43331,"na",VLOOKUP(AK9,'IT Pigs'!1:6000,12))</f>
        <v>na</v>
      </c>
      <c r="AL30" s="217" t="str">
        <f>IF(AL9&lt;=43331,"na",VLOOKUP(AL9,'IT Pigs'!1:6000,12))</f>
        <v>na</v>
      </c>
      <c r="AM30" s="217" t="str">
        <f>IF(AM9&lt;=43331,"na",VLOOKUP(AM9,'IT Pigs'!1:6000,12))</f>
        <v>na</v>
      </c>
      <c r="AN30" s="217" t="str">
        <f>IF(AN9&lt;=43331,"na",VLOOKUP(AN9,'IT Pigs'!1:6000,12))</f>
        <v>na</v>
      </c>
      <c r="AO30" s="217" t="str">
        <f>IF(AO9&lt;=43331,"na",VLOOKUP(AO9,'IT Pigs'!1:6000,12))</f>
        <v>na</v>
      </c>
      <c r="AP30" s="217" t="str">
        <f>IF(AP9&lt;=43331,"na",VLOOKUP(AP9,'IT Pigs'!1:6000,12))</f>
        <v>na</v>
      </c>
      <c r="AQ30" s="217" t="str">
        <f>IF(AQ9&lt;=43331,"na",VLOOKUP(AQ9,'IT Pigs'!1:6000,12))</f>
        <v>na</v>
      </c>
      <c r="AR30" s="217" t="str">
        <f>IF(AR9&lt;=43331,"na",VLOOKUP(AR9,'IT Pigs'!1:6000,12))</f>
        <v>na</v>
      </c>
      <c r="AS30" s="217" t="str">
        <f>IF(AS9&lt;=43331,"na",VLOOKUP(AS9,'IT Pigs'!1:6000,12))</f>
        <v>na</v>
      </c>
      <c r="AT30" s="217" t="str">
        <f>IF(AT9&lt;=43331,"na",VLOOKUP(AT9,'IT Pigs'!1:6000,12))</f>
        <v>na</v>
      </c>
      <c r="AU30" s="217" t="str">
        <f>IF(AU9&lt;=43331,"na",VLOOKUP(AU9,'IT Pigs'!1:6000,12))</f>
        <v>na</v>
      </c>
      <c r="AV30" s="217" t="str">
        <f>IF(AV9&lt;=43331,"na",VLOOKUP(AV9,'IT Pigs'!1:6000,12))</f>
        <v>na</v>
      </c>
      <c r="AW30" s="217" t="str">
        <f>IF(AW9&lt;=43331,"na",VLOOKUP(AW9,'IT Pigs'!1:6000,12))</f>
        <v>na</v>
      </c>
      <c r="AX30" s="217" t="str">
        <f>IF(AX9&lt;=43331,"na",VLOOKUP(AX9,'IT Pigs'!1:6000,12))</f>
        <v>na</v>
      </c>
      <c r="AY30" s="217" t="str">
        <f>IF(AY9&lt;=43331,"na",VLOOKUP(AY9,'IT Pigs'!1:6000,12))</f>
        <v>na</v>
      </c>
      <c r="AZ30" s="217" t="str">
        <f>IF(AZ9&lt;=43331,"na",VLOOKUP(AZ9,'IT Pigs'!1:6000,12))</f>
        <v>na</v>
      </c>
      <c r="BA30" s="217" t="str">
        <f>IF(BA9&lt;=43331,"na",VLOOKUP(BA9,'IT Pigs'!1:6000,12))</f>
        <v>na</v>
      </c>
      <c r="BB30" s="217" t="str">
        <f>IF(BB9&lt;=43331,"na",VLOOKUP(BB9,'IT Pigs'!1:6000,12))</f>
        <v>na</v>
      </c>
      <c r="BC30" s="217" t="str">
        <f>IF(BC9&lt;=43331,"na",VLOOKUP(BC9,'IT Pigs'!1:6000,12))</f>
        <v>na</v>
      </c>
      <c r="BD30" s="217" t="str">
        <f>IF(BD9&lt;=43331,"na",VLOOKUP(BD9,'IT Pigs'!1:6000,12))</f>
        <v>na</v>
      </c>
      <c r="BE30" s="217" t="str">
        <f>IF(BE9&lt;=43331,"na",VLOOKUP(BE9,'IT Pigs'!1:6000,12))</f>
        <v>na</v>
      </c>
      <c r="BF30" s="217" t="str">
        <f>IF(BF9&lt;=43331,"na",VLOOKUP(BF9,'IT Pigs'!1:6000,12))</f>
        <v>na</v>
      </c>
      <c r="BG30" s="217" t="str">
        <f>IF(BG9&lt;=43331,"na",VLOOKUP(BG9,'IT Pigs'!1:6000,12))</f>
        <v>na</v>
      </c>
      <c r="BH30" s="217" t="str">
        <f>IF(BH9&lt;=43331,"na",VLOOKUP(BH9,'IT Pigs'!1:6000,12))</f>
        <v>na</v>
      </c>
      <c r="BI30" s="217" t="str">
        <f>IF(BI9&lt;=43331,"na",VLOOKUP(BI9,'IT Pigs'!1:6000,12))</f>
        <v>na</v>
      </c>
      <c r="BJ30" s="217" t="str">
        <f>IF(BJ9&lt;=43331,"na",VLOOKUP(BJ9,'IT Pigs'!1:6000,12))</f>
        <v>na</v>
      </c>
      <c r="BK30" s="217" t="str">
        <f>IF(BK9&lt;=43331,"na",VLOOKUP(BK9,'IT Pigs'!1:6000,12))</f>
        <v>na</v>
      </c>
      <c r="BL30" s="217" t="str">
        <f>IF(BL9&lt;=43331,"na",VLOOKUP(BL9,'IT Pigs'!1:6000,12))</f>
        <v>na</v>
      </c>
      <c r="BM30" s="217" t="str">
        <f>IF(BM9&lt;=43331,"na",VLOOKUP(BM9,'IT Pigs'!1:6000,12))</f>
        <v>na</v>
      </c>
      <c r="BN30" s="217" t="str">
        <f>IF(BN9&lt;=43331,"na",VLOOKUP(BN9,'IT Pigs'!1:6000,12))</f>
        <v>na</v>
      </c>
      <c r="BO30" s="217" t="str">
        <f>IF(BO9&lt;=43331,"na",VLOOKUP(BO9,'IT Pigs'!1:6000,12))</f>
        <v>na</v>
      </c>
      <c r="BP30" s="217" t="str">
        <f>IF(BP9&lt;=43331,"na",VLOOKUP(BP9,'IT Pigs'!1:6000,12))</f>
        <v>na</v>
      </c>
      <c r="BQ30" s="217" t="str">
        <f>IF(BQ9&lt;=43331,"na",VLOOKUP(BQ9,'IT Pigs'!1:6000,12))</f>
        <v>na</v>
      </c>
      <c r="BR30" s="217" t="str">
        <f>IF(BR9&lt;=43331,"na",VLOOKUP(BR9,'IT Pigs'!1:6000,12))</f>
        <v>na</v>
      </c>
      <c r="BS30" s="217" t="str">
        <f>IF(BS9&lt;=43331,"na",VLOOKUP(BS9,'IT Pigs'!1:6000,12))</f>
        <v>na</v>
      </c>
      <c r="BT30" s="217" t="str">
        <f>IF(BT9&lt;=43331,"na",VLOOKUP(BT9,'IT Pigs'!1:6000,12))</f>
        <v>na</v>
      </c>
      <c r="BU30" s="217" t="str">
        <f>IF(BU9&lt;=43331,"na",VLOOKUP(BU9,'IT Pigs'!1:6000,12))</f>
        <v>na</v>
      </c>
      <c r="BV30" s="217" t="str">
        <f>IF(BV9&lt;=43331,"na",VLOOKUP(BV9,'IT Pigs'!1:6000,12))</f>
        <v>na</v>
      </c>
      <c r="BW30" s="217" t="str">
        <f>IF(BW9&lt;=43331,"na",VLOOKUP(BW9,'IT Pigs'!1:6000,12))</f>
        <v>na</v>
      </c>
      <c r="BX30" s="217" t="str">
        <f>IF(BX9&lt;=43331,"na",VLOOKUP(BX9,'IT Pigs'!1:6000,12))</f>
        <v>na</v>
      </c>
      <c r="BY30" s="217" t="str">
        <f>IF(BY9&lt;=43331,"na",VLOOKUP(BY9,'IT Pigs'!1:6000,12))</f>
        <v>na</v>
      </c>
      <c r="BZ30" s="217" t="str">
        <f>IF(BZ9&lt;=43331,"na",VLOOKUP(BZ9,'IT Pigs'!1:6000,12))</f>
        <v>na</v>
      </c>
      <c r="CA30" s="217" t="str">
        <f>IF(CA9&lt;=43331,"na",VLOOKUP(CA9,'IT Pigs'!1:6000,12))</f>
        <v>na</v>
      </c>
      <c r="CB30" s="217" t="str">
        <f>IF(CB9&lt;=43331,"na",VLOOKUP(CB9,'IT Pigs'!1:6000,12))</f>
        <v>na</v>
      </c>
      <c r="CC30" s="217" t="str">
        <f>IF(CC9&lt;=43331,"na",VLOOKUP(CC9,'IT Pigs'!1:6000,12))</f>
        <v>na</v>
      </c>
      <c r="CD30" s="217" t="str">
        <f>IF(CD9&lt;=43331,"na",VLOOKUP(CD9,'IT Pigs'!1:6000,12))</f>
        <v>na</v>
      </c>
      <c r="CE30" s="217" t="str">
        <f>IF(CE9&lt;=43331,"na",VLOOKUP(CE9,'IT Pigs'!1:6000,12))</f>
        <v>na</v>
      </c>
      <c r="CF30" s="217" t="str">
        <f>IF(CF9&lt;=43331,"na",VLOOKUP(CF9,'IT Pigs'!1:6000,12))</f>
        <v>na</v>
      </c>
      <c r="CG30" s="217" t="str">
        <f>IF(CG9&lt;=43331,"na",VLOOKUP(CG9,'IT Pigs'!1:6000,12))</f>
        <v>na</v>
      </c>
      <c r="CH30" s="217" t="str">
        <f>IF(CH9&lt;=43331,"na",VLOOKUP(CH9,'IT Pigs'!1:6000,12))</f>
        <v>na</v>
      </c>
      <c r="CI30" s="217" t="str">
        <f>IF(CI9&lt;=43331,"na",VLOOKUP(CI9,'IT Pigs'!1:6000,12))</f>
        <v>na</v>
      </c>
      <c r="CJ30" s="217" t="str">
        <f>IF(CJ9&lt;=43331,"na",VLOOKUP(CJ9,'IT Pigs'!1:6000,12))</f>
        <v>na</v>
      </c>
      <c r="CK30" s="217" t="str">
        <f>IF(CK9&lt;=43331,"na",VLOOKUP(CK9,'IT Pigs'!1:6000,12))</f>
        <v>na</v>
      </c>
      <c r="CL30" s="217" t="str">
        <f>IF(CL9&lt;=43331,"na",VLOOKUP(CL9,'IT Pigs'!1:6000,12))</f>
        <v>na</v>
      </c>
      <c r="CM30" s="217" t="str">
        <f>IF(CM9&lt;=43331,"na",VLOOKUP(CM9,'IT Pigs'!1:6000,12))</f>
        <v>na</v>
      </c>
      <c r="CN30" s="217" t="str">
        <f>IF(CN9&lt;=43331,"na",VLOOKUP(CN9,'IT Pigs'!1:6000,12))</f>
        <v>na</v>
      </c>
      <c r="CO30" s="217" t="str">
        <f>IF(CO9&lt;=43331,"na",VLOOKUP(CO9,'IT Pigs'!1:6000,12))</f>
        <v>na</v>
      </c>
      <c r="CP30" s="217" t="str">
        <f>IF(CP9&lt;=43331,"na",VLOOKUP(CP9,'IT Pigs'!1:6000,12))</f>
        <v>na</v>
      </c>
      <c r="CQ30" s="217" t="str">
        <f>IF(CQ9&lt;=43331,"na",VLOOKUP(CQ9,'IT Pigs'!1:6000,12))</f>
        <v>na</v>
      </c>
      <c r="CR30" s="217" t="str">
        <f>IF(CR9&lt;=43331,"na",VLOOKUP(CR9,'IT Pigs'!1:6000,12))</f>
        <v>na</v>
      </c>
      <c r="CS30" s="217" t="str">
        <f>IF(CS9&lt;=43331,"na",VLOOKUP(CS9,'IT Pigs'!1:6000,12))</f>
        <v>na</v>
      </c>
      <c r="CT30" s="217" t="str">
        <f>IF(CT9&lt;=43331,"na",VLOOKUP(CT9,'IT Pigs'!1:6000,12))</f>
        <v>na</v>
      </c>
      <c r="CU30" s="217" t="str">
        <f>IF(CU9&lt;=43331,"na",VLOOKUP(CU9,'IT Pigs'!1:6000,12))</f>
        <v>na</v>
      </c>
      <c r="CV30" s="217" t="str">
        <f>IF(CV9&lt;=43331,"na",VLOOKUP(CV9,'IT Pigs'!1:6000,12))</f>
        <v>na</v>
      </c>
      <c r="CW30" s="217" t="str">
        <f>IF(CW9&lt;=43331,"na",VLOOKUP(CW9,'IT Pigs'!1:6000,12))</f>
        <v>na</v>
      </c>
      <c r="CX30" s="217" t="str">
        <f>IF(CX9&lt;=43331,"na",VLOOKUP(CX9,'IT Pigs'!1:6000,12))</f>
        <v>na</v>
      </c>
      <c r="CY30" s="217" t="str">
        <f>IF(CY9&lt;=43331,"na",VLOOKUP(CY9,'IT Pigs'!1:6000,12))</f>
        <v>na</v>
      </c>
      <c r="CZ30" s="217" t="str">
        <f>IF(CZ9&lt;=43331,"na",VLOOKUP(CZ9,'IT Pigs'!1:6000,12))</f>
        <v>na</v>
      </c>
      <c r="DA30" s="217" t="str">
        <f>IF(DA9&lt;=43331,"na",VLOOKUP(DA9,'IT Pigs'!1:6000,12))</f>
        <v>na</v>
      </c>
      <c r="DB30" s="217" t="str">
        <f>IF(DB9&lt;=43331,"na",VLOOKUP(DB9,'IT Pigs'!1:6000,12))</f>
        <v>na</v>
      </c>
      <c r="DC30" s="217" t="str">
        <f>IF(DC9&lt;=43331,"na",VLOOKUP(DC9,'IT Pigs'!1:6000,12))</f>
        <v>na</v>
      </c>
      <c r="DD30" s="217" t="str">
        <f>IF(DD9&lt;=43331,"na",VLOOKUP(DD9,'IT Pigs'!1:6000,12))</f>
        <v>na</v>
      </c>
      <c r="DE30" s="217" t="str">
        <f>IF(DE9&lt;=43331,"na",VLOOKUP(DE9,'IT Pigs'!1:6000,12))</f>
        <v>na</v>
      </c>
      <c r="DF30" s="217" t="str">
        <f>IF(DF9&lt;=43331,"na",VLOOKUP(DF9,'IT Pigs'!1:6000,12))</f>
        <v>na</v>
      </c>
      <c r="DG30" s="217" t="str">
        <f>IF(DG9&lt;=43331,"na",VLOOKUP(DG9,'IT Pigs'!1:6000,12))</f>
        <v>na</v>
      </c>
      <c r="DH30" s="217" t="str">
        <f>IF(DH9&lt;=43331,"na",VLOOKUP(DH9,'IT Pigs'!1:6000,12))</f>
        <v>na</v>
      </c>
      <c r="DI30" s="217" t="str">
        <f>IF(DI9&lt;=43331,"na",VLOOKUP(DI9,'IT Pigs'!1:6000,12))</f>
        <v>na</v>
      </c>
      <c r="DJ30" s="217" t="str">
        <f>IF(DJ9&lt;=43331,"na",VLOOKUP(DJ9,'IT Pigs'!1:6000,12))</f>
        <v>na</v>
      </c>
      <c r="DK30" s="217" t="str">
        <f>IF(DK9&lt;=43331,"na",VLOOKUP(DK9,'IT Pigs'!1:6000,12))</f>
        <v>na</v>
      </c>
      <c r="DL30" s="217" t="str">
        <f>IF(DL9&lt;=43331,"na",VLOOKUP(DL9,'IT Pigs'!1:6000,12))</f>
        <v>na</v>
      </c>
      <c r="DM30" s="217" t="str">
        <f>IF(DM9&lt;=43331,"na",VLOOKUP(DM9,'IT Pigs'!1:6000,12))</f>
        <v>na</v>
      </c>
      <c r="DN30" s="217" t="str">
        <f>IF(DN9&lt;=43331,"na",VLOOKUP(DN9,'IT Pigs'!1:6000,12))</f>
        <v>na</v>
      </c>
      <c r="DO30" s="217" t="str">
        <f>IF(DO9&lt;=43331,"na",VLOOKUP(DO9,'IT Pigs'!1:6000,12))</f>
        <v>na</v>
      </c>
      <c r="DP30" s="217" t="str">
        <f>IF(DP9&lt;=43331,"na",VLOOKUP(DP9,'IT Pigs'!1:6000,12))</f>
        <v>na</v>
      </c>
      <c r="DQ30" s="217" t="str">
        <f>IF(DQ9&lt;=43331,"na",VLOOKUP(DQ9,'IT Pigs'!1:6000,12))</f>
        <v>na</v>
      </c>
      <c r="DR30" s="217" t="str">
        <f>IF(DR9&lt;=43331,"na",VLOOKUP(DR9,'IT Pigs'!1:6000,12))</f>
        <v>na</v>
      </c>
      <c r="DS30" s="217">
        <f>IF(DS9&lt;=43331,"na",VLOOKUP(DS9,'IT Pigs'!1:6000,12))</f>
        <v>258.78816</v>
      </c>
      <c r="DT30" s="217">
        <f>IF(DT9&lt;=43331,"na",VLOOKUP(DT9,'IT Pigs'!1:6000,12))</f>
        <v>267.71707285714285</v>
      </c>
      <c r="DU30" s="217">
        <f>IF(DU9&lt;=43331,"na",VLOOKUP(DU9,'IT Pigs'!1:6000,12))</f>
        <v>273.01718857142862</v>
      </c>
      <c r="DV30" s="217">
        <f>IF(DV9&lt;=43331,"na",VLOOKUP(DV9,'IT Pigs'!1:6000,12))</f>
        <v>272.8501457142857</v>
      </c>
      <c r="DW30" s="217">
        <f>IF(DW9&lt;=43331,"na",VLOOKUP(DW9,'IT Pigs'!1:6000,12))</f>
        <v>272.57518285714286</v>
      </c>
      <c r="DX30" s="217">
        <f>IF(DX9&lt;=43331,"na",VLOOKUP(DX9,'IT Pigs'!1:6000,12))</f>
        <v>272.68796571428567</v>
      </c>
      <c r="DY30" s="217">
        <f>IF(DY9&lt;=43331,"na",VLOOKUP(DY9,'IT Pigs'!1:6000,12))</f>
        <v>271.31533714285723</v>
      </c>
      <c r="DZ30" s="217">
        <f>IF(DZ9&lt;=43331,"na",VLOOKUP(DZ9,'IT Pigs'!1:6000,12))</f>
        <v>268.43762571428573</v>
      </c>
      <c r="EA30" s="217">
        <f>IF(EA9&lt;=43331,"na",VLOOKUP(EA9,'IT Pigs'!1:6000,12))</f>
        <v>267.1317485714286</v>
      </c>
      <c r="EB30" s="217">
        <f>IF(EB9&lt;=43331,"na",VLOOKUP(EB9,'IT Pigs'!1:6000,12))</f>
        <v>266.02982000000003</v>
      </c>
      <c r="EC30" s="217">
        <f>IF(EC9&lt;=43331,"na",VLOOKUP(EC9,'IT Pigs'!1:6000,12))</f>
        <v>266.34286000000003</v>
      </c>
      <c r="ED30" s="217">
        <f>IF(ED9&lt;=43331,"na",VLOOKUP(ED9,'IT Pigs'!1:6000,12))</f>
        <v>266.39135714285715</v>
      </c>
      <c r="EE30" s="217">
        <f>IF(EE9&lt;=43331,"na",VLOOKUP(EE9,'IT Pigs'!1:6000,12))</f>
        <v>269.14207571428568</v>
      </c>
      <c r="EF30" s="217">
        <f>IF(EF9&lt;=43331,"na",VLOOKUP(EF9,'IT Pigs'!1:6000,12))</f>
        <v>272.35592714285713</v>
      </c>
      <c r="EG30" s="217">
        <f>IF(EG9&lt;=43331,"na",VLOOKUP(EG9,'IT Pigs'!1:6000,12))</f>
        <v>272.43355428571425</v>
      </c>
      <c r="EH30" s="217">
        <f>IF(EH9&lt;=43331,"na",VLOOKUP(EH9,'IT Pigs'!1:6000,12))</f>
        <v>271.56372142857145</v>
      </c>
      <c r="EI30" s="217">
        <f>IF(EI9&lt;=43331,"na",VLOOKUP(EI9,'IT Pigs'!1:6000,12))</f>
        <v>268.76298428571425</v>
      </c>
      <c r="EJ30" s="217">
        <f>IF(EJ9&lt;=43331,"na",VLOOKUP(EJ9,'IT Pigs'!1:6000,12))</f>
        <v>266.62115428571423</v>
      </c>
      <c r="EK30" s="217">
        <f>IF(EK9&lt;=43331,"na",VLOOKUP(EK9,'IT Pigs'!1:6000,12))</f>
        <v>264.99816000000004</v>
      </c>
      <c r="EL30" s="217">
        <f>IF(EL9&lt;=43331,"na",VLOOKUP(EL9,'IT Pigs'!1:6000,12))</f>
        <v>264.44543999999996</v>
      </c>
      <c r="EM30" s="217">
        <f>IF(EM9&lt;=43331,"na",VLOOKUP(EM9,'IT Pigs'!1:6000,12))</f>
        <v>269.02183285714284</v>
      </c>
      <c r="EN30" s="217">
        <f>IF(EN9&lt;=43331,"na",VLOOKUP(EN9,'IT Pigs'!1:6000,12))</f>
        <v>263.65241571428572</v>
      </c>
      <c r="EO30" s="217">
        <f>IF(EO9&lt;=43331,"na",VLOOKUP(EO9,'IT Pigs'!1:6000,12))</f>
        <v>259.61448857142858</v>
      </c>
      <c r="EP30" s="217">
        <f>IF(EP9&lt;=43331,"na",VLOOKUP(EP9,'IT Pigs'!1:6000,12))</f>
        <v>256.57715999999999</v>
      </c>
      <c r="EQ30" s="217">
        <f>IF(EQ9&lt;=43331,"na",VLOOKUP(EQ9,'IT Pigs'!1:6000,12))</f>
        <v>253.48148714285713</v>
      </c>
      <c r="ER30" s="217">
        <f>IF(ER9&lt;=43331,"na",VLOOKUP(ER9,'IT Pigs'!1:6000,12))</f>
        <v>245.67359999999999</v>
      </c>
      <c r="ES30" s="217">
        <f>IF(ES9&lt;=43331,"na",VLOOKUP(ES9,'IT Pigs'!1:6000,12))</f>
        <v>237.42452571428575</v>
      </c>
      <c r="ET30" s="217">
        <f>IF(ET9&lt;=43331,"na",VLOOKUP(ET9,'IT Pigs'!1:6000,12))</f>
        <v>227.57554285714284</v>
      </c>
      <c r="EU30" s="217">
        <f>IF(EU9&lt;=43331,"na",VLOOKUP(EU9,'IT Pigs'!1:6000,12))</f>
        <v>224.37088714285713</v>
      </c>
      <c r="EV30" s="217">
        <f>IF(EV9&lt;=43331,"na",VLOOKUP(EV9,'IT Pigs'!1:6000,12))</f>
        <v>223.79929714285711</v>
      </c>
      <c r="EW30" s="217">
        <f>IF(EW9&lt;=43331,"na",VLOOKUP(EW9,'IT Pigs'!1:6000,12))</f>
        <v>234.51987000000005</v>
      </c>
      <c r="EX30" s="217">
        <f>IF(EX9&lt;=43331,"na",VLOOKUP(EX9,'IT Pigs'!1:6000,12))</f>
        <v>248.23627142857143</v>
      </c>
      <c r="EY30" s="217">
        <f>IF(EY9&lt;=43331,"na",VLOOKUP(EY9,'IT Pigs'!1:6000,12))</f>
        <v>263.21829142857143</v>
      </c>
      <c r="EZ30" s="217">
        <f>IF(EZ9&lt;=43331,"na",VLOOKUP(EZ9,'IT Pigs'!1:6000,12))</f>
        <v>275.78834285714288</v>
      </c>
      <c r="FA30" s="217">
        <f>IF(FA9&lt;=43331,"na",VLOOKUP(FA9,'IT Pigs'!1:6000,12))</f>
        <v>283.48009142857137</v>
      </c>
      <c r="FB30" s="217">
        <f>IF(FB9&lt;=43331,"na",VLOOKUP(FB9,'IT Pigs'!1:6000,12))</f>
        <v>283.50914285714288</v>
      </c>
      <c r="FC30" s="217">
        <f>IF(FC9&lt;=43331,"na",VLOOKUP(FC9,'IT Pigs'!1:6000,12))</f>
        <v>287.56254857142858</v>
      </c>
      <c r="FD30" s="217">
        <f>IF(FD9&lt;=43331,"na",VLOOKUP(FD9,'IT Pigs'!1:6000,12))</f>
        <v>283.61849999999993</v>
      </c>
      <c r="FE30" s="217">
        <f>IF(FE9&lt;=43331,"na",VLOOKUP(FE9,'IT Pigs'!1:6000,12))</f>
        <v>285.26441142857135</v>
      </c>
      <c r="FF30" s="217">
        <f>IF(FF9&lt;=43331,"na",VLOOKUP(FF9,'IT Pigs'!1:6000,12))</f>
        <v>288.56549714285717</v>
      </c>
      <c r="FG30" s="217">
        <f>IF(FG9&lt;=43331,"na",VLOOKUP(FG9,'IT Pigs'!1:6000,12))</f>
        <v>289.90748571428571</v>
      </c>
      <c r="FH30" s="217">
        <f>IF(FH9&lt;=43331,"na",VLOOKUP(FH9,'IT Pigs'!1:6000,12))</f>
        <v>287.24358857142857</v>
      </c>
      <c r="FI30" s="217">
        <f>IF(FI9&lt;=43331,"na",VLOOKUP(FI9,'IT Pigs'!1:6000,12))</f>
        <v>288.33546857142858</v>
      </c>
      <c r="FJ30" s="217">
        <f>IF(FJ9&lt;=43331,"na",VLOOKUP(FJ9,'IT Pigs'!1:6000,12))</f>
        <v>284.64552285714279</v>
      </c>
      <c r="FK30" s="217">
        <f>IF(FK9&lt;=43331,"na",VLOOKUP(FK9,'IT Pigs'!1:6000,12))</f>
        <v>281.08203428571426</v>
      </c>
      <c r="FL30" s="217">
        <f>IF(FL9&lt;=43331,"na",VLOOKUP(FL9,'IT Pigs'!1:6000,12))</f>
        <v>275.29216285714284</v>
      </c>
      <c r="FM30" s="217">
        <f>IF(FM9&lt;=43331,"na",VLOOKUP(FM9,'IT Pigs'!1:6000,12))</f>
        <v>272.09270142857139</v>
      </c>
      <c r="FN30" s="217">
        <f>IF(FN9&lt;=43331,"na",VLOOKUP(FN9,'IT Pigs'!1:6000,12))</f>
        <v>272.43335999999994</v>
      </c>
      <c r="FO30" s="217">
        <f>IF(FO9&lt;=43331,"na",VLOOKUP(FO9,'IT Pigs'!1:6000,12))</f>
        <v>279.37594285714289</v>
      </c>
      <c r="FP30" s="217">
        <f>IF(FP9&lt;=43331,"na",VLOOKUP(FP9,'IT Pigs'!1:6000,12))</f>
        <v>290.52332571428565</v>
      </c>
      <c r="FQ30" s="217">
        <f>IF(FQ9&lt;=43331,"na",VLOOKUP(FQ9,'IT Pigs'!1:6000,12))</f>
        <v>318.05205000000007</v>
      </c>
      <c r="FR30" s="217">
        <f>IF(FR9&lt;=43331,"na",VLOOKUP(FR9,'IT Pigs'!1:6000,12))</f>
        <v>317.82730714285725</v>
      </c>
      <c r="FS30" s="217">
        <f>IF(FS9&lt;=43331,"na",VLOOKUP(FS9,'IT Pigs'!1:6000,12))</f>
        <v>328.94319999999999</v>
      </c>
      <c r="FT30" s="217">
        <f>IF(FT9&lt;=43331,"na",VLOOKUP(FT9,'IT Pigs'!1:6000,12))</f>
        <v>336.11539999999997</v>
      </c>
      <c r="FU30" s="217">
        <f>IF(FU9&lt;=43331,"na",VLOOKUP(FU9,'IT Pigs'!1:6000,12))</f>
        <v>338.23660714285717</v>
      </c>
      <c r="FV30" s="217">
        <f>IF(FV9&lt;=43331,"na",VLOOKUP(FV9,'IT Pigs'!1:6000,12))</f>
        <v>334.52625</v>
      </c>
      <c r="FW30" s="217">
        <f>IF(FW9&lt;=43331,"na",VLOOKUP(FW9,'IT Pigs'!1:6000,12))</f>
        <v>332.32017857142853</v>
      </c>
      <c r="FX30" s="217">
        <f>IF(FX9&lt;=43331,"na",VLOOKUP(FX9,'IT Pigs'!1:6000,12))</f>
        <v>330.96595714285718</v>
      </c>
      <c r="FY30" s="217">
        <f>IF(FY9&lt;=43331,"na",VLOOKUP(FY9,'IT Pigs'!1:6000,12))</f>
        <v>332.40906285714283</v>
      </c>
      <c r="FZ30" s="217">
        <f>IF(FZ9&lt;=43331,"na",VLOOKUP(FZ9,'IT Pigs'!1:6000,12))</f>
        <v>333.76928571428573</v>
      </c>
      <c r="GA30" s="217">
        <f>IF(GA9&lt;=43331,"na",VLOOKUP(GA9,'IT Pigs'!1:6000,12))</f>
        <v>331.37692714285714</v>
      </c>
      <c r="GB30" s="217">
        <f>IF(GB9&lt;=43331,"na",VLOOKUP(GB9,'IT Pigs'!1:6000,12))</f>
        <v>332.37159999999994</v>
      </c>
      <c r="GC30" s="217">
        <f>IF(GC9&lt;=43331,"na",VLOOKUP(GC9,'IT Pigs'!1:6000,12))</f>
        <v>335.4280314285715</v>
      </c>
      <c r="GD30" s="217">
        <f>IF(GD9&lt;=43331,"na",VLOOKUP(GD9,'IT Pigs'!1:6000,12))</f>
        <v>342.14594285714287</v>
      </c>
      <c r="GE30" s="217">
        <f>IF(GE9&lt;=43331,"na",VLOOKUP(GE9,'IT Pigs'!1:6000,12))</f>
        <v>349.11529714285717</v>
      </c>
      <c r="GF30" s="217">
        <f>IF(GF9&lt;=43331,"na",VLOOKUP(GF9,'IT Pigs'!1:6000,12))</f>
        <v>353.01690285714284</v>
      </c>
      <c r="GG30" s="217">
        <f>IF(GG9&lt;=43331,"na",VLOOKUP(GG9,'IT Pigs'!1:6000,12))</f>
        <v>353.84579999999994</v>
      </c>
      <c r="GH30" s="217">
        <f>IF(GH9&lt;=43331,"na",VLOOKUP(GH9,'IT Pigs'!1:6000,12))</f>
        <v>351.08915142857137</v>
      </c>
      <c r="GI30" s="217">
        <f>IF(GI9&lt;=43331,"na",VLOOKUP(GI9,'IT Pigs'!1:6000,12))</f>
        <v>348.08055428571424</v>
      </c>
      <c r="GJ30" s="217">
        <f>IF(GJ9&lt;=43331,"na",VLOOKUP(GJ9,'IT Pigs'!1:6000,12))</f>
        <v>344.24350714285714</v>
      </c>
      <c r="GK30" s="217">
        <f>IF(GK9&lt;=43331,"na",VLOOKUP(GK9,'IT Pigs'!1:6000,12))</f>
        <v>347.51985714285718</v>
      </c>
      <c r="GL30" s="217">
        <f>IF(GL9&lt;=43331,"na",VLOOKUP(GL9,'IT Pigs'!1:6000,12))</f>
        <v>340.31771428571426</v>
      </c>
      <c r="GM30" s="217">
        <f>IF(GM9&lt;=43331,"na",VLOOKUP(GM9,'IT Pigs'!1:6000,12))</f>
        <v>340.16342857142854</v>
      </c>
      <c r="GN30" s="217">
        <f>IF(GN9&lt;=43331,"na",VLOOKUP(GN9,'IT Pigs'!1:6000,12))</f>
        <v>337.18949285714291</v>
      </c>
      <c r="GO30" s="217">
        <f>IF(GO9&lt;=43331,"na",VLOOKUP(GO9,'IT Pigs'!1:6000,12))</f>
        <v>329.52690142857148</v>
      </c>
      <c r="GP30" s="217">
        <f>IF(GP9&lt;=43331,"na",VLOOKUP(GP9,'IT Pigs'!1:6000,12))</f>
        <v>322.18262000000004</v>
      </c>
      <c r="GQ30" s="217">
        <f>IF(GQ9&lt;=43331,"na",VLOOKUP(GQ9,'IT Pigs'!1:6000,12))</f>
        <v>314.89746857142859</v>
      </c>
      <c r="GR30" s="217">
        <f>IF(GR9&lt;=43331,"na",VLOOKUP(GR9,'IT Pigs'!1:6000,12))</f>
        <v>302.15417142857149</v>
      </c>
      <c r="GS30" s="217">
        <f>IF(GS9&lt;=43331,"na",VLOOKUP(GS9,'IT Pigs'!1:6000,12))</f>
        <v>295.05343714285709</v>
      </c>
      <c r="GT30" s="217">
        <f>IF(GT9&lt;=43331,"na",VLOOKUP(GT9,'IT Pigs'!1:6000,12))</f>
        <v>298.74970285714289</v>
      </c>
      <c r="GU30" s="217">
        <f>IF(GU9&lt;=43331,"na",VLOOKUP(GU9,'IT Pigs'!1:6000,12))</f>
        <v>303.64400000000001</v>
      </c>
      <c r="GV30" s="217">
        <f>IF(GV9&lt;=43331,"na",VLOOKUP(GV9,'IT Pigs'!1:6000,12))</f>
        <v>304.67079428571424</v>
      </c>
      <c r="GW30" s="217">
        <f>IF(GW9&lt;=43331,"na",VLOOKUP(GW9,'IT Pigs'!1:6000,12))</f>
        <v>315.3750457142857</v>
      </c>
      <c r="GX30" s="217">
        <f>IF(GX9&lt;=43331,"na",VLOOKUP(GX9,'IT Pigs'!1:6000,12))</f>
        <v>315.5693</v>
      </c>
      <c r="GY30" s="217">
        <f>IF(GY9&lt;=43331,"na",VLOOKUP(GY9,'IT Pigs'!1:6000,12))</f>
        <v>306.05380571428566</v>
      </c>
      <c r="GZ30" s="217">
        <f>IF(GZ9&lt;=43331,"na",VLOOKUP(GZ9,'IT Pigs'!1:6000,12))</f>
        <v>303.6822228571429</v>
      </c>
      <c r="HA30" s="217">
        <f>IF(HA9&lt;=43331,"na",VLOOKUP(HA9,'IT Pigs'!1:6000,12))</f>
        <v>301.95271714285713</v>
      </c>
      <c r="HB30" s="217">
        <f>IF(HB9&lt;=43331,"na",VLOOKUP(HB9,'IT Pigs'!1:6000,12))</f>
        <v>294.02735999999999</v>
      </c>
      <c r="HC30" s="217">
        <f>IF(HC9&lt;=43331,"na",VLOOKUP(HC9,'IT Pigs'!1:6000,12))</f>
        <v>279.69738857142852</v>
      </c>
      <c r="HD30" s="217">
        <f>IF(HD9&lt;=43331,"na",VLOOKUP(HD9,'IT Pigs'!1:6000,12))</f>
        <v>265.63693714285716</v>
      </c>
      <c r="HE30" s="217">
        <f>IF(HE9&lt;=43331,"na",VLOOKUP(HE9,'IT Pigs'!1:6000,12))</f>
        <v>255.77958571428573</v>
      </c>
      <c r="HF30" s="217">
        <f>IF(HF9&lt;=43331,"na",VLOOKUP(HF9,'IT Pigs'!1:6000,12))</f>
        <v>250.34119999999996</v>
      </c>
      <c r="HG30" s="217">
        <f>IF(HG9&lt;=43331,"na",VLOOKUP(HG9,'IT Pigs'!1:6000,12))</f>
        <v>244.70744999999999</v>
      </c>
      <c r="HH30" s="217">
        <f>IF(HH9&lt;=43331,"na",VLOOKUP(HH9,'IT Pigs'!1:6000,12))</f>
        <v>244.33109999999996</v>
      </c>
      <c r="HI30" s="217">
        <f>IF(HI9&lt;=43331,"na",VLOOKUP(HI9,'IT Pigs'!1:6000,12))</f>
        <v>244.01325000000003</v>
      </c>
      <c r="HJ30" s="217">
        <f>IF(HJ9&lt;=43331,"na",VLOOKUP(HJ9,'IT Pigs'!1:6000,12))</f>
        <v>245.37123</v>
      </c>
      <c r="HK30" s="217">
        <f>IF(HK9&lt;=43331,"na",VLOOKUP(HK9,'IT Pigs'!1:6000,12))</f>
        <v>253.23559999999995</v>
      </c>
      <c r="HL30" s="217">
        <f>IF(HL9&lt;=43331,"na",VLOOKUP(HL9,'IT Pigs'!1:6000,12))</f>
        <v>257.32550285714285</v>
      </c>
      <c r="HM30" s="217">
        <f>IF(HM9&lt;=43331,"na",VLOOKUP(HM9,'IT Pigs'!1:6000,12))</f>
        <v>255.3943028571428</v>
      </c>
      <c r="HN30" s="217">
        <f>IF(HN9&lt;=43331,"na",VLOOKUP(HN9,'IT Pigs'!1:6000,12))</f>
        <v>257.16484000000003</v>
      </c>
      <c r="HO30" s="217">
        <f>IF(HO9&lt;=43331,"na",VLOOKUP(HO9,'IT Pigs'!1:6000,12))</f>
        <v>258.0326628571429</v>
      </c>
      <c r="HP30" s="217">
        <f>IF(HP9&lt;=43331,"na",VLOOKUP(HP9,'IT Pigs'!1:6000,12))</f>
        <v>259.96132</v>
      </c>
      <c r="HQ30" s="217">
        <f>IF(HQ9&lt;=43331,"na",VLOOKUP(HQ9,'IT Pigs'!1:6000,12))</f>
        <v>260.69657857142863</v>
      </c>
      <c r="HR30" s="217">
        <f>IF(HR9&lt;=43331,"na",VLOOKUP(HR9,'IT Pigs'!1:6000,12))</f>
        <v>265.25729999999999</v>
      </c>
      <c r="HS30" s="217">
        <f>IF(HS9&lt;=43331,"na",VLOOKUP(HS9,'IT Pigs'!1:6000,12))</f>
        <v>267.80956714285719</v>
      </c>
      <c r="HT30" s="217">
        <f>IF(HT9&lt;=43331,"na",VLOOKUP(HT9,'IT Pigs'!1:6000,12))</f>
        <v>271.83688285714288</v>
      </c>
      <c r="HU30" s="217">
        <f>IF(HU9&lt;=43331,"na",VLOOKUP(HU9,'IT Pigs'!1:6000,12))</f>
        <v>278.42568</v>
      </c>
      <c r="HV30" s="217">
        <f>IF(HV9&lt;=43331,"na",VLOOKUP(HV9,'IT Pigs'!1:6000,12))</f>
        <v>292.21638857142852</v>
      </c>
      <c r="HW30" s="217">
        <f>IF(HW9&lt;=43331,"na",VLOOKUP(HW9,'IT Pigs'!1:6000,12))</f>
        <v>300.95499428571418</v>
      </c>
      <c r="HX30" s="217">
        <f>IF(HX9&lt;=43331,"na",VLOOKUP(HX9,'IT Pigs'!1:6000,12))</f>
        <v>300.10500571428571</v>
      </c>
      <c r="HY30" s="217">
        <f>IF(HY9&lt;=43331,"na",VLOOKUP(HY9,'IT Pigs'!1:6000,12))</f>
        <v>298.06671999999998</v>
      </c>
      <c r="HZ30" s="217">
        <f>IF(HZ9&lt;=43331,"na",VLOOKUP(HZ9,'IT Pigs'!1:6000,12))</f>
        <v>296.81042571428571</v>
      </c>
      <c r="IA30" s="217">
        <f>IF(IA9&lt;=43331,"na",VLOOKUP(IA9,'IT Pigs'!1:6000,12))</f>
        <v>293.06066857142861</v>
      </c>
      <c r="IB30" s="217">
        <f>IF(IB9&lt;=43331,"na",VLOOKUP(IB9,'IT Pigs'!1:6000,12))</f>
        <v>289.47381571428565</v>
      </c>
      <c r="IC30" s="217">
        <f>IF(IC9&lt;=43331,"na",VLOOKUP(IC9,'IT Pigs'!1:6000,12))</f>
        <v>286.05042285714285</v>
      </c>
      <c r="ID30" s="217">
        <f>IF(ID9&lt;=43331,"na",VLOOKUP(ID9,'IT Pigs'!1:6000,12))</f>
        <v>281.49843428571432</v>
      </c>
      <c r="IE30" s="217">
        <f>IF(IE9&lt;=43331,"na",VLOOKUP(IE9,'IT Pigs'!1:6000,12))</f>
        <v>275.38031571428564</v>
      </c>
      <c r="IF30" s="217">
        <f>IF(IF9&lt;=43331,"na",VLOOKUP(IF9,'IT Pigs'!1:6000,12))</f>
        <v>265.86761142857148</v>
      </c>
      <c r="IG30" s="217">
        <f>IF(IG9&lt;=43331,"na",VLOOKUP(IG9,'IT Pigs'!1:6000,12))</f>
        <v>257.80245000000008</v>
      </c>
      <c r="IH30" s="217">
        <f>IF(IH9&lt;=43331,"na",VLOOKUP(IH9,'IT Pigs'!1:6000,12))</f>
        <v>255.80164000000002</v>
      </c>
      <c r="II30" s="217">
        <f>IF(II9&lt;=43331,"na",VLOOKUP(II9,'IT Pigs'!1:6000,12))</f>
        <v>258.97878857142854</v>
      </c>
      <c r="IJ30" s="217">
        <f>IF(IJ9&lt;=43331,"na",VLOOKUP(IJ9,'IT Pigs'!1:6000,12))</f>
        <v>257.80911428571426</v>
      </c>
      <c r="IK30" s="217">
        <f>IF(IK9&lt;=43331,"na",VLOOKUP(IK9,'IT Pigs'!1:6000,12))</f>
        <v>257.08937714285713</v>
      </c>
      <c r="IL30" s="217">
        <f>IF(IL9&lt;=43331,"na",VLOOKUP(IL9,'IT Pigs'!1:6000,12))</f>
        <v>256.03898285714286</v>
      </c>
      <c r="IM30" s="217">
        <f>IF(IM9&lt;=43331,"na",VLOOKUP(IM9,'IT Pigs'!1:6000,12))</f>
        <v>264.31823000000003</v>
      </c>
      <c r="IN30" s="217">
        <f>IF(IN9&lt;=43331,"na",VLOOKUP(IN9,'IT Pigs'!1:6000,12))</f>
        <v>271.74342857142852</v>
      </c>
      <c r="IO30" s="217">
        <f>IF(IO9&lt;=43331,"na",VLOOKUP(IO9,'IT Pigs'!1:6000,12))</f>
        <v>276.54519857142856</v>
      </c>
      <c r="IP30" s="217">
        <f>IF(IP9&lt;=43331,"na",VLOOKUP(IP9,'IT Pigs'!1:6000,12))</f>
        <v>278.25199714285714</v>
      </c>
      <c r="IQ30" s="217">
        <f>IF(IQ9&lt;=43331,"na",VLOOKUP(IQ9,'IT Pigs'!1:6000,12))</f>
        <v>276.12801142857143</v>
      </c>
      <c r="IR30" s="217">
        <f>IF(IR9&lt;=43331,"na",VLOOKUP(IR9,'IT Pigs'!1:6000,12))</f>
        <v>275.47220000000004</v>
      </c>
      <c r="IS30" s="217">
        <f>IF(IS9&lt;=43331,"na",VLOOKUP(IS9,'IT Pigs'!1:6000,12))</f>
        <v>273.10239714285711</v>
      </c>
      <c r="IT30" s="217">
        <f>IF(IT9&lt;=43331,"na",VLOOKUP(IT9,'IT Pigs'!1:6000,12))</f>
        <v>271.78494285714294</v>
      </c>
      <c r="IU30" s="217">
        <f>IF(IU9&lt;=43331,"na",VLOOKUP(IU9,'IT Pigs'!1:6000,12))</f>
        <v>267.18126428571429</v>
      </c>
      <c r="IV30" s="217">
        <f>IF(IV9&lt;=43331,"na",VLOOKUP(IV9,'IT Pigs'!1:6000,12))</f>
        <v>265.17806142857137</v>
      </c>
      <c r="IW30" s="217">
        <f>IF(IW9&lt;=43331,"na",VLOOKUP(IW9,'IT Pigs'!1:6000,12))</f>
        <v>264.95381571428572</v>
      </c>
      <c r="IX30" s="217">
        <f>IF(IX9&lt;=43331,"na",VLOOKUP(IX9,'IT Pigs'!1:6000,12))</f>
        <v>265.5272314285715</v>
      </c>
      <c r="IY30" s="217">
        <f>IF(IY9&lt;=43331,"na",VLOOKUP(IY9,'IT Pigs'!1:6000,12))</f>
        <v>263.44236428571429</v>
      </c>
      <c r="IZ30" s="217">
        <f>IF(IZ9&lt;=43331,"na",VLOOKUP(IZ9,'IT Pigs'!1:6000,12))</f>
        <v>265.48352999999997</v>
      </c>
      <c r="JA30" s="217">
        <f>IF(JA9&lt;=43331,"na",VLOOKUP(JA9,'IT Pigs'!1:6000,12))</f>
        <v>268.00497000000001</v>
      </c>
      <c r="JB30" s="217">
        <f>IF(JB9&lt;=43331,"na",VLOOKUP(JB9,'IT Pigs'!1:6000,12))</f>
        <v>263.33261714285709</v>
      </c>
      <c r="JC30" s="217">
        <f>IF(JC9&lt;=43331,"na",VLOOKUP(JC9,'IT Pigs'!1:6000,12))</f>
        <v>264.21899428571419</v>
      </c>
      <c r="JD30" s="217">
        <f>IF(JD9&lt;=43331,"na",VLOOKUP(JD9,'IT Pigs'!1:6000,12))</f>
        <v>263.64313142857145</v>
      </c>
      <c r="JE30" s="217">
        <f>IF(JE9&lt;=43331,"na",VLOOKUP(JE9,'IT Pigs'!1:6000,12))</f>
        <v>261.89382857142857</v>
      </c>
      <c r="JF30" s="240"/>
      <c r="JG30" s="266"/>
      <c r="JH30" s="240"/>
      <c r="JW30" s="231"/>
      <c r="JX30" s="231"/>
    </row>
    <row r="31" spans="2:284" ht="15" customHeight="1">
      <c r="B31" s="281"/>
      <c r="C31" s="220"/>
      <c r="D31" s="214" t="s">
        <v>98</v>
      </c>
      <c r="E31" s="216" t="str">
        <f>IF(E9&lt;=43331,"na",VLOOKUP(E9,'IT Pigs'!1:6000,22))</f>
        <v>na</v>
      </c>
      <c r="F31" s="216" t="str">
        <f>IF(F9&lt;=43331,"na",VLOOKUP(F9,'IT Pigs'!1:6000,22))</f>
        <v>na</v>
      </c>
      <c r="G31" s="216" t="str">
        <f>IF(G9&lt;=43331,"na",VLOOKUP(G9,'IT Pigs'!1:6000,22))</f>
        <v>na</v>
      </c>
      <c r="H31" s="216" t="str">
        <f>IF(H9&lt;=43331,"na",VLOOKUP(H9,'IT Pigs'!1:6000,22))</f>
        <v>na</v>
      </c>
      <c r="I31" s="216" t="str">
        <f>IF(I9&lt;=43331,"na",VLOOKUP(I9,'IT Pigs'!1:6000,22))</f>
        <v>na</v>
      </c>
      <c r="J31" s="216" t="str">
        <f>IF(J9&lt;=43331,"na",VLOOKUP(J9,'IT Pigs'!1:6000,22))</f>
        <v>na</v>
      </c>
      <c r="K31" s="216" t="str">
        <f>IF(K9&lt;=43331,"na",VLOOKUP(K9,'IT Pigs'!1:6000,22))</f>
        <v>na</v>
      </c>
      <c r="L31" s="216" t="str">
        <f>IF(L9&lt;=43331,"na",VLOOKUP(L9,'IT Pigs'!1:6000,22))</f>
        <v>na</v>
      </c>
      <c r="M31" s="216" t="str">
        <f>IF(M9&lt;=43331,"na",VLOOKUP(M9,'IT Pigs'!1:6000,22))</f>
        <v>na</v>
      </c>
      <c r="N31" s="216" t="str">
        <f>IF(N9&lt;=43331,"na",VLOOKUP(N9,'IT Pigs'!1:6000,22))</f>
        <v>na</v>
      </c>
      <c r="O31" s="216" t="str">
        <f>IF(O9&lt;=43331,"na",VLOOKUP(O9,'IT Pigs'!1:6000,22))</f>
        <v>na</v>
      </c>
      <c r="P31" s="216" t="str">
        <f>IF(P9&lt;=43331,"na",VLOOKUP(P9,'IT Pigs'!1:6000,22))</f>
        <v>na</v>
      </c>
      <c r="Q31" s="216" t="str">
        <f>IF(Q9&lt;=43331,"na",VLOOKUP(Q9,'IT Pigs'!1:6000,22))</f>
        <v>na</v>
      </c>
      <c r="R31" s="216" t="str">
        <f>IF(R9&lt;=43331,"na",VLOOKUP(R9,'IT Pigs'!1:6000,22))</f>
        <v>na</v>
      </c>
      <c r="S31" s="216" t="str">
        <f>IF(S9&lt;=43331,"na",VLOOKUP(S9,'IT Pigs'!1:6000,22))</f>
        <v>na</v>
      </c>
      <c r="T31" s="216" t="str">
        <f>IF(T9&lt;=43331,"na",VLOOKUP(T9,'IT Pigs'!1:6000,22))</f>
        <v>na</v>
      </c>
      <c r="U31" s="216" t="str">
        <f>IF(U9&lt;=43331,"na",VLOOKUP(U9,'IT Pigs'!1:6000,22))</f>
        <v>na</v>
      </c>
      <c r="V31" s="216" t="str">
        <f>IF(V9&lt;=43331,"na",VLOOKUP(V9,'IT Pigs'!1:6000,22))</f>
        <v>na</v>
      </c>
      <c r="W31" s="216" t="str">
        <f>IF(W9&lt;=43331,"na",VLOOKUP(W9,'IT Pigs'!1:6000,22))</f>
        <v>na</v>
      </c>
      <c r="X31" s="216" t="str">
        <f>IF(X9&lt;=43331,"na",VLOOKUP(X9,'IT Pigs'!1:6000,22))</f>
        <v>na</v>
      </c>
      <c r="Y31" s="216" t="str">
        <f>IF(Y9&lt;=43331,"na",VLOOKUP(Y9,'IT Pigs'!1:6000,22))</f>
        <v>na</v>
      </c>
      <c r="Z31" s="216" t="str">
        <f>IF(Z9&lt;=43331,"na",VLOOKUP(Z9,'IT Pigs'!1:6000,22))</f>
        <v>na</v>
      </c>
      <c r="AA31" s="216" t="str">
        <f>IF(AA9&lt;=43331,"na",VLOOKUP(AA9,'IT Pigs'!1:6000,22))</f>
        <v>na</v>
      </c>
      <c r="AB31" s="216" t="str">
        <f>IF(AB9&lt;=43331,"na",VLOOKUP(AB9,'IT Pigs'!1:6000,22))</f>
        <v>na</v>
      </c>
      <c r="AC31" s="216" t="str">
        <f>IF(AC9&lt;=43331,"na",VLOOKUP(AC9,'IT Pigs'!1:6000,22))</f>
        <v>na</v>
      </c>
      <c r="AD31" s="216" t="str">
        <f>IF(AD9&lt;=43331,"na",VLOOKUP(AD9,'IT Pigs'!1:6000,22))</f>
        <v>na</v>
      </c>
      <c r="AE31" s="216" t="str">
        <f>IF(AE9&lt;=43331,"na",VLOOKUP(AE9,'IT Pigs'!1:6000,22))</f>
        <v>na</v>
      </c>
      <c r="AF31" s="216" t="str">
        <f>IF(AF9&lt;=43331,"na",VLOOKUP(AF9,'IT Pigs'!1:6000,22))</f>
        <v>na</v>
      </c>
      <c r="AG31" s="216" t="str">
        <f>IF(AG9&lt;=43331,"na",VLOOKUP(AG9,'IT Pigs'!1:6000,22))</f>
        <v>na</v>
      </c>
      <c r="AH31" s="216" t="str">
        <f>IF(AH9&lt;=43331,"na",VLOOKUP(AH9,'IT Pigs'!1:6000,22))</f>
        <v>na</v>
      </c>
      <c r="AI31" s="216" t="str">
        <f>IF(AI9&lt;=43331,"na",VLOOKUP(AI9,'IT Pigs'!1:6000,22))</f>
        <v>na</v>
      </c>
      <c r="AJ31" s="216" t="str">
        <f>IF(AJ9&lt;=43331,"na",VLOOKUP(AJ9,'IT Pigs'!1:6000,22))</f>
        <v>na</v>
      </c>
      <c r="AK31" s="216" t="str">
        <f>IF(AK9&lt;=43331,"na",VLOOKUP(AK9,'IT Pigs'!1:6000,22))</f>
        <v>na</v>
      </c>
      <c r="AL31" s="216" t="str">
        <f>IF(AL9&lt;=43331,"na",VLOOKUP(AL9,'IT Pigs'!1:6000,22))</f>
        <v>na</v>
      </c>
      <c r="AM31" s="216" t="str">
        <f>IF(AM9&lt;=43331,"na",VLOOKUP(AM9,'IT Pigs'!1:6000,22))</f>
        <v>na</v>
      </c>
      <c r="AN31" s="216" t="str">
        <f>IF(AN9&lt;=43331,"na",VLOOKUP(AN9,'IT Pigs'!1:6000,22))</f>
        <v>na</v>
      </c>
      <c r="AO31" s="216" t="str">
        <f>IF(AO9&lt;=43331,"na",VLOOKUP(AO9,'IT Pigs'!1:6000,22))</f>
        <v>na</v>
      </c>
      <c r="AP31" s="216" t="str">
        <f>IF(AP9&lt;=43331,"na",VLOOKUP(AP9,'IT Pigs'!1:6000,22))</f>
        <v>na</v>
      </c>
      <c r="AQ31" s="216" t="str">
        <f>IF(AQ9&lt;=43331,"na",VLOOKUP(AQ9,'IT Pigs'!1:6000,22))</f>
        <v>na</v>
      </c>
      <c r="AR31" s="216" t="str">
        <f>IF(AR9&lt;=43331,"na",VLOOKUP(AR9,'IT Pigs'!1:6000,22))</f>
        <v>na</v>
      </c>
      <c r="AS31" s="216" t="str">
        <f>IF(AS9&lt;=43331,"na",VLOOKUP(AS9,'IT Pigs'!1:6000,22))</f>
        <v>na</v>
      </c>
      <c r="AT31" s="216" t="str">
        <f>IF(AT9&lt;=43331,"na",VLOOKUP(AT9,'IT Pigs'!1:6000,22))</f>
        <v>na</v>
      </c>
      <c r="AU31" s="216" t="str">
        <f>IF(AU9&lt;=43331,"na",VLOOKUP(AU9,'IT Pigs'!1:6000,22))</f>
        <v>na</v>
      </c>
      <c r="AV31" s="216" t="str">
        <f>IF(AV9&lt;=43331,"na",VLOOKUP(AV9,'IT Pigs'!1:6000,22))</f>
        <v>na</v>
      </c>
      <c r="AW31" s="216" t="str">
        <f>IF(AW9&lt;=43331,"na",VLOOKUP(AW9,'IT Pigs'!1:6000,22))</f>
        <v>na</v>
      </c>
      <c r="AX31" s="216" t="str">
        <f>IF(AX9&lt;=43331,"na",VLOOKUP(AX9,'IT Pigs'!1:6000,22))</f>
        <v>na</v>
      </c>
      <c r="AY31" s="216" t="str">
        <f>IF(AY9&lt;=43331,"na",VLOOKUP(AY9,'IT Pigs'!1:6000,22))</f>
        <v>na</v>
      </c>
      <c r="AZ31" s="216" t="str">
        <f>IF(AZ9&lt;=43331,"na",VLOOKUP(AZ9,'IT Pigs'!1:6000,22))</f>
        <v>na</v>
      </c>
      <c r="BA31" s="216" t="str">
        <f>IF(BA9&lt;=43331,"na",VLOOKUP(BA9,'IT Pigs'!1:6000,22))</f>
        <v>na</v>
      </c>
      <c r="BB31" s="216" t="str">
        <f>IF(BB9&lt;=43331,"na",VLOOKUP(BB9,'IT Pigs'!1:6000,22))</f>
        <v>na</v>
      </c>
      <c r="BC31" s="216" t="str">
        <f>IF(BC9&lt;=43331,"na",VLOOKUP(BC9,'IT Pigs'!1:6000,22))</f>
        <v>na</v>
      </c>
      <c r="BD31" s="216" t="str">
        <f>IF(BD9&lt;=43331,"na",VLOOKUP(BD9,'IT Pigs'!1:6000,22))</f>
        <v>na</v>
      </c>
      <c r="BE31" s="216" t="str">
        <f>IF(BE9&lt;=43331,"na",VLOOKUP(BE9,'IT Pigs'!1:6000,22))</f>
        <v>na</v>
      </c>
      <c r="BF31" s="216" t="str">
        <f>IF(BF9&lt;=43331,"na",VLOOKUP(BF9,'IT Pigs'!1:6000,22))</f>
        <v>na</v>
      </c>
      <c r="BG31" s="216" t="str">
        <f>IF(BG9&lt;=43331,"na",VLOOKUP(BG9,'IT Pigs'!1:6000,22))</f>
        <v>na</v>
      </c>
      <c r="BH31" s="216" t="str">
        <f>IF(BH9&lt;=43331,"na",VLOOKUP(BH9,'IT Pigs'!1:6000,22))</f>
        <v>na</v>
      </c>
      <c r="BI31" s="216" t="str">
        <f>IF(BI9&lt;=43331,"na",VLOOKUP(BI9,'IT Pigs'!1:6000,22))</f>
        <v>na</v>
      </c>
      <c r="BJ31" s="216" t="str">
        <f>IF(BJ9&lt;=43331,"na",VLOOKUP(BJ9,'IT Pigs'!1:6000,22))</f>
        <v>na</v>
      </c>
      <c r="BK31" s="216" t="str">
        <f>IF(BK9&lt;=43331,"na",VLOOKUP(BK9,'IT Pigs'!1:6000,22))</f>
        <v>na</v>
      </c>
      <c r="BL31" s="216" t="str">
        <f>IF(BL9&lt;=43331,"na",VLOOKUP(BL9,'IT Pigs'!1:6000,22))</f>
        <v>na</v>
      </c>
      <c r="BM31" s="216" t="str">
        <f>IF(BM9&lt;=43331,"na",VLOOKUP(BM9,'IT Pigs'!1:6000,22))</f>
        <v>na</v>
      </c>
      <c r="BN31" s="216" t="str">
        <f>IF(BN9&lt;=43331,"na",VLOOKUP(BN9,'IT Pigs'!1:6000,22))</f>
        <v>na</v>
      </c>
      <c r="BO31" s="216" t="str">
        <f>IF(BO9&lt;=43331,"na",VLOOKUP(BO9,'IT Pigs'!1:6000,22))</f>
        <v>na</v>
      </c>
      <c r="BP31" s="216" t="str">
        <f>IF(BP9&lt;=43331,"na",VLOOKUP(BP9,'IT Pigs'!1:6000,22))</f>
        <v>na</v>
      </c>
      <c r="BQ31" s="216" t="str">
        <f>IF(BQ9&lt;=43331,"na",VLOOKUP(BQ9,'IT Pigs'!1:6000,22))</f>
        <v>na</v>
      </c>
      <c r="BR31" s="216" t="str">
        <f>IF(BR9&lt;=43331,"na",VLOOKUP(BR9,'IT Pigs'!1:6000,22))</f>
        <v>na</v>
      </c>
      <c r="BS31" s="216" t="str">
        <f>IF(BS9&lt;=43331,"na",VLOOKUP(BS9,'IT Pigs'!1:6000,22))</f>
        <v>na</v>
      </c>
      <c r="BT31" s="216" t="str">
        <f>IF(BT9&lt;=43331,"na",VLOOKUP(BT9,'IT Pigs'!1:6000,22))</f>
        <v>na</v>
      </c>
      <c r="BU31" s="216" t="str">
        <f>IF(BU9&lt;=43331,"na",VLOOKUP(BU9,'IT Pigs'!1:6000,22))</f>
        <v>na</v>
      </c>
      <c r="BV31" s="216" t="str">
        <f>IF(BV9&lt;=43331,"na",VLOOKUP(BV9,'IT Pigs'!1:6000,22))</f>
        <v>na</v>
      </c>
      <c r="BW31" s="216" t="str">
        <f>IF(BW9&lt;=43331,"na",VLOOKUP(BW9,'IT Pigs'!1:6000,22))</f>
        <v>na</v>
      </c>
      <c r="BX31" s="216" t="str">
        <f>IF(BX9&lt;=43331,"na",VLOOKUP(BX9,'IT Pigs'!1:6000,22))</f>
        <v>na</v>
      </c>
      <c r="BY31" s="216" t="str">
        <f>IF(BY9&lt;=43331,"na",VLOOKUP(BY9,'IT Pigs'!1:6000,22))</f>
        <v>na</v>
      </c>
      <c r="BZ31" s="216" t="str">
        <f>IF(BZ9&lt;=43331,"na",VLOOKUP(BZ9,'IT Pigs'!1:6000,22))</f>
        <v>na</v>
      </c>
      <c r="CA31" s="216" t="str">
        <f>IF(CA9&lt;=43331,"na",VLOOKUP(CA9,'IT Pigs'!1:6000,22))</f>
        <v>na</v>
      </c>
      <c r="CB31" s="216" t="str">
        <f>IF(CB9&lt;=43331,"na",VLOOKUP(CB9,'IT Pigs'!1:6000,22))</f>
        <v>na</v>
      </c>
      <c r="CC31" s="216" t="str">
        <f>IF(CC9&lt;=43331,"na",VLOOKUP(CC9,'IT Pigs'!1:6000,22))</f>
        <v>na</v>
      </c>
      <c r="CD31" s="216" t="str">
        <f>IF(CD9&lt;=43331,"na",VLOOKUP(CD9,'IT Pigs'!1:6000,22))</f>
        <v>na</v>
      </c>
      <c r="CE31" s="216" t="str">
        <f>IF(CE9&lt;=43331,"na",VLOOKUP(CE9,'IT Pigs'!1:6000,22))</f>
        <v>na</v>
      </c>
      <c r="CF31" s="216" t="str">
        <f>IF(CF9&lt;=43331,"na",VLOOKUP(CF9,'IT Pigs'!1:6000,22))</f>
        <v>na</v>
      </c>
      <c r="CG31" s="216" t="str">
        <f>IF(CG9&lt;=43331,"na",VLOOKUP(CG9,'IT Pigs'!1:6000,22))</f>
        <v>na</v>
      </c>
      <c r="CH31" s="216" t="str">
        <f>IF(CH9&lt;=43331,"na",VLOOKUP(CH9,'IT Pigs'!1:6000,22))</f>
        <v>na</v>
      </c>
      <c r="CI31" s="216" t="str">
        <f>IF(CI9&lt;=43331,"na",VLOOKUP(CI9,'IT Pigs'!1:6000,22))</f>
        <v>na</v>
      </c>
      <c r="CJ31" s="216" t="str">
        <f>IF(CJ9&lt;=43331,"na",VLOOKUP(CJ9,'IT Pigs'!1:6000,22))</f>
        <v>na</v>
      </c>
      <c r="CK31" s="216" t="str">
        <f>IF(CK9&lt;=43331,"na",VLOOKUP(CK9,'IT Pigs'!1:6000,22))</f>
        <v>na</v>
      </c>
      <c r="CL31" s="216" t="str">
        <f>IF(CL9&lt;=43331,"na",VLOOKUP(CL9,'IT Pigs'!1:6000,22))</f>
        <v>na</v>
      </c>
      <c r="CM31" s="216" t="str">
        <f>IF(CM9&lt;=43331,"na",VLOOKUP(CM9,'IT Pigs'!1:6000,22))</f>
        <v>na</v>
      </c>
      <c r="CN31" s="216" t="str">
        <f>IF(CN9&lt;=43331,"na",VLOOKUP(CN9,'IT Pigs'!1:6000,22))</f>
        <v>na</v>
      </c>
      <c r="CO31" s="216" t="str">
        <f>IF(CO9&lt;=43331,"na",VLOOKUP(CO9,'IT Pigs'!1:6000,22))</f>
        <v>na</v>
      </c>
      <c r="CP31" s="216" t="str">
        <f>IF(CP9&lt;=43331,"na",VLOOKUP(CP9,'IT Pigs'!1:6000,22))</f>
        <v>na</v>
      </c>
      <c r="CQ31" s="216" t="str">
        <f>IF(CQ9&lt;=43331,"na",VLOOKUP(CQ9,'IT Pigs'!1:6000,22))</f>
        <v>na</v>
      </c>
      <c r="CR31" s="216" t="str">
        <f>IF(CR9&lt;=43331,"na",VLOOKUP(CR9,'IT Pigs'!1:6000,22))</f>
        <v>na</v>
      </c>
      <c r="CS31" s="216" t="str">
        <f>IF(CS9&lt;=43331,"na",VLOOKUP(CS9,'IT Pigs'!1:6000,22))</f>
        <v>na</v>
      </c>
      <c r="CT31" s="216" t="str">
        <f>IF(CT9&lt;=43331,"na",VLOOKUP(CT9,'IT Pigs'!1:6000,22))</f>
        <v>na</v>
      </c>
      <c r="CU31" s="216" t="str">
        <f>IF(CU9&lt;=43331,"na",VLOOKUP(CU9,'IT Pigs'!1:6000,22))</f>
        <v>na</v>
      </c>
      <c r="CV31" s="216" t="str">
        <f>IF(CV9&lt;=43331,"na",VLOOKUP(CV9,'IT Pigs'!1:6000,22))</f>
        <v>na</v>
      </c>
      <c r="CW31" s="216" t="str">
        <f>IF(CW9&lt;=43331,"na",VLOOKUP(CW9,'IT Pigs'!1:6000,22))</f>
        <v>na</v>
      </c>
      <c r="CX31" s="216" t="str">
        <f>IF(CX9&lt;=43331,"na",VLOOKUP(CX9,'IT Pigs'!1:6000,22))</f>
        <v>na</v>
      </c>
      <c r="CY31" s="216" t="str">
        <f>IF(CY9&lt;=43331,"na",VLOOKUP(CY9,'IT Pigs'!1:6000,22))</f>
        <v>na</v>
      </c>
      <c r="CZ31" s="216" t="str">
        <f>IF(CZ9&lt;=43331,"na",VLOOKUP(CZ9,'IT Pigs'!1:6000,22))</f>
        <v>na</v>
      </c>
      <c r="DA31" s="216" t="str">
        <f>IF(DA9&lt;=43331,"na",VLOOKUP(DA9,'IT Pigs'!1:6000,22))</f>
        <v>na</v>
      </c>
      <c r="DB31" s="216" t="str">
        <f>IF(DB9&lt;=43331,"na",VLOOKUP(DB9,'IT Pigs'!1:6000,22))</f>
        <v>na</v>
      </c>
      <c r="DC31" s="216" t="str">
        <f>IF(DC9&lt;=43331,"na",VLOOKUP(DC9,'IT Pigs'!1:6000,22))</f>
        <v>na</v>
      </c>
      <c r="DD31" s="216" t="str">
        <f>IF(DD9&lt;=43331,"na",VLOOKUP(DD9,'IT Pigs'!1:6000,22))</f>
        <v>na</v>
      </c>
      <c r="DE31" s="216" t="str">
        <f>IF(DE9&lt;=43331,"na",VLOOKUP(DE9,'IT Pigs'!1:6000,22))</f>
        <v>na</v>
      </c>
      <c r="DF31" s="216" t="str">
        <f>IF(DF9&lt;=43331,"na",VLOOKUP(DF9,'IT Pigs'!1:6000,22))</f>
        <v>na</v>
      </c>
      <c r="DG31" s="216" t="str">
        <f>IF(DG9&lt;=43331,"na",VLOOKUP(DG9,'IT Pigs'!1:6000,22))</f>
        <v>na</v>
      </c>
      <c r="DH31" s="216" t="str">
        <f>IF(DH9&lt;=43331,"na",VLOOKUP(DH9,'IT Pigs'!1:6000,22))</f>
        <v>na</v>
      </c>
      <c r="DI31" s="216" t="str">
        <f>IF(DI9&lt;=43331,"na",VLOOKUP(DI9,'IT Pigs'!1:6000,22))</f>
        <v>na</v>
      </c>
      <c r="DJ31" s="216" t="str">
        <f>IF(DJ9&lt;=43331,"na",VLOOKUP(DJ9,'IT Pigs'!1:6000,22))</f>
        <v>na</v>
      </c>
      <c r="DK31" s="216" t="str">
        <f>IF(DK9&lt;=43331,"na",VLOOKUP(DK9,'IT Pigs'!1:6000,22))</f>
        <v>na</v>
      </c>
      <c r="DL31" s="216" t="str">
        <f>IF(DL9&lt;=43331,"na",VLOOKUP(DL9,'IT Pigs'!1:6000,22))</f>
        <v>na</v>
      </c>
      <c r="DM31" s="216" t="str">
        <f>IF(DM9&lt;=43331,"na",VLOOKUP(DM9,'IT Pigs'!1:6000,22))</f>
        <v>na</v>
      </c>
      <c r="DN31" s="216" t="str">
        <f>IF(DN9&lt;=43331,"na",VLOOKUP(DN9,'IT Pigs'!1:6000,22))</f>
        <v>na</v>
      </c>
      <c r="DO31" s="216" t="str">
        <f>IF(DO9&lt;=43331,"na",VLOOKUP(DO9,'IT Pigs'!1:6000,22))</f>
        <v>na</v>
      </c>
      <c r="DP31" s="216" t="str">
        <f>IF(DP9&lt;=43331,"na",VLOOKUP(DP9,'IT Pigs'!1:6000,22))</f>
        <v>na</v>
      </c>
      <c r="DQ31" s="216" t="str">
        <f>IF(DQ9&lt;=43331,"na",VLOOKUP(DQ9,'IT Pigs'!1:6000,22))</f>
        <v>na</v>
      </c>
      <c r="DR31" s="216" t="str">
        <f>IF(DR9&lt;=43331,"na",VLOOKUP(DR9,'IT Pigs'!1:6000,22))</f>
        <v>na</v>
      </c>
      <c r="DS31" s="216">
        <f>IF(DS9&lt;=43331,"na",VLOOKUP(DS9,'IT Pigs'!1:6000,22))</f>
        <v>304.61523000000005</v>
      </c>
      <c r="DT31" s="216">
        <f>IF(DT9&lt;=43331,"na",VLOOKUP(DT9,'IT Pigs'!1:6000,22))</f>
        <v>308.28026571428569</v>
      </c>
      <c r="DU31" s="216">
        <f>IF(DU9&lt;=43331,"na",VLOOKUP(DU9,'IT Pigs'!1:6000,22))</f>
        <v>311.63475142857152</v>
      </c>
      <c r="DV31" s="216">
        <f>IF(DV9&lt;=43331,"na",VLOOKUP(DV9,'IT Pigs'!1:6000,22))</f>
        <v>309.40849857142854</v>
      </c>
      <c r="DW31" s="216">
        <f>IF(DW9&lt;=43331,"na",VLOOKUP(DW9,'IT Pigs'!1:6000,22))</f>
        <v>309.09669428571431</v>
      </c>
      <c r="DX31" s="216">
        <f>IF(DX9&lt;=43331,"na",VLOOKUP(DX9,'IT Pigs'!1:6000,22))</f>
        <v>309.22458857142857</v>
      </c>
      <c r="DY31" s="216">
        <f>IF(DY9&lt;=43331,"na",VLOOKUP(DY9,'IT Pigs'!1:6000,22))</f>
        <v>307.66804571428577</v>
      </c>
      <c r="DZ31" s="216">
        <f>IF(DZ9&lt;=43331,"na",VLOOKUP(DZ9,'IT Pigs'!1:6000,22))</f>
        <v>304.40475857142866</v>
      </c>
      <c r="EA31" s="216">
        <f>IF(EA9&lt;=43331,"na",VLOOKUP(EA9,'IT Pigs'!1:6000,22))</f>
        <v>297.88704857142858</v>
      </c>
      <c r="EB31" s="216">
        <f>IF(EB9&lt;=43331,"na",VLOOKUP(EB9,'IT Pigs'!1:6000,22))</f>
        <v>292.54442</v>
      </c>
      <c r="EC31" s="216">
        <f>IF(EC9&lt;=43331,"na",VLOOKUP(EC9,'IT Pigs'!1:6000,22))</f>
        <v>291.11894000000007</v>
      </c>
      <c r="ED31" s="216">
        <f>IF(ED9&lt;=43331,"na",VLOOKUP(ED9,'IT Pigs'!1:6000,22))</f>
        <v>287.35330000000005</v>
      </c>
      <c r="EE31" s="216">
        <f>IF(EE9&lt;=43331,"na",VLOOKUP(EE9,'IT Pigs'!1:6000,22))</f>
        <v>288.42912999999999</v>
      </c>
      <c r="EF31" s="216">
        <f>IF(EF9&lt;=43331,"na",VLOOKUP(EF9,'IT Pigs'!1:6000,22))</f>
        <v>291.87329</v>
      </c>
      <c r="EG31" s="216">
        <f>IF(EG9&lt;=43331,"na",VLOOKUP(EG9,'IT Pigs'!1:6000,22))</f>
        <v>291.95648</v>
      </c>
      <c r="EH31" s="216">
        <f>IF(EH9&lt;=43331,"na",VLOOKUP(EH9,'IT Pigs'!1:6000,22))</f>
        <v>286.70006000000006</v>
      </c>
      <c r="EI31" s="216">
        <f>IF(EI9&lt;=43331,"na",VLOOKUP(EI9,'IT Pigs'!1:6000,22))</f>
        <v>279.54945857142854</v>
      </c>
      <c r="EJ31" s="216">
        <f>IF(EJ9&lt;=43331,"na",VLOOKUP(EJ9,'IT Pigs'!1:6000,22))</f>
        <v>263.9189128571428</v>
      </c>
      <c r="EK31" s="216">
        <f>IF(EK9&lt;=43331,"na",VLOOKUP(EK9,'IT Pigs'!1:6000,22))</f>
        <v>259.5900342857143</v>
      </c>
      <c r="EL31" s="216">
        <f>IF(EL9&lt;=43331,"na",VLOOKUP(EL9,'IT Pigs'!1:6000,22))</f>
        <v>259.04859428571427</v>
      </c>
      <c r="EM31" s="216">
        <f>IF(EM9&lt;=43331,"na",VLOOKUP(EM9,'IT Pigs'!1:6000,22))</f>
        <v>260.92418571428573</v>
      </c>
      <c r="EN31" s="216">
        <f>IF(EN9&lt;=43331,"na",VLOOKUP(EN9,'IT Pigs'!1:6000,22))</f>
        <v>257.43838571428569</v>
      </c>
      <c r="EO31" s="216">
        <f>IF(EO9&lt;=43331,"na",VLOOKUP(EO9,'IT Pigs'!1:6000,22))</f>
        <v>253.49562857142854</v>
      </c>
      <c r="EP31" s="216">
        <f>IF(EP9&lt;=43331,"na",VLOOKUP(EP9,'IT Pigs'!1:6000,22))</f>
        <v>253.08631428571425</v>
      </c>
      <c r="EQ31" s="216">
        <f>IF(EQ9&lt;=43331,"na",VLOOKUP(EQ9,'IT Pigs'!1:6000,22))</f>
        <v>254.35858571428568</v>
      </c>
      <c r="ER31" s="216">
        <f>IF(ER9&lt;=43331,"na",VLOOKUP(ER9,'IT Pigs'!1:6000,22))</f>
        <v>250.06062857142859</v>
      </c>
      <c r="ES31" s="216">
        <f>IF(ES9&lt;=43331,"na",VLOOKUP(ES9,'IT Pigs'!1:6000,22))</f>
        <v>243.53471571428577</v>
      </c>
      <c r="ET31" s="216">
        <f>IF(ET9&lt;=43331,"na",VLOOKUP(ET9,'IT Pigs'!1:6000,22))</f>
        <v>235.3338</v>
      </c>
      <c r="EU31" s="216">
        <f>IF(EU9&lt;=43331,"na",VLOOKUP(EU9,'IT Pigs'!1:6000,22))</f>
        <v>227.8095214285714</v>
      </c>
      <c r="EV31" s="216">
        <f>IF(EV9&lt;=43331,"na",VLOOKUP(EV9,'IT Pigs'!1:6000,22))</f>
        <v>218.65448571428567</v>
      </c>
      <c r="EW31" s="216">
        <f>IF(EW9&lt;=43331,"na",VLOOKUP(EW9,'IT Pigs'!1:6000,22))</f>
        <v>219.05702142857146</v>
      </c>
      <c r="EX31" s="216">
        <f>IF(EX9&lt;=43331,"na",VLOOKUP(EX9,'IT Pigs'!1:6000,22))</f>
        <v>225.12461857142853</v>
      </c>
      <c r="EY31" s="216">
        <f>IF(EY9&lt;=43331,"na",VLOOKUP(EY9,'IT Pigs'!1:6000,22))</f>
        <v>232.35230285714286</v>
      </c>
      <c r="EZ31" s="216">
        <f>IF(EZ9&lt;=43331,"na",VLOOKUP(EZ9,'IT Pigs'!1:6000,22))</f>
        <v>240.45296142857146</v>
      </c>
      <c r="FA31" s="216">
        <f>IF(FA9&lt;=43331,"na",VLOOKUP(FA9,'IT Pigs'!1:6000,22))</f>
        <v>248.04507999999998</v>
      </c>
      <c r="FB31" s="216">
        <f>IF(FB9&lt;=43331,"na",VLOOKUP(FB9,'IT Pigs'!1:6000,22))</f>
        <v>248.0705000000001</v>
      </c>
      <c r="FC31" s="216">
        <f>IF(FC9&lt;=43331,"na",VLOOKUP(FC9,'IT Pigs'!1:6000,22))</f>
        <v>253.12392</v>
      </c>
      <c r="FD31" s="216">
        <f>IF(FD9&lt;=43331,"na",VLOOKUP(FD9,'IT Pigs'!1:6000,22))</f>
        <v>262.99169999999998</v>
      </c>
      <c r="FE31" s="216">
        <f>IF(FE9&lt;=43331,"na",VLOOKUP(FE9,'IT Pigs'!1:6000,22))</f>
        <v>274.82790857142851</v>
      </c>
      <c r="FF31" s="216">
        <f>IF(FF9&lt;=43331,"na",VLOOKUP(FF9,'IT Pigs'!1:6000,22))</f>
        <v>282.40708714285716</v>
      </c>
      <c r="FG31" s="216">
        <f>IF(FG9&lt;=43331,"na",VLOOKUP(FG9,'IT Pigs'!1:6000,22))</f>
        <v>283.72043571428571</v>
      </c>
      <c r="FH31" s="216">
        <f>IF(FH9&lt;=43331,"na",VLOOKUP(FH9,'IT Pigs'!1:6000,22))</f>
        <v>291.67635999999999</v>
      </c>
      <c r="FI31" s="216">
        <f>IF(FI9&lt;=43331,"na",VLOOKUP(FI9,'IT Pigs'!1:6000,22))</f>
        <v>292.78509000000003</v>
      </c>
      <c r="FJ31" s="216">
        <f>IF(FJ9&lt;=43331,"na",VLOOKUP(FJ9,'IT Pigs'!1:6000,22))</f>
        <v>296.24549714285706</v>
      </c>
      <c r="FK31" s="216">
        <f>IF(FK9&lt;=43331,"na",VLOOKUP(FK9,'IT Pigs'!1:6000,22))</f>
        <v>297.19501714285713</v>
      </c>
      <c r="FL31" s="216">
        <f>IF(FL9&lt;=43331,"na",VLOOKUP(FL9,'IT Pigs'!1:6000,22))</f>
        <v>297.71009142857145</v>
      </c>
      <c r="FM31" s="216">
        <f>IF(FM9&lt;=43331,"na",VLOOKUP(FM9,'IT Pigs'!1:6000,22))</f>
        <v>298.1345771428571</v>
      </c>
      <c r="FN31" s="216">
        <f>IF(FN9&lt;=43331,"na",VLOOKUP(FN9,'IT Pigs'!1:6000,22))</f>
        <v>303.00344000000001</v>
      </c>
      <c r="FO31" s="216">
        <f>IF(FO9&lt;=43331,"na",VLOOKUP(FO9,'IT Pigs'!1:6000,22))</f>
        <v>308.92532142857141</v>
      </c>
      <c r="FP31" s="216">
        <f>IF(FP9&lt;=43331,"na",VLOOKUP(FP9,'IT Pigs'!1:6000,22))</f>
        <v>321.48819428571426</v>
      </c>
      <c r="FQ31" s="216">
        <f>IF(FQ9&lt;=43331,"na",VLOOKUP(FQ9,'IT Pigs'!1:6000,22))</f>
        <v>336.48985000000005</v>
      </c>
      <c r="FR31" s="216">
        <f>IF(FR9&lt;=43331,"na",VLOOKUP(FR9,'IT Pigs'!1:6000,22))</f>
        <v>336.25207857142863</v>
      </c>
      <c r="FS31" s="216">
        <f>IF(FS9&lt;=43331,"na",VLOOKUP(FS9,'IT Pigs'!1:6000,22))</f>
        <v>341.7</v>
      </c>
      <c r="FT31" s="216">
        <f>IF(FT9&lt;=43331,"na",VLOOKUP(FT9,'IT Pigs'!1:6000,22))</f>
        <v>350.61094285714279</v>
      </c>
      <c r="FU31" s="216">
        <f>IF(FU9&lt;=43331,"na",VLOOKUP(FU9,'IT Pigs'!1:6000,22))</f>
        <v>356.27589285714294</v>
      </c>
      <c r="FV31" s="216">
        <f>IF(FV9&lt;=43331,"na",VLOOKUP(FV9,'IT Pigs'!1:6000,22))</f>
        <v>355.93592999999998</v>
      </c>
      <c r="FW31" s="216">
        <f>IF(FW9&lt;=43331,"na",VLOOKUP(FW9,'IT Pigs'!1:6000,22))</f>
        <v>358.01960571428566</v>
      </c>
      <c r="FX31" s="216">
        <f>IF(FX9&lt;=43331,"na",VLOOKUP(FX9,'IT Pigs'!1:6000,22))</f>
        <v>360.16883571428576</v>
      </c>
      <c r="FY31" s="216">
        <f>IF(FY9&lt;=43331,"na",VLOOKUP(FY9,'IT Pigs'!1:6000,22))</f>
        <v>364.40565714285702</v>
      </c>
      <c r="FZ31" s="216">
        <f>IF(FZ9&lt;=43331,"na",VLOOKUP(FZ9,'IT Pigs'!1:6000,22))</f>
        <v>372.04149714285711</v>
      </c>
      <c r="GA31" s="216">
        <f>IF(GA9&lt;=43331,"na",VLOOKUP(GA9,'IT Pigs'!1:6000,22))</f>
        <v>370.51593428571425</v>
      </c>
      <c r="GB31" s="216">
        <f>IF(GB9&lt;=43331,"na",VLOOKUP(GB9,'IT Pigs'!1:6000,22))</f>
        <v>372.08353142857135</v>
      </c>
      <c r="GC31" s="216">
        <f>IF(GC9&lt;=43331,"na",VLOOKUP(GC9,'IT Pigs'!1:6000,22))</f>
        <v>375.95532571428578</v>
      </c>
      <c r="GD31" s="216">
        <f>IF(GD9&lt;=43331,"na",VLOOKUP(GD9,'IT Pigs'!1:6000,22))</f>
        <v>385.23737142857135</v>
      </c>
      <c r="GE31" s="216">
        <f>IF(GE9&lt;=43331,"na",VLOOKUP(GE9,'IT Pigs'!1:6000,22))</f>
        <v>400.58192571428572</v>
      </c>
      <c r="GF31" s="216">
        <f>IF(GF9&lt;=43331,"na",VLOOKUP(GF9,'IT Pigs'!1:6000,22))</f>
        <v>425.84805999999998</v>
      </c>
      <c r="GG31" s="216">
        <f>IF(GG9&lt;=43331,"na",VLOOKUP(GG9,'IT Pigs'!1:6000,22))</f>
        <v>437.60639999999995</v>
      </c>
      <c r="GH31" s="216">
        <f>IF(GH9&lt;=43331,"na",VLOOKUP(GH9,'IT Pigs'!1:6000,22))</f>
        <v>440.13350142857144</v>
      </c>
      <c r="GI31" s="216">
        <f>IF(GI9&lt;=43331,"na",VLOOKUP(GI9,'IT Pigs'!1:6000,22))</f>
        <v>436.36185428571429</v>
      </c>
      <c r="GJ31" s="216">
        <f>IF(GJ9&lt;=43331,"na",VLOOKUP(GJ9,'IT Pigs'!1:6000,22))</f>
        <v>434.7448714285714</v>
      </c>
      <c r="GK31" s="216">
        <f>IF(GK9&lt;=43331,"na",VLOOKUP(GK9,'IT Pigs'!1:6000,22))</f>
        <v>438.8825714285714</v>
      </c>
      <c r="GL31" s="216">
        <f>IF(GL9&lt;=43331,"na",VLOOKUP(GL9,'IT Pigs'!1:6000,22))</f>
        <v>430.50190857142854</v>
      </c>
      <c r="GM31" s="216">
        <f>IF(GM9&lt;=43331,"na",VLOOKUP(GM9,'IT Pigs'!1:6000,22))</f>
        <v>416.70019999999994</v>
      </c>
      <c r="GN31" s="216">
        <f>IF(GN9&lt;=43331,"na",VLOOKUP(GN9,'IT Pigs'!1:6000,22))</f>
        <v>406.33467999999999</v>
      </c>
      <c r="GO31" s="216">
        <f>IF(GO9&lt;=43331,"na",VLOOKUP(GO9,'IT Pigs'!1:6000,22))</f>
        <v>393.06036571428569</v>
      </c>
      <c r="GP31" s="216">
        <f>IF(GP9&lt;=43331,"na",VLOOKUP(GP9,'IT Pigs'!1:6000,22))</f>
        <v>382.06473000000005</v>
      </c>
      <c r="GQ31" s="216">
        <f>IF(GQ9&lt;=43331,"na",VLOOKUP(GQ9,'IT Pigs'!1:6000,22))</f>
        <v>369.07337714285717</v>
      </c>
      <c r="GR31" s="216">
        <f>IF(GR9&lt;=43331,"na",VLOOKUP(GR9,'IT Pigs'!1:6000,22))</f>
        <v>355.03115142857155</v>
      </c>
      <c r="GS31" s="216">
        <f>IF(GS9&lt;=43331,"na",VLOOKUP(GS9,'IT Pigs'!1:6000,22))</f>
        <v>347.56294714285707</v>
      </c>
      <c r="GT31" s="216">
        <f>IF(GT9&lt;=43331,"na",VLOOKUP(GT9,'IT Pigs'!1:6000,22))</f>
        <v>347.69739428571438</v>
      </c>
      <c r="GU31" s="216">
        <f>IF(GU9&lt;=43331,"na",VLOOKUP(GU9,'IT Pigs'!1:6000,22))</f>
        <v>353.09459428571427</v>
      </c>
      <c r="GV31" s="216">
        <f>IF(GV9&lt;=43331,"na",VLOOKUP(GV9,'IT Pigs'!1:6000,22))</f>
        <v>346.93726285714285</v>
      </c>
      <c r="GW31" s="216">
        <f>IF(GW9&lt;=43331,"na",VLOOKUP(GW9,'IT Pigs'!1:6000,22))</f>
        <v>347.27714571428572</v>
      </c>
      <c r="GX31" s="216">
        <f>IF(GX9&lt;=43331,"na",VLOOKUP(GX9,'IT Pigs'!1:6000,22))</f>
        <v>344.75489999999996</v>
      </c>
      <c r="GY31" s="216">
        <f>IF(GY9&lt;=43331,"na",VLOOKUP(GY9,'IT Pigs'!1:6000,22))</f>
        <v>326.3984228571428</v>
      </c>
      <c r="GZ31" s="216">
        <f>IF(GZ9&lt;=43331,"na",VLOOKUP(GZ9,'IT Pigs'!1:6000,22))</f>
        <v>323.86919142857147</v>
      </c>
      <c r="HA31" s="216">
        <f>IF(HA9&lt;=43331,"na",VLOOKUP(HA9,'IT Pigs'!1:6000,22))</f>
        <v>322.02471857142854</v>
      </c>
      <c r="HB31" s="216">
        <f>IF(HB9&lt;=43331,"na",VLOOKUP(HB9,'IT Pigs'!1:6000,22))</f>
        <v>320.2798028571429</v>
      </c>
      <c r="HC31" s="216">
        <f>IF(HC9&lt;=43331,"na",VLOOKUP(HC9,'IT Pigs'!1:6000,22))</f>
        <v>313.67931428571427</v>
      </c>
      <c r="HD31" s="216">
        <f>IF(HD9&lt;=43331,"na",VLOOKUP(HD9,'IT Pigs'!1:6000,22))</f>
        <v>304.95819428571428</v>
      </c>
      <c r="HE31" s="216">
        <f>IF(HE9&lt;=43331,"na",VLOOKUP(HE9,'IT Pigs'!1:6000,22))</f>
        <v>299.87951428571427</v>
      </c>
      <c r="HF31" s="216">
        <f>IF(HF9&lt;=43331,"na",VLOOKUP(HF9,'IT Pigs'!1:6000,22))</f>
        <v>298.62128857142852</v>
      </c>
      <c r="HG31" s="216">
        <f>IF(HG9&lt;=43331,"na",VLOOKUP(HG9,'IT Pigs'!1:6000,22))</f>
        <v>294.90384999999998</v>
      </c>
      <c r="HH31" s="216">
        <f>IF(HH9&lt;=43331,"na",VLOOKUP(HH9,'IT Pigs'!1:6000,22))</f>
        <v>294.45029999999997</v>
      </c>
      <c r="HI31" s="216">
        <f>IF(HI9&lt;=43331,"na",VLOOKUP(HI9,'IT Pigs'!1:6000,22))</f>
        <v>294.06725</v>
      </c>
      <c r="HJ31" s="216">
        <f>IF(HJ9&lt;=43331,"na",VLOOKUP(HJ9,'IT Pigs'!1:6000,22))</f>
        <v>300.19776857142853</v>
      </c>
      <c r="HK31" s="216">
        <f>IF(HK9&lt;=43331,"na",VLOOKUP(HK9,'IT Pigs'!1:6000,22))</f>
        <v>313.83126142857145</v>
      </c>
      <c r="HL31" s="216">
        <f>IF(HL9&lt;=43331,"na",VLOOKUP(HL9,'IT Pigs'!1:6000,22))</f>
        <v>322.56295428571428</v>
      </c>
      <c r="HM31" s="216">
        <f>IF(HM9&lt;=43331,"na",VLOOKUP(HM9,'IT Pigs'!1:6000,22))</f>
        <v>325.53780857142851</v>
      </c>
      <c r="HN31" s="216">
        <f>IF(HN9&lt;=43331,"na",VLOOKUP(HN9,'IT Pigs'!1:6000,22))</f>
        <v>332.32217000000003</v>
      </c>
      <c r="HO31" s="216">
        <f>IF(HO9&lt;=43331,"na",VLOOKUP(HO9,'IT Pigs'!1:6000,22))</f>
        <v>333.44361714285719</v>
      </c>
      <c r="HP31" s="216">
        <f>IF(HP9&lt;=43331,"na",VLOOKUP(HP9,'IT Pigs'!1:6000,22))</f>
        <v>338.76492571428571</v>
      </c>
      <c r="HQ31" s="216">
        <f>IF(HQ9&lt;=43331,"na",VLOOKUP(HQ9,'IT Pigs'!1:6000,22))</f>
        <v>341.88236428571435</v>
      </c>
      <c r="HR31" s="216">
        <f>IF(HR9&lt;=43331,"na",VLOOKUP(HR9,'IT Pigs'!1:6000,22))</f>
        <v>350.06745714285711</v>
      </c>
      <c r="HS31" s="216">
        <f>IF(HS9&lt;=43331,"na",VLOOKUP(HS9,'IT Pigs'!1:6000,22))</f>
        <v>357.98113857142857</v>
      </c>
      <c r="HT31" s="216">
        <f>IF(HT9&lt;=43331,"na",VLOOKUP(HT9,'IT Pigs'!1:6000,22))</f>
        <v>367.83208571428577</v>
      </c>
      <c r="HU31" s="216">
        <f>IF(HU9&lt;=43331,"na",VLOOKUP(HU9,'IT Pigs'!1:6000,22))</f>
        <v>380.15814</v>
      </c>
      <c r="HV31" s="216">
        <f>IF(HV9&lt;=43331,"na",VLOOKUP(HV9,'IT Pigs'!1:6000,22))</f>
        <v>400.54582857142861</v>
      </c>
      <c r="HW31" s="216">
        <f>IF(HW9&lt;=43331,"na",VLOOKUP(HW9,'IT Pigs'!1:6000,22))</f>
        <v>414.7306628571427</v>
      </c>
      <c r="HX31" s="216">
        <f>IF(HX9&lt;=43331,"na",VLOOKUP(HX9,'IT Pigs'!1:6000,22))</f>
        <v>416.30419999999998</v>
      </c>
      <c r="HY31" s="216">
        <f>IF(HY9&lt;=43331,"na",VLOOKUP(HY9,'IT Pigs'!1:6000,22))</f>
        <v>413.47669999999994</v>
      </c>
      <c r="HZ31" s="216">
        <f>IF(HZ9&lt;=43331,"na",VLOOKUP(HZ9,'IT Pigs'!1:6000,22))</f>
        <v>411.52856571428566</v>
      </c>
      <c r="IA31" s="216">
        <f>IF(IA9&lt;=43331,"na",VLOOKUP(IA9,'IT Pigs'!1:6000,22))</f>
        <v>402.84500571428578</v>
      </c>
      <c r="IB31" s="216">
        <f>IF(IB9&lt;=43331,"na",VLOOKUP(IB9,'IT Pigs'!1:6000,22))</f>
        <v>390.19981428571424</v>
      </c>
      <c r="IC31" s="216">
        <f>IF(IC9&lt;=43331,"na",VLOOKUP(IC9,'IT Pigs'!1:6000,22))</f>
        <v>375.66748571428576</v>
      </c>
      <c r="ID31" s="216">
        <f>IF(ID9&lt;=43331,"na",VLOOKUP(ID9,'IT Pigs'!1:6000,22))</f>
        <v>351.87304285714288</v>
      </c>
      <c r="IE31" s="216">
        <f>IF(IE9&lt;=43331,"na",VLOOKUP(IE9,'IT Pigs'!1:6000,22))</f>
        <v>333.68559428571427</v>
      </c>
      <c r="IF31" s="216">
        <f>IF(IF9&lt;=43331,"na",VLOOKUP(IF9,'IT Pigs'!1:6000,22))</f>
        <v>321.36859428571432</v>
      </c>
      <c r="IG31" s="216">
        <f>IF(IG9&lt;=43331,"na",VLOOKUP(IG9,'IT Pigs'!1:6000,22))</f>
        <v>309.54135000000008</v>
      </c>
      <c r="IH31" s="216">
        <f>IF(IH9&lt;=43331,"na",VLOOKUP(IH9,'IT Pigs'!1:6000,22))</f>
        <v>305.34069000000005</v>
      </c>
      <c r="II31" s="216">
        <f>IF(II9&lt;=43331,"na",VLOOKUP(II9,'IT Pigs'!1:6000,22))</f>
        <v>306.39743999999996</v>
      </c>
      <c r="IJ31" s="216">
        <f>IF(IJ9&lt;=43331,"na",VLOOKUP(IJ9,'IT Pigs'!1:6000,22))</f>
        <v>302.29026428571427</v>
      </c>
      <c r="IK31" s="216">
        <f>IF(IK9&lt;=43331,"na",VLOOKUP(IK9,'IT Pigs'!1:6000,22))</f>
        <v>301.44634714285712</v>
      </c>
      <c r="IL31" s="216">
        <f>IF(IL9&lt;=43331,"na",VLOOKUP(IL9,'IT Pigs'!1:6000,22))</f>
        <v>300.21472285714287</v>
      </c>
      <c r="IM31" s="216">
        <f>IF(IM9&lt;=43331,"na",VLOOKUP(IM9,'IT Pigs'!1:6000,22))</f>
        <v>303.10896000000002</v>
      </c>
      <c r="IN31" s="216">
        <f>IF(IN9&lt;=43331,"na",VLOOKUP(IN9,'IT Pigs'!1:6000,22))</f>
        <v>306.60524999999996</v>
      </c>
      <c r="IO31" s="216">
        <f>IF(IO9&lt;=43331,"na",VLOOKUP(IO9,'IT Pigs'!1:6000,22))</f>
        <v>312.11371285714279</v>
      </c>
      <c r="IP31" s="216">
        <f>IF(IP9&lt;=43331,"na",VLOOKUP(IP9,'IT Pigs'!1:6000,22))</f>
        <v>318.1288757142857</v>
      </c>
      <c r="IQ31" s="216">
        <f>IF(IQ9&lt;=43331,"na",VLOOKUP(IQ9,'IT Pigs'!1:6000,22))</f>
        <v>328.01193714285716</v>
      </c>
      <c r="IR31" s="216">
        <f>IF(IR9&lt;=43331,"na",VLOOKUP(IR9,'IT Pigs'!1:6000,22))</f>
        <v>334.25130000000001</v>
      </c>
      <c r="IS31" s="216">
        <f>IF(IS9&lt;=43331,"na",VLOOKUP(IS9,'IT Pigs'!1:6000,22))</f>
        <v>331.37583857142857</v>
      </c>
      <c r="IT31" s="216">
        <f>IF(IT9&lt;=43331,"na",VLOOKUP(IT9,'IT Pigs'!1:6000,22))</f>
        <v>329.77727142857151</v>
      </c>
      <c r="IU31" s="216">
        <f>IF(IU9&lt;=43331,"na",VLOOKUP(IU9,'IT Pigs'!1:6000,22))</f>
        <v>333.76041428571426</v>
      </c>
      <c r="IV31" s="216">
        <f>IF(IV9&lt;=43331,"na",VLOOKUP(IV9,'IT Pigs'!1:6000,22))</f>
        <v>335.54893857142861</v>
      </c>
      <c r="IW31" s="216">
        <f>IF(IW9&lt;=43331,"na",VLOOKUP(IW9,'IT Pigs'!1:6000,22))</f>
        <v>335.26518428571433</v>
      </c>
      <c r="IX31" s="216">
        <f>IF(IX9&lt;=43331,"na",VLOOKUP(IX9,'IT Pigs'!1:6000,22))</f>
        <v>335.99076857142865</v>
      </c>
      <c r="IY31" s="216">
        <f>IF(IY9&lt;=43331,"na",VLOOKUP(IY9,'IT Pigs'!1:6000,22))</f>
        <v>333.35263571428573</v>
      </c>
      <c r="IZ31" s="216">
        <f>IF(IZ9&lt;=43331,"na",VLOOKUP(IZ9,'IT Pigs'!1:6000,22))</f>
        <v>335.93547000000001</v>
      </c>
      <c r="JA31" s="216">
        <f>IF(JA9&lt;=43331,"na",VLOOKUP(JA9,'IT Pigs'!1:6000,22))</f>
        <v>339.12603000000001</v>
      </c>
      <c r="JB31" s="216">
        <f>IF(JB9&lt;=43331,"na",VLOOKUP(JB9,'IT Pigs'!1:6000,22))</f>
        <v>338.69425428571424</v>
      </c>
      <c r="JC31" s="216">
        <f>IF(JC9&lt;=43331,"na",VLOOKUP(JC9,'IT Pigs'!1:6000,22))</f>
        <v>339.83429857142846</v>
      </c>
      <c r="JD31" s="216">
        <f>IF(JD9&lt;=43331,"na",VLOOKUP(JD9,'IT Pigs'!1:6000,22))</f>
        <v>339.09363285714289</v>
      </c>
      <c r="JE31" s="216">
        <f>IF(JE9&lt;=43331,"na",VLOOKUP(JE9,'IT Pigs'!1:6000,22))</f>
        <v>336.84370714285717</v>
      </c>
      <c r="JF31" s="243"/>
      <c r="JG31" s="240"/>
      <c r="JH31" s="240"/>
      <c r="JW31" s="231"/>
      <c r="JX31" s="231"/>
    </row>
    <row r="32" spans="2:284" ht="15" customHeight="1">
      <c r="B32" s="282" t="s">
        <v>19</v>
      </c>
      <c r="C32" s="222"/>
      <c r="D32" s="215" t="s">
        <v>22</v>
      </c>
      <c r="E32" s="217">
        <f>IF(ISERROR(VLOOKUP(E9,'G Pigs'!1:6000,9)), "-",VLOOKUP(E9,'G Pigs'!1:6000,9))</f>
        <v>244.70729999999998</v>
      </c>
      <c r="F32" s="217">
        <f>IF(ISERROR(VLOOKUP(F9,'G Pigs'!1:6000,9)), "-",VLOOKUP(F9,'G Pigs'!1:6000,9))</f>
        <v>240.90705</v>
      </c>
      <c r="G32" s="217">
        <f>IF(ISERROR(VLOOKUP(G9,'G Pigs'!1:6000,9)), "-",VLOOKUP(G9,'G Pigs'!1:6000,9))</f>
        <v>249.70121428571429</v>
      </c>
      <c r="H32" s="217">
        <f>IF(ISERROR(VLOOKUP(H9,'G Pigs'!1:6000,9)), "-",VLOOKUP(H9,'G Pigs'!1:6000,9))</f>
        <v>258.0274714285714</v>
      </c>
      <c r="I32" s="217">
        <f>IF(ISERROR(VLOOKUP(I9,'G Pigs'!1:6000,9)), "-",VLOOKUP(I9,'G Pigs'!1:6000,9))</f>
        <v>258.82044285714289</v>
      </c>
      <c r="J32" s="217">
        <f>IF(ISERROR(VLOOKUP(J9,'G Pigs'!1:6000,9)), "-",VLOOKUP(J9,'G Pigs'!1:6000,9))</f>
        <v>262.15568571428571</v>
      </c>
      <c r="K32" s="217">
        <f>IF(ISERROR(VLOOKUP(K9,'G Pigs'!1:6000,9)), "-",VLOOKUP(K9,'G Pigs'!1:6000,9))</f>
        <v>281.58314285714289</v>
      </c>
      <c r="L32" s="217">
        <f>IF(ISERROR(VLOOKUP(L9,'G Pigs'!1:6000,9)), "-",VLOOKUP(L9,'G Pigs'!1:6000,9))</f>
        <v>288.32145714285718</v>
      </c>
      <c r="M32" s="217">
        <f>IF(ISERROR(VLOOKUP(M9,'G Pigs'!1:6000,9)), "-",VLOOKUP(M9,'G Pigs'!1:6000,9))</f>
        <v>285.53879999999998</v>
      </c>
      <c r="N32" s="217">
        <f>IF(ISERROR(VLOOKUP(N9,'G Pigs'!1:6000,9)), "-",VLOOKUP(N9,'G Pigs'!1:6000,9))</f>
        <v>284.6348857142857</v>
      </c>
      <c r="O32" s="217">
        <f>IF(ISERROR(VLOOKUP(O9,'G Pigs'!1:6000,9)), "-",VLOOKUP(O9,'G Pigs'!1:6000,9))</f>
        <v>285.78602857142863</v>
      </c>
      <c r="P32" s="217">
        <f>IF(ISERROR(VLOOKUP(P9,'G Pigs'!1:6000,9)), "-",VLOOKUP(P9,'G Pigs'!1:6000,9))</f>
        <v>287.24317142857137</v>
      </c>
      <c r="Q32" s="217">
        <f>IF(ISERROR(VLOOKUP(Q9,'G Pigs'!1:6000,9)), "-",VLOOKUP(Q9,'G Pigs'!1:6000,9))</f>
        <v>290.86659999999995</v>
      </c>
      <c r="R32" s="217">
        <f>IF(ISERROR(VLOOKUP(R9,'G Pigs'!1:6000,9)), "-",VLOOKUP(R9,'G Pigs'!1:6000,9))</f>
        <v>294.13594285714282</v>
      </c>
      <c r="S32" s="217">
        <f>IF(ISERROR(VLOOKUP(S9,'G Pigs'!1:6000,9)), "-",VLOOKUP(S9,'G Pigs'!1:6000,9))</f>
        <v>291.60925714285713</v>
      </c>
      <c r="T32" s="217">
        <f>IF(ISERROR(VLOOKUP(T9,'G Pigs'!1:6000,9)), "-",VLOOKUP(T9,'G Pigs'!1:6000,9))</f>
        <v>288.2578285714286</v>
      </c>
      <c r="U32" s="217">
        <f>IF(ISERROR(VLOOKUP(U9,'G Pigs'!1:6000,9)), "-",VLOOKUP(U9,'G Pigs'!1:6000,9))</f>
        <v>286.12554285714282</v>
      </c>
      <c r="V32" s="217">
        <f>IF(ISERROR(VLOOKUP(V9,'G Pigs'!1:6000,9)), "-",VLOOKUP(V9,'G Pigs'!1:6000,9))</f>
        <v>288.74645714285714</v>
      </c>
      <c r="W32" s="217">
        <f>IF(ISERROR(VLOOKUP(W9,'G Pigs'!1:6000,9)), "-",VLOOKUP(W9,'G Pigs'!1:6000,9))</f>
        <v>299.84285142857146</v>
      </c>
      <c r="X32" s="217">
        <f>IF(ISERROR(VLOOKUP(X9,'G Pigs'!1:6000,9)), "-",VLOOKUP(X9,'G Pigs'!1:6000,9))</f>
        <v>301.38144285714276</v>
      </c>
      <c r="Y32" s="217">
        <f>IF(ISERROR(VLOOKUP(Y9,'G Pigs'!1:6000,9)), "-",VLOOKUP(Y9,'G Pigs'!1:6000,9))</f>
        <v>300.24185714285716</v>
      </c>
      <c r="Z32" s="217">
        <f>IF(ISERROR(VLOOKUP(Z9,'G Pigs'!1:6000,9)), "-",VLOOKUP(Z9,'G Pigs'!1:6000,9))</f>
        <v>297.42239999999993</v>
      </c>
      <c r="AA32" s="217">
        <f>IF(ISERROR(VLOOKUP(AA9,'G Pigs'!1:6000,9)), "-",VLOOKUP(AA9,'G Pigs'!1:6000,9))</f>
        <v>286.85988571428572</v>
      </c>
      <c r="AB32" s="217">
        <f>IF(ISERROR(VLOOKUP(AB9,'G Pigs'!1:6000,9)), "-",VLOOKUP(AB9,'G Pigs'!1:6000,9))</f>
        <v>281.59469999999993</v>
      </c>
      <c r="AC32" s="217">
        <f>IF(ISERROR(VLOOKUP(AC9,'G Pigs'!1:6000,9)), "-",VLOOKUP(AC9,'G Pigs'!1:6000,9))</f>
        <v>279.67187500000006</v>
      </c>
      <c r="AD32" s="217">
        <f>IF(ISERROR(VLOOKUP(AD9,'G Pigs'!1:6000,9)), "-",VLOOKUP(AD9,'G Pigs'!1:6000,9))</f>
        <v>275.00758928571423</v>
      </c>
      <c r="AE32" s="217">
        <f>IF(ISERROR(VLOOKUP(AE9,'G Pigs'!1:6000,9)), "-",VLOOKUP(AE9,'G Pigs'!1:6000,9))</f>
        <v>269.35580357142862</v>
      </c>
      <c r="AF32" s="217">
        <f>IF(ISERROR(VLOOKUP(AF9,'G Pigs'!1:6000,9)), "-",VLOOKUP(AF9,'G Pigs'!1:6000,9))</f>
        <v>271.20078928571434</v>
      </c>
      <c r="AG32" s="217">
        <f>IF(ISERROR(VLOOKUP(AG9,'G Pigs'!1:6000,9)), "-",VLOOKUP(AG9,'G Pigs'!1:6000,9))</f>
        <v>273.32059285714286</v>
      </c>
      <c r="AH32" s="217">
        <f>IF(ISERROR(VLOOKUP(AH9,'G Pigs'!1:6000,9)), "-",VLOOKUP(AH9,'G Pigs'!1:6000,9))</f>
        <v>278.44504285714277</v>
      </c>
      <c r="AI32" s="217">
        <f>IF(ISERROR(VLOOKUP(AI9,'G Pigs'!1:6000,9)), "-",VLOOKUP(AI9,'G Pigs'!1:6000,9))</f>
        <v>280.76062857142853</v>
      </c>
      <c r="AJ32" s="217">
        <f>IF(ISERROR(VLOOKUP(AJ9,'G Pigs'!1:6000,9)), "-",VLOOKUP(AJ9,'G Pigs'!1:6000,9))</f>
        <v>283.05059285714293</v>
      </c>
      <c r="AK32" s="217">
        <f>IF(ISERROR(VLOOKUP(AK9,'G Pigs'!1:6000,9)), "-",VLOOKUP(AK9,'G Pigs'!1:6000,9))</f>
        <v>277.42</v>
      </c>
      <c r="AL32" s="217">
        <f>IF(ISERROR(VLOOKUP(AL9,'G Pigs'!1:6000,9)), "-",VLOOKUP(AL9,'G Pigs'!1:6000,9))</f>
        <v>277.02257142857144</v>
      </c>
      <c r="AM32" s="217">
        <f>IF(ISERROR(VLOOKUP(AM9,'G Pigs'!1:6000,9)), "-",VLOOKUP(AM9,'G Pigs'!1:6000,9))</f>
        <v>284.41597142857142</v>
      </c>
      <c r="AN32" s="217">
        <f>IF(ISERROR(VLOOKUP(AN9,'G Pigs'!1:6000,9)), "-",VLOOKUP(AN9,'G Pigs'!1:6000,9))</f>
        <v>276.09981428571422</v>
      </c>
      <c r="AO32" s="217">
        <f>IF(ISERROR(VLOOKUP(AO9,'G Pigs'!1:6000,9)), "-",VLOOKUP(AO9,'G Pigs'!1:6000,9))</f>
        <v>267.81205357142858</v>
      </c>
      <c r="AP32" s="217">
        <f>IF(ISERROR(VLOOKUP(AP9,'G Pigs'!1:6000,9)), "-",VLOOKUP(AP9,'G Pigs'!1:6000,9))</f>
        <v>267.73303571428573</v>
      </c>
      <c r="AQ32" s="217">
        <f>IF(ISERROR(VLOOKUP(AQ9,'G Pigs'!1:6000,9)), "-",VLOOKUP(AQ9,'G Pigs'!1:6000,9))</f>
        <v>267.53482142857143</v>
      </c>
      <c r="AR32" s="217">
        <f>IF(ISERROR(VLOOKUP(AR9,'G Pigs'!1:6000,9)), "-",VLOOKUP(AR9,'G Pigs'!1:6000,9))</f>
        <v>266.44017857142853</v>
      </c>
      <c r="AS32" s="217">
        <f>IF(ISERROR(VLOOKUP(AS9,'G Pigs'!1:6000,9)), "-",VLOOKUP(AS9,'G Pigs'!1:6000,9))</f>
        <v>262.97255714285706</v>
      </c>
      <c r="AT32" s="217">
        <f>IF(ISERROR(VLOOKUP(AT9,'G Pigs'!1:6000,9)), "-",VLOOKUP(AT9,'G Pigs'!1:6000,9))</f>
        <v>265.23068571428576</v>
      </c>
      <c r="AU32" s="217">
        <f>IF(ISERROR(VLOOKUP(AU9,'G Pigs'!1:6000,9)), "-",VLOOKUP(AU9,'G Pigs'!1:6000,9))</f>
        <v>273.27195000000006</v>
      </c>
      <c r="AV32" s="217">
        <f>IF(ISERROR(VLOOKUP(AV9,'G Pigs'!1:6000,9)), "-",VLOOKUP(AV9,'G Pigs'!1:6000,9))</f>
        <v>278.71542857142862</v>
      </c>
      <c r="AW32" s="217">
        <f>IF(ISERROR(VLOOKUP(AW9,'G Pigs'!1:6000,9)), "-",VLOOKUP(AW9,'G Pigs'!1:6000,9))</f>
        <v>277.33805714285717</v>
      </c>
      <c r="AX32" s="217">
        <f>IF(ISERROR(VLOOKUP(AX9,'G Pigs'!1:6000,9)), "-",VLOOKUP(AX9,'G Pigs'!1:6000,9))</f>
        <v>282.60901714285717</v>
      </c>
      <c r="AY32" s="217">
        <f>IF(ISERROR(VLOOKUP(AY9,'G Pigs'!1:6000,9)), "-",VLOOKUP(AY9,'G Pigs'!1:6000,9))</f>
        <v>286.51210000000009</v>
      </c>
      <c r="AZ32" s="217">
        <f>IF(ISERROR(VLOOKUP(AZ9,'G Pigs'!1:6000,9)), "-",VLOOKUP(AZ9,'G Pigs'!1:6000,9))</f>
        <v>291.30456785714279</v>
      </c>
      <c r="BA32" s="217">
        <f>IF(ISERROR(VLOOKUP(BA9,'G Pigs'!1:6000,9)), "-",VLOOKUP(BA9,'G Pigs'!1:6000,9))</f>
        <v>288.03809642857146</v>
      </c>
      <c r="BB32" s="217">
        <f>IF(ISERROR(VLOOKUP(BB9,'G Pigs'!1:6000,9)), "-",VLOOKUP(BB9,'G Pigs'!1:6000,9))</f>
        <v>291.64673571428574</v>
      </c>
      <c r="BC32" s="217">
        <f>IF(ISERROR(VLOOKUP(BC9,'G Pigs'!1:6000,9)), "-",VLOOKUP(BC9,'G Pigs'!1:6000,9))</f>
        <v>296.0455</v>
      </c>
      <c r="BD32" s="217">
        <f>IF(ISERROR(VLOOKUP(BD9,'G Pigs'!1:6000,9)), "-",VLOOKUP(BD9,'G Pigs'!1:6000,9))</f>
        <v>295.56050000000005</v>
      </c>
      <c r="BE32" s="217">
        <f>IF(ISERROR(VLOOKUP(BE9,'G Pigs'!1:6000,9)), "-",VLOOKUP(BE9,'G Pigs'!1:6000,9))</f>
        <v>299.15399999999994</v>
      </c>
      <c r="BF32" s="217">
        <f>IF(ISERROR(VLOOKUP(BF9,'G Pigs'!1:6000,9)), "-",VLOOKUP(BF9,'G Pigs'!1:6000,9))</f>
        <v>307.31437142857141</v>
      </c>
      <c r="BG32" s="217">
        <f>IF(ISERROR(VLOOKUP(BG9,'G Pigs'!1:6000,9)), "-",VLOOKUP(BG9,'G Pigs'!1:6000,9))</f>
        <v>309.46212142857138</v>
      </c>
      <c r="BH32" s="217">
        <f>IF(ISERROR(VLOOKUP(BH9,'G Pigs'!1:6000,9)), "-",VLOOKUP(BH9,'G Pigs'!1:6000,9))</f>
        <v>309.64469285714284</v>
      </c>
      <c r="BI32" s="217">
        <f>IF(ISERROR(VLOOKUP(BI9,'G Pigs'!1:6000,9)), "-",VLOOKUP(BI9,'G Pigs'!1:6000,9))</f>
        <v>311.7731714285714</v>
      </c>
      <c r="BJ32" s="217">
        <f>IF(ISERROR(VLOOKUP(BJ9,'G Pigs'!1:6000,9)), "-",VLOOKUP(BJ9,'G Pigs'!1:6000,9))</f>
        <v>311.87865714285709</v>
      </c>
      <c r="BK32" s="217">
        <f>IF(ISERROR(VLOOKUP(BK9,'G Pigs'!1:6000,9)), "-",VLOOKUP(BK9,'G Pigs'!1:6000,9))</f>
        <v>310.39437857142855</v>
      </c>
      <c r="BL32" s="217">
        <f>IF(ISERROR(VLOOKUP(BL9,'G Pigs'!1:6000,9)), "-",VLOOKUP(BL9,'G Pigs'!1:6000,9))</f>
        <v>310.28409642857144</v>
      </c>
      <c r="BM32" s="217">
        <f>IF(ISERROR(VLOOKUP(BM9,'G Pigs'!1:6000,9)), "-",VLOOKUP(BM9,'G Pigs'!1:6000,9))</f>
        <v>302.55226785714285</v>
      </c>
      <c r="BN32" s="217">
        <f>IF(ISERROR(VLOOKUP(BN9,'G Pigs'!1:6000,9)), "-",VLOOKUP(BN9,'G Pigs'!1:6000,9))</f>
        <v>294.94697500000001</v>
      </c>
      <c r="BO32" s="217">
        <f>IF(ISERROR(VLOOKUP(BO9,'G Pigs'!1:6000,9)), "-",VLOOKUP(BO9,'G Pigs'!1:6000,9))</f>
        <v>297.22840000000008</v>
      </c>
      <c r="BP32" s="217">
        <f>IF(ISERROR(VLOOKUP(BP9,'G Pigs'!1:6000,9)), "-",VLOOKUP(BP9,'G Pigs'!1:6000,9))</f>
        <v>298.64722500000005</v>
      </c>
      <c r="BQ32" s="217">
        <f>IF(ISERROR(VLOOKUP(BQ9,'G Pigs'!1:6000,9)), "-",VLOOKUP(BQ9,'G Pigs'!1:6000,9))</f>
        <v>298.56702857142858</v>
      </c>
      <c r="BR32" s="217">
        <f>IF(ISERROR(VLOOKUP(BR9,'G Pigs'!1:6000,9)), "-",VLOOKUP(BR9,'G Pigs'!1:6000,9))</f>
        <v>300.29481428571427</v>
      </c>
      <c r="BS32" s="217">
        <f>IF(ISERROR(VLOOKUP(BS9,'G Pigs'!1:6000,9)), "-",VLOOKUP(BS9,'G Pigs'!1:6000,9))</f>
        <v>302.90134285714288</v>
      </c>
      <c r="BT32" s="217">
        <f>IF(ISERROR(VLOOKUP(BT9,'G Pigs'!1:6000,9)), "-",VLOOKUP(BT9,'G Pigs'!1:6000,9))</f>
        <v>304.42264285714288</v>
      </c>
      <c r="BU32" s="217">
        <f>IF(ISERROR(VLOOKUP(BU9,'G Pigs'!1:6000,9)), "-",VLOOKUP(BU9,'G Pigs'!1:6000,9))</f>
        <v>302.20315714285715</v>
      </c>
      <c r="BV32" s="217">
        <f>IF(ISERROR(VLOOKUP(BV9,'G Pigs'!1:6000,9)), "-",VLOOKUP(BV9,'G Pigs'!1:6000,9))</f>
        <v>295.7615571428571</v>
      </c>
      <c r="BW32" s="217">
        <f>IF(ISERROR(VLOOKUP(BW9,'G Pigs'!1:6000,9)), "-",VLOOKUP(BW9,'G Pigs'!1:6000,9))</f>
        <v>286.12442857142855</v>
      </c>
      <c r="BX32" s="217">
        <f>IF(ISERROR(VLOOKUP(BX9,'G Pigs'!1:6000,9)), "-",VLOOKUP(BX9,'G Pigs'!1:6000,9))</f>
        <v>279.1387428571428</v>
      </c>
      <c r="BY32" s="217">
        <f>IF(ISERROR(VLOOKUP(BY9,'G Pigs'!1:6000,9)), "-",VLOOKUP(BY9,'G Pigs'!1:6000,9))</f>
        <v>273.40264285714284</v>
      </c>
      <c r="BZ32" s="217">
        <f>IF(ISERROR(VLOOKUP(BZ9,'G Pigs'!1:6000,9)), "-",VLOOKUP(BZ9,'G Pigs'!1:6000,9))</f>
        <v>272.77674999999999</v>
      </c>
      <c r="CA32" s="217">
        <f>IF(ISERROR(VLOOKUP(CA9,'G Pigs'!1:6000,9)), "-",VLOOKUP(CA9,'G Pigs'!1:6000,9))</f>
        <v>272.4194642857143</v>
      </c>
      <c r="CB32" s="217">
        <f>IF(ISERROR(VLOOKUP(CB9,'G Pigs'!1:6000,9)), "-",VLOOKUP(CB9,'G Pigs'!1:6000,9))</f>
        <v>271.52624999999995</v>
      </c>
      <c r="CC32" s="217">
        <f>IF(ISERROR(VLOOKUP(CC9,'G Pigs'!1:6000,9)), "-",VLOOKUP(CC9,'G Pigs'!1:6000,9))</f>
        <v>267.23152499999998</v>
      </c>
      <c r="CD32" s="217">
        <f>IF(ISERROR(VLOOKUP(CD9,'G Pigs'!1:6000,9)), "-",VLOOKUP(CD9,'G Pigs'!1:6000,9))</f>
        <v>267.55217500000003</v>
      </c>
      <c r="CE32" s="217">
        <f>IF(ISERROR(VLOOKUP(CE9,'G Pigs'!1:6000,9)), "-",VLOOKUP(CE9,'G Pigs'!1:6000,9))</f>
        <v>270.0184142857143</v>
      </c>
      <c r="CF32" s="217">
        <f>IF(ISERROR(VLOOKUP(CF9,'G Pigs'!1:6000,9)), "-",VLOOKUP(CF9,'G Pigs'!1:6000,9))</f>
        <v>269.17227857142854</v>
      </c>
      <c r="CG32" s="217">
        <f>IF(ISERROR(VLOOKUP(CG9,'G Pigs'!1:6000,9)), "-",VLOOKUP(CG9,'G Pigs'!1:6000,9))</f>
        <v>268.16236071428574</v>
      </c>
      <c r="CH32" s="217">
        <f>IF(ISERROR(VLOOKUP(CH9,'G Pigs'!1:6000,9)), "-",VLOOKUP(CH9,'G Pigs'!1:6000,9))</f>
        <v>265.9735571428572</v>
      </c>
      <c r="CI32" s="217">
        <f>IF(ISERROR(VLOOKUP(CI9,'G Pigs'!1:6000,9)), "-",VLOOKUP(CI9,'G Pigs'!1:6000,9))</f>
        <v>266.38020357142864</v>
      </c>
      <c r="CJ32" s="217">
        <f>IF(ISERROR(VLOOKUP(CJ9,'G Pigs'!1:6000,9)), "-",VLOOKUP(CJ9,'G Pigs'!1:6000,9))</f>
        <v>267.57421428571433</v>
      </c>
      <c r="CK32" s="217">
        <f>IF(ISERROR(VLOOKUP(CK9,'G Pigs'!1:6000,9)), "-",VLOOKUP(CK9,'G Pigs'!1:6000,9))</f>
        <v>265.93328571428572</v>
      </c>
      <c r="CL32" s="217">
        <f>IF(ISERROR(VLOOKUP(CL9,'G Pigs'!1:6000,9)), "-",VLOOKUP(CL9,'G Pigs'!1:6000,9))</f>
        <v>266.53199999999998</v>
      </c>
      <c r="CM32" s="217">
        <f>IF(ISERROR(VLOOKUP(CM9,'G Pigs'!1:6000,9)), "-",VLOOKUP(CM9,'G Pigs'!1:6000,9))</f>
        <v>266.26157142857141</v>
      </c>
      <c r="CN32" s="217">
        <f>IF(ISERROR(VLOOKUP(CN9,'G Pigs'!1:6000,9)), "-",VLOOKUP(CN9,'G Pigs'!1:6000,9))</f>
        <v>261.45091428571436</v>
      </c>
      <c r="CO32" s="217">
        <f>IF(ISERROR(VLOOKUP(CO9,'G Pigs'!1:6000,9)), "-",VLOOKUP(CO9,'G Pigs'!1:6000,9))</f>
        <v>254.02798571428576</v>
      </c>
      <c r="CP32" s="217">
        <f>IF(ISERROR(VLOOKUP(CP9,'G Pigs'!1:6000,9)), "-",VLOOKUP(CP9,'G Pigs'!1:6000,9))</f>
        <v>254.51021428571426</v>
      </c>
      <c r="CQ32" s="217">
        <f>IF(ISERROR(VLOOKUP(CQ9,'G Pigs'!1:6000,9)), "-",VLOOKUP(CQ9,'G Pigs'!1:6000,9))</f>
        <v>260.85206428571428</v>
      </c>
      <c r="CR32" s="217">
        <f>IF(ISERROR(VLOOKUP(CR9,'G Pigs'!1:6000,9)), "-",VLOOKUP(CR9,'G Pigs'!1:6000,9))</f>
        <v>270.83172142857137</v>
      </c>
      <c r="CS32" s="217">
        <f>IF(ISERROR(VLOOKUP(CS9,'G Pigs'!1:6000,9)), "-",VLOOKUP(CS9,'G Pigs'!1:6000,9))</f>
        <v>278.21115000000003</v>
      </c>
      <c r="CT32" s="217">
        <f>IF(ISERROR(VLOOKUP(CT9,'G Pigs'!1:6000,9)), "-",VLOOKUP(CT9,'G Pigs'!1:6000,9))</f>
        <v>283.3074285714286</v>
      </c>
      <c r="CU32" s="217">
        <f>IF(ISERROR(VLOOKUP(CU9,'G Pigs'!1:6000,9)), "-",VLOOKUP(CU9,'G Pigs'!1:6000,9))</f>
        <v>289.86239285714288</v>
      </c>
      <c r="CV32" s="217">
        <f>IF(ISERROR(VLOOKUP(CV9,'G Pigs'!1:6000,9)), "-",VLOOKUP(CV9,'G Pigs'!1:6000,9))</f>
        <v>278.88705000000004</v>
      </c>
      <c r="CW32" s="217">
        <f>IF(ISERROR(VLOOKUP(CW9,'G Pigs'!1:6000,9)), "-",VLOOKUP(CW9,'G Pigs'!1:6000,9))</f>
        <v>271.35362857142854</v>
      </c>
      <c r="CX32" s="217">
        <f>IF(ISERROR(VLOOKUP(CX9,'G Pigs'!1:6000,9)), "-",VLOOKUP(CX9,'G Pigs'!1:6000,9))</f>
        <v>271.27125714285717</v>
      </c>
      <c r="CY32" s="217">
        <f>IF(ISERROR(VLOOKUP(CY9,'G Pigs'!1:6000,9)), "-",VLOOKUP(CY9,'G Pigs'!1:6000,9))</f>
        <v>271.05558571428571</v>
      </c>
      <c r="CZ32" s="217">
        <f>IF(ISERROR(VLOOKUP(CZ9,'G Pigs'!1:6000,9)), "-",VLOOKUP(CZ9,'G Pigs'!1:6000,9))</f>
        <v>269.4657285714286</v>
      </c>
      <c r="DA32" s="217">
        <f>IF(ISERROR(VLOOKUP(DA9,'G Pigs'!1:6000,9)), "-",VLOOKUP(DA9,'G Pigs'!1:6000,9))</f>
        <v>269.45244285714284</v>
      </c>
      <c r="DB32" s="217">
        <f>IF(ISERROR(VLOOKUP(DB9,'G Pigs'!1:6000,9)), "-",VLOOKUP(DB9,'G Pigs'!1:6000,9))</f>
        <v>266.91682857142848</v>
      </c>
      <c r="DC32" s="217">
        <f>IF(ISERROR(VLOOKUP(DC9,'G Pigs'!1:6000,9)), "-",VLOOKUP(DC9,'G Pigs'!1:6000,9))</f>
        <v>268.53507142857137</v>
      </c>
      <c r="DD32" s="217">
        <f>IF(ISERROR(VLOOKUP(DD9,'G Pigs'!1:6000,9)), "-",VLOOKUP(DD9,'G Pigs'!1:6000,9))</f>
        <v>263.7557142857143</v>
      </c>
      <c r="DE32" s="217">
        <f>IF(ISERROR(VLOOKUP(DE9,'G Pigs'!1:6000,9)), "-",VLOOKUP(DE9,'G Pigs'!1:6000,9))</f>
        <v>262.95342857142856</v>
      </c>
      <c r="DF32" s="217">
        <f>IF(ISERROR(VLOOKUP(DF9,'G Pigs'!1:6000,9)), "-",VLOOKUP(DF9,'G Pigs'!1:6000,9))</f>
        <v>262.78328571428568</v>
      </c>
      <c r="DG32" s="217">
        <f>IF(ISERROR(VLOOKUP(DG9,'G Pigs'!1:6000,9)), "-",VLOOKUP(DG9,'G Pigs'!1:6000,9))</f>
        <v>258.28008571428575</v>
      </c>
      <c r="DH32" s="217">
        <f>IF(ISERROR(VLOOKUP(DH9,'G Pigs'!1:6000,9)), "-",VLOOKUP(DH9,'G Pigs'!1:6000,9))</f>
        <v>256.57055357142855</v>
      </c>
      <c r="DI32" s="217">
        <f>IF(ISERROR(VLOOKUP(DI9,'G Pigs'!1:6000,9)), "-",VLOOKUP(DI9,'G Pigs'!1:6000,9))</f>
        <v>256.82377499999996</v>
      </c>
      <c r="DJ32" s="217">
        <f>IF(ISERROR(VLOOKUP(DJ9,'G Pigs'!1:6000,9)), "-",VLOOKUP(DJ9,'G Pigs'!1:6000,9))</f>
        <v>256.24754999999999</v>
      </c>
      <c r="DK32" s="217">
        <f>IF(ISERROR(VLOOKUP(DK9,'G Pigs'!1:6000,9)), "-",VLOOKUP(DK9,'G Pigs'!1:6000,9))</f>
        <v>258.13793571428573</v>
      </c>
      <c r="DL32" s="217">
        <f>IF(ISERROR(VLOOKUP(DL9,'G Pigs'!1:6000,9)), "-",VLOOKUP(DL9,'G Pigs'!1:6000,9))</f>
        <v>256.53109999999998</v>
      </c>
      <c r="DM32" s="217">
        <f>IF(ISERROR(VLOOKUP(DM9,'G Pigs'!1:6000,9)), "-",VLOOKUP(DM9,'G Pigs'!1:6000,9))</f>
        <v>254.23173214285714</v>
      </c>
      <c r="DN32" s="217">
        <f>IF(ISERROR(VLOOKUP(DN9,'G Pigs'!1:6000,9)), "-",VLOOKUP(DN9,'G Pigs'!1:6000,9))</f>
        <v>255.78833928571427</v>
      </c>
      <c r="DO32" s="217">
        <f>IF(ISERROR(VLOOKUP(DO9,'G Pigs'!1:6000,9)), "-",VLOOKUP(DO9,'G Pigs'!1:6000,9))</f>
        <v>251.48715000000004</v>
      </c>
      <c r="DP32" s="217">
        <f>IF(ISERROR(VLOOKUP(DP9,'G Pigs'!1:6000,9)), "-",VLOOKUP(DP9,'G Pigs'!1:6000,9))</f>
        <v>247.13277857142856</v>
      </c>
      <c r="DQ32" s="217">
        <f>IF(ISERROR(VLOOKUP(DQ9,'G Pigs'!1:6000,9)), "-",VLOOKUP(DQ9,'G Pigs'!1:6000,9))</f>
        <v>248.63524285714286</v>
      </c>
      <c r="DR32" s="217">
        <f>IF(ISERROR(VLOOKUP(DR9,'G Pigs'!1:6000,9)), "-",VLOOKUP(DR9,'G Pigs'!1:6000,9))</f>
        <v>261.61325357142857</v>
      </c>
      <c r="DS32" s="217">
        <f>IF(ISERROR(VLOOKUP(DS9,'G Pigs'!1:6000,9)), "-",VLOOKUP(DS9,'G Pigs'!1:6000,9))</f>
        <v>271.81742500000001</v>
      </c>
      <c r="DT32" s="217">
        <f>IF(ISERROR(VLOOKUP(DT9,'G Pigs'!1:6000,9)), "-",VLOOKUP(DT9,'G Pigs'!1:6000,9))</f>
        <v>272.67479642857143</v>
      </c>
      <c r="DU32" s="217">
        <f>IF(ISERROR(VLOOKUP(DU9,'G Pigs'!1:6000,9)), "-",VLOOKUP(DU9,'G Pigs'!1:6000,9))</f>
        <v>271.67006428571432</v>
      </c>
      <c r="DV32" s="217">
        <f>IF(ISERROR(VLOOKUP(DV9,'G Pigs'!1:6000,9)), "-",VLOOKUP(DV9,'G Pigs'!1:6000,9))</f>
        <v>260.81263928571423</v>
      </c>
      <c r="DW32" s="217">
        <f>IF(ISERROR(VLOOKUP(DW9,'G Pigs'!1:6000,9)), "-",VLOOKUP(DW9,'G Pigs'!1:6000,9))</f>
        <v>256.09596428571433</v>
      </c>
      <c r="DX32" s="217">
        <f>IF(ISERROR(VLOOKUP(DX9,'G Pigs'!1:6000,9)), "-",VLOOKUP(DX9,'G Pigs'!1:6000,9))</f>
        <v>251.74624285714282</v>
      </c>
      <c r="DY32" s="217">
        <f>IF(ISERROR(VLOOKUP(DY9,'G Pigs'!1:6000,9)), "-",VLOOKUP(DY9,'G Pigs'!1:6000,9))</f>
        <v>250.47902857142864</v>
      </c>
      <c r="DZ32" s="217">
        <f>IF(ISERROR(VLOOKUP(DZ9,'G Pigs'!1:6000,9)), "-",VLOOKUP(DZ9,'G Pigs'!1:6000,9))</f>
        <v>247.82231785714291</v>
      </c>
      <c r="EA32" s="217">
        <f>IF(ISERROR(VLOOKUP(EA9,'G Pigs'!1:6000,9)), "-",VLOOKUP(EA9,'G Pigs'!1:6000,9))</f>
        <v>243.84559285714283</v>
      </c>
      <c r="EB32" s="217">
        <f>IF(ISERROR(VLOOKUP(EB9,'G Pigs'!1:6000,9)), "-",VLOOKUP(EB9,'G Pigs'!1:6000,9))</f>
        <v>245.26005000000001</v>
      </c>
      <c r="EC32" s="217">
        <f>IF(ISERROR(VLOOKUP(EC9,'G Pigs'!1:6000,9)), "-",VLOOKUP(EC9,'G Pigs'!1:6000,9))</f>
        <v>245.54865000000001</v>
      </c>
      <c r="ED32" s="217">
        <f>IF(ISERROR(VLOOKUP(ED9,'G Pigs'!1:6000,9)), "-",VLOOKUP(ED9,'G Pigs'!1:6000,9))</f>
        <v>242.3724642857143</v>
      </c>
      <c r="EE32" s="217">
        <f>IF(ISERROR(VLOOKUP(EE9,'G Pigs'!1:6000,9)), "-",VLOOKUP(EE9,'G Pigs'!1:6000,9))</f>
        <v>243.27988928571429</v>
      </c>
      <c r="EF32" s="217">
        <f>IF(ISERROR(VLOOKUP(EF9,'G Pigs'!1:6000,9)), "-",VLOOKUP(EF9,'G Pigs'!1:6000,9))</f>
        <v>246.18491785714286</v>
      </c>
      <c r="EG32" s="217">
        <f>IF(ISERROR(VLOOKUP(EG9,'G Pigs'!1:6000,9)), "-",VLOOKUP(EG9,'G Pigs'!1:6000,9))</f>
        <v>246.25508571428568</v>
      </c>
      <c r="EH32" s="217">
        <f>IF(ISERROR(VLOOKUP(EH9,'G Pigs'!1:6000,9)), "-",VLOOKUP(EH9,'G Pigs'!1:6000,9))</f>
        <v>247.0784678571429</v>
      </c>
      <c r="EI32" s="217">
        <f>IF(ISERROR(VLOOKUP(EI9,'G Pigs'!1:6000,9)), "-",VLOOKUP(EI9,'G Pigs'!1:6000,9))</f>
        <v>249.4372178571428</v>
      </c>
      <c r="EJ32" s="217">
        <f>IF(ISERROR(VLOOKUP(EJ9,'G Pigs'!1:6000,9)), "-",VLOOKUP(EJ9,'G Pigs'!1:6000,9))</f>
        <v>249.95733214285713</v>
      </c>
      <c r="EK32" s="217">
        <f>IF(ISERROR(VLOOKUP(EK9,'G Pigs'!1:6000,9)), "-",VLOOKUP(EK9,'G Pigs'!1:6000,9))</f>
        <v>250.12581428571428</v>
      </c>
      <c r="EL32" s="217">
        <f>IF(ISERROR(VLOOKUP(EL9,'G Pigs'!1:6000,9)), "-",VLOOKUP(EL9,'G Pigs'!1:6000,9))</f>
        <v>249.60411428571425</v>
      </c>
      <c r="EM32" s="217">
        <f>IF(ISERROR(VLOOKUP(EM9,'G Pigs'!1:6000,9)), "-",VLOOKUP(EM9,'G Pigs'!1:6000,9))</f>
        <v>249.67745357142857</v>
      </c>
      <c r="EN32" s="217">
        <f>IF(ISERROR(VLOOKUP(EN9,'G Pigs'!1:6000,9)), "-",VLOOKUP(EN9,'G Pigs'!1:6000,9))</f>
        <v>246.34190357142853</v>
      </c>
      <c r="EO32" s="217">
        <f>IF(ISERROR(VLOOKUP(EO9,'G Pigs'!1:6000,9)), "-",VLOOKUP(EO9,'G Pigs'!1:6000,9))</f>
        <v>242.56909285714286</v>
      </c>
      <c r="EP32" s="217">
        <f>IF(ISERROR(VLOOKUP(EP9,'G Pigs'!1:6000,9)), "-",VLOOKUP(EP9,'G Pigs'!1:6000,9))</f>
        <v>242.17742142857136</v>
      </c>
      <c r="EQ32" s="217">
        <f>IF(ISERROR(VLOOKUP(EQ9,'G Pigs'!1:6000,9)), "-",VLOOKUP(EQ9,'G Pigs'!1:6000,9))</f>
        <v>243.39485357142854</v>
      </c>
      <c r="ER32" s="217">
        <f>IF(ISERROR(VLOOKUP(ER9,'G Pigs'!1:6000,9)), "-",VLOOKUP(ER9,'G Pigs'!1:6000,9))</f>
        <v>252.25414285714288</v>
      </c>
      <c r="ES32" s="217">
        <f>IF(ISERROR(VLOOKUP(ES9,'G Pigs'!1:6000,9)), "-",VLOOKUP(ES9,'G Pigs'!1:6000,9))</f>
        <v>250.95423214285714</v>
      </c>
      <c r="ET32" s="217">
        <f>IF(ISERROR(VLOOKUP(ET9,'G Pigs'!1:6000,9)), "-",VLOOKUP(ET9,'G Pigs'!1:6000,9))</f>
        <v>247.83321428571426</v>
      </c>
      <c r="EU32" s="217">
        <f>IF(ISERROR(VLOOKUP(EU9,'G Pigs'!1:6000,9)), "-",VLOOKUP(EU9,'G Pigs'!1:6000,9))</f>
        <v>247.15183928571429</v>
      </c>
      <c r="EV32" s="217">
        <f>IF(ISERROR(VLOOKUP(EV9,'G Pigs'!1:6000,9)), "-",VLOOKUP(EV9,'G Pigs'!1:6000,9))</f>
        <v>246.52221428571428</v>
      </c>
      <c r="EW32" s="217">
        <f>IF(ISERROR(VLOOKUP(EW9,'G Pigs'!1:6000,9)), "-",VLOOKUP(EW9,'G Pigs'!1:6000,9))</f>
        <v>251.27128928571429</v>
      </c>
      <c r="EX32" s="217">
        <f>IF(ISERROR(VLOOKUP(EX9,'G Pigs'!1:6000,9)), "-",VLOOKUP(EX9,'G Pigs'!1:6000,9))</f>
        <v>263.21604642857142</v>
      </c>
      <c r="EY32" s="217">
        <f>IF(ISERROR(VLOOKUP(EY9,'G Pigs'!1:6000,9)), "-",VLOOKUP(EY9,'G Pigs'!1:6000,9))</f>
        <v>274.36434285714284</v>
      </c>
      <c r="EZ32" s="217">
        <f>IF(ISERROR(VLOOKUP(EZ9,'G Pigs'!1:6000,9)), "-",VLOOKUP(EZ9,'G Pigs'!1:6000,9))</f>
        <v>293.02511428571427</v>
      </c>
      <c r="FA32" s="217">
        <f>IF(ISERROR(VLOOKUP(FA9,'G Pigs'!1:6000,9)), "-",VLOOKUP(FA9,'G Pigs'!1:6000,9))</f>
        <v>274.40527142857138</v>
      </c>
      <c r="FB32" s="217">
        <f>IF(ISERROR(VLOOKUP(FB9,'G Pigs'!1:6000,9)), "-",VLOOKUP(FB9,'G Pigs'!1:6000,9))</f>
        <v>298.20321428571435</v>
      </c>
      <c r="FC32" s="217">
        <f>IF(ISERROR(VLOOKUP(FC9,'G Pigs'!1:6000,9)), "-",VLOOKUP(FC9,'G Pigs'!1:6000,9))</f>
        <v>297.03317142857145</v>
      </c>
      <c r="FD32" s="217">
        <f>IF(ISERROR(VLOOKUP(FD9,'G Pigs'!1:6000,9)), "-",VLOOKUP(FD9,'G Pigs'!1:6000,9))</f>
        <v>266.42950000000002</v>
      </c>
      <c r="FE32" s="217">
        <f>IF(ISERROR(VLOOKUP(FE9,'G Pigs'!1:6000,9)), "-",VLOOKUP(FE9,'G Pigs'!1:6000,9))</f>
        <v>304.39799999999997</v>
      </c>
      <c r="FF32" s="217">
        <f>IF(ISERROR(VLOOKUP(FF9,'G Pigs'!1:6000,9)), "-",VLOOKUP(FF9,'G Pigs'!1:6000,9))</f>
        <v>310.11993214285718</v>
      </c>
      <c r="FG32" s="217">
        <f>IF(ISERROR(VLOOKUP(FG9,'G Pigs'!1:6000,9)), "-",VLOOKUP(FG9,'G Pigs'!1:6000,9))</f>
        <v>311.56216071428571</v>
      </c>
      <c r="FH32" s="217">
        <f>IF(ISERROR(VLOOKUP(FH9,'G Pigs'!1:6000,9)), "-",VLOOKUP(FH9,'G Pigs'!1:6000,9))</f>
        <v>312.5103857142858</v>
      </c>
      <c r="FI32" s="217">
        <f>IF(ISERROR(VLOOKUP(FI9,'G Pigs'!1:6000,9)), "-",VLOOKUP(FI9,'G Pigs'!1:6000,9))</f>
        <v>318.14793214285714</v>
      </c>
      <c r="FJ32" s="217">
        <f>IF(ISERROR(VLOOKUP(FJ9,'G Pigs'!1:6000,9)), "-",VLOOKUP(FJ9,'G Pigs'!1:6000,9))</f>
        <v>318.99929285714285</v>
      </c>
      <c r="FK32" s="217">
        <f>IF(ISERROR(VLOOKUP(FK9,'G Pigs'!1:6000,9)), "-",VLOOKUP(FK9,'G Pigs'!1:6000,9))</f>
        <v>320.02174285714284</v>
      </c>
      <c r="FL32" s="217">
        <f>IF(ISERROR(VLOOKUP(FL9,'G Pigs'!1:6000,9)), "-",VLOOKUP(FL9,'G Pigs'!1:6000,9))</f>
        <v>320.57637857142856</v>
      </c>
      <c r="FM32" s="217">
        <f>IF(ISERROR(VLOOKUP(FM9,'G Pigs'!1:6000,9)), "-",VLOOKUP(FM9,'G Pigs'!1:6000,9))</f>
        <v>316.54348928571432</v>
      </c>
      <c r="FN32" s="217">
        <f>IF(ISERROR(VLOOKUP(FN9,'G Pigs'!1:6000,9)), "-",VLOOKUP(FN9,'G Pigs'!1:6000,9))</f>
        <v>316.93979999999999</v>
      </c>
      <c r="FO32" s="217">
        <f>IF(ISERROR(VLOOKUP(FO9,'G Pigs'!1:6000,9)), "-",VLOOKUP(FO9,'G Pigs'!1:6000,9))</f>
        <v>311.16391071428563</v>
      </c>
      <c r="FP32" s="217">
        <f>IF(ISERROR(VLOOKUP(FP9,'G Pigs'!1:6000,9)), "-",VLOOKUP(FP9,'G Pigs'!1:6000,9))</f>
        <v>316.47917142857136</v>
      </c>
      <c r="FQ32" s="217">
        <f>IF(ISERROR(VLOOKUP(FQ9,'G Pigs'!1:6000,9)), "-",VLOOKUP(FQ9,'G Pigs'!1:6000,9))</f>
        <v>324.96622500000007</v>
      </c>
      <c r="FR32" s="217">
        <f>IF(ISERROR(VLOOKUP(FR9,'G Pigs'!1:6000,9)), "-",VLOOKUP(FR9,'G Pigs'!1:6000,9))</f>
        <v>336.25207857142863</v>
      </c>
      <c r="FS32" s="217">
        <f>IF(ISERROR(VLOOKUP(FS9,'G Pigs'!1:6000,9)), "-",VLOOKUP(FS9,'G Pigs'!1:6000,9))</f>
        <v>337.14400000000001</v>
      </c>
      <c r="FT32" s="217">
        <f>IF(ISERROR(VLOOKUP(FT9,'G Pigs'!1:6000,9)), "-",VLOOKUP(FT9,'G Pigs'!1:6000,9))</f>
        <v>335.20942857142853</v>
      </c>
      <c r="FU32" s="217">
        <f>IF(ISERROR(VLOOKUP(FU9,'G Pigs'!1:6000,9)), "-",VLOOKUP(FU9,'G Pigs'!1:6000,9))</f>
        <v>333.72678571428571</v>
      </c>
      <c r="FV32" s="217">
        <f>IF(ISERROR(VLOOKUP(FV9,'G Pigs'!1:6000,9)), "-",VLOOKUP(FV9,'G Pigs'!1:6000,9))</f>
        <v>327.83572500000002</v>
      </c>
      <c r="FW32" s="217">
        <f>IF(ISERROR(VLOOKUP(FW9,'G Pigs'!1:6000,9)), "-",VLOOKUP(FW9,'G Pigs'!1:6000,9))</f>
        <v>325.67377499999992</v>
      </c>
      <c r="FX32" s="217">
        <f>IF(ISERROR(VLOOKUP(FX9,'G Pigs'!1:6000,9)), "-",VLOOKUP(FX9,'G Pigs'!1:6000,9))</f>
        <v>325.21387500000003</v>
      </c>
      <c r="FY32" s="217">
        <f>IF(ISERROR(VLOOKUP(FY9,'G Pigs'!1:6000,9)), "-",VLOOKUP(FY9,'G Pigs'!1:6000,9))</f>
        <v>326.63189999999992</v>
      </c>
      <c r="FZ32" s="217">
        <f>IF(ISERROR(VLOOKUP(FZ9,'G Pigs'!1:6000,9)), "-",VLOOKUP(FZ9,'G Pigs'!1:6000,9))</f>
        <v>327.09389999999996</v>
      </c>
      <c r="GA32" s="217">
        <f>IF(ISERROR(VLOOKUP(GA9,'G Pigs'!1:6000,9)), "-",VLOOKUP(GA9,'G Pigs'!1:6000,9))</f>
        <v>319.63522499999999</v>
      </c>
      <c r="GB32" s="217">
        <f>IF(ISERROR(VLOOKUP(GB9,'G Pigs'!1:6000,9)), "-",VLOOKUP(GB9,'G Pigs'!1:6000,9))</f>
        <v>317.26379999999995</v>
      </c>
      <c r="GC32" s="217">
        <f>IF(ISERROR(VLOOKUP(GC9,'G Pigs'!1:6000,9)), "-",VLOOKUP(GC9,'G Pigs'!1:6000,9))</f>
        <v>316.88895000000002</v>
      </c>
      <c r="GD32" s="217">
        <f>IF(ISERROR(VLOOKUP(GD9,'G Pigs'!1:6000,9)), "-",VLOOKUP(GD9,'G Pigs'!1:6000,9))</f>
        <v>316.72199999999992</v>
      </c>
      <c r="GE32" s="217">
        <f>IF(ISERROR(VLOOKUP(GE9,'G Pigs'!1:6000,9)), "-",VLOOKUP(GE9,'G Pigs'!1:6000,9))</f>
        <v>323.81087142857143</v>
      </c>
      <c r="GF32" s="217">
        <f>IF(ISERROR(VLOOKUP(GF9,'G Pigs'!1:6000,9)), "-",VLOOKUP(GF9,'G Pigs'!1:6000,9))</f>
        <v>340.59276428571417</v>
      </c>
      <c r="GG32" s="217">
        <f>IF(ISERROR(VLOOKUP(GG9,'G Pigs'!1:6000,9)), "-",VLOOKUP(GG9,'G Pigs'!1:6000,9))</f>
        <v>352.56374999999997</v>
      </c>
      <c r="GH32" s="217">
        <f>IF(ISERROR(VLOOKUP(GH9,'G Pigs'!1:6000,9)), "-",VLOOKUP(GH9,'G Pigs'!1:6000,9))</f>
        <v>362.53771071428571</v>
      </c>
      <c r="GI32" s="217">
        <f>IF(ISERROR(VLOOKUP(GI9,'G Pigs'!1:6000,9)), "-",VLOOKUP(GI9,'G Pigs'!1:6000,9))</f>
        <v>361.53294285714281</v>
      </c>
      <c r="GJ32" s="217">
        <f>IF(ISERROR(VLOOKUP(GJ9,'G Pigs'!1:6000,9)), "-",VLOOKUP(GJ9,'G Pigs'!1:6000,9))</f>
        <v>363.69707142857146</v>
      </c>
      <c r="GK32" s="217">
        <f>IF(ISERROR(VLOOKUP(GK9,'G Pigs'!1:6000,9)), "-",VLOOKUP(GK9,'G Pigs'!1:6000,9))</f>
        <v>367.15857142857141</v>
      </c>
      <c r="GL32" s="217">
        <f>IF(ISERROR(VLOOKUP(GL9,'G Pigs'!1:6000,9)), "-",VLOOKUP(GL9,'G Pigs'!1:6000,9))</f>
        <v>357.33359999999999</v>
      </c>
      <c r="GM32" s="217">
        <f>IF(ISERROR(VLOOKUP(GM9,'G Pigs'!1:6000,9)), "-",VLOOKUP(GM9,'G Pigs'!1:6000,9))</f>
        <v>357.17159999999996</v>
      </c>
      <c r="GN32" s="217">
        <f>IF(ISERROR(VLOOKUP(GN9,'G Pigs'!1:6000,9)), "-",VLOOKUP(GN9,'G Pigs'!1:6000,9))</f>
        <v>343.59182500000003</v>
      </c>
      <c r="GO32" s="217">
        <f>IF(ISERROR(VLOOKUP(GO9,'G Pigs'!1:6000,9)), "-",VLOOKUP(GO9,'G Pigs'!1:6000,9))</f>
        <v>330.37401428571428</v>
      </c>
      <c r="GP32" s="217">
        <f>IF(ISERROR(VLOOKUP(GP9,'G Pigs'!1:6000,9)), "-",VLOOKUP(GP9,'G Pigs'!1:6000,9))</f>
        <v>326.82137500000005</v>
      </c>
      <c r="GQ32" s="217">
        <f>IF(ISERROR(VLOOKUP(GQ9,'G Pigs'!1:6000,9)), "-",VLOOKUP(GQ9,'G Pigs'!1:6000,9))</f>
        <v>328.0181964285714</v>
      </c>
      <c r="GR32" s="217">
        <f>IF(ISERROR(VLOOKUP(GR9,'G Pigs'!1:6000,9)), "-",VLOOKUP(GR9,'G Pigs'!1:6000,9))</f>
        <v>327.33368571428582</v>
      </c>
      <c r="GS32" s="217">
        <f>IF(ISERROR(VLOOKUP(GS9,'G Pigs'!1:6000,9)), "-",VLOOKUP(GS9,'G Pigs'!1:6000,9))</f>
        <v>333.39371428571422</v>
      </c>
      <c r="GT32" s="217">
        <f>IF(ISERROR(VLOOKUP(GT9,'G Pigs'!1:6000,9)), "-",VLOOKUP(GT9,'G Pigs'!1:6000,9))</f>
        <v>339.6801000000001</v>
      </c>
      <c r="GU32" s="217">
        <f>IF(ISERROR(VLOOKUP(GU9,'G Pigs'!1:6000,9)), "-",VLOOKUP(GU9,'G Pigs'!1:6000,9))</f>
        <v>357.86614285714279</v>
      </c>
      <c r="GV32" s="217">
        <f>IF(ISERROR(VLOOKUP(GV9,'G Pigs'!1:6000,9)), "-",VLOOKUP(GV9,'G Pigs'!1:6000,9))</f>
        <v>363.22746428571429</v>
      </c>
      <c r="GW32" s="217">
        <f>IF(ISERROR(VLOOKUP(GW9,'G Pigs'!1:6000,9)), "-",VLOOKUP(GW9,'G Pigs'!1:6000,9))</f>
        <v>366.87415000000004</v>
      </c>
      <c r="GX32" s="217">
        <f>IF(ISERROR(VLOOKUP(GX9,'G Pigs'!1:6000,9)), "-",VLOOKUP(GX9,'G Pigs'!1:6000,9))</f>
        <v>362.53987499999994</v>
      </c>
      <c r="GY32" s="217">
        <f>IF(ISERROR(VLOOKUP(GY9,'G Pigs'!1:6000,9)), "-",VLOOKUP(GY9,'G Pigs'!1:6000,9))</f>
        <v>351.60805714285709</v>
      </c>
      <c r="GZ32" s="217">
        <f>IF(ISERROR(VLOOKUP(GZ9,'G Pigs'!1:6000,9)), "-",VLOOKUP(GZ9,'G Pigs'!1:6000,9))</f>
        <v>348.88347857142861</v>
      </c>
      <c r="HA32" s="217">
        <f>IF(ISERROR(VLOOKUP(HA9,'G Pigs'!1:6000,9)), "-",VLOOKUP(HA9,'G Pigs'!1:6000,9))</f>
        <v>344.71480714285713</v>
      </c>
      <c r="HB32" s="217">
        <f>IF(ISERROR(VLOOKUP(HB9,'G Pigs'!1:6000,9)), "-",VLOOKUP(HB9,'G Pigs'!1:6000,9))</f>
        <v>339.09405357142862</v>
      </c>
      <c r="HC32" s="217">
        <f>IF(ISERROR(VLOOKUP(HC9,'G Pigs'!1:6000,9)), "-",VLOOKUP(HC9,'G Pigs'!1:6000,9))</f>
        <v>324.57095714285708</v>
      </c>
      <c r="HD32" s="217">
        <f>IF(ISERROR(VLOOKUP(HD9,'G Pigs'!1:6000,9)), "-",VLOOKUP(HD9,'G Pigs'!1:6000,9))</f>
        <v>314.57005714285719</v>
      </c>
      <c r="HE32" s="217">
        <f>IF(ISERROR(VLOOKUP(HE9,'G Pigs'!1:6000,9)), "-",VLOOKUP(HE9,'G Pigs'!1:6000,9))</f>
        <v>306.4945035714286</v>
      </c>
      <c r="HF32" s="217">
        <f>IF(ISERROR(VLOOKUP(HF9,'G Pigs'!1:6000,9)), "-",VLOOKUP(HF9,'G Pigs'!1:6000,9))</f>
        <v>301.75055357142855</v>
      </c>
      <c r="HG32" s="217">
        <f>IF(ISERROR(VLOOKUP(HG9,'G Pigs'!1:6000,9)), "-",VLOOKUP(HG9,'G Pigs'!1:6000,9))</f>
        <v>311.48658928571422</v>
      </c>
      <c r="HH32" s="217">
        <f>IF(ISERROR(VLOOKUP(HH9,'G Pigs'!1:6000,9)), "-",VLOOKUP(HH9,'G Pigs'!1:6000,9))</f>
        <v>311.00753571428567</v>
      </c>
      <c r="HI32" s="217">
        <f>IF(ISERROR(VLOOKUP(HI9,'G Pigs'!1:6000,9)), "-",VLOOKUP(HI9,'G Pigs'!1:6000,9))</f>
        <v>310.60294642857144</v>
      </c>
      <c r="HJ32" s="217">
        <f>IF(ISERROR(VLOOKUP(HJ9,'G Pigs'!1:6000,9)), "-",VLOOKUP(HJ9,'G Pigs'!1:6000,9))</f>
        <v>312.33151071428568</v>
      </c>
      <c r="HK32" s="217">
        <f>IF(ISERROR(VLOOKUP(HK9,'G Pigs'!1:6000,9)), "-",VLOOKUP(HK9,'G Pigs'!1:6000,9))</f>
        <v>314.28346785714285</v>
      </c>
      <c r="HL32" s="217">
        <f>IF(ISERROR(VLOOKUP(HL9,'G Pigs'!1:6000,9)), "-",VLOOKUP(HL9,'G Pigs'!1:6000,9))</f>
        <v>314.86131071428576</v>
      </c>
      <c r="HM32" s="217">
        <f>IF(ISERROR(VLOOKUP(HM9,'G Pigs'!1:6000,9)), "-",VLOOKUP(HM9,'G Pigs'!1:6000,9))</f>
        <v>296.76098571428565</v>
      </c>
      <c r="HN32" s="217">
        <f>IF(ISERROR(VLOOKUP(HN9,'G Pigs'!1:6000,9)), "-",VLOOKUP(HN9,'G Pigs'!1:6000,9))</f>
        <v>273.91677500000003</v>
      </c>
      <c r="HO32" s="217">
        <f>IF(ISERROR(VLOOKUP(HO9,'G Pigs'!1:6000,9)), "-",VLOOKUP(HO9,'G Pigs'!1:6000,9))</f>
        <v>270.29830000000004</v>
      </c>
      <c r="HP32" s="217">
        <f>IF(ISERROR(VLOOKUP(HP9,'G Pigs'!1:6000,9)), "-",VLOOKUP(HP9,'G Pigs'!1:6000,9))</f>
        <v>269.47210000000001</v>
      </c>
      <c r="HQ32" s="217">
        <f>IF(ISERROR(VLOOKUP(HQ9,'G Pigs'!1:6000,9)), "-",VLOOKUP(HQ9,'G Pigs'!1:6000,9))</f>
        <v>268.36412500000006</v>
      </c>
      <c r="HR32" s="217">
        <f>IF(ISERROR(VLOOKUP(HR9,'G Pigs'!1:6000,9)), "-",VLOOKUP(HR9,'G Pigs'!1:6000,9))</f>
        <v>268.41512499999999</v>
      </c>
      <c r="HS32" s="217">
        <f>IF(ISERROR(VLOOKUP(HS9,'G Pigs'!1:6000,9)), "-",VLOOKUP(HS9,'G Pigs'!1:6000,9))</f>
        <v>268.260425</v>
      </c>
      <c r="HT32" s="217">
        <f>IF(ISERROR(VLOOKUP(HT9,'G Pigs'!1:6000,9)), "-",VLOOKUP(HT9,'G Pigs'!1:6000,9))</f>
        <v>266.90255000000008</v>
      </c>
      <c r="HU32" s="217">
        <f>IF(ISERROR(VLOOKUP(HU9,'G Pigs'!1:6000,9)), "-",VLOOKUP(HU9,'G Pigs'!1:6000,9))</f>
        <v>265.48602499999998</v>
      </c>
      <c r="HV32" s="217">
        <f>IF(ISERROR(VLOOKUP(HV9,'G Pigs'!1:6000,9)), "-",VLOOKUP(HV9,'G Pigs'!1:6000,9))</f>
        <v>270.8236</v>
      </c>
      <c r="HW32" s="217">
        <f>IF(ISERROR(VLOOKUP(HW9,'G Pigs'!1:6000,9)), "-",VLOOKUP(HW9,'G Pigs'!1:6000,9))</f>
        <v>261.5005285714285</v>
      </c>
      <c r="HX32" s="217">
        <f>IF(ISERROR(VLOOKUP(HX9,'G Pigs'!1:6000,9)), "-",VLOOKUP(HX9,'G Pigs'!1:6000,9))</f>
        <v>260.76197142857143</v>
      </c>
      <c r="HY32" s="217">
        <f>IF(ISERROR(VLOOKUP(HY9,'G Pigs'!1:6000,9)), "-",VLOOKUP(HY9,'G Pigs'!1:6000,9))</f>
        <v>258.99089999999995</v>
      </c>
      <c r="HZ32" s="217">
        <f>IF(ISERROR(VLOOKUP(HZ9,'G Pigs'!1:6000,9)), "-",VLOOKUP(HZ9,'G Pigs'!1:6000,9))</f>
        <v>259.48150714285714</v>
      </c>
      <c r="IA32" s="217">
        <f>IF(ISERROR(VLOOKUP(IA9,'G Pigs'!1:6000,9)), "-",VLOOKUP(IA9,'G Pigs'!1:6000,9))</f>
        <v>258.58294285714288</v>
      </c>
      <c r="IB32" s="217">
        <f>IF(ISERROR(VLOOKUP(IB9,'G Pigs'!1:6000,9)), "-",VLOOKUP(IB9,'G Pigs'!1:6000,9))</f>
        <v>258.62080714285713</v>
      </c>
      <c r="IC32" s="217">
        <f>IF(ISERROR(VLOOKUP(IC9,'G Pigs'!1:6000,9)), "-",VLOOKUP(IC9,'G Pigs'!1:6000,9))</f>
        <v>257.9885142857143</v>
      </c>
      <c r="ID32" s="217">
        <f>IF(ISERROR(VLOOKUP(ID9,'G Pigs'!1:6000,9)), "-",VLOOKUP(ID9,'G Pigs'!1:6000,9))</f>
        <v>257.13799285714288</v>
      </c>
      <c r="IE32" s="217">
        <f>IF(ISERROR(VLOOKUP(IE9,'G Pigs'!1:6000,9)), "-",VLOOKUP(IE9,'G Pigs'!1:6000,9))</f>
        <v>255.64622142857138</v>
      </c>
      <c r="IF32" s="217">
        <f>IF(ISERROR(VLOOKUP(IF9,'G Pigs'!1:6000,9)), "-",VLOOKUP(IF9,'G Pigs'!1:6000,9))</f>
        <v>255.12548571428576</v>
      </c>
      <c r="IG32" s="217">
        <f>IF(ISERROR(VLOOKUP(IG9,'G Pigs'!1:6000,9)), "-",VLOOKUP(IG9,'G Pigs'!1:6000,9))</f>
        <v>252.00412500000007</v>
      </c>
      <c r="IH32" s="217">
        <f>IF(ISERROR(VLOOKUP(IH9,'G Pigs'!1:6000,9)), "-",VLOOKUP(IH9,'G Pigs'!1:6000,9))</f>
        <v>254.45057500000004</v>
      </c>
      <c r="II32" s="217">
        <f>IF(ISERROR(VLOOKUP(II9,'G Pigs'!1:6000,9)), "-",VLOOKUP(II9,'G Pigs'!1:6000,9))</f>
        <v>257.61094285714285</v>
      </c>
      <c r="IJ32" s="217" t="str">
        <f>IF(ISERROR(VLOOKUP(IJ9,'G Pigs'!1:6000,9)), "-",VLOOKUP(IJ9,'G Pigs'!1:6000,9))</f>
        <v>na</v>
      </c>
      <c r="IK32" s="217" t="str">
        <f>IF(ISERROR(VLOOKUP(IK9,'G Pigs'!1:6000,9)), "-",VLOOKUP(IK9,'G Pigs'!1:6000,9))</f>
        <v>na</v>
      </c>
      <c r="IL32" s="217">
        <f>IF(ISERROR(VLOOKUP(IL9,'G Pigs'!1:6000,9)), "-",VLOOKUP(IL9,'G Pigs'!1:6000,9))</f>
        <v>254.6866642857143</v>
      </c>
      <c r="IM32" s="217">
        <f>IF(ISERROR(VLOOKUP(IM9,'G Pigs'!1:6000,9)), "-",VLOOKUP(IM9,'G Pigs'!1:6000,9))</f>
        <v>254.84607500000004</v>
      </c>
      <c r="IN32" s="217">
        <f>IF(ISERROR(VLOOKUP(IN9,'G Pigs'!1:6000,9)), "-",VLOOKUP(IN9,'G Pigs'!1:6000,9))</f>
        <v>252.52473214285712</v>
      </c>
      <c r="IO32" s="217">
        <f>IF(ISERROR(VLOOKUP(IO9,'G Pigs'!1:6000,9)), "-",VLOOKUP(IO9,'G Pigs'!1:6000,9))</f>
        <v>251.20263214285714</v>
      </c>
      <c r="IP32" s="217">
        <f>IF(ISERROR(VLOOKUP(IP9,'G Pigs'!1:6000,9)), "-",VLOOKUP(IP9,'G Pigs'!1:6000,9))</f>
        <v>250.33818214285714</v>
      </c>
      <c r="IQ32" s="217">
        <f>IF(ISERROR(VLOOKUP(IQ9,'G Pigs'!1:6000,9)), "-",VLOOKUP(IQ9,'G Pigs'!1:6000,9))</f>
        <v>248.42727142857143</v>
      </c>
      <c r="IR32" s="217">
        <f>IF(ISERROR(VLOOKUP(IR9,'G Pigs'!1:6000,9)), "-",VLOOKUP(IR9,'G Pigs'!1:6000,9))</f>
        <v>247.83725000000004</v>
      </c>
      <c r="IS32" s="217">
        <f>IF(ISERROR(VLOOKUP(IS9,'G Pigs'!1:6000,9)), "-",VLOOKUP(IS9,'G Pigs'!1:6000,9))</f>
        <v>245.70518214285713</v>
      </c>
      <c r="IT32" s="217">
        <f>IF(ISERROR(VLOOKUP(IT9,'G Pigs'!1:6000,9)), "-",VLOOKUP(IT9,'G Pigs'!1:6000,9))</f>
        <v>246.68378571428576</v>
      </c>
      <c r="IU32" s="217">
        <f>IF(ISERROR(VLOOKUP(IU9,'G Pigs'!1:6000,9)), "-",VLOOKUP(IU9,'G Pigs'!1:6000,9))</f>
        <v>263.7226071428571</v>
      </c>
      <c r="IV32" s="217">
        <f>IF(ISERROR(VLOOKUP(IV9,'G Pigs'!1:6000,9)), "-",VLOOKUP(IV9,'G Pigs'!1:6000,9))</f>
        <v>278.90896428571426</v>
      </c>
      <c r="IW32" s="217">
        <f>IF(ISERROR(VLOOKUP(IW9,'G Pigs'!1:6000,9)), "-",VLOOKUP(IW9,'G Pigs'!1:6000,9))</f>
        <v>287.24766428571428</v>
      </c>
      <c r="IX32" s="217">
        <f>IF(ISERROR(VLOOKUP(IX9,'G Pigs'!1:6000,9)), "-",VLOOKUP(IX9,'G Pigs'!1:6000,9))</f>
        <v>287.86932857142864</v>
      </c>
      <c r="IY32" s="217">
        <f>IF(ISERROR(VLOOKUP(IY9,'G Pigs'!1:6000,9)), "-",VLOOKUP(IY9,'G Pigs'!1:6000,9))</f>
        <v>285.60903571428577</v>
      </c>
      <c r="IZ32" s="217">
        <f>IF(ISERROR(VLOOKUP(IZ9,'G Pigs'!1:6000,9)), "-",VLOOKUP(IZ9,'G Pigs'!1:6000,9))</f>
        <v>287.82195000000002</v>
      </c>
      <c r="JA32" s="217">
        <f>IF(ISERROR(VLOOKUP(JA9,'G Pigs'!1:6000,9)), "-",VLOOKUP(JA9,'G Pigs'!1:6000,9))</f>
        <v>286.21889999999996</v>
      </c>
      <c r="JB32" s="217">
        <f>IF(ISERROR(VLOOKUP(JB9,'G Pigs'!1:6000,9)), "-",VLOOKUP(JB9,'G Pigs'!1:6000,9))</f>
        <v>285.85448571428566</v>
      </c>
      <c r="JC32" s="217">
        <f>IF(ISERROR(VLOOKUP(JC9,'G Pigs'!1:6000,9)), "-",VLOOKUP(JC9,'G Pigs'!1:6000,9))</f>
        <v>273.77954999999992</v>
      </c>
      <c r="JD32" s="217">
        <f>IF(ISERROR(VLOOKUP(JD9,'G Pigs'!1:6000,9)), "-",VLOOKUP(JD9,'G Pigs'!1:6000,9))</f>
        <v>273.18285000000003</v>
      </c>
      <c r="JE32" s="217">
        <f>IF(ISERROR(VLOOKUP(JE9,'G Pigs'!1:6000,9)), "-",VLOOKUP(JE9,'G Pigs'!1:6000,9))</f>
        <v>271.37025</v>
      </c>
      <c r="JF32" s="241"/>
      <c r="JW32" s="231"/>
      <c r="JX32" s="231"/>
    </row>
    <row r="33" spans="1:284" ht="15" customHeight="1">
      <c r="B33" s="283"/>
      <c r="C33" s="223"/>
      <c r="D33" s="214" t="s">
        <v>23</v>
      </c>
      <c r="E33" s="216">
        <f>IF(ISERROR(VLOOKUP(E9,'G Pigs'!1:6000,17)), "-",VLOOKUP(E9,'G Pigs'!1:6000,17))</f>
        <v>613.71037142857142</v>
      </c>
      <c r="F33" s="216">
        <f>IF(ISERROR(VLOOKUP(F9,'G Pigs'!1:6000,17)), "-",VLOOKUP(F9,'G Pigs'!1:6000,17))</f>
        <v>604.17958571428574</v>
      </c>
      <c r="G33" s="216">
        <f>IF(ISERROR(VLOOKUP(G9,'G Pigs'!1:6000,17)), "-",VLOOKUP(G9,'G Pigs'!1:6000,17))</f>
        <v>606.96602857142864</v>
      </c>
      <c r="H33" s="216">
        <f>IF(ISERROR(VLOOKUP(H9,'G Pigs'!1:6000,17)), "-",VLOOKUP(H9,'G Pigs'!1:6000,17))</f>
        <v>604.01885357142851</v>
      </c>
      <c r="I33" s="216">
        <f>IF(ISERROR(VLOOKUP(I9,'G Pigs'!1:6000,17)), "-",VLOOKUP(I9,'G Pigs'!1:6000,17))</f>
        <v>602.59721428571436</v>
      </c>
      <c r="J33" s="216">
        <f>IF(ISERROR(VLOOKUP(J9,'G Pigs'!1:6000,17)), "-",VLOOKUP(J9,'G Pigs'!1:6000,17))</f>
        <v>596.6976428571428</v>
      </c>
      <c r="K33" s="216">
        <f>IF(ISERROR(VLOOKUP(K9,'G Pigs'!1:6000,17)), "-",VLOOKUP(K9,'G Pigs'!1:6000,17))</f>
        <v>631.49160714285722</v>
      </c>
      <c r="L33" s="216">
        <f>IF(ISERROR(VLOOKUP(L9,'G Pigs'!1:6000,17)), "-",VLOOKUP(L9,'G Pigs'!1:6000,17))</f>
        <v>646.6032678571429</v>
      </c>
      <c r="M33" s="216">
        <f>IF(ISERROR(VLOOKUP(M9,'G Pigs'!1:6000,17)), "-",VLOOKUP(M9,'G Pigs'!1:6000,17))</f>
        <v>636.16364999999996</v>
      </c>
      <c r="N33" s="216">
        <f>IF(ISERROR(VLOOKUP(N9,'G Pigs'!1:6000,17)), "-",VLOOKUP(N9,'G Pigs'!1:6000,17))</f>
        <v>629.963975</v>
      </c>
      <c r="O33" s="216">
        <f>IF(ISERROR(VLOOKUP(O9,'G Pigs'!1:6000,17)), "-",VLOOKUP(O9,'G Pigs'!1:6000,17))</f>
        <v>632.51172500000007</v>
      </c>
      <c r="P33" s="216">
        <f>IF(ISERROR(VLOOKUP(P9,'G Pigs'!1:6000,17)), "-",VLOOKUP(P9,'G Pigs'!1:6000,17))</f>
        <v>635.73672499999998</v>
      </c>
      <c r="Q33" s="216">
        <f>IF(ISERROR(VLOOKUP(Q9,'G Pigs'!1:6000,17)), "-",VLOOKUP(Q9,'G Pigs'!1:6000,17))</f>
        <v>643.75622499999997</v>
      </c>
      <c r="R33" s="216">
        <f>IF(ISERROR(VLOOKUP(R9,'G Pigs'!1:6000,17)), "-",VLOOKUP(R9,'G Pigs'!1:6000,17))</f>
        <v>650.99204999999995</v>
      </c>
      <c r="S33" s="216">
        <f>IF(ISERROR(VLOOKUP(S9,'G Pigs'!1:6000,17)), "-",VLOOKUP(S9,'G Pigs'!1:6000,17))</f>
        <v>645.3999</v>
      </c>
      <c r="T33" s="216">
        <f>IF(ISERROR(VLOOKUP(T9,'G Pigs'!1:6000,17)), "-",VLOOKUP(T9,'G Pigs'!1:6000,17))</f>
        <v>637.9824000000001</v>
      </c>
      <c r="U33" s="216">
        <f>IF(ISERROR(VLOOKUP(U9,'G Pigs'!1:6000,17)), "-",VLOOKUP(U9,'G Pigs'!1:6000,17))</f>
        <v>633.26315</v>
      </c>
      <c r="V33" s="216">
        <f>IF(ISERROR(VLOOKUP(V9,'G Pigs'!1:6000,17)), "-",VLOOKUP(V9,'G Pigs'!1:6000,17))</f>
        <v>639.06385</v>
      </c>
      <c r="W33" s="216">
        <f>IF(ISERROR(VLOOKUP(W9,'G Pigs'!1:6000,17)), "-",VLOOKUP(W9,'G Pigs'!1:6000,17))</f>
        <v>648.65717142857159</v>
      </c>
      <c r="X33" s="216">
        <f>IF(ISERROR(VLOOKUP(X9,'G Pigs'!1:6000,17)), "-",VLOOKUP(X9,'G Pigs'!1:6000,17))</f>
        <v>651.98564285714269</v>
      </c>
      <c r="Y33" s="216">
        <f>IF(ISERROR(VLOOKUP(Y9,'G Pigs'!1:6000,17)), "-",VLOOKUP(Y9,'G Pigs'!1:6000,17))</f>
        <v>666.71353571428585</v>
      </c>
      <c r="Z33" s="216">
        <f>IF(ISERROR(VLOOKUP(Z9,'G Pigs'!1:6000,17)), "-",VLOOKUP(Z9,'G Pigs'!1:6000,17))</f>
        <v>680.46640000000002</v>
      </c>
      <c r="AA33" s="216">
        <f>IF(ISERROR(VLOOKUP(AA9,'G Pigs'!1:6000,17)), "-",VLOOKUP(AA9,'G Pigs'!1:6000,17))</f>
        <v>676.81004285714289</v>
      </c>
      <c r="AB33" s="216">
        <f>IF(ISERROR(VLOOKUP(AB9,'G Pigs'!1:6000,17)), "-",VLOOKUP(AB9,'G Pigs'!1:6000,17))</f>
        <v>674.93332857142855</v>
      </c>
      <c r="AC33" s="216">
        <f>IF(ISERROR(VLOOKUP(AC9,'G Pigs'!1:6000,17)), "-",VLOOKUP(AC9,'G Pigs'!1:6000,17))</f>
        <v>675.68725000000029</v>
      </c>
      <c r="AD33" s="216">
        <f>IF(ISERROR(VLOOKUP(AD9,'G Pigs'!1:6000,17)), "-",VLOOKUP(AD9,'G Pigs'!1:6000,17))</f>
        <v>682.0188214285713</v>
      </c>
      <c r="AE33" s="216">
        <f>IF(ISERROR(VLOOKUP(AE9,'G Pigs'!1:6000,17)), "-",VLOOKUP(AE9,'G Pigs'!1:6000,17))</f>
        <v>687.39601071428581</v>
      </c>
      <c r="AF33" s="216">
        <f>IF(ISERROR(VLOOKUP(AF9,'G Pigs'!1:6000,17)), "-",VLOOKUP(AF9,'G Pigs'!1:6000,17))</f>
        <v>685.47601071428574</v>
      </c>
      <c r="AG33" s="216">
        <f>IF(ISERROR(VLOOKUP(AG9,'G Pigs'!1:6000,17)), "-",VLOOKUP(AG9,'G Pigs'!1:6000,17))</f>
        <v>690.7171571428571</v>
      </c>
      <c r="AH33" s="216">
        <f>IF(ISERROR(VLOOKUP(AH9,'G Pigs'!1:6000,17)), "-",VLOOKUP(AH9,'G Pigs'!1:6000,17))</f>
        <v>725.644657142857</v>
      </c>
      <c r="AI33" s="216">
        <f>IF(ISERROR(VLOOKUP(AI9,'G Pigs'!1:6000,17)), "-",VLOOKUP(AI9,'G Pigs'!1:6000,17))</f>
        <v>779.42502857142858</v>
      </c>
      <c r="AJ33" s="216">
        <f>IF(ISERROR(VLOOKUP(AJ9,'G Pigs'!1:6000,17)), "-",VLOOKUP(AJ9,'G Pigs'!1:6000,17))</f>
        <v>785.78224285714305</v>
      </c>
      <c r="AK33" s="216">
        <f>IF(ISERROR(VLOOKUP(AK9,'G Pigs'!1:6000,17)), "-",VLOOKUP(AK9,'G Pigs'!1:6000,17))</f>
        <v>768.24</v>
      </c>
      <c r="AL33" s="216">
        <f>IF(ISERROR(VLOOKUP(AL9,'G Pigs'!1:6000,17)), "-",VLOOKUP(AL9,'G Pigs'!1:6000,17))</f>
        <v>724.52057142857154</v>
      </c>
      <c r="AM33" s="216">
        <f>IF(ISERROR(VLOOKUP(AM9,'G Pigs'!1:6000,17)), "-",VLOOKUP(AM9,'G Pigs'!1:6000,17))</f>
        <v>694.75657142857142</v>
      </c>
      <c r="AN33" s="216">
        <f>IF(ISERROR(VLOOKUP(AN9,'G Pigs'!1:6000,17)), "-",VLOOKUP(AN9,'G Pigs'!1:6000,17))</f>
        <v>691.33654285714283</v>
      </c>
      <c r="AO33" s="216">
        <f>IF(ISERROR(VLOOKUP(AO9,'G Pigs'!1:6000,17)), "-",VLOOKUP(AO9,'G Pigs'!1:6000,17))</f>
        <v>668.45888571428577</v>
      </c>
      <c r="AP33" s="216">
        <f>IF(ISERROR(VLOOKUP(AP9,'G Pigs'!1:6000,17)), "-",VLOOKUP(AP9,'G Pigs'!1:6000,17))</f>
        <v>668.26165714285719</v>
      </c>
      <c r="AQ33" s="216">
        <f>IF(ISERROR(VLOOKUP(AQ9,'G Pigs'!1:6000,17)), "-",VLOOKUP(AQ9,'G Pigs'!1:6000,17))</f>
        <v>663.48635714285717</v>
      </c>
      <c r="AR33" s="216">
        <f>IF(ISERROR(VLOOKUP(AR9,'G Pigs'!1:6000,17)), "-",VLOOKUP(AR9,'G Pigs'!1:6000,17))</f>
        <v>660.77164285714275</v>
      </c>
      <c r="AS33" s="216">
        <f>IF(ISERROR(VLOOKUP(AS9,'G Pigs'!1:6000,17)), "-",VLOOKUP(AS9,'G Pigs'!1:6000,17))</f>
        <v>657.43139285714267</v>
      </c>
      <c r="AT33" s="216">
        <f>IF(ISERROR(VLOOKUP(AT9,'G Pigs'!1:6000,17)), "-",VLOOKUP(AT9,'G Pigs'!1:6000,17))</f>
        <v>663.07671428571439</v>
      </c>
      <c r="AU33" s="216">
        <f>IF(ISERROR(VLOOKUP(AU9,'G Pigs'!1:6000,17)), "-",VLOOKUP(AU9,'G Pigs'!1:6000,17))</f>
        <v>641.97220000000016</v>
      </c>
      <c r="AV33" s="216">
        <f>IF(ISERROR(VLOOKUP(AV9,'G Pigs'!1:6000,17)), "-",VLOOKUP(AV9,'G Pigs'!1:6000,17))</f>
        <v>644.52942857142864</v>
      </c>
      <c r="AW33" s="216">
        <f>IF(ISERROR(VLOOKUP(AW9,'G Pigs'!1:6000,17)), "-",VLOOKUP(AW9,'G Pigs'!1:6000,17))</f>
        <v>650.01107142857143</v>
      </c>
      <c r="AX33" s="216">
        <f>IF(ISERROR(VLOOKUP(AX9,'G Pigs'!1:6000,17)), "-",VLOOKUP(AX9,'G Pigs'!1:6000,17))</f>
        <v>663.44189999999992</v>
      </c>
      <c r="AY33" s="216">
        <f>IF(ISERROR(VLOOKUP(AY9,'G Pigs'!1:6000,17)), "-",VLOOKUP(AY9,'G Pigs'!1:6000,17))</f>
        <v>675.6554000000001</v>
      </c>
      <c r="AZ33" s="216">
        <f>IF(ISERROR(VLOOKUP(AZ9,'G Pigs'!1:6000,17)), "-",VLOOKUP(AZ9,'G Pigs'!1:6000,17))</f>
        <v>688.9246714285714</v>
      </c>
      <c r="BA33" s="216">
        <f>IF(ISERROR(VLOOKUP(BA9,'G Pigs'!1:6000,17)), "-",VLOOKUP(BA9,'G Pigs'!1:6000,17))</f>
        <v>685.40452142857157</v>
      </c>
      <c r="BB33" s="216">
        <f>IF(ISERROR(VLOOKUP(BB9,'G Pigs'!1:6000,17)), "-",VLOOKUP(BB9,'G Pigs'!1:6000,17))</f>
        <v>688.96257857142871</v>
      </c>
      <c r="BC33" s="216">
        <f>IF(ISERROR(VLOOKUP(BC9,'G Pigs'!1:6000,17)), "-",VLOOKUP(BC9,'G Pigs'!1:6000,17))</f>
        <v>693.59231428571422</v>
      </c>
      <c r="BD33" s="216">
        <f>IF(ISERROR(VLOOKUP(BD9,'G Pigs'!1:6000,17)), "-",VLOOKUP(BD9,'G Pigs'!1:6000,17))</f>
        <v>688.23373571428579</v>
      </c>
      <c r="BE33" s="216">
        <f>IF(ISERROR(VLOOKUP(BE9,'G Pigs'!1:6000,17)), "-",VLOOKUP(BE9,'G Pigs'!1:6000,17))</f>
        <v>696.60145714285704</v>
      </c>
      <c r="BF33" s="216">
        <f>IF(ISERROR(VLOOKUP(BF9,'G Pigs'!1:6000,17)), "-",VLOOKUP(BF9,'G Pigs'!1:6000,17))</f>
        <v>705.52454285714293</v>
      </c>
      <c r="BG33" s="216">
        <f>IF(ISERROR(VLOOKUP(BG9,'G Pigs'!1:6000,17)), "-",VLOOKUP(BG9,'G Pigs'!1:6000,17))</f>
        <v>710.45529285714281</v>
      </c>
      <c r="BH33" s="216">
        <f>IF(ISERROR(VLOOKUP(BH9,'G Pigs'!1:6000,17)), "-",VLOOKUP(BH9,'G Pigs'!1:6000,17))</f>
        <v>710.87443571428571</v>
      </c>
      <c r="BI33" s="216">
        <f>IF(ISERROR(VLOOKUP(BI9,'G Pigs'!1:6000,17)), "-",VLOOKUP(BI9,'G Pigs'!1:6000,17))</f>
        <v>715.76094285714294</v>
      </c>
      <c r="BJ33" s="216">
        <f>IF(ISERROR(VLOOKUP(BJ9,'G Pigs'!1:6000,17)), "-",VLOOKUP(BJ9,'G Pigs'!1:6000,17))</f>
        <v>716.00311428571433</v>
      </c>
      <c r="BK33" s="216">
        <f>IF(ISERROR(VLOOKUP(BK9,'G Pigs'!1:6000,17)), "-",VLOOKUP(BK9,'G Pigs'!1:6000,17))</f>
        <v>708.84389999999996</v>
      </c>
      <c r="BL33" s="216">
        <f>IF(ISERROR(VLOOKUP(BL9,'G Pigs'!1:6000,17)), "-",VLOOKUP(BL9,'G Pigs'!1:6000,17))</f>
        <v>708.59204999999997</v>
      </c>
      <c r="BM33" s="216">
        <f>IF(ISERROR(VLOOKUP(BM9,'G Pigs'!1:6000,17)), "-",VLOOKUP(BM9,'G Pigs'!1:6000,17))</f>
        <v>686.8157321428572</v>
      </c>
      <c r="BN33" s="216">
        <f>IF(ISERROR(VLOOKUP(BN9,'G Pigs'!1:6000,17)), "-",VLOOKUP(BN9,'G Pigs'!1:6000,17))</f>
        <v>685.2527464285713</v>
      </c>
      <c r="BO33" s="216">
        <f>IF(ISERROR(VLOOKUP(BO9,'G Pigs'!1:6000,17)), "-",VLOOKUP(BO9,'G Pigs'!1:6000,17))</f>
        <v>690.55320000000006</v>
      </c>
      <c r="BP33" s="216">
        <f>IF(ISERROR(VLOOKUP(BP9,'G Pigs'!1:6000,17)), "-",VLOOKUP(BP9,'G Pigs'!1:6000,17))</f>
        <v>693.84956785714292</v>
      </c>
      <c r="BQ33" s="216">
        <f>IF(ISERROR(VLOOKUP(BQ9,'G Pigs'!1:6000,17)), "-",VLOOKUP(BQ9,'G Pigs'!1:6000,17))</f>
        <v>698.91827142857142</v>
      </c>
      <c r="BR33" s="216">
        <f>IF(ISERROR(VLOOKUP(BR9,'G Pigs'!1:6000,17)), "-",VLOOKUP(BR9,'G Pigs'!1:6000,17))</f>
        <v>702.96286071428563</v>
      </c>
      <c r="BS33" s="216">
        <f>IF(ISERROR(VLOOKUP(BS9,'G Pigs'!1:6000,17)), "-",VLOOKUP(BS9,'G Pigs'!1:6000,17))</f>
        <v>702.18038571428588</v>
      </c>
      <c r="BT33" s="216">
        <f>IF(ISERROR(VLOOKUP(BT9,'G Pigs'!1:6000,17)), "-",VLOOKUP(BT9,'G Pigs'!1:6000,17))</f>
        <v>705.70703571428578</v>
      </c>
      <c r="BU33" s="216">
        <f>IF(ISERROR(VLOOKUP(BU9,'G Pigs'!1:6000,17)), "-",VLOOKUP(BU9,'G Pigs'!1:6000,17))</f>
        <v>700.56186428571436</v>
      </c>
      <c r="BV33" s="216">
        <f>IF(ISERROR(VLOOKUP(BV9,'G Pigs'!1:6000,17)), "-",VLOOKUP(BV9,'G Pigs'!1:6000,17))</f>
        <v>685.62906428571443</v>
      </c>
      <c r="BW33" s="216">
        <f>IF(ISERROR(VLOOKUP(BW9,'G Pigs'!1:6000,17)), "-",VLOOKUP(BW9,'G Pigs'!1:6000,17))</f>
        <v>673.49288571428576</v>
      </c>
      <c r="BX33" s="216">
        <f>IF(ISERROR(VLOOKUP(BX9,'G Pigs'!1:6000,17)), "-",VLOOKUP(BX9,'G Pigs'!1:6000,17))</f>
        <v>672.57051428571424</v>
      </c>
      <c r="BY33" s="216">
        <f>IF(ISERROR(VLOOKUP(BY9,'G Pigs'!1:6000,17)), "-",VLOOKUP(BY9,'G Pigs'!1:6000,17))</f>
        <v>675.72685714285706</v>
      </c>
      <c r="BZ33" s="216">
        <f>IF(ISERROR(VLOOKUP(BZ9,'G Pigs'!1:6000,17)), "-",VLOOKUP(BZ9,'G Pigs'!1:6000,17))</f>
        <v>679.70600000000002</v>
      </c>
      <c r="CA33" s="216">
        <f>IF(ISERROR(VLOOKUP(CA9,'G Pigs'!1:6000,17)), "-",VLOOKUP(CA9,'G Pigs'!1:6000,17))</f>
        <v>678.81571428571431</v>
      </c>
      <c r="CB33" s="216">
        <f>IF(ISERROR(VLOOKUP(CB9,'G Pigs'!1:6000,17)), "-",VLOOKUP(CB9,'G Pigs'!1:6000,17))</f>
        <v>676.58999999999992</v>
      </c>
      <c r="CC33" s="216">
        <f>IF(ISERROR(VLOOKUP(CC9,'G Pigs'!1:6000,17)), "-",VLOOKUP(CC9,'G Pigs'!1:6000,17))</f>
        <v>671.39159999999981</v>
      </c>
      <c r="CD33" s="216">
        <f>IF(ISERROR(VLOOKUP(CD9,'G Pigs'!1:6000,17)), "-",VLOOKUP(CD9,'G Pigs'!1:6000,17))</f>
        <v>672.19719999999995</v>
      </c>
      <c r="CE33" s="216">
        <f>IF(ISERROR(VLOOKUP(CE9,'G Pigs'!1:6000,17)), "-",VLOOKUP(CE9,'G Pigs'!1:6000,17))</f>
        <v>678.39337142857141</v>
      </c>
      <c r="CF33" s="216">
        <f>IF(ISERROR(VLOOKUP(CF9,'G Pigs'!1:6000,17)), "-",VLOOKUP(CF9,'G Pigs'!1:6000,17))</f>
        <v>689.61492857142844</v>
      </c>
      <c r="CG33" s="216">
        <f>IF(ISERROR(VLOOKUP(CG9,'G Pigs'!1:6000,17)), "-",VLOOKUP(CG9,'G Pigs'!1:6000,17))</f>
        <v>720.27080357142847</v>
      </c>
      <c r="CH33" s="216">
        <f>IF(ISERROR(VLOOKUP(CH9,'G Pigs'!1:6000,17)), "-",VLOOKUP(CH9,'G Pigs'!1:6000,17))</f>
        <v>738.5712000000002</v>
      </c>
      <c r="CI33" s="216">
        <f>IF(ISERROR(VLOOKUP(CI9,'G Pigs'!1:6000,17)), "-",VLOOKUP(CI9,'G Pigs'!1:6000,17))</f>
        <v>805.74507857142873</v>
      </c>
      <c r="CJ33" s="216">
        <f>IF(ISERROR(VLOOKUP(CJ9,'G Pigs'!1:6000,17)), "-",VLOOKUP(CJ9,'G Pigs'!1:6000,17))</f>
        <v>809.35671428571436</v>
      </c>
      <c r="CK33" s="216">
        <f>IF(ISERROR(VLOOKUP(CK9,'G Pigs'!1:6000,17)), "-",VLOOKUP(CK9,'G Pigs'!1:6000,17))</f>
        <v>824.39318571428578</v>
      </c>
      <c r="CL33" s="216">
        <f>IF(ISERROR(VLOOKUP(CL9,'G Pigs'!1:6000,17)), "-",VLOOKUP(CL9,'G Pigs'!1:6000,17))</f>
        <v>746.28960000000006</v>
      </c>
      <c r="CM33" s="216">
        <f>IF(ISERROR(VLOOKUP(CM9,'G Pigs'!1:6000,17)), "-",VLOOKUP(CM9,'G Pigs'!1:6000,17))</f>
        <v>665.65392857142854</v>
      </c>
      <c r="CN33" s="216">
        <f>IF(ISERROR(VLOOKUP(CN9,'G Pigs'!1:6000,17)), "-",VLOOKUP(CN9,'G Pigs'!1:6000,17))</f>
        <v>646.9802285714286</v>
      </c>
      <c r="CO33" s="216">
        <f>IF(ISERROR(VLOOKUP(CO9,'G Pigs'!1:6000,17)), "-",VLOOKUP(CO9,'G Pigs'!1:6000,17))</f>
        <v>621.93058571428583</v>
      </c>
      <c r="CP33" s="216">
        <f>IF(ISERROR(VLOOKUP(CP9,'G Pigs'!1:6000,17)), "-",VLOOKUP(CP9,'G Pigs'!1:6000,17))</f>
        <v>623.11121428571425</v>
      </c>
      <c r="CQ33" s="216">
        <f>IF(ISERROR(VLOOKUP(CQ9,'G Pigs'!1:6000,17)), "-",VLOOKUP(CQ9,'G Pigs'!1:6000,17))</f>
        <v>654.34077142857143</v>
      </c>
      <c r="CR33" s="216">
        <f>IF(ISERROR(VLOOKUP(CR9,'G Pigs'!1:6000,17)), "-",VLOOKUP(CR9,'G Pigs'!1:6000,17))</f>
        <v>661.53977857142843</v>
      </c>
      <c r="CS33" s="216">
        <f>IF(ISERROR(VLOOKUP(CS9,'G Pigs'!1:6000,17)), "-",VLOOKUP(CS9,'G Pigs'!1:6000,17))</f>
        <v>662.40750000000003</v>
      </c>
      <c r="CT33" s="216">
        <f>IF(ISERROR(VLOOKUP(CT9,'G Pigs'!1:6000,17)), "-",VLOOKUP(CT9,'G Pigs'!1:6000,17))</f>
        <v>668.42846428571431</v>
      </c>
      <c r="CU33" s="216">
        <f>IF(ISERROR(VLOOKUP(CU9,'G Pigs'!1:6000,17)), "-",VLOOKUP(CU9,'G Pigs'!1:6000,17))</f>
        <v>680.06176785714297</v>
      </c>
      <c r="CV33" s="216">
        <f>IF(ISERROR(VLOOKUP(CV9,'G Pigs'!1:6000,17)), "-",VLOOKUP(CV9,'G Pigs'!1:6000,17))</f>
        <v>675.08373214285723</v>
      </c>
      <c r="CW33" s="216">
        <f>IF(ISERROR(VLOOKUP(CW9,'G Pigs'!1:6000,17)), "-",VLOOKUP(CW9,'G Pigs'!1:6000,17))</f>
        <v>669.63072857142856</v>
      </c>
      <c r="CX33" s="216">
        <f>IF(ISERROR(VLOOKUP(CX9,'G Pigs'!1:6000,17)), "-",VLOOKUP(CX9,'G Pigs'!1:6000,17))</f>
        <v>669.42745714285718</v>
      </c>
      <c r="CY33" s="216">
        <f>IF(ISERROR(VLOOKUP(CY9,'G Pigs'!1:6000,17)), "-",VLOOKUP(CY9,'G Pigs'!1:6000,17))</f>
        <v>668.89523571428583</v>
      </c>
      <c r="CZ33" s="216">
        <f>IF(ISERROR(VLOOKUP(CZ9,'G Pigs'!1:6000,17)), "-",VLOOKUP(CZ9,'G Pigs'!1:6000,17))</f>
        <v>656.2794357142858</v>
      </c>
      <c r="DA33" s="216">
        <f>IF(ISERROR(VLOOKUP(DA9,'G Pigs'!1:6000,17)), "-",VLOOKUP(DA9,'G Pigs'!1:6000,17))</f>
        <v>656.24707857142857</v>
      </c>
      <c r="DB33" s="216">
        <f>IF(ISERROR(VLOOKUP(DB9,'G Pigs'!1:6000,17)), "-",VLOOKUP(DB9,'G Pigs'!1:6000,17))</f>
        <v>647.60148571428567</v>
      </c>
      <c r="DC33" s="216">
        <f>IF(ISERROR(VLOOKUP(DC9,'G Pigs'!1:6000,17)), "-",VLOOKUP(DC9,'G Pigs'!1:6000,17))</f>
        <v>651.52771428571418</v>
      </c>
      <c r="DD33" s="216">
        <f>IF(ISERROR(VLOOKUP(DD9,'G Pigs'!1:6000,17)), "-",VLOOKUP(DD9,'G Pigs'!1:6000,17))</f>
        <v>650.59742857142862</v>
      </c>
      <c r="DE33" s="216">
        <f>IF(ISERROR(VLOOKUP(DE9,'G Pigs'!1:6000,17)), "-",VLOOKUP(DE9,'G Pigs'!1:6000,17))</f>
        <v>657.38357142857137</v>
      </c>
      <c r="DF33" s="216">
        <f>IF(ISERROR(VLOOKUP(DF9,'G Pigs'!1:6000,17)), "-",VLOOKUP(DF9,'G Pigs'!1:6000,17))</f>
        <v>656.95821428571412</v>
      </c>
      <c r="DG33" s="216">
        <f>IF(ISERROR(VLOOKUP(DG9,'G Pigs'!1:6000,17)), "-",VLOOKUP(DG9,'G Pigs'!1:6000,17))</f>
        <v>665.39954285714293</v>
      </c>
      <c r="DH33" s="216">
        <f>IF(ISERROR(VLOOKUP(DH9,'G Pigs'!1:6000,17)), "-",VLOOKUP(DH9,'G Pigs'!1:6000,17))</f>
        <v>666.64485714285706</v>
      </c>
      <c r="DI33" s="216">
        <f>IF(ISERROR(VLOOKUP(DI9,'G Pigs'!1:6000,17)), "-",VLOOKUP(DI9,'G Pigs'!1:6000,17))</f>
        <v>649.74220000000003</v>
      </c>
      <c r="DJ33" s="216">
        <f>IF(ISERROR(VLOOKUP(DJ9,'G Pigs'!1:6000,17)), "-",VLOOKUP(DJ9,'G Pigs'!1:6000,17))</f>
        <v>648.28440000000023</v>
      </c>
      <c r="DK33" s="216">
        <f>IF(ISERROR(VLOOKUP(DK9,'G Pigs'!1:6000,17)), "-",VLOOKUP(DK9,'G Pigs'!1:6000,17))</f>
        <v>653.06691428571435</v>
      </c>
      <c r="DL33" s="216">
        <f>IF(ISERROR(VLOOKUP(DL9,'G Pigs'!1:6000,17)), "-",VLOOKUP(DL9,'G Pigs'!1:6000,17))</f>
        <v>661.23102499999993</v>
      </c>
      <c r="DM33" s="216">
        <f>IF(ISERROR(VLOOKUP(DM9,'G Pigs'!1:6000,17)), "-",VLOOKUP(DM9,'G Pigs'!1:6000,17))</f>
        <v>647.73823928571426</v>
      </c>
      <c r="DN33" s="216">
        <f>IF(ISERROR(VLOOKUP(DN9,'G Pigs'!1:6000,17)), "-",VLOOKUP(DN9,'G Pigs'!1:6000,17))</f>
        <v>651.70420357142848</v>
      </c>
      <c r="DO33" s="216">
        <f>IF(ISERROR(VLOOKUP(DO9,'G Pigs'!1:6000,17)), "-",VLOOKUP(DO9,'G Pigs'!1:6000,17))</f>
        <v>652.08614999999998</v>
      </c>
      <c r="DP33" s="216">
        <f>IF(ISERROR(VLOOKUP(DP9,'G Pigs'!1:6000,17)), "-",VLOOKUP(DP9,'G Pigs'!1:6000,17))</f>
        <v>650.11505714285715</v>
      </c>
      <c r="DQ33" s="216">
        <f>IF(ISERROR(VLOOKUP(DQ9,'G Pigs'!1:6000,17)), "-",VLOOKUP(DQ9,'G Pigs'!1:6000,17))</f>
        <v>654.06748571428568</v>
      </c>
      <c r="DR33" s="216">
        <f>IF(ISERROR(VLOOKUP(DR9,'G Pigs'!1:6000,17)), "-",VLOOKUP(DR9,'G Pigs'!1:6000,17))</f>
        <v>652.91512857142857</v>
      </c>
      <c r="DS33" s="216">
        <f>IF(ISERROR(VLOOKUP(DS9,'G Pigs'!1:6000,17)), "-",VLOOKUP(DS9,'G Pigs'!1:6000,17))</f>
        <v>658.20252500000015</v>
      </c>
      <c r="DT33" s="216">
        <f>IF(ISERROR(VLOOKUP(DT9,'G Pigs'!1:6000,17)), "-",VLOOKUP(DT9,'G Pigs'!1:6000,17))</f>
        <v>660.27863928571423</v>
      </c>
      <c r="DU33" s="216">
        <f>IF(ISERROR(VLOOKUP(DU9,'G Pigs'!1:6000,17)), "-",VLOOKUP(DU9,'G Pigs'!1:6000,17))</f>
        <v>657.84569285714292</v>
      </c>
      <c r="DV33" s="216">
        <f>IF(ISERROR(VLOOKUP(DV9,'G Pigs'!1:6000,17)), "-",VLOOKUP(DV9,'G Pigs'!1:6000,17))</f>
        <v>646.45867857142855</v>
      </c>
      <c r="DW33" s="216">
        <f>IF(ISERROR(VLOOKUP(DW9,'G Pigs'!1:6000,17)), "-",VLOOKUP(DW9,'G Pigs'!1:6000,17))</f>
        <v>641.35337142857145</v>
      </c>
      <c r="DX33" s="216">
        <f>IF(ISERROR(VLOOKUP(DX9,'G Pigs'!1:6000,17)), "-",VLOOKUP(DX9,'G Pigs'!1:6000,17))</f>
        <v>641.61874285714271</v>
      </c>
      <c r="DY33" s="216">
        <f>IF(ISERROR(VLOOKUP(DY9,'G Pigs'!1:6000,17)), "-",VLOOKUP(DY9,'G Pigs'!1:6000,17))</f>
        <v>638.38902857142864</v>
      </c>
      <c r="DZ33" s="216">
        <f>IF(ISERROR(VLOOKUP(DZ9,'G Pigs'!1:6000,17)), "-",VLOOKUP(DZ9,'G Pigs'!1:6000,17))</f>
        <v>631.61794285714291</v>
      </c>
      <c r="EA33" s="216">
        <f>IF(ISERROR(VLOOKUP(EA9,'G Pigs'!1:6000,17)), "-",VLOOKUP(EA9,'G Pigs'!1:6000,17))</f>
        <v>632.68045714285699</v>
      </c>
      <c r="EB33" s="216">
        <f>IF(ISERROR(VLOOKUP(EB9,'G Pigs'!1:6000,17)), "-",VLOOKUP(EB9,'G Pigs'!1:6000,17))</f>
        <v>627.51220000000001</v>
      </c>
      <c r="EC33" s="216">
        <f>IF(ISERROR(VLOOKUP(EC9,'G Pigs'!1:6000,17)), "-",VLOOKUP(EC9,'G Pigs'!1:6000,17))</f>
        <v>628.25060000000008</v>
      </c>
      <c r="ED33" s="216">
        <f>IF(ISERROR(VLOOKUP(ED9,'G Pigs'!1:6000,17)), "-",VLOOKUP(ED9,'G Pigs'!1:6000,17))</f>
        <v>620.12414285714283</v>
      </c>
      <c r="EE33" s="216">
        <f>IF(ISERROR(VLOOKUP(EE9,'G Pigs'!1:6000,17)), "-",VLOOKUP(EE9,'G Pigs'!1:6000,17))</f>
        <v>637.78781785714284</v>
      </c>
      <c r="EF33" s="216">
        <f>IF(ISERROR(VLOOKUP(EF9,'G Pigs'!1:6000,17)), "-",VLOOKUP(EF9,'G Pigs'!1:6000,17))</f>
        <v>685.32558214285712</v>
      </c>
      <c r="EG33" s="216">
        <f>IF(ISERROR(VLOOKUP(EG9,'G Pigs'!1:6000,17)), "-",VLOOKUP(EG9,'G Pigs'!1:6000,17))</f>
        <v>709.92457142857143</v>
      </c>
      <c r="EH33" s="216">
        <f>IF(ISERROR(VLOOKUP(EH9,'G Pigs'!1:6000,17)), "-",VLOOKUP(EH9,'G Pigs'!1:6000,17))</f>
        <v>712.29828571428584</v>
      </c>
      <c r="EI33" s="216">
        <f>IF(ISERROR(VLOOKUP(EI9,'G Pigs'!1:6000,17)), "-",VLOOKUP(EI9,'G Pigs'!1:6000,17))</f>
        <v>755.05319999999995</v>
      </c>
      <c r="EJ33" s="216">
        <f>IF(ISERROR(VLOOKUP(EJ9,'G Pigs'!1:6000,17)), "-",VLOOKUP(EJ9,'G Pigs'!1:6000,17))</f>
        <v>788.15374999999995</v>
      </c>
      <c r="EK33" s="216">
        <f>IF(ISERROR(VLOOKUP(EK9,'G Pigs'!1:6000,17)), "-",VLOOKUP(EK9,'G Pigs'!1:6000,17))</f>
        <v>788.68500000000006</v>
      </c>
      <c r="EL33" s="216">
        <f>IF(ISERROR(VLOOKUP(EL9,'G Pigs'!1:6000,17)), "-",VLOOKUP(EL9,'G Pigs'!1:6000,17))</f>
        <v>775.79657142857138</v>
      </c>
      <c r="EM33" s="216">
        <f>IF(ISERROR(VLOOKUP(EM9,'G Pigs'!1:6000,17)), "-",VLOOKUP(EM9,'G Pigs'!1:6000,17))</f>
        <v>708.54412500000001</v>
      </c>
      <c r="EN33" s="216">
        <f>IF(ISERROR(VLOOKUP(EN9,'G Pigs'!1:6000,17)), "-",VLOOKUP(EN9,'G Pigs'!1:6000,17))</f>
        <v>674.66611428571412</v>
      </c>
      <c r="EO33" s="216">
        <f>IF(ISERROR(VLOOKUP(EO9,'G Pigs'!1:6000,17)), "-",VLOOKUP(EO9,'G Pigs'!1:6000,17))</f>
        <v>644.6656071428572</v>
      </c>
      <c r="EP33" s="216">
        <f>IF(ISERROR(VLOOKUP(EP9,'G Pigs'!1:6000,17)), "-",VLOOKUP(EP9,'G Pigs'!1:6000,17))</f>
        <v>647.98823571428568</v>
      </c>
      <c r="EQ33" s="216">
        <f>IF(ISERROR(VLOOKUP(EQ9,'G Pigs'!1:6000,17)), "-",VLOOKUP(EQ9,'G Pigs'!1:6000,17))</f>
        <v>657.8239285714285</v>
      </c>
      <c r="ER33" s="216">
        <f>IF(ISERROR(VLOOKUP(ER9,'G Pigs'!1:6000,17)), "-",VLOOKUP(ER9,'G Pigs'!1:6000,17))</f>
        <v>658.0542857142857</v>
      </c>
      <c r="ES33" s="216">
        <f>IF(ISERROR(VLOOKUP(ES9,'G Pigs'!1:6000,17)), "-",VLOOKUP(ES9,'G Pigs'!1:6000,17))</f>
        <v>663.3920571428572</v>
      </c>
      <c r="ET33" s="216">
        <f>IF(ISERROR(VLOOKUP(ET9,'G Pigs'!1:6000,17)), "-",VLOOKUP(ET9,'G Pigs'!1:6000,17))</f>
        <v>678.84749999999997</v>
      </c>
      <c r="EU33" s="216">
        <f>IF(ISERROR(VLOOKUP(EU9,'G Pigs'!1:6000,17)), "-",VLOOKUP(EU9,'G Pigs'!1:6000,17))</f>
        <v>676.98112500000002</v>
      </c>
      <c r="EV33" s="216">
        <f>IF(ISERROR(VLOOKUP(EV9,'G Pigs'!1:6000,17)), "-",VLOOKUP(EV9,'G Pigs'!1:6000,17))</f>
        <v>675.25649999999996</v>
      </c>
      <c r="EW33" s="216">
        <f>IF(ISERROR(VLOOKUP(EW9,'G Pigs'!1:6000,17)), "-",VLOOKUP(EW9,'G Pigs'!1:6000,17))</f>
        <v>676.49962500000015</v>
      </c>
      <c r="EX33" s="216">
        <f>IF(ISERROR(VLOOKUP(EX9,'G Pigs'!1:6000,17)), "-",VLOOKUP(EX9,'G Pigs'!1:6000,17))</f>
        <v>676.2298428571429</v>
      </c>
      <c r="EY33" s="216">
        <f>IF(ISERROR(VLOOKUP(EY9,'G Pigs'!1:6000,17)), "-",VLOOKUP(EY9,'G Pigs'!1:6000,17))</f>
        <v>685.91085714285714</v>
      </c>
      <c r="EZ33" s="216">
        <f>IF(ISERROR(VLOOKUP(EZ9,'G Pigs'!1:6000,17)), "-",VLOOKUP(EZ9,'G Pigs'!1:6000,17))</f>
        <v>715.32601428571434</v>
      </c>
      <c r="FA33" s="216">
        <f>IF(ISERROR(VLOOKUP(FA9,'G Pigs'!1:6000,17)), "-",VLOOKUP(FA9,'G Pigs'!1:6000,17))</f>
        <v>732.46761428571426</v>
      </c>
      <c r="FB33" s="216">
        <f>IF(ISERROR(VLOOKUP(FB9,'G Pigs'!1:6000,17)), "-",VLOOKUP(FB9,'G Pigs'!1:6000,17))</f>
        <v>741.18625000000009</v>
      </c>
      <c r="FC33" s="216">
        <f>IF(ISERROR(VLOOKUP(FC9,'G Pigs'!1:6000,17)), "-",VLOOKUP(FC9,'G Pigs'!1:6000,17))</f>
        <v>738.27809999999999</v>
      </c>
      <c r="FD33" s="216">
        <f>IF(ISERROR(VLOOKUP(FD9,'G Pigs'!1:6000,17)), "-",VLOOKUP(FD9,'G Pigs'!1:6000,17))</f>
        <v>728.38387499999988</v>
      </c>
      <c r="FE33" s="216">
        <f>IF(ISERROR(VLOOKUP(FE9,'G Pigs'!1:6000,17)), "-",VLOOKUP(FE9,'G Pigs'!1:6000,17))</f>
        <v>737.07801428571406</v>
      </c>
      <c r="FF33" s="216">
        <f>IF(ISERROR(VLOOKUP(FF9,'G Pigs'!1:6000,17)), "-",VLOOKUP(FF9,'G Pigs'!1:6000,17))</f>
        <v>736.80976785714302</v>
      </c>
      <c r="FG33" s="216">
        <f>IF(ISERROR(VLOOKUP(FG9,'G Pigs'!1:6000,17)), "-",VLOOKUP(FG9,'G Pigs'!1:6000,17))</f>
        <v>740.23633928571428</v>
      </c>
      <c r="FH33" s="216">
        <f>IF(ISERROR(VLOOKUP(FH9,'G Pigs'!1:6000,17)), "-",VLOOKUP(FH9,'G Pigs'!1:6000,17))</f>
        <v>746.92198571428582</v>
      </c>
      <c r="FI33" s="216">
        <f>IF(ISERROR(VLOOKUP(FI9,'G Pigs'!1:6000,17)), "-",VLOOKUP(FI9,'G Pigs'!1:6000,17))</f>
        <v>754.21083214285716</v>
      </c>
      <c r="FJ33" s="216">
        <f>IF(ISERROR(VLOOKUP(FJ9,'G Pigs'!1:6000,17)), "-",VLOOKUP(FJ9,'G Pigs'!1:6000,17))</f>
        <v>756.22909285714263</v>
      </c>
      <c r="FK33" s="216">
        <f>IF(ISERROR(VLOOKUP(FK9,'G Pigs'!1:6000,17)), "-",VLOOKUP(FK9,'G Pigs'!1:6000,17))</f>
        <v>758.65294285714276</v>
      </c>
      <c r="FL33" s="216">
        <f>IF(ISERROR(VLOOKUP(FL9,'G Pigs'!1:6000,17)), "-",VLOOKUP(FL9,'G Pigs'!1:6000,17))</f>
        <v>746.51702142857141</v>
      </c>
      <c r="FM33" s="216">
        <f>IF(ISERROR(VLOOKUP(FM9,'G Pigs'!1:6000,17)), "-",VLOOKUP(FM9,'G Pigs'!1:6000,17))</f>
        <v>747.58143214285701</v>
      </c>
      <c r="FN33" s="216">
        <f>IF(ISERROR(VLOOKUP(FN9,'G Pigs'!1:6000,17)), "-",VLOOKUP(FN9,'G Pigs'!1:6000,17))</f>
        <v>687.82679999999993</v>
      </c>
      <c r="FO33" s="216">
        <f>IF(ISERROR(VLOOKUP(FO9,'G Pigs'!1:6000,17)), "-",VLOOKUP(FO9,'G Pigs'!1:6000,17))</f>
        <v>680.53114285714275</v>
      </c>
      <c r="FP33" s="216">
        <f>IF(ISERROR(VLOOKUP(FP9,'G Pigs'!1:6000,17)), "-",VLOOKUP(FP9,'G Pigs'!1:6000,17))</f>
        <v>692.15588571428566</v>
      </c>
      <c r="FQ33" s="216">
        <f>IF(ISERROR(VLOOKUP(FQ9,'G Pigs'!1:6000,17)), "-",VLOOKUP(FQ9,'G Pigs'!1:6000,17))</f>
        <v>705.24585000000013</v>
      </c>
      <c r="FR33" s="216">
        <f>IF(ISERROR(VLOOKUP(FR9,'G Pigs'!1:6000,17)), "-",VLOOKUP(FR9,'G Pigs'!1:6000,17))</f>
        <v>718.5660857142858</v>
      </c>
      <c r="FS33" s="216">
        <f>IF(ISERROR(VLOOKUP(FS9,'G Pigs'!1:6000,17)), "-",VLOOKUP(FS9,'G Pigs'!1:6000,17))</f>
        <v>715.29200000000003</v>
      </c>
      <c r="FT33" s="216">
        <f>IF(ISERROR(VLOOKUP(FT9,'G Pigs'!1:6000,17)), "-",VLOOKUP(FT9,'G Pigs'!1:6000,17))</f>
        <v>711.18757142857123</v>
      </c>
      <c r="FU33" s="216">
        <f>IF(ISERROR(VLOOKUP(FU9,'G Pigs'!1:6000,17)), "-",VLOOKUP(FU9,'G Pigs'!1:6000,17))</f>
        <v>712.55178571428576</v>
      </c>
      <c r="FV33" s="216">
        <f>IF(ISERROR(VLOOKUP(FV9,'G Pigs'!1:6000,17)), "-",VLOOKUP(FV9,'G Pigs'!1:6000,17))</f>
        <v>704.73530000000005</v>
      </c>
      <c r="FW33" s="216">
        <f>IF(ISERROR(VLOOKUP(FW9,'G Pigs'!1:6000,17)), "-",VLOOKUP(FW9,'G Pigs'!1:6000,17))</f>
        <v>700.08784285714273</v>
      </c>
      <c r="FX33" s="216">
        <f>IF(ISERROR(VLOOKUP(FX9,'G Pigs'!1:6000,17)), "-",VLOOKUP(FX9,'G Pigs'!1:6000,17))</f>
        <v>699.09921428571431</v>
      </c>
      <c r="FY33" s="216">
        <f>IF(ISERROR(VLOOKUP(FY9,'G Pigs'!1:6000,17)), "-",VLOOKUP(FY9,'G Pigs'!1:6000,17))</f>
        <v>706.59145714285705</v>
      </c>
      <c r="FZ33" s="216">
        <f>IF(ISERROR(VLOOKUP(FZ9,'G Pigs'!1:6000,17)), "-",VLOOKUP(FZ9,'G Pigs'!1:6000,17))</f>
        <v>707.59088571428572</v>
      </c>
      <c r="GA33" s="216">
        <f>IF(ISERROR(VLOOKUP(GA9,'G Pigs'!1:6000,17)), "-",VLOOKUP(GA9,'G Pigs'!1:6000,17))</f>
        <v>691.45579285714291</v>
      </c>
      <c r="GB33" s="216">
        <f>IF(ISERROR(VLOOKUP(GB9,'G Pigs'!1:6000,17)), "-",VLOOKUP(GB9,'G Pigs'!1:6000,17))</f>
        <v>692.80054285714277</v>
      </c>
      <c r="GC33" s="216">
        <f>IF(ISERROR(VLOOKUP(GC9,'G Pigs'!1:6000,17)), "-",VLOOKUP(GC9,'G Pigs'!1:6000,17))</f>
        <v>691.98199285714304</v>
      </c>
      <c r="GD33" s="216">
        <f>IF(ISERROR(VLOOKUP(GD9,'G Pigs'!1:6000,17)), "-",VLOOKUP(GD9,'G Pigs'!1:6000,17))</f>
        <v>657.14428571428562</v>
      </c>
      <c r="GE33" s="216">
        <f>IF(ISERROR(VLOOKUP(GE9,'G Pigs'!1:6000,17)), "-",VLOOKUP(GE9,'G Pigs'!1:6000,17))</f>
        <v>655.77062571428576</v>
      </c>
      <c r="GF33" s="216">
        <f>IF(ISERROR(VLOOKUP(GF9,'G Pigs'!1:6000,17)), "-",VLOOKUP(GF9,'G Pigs'!1:6000,17))</f>
        <v>653.33832142857136</v>
      </c>
      <c r="GG33" s="216">
        <f>IF(ISERROR(VLOOKUP(GG9,'G Pigs'!1:6000,17)), "-",VLOOKUP(GG9,'G Pigs'!1:6000,17))</f>
        <v>670.93949999999984</v>
      </c>
      <c r="GH33" s="216">
        <f>IF(ISERROR(VLOOKUP(GH9,'G Pigs'!1:6000,17)), "-",VLOOKUP(GH9,'G Pigs'!1:6000,17))</f>
        <v>691.15376428571426</v>
      </c>
      <c r="GI33" s="216">
        <f>IF(ISERROR(VLOOKUP(GI9,'G Pigs'!1:6000,17)), "-",VLOOKUP(GI9,'G Pigs'!1:6000,17))</f>
        <v>716.76007857142861</v>
      </c>
      <c r="GJ33" s="216">
        <f>IF(ISERROR(VLOOKUP(GJ9,'G Pigs'!1:6000,17)), "-",VLOOKUP(GJ9,'G Pigs'!1:6000,17))</f>
        <v>761.22642857142853</v>
      </c>
      <c r="GK33" s="216">
        <f>IF(ISERROR(VLOOKUP(GK9,'G Pigs'!1:6000,17)), "-",VLOOKUP(GK9,'G Pigs'!1:6000,17))</f>
        <v>768.47142857142853</v>
      </c>
      <c r="GL33" s="216">
        <f>IF(ISERROR(VLOOKUP(GL9,'G Pigs'!1:6000,17)), "-",VLOOKUP(GL9,'G Pigs'!1:6000,17))</f>
        <v>765.714857142857</v>
      </c>
      <c r="GM33" s="216">
        <f>IF(ISERROR(VLOOKUP(GM9,'G Pigs'!1:6000,17)), "-",VLOOKUP(GM9,'G Pigs'!1:6000,17))</f>
        <v>722.84728571428559</v>
      </c>
      <c r="GN33" s="216">
        <f>IF(ISERROR(VLOOKUP(GN9,'G Pigs'!1:6000,17)), "-",VLOOKUP(GN9,'G Pigs'!1:6000,17))</f>
        <v>695.72009285714284</v>
      </c>
      <c r="GO33" s="216">
        <f>IF(ISERROR(VLOOKUP(GO9,'G Pigs'!1:6000,17)), "-",VLOOKUP(GO9,'G Pigs'!1:6000,17))</f>
        <v>669.21915714285717</v>
      </c>
      <c r="GP33" s="216">
        <f>IF(ISERROR(VLOOKUP(GP9,'G Pigs'!1:6000,17)), "-",VLOOKUP(GP9,'G Pigs'!1:6000,17))</f>
        <v>666.29390000000012</v>
      </c>
      <c r="GQ33" s="216">
        <f>IF(ISERROR(VLOOKUP(GQ9,'G Pigs'!1:6000,17)), "-",VLOOKUP(GQ9,'G Pigs'!1:6000,17))</f>
        <v>668.73387142857143</v>
      </c>
      <c r="GR33" s="216">
        <f>IF(ISERROR(VLOOKUP(GR9,'G Pigs'!1:6000,17)), "-",VLOOKUP(GR9,'G Pigs'!1:6000,17))</f>
        <v>663.0605428571431</v>
      </c>
      <c r="GS33" s="216">
        <f>IF(ISERROR(VLOOKUP(GS9,'G Pigs'!1:6000,17)), "-",VLOOKUP(GS9,'G Pigs'!1:6000,17))</f>
        <v>662.62000714285705</v>
      </c>
      <c r="GT33" s="216">
        <f>IF(ISERROR(VLOOKUP(GT9,'G Pigs'!1:6000,17)), "-",VLOOKUP(GT9,'G Pigs'!1:6000,17))</f>
        <v>675.14057142857155</v>
      </c>
      <c r="GU33" s="216">
        <f>IF(ISERROR(VLOOKUP(GU9,'G Pigs'!1:6000,17)), "-",VLOOKUP(GU9,'G Pigs'!1:6000,17))</f>
        <v>694.04342857142854</v>
      </c>
      <c r="GV33" s="216">
        <f>IF(ISERROR(VLOOKUP(GV9,'G Pigs'!1:6000,17)), "-",VLOOKUP(GV9,'G Pigs'!1:6000,17))</f>
        <v>681.9870814285714</v>
      </c>
      <c r="GW33" s="216">
        <f>IF(ISERROR(VLOOKUP(GW9,'G Pigs'!1:6000,17)), "-",VLOOKUP(GW9,'G Pigs'!1:6000,17))</f>
        <v>687.71812714285716</v>
      </c>
      <c r="GX33" s="216">
        <f>IF(ISERROR(VLOOKUP(GX9,'G Pigs'!1:6000,17)), "-",VLOOKUP(GX9,'G Pigs'!1:6000,17))</f>
        <v>661.23624999999993</v>
      </c>
      <c r="GY33" s="216">
        <f>IF(ISERROR(VLOOKUP(GY9,'G Pigs'!1:6000,17)), "-",VLOOKUP(GY9,'G Pigs'!1:6000,17))</f>
        <v>641.29771428571428</v>
      </c>
      <c r="GZ33" s="216">
        <f>IF(ISERROR(VLOOKUP(GZ9,'G Pigs'!1:6000,17)), "-",VLOOKUP(GZ9,'G Pigs'!1:6000,17))</f>
        <v>625.35717857142868</v>
      </c>
      <c r="HA33" s="216">
        <f>IF(ISERROR(VLOOKUP(HA9,'G Pigs'!1:6000,17)), "-",VLOOKUP(HA9,'G Pigs'!1:6000,17))</f>
        <v>621.79569642857132</v>
      </c>
      <c r="HB33" s="216">
        <f>IF(ISERROR(VLOOKUP(HB9,'G Pigs'!1:6000,17)), "-",VLOOKUP(HB9,'G Pigs'!1:6000,17))</f>
        <v>623.49551785714277</v>
      </c>
      <c r="HC33" s="216">
        <f>IF(ISERROR(VLOOKUP(HC9,'G Pigs'!1:6000,17)), "-",VLOOKUP(HC9,'G Pigs'!1:6000,17))</f>
        <v>605.57534285714269</v>
      </c>
      <c r="HD33" s="216">
        <f>IF(ISERROR(VLOOKUP(HD9,'G Pigs'!1:6000,17)), "-",VLOOKUP(HD9,'G Pigs'!1:6000,17))</f>
        <v>589.81885714285715</v>
      </c>
      <c r="HE33" s="216">
        <f>IF(ISERROR(VLOOKUP(HE9,'G Pigs'!1:6000,17)), "-",VLOOKUP(HE9,'G Pigs'!1:6000,17))</f>
        <v>582.11905714285717</v>
      </c>
      <c r="HF33" s="216">
        <f>IF(ISERROR(VLOOKUP(HF9,'G Pigs'!1:6000,17)), "-",VLOOKUP(HF9,'G Pigs'!1:6000,17))</f>
        <v>625.85299999999995</v>
      </c>
      <c r="HG33" s="216">
        <f>IF(ISERROR(VLOOKUP(HG9,'G Pigs'!1:6000,17)), "-",VLOOKUP(HG9,'G Pigs'!1:6000,17))</f>
        <v>652.10501785714291</v>
      </c>
      <c r="HH33" s="216">
        <f>IF(ISERROR(VLOOKUP(HH9,'G Pigs'!1:6000,17)), "-",VLOOKUP(HH9,'G Pigs'!1:6000,17))</f>
        <v>682.42660714285705</v>
      </c>
      <c r="HI33" s="216">
        <f>IF(ISERROR(VLOOKUP(HI9,'G Pigs'!1:6000,17)), "-",VLOOKUP(HI9,'G Pigs'!1:6000,17))</f>
        <v>690.47705357142866</v>
      </c>
      <c r="HJ33" s="216">
        <f>IF(ISERROR(VLOOKUP(HJ9,'G Pigs'!1:6000,17)), "-",VLOOKUP(HJ9,'G Pigs'!1:6000,17))</f>
        <v>639.94254857142857</v>
      </c>
      <c r="HK33" s="216">
        <f>IF(ISERROR(VLOOKUP(HK9,'G Pigs'!1:6000,17)), "-",VLOOKUP(HK9,'G Pigs'!1:6000,17))</f>
        <v>643.94195428571436</v>
      </c>
      <c r="HL33" s="216">
        <f>IF(ISERROR(VLOOKUP(HL9,'G Pigs'!1:6000,17)), "-",VLOOKUP(HL9,'G Pigs'!1:6000,17))</f>
        <v>702.20867857142866</v>
      </c>
      <c r="HM33" s="216">
        <f>IF(ISERROR(VLOOKUP(HM9,'G Pigs'!1:6000,17)), "-",VLOOKUP(HM9,'G Pigs'!1:6000,17))</f>
        <v>618.25205357142852</v>
      </c>
      <c r="HN33" s="216">
        <f>IF(ISERROR(VLOOKUP(HN9,'G Pigs'!1:6000,17)), "-",VLOOKUP(HN9,'G Pigs'!1:6000,17))</f>
        <v>602.16415000000006</v>
      </c>
      <c r="HO33" s="216">
        <f>IF(ISERROR(VLOOKUP(HO9,'G Pigs'!1:6000,17)), "-",VLOOKUP(HO9,'G Pigs'!1:6000,17))</f>
        <v>604.1962000000002</v>
      </c>
      <c r="HP33" s="216">
        <f>IF(ISERROR(VLOOKUP(HP9,'G Pigs'!1:6000,17)), "-",VLOOKUP(HP9,'G Pigs'!1:6000,17))</f>
        <v>613.67175714285713</v>
      </c>
      <c r="HQ33" s="216">
        <f>IF(ISERROR(VLOOKUP(HQ9,'G Pigs'!1:6000,17)), "-",VLOOKUP(HQ9,'G Pigs'!1:6000,17))</f>
        <v>617.91403571428577</v>
      </c>
      <c r="HR33" s="216">
        <f>IF(ISERROR(VLOOKUP(HR9,'G Pigs'!1:6000,17)), "-",VLOOKUP(HR9,'G Pigs'!1:6000,17))</f>
        <v>618.03146428571426</v>
      </c>
      <c r="HS33" s="216">
        <f>IF(ISERROR(VLOOKUP(HS9,'G Pigs'!1:6000,17)), "-",VLOOKUP(HS9,'G Pigs'!1:6000,17))</f>
        <v>617.67526428571421</v>
      </c>
      <c r="HT33" s="216">
        <f>IF(ISERROR(VLOOKUP(HT9,'G Pigs'!1:6000,17)), "-",VLOOKUP(HT9,'G Pigs'!1:6000,17))</f>
        <v>628.00600000000009</v>
      </c>
      <c r="HU33" s="216">
        <f>IF(ISERROR(VLOOKUP(HU9,'G Pigs'!1:6000,17)), "-",VLOOKUP(HU9,'G Pigs'!1:6000,17))</f>
        <v>624.673</v>
      </c>
      <c r="HV33" s="216">
        <f>IF(ISERROR(VLOOKUP(HV9,'G Pigs'!1:6000,17)), "-",VLOOKUP(HV9,'G Pigs'!1:6000,17))</f>
        <v>637.23199999999997</v>
      </c>
      <c r="HW33" s="216">
        <f>IF(ISERROR(VLOOKUP(HW9,'G Pigs'!1:6000,17)), "-",VLOOKUP(HW9,'G Pigs'!1:6000,17))</f>
        <v>642.28199999999993</v>
      </c>
      <c r="HX33" s="216">
        <f>IF(ISERROR(VLOOKUP(HX9,'G Pigs'!1:6000,17)), "-",VLOOKUP(HX9,'G Pigs'!1:6000,17))</f>
        <v>640.46799999999996</v>
      </c>
      <c r="HY33" s="216">
        <f>IF(ISERROR(VLOOKUP(HY9,'G Pigs'!1:6000,17)), "-",VLOOKUP(HY9,'G Pigs'!1:6000,17))</f>
        <v>636.11799999999994</v>
      </c>
      <c r="HZ33" s="216">
        <f>IF(ISERROR(VLOOKUP(HZ9,'G Pigs'!1:6000,17)), "-",VLOOKUP(HZ9,'G Pigs'!1:6000,17))</f>
        <v>637.32300000000009</v>
      </c>
      <c r="IA33" s="216">
        <f>IF(ISERROR(VLOOKUP(IA9,'G Pigs'!1:6000,17)), "-",VLOOKUP(IA9,'G Pigs'!1:6000,17))</f>
        <v>635.1160000000001</v>
      </c>
      <c r="IB33" s="216">
        <f>IF(ISERROR(VLOOKUP(IB9,'G Pigs'!1:6000,17)), "-",VLOOKUP(IB9,'G Pigs'!1:6000,17))</f>
        <v>635.20899999999995</v>
      </c>
      <c r="IC33" s="216">
        <f>IF(ISERROR(VLOOKUP(IC9,'G Pigs'!1:6000,17)), "-",VLOOKUP(IC9,'G Pigs'!1:6000,17))</f>
        <v>633.65599999999995</v>
      </c>
      <c r="ID33" s="216">
        <f>IF(ISERROR(VLOOKUP(ID9,'G Pigs'!1:6000,17)), "-",VLOOKUP(ID9,'G Pigs'!1:6000,17))</f>
        <v>631.56700000000001</v>
      </c>
      <c r="IE33" s="216">
        <f>IF(ISERROR(VLOOKUP(IE9,'G Pigs'!1:6000,17)), "-",VLOOKUP(IE9,'G Pigs'!1:6000,17))</f>
        <v>627.90299999999991</v>
      </c>
      <c r="IF33" s="216">
        <f>IF(ISERROR(VLOOKUP(IF9,'G Pigs'!1:6000,17)), "-",VLOOKUP(IF9,'G Pigs'!1:6000,17))</f>
        <v>626.62400000000002</v>
      </c>
      <c r="IG33" s="216">
        <f>IF(ISERROR(VLOOKUP(IG9,'G Pigs'!1:6000,17)), "-",VLOOKUP(IG9,'G Pigs'!1:6000,17))</f>
        <v>624.43500000000006</v>
      </c>
      <c r="IH33" s="216">
        <f>IF(ISERROR(VLOOKUP(IH9,'G Pigs'!1:6000,17)), "-",VLOOKUP(IH9,'G Pigs'!1:6000,17))</f>
        <v>666.5254000000001</v>
      </c>
      <c r="II33" s="216">
        <f>IF(ISERROR(VLOOKUP(II9,'G Pigs'!1:6000,17)), "-",VLOOKUP(II9,'G Pigs'!1:6000,17))</f>
        <v>697.60131428571424</v>
      </c>
      <c r="IJ33" s="216" t="str">
        <f>IF(ISERROR(VLOOKUP(IJ9,'G Pigs'!1:6000,17)), "-",VLOOKUP(IJ9,'G Pigs'!1:6000,17))</f>
        <v>na</v>
      </c>
      <c r="IK33" s="216" t="str">
        <f>IF(ISERROR(VLOOKUP(IK9,'G Pigs'!1:6000,17)), "-",VLOOKUP(IK9,'G Pigs'!1:6000,17))</f>
        <v>na</v>
      </c>
      <c r="IL33" s="216">
        <f>IF(ISERROR(VLOOKUP(IL9,'G Pigs'!1:6000,17)), "-",VLOOKUP(IL9,'G Pigs'!1:6000,17))</f>
        <v>743.77521428571424</v>
      </c>
      <c r="IM33" s="216">
        <f>IF(ISERROR(VLOOKUP(IM9,'G Pigs'!1:6000,17)), "-",VLOOKUP(IM9,'G Pigs'!1:6000,17))</f>
        <v>687.85887500000001</v>
      </c>
      <c r="IN33" s="216">
        <f>IF(ISERROR(VLOOKUP(IN9,'G Pigs'!1:6000,17)), "-",VLOOKUP(IN9,'G Pigs'!1:6000,17))</f>
        <v>639.13339285714278</v>
      </c>
      <c r="IO33" s="216">
        <f>IF(ISERROR(VLOOKUP(IO9,'G Pigs'!1:6000,17)), "-",VLOOKUP(IO9,'G Pigs'!1:6000,17))</f>
        <v>622.44899999999996</v>
      </c>
      <c r="IP33" s="216">
        <f>IF(ISERROR(VLOOKUP(IP9,'G Pigs'!1:6000,17)), "-",VLOOKUP(IP9,'G Pigs'!1:6000,17))</f>
        <v>620.3069999999999</v>
      </c>
      <c r="IQ33" s="216">
        <f>IF(ISERROR(VLOOKUP(IQ9,'G Pigs'!1:6000,17)), "-",VLOOKUP(IQ9,'G Pigs'!1:6000,17))</f>
        <v>615.572</v>
      </c>
      <c r="IR33" s="216">
        <f>IF(ISERROR(VLOOKUP(IR9,'G Pigs'!1:6000,17)), "-",VLOOKUP(IR9,'G Pigs'!1:6000,17))</f>
        <v>591.73885000000007</v>
      </c>
      <c r="IS33" s="216">
        <f>IF(ISERROR(VLOOKUP(IS9,'G Pigs'!1:6000,17)), "-",VLOOKUP(IS9,'G Pigs'!1:6000,17))</f>
        <v>586.64830214285712</v>
      </c>
      <c r="IT33" s="216">
        <f>IF(ISERROR(VLOOKUP(IT9,'G Pigs'!1:6000,17)), "-",VLOOKUP(IT9,'G Pigs'!1:6000,17))</f>
        <v>583.81829285714298</v>
      </c>
      <c r="IU33" s="216">
        <f>IF(ISERROR(VLOOKUP(IU9,'G Pigs'!1:6000,17)), "-",VLOOKUP(IU9,'G Pigs'!1:6000,17))</f>
        <v>609.58832142857136</v>
      </c>
      <c r="IV33" s="216">
        <f>IF(ISERROR(VLOOKUP(IV9,'G Pigs'!1:6000,17)), "-",VLOOKUP(IV9,'G Pigs'!1:6000,17))</f>
        <v>622.1815357142857</v>
      </c>
      <c r="IW33" s="216">
        <f>IF(ISERROR(VLOOKUP(IW9,'G Pigs'!1:6000,17)), "-",VLOOKUP(IW9,'G Pigs'!1:6000,17))</f>
        <v>632.37358928571427</v>
      </c>
      <c r="IX33" s="216">
        <f>IF(ISERROR(VLOOKUP(IX9,'G Pigs'!1:6000,17)), "-",VLOOKUP(IX9,'G Pigs'!1:6000,17))</f>
        <v>633.74217857142867</v>
      </c>
      <c r="IY33" s="216">
        <f>IF(ISERROR(VLOOKUP(IY9,'G Pigs'!1:6000,17)), "-",VLOOKUP(IY9,'G Pigs'!1:6000,17))</f>
        <v>650.08026785714299</v>
      </c>
      <c r="IZ33" s="216">
        <f>IF(ISERROR(VLOOKUP(IZ9,'G Pigs'!1:6000,17)), "-",VLOOKUP(IZ9,'G Pigs'!1:6000,17))</f>
        <v>655.11712499999999</v>
      </c>
      <c r="JA33" s="216">
        <f>IF(ISERROR(VLOOKUP(JA9,'G Pigs'!1:6000,17)), "-",VLOOKUP(JA9,'G Pigs'!1:6000,17))</f>
        <v>607.13100000000009</v>
      </c>
      <c r="JB33" s="216">
        <f>IF(ISERROR(VLOOKUP(JB9,'G Pigs'!1:6000,17)), "-",VLOOKUP(JB9,'G Pigs'!1:6000,17))</f>
        <v>606.35799999999995</v>
      </c>
      <c r="JC33" s="216">
        <f>IF(ISERROR(VLOOKUP(JC9,'G Pigs'!1:6000,17)), "-",VLOOKUP(JC9,'G Pigs'!1:6000,17))</f>
        <v>608.39899999999977</v>
      </c>
      <c r="JD33" s="216">
        <f>IF(ISERROR(VLOOKUP(JD9,'G Pigs'!1:6000,17)), "-",VLOOKUP(JD9,'G Pigs'!1:6000,17))</f>
        <v>607.07299999999998</v>
      </c>
      <c r="JE33" s="216">
        <f>IF(ISERROR(VLOOKUP(JE9,'G Pigs'!1:6000,17)), "-",VLOOKUP(JE9,'G Pigs'!1:6000,17))</f>
        <v>626.73605357142867</v>
      </c>
      <c r="JW33" s="231"/>
      <c r="JX33" s="231"/>
    </row>
    <row r="34" spans="1:284" ht="15" customHeight="1">
      <c r="B34" s="284"/>
      <c r="C34" s="222"/>
      <c r="D34" s="215" t="s">
        <v>14</v>
      </c>
      <c r="E34" s="217">
        <f>IF(ISERROR(VLOOKUP(E9,'G Pigs'!1:6000,25)), "-",VLOOKUP(E9,'G Pigs'!1:6000,25))</f>
        <v>165.08032142857141</v>
      </c>
      <c r="F34" s="217">
        <f>IF(ISERROR(VLOOKUP(F9,'G Pigs'!1:6000,25)), "-",VLOOKUP(F9,'G Pigs'!1:6000,25))</f>
        <v>162.51666071428571</v>
      </c>
      <c r="G34" s="217">
        <f>IF(ISERROR(VLOOKUP(G9,'G Pigs'!1:6000,25)), "-",VLOOKUP(G9,'G Pigs'!1:6000,25))</f>
        <v>174.79084999999998</v>
      </c>
      <c r="H34" s="217">
        <f>IF(ISERROR(VLOOKUP(H9,'G Pigs'!1:6000,25)), "-",VLOOKUP(H9,'G Pigs'!1:6000,25))</f>
        <v>185.70158928571428</v>
      </c>
      <c r="I34" s="217">
        <f>IF(ISERROR(VLOOKUP(I9,'G Pigs'!1:6000,25)), "-",VLOOKUP(I9,'G Pigs'!1:6000,25))</f>
        <v>187.69421428571431</v>
      </c>
      <c r="J34" s="217">
        <f>IF(ISERROR(VLOOKUP(J9,'G Pigs'!1:6000,25)), "-",VLOOKUP(J9,'G Pigs'!1:6000,25))</f>
        <v>189.76941428571425</v>
      </c>
      <c r="K34" s="217">
        <f>IF(ISERROR(VLOOKUP(K9,'G Pigs'!1:6000,25)), "-",VLOOKUP(K9,'G Pigs'!1:6000,25))</f>
        <v>204.97596428571433</v>
      </c>
      <c r="L34" s="217">
        <f>IF(ISERROR(VLOOKUP(L9,'G Pigs'!1:6000,25)), "-",VLOOKUP(L9,'G Pigs'!1:6000,25))</f>
        <v>209.88106071428572</v>
      </c>
      <c r="M34" s="217">
        <f>IF(ISERROR(VLOOKUP(M9,'G Pigs'!1:6000,25)), "-",VLOOKUP(M9,'G Pigs'!1:6000,25))</f>
        <v>218.35320000000002</v>
      </c>
      <c r="N34" s="217">
        <f>IF(ISERROR(VLOOKUP(N9,'G Pigs'!1:6000,25)), "-",VLOOKUP(N9,'G Pigs'!1:6000,25))</f>
        <v>217.66197142857143</v>
      </c>
      <c r="O34" s="217">
        <f>IF(ISERROR(VLOOKUP(O9,'G Pigs'!1:6000,25)), "-",VLOOKUP(O9,'G Pigs'!1:6000,25))</f>
        <v>218.54225714285715</v>
      </c>
      <c r="P34" s="217">
        <f>IF(ISERROR(VLOOKUP(P9,'G Pigs'!1:6000,25)), "-",VLOOKUP(P9,'G Pigs'!1:6000,25))</f>
        <v>219.65654285714282</v>
      </c>
      <c r="Q34" s="217">
        <f>IF(ISERROR(VLOOKUP(Q9,'G Pigs'!1:6000,25)), "-",VLOOKUP(Q9,'G Pigs'!1:6000,25))</f>
        <v>222.42739999999998</v>
      </c>
      <c r="R34" s="217">
        <f>IF(ISERROR(VLOOKUP(R9,'G Pigs'!1:6000,25)), "-",VLOOKUP(R9,'G Pigs'!1:6000,25))</f>
        <v>224.92748571428572</v>
      </c>
      <c r="S34" s="217">
        <f>IF(ISERROR(VLOOKUP(S9,'G Pigs'!1:6000,25)), "-",VLOOKUP(S9,'G Pigs'!1:6000,25))</f>
        <v>222.99531428571427</v>
      </c>
      <c r="T34" s="217">
        <f>IF(ISERROR(VLOOKUP(T9,'G Pigs'!1:6000,25)), "-",VLOOKUP(T9,'G Pigs'!1:6000,25))</f>
        <v>220.43245714285717</v>
      </c>
      <c r="U34" s="217">
        <f>IF(ISERROR(VLOOKUP(U9,'G Pigs'!1:6000,25)), "-",VLOOKUP(U9,'G Pigs'!1:6000,25))</f>
        <v>218.8018857142857</v>
      </c>
      <c r="V34" s="217">
        <f>IF(ISERROR(VLOOKUP(V9,'G Pigs'!1:6000,25)), "-",VLOOKUP(V9,'G Pigs'!1:6000,25))</f>
        <v>222.92924999999997</v>
      </c>
      <c r="W34" s="217">
        <f>IF(ISERROR(VLOOKUP(W9,'G Pigs'!1:6000,25)), "-",VLOOKUP(W9,'G Pigs'!1:6000,25))</f>
        <v>238.41372857142861</v>
      </c>
      <c r="X34" s="217">
        <f>IF(ISERROR(VLOOKUP(X9,'G Pigs'!1:6000,25)), "-",VLOOKUP(X9,'G Pigs'!1:6000,25))</f>
        <v>239.63710714285705</v>
      </c>
      <c r="Y34" s="217">
        <f>IF(ISERROR(VLOOKUP(Y9,'G Pigs'!1:6000,25)), "-",VLOOKUP(Y9,'G Pigs'!1:6000,25))</f>
        <v>240.63501785714286</v>
      </c>
      <c r="Z34" s="217">
        <f>IF(ISERROR(VLOOKUP(Z9,'G Pigs'!1:6000,25)), "-",VLOOKUP(Z9,'G Pigs'!1:6000,25))</f>
        <v>241.09239999999997</v>
      </c>
      <c r="AA34" s="217">
        <f>IF(ISERROR(VLOOKUP(AA9,'G Pigs'!1:6000,25)), "-",VLOOKUP(AA9,'G Pigs'!1:6000,25))</f>
        <v>237.55584285714284</v>
      </c>
      <c r="AB34" s="217">
        <f>IF(ISERROR(VLOOKUP(AB9,'G Pigs'!1:6000,25)), "-",VLOOKUP(AB9,'G Pigs'!1:6000,25))</f>
        <v>234.66224999999997</v>
      </c>
      <c r="AC34" s="217">
        <f>IF(ISERROR(VLOOKUP(AC9,'G Pigs'!1:6000,25)), "-",VLOOKUP(AC9,'G Pigs'!1:6000,25))</f>
        <v>243.87387500000006</v>
      </c>
      <c r="AD34" s="217">
        <f>IF(ISERROR(VLOOKUP(AD9,'G Pigs'!1:6000,25)), "-",VLOOKUP(AD9,'G Pigs'!1:6000,25))</f>
        <v>242.00667857142855</v>
      </c>
      <c r="AE34" s="217">
        <f>IF(ISERROR(VLOOKUP(AE9,'G Pigs'!1:6000,25)), "-",VLOOKUP(AE9,'G Pigs'!1:6000,25))</f>
        <v>237.03310714285718</v>
      </c>
      <c r="AF34" s="217">
        <f>IF(ISERROR(VLOOKUP(AF9,'G Pigs'!1:6000,25)), "-",VLOOKUP(AF9,'G Pigs'!1:6000,25))</f>
        <v>237.03376071428573</v>
      </c>
      <c r="AG34" s="217">
        <f>IF(ISERROR(VLOOKUP(AG9,'G Pigs'!1:6000,25)), "-",VLOOKUP(AG9,'G Pigs'!1:6000,25))</f>
        <v>235.18283571428569</v>
      </c>
      <c r="AH34" s="217">
        <f>IF(ISERROR(VLOOKUP(AH9,'G Pigs'!1:6000,25)), "-",VLOOKUP(AH9,'G Pigs'!1:6000,25))</f>
        <v>234.14696785714278</v>
      </c>
      <c r="AI34" s="217">
        <f>IF(ISERROR(VLOOKUP(AI9,'G Pigs'!1:6000,25)), "-",VLOOKUP(AI9,'G Pigs'!1:6000,25))</f>
        <v>232.57037142857141</v>
      </c>
      <c r="AJ34" s="217">
        <f>IF(ISERROR(VLOOKUP(AJ9,'G Pigs'!1:6000,25)), "-",VLOOKUP(AJ9,'G Pigs'!1:6000,25))</f>
        <v>234.46728214285719</v>
      </c>
      <c r="AK34" s="217">
        <f>IF(ISERROR(VLOOKUP(AK9,'G Pigs'!1:6000,25)), "-",VLOOKUP(AK9,'G Pigs'!1:6000,25))</f>
        <v>224.07</v>
      </c>
      <c r="AL34" s="217">
        <f>IF(ISERROR(VLOOKUP(AL9,'G Pigs'!1:6000,25)), "-",VLOOKUP(AL9,'G Pigs'!1:6000,25))</f>
        <v>223.74900000000002</v>
      </c>
      <c r="AM34" s="217">
        <f>IF(ISERROR(VLOOKUP(AM9,'G Pigs'!1:6000,25)), "-",VLOOKUP(AM9,'G Pigs'!1:6000,25))</f>
        <v>227.96699999999998</v>
      </c>
      <c r="AN34" s="217">
        <f>IF(ISERROR(VLOOKUP(AN9,'G Pigs'!1:6000,25)), "-",VLOOKUP(AN9,'G Pigs'!1:6000,25))</f>
        <v>228.27149999999995</v>
      </c>
      <c r="AO34" s="217">
        <f>IF(ISERROR(VLOOKUP(AO9,'G Pigs'!1:6000,25)), "-",VLOOKUP(AO9,'G Pigs'!1:6000,25))</f>
        <v>224.96212499999996</v>
      </c>
      <c r="AP34" s="217">
        <f>IF(ISERROR(VLOOKUP(AP9,'G Pigs'!1:6000,25)), "-",VLOOKUP(AP9,'G Pigs'!1:6000,25))</f>
        <v>224.89574999999999</v>
      </c>
      <c r="AQ34" s="217">
        <f>IF(ISERROR(VLOOKUP(AQ9,'G Pigs'!1:6000,25)), "-",VLOOKUP(AQ9,'G Pigs'!1:6000,25))</f>
        <v>224.72924999999998</v>
      </c>
      <c r="AR34" s="217">
        <f>IF(ISERROR(VLOOKUP(AR9,'G Pigs'!1:6000,25)), "-",VLOOKUP(AR9,'G Pigs'!1:6000,25))</f>
        <v>223.80974999999995</v>
      </c>
      <c r="AS34" s="217">
        <f>IF(ISERROR(VLOOKUP(AS9,'G Pigs'!1:6000,25)), "-",VLOOKUP(AS9,'G Pigs'!1:6000,25))</f>
        <v>222.67837499999996</v>
      </c>
      <c r="AT34" s="217">
        <f>IF(ISERROR(VLOOKUP(AT9,'G Pigs'!1:6000,25)), "-",VLOOKUP(AT9,'G Pigs'!1:6000,25))</f>
        <v>224.59049999999999</v>
      </c>
      <c r="AU34" s="217">
        <f>IF(ISERROR(VLOOKUP(AU9,'G Pigs'!1:6000,25)), "-",VLOOKUP(AU9,'G Pigs'!1:6000,25))</f>
        <v>228.594155</v>
      </c>
      <c r="AV34" s="217">
        <f>IF(ISERROR(VLOOKUP(AV9,'G Pigs'!1:6000,25)), "-",VLOOKUP(AV9,'G Pigs'!1:6000,25))</f>
        <v>230.8112142857143</v>
      </c>
      <c r="AW34" s="217">
        <f>IF(ISERROR(VLOOKUP(AW9,'G Pigs'!1:6000,25)), "-",VLOOKUP(AW9,'G Pigs'!1:6000,25))</f>
        <v>229.67057857142859</v>
      </c>
      <c r="AX34" s="217">
        <f>IF(ISERROR(VLOOKUP(AX9,'G Pigs'!1:6000,25)), "-",VLOOKUP(AX9,'G Pigs'!1:6000,25))</f>
        <v>232.63547142857144</v>
      </c>
      <c r="AY34" s="217">
        <f>IF(ISERROR(VLOOKUP(AY9,'G Pigs'!1:6000,25)), "-",VLOOKUP(AY9,'G Pigs'!1:6000,25))</f>
        <v>239.47280000000001</v>
      </c>
      <c r="AZ34" s="217">
        <f>IF(ISERROR(VLOOKUP(AZ9,'G Pigs'!1:6000,25)), "-",VLOOKUP(AZ9,'G Pigs'!1:6000,25))</f>
        <v>238.14679999999996</v>
      </c>
      <c r="BA34" s="217">
        <f>IF(ISERROR(VLOOKUP(BA9,'G Pigs'!1:6000,25)), "-",VLOOKUP(BA9,'G Pigs'!1:6000,25))</f>
        <v>235.47639999999998</v>
      </c>
      <c r="BB34" s="217">
        <f>IF(ISERROR(VLOOKUP(BB9,'G Pigs'!1:6000,25)), "-",VLOOKUP(BB9,'G Pigs'!1:6000,25))</f>
        <v>236.69880000000001</v>
      </c>
      <c r="BC34" s="217">
        <f>IF(ISERROR(VLOOKUP(BC9,'G Pigs'!1:6000,25)), "-",VLOOKUP(BC9,'G Pigs'!1:6000,25))</f>
        <v>236.83639999999997</v>
      </c>
      <c r="BD34" s="217">
        <f>IF(ISERROR(VLOOKUP(BD9,'G Pigs'!1:6000,25)), "-",VLOOKUP(BD9,'G Pigs'!1:6000,25))</f>
        <v>236.44839999999999</v>
      </c>
      <c r="BE34" s="217">
        <f>IF(ISERROR(VLOOKUP(BE9,'G Pigs'!1:6000,25)), "-",VLOOKUP(BE9,'G Pigs'!1:6000,25))</f>
        <v>239.32319999999999</v>
      </c>
      <c r="BF34" s="217">
        <f>IF(ISERROR(VLOOKUP(BF9,'G Pigs'!1:6000,25)), "-",VLOOKUP(BF9,'G Pigs'!1:6000,25))</f>
        <v>246.71717142857145</v>
      </c>
      <c r="BG34" s="217">
        <f>IF(ISERROR(VLOOKUP(BG9,'G Pigs'!1:6000,25)), "-",VLOOKUP(BG9,'G Pigs'!1:6000,25))</f>
        <v>250.62073214285712</v>
      </c>
      <c r="BH34" s="217">
        <f>IF(ISERROR(VLOOKUP(BH9,'G Pigs'!1:6000,25)), "-",VLOOKUP(BH9,'G Pigs'!1:6000,25))</f>
        <v>250.76858928571428</v>
      </c>
      <c r="BI34" s="217">
        <f>IF(ISERROR(VLOOKUP(BI9,'G Pigs'!1:6000,25)), "-",VLOOKUP(BI9,'G Pigs'!1:6000,25))</f>
        <v>252.49235714285714</v>
      </c>
      <c r="BJ34" s="217">
        <f>IF(ISERROR(VLOOKUP(BJ9,'G Pigs'!1:6000,25)), "-",VLOOKUP(BJ9,'G Pigs'!1:6000,25))</f>
        <v>252.57778571428568</v>
      </c>
      <c r="BK34" s="217">
        <f>IF(ISERROR(VLOOKUP(BK9,'G Pigs'!1:6000,25)), "-",VLOOKUP(BK9,'G Pigs'!1:6000,25))</f>
        <v>253.15853571428573</v>
      </c>
      <c r="BL34" s="217">
        <f>IF(ISERROR(VLOOKUP(BL9,'G Pigs'!1:6000,25)), "-",VLOOKUP(BL9,'G Pigs'!1:6000,25))</f>
        <v>250.86799285714284</v>
      </c>
      <c r="BM34" s="217">
        <f>IF(ISERROR(VLOOKUP(BM9,'G Pigs'!1:6000,25)), "-",VLOOKUP(BM9,'G Pigs'!1:6000,25))</f>
        <v>247.34199999999998</v>
      </c>
      <c r="BN34" s="217">
        <f>IF(ISERROR(VLOOKUP(BN9,'G Pigs'!1:6000,25)), "-",VLOOKUP(BN9,'G Pigs'!1:6000,25))</f>
        <v>246.15875357142855</v>
      </c>
      <c r="BO34" s="217">
        <f>IF(ISERROR(VLOOKUP(BO9,'G Pigs'!1:6000,25)), "-",VLOOKUP(BO9,'G Pigs'!1:6000,25))</f>
        <v>248.06280000000004</v>
      </c>
      <c r="BP34" s="217">
        <f>IF(ISERROR(VLOOKUP(BP9,'G Pigs'!1:6000,25)), "-",VLOOKUP(BP9,'G Pigs'!1:6000,25))</f>
        <v>249.24693214285716</v>
      </c>
      <c r="BQ34" s="217">
        <f>IF(ISERROR(VLOOKUP(BQ9,'G Pigs'!1:6000,25)), "-",VLOOKUP(BQ9,'G Pigs'!1:6000,25))</f>
        <v>251.06772857142857</v>
      </c>
      <c r="BR34" s="217">
        <f>IF(ISERROR(VLOOKUP(BR9,'G Pigs'!1:6000,25)), "-",VLOOKUP(BR9,'G Pigs'!1:6000,25))</f>
        <v>252.52063928571425</v>
      </c>
      <c r="BS34" s="217">
        <f>IF(ISERROR(VLOOKUP(BS9,'G Pigs'!1:6000,25)), "-",VLOOKUP(BS9,'G Pigs'!1:6000,25))</f>
        <v>261.5966142857144</v>
      </c>
      <c r="BT34" s="217">
        <f>IF(ISERROR(VLOOKUP(BT9,'G Pigs'!1:6000,25)), "-",VLOOKUP(BT9,'G Pigs'!1:6000,25))</f>
        <v>269.82916071428571</v>
      </c>
      <c r="BU34" s="217">
        <f>IF(ISERROR(VLOOKUP(BU9,'G Pigs'!1:6000,25)), "-",VLOOKUP(BU9,'G Pigs'!1:6000,25))</f>
        <v>267.86188928571426</v>
      </c>
      <c r="BV34" s="217">
        <f>IF(ISERROR(VLOOKUP(BV9,'G Pigs'!1:6000,25)), "-",VLOOKUP(BV9,'G Pigs'!1:6000,25))</f>
        <v>262.15228928571429</v>
      </c>
      <c r="BW34" s="217">
        <f>IF(ISERROR(VLOOKUP(BW9,'G Pigs'!1:6000,25)), "-",VLOOKUP(BW9,'G Pigs'!1:6000,25))</f>
        <v>255.31102857142858</v>
      </c>
      <c r="BX34" s="217">
        <f>IF(ISERROR(VLOOKUP(BX9,'G Pigs'!1:6000,25)), "-",VLOOKUP(BX9,'G Pigs'!1:6000,25))</f>
        <v>250.5654857142857</v>
      </c>
      <c r="BY34" s="217">
        <f>IF(ISERROR(VLOOKUP(BY9,'G Pigs'!1:6000,25)), "-",VLOOKUP(BY9,'G Pigs'!1:6000,25))</f>
        <v>248.95199999999997</v>
      </c>
      <c r="BZ34" s="217">
        <f>IF(ISERROR(VLOOKUP(BZ9,'G Pigs'!1:6000,25)), "-",VLOOKUP(BZ9,'G Pigs'!1:6000,25))</f>
        <v>245.94625000000002</v>
      </c>
      <c r="CA34" s="217">
        <f>IF(ISERROR(VLOOKUP(CA9,'G Pigs'!1:6000,25)), "-",VLOOKUP(CA9,'G Pigs'!1:6000,25))</f>
        <v>245.62410714285713</v>
      </c>
      <c r="CB34" s="217">
        <f>IF(ISERROR(VLOOKUP(CB9,'G Pigs'!1:6000,25)), "-",VLOOKUP(CB9,'G Pigs'!1:6000,25))</f>
        <v>244.81874999999999</v>
      </c>
      <c r="CC34" s="217">
        <f>IF(ISERROR(VLOOKUP(CC9,'G Pigs'!1:6000,25)), "-",VLOOKUP(CC9,'G Pigs'!1:6000,25))</f>
        <v>238.52069999999998</v>
      </c>
      <c r="CD34" s="217">
        <f>IF(ISERROR(VLOOKUP(CD9,'G Pigs'!1:6000,25)), "-",VLOOKUP(CD9,'G Pigs'!1:6000,25))</f>
        <v>238.80690000000001</v>
      </c>
      <c r="CE34" s="217">
        <f>IF(ISERROR(VLOOKUP(CE9,'G Pigs'!1:6000,25)), "-",VLOOKUP(CE9,'G Pigs'!1:6000,25))</f>
        <v>241.00817142857144</v>
      </c>
      <c r="CF34" s="217">
        <f>IF(ISERROR(VLOOKUP(CF9,'G Pigs'!1:6000,25)), "-",VLOOKUP(CF9,'G Pigs'!1:6000,25))</f>
        <v>240.25294285714281</v>
      </c>
      <c r="CG34" s="217">
        <f>IF(ISERROR(VLOOKUP(CG9,'G Pigs'!1:6000,25)), "-",VLOOKUP(CG9,'G Pigs'!1:6000,25))</f>
        <v>239.35152857142859</v>
      </c>
      <c r="CH34" s="217">
        <f>IF(ISERROR(VLOOKUP(CH9,'G Pigs'!1:6000,25)), "-",VLOOKUP(CH9,'G Pigs'!1:6000,25))</f>
        <v>237.39788571428576</v>
      </c>
      <c r="CI34" s="217">
        <f>IF(ISERROR(VLOOKUP(CI9,'G Pigs'!1:6000,25)), "-",VLOOKUP(CI9,'G Pigs'!1:6000,25))</f>
        <v>235.55935357142857</v>
      </c>
      <c r="CJ34" s="217">
        <f>IF(ISERROR(VLOOKUP(CJ9,'G Pigs'!1:6000,25)), "-",VLOOKUP(CJ9,'G Pigs'!1:6000,25))</f>
        <v>236.61521428571427</v>
      </c>
      <c r="CK34" s="217">
        <f>IF(ISERROR(VLOOKUP(CK9,'G Pigs'!1:6000,25)), "-",VLOOKUP(CK9,'G Pigs'!1:6000,25))</f>
        <v>228.25940357142858</v>
      </c>
      <c r="CL34" s="217">
        <f>IF(ISERROR(VLOOKUP(CL9,'G Pigs'!1:6000,25)), "-",VLOOKUP(CL9,'G Pigs'!1:6000,25))</f>
        <v>226.55219999999997</v>
      </c>
      <c r="CM34" s="217">
        <f>IF(ISERROR(VLOOKUP(CM9,'G Pigs'!1:6000,25)), "-",VLOOKUP(CM9,'G Pigs'!1:6000,25))</f>
        <v>226.32233571428571</v>
      </c>
      <c r="CN34" s="217">
        <f>IF(ISERROR(VLOOKUP(CN9,'G Pigs'!1:6000,25)), "-",VLOOKUP(CN9,'G Pigs'!1:6000,25))</f>
        <v>221.56857142857146</v>
      </c>
      <c r="CO34" s="217">
        <f>IF(ISERROR(VLOOKUP(CO9,'G Pigs'!1:6000,25)), "-",VLOOKUP(CO9,'G Pigs'!1:6000,25))</f>
        <v>214.60985000000002</v>
      </c>
      <c r="CP34" s="217">
        <f>IF(ISERROR(VLOOKUP(CP9,'G Pigs'!1:6000,25)), "-",VLOOKUP(CP9,'G Pigs'!1:6000,25))</f>
        <v>215.01724999999999</v>
      </c>
      <c r="CQ34" s="217">
        <f>IF(ISERROR(VLOOKUP(CQ9,'G Pigs'!1:6000,25)), "-",VLOOKUP(CQ9,'G Pigs'!1:6000,25))</f>
        <v>216.63985000000002</v>
      </c>
      <c r="CR34" s="217">
        <f>IF(ISERROR(VLOOKUP(CR9,'G Pigs'!1:6000,25)), "-",VLOOKUP(CR9,'G Pigs'!1:6000,25))</f>
        <v>221.99321428571426</v>
      </c>
      <c r="CS34" s="217">
        <f>IF(ISERROR(VLOOKUP(CS9,'G Pigs'!1:6000,25)), "-",VLOOKUP(CS9,'G Pigs'!1:6000,25))</f>
        <v>227.42657500000001</v>
      </c>
      <c r="CT34" s="217">
        <f>IF(ISERROR(VLOOKUP(CT9,'G Pigs'!1:6000,25)), "-",VLOOKUP(CT9,'G Pigs'!1:6000,25))</f>
        <v>232.40062499999999</v>
      </c>
      <c r="CU34" s="217">
        <f>IF(ISERROR(VLOOKUP(CU9,'G Pigs'!1:6000,25)), "-",VLOOKUP(CU9,'G Pigs'!1:6000,25))</f>
        <v>238.57904642857144</v>
      </c>
      <c r="CV34" s="217">
        <f>IF(ISERROR(VLOOKUP(CV9,'G Pigs'!1:6000,25)), "-",VLOOKUP(CV9,'G Pigs'!1:6000,25))</f>
        <v>232.40587500000004</v>
      </c>
      <c r="CW34" s="217">
        <f>IF(ISERROR(VLOOKUP(CW9,'G Pigs'!1:6000,25)), "-",VLOOKUP(CW9,'G Pigs'!1:6000,25))</f>
        <v>225.39857857142857</v>
      </c>
      <c r="CX34" s="217">
        <f>IF(ISERROR(VLOOKUP(CX9,'G Pigs'!1:6000,25)), "-",VLOOKUP(CX9,'G Pigs'!1:6000,25))</f>
        <v>225.33015714285719</v>
      </c>
      <c r="CY34" s="217">
        <f>IF(ISERROR(VLOOKUP(CY9,'G Pigs'!1:6000,25)), "-",VLOOKUP(CY9,'G Pigs'!1:6000,25))</f>
        <v>225.15101071428575</v>
      </c>
      <c r="CZ34" s="217">
        <f>IF(ISERROR(VLOOKUP(CZ9,'G Pigs'!1:6000,25)), "-",VLOOKUP(CZ9,'G Pigs'!1:6000,25))</f>
        <v>223.8304035714286</v>
      </c>
      <c r="DA34" s="217">
        <f>IF(ISERROR(VLOOKUP(DA9,'G Pigs'!1:6000,25)), "-",VLOOKUP(DA9,'G Pigs'!1:6000,25))</f>
        <v>223.81936785714288</v>
      </c>
      <c r="DB34" s="217">
        <f>IF(ISERROR(VLOOKUP(DB9,'G Pigs'!1:6000,25)), "-",VLOOKUP(DB9,'G Pigs'!1:6000,25))</f>
        <v>221.84726571428567</v>
      </c>
      <c r="DC34" s="217">
        <f>IF(ISERROR(VLOOKUP(DC9,'G Pigs'!1:6000,25)), "-",VLOOKUP(DC9,'G Pigs'!1:6000,25))</f>
        <v>222.31182142857139</v>
      </c>
      <c r="DD34" s="217">
        <f>IF(ISERROR(VLOOKUP(DD9,'G Pigs'!1:6000,25)), "-",VLOOKUP(DD9,'G Pigs'!1:6000,25))</f>
        <v>217.59846428571433</v>
      </c>
      <c r="DE34" s="217">
        <f>IF(ISERROR(VLOOKUP(DE9,'G Pigs'!1:6000,25)), "-",VLOOKUP(DE9,'G Pigs'!1:6000,25))</f>
        <v>216.93657857142856</v>
      </c>
      <c r="DF34" s="217">
        <f>IF(ISERROR(VLOOKUP(DF9,'G Pigs'!1:6000,25)), "-",VLOOKUP(DF9,'G Pigs'!1:6000,25))</f>
        <v>216.79621071428571</v>
      </c>
      <c r="DG34" s="217">
        <f>IF(ISERROR(VLOOKUP(DG9,'G Pigs'!1:6000,25)), "-",VLOOKUP(DG9,'G Pigs'!1:6000,25))</f>
        <v>221.07024285714286</v>
      </c>
      <c r="DH34" s="217">
        <f>IF(ISERROR(VLOOKUP(DH9,'G Pigs'!1:6000,25)), "-",VLOOKUP(DH9,'G Pigs'!1:6000,25))</f>
        <v>221.48398214285709</v>
      </c>
      <c r="DI34" s="217">
        <f>IF(ISERROR(VLOOKUP(DI9,'G Pigs'!1:6000,25)), "-",VLOOKUP(DI9,'G Pigs'!1:6000,25))</f>
        <v>221.702575</v>
      </c>
      <c r="DJ34" s="217">
        <f>IF(ISERROR(VLOOKUP(DJ9,'G Pigs'!1:6000,25)), "-",VLOOKUP(DJ9,'G Pigs'!1:6000,25))</f>
        <v>221.20515000000003</v>
      </c>
      <c r="DK34" s="217">
        <f>IF(ISERROR(VLOOKUP(DK9,'G Pigs'!1:6000,25)), "-",VLOOKUP(DK9,'G Pigs'!1:6000,25))</f>
        <v>222.83702142857146</v>
      </c>
      <c r="DL34" s="217">
        <f>IF(ISERROR(VLOOKUP(DL9,'G Pigs'!1:6000,25)), "-",VLOOKUP(DL9,'G Pigs'!1:6000,25))</f>
        <v>223.35897499999996</v>
      </c>
      <c r="DM34" s="217">
        <f>IF(ISERROR(VLOOKUP(DM9,'G Pigs'!1:6000,25)), "-",VLOOKUP(DM9,'G Pigs'!1:6000,25))</f>
        <v>223.28178214285711</v>
      </c>
      <c r="DN34" s="217">
        <f>IF(ISERROR(VLOOKUP(DN9,'G Pigs'!1:6000,25)), "-",VLOOKUP(DN9,'G Pigs'!1:6000,25))</f>
        <v>224.64888928571426</v>
      </c>
      <c r="DO34" s="217">
        <f>IF(ISERROR(VLOOKUP(DO9,'G Pigs'!1:6000,25)), "-",VLOOKUP(DO9,'G Pigs'!1:6000,25))</f>
        <v>222.55500000000001</v>
      </c>
      <c r="DP34" s="217">
        <f>IF(ISERROR(VLOOKUP(DP9,'G Pigs'!1:6000,25)), "-",VLOOKUP(DP9,'G Pigs'!1:6000,25))</f>
        <v>219.52515285714287</v>
      </c>
      <c r="DQ34" s="217">
        <f>IF(ISERROR(VLOOKUP(DQ9,'G Pigs'!1:6000,25)), "-",VLOOKUP(DQ9,'G Pigs'!1:6000,25))</f>
        <v>221.75575714285714</v>
      </c>
      <c r="DR34" s="217">
        <f>IF(ISERROR(VLOOKUP(DR9,'G Pigs'!1:6000,25)), "-",VLOOKUP(DR9,'G Pigs'!1:6000,25))</f>
        <v>230.30910357142861</v>
      </c>
      <c r="DS34" s="217">
        <f>IF(ISERROR(VLOOKUP(DS9,'G Pigs'!1:6000,25)), "-",VLOOKUP(DS9,'G Pigs'!1:6000,25))</f>
        <v>240.36747499999998</v>
      </c>
      <c r="DT34" s="217">
        <f>IF(ISERROR(VLOOKUP(DT9,'G Pigs'!1:6000,25)), "-",VLOOKUP(DT9,'G Pigs'!1:6000,25))</f>
        <v>241.12564642857143</v>
      </c>
      <c r="DU34" s="217">
        <f>IF(ISERROR(VLOOKUP(DU9,'G Pigs'!1:6000,25)), "-",VLOOKUP(DU9,'G Pigs'!1:6000,25))</f>
        <v>240.2371642857143</v>
      </c>
      <c r="DV34" s="217">
        <f>IF(ISERROR(VLOOKUP(DV9,'G Pigs'!1:6000,25)), "-",VLOOKUP(DV9,'G Pigs'!1:6000,25))</f>
        <v>231.83345714285713</v>
      </c>
      <c r="DW34" s="217">
        <f>IF(ISERROR(VLOOKUP(DW9,'G Pigs'!1:6000,25)), "-",VLOOKUP(DW9,'G Pigs'!1:6000,25))</f>
        <v>227.14598571428573</v>
      </c>
      <c r="DX34" s="217">
        <f>IF(ISERROR(VLOOKUP(DX9,'G Pigs'!1:6000,25)), "-",VLOOKUP(DX9,'G Pigs'!1:6000,25))</f>
        <v>225.01212857142855</v>
      </c>
      <c r="DY34" s="217">
        <f>IF(ISERROR(VLOOKUP(DY9,'G Pigs'!1:6000,25)), "-",VLOOKUP(DY9,'G Pigs'!1:6000,25))</f>
        <v>223.87948571428581</v>
      </c>
      <c r="DZ34" s="217">
        <f>IF(ISERROR(VLOOKUP(DZ9,'G Pigs'!1:6000,25)), "-",VLOOKUP(DZ9,'G Pigs'!1:6000,25))</f>
        <v>221.50490357142863</v>
      </c>
      <c r="EA34" s="217">
        <f>IF(ISERROR(VLOOKUP(EA9,'G Pigs'!1:6000,25)), "-",VLOOKUP(EA9,'G Pigs'!1:6000,25))</f>
        <v>219.68071428571426</v>
      </c>
      <c r="EB34" s="217">
        <f>IF(ISERROR(VLOOKUP(EB9,'G Pigs'!1:6000,25)), "-",VLOOKUP(EB9,'G Pigs'!1:6000,25))</f>
        <v>220.95500000000001</v>
      </c>
      <c r="EC34" s="217">
        <f>IF(ISERROR(VLOOKUP(EC9,'G Pigs'!1:6000,25)), "-",VLOOKUP(EC9,'G Pigs'!1:6000,25))</f>
        <v>221.21500000000003</v>
      </c>
      <c r="ED34" s="217">
        <f>IF(ISERROR(VLOOKUP(ED9,'G Pigs'!1:6000,25)), "-",VLOOKUP(ED9,'G Pigs'!1:6000,25))</f>
        <v>218.35357142857146</v>
      </c>
      <c r="EE34" s="217">
        <f>IF(ISERROR(VLOOKUP(EE9,'G Pigs'!1:6000,25)), "-",VLOOKUP(EE9,'G Pigs'!1:6000,25))</f>
        <v>219.17107142857142</v>
      </c>
      <c r="EF34" s="217">
        <f>IF(ISERROR(VLOOKUP(EF9,'G Pigs'!1:6000,25)), "-",VLOOKUP(EF9,'G Pigs'!1:6000,25))</f>
        <v>221.7882142857143</v>
      </c>
      <c r="EG34" s="217">
        <f>IF(ISERROR(VLOOKUP(EG9,'G Pigs'!1:6000,25)), "-",VLOOKUP(EG9,'G Pigs'!1:6000,25))</f>
        <v>221.85142857142856</v>
      </c>
      <c r="EH34" s="217">
        <f>IF(ISERROR(VLOOKUP(EH9,'G Pigs'!1:6000,25)), "-",VLOOKUP(EH9,'G Pigs'!1:6000,25))</f>
        <v>222.59321428571434</v>
      </c>
      <c r="EI34" s="217">
        <f>IF(ISERROR(VLOOKUP(EI9,'G Pigs'!1:6000,25)), "-",VLOOKUP(EI9,'G Pigs'!1:6000,25))</f>
        <v>224.71821428571425</v>
      </c>
      <c r="EJ34" s="217">
        <f>IF(ISERROR(VLOOKUP(EJ9,'G Pigs'!1:6000,25)), "-",VLOOKUP(EJ9,'G Pigs'!1:6000,25))</f>
        <v>220.68304999999998</v>
      </c>
      <c r="EK34" s="217">
        <f>IF(ISERROR(VLOOKUP(EK9,'G Pigs'!1:6000,25)), "-",VLOOKUP(EK9,'G Pigs'!1:6000,25))</f>
        <v>220.83180000000002</v>
      </c>
      <c r="EL34" s="217">
        <f>IF(ISERROR(VLOOKUP(EL9,'G Pigs'!1:6000,25)), "-",VLOOKUP(EL9,'G Pigs'!1:6000,25))</f>
        <v>220.37119999999999</v>
      </c>
      <c r="EM34" s="217">
        <f>IF(ISERROR(VLOOKUP(EM9,'G Pigs'!1:6000,25)), "-",VLOOKUP(EM9,'G Pigs'!1:6000,25))</f>
        <v>220.43595000000002</v>
      </c>
      <c r="EN34" s="217">
        <f>IF(ISERROR(VLOOKUP(EN9,'G Pigs'!1:6000,25)), "-",VLOOKUP(EN9,'G Pigs'!1:6000,25))</f>
        <v>217.49105000000003</v>
      </c>
      <c r="EO34" s="217">
        <f>IF(ISERROR(VLOOKUP(EO9,'G Pigs'!1:6000,25)), "-",VLOOKUP(EO9,'G Pigs'!1:6000,25))</f>
        <v>214.1601</v>
      </c>
      <c r="EP34" s="217">
        <f>IF(ISERROR(VLOOKUP(EP9,'G Pigs'!1:6000,25)), "-",VLOOKUP(EP9,'G Pigs'!1:6000,25))</f>
        <v>213.8143</v>
      </c>
      <c r="EQ34" s="217">
        <f>IF(ISERROR(VLOOKUP(EQ9,'G Pigs'!1:6000,25)), "-",VLOOKUP(EQ9,'G Pigs'!1:6000,25))</f>
        <v>214.88915</v>
      </c>
      <c r="ER34" s="217">
        <f>IF(ISERROR(VLOOKUP(ER9,'G Pigs'!1:6000,25)), "-",VLOOKUP(ER9,'G Pigs'!1:6000,25))</f>
        <v>219.35142857142858</v>
      </c>
      <c r="ES34" s="217">
        <f>IF(ISERROR(VLOOKUP(ES9,'G Pigs'!1:6000,25)), "-",VLOOKUP(ES9,'G Pigs'!1:6000,25))</f>
        <v>218.22107142857146</v>
      </c>
      <c r="ET34" s="217">
        <f>IF(ISERROR(VLOOKUP(ET9,'G Pigs'!1:6000,25)), "-",VLOOKUP(ET9,'G Pigs'!1:6000,25))</f>
        <v>215.50714285714287</v>
      </c>
      <c r="EU34" s="217">
        <f>IF(ISERROR(VLOOKUP(EU9,'G Pigs'!1:6000,25)), "-",VLOOKUP(EU9,'G Pigs'!1:6000,25))</f>
        <v>214.91464285714287</v>
      </c>
      <c r="EV34" s="217">
        <f>IF(ISERROR(VLOOKUP(EV9,'G Pigs'!1:6000,25)), "-",VLOOKUP(EV9,'G Pigs'!1:6000,25))</f>
        <v>214.36714285714285</v>
      </c>
      <c r="EW34" s="217">
        <f>IF(ISERROR(VLOOKUP(EW9,'G Pigs'!1:6000,25)), "-",VLOOKUP(EW9,'G Pigs'!1:6000,25))</f>
        <v>219.05702142857146</v>
      </c>
      <c r="EX34" s="217">
        <f>IF(ISERROR(VLOOKUP(EX9,'G Pigs'!1:6000,25)), "-",VLOOKUP(EX9,'G Pigs'!1:6000,25))</f>
        <v>226.83659285714285</v>
      </c>
      <c r="EY34" s="217">
        <f>IF(ISERROR(VLOOKUP(EY9,'G Pigs'!1:6000,25)), "-",VLOOKUP(EY9,'G Pigs'!1:6000,25))</f>
        <v>244.35574285714284</v>
      </c>
      <c r="EZ34" s="217">
        <f>IF(ISERROR(VLOOKUP(EZ9,'G Pigs'!1:6000,25)), "-",VLOOKUP(EZ9,'G Pigs'!1:6000,25))</f>
        <v>265.01536071428575</v>
      </c>
      <c r="FA34" s="217">
        <f>IF(ISERROR(VLOOKUP(FA9,'G Pigs'!1:6000,25)), "-",VLOOKUP(FA9,'G Pigs'!1:6000,25))</f>
        <v>270.0839285714286</v>
      </c>
      <c r="FB34" s="217">
        <f>IF(ISERROR(VLOOKUP(FB9,'G Pigs'!1:6000,25)), "-",VLOOKUP(FB9,'G Pigs'!1:6000,25))</f>
        <v>270.11160714285722</v>
      </c>
      <c r="FC34" s="217">
        <f>IF(ISERROR(VLOOKUP(FC9,'G Pigs'!1:6000,25)), "-",VLOOKUP(FC9,'G Pigs'!1:6000,25))</f>
        <v>269.05178571428576</v>
      </c>
      <c r="FD34" s="217">
        <f>IF(ISERROR(VLOOKUP(FD9,'G Pigs'!1:6000,25)), "-",VLOOKUP(FD9,'G Pigs'!1:6000,25))</f>
        <v>268.578125</v>
      </c>
      <c r="FE34" s="217">
        <f>IF(ISERROR(VLOOKUP(FE9,'G Pigs'!1:6000,25)), "-",VLOOKUP(FE9,'G Pigs'!1:6000,25))</f>
        <v>271.78392857142853</v>
      </c>
      <c r="FF34" s="217">
        <f>IF(ISERROR(VLOOKUP(FF9,'G Pigs'!1:6000,25)), "-",VLOOKUP(FF9,'G Pigs'!1:6000,25))</f>
        <v>274.92901785714292</v>
      </c>
      <c r="FG34" s="217">
        <f>IF(ISERROR(VLOOKUP(FG9,'G Pigs'!1:6000,25)), "-",VLOOKUP(FG9,'G Pigs'!1:6000,25))</f>
        <v>276.20758928571428</v>
      </c>
      <c r="FH34" s="217">
        <f>IF(ISERROR(VLOOKUP(FH9,'G Pigs'!1:6000,25)), "-",VLOOKUP(FH9,'G Pigs'!1:6000,25))</f>
        <v>277.04821428571427</v>
      </c>
      <c r="FI34" s="217">
        <f>IF(ISERROR(VLOOKUP(FI9,'G Pigs'!1:6000,25)), "-",VLOOKUP(FI9,'G Pigs'!1:6000,25))</f>
        <v>282.55096071428574</v>
      </c>
      <c r="FJ34" s="217">
        <f>IF(ISERROR(VLOOKUP(FJ9,'G Pigs'!1:6000,25)), "-",VLOOKUP(FJ9,'G Pigs'!1:6000,25))</f>
        <v>283.30706428571426</v>
      </c>
      <c r="FK34" s="217">
        <f>IF(ISERROR(VLOOKUP(FK9,'G Pigs'!1:6000,25)), "-",VLOOKUP(FK9,'G Pigs'!1:6000,25))</f>
        <v>284.21511428571426</v>
      </c>
      <c r="FL34" s="217">
        <f>IF(ISERROR(VLOOKUP(FL9,'G Pigs'!1:6000,25)), "-",VLOOKUP(FL9,'G Pigs'!1:6000,25))</f>
        <v>284.70769285714283</v>
      </c>
      <c r="FM34" s="217">
        <f>IF(ISERROR(VLOOKUP(FM9,'G Pigs'!1:6000,25)), "-",VLOOKUP(FM9,'G Pigs'!1:6000,25))</f>
        <v>285.11363928571427</v>
      </c>
      <c r="FN34" s="217">
        <f>IF(ISERROR(VLOOKUP(FN9,'G Pigs'!1:6000,25)), "-",VLOOKUP(FN9,'G Pigs'!1:6000,25))</f>
        <v>283.22279999999995</v>
      </c>
      <c r="FO34" s="217">
        <f>IF(ISERROR(VLOOKUP(FO9,'G Pigs'!1:6000,25)), "-",VLOOKUP(FO9,'G Pigs'!1:6000,25))</f>
        <v>279.82366071428572</v>
      </c>
      <c r="FP34" s="217">
        <f>IF(ISERROR(VLOOKUP(FP9,'G Pigs'!1:6000,25)), "-",VLOOKUP(FP9,'G Pigs'!1:6000,25))</f>
        <v>284.6035714285714</v>
      </c>
      <c r="FQ34" s="217">
        <f>IF(ISERROR(VLOOKUP(FQ9,'G Pigs'!1:6000,25)), "-",VLOOKUP(FQ9,'G Pigs'!1:6000,25))</f>
        <v>292.70007499999997</v>
      </c>
      <c r="FR34" s="217">
        <f>IF(ISERROR(VLOOKUP(FR9,'G Pigs'!1:6000,25)), "-",VLOOKUP(FR9,'G Pigs'!1:6000,25))</f>
        <v>301.70563214285721</v>
      </c>
      <c r="FS34" s="217">
        <f>IF(ISERROR(VLOOKUP(FS9,'G Pigs'!1:6000,25)), "-",VLOOKUP(FS9,'G Pigs'!1:6000,25))</f>
        <v>299.78479999999996</v>
      </c>
      <c r="FT34" s="217">
        <f>IF(ISERROR(VLOOKUP(FT9,'G Pigs'!1:6000,25)), "-",VLOOKUP(FT9,'G Pigs'!1:6000,25))</f>
        <v>296.70564285714278</v>
      </c>
      <c r="FU34" s="217">
        <f>IF(ISERROR(VLOOKUP(FU9,'G Pigs'!1:6000,25)), "-",VLOOKUP(FU9,'G Pigs'!1:6000,25))</f>
        <v>295.39330357142859</v>
      </c>
      <c r="FV34" s="217">
        <f>IF(ISERROR(VLOOKUP(FV9,'G Pigs'!1:6000,25)), "-",VLOOKUP(FV9,'G Pigs'!1:6000,25))</f>
        <v>292.15292499999998</v>
      </c>
      <c r="FW34" s="217">
        <f>IF(ISERROR(VLOOKUP(FW9,'G Pigs'!1:6000,25)), "-",VLOOKUP(FW9,'G Pigs'!1:6000,25))</f>
        <v>290.22628928571424</v>
      </c>
      <c r="FX34" s="217">
        <f>IF(ISERROR(VLOOKUP(FX9,'G Pigs'!1:6000,25)), "-",VLOOKUP(FX9,'G Pigs'!1:6000,25))</f>
        <v>289.81644642857145</v>
      </c>
      <c r="FY34" s="217">
        <f>IF(ISERROR(VLOOKUP(FY9,'G Pigs'!1:6000,25)), "-",VLOOKUP(FY9,'G Pigs'!1:6000,25))</f>
        <v>291.08012857142847</v>
      </c>
      <c r="FZ34" s="217">
        <f>IF(ISERROR(VLOOKUP(FZ9,'G Pigs'!1:6000,25)), "-",VLOOKUP(FZ9,'G Pigs'!1:6000,25))</f>
        <v>291.49184285714284</v>
      </c>
      <c r="GA34" s="217">
        <f>IF(ISERROR(VLOOKUP(GA9,'G Pigs'!1:6000,25)), "-",VLOOKUP(GA9,'G Pigs'!1:6000,25))</f>
        <v>284.84499642857145</v>
      </c>
      <c r="GB34" s="217">
        <f>IF(ISERROR(VLOOKUP(GB9,'G Pigs'!1:6000,25)), "-",VLOOKUP(GB9,'G Pigs'!1:6000,25))</f>
        <v>282.73168571428567</v>
      </c>
      <c r="GC34" s="217">
        <f>IF(ISERROR(VLOOKUP(GC9,'G Pigs'!1:6000,25)), "-",VLOOKUP(GC9,'G Pigs'!1:6000,25))</f>
        <v>282.39763571428574</v>
      </c>
      <c r="GD34" s="217">
        <f>IF(ISERROR(VLOOKUP(GD9,'G Pigs'!1:6000,25)), "-",VLOOKUP(GD9,'G Pigs'!1:6000,25))</f>
        <v>282.2488571428571</v>
      </c>
      <c r="GE34" s="217">
        <f>IF(ISERROR(VLOOKUP(GE9,'G Pigs'!1:6000,25)), "-",VLOOKUP(GE9,'G Pigs'!1:6000,25))</f>
        <v>291.64422857142858</v>
      </c>
      <c r="GF34" s="217">
        <f>IF(ISERROR(VLOOKUP(GF9,'G Pigs'!1:6000,25)), "-",VLOOKUP(GF9,'G Pigs'!1:6000,25))</f>
        <v>317.02974285714282</v>
      </c>
      <c r="GG34" s="217">
        <f>IF(ISERROR(VLOOKUP(GG9,'G Pigs'!1:6000,25)), "-",VLOOKUP(GG9,'G Pigs'!1:6000,25))</f>
        <v>339.74324999999999</v>
      </c>
      <c r="GH34" s="217">
        <f>IF(ISERROR(VLOOKUP(GH9,'G Pigs'!1:6000,25)), "-",VLOOKUP(GH9,'G Pigs'!1:6000,25))</f>
        <v>349.81708928571425</v>
      </c>
      <c r="GI34" s="217">
        <f>IF(ISERROR(VLOOKUP(GI9,'G Pigs'!1:6000,25)), "-",VLOOKUP(GI9,'G Pigs'!1:6000,25))</f>
        <v>348.9213285714286</v>
      </c>
      <c r="GJ34" s="217">
        <f>IF(ISERROR(VLOOKUP(GJ9,'G Pigs'!1:6000,25)), "-",VLOOKUP(GJ9,'G Pigs'!1:6000,25))</f>
        <v>351.00996428571432</v>
      </c>
      <c r="GK34" s="217">
        <f>IF(ISERROR(VLOOKUP(GK9,'G Pigs'!1:6000,25)), "-",VLOOKUP(GK9,'G Pigs'!1:6000,25))</f>
        <v>354.35071428571433</v>
      </c>
      <c r="GL34" s="217">
        <f>IF(ISERROR(VLOOKUP(GL9,'G Pigs'!1:6000,25)), "-",VLOOKUP(GL9,'G Pigs'!1:6000,25))</f>
        <v>344.57168571428565</v>
      </c>
      <c r="GM34" s="217">
        <f>IF(ISERROR(VLOOKUP(GM9,'G Pigs'!1:6000,25)), "-",VLOOKUP(GM9,'G Pigs'!1:6000,25))</f>
        <v>344.41547142857132</v>
      </c>
      <c r="GN34" s="217">
        <f>IF(ISERROR(VLOOKUP(GN9,'G Pigs'!1:6000,25)), "-",VLOOKUP(GN9,'G Pigs'!1:6000,25))</f>
        <v>332.9212714285714</v>
      </c>
      <c r="GO34" s="217">
        <f>IF(ISERROR(VLOOKUP(GO9,'G Pigs'!1:6000,25)), "-",VLOOKUP(GO9,'G Pigs'!1:6000,25))</f>
        <v>319.78510357142864</v>
      </c>
      <c r="GP34" s="217">
        <f>IF(ISERROR(VLOOKUP(GP9,'G Pigs'!1:6000,25)), "-",VLOOKUP(GP9,'G Pigs'!1:6000,25))</f>
        <v>316.27875000000006</v>
      </c>
      <c r="GQ34" s="217">
        <f>IF(ISERROR(VLOOKUP(GQ9,'G Pigs'!1:6000,25)), "-",VLOOKUP(GQ9,'G Pigs'!1:6000,25))</f>
        <v>317.43696428571428</v>
      </c>
      <c r="GR34" s="217">
        <f>IF(ISERROR(VLOOKUP(GR9,'G Pigs'!1:6000,25)), "-",VLOOKUP(GR9,'G Pigs'!1:6000,25))</f>
        <v>314.74392857142868</v>
      </c>
      <c r="GS34" s="217">
        <f>IF(ISERROR(VLOOKUP(GS9,'G Pigs'!1:6000,25)), "-",VLOOKUP(GS9,'G Pigs'!1:6000,25))</f>
        <v>318.80773928571426</v>
      </c>
      <c r="GT34" s="217">
        <f>IF(ISERROR(VLOOKUP(GT9,'G Pigs'!1:6000,25)), "-",VLOOKUP(GT9,'G Pigs'!1:6000,25))</f>
        <v>324.91140000000007</v>
      </c>
      <c r="GU34" s="217">
        <f>IF(ISERROR(VLOOKUP(GU9,'G Pigs'!1:6000,25)), "-",VLOOKUP(GU9,'G Pigs'!1:6000,25))</f>
        <v>340.51505714285713</v>
      </c>
      <c r="GV34" s="217">
        <f>IF(ISERROR(VLOOKUP(GV9,'G Pigs'!1:6000,25)), "-",VLOOKUP(GV9,'G Pigs'!1:6000,25))</f>
        <v>345.61643571428567</v>
      </c>
      <c r="GW34" s="217">
        <f>IF(ISERROR(VLOOKUP(GW9,'G Pigs'!1:6000,25)), "-",VLOOKUP(GW9,'G Pigs'!1:6000,25))</f>
        <v>348.6443785714286</v>
      </c>
      <c r="GX34" s="217">
        <f>IF(ISERROR(VLOOKUP(GX9,'G Pigs'!1:6000,25)), "-",VLOOKUP(GX9,'G Pigs'!1:6000,25))</f>
        <v>346.57899999999995</v>
      </c>
      <c r="GY34" s="217">
        <f>IF(ISERROR(VLOOKUP(GY9,'G Pigs'!1:6000,25)), "-",VLOOKUP(GY9,'G Pigs'!1:6000,25))</f>
        <v>336.12845714285709</v>
      </c>
      <c r="GZ34" s="217">
        <f>IF(ISERROR(VLOOKUP(GZ9,'G Pigs'!1:6000,25)), "-",VLOOKUP(GZ9,'G Pigs'!1:6000,25))</f>
        <v>333.52382857142857</v>
      </c>
      <c r="HA34" s="217">
        <f>IF(ISERROR(VLOOKUP(HA9,'G Pigs'!1:6000,25)), "-",VLOOKUP(HA9,'G Pigs'!1:6000,25))</f>
        <v>327.26089285714284</v>
      </c>
      <c r="HB34" s="217">
        <f>IF(ISERROR(VLOOKUP(HB9,'G Pigs'!1:6000,25)), "-",VLOOKUP(HB9,'G Pigs'!1:6000,25))</f>
        <v>323.78012857142858</v>
      </c>
      <c r="HC34" s="217">
        <f>IF(ISERROR(VLOOKUP(HC9,'G Pigs'!1:6000,25)), "-",VLOOKUP(HC9,'G Pigs'!1:6000,25))</f>
        <v>311.50098571428566</v>
      </c>
      <c r="HD34" s="217">
        <f>IF(ISERROR(VLOOKUP(HD9,'G Pigs'!1:6000,25)), "-",VLOOKUP(HD9,'G Pigs'!1:6000,25))</f>
        <v>305.83199999999999</v>
      </c>
      <c r="HE34" s="217">
        <f>IF(ISERROR(VLOOKUP(HE9,'G Pigs'!1:6000,25)), "-",VLOOKUP(HE9,'G Pigs'!1:6000,25))</f>
        <v>297.67451785714292</v>
      </c>
      <c r="HF34" s="217">
        <f>IF(ISERROR(VLOOKUP(HF9,'G Pigs'!1:6000,25)), "-",VLOOKUP(HF9,'G Pigs'!1:6000,25))</f>
        <v>299.51536428571427</v>
      </c>
      <c r="HG34" s="217">
        <f>IF(ISERROR(VLOOKUP(HG9,'G Pigs'!1:6000,25)), "-",VLOOKUP(HG9,'G Pigs'!1:6000,25))</f>
        <v>308.34931428571423</v>
      </c>
      <c r="HH34" s="217">
        <f>IF(ISERROR(VLOOKUP(HH9,'G Pigs'!1:6000,25)), "-",VLOOKUP(HH9,'G Pigs'!1:6000,25))</f>
        <v>308.77007142857138</v>
      </c>
      <c r="HI34" s="217">
        <f>IF(ISERROR(VLOOKUP(HI9,'G Pigs'!1:6000,25)), "-",VLOOKUP(HI9,'G Pigs'!1:6000,25))</f>
        <v>308.36839285714291</v>
      </c>
      <c r="HJ34" s="217">
        <f>IF(ISERROR(VLOOKUP(HJ9,'G Pigs'!1:6000,25)), "-",VLOOKUP(HJ9,'G Pigs'!1:6000,25))</f>
        <v>310.08452142857141</v>
      </c>
      <c r="HK34" s="217">
        <f>IF(ISERROR(VLOOKUP(HK9,'G Pigs'!1:6000,25)), "-",VLOOKUP(HK9,'G Pigs'!1:6000,25))</f>
        <v>312.02243571428573</v>
      </c>
      <c r="HL34" s="217">
        <f>IF(ISERROR(VLOOKUP(HL9,'G Pigs'!1:6000,25)), "-",VLOOKUP(HL9,'G Pigs'!1:6000,25))</f>
        <v>312.59612142857145</v>
      </c>
      <c r="HM34" s="217">
        <f>IF(ISERROR(VLOOKUP(HM9,'G Pigs'!1:6000,25)), "-",VLOOKUP(HM9,'G Pigs'!1:6000,25))</f>
        <v>301.25736428571429</v>
      </c>
      <c r="HN34" s="217">
        <f>IF(ISERROR(VLOOKUP(HN9,'G Pigs'!1:6000,25)), "-",VLOOKUP(HN9,'G Pigs'!1:6000,25))</f>
        <v>278.44432500000005</v>
      </c>
      <c r="HO34" s="217">
        <f>IF(ISERROR(VLOOKUP(HO9,'G Pigs'!1:6000,25)), "-",VLOOKUP(HO9,'G Pigs'!1:6000,25))</f>
        <v>274.84112857142861</v>
      </c>
      <c r="HP34" s="217">
        <f>IF(ISERROR(VLOOKUP(HP9,'G Pigs'!1:6000,25)), "-",VLOOKUP(HP9,'G Pigs'!1:6000,25))</f>
        <v>274.00104285714286</v>
      </c>
      <c r="HQ34" s="217">
        <f>IF(ISERROR(VLOOKUP(HQ9,'G Pigs'!1:6000,25)), "-",VLOOKUP(HQ9,'G Pigs'!1:6000,25))</f>
        <v>272.8744464285715</v>
      </c>
      <c r="HR34" s="217">
        <f>IF(ISERROR(VLOOKUP(HR9,'G Pigs'!1:6000,25)), "-",VLOOKUP(HR9,'G Pigs'!1:6000,25))</f>
        <v>272.92630357142855</v>
      </c>
      <c r="HS34" s="217">
        <f>IF(ISERROR(VLOOKUP(HS9,'G Pigs'!1:6000,25)), "-",VLOOKUP(HS9,'G Pigs'!1:6000,25))</f>
        <v>275.02329285714279</v>
      </c>
      <c r="HT34" s="217">
        <f>IF(ISERROR(VLOOKUP(HT9,'G Pigs'!1:6000,25)), "-",VLOOKUP(HT9,'G Pigs'!1:6000,25))</f>
        <v>273.63118571428572</v>
      </c>
      <c r="HU34" s="217">
        <f>IF(ISERROR(VLOOKUP(HU9,'G Pigs'!1:6000,25)), "-",VLOOKUP(HU9,'G Pigs'!1:6000,25))</f>
        <v>272.17894999999999</v>
      </c>
      <c r="HV34" s="217">
        <f>IF(ISERROR(VLOOKUP(HV9,'G Pigs'!1:6000,25)), "-",VLOOKUP(HV9,'G Pigs'!1:6000,25))</f>
        <v>277.65108571428567</v>
      </c>
      <c r="HW34" s="217">
        <f>IF(ISERROR(VLOOKUP(HW9,'G Pigs'!1:6000,25)), "-",VLOOKUP(HW9,'G Pigs'!1:6000,25))</f>
        <v>261.5005285714285</v>
      </c>
      <c r="HX34" s="217">
        <f>IF(ISERROR(VLOOKUP(HX9,'G Pigs'!1:6000,25)), "-",VLOOKUP(HX9,'G Pigs'!1:6000,25))</f>
        <v>258.47458571428575</v>
      </c>
      <c r="HY34" s="217">
        <f>IF(ISERROR(VLOOKUP(HY9,'G Pigs'!1:6000,25)), "-",VLOOKUP(HY9,'G Pigs'!1:6000,25))</f>
        <v>254.44719999999995</v>
      </c>
      <c r="HZ34" s="217">
        <f>IF(ISERROR(VLOOKUP(HZ9,'G Pigs'!1:6000,25)), "-",VLOOKUP(HZ9,'G Pigs'!1:6000,25))</f>
        <v>254.92919999999998</v>
      </c>
      <c r="IA34" s="217">
        <f>IF(ISERROR(VLOOKUP(IA9,'G Pigs'!1:6000,25)), "-",VLOOKUP(IA9,'G Pigs'!1:6000,25))</f>
        <v>254.04640000000001</v>
      </c>
      <c r="IB34" s="217">
        <f>IF(ISERROR(VLOOKUP(IB9,'G Pigs'!1:6000,25)), "-",VLOOKUP(IB9,'G Pigs'!1:6000,25))</f>
        <v>245.00918571428571</v>
      </c>
      <c r="IC34" s="217">
        <f>IF(ISERROR(VLOOKUP(IC9,'G Pigs'!1:6000,25)), "-",VLOOKUP(IC9,'G Pigs'!1:6000,25))</f>
        <v>244.41017142857143</v>
      </c>
      <c r="ID34" s="217">
        <f>IF(ISERROR(VLOOKUP(ID9,'G Pigs'!1:6000,25)), "-",VLOOKUP(ID9,'G Pigs'!1:6000,25))</f>
        <v>243.60441428571428</v>
      </c>
      <c r="IE34" s="217">
        <f>IF(ISERROR(VLOOKUP(IE9,'G Pigs'!1:6000,25)), "-",VLOOKUP(IE9,'G Pigs'!1:6000,25))</f>
        <v>237.70613571428569</v>
      </c>
      <c r="IF34" s="217">
        <f>IF(ISERROR(VLOOKUP(IF9,'G Pigs'!1:6000,25)), "-",VLOOKUP(IF9,'G Pigs'!1:6000,25))</f>
        <v>237.22194285714289</v>
      </c>
      <c r="IG34" s="217">
        <f>IF(ISERROR(VLOOKUP(IG9,'G Pigs'!1:6000,25)), "-",VLOOKUP(IG9,'G Pigs'!1:6000,25))</f>
        <v>227.47274999999999</v>
      </c>
      <c r="IH34" s="217">
        <f>IF(ISERROR(VLOOKUP(IH9,'G Pigs'!1:6000,25)), "-",VLOOKUP(IH9,'G Pigs'!1:6000,25))</f>
        <v>225.17750000000004</v>
      </c>
      <c r="II34" s="217">
        <f>IF(ISERROR(VLOOKUP(II9,'G Pigs'!1:6000,25)), "-",VLOOKUP(II9,'G Pigs'!1:6000,25))</f>
        <v>227.97428571428568</v>
      </c>
      <c r="IJ34" s="217" t="str">
        <f>IF(ISERROR(VLOOKUP(IJ9,'G Pigs'!1:6000,25)), "-",VLOOKUP(IJ9,'G Pigs'!1:6000,25))</f>
        <v>na</v>
      </c>
      <c r="IK34" s="217" t="str">
        <f>IF(ISERROR(VLOOKUP(IK9,'G Pigs'!1:6000,25)), "-",VLOOKUP(IK9,'G Pigs'!1:6000,25))</f>
        <v>na</v>
      </c>
      <c r="IL34" s="217">
        <f>IF(ISERROR(VLOOKUP(IL9,'G Pigs'!1:6000,25)), "-",VLOOKUP(IL9,'G Pigs'!1:6000,25))</f>
        <v>220.87870000000001</v>
      </c>
      <c r="IM34" s="217">
        <f>IF(ISERROR(VLOOKUP(IM9,'G Pigs'!1:6000,25)), "-",VLOOKUP(IM9,'G Pigs'!1:6000,25))</f>
        <v>221.01695000000007</v>
      </c>
      <c r="IN34" s="217">
        <f>IF(ISERROR(VLOOKUP(IN9,'G Pigs'!1:6000,25)), "-",VLOOKUP(IN9,'G Pigs'!1:6000,25))</f>
        <v>219.00375</v>
      </c>
      <c r="IO34" s="217">
        <f>IF(ISERROR(VLOOKUP(IO9,'G Pigs'!1:6000,25)), "-",VLOOKUP(IO9,'G Pigs'!1:6000,25))</f>
        <v>217.85714999999999</v>
      </c>
      <c r="IP34" s="217">
        <f>IF(ISERROR(VLOOKUP(IP9,'G Pigs'!1:6000,25)), "-",VLOOKUP(IP9,'G Pigs'!1:6000,25))</f>
        <v>214.89206785714282</v>
      </c>
      <c r="IQ34" s="217">
        <f>IF(ISERROR(VLOOKUP(IQ9,'G Pigs'!1:6000,25)), "-",VLOOKUP(IQ9,'G Pigs'!1:6000,25))</f>
        <v>213.25172857142854</v>
      </c>
      <c r="IR34" s="217">
        <f>IF(ISERROR(VLOOKUP(IR9,'G Pigs'!1:6000,25)), "-",VLOOKUP(IR9,'G Pigs'!1:6000,25))</f>
        <v>212.74525</v>
      </c>
      <c r="IS34" s="217">
        <f>IF(ISERROR(VLOOKUP(IS9,'G Pigs'!1:6000,25)), "-",VLOOKUP(IS9,'G Pigs'!1:6000,25))</f>
        <v>208.74068571428569</v>
      </c>
      <c r="IT34" s="217">
        <f>IF(ISERROR(VLOOKUP(IT9,'G Pigs'!1:6000,25)), "-",VLOOKUP(IT9,'G Pigs'!1:6000,25))</f>
        <v>207.73371428571431</v>
      </c>
      <c r="IU34" s="217">
        <f>IF(ISERROR(VLOOKUP(IU9,'G Pigs'!1:6000,25)), "-",VLOOKUP(IU9,'G Pigs'!1:6000,25))</f>
        <v>220.48939285714283</v>
      </c>
      <c r="IV34" s="217">
        <f>IF(ISERROR(VLOOKUP(IV9,'G Pigs'!1:6000,25)), "-",VLOOKUP(IV9,'G Pigs'!1:6000,25))</f>
        <v>231.70898571428575</v>
      </c>
      <c r="IW34" s="217">
        <f>IF(ISERROR(VLOOKUP(IW9,'G Pigs'!1:6000,25)), "-",VLOOKUP(IW9,'G Pigs'!1:6000,25))</f>
        <v>235.80032142857146</v>
      </c>
      <c r="IX34" s="217">
        <f>IF(ISERROR(VLOOKUP(IX9,'G Pigs'!1:6000,25)), "-",VLOOKUP(IX9,'G Pigs'!1:6000,25))</f>
        <v>236.31064285714291</v>
      </c>
      <c r="IY34" s="217">
        <f>IF(ISERROR(VLOOKUP(IY9,'G Pigs'!1:6000,25)), "-",VLOOKUP(IY9,'G Pigs'!1:6000,25))</f>
        <v>234.45517857142858</v>
      </c>
      <c r="IZ34" s="217">
        <f>IF(ISERROR(VLOOKUP(IZ9,'G Pigs'!1:6000,25)), "-",VLOOKUP(IZ9,'G Pigs'!1:6000,25))</f>
        <v>236.27175</v>
      </c>
      <c r="JA34" s="217">
        <f>IF(ISERROR(VLOOKUP(JA9,'G Pigs'!1:6000,25)), "-",VLOOKUP(JA9,'G Pigs'!1:6000,25))</f>
        <v>236.34742500000004</v>
      </c>
      <c r="JB34" s="217">
        <f>IF(ISERROR(VLOOKUP(JB9,'G Pigs'!1:6000,25)), "-",VLOOKUP(JB9,'G Pigs'!1:6000,25))</f>
        <v>236.04650714285711</v>
      </c>
      <c r="JC34" s="217">
        <f>IF(ISERROR(VLOOKUP(JC9,'G Pigs'!1:6000,25)), "-",VLOOKUP(JC9,'G Pigs'!1:6000,25))</f>
        <v>230.32247857142849</v>
      </c>
      <c r="JD34" s="217">
        <f>IF(ISERROR(VLOOKUP(JD9,'G Pigs'!1:6000,25)), "-",VLOOKUP(JD9,'G Pigs'!1:6000,25))</f>
        <v>229.82049285714288</v>
      </c>
      <c r="JE34" s="217">
        <f>IF(ISERROR(VLOOKUP(JE9,'G Pigs'!1:6000,25)), "-",VLOOKUP(JE9,'G Pigs'!1:6000,25))</f>
        <v>228.29560714285714</v>
      </c>
      <c r="JW34" s="231"/>
      <c r="JX34" s="231"/>
    </row>
    <row r="35" spans="1:284" ht="15" customHeight="1">
      <c r="B35" s="233"/>
      <c r="C35" s="259"/>
      <c r="D35" s="244"/>
      <c r="E35" s="244"/>
      <c r="F35" s="244"/>
      <c r="G35" s="244"/>
      <c r="H35" s="244"/>
      <c r="I35" s="244"/>
      <c r="J35" s="244"/>
      <c r="K35" s="244"/>
      <c r="L35" s="244"/>
      <c r="M35" s="244"/>
      <c r="N35" s="244"/>
      <c r="O35" s="244"/>
      <c r="P35" s="244"/>
      <c r="Q35" s="244"/>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c r="BW35" s="244"/>
      <c r="BX35" s="244"/>
      <c r="BY35" s="244"/>
      <c r="BZ35" s="244"/>
      <c r="CA35" s="244"/>
      <c r="CB35" s="244"/>
      <c r="CC35" s="244"/>
      <c r="CD35" s="244"/>
      <c r="CE35" s="244"/>
      <c r="CF35" s="244"/>
      <c r="CG35" s="244"/>
      <c r="CH35" s="244"/>
      <c r="CI35" s="244"/>
      <c r="CJ35" s="244"/>
      <c r="CK35" s="244"/>
      <c r="CL35" s="244"/>
      <c r="CM35" s="244"/>
      <c r="CN35" s="244"/>
      <c r="CO35" s="244"/>
      <c r="CP35" s="244"/>
      <c r="CQ35" s="244"/>
      <c r="CR35" s="244"/>
      <c r="CS35" s="244"/>
      <c r="CT35" s="244"/>
      <c r="CU35" s="244"/>
      <c r="CV35" s="244"/>
      <c r="CW35" s="244"/>
      <c r="CX35" s="244"/>
      <c r="CY35" s="244"/>
      <c r="CZ35" s="244"/>
      <c r="DA35" s="244"/>
      <c r="DB35" s="244"/>
      <c r="DC35" s="244"/>
      <c r="DD35" s="244"/>
      <c r="DE35" s="244"/>
      <c r="DF35" s="244"/>
      <c r="DG35" s="244"/>
      <c r="DH35" s="244"/>
      <c r="DI35" s="244"/>
      <c r="DJ35" s="244"/>
      <c r="DK35" s="244"/>
      <c r="DL35" s="244"/>
      <c r="DM35" s="244"/>
      <c r="DN35" s="244"/>
      <c r="DO35" s="244"/>
      <c r="DP35" s="244"/>
      <c r="DQ35" s="244"/>
      <c r="DR35" s="244"/>
      <c r="DS35" s="244"/>
      <c r="DT35" s="244"/>
      <c r="DU35" s="244"/>
      <c r="DV35" s="244"/>
      <c r="DW35" s="244"/>
      <c r="DX35" s="244"/>
      <c r="DY35" s="244"/>
      <c r="DZ35" s="244"/>
      <c r="EA35" s="244"/>
      <c r="EB35" s="244"/>
      <c r="EC35" s="244"/>
      <c r="ED35" s="244"/>
      <c r="EE35" s="244"/>
      <c r="EF35" s="244"/>
      <c r="EG35" s="244"/>
      <c r="EH35" s="244"/>
      <c r="EI35" s="244"/>
      <c r="EJ35" s="244"/>
      <c r="EK35" s="244"/>
      <c r="EL35" s="244"/>
      <c r="EM35" s="244"/>
      <c r="EN35" s="244"/>
      <c r="EO35" s="244"/>
      <c r="EP35" s="244"/>
      <c r="EQ35" s="244"/>
      <c r="ER35" s="244"/>
      <c r="ES35" s="244"/>
      <c r="ET35" s="244"/>
      <c r="EU35" s="244"/>
      <c r="EV35" s="244"/>
      <c r="EW35" s="244"/>
      <c r="EX35" s="244"/>
      <c r="EY35" s="244"/>
      <c r="EZ35" s="244"/>
      <c r="FA35" s="244"/>
      <c r="FB35" s="244"/>
      <c r="FC35" s="244"/>
      <c r="FD35" s="244"/>
      <c r="FE35" s="244"/>
      <c r="FF35" s="244"/>
      <c r="FG35" s="244"/>
      <c r="FH35" s="244"/>
      <c r="FI35" s="244"/>
      <c r="FJ35" s="244"/>
      <c r="FK35" s="244"/>
      <c r="FL35" s="244"/>
      <c r="FM35" s="244"/>
      <c r="FN35" s="244"/>
      <c r="FO35" s="244"/>
      <c r="FP35" s="244"/>
      <c r="FQ35" s="244"/>
      <c r="FR35" s="244"/>
      <c r="FS35" s="244"/>
      <c r="FT35" s="244"/>
      <c r="FU35" s="244"/>
      <c r="FV35" s="244"/>
      <c r="FW35" s="244"/>
      <c r="FX35" s="244"/>
      <c r="FY35" s="244"/>
      <c r="FZ35" s="244"/>
      <c r="GA35" s="244"/>
      <c r="GB35" s="244"/>
      <c r="GC35" s="244"/>
      <c r="GD35" s="244"/>
      <c r="GE35" s="244"/>
      <c r="GF35" s="244"/>
      <c r="GG35" s="244"/>
      <c r="GH35" s="244"/>
      <c r="GI35" s="244"/>
      <c r="GJ35" s="244"/>
      <c r="GK35" s="244"/>
      <c r="GL35" s="244"/>
      <c r="GM35" s="244"/>
      <c r="GN35" s="244"/>
      <c r="GO35" s="244"/>
      <c r="GP35" s="244"/>
      <c r="GQ35" s="244"/>
      <c r="GR35" s="244"/>
      <c r="GS35" s="244"/>
      <c r="GT35" s="244"/>
      <c r="GU35" s="244"/>
      <c r="GV35" s="244"/>
      <c r="GW35" s="244"/>
      <c r="GX35" s="244"/>
      <c r="GY35" s="244"/>
      <c r="GZ35" s="244"/>
      <c r="HA35" s="244"/>
      <c r="HB35" s="244"/>
      <c r="HC35" s="244"/>
      <c r="HD35" s="244"/>
      <c r="HE35" s="244"/>
      <c r="HF35" s="244"/>
      <c r="HG35" s="244"/>
      <c r="HH35" s="244"/>
      <c r="HI35" s="244"/>
      <c r="HJ35" s="244"/>
      <c r="HK35" s="244"/>
      <c r="HL35" s="244"/>
      <c r="HM35" s="244"/>
      <c r="HN35" s="244"/>
      <c r="HO35" s="244"/>
      <c r="HP35" s="244"/>
      <c r="HQ35" s="244"/>
      <c r="HR35" s="244"/>
      <c r="HS35" s="244"/>
      <c r="HT35" s="244"/>
      <c r="HU35" s="244"/>
      <c r="HV35" s="244"/>
      <c r="HW35" s="244"/>
      <c r="HX35" s="244"/>
      <c r="HY35" s="244"/>
      <c r="HZ35" s="244"/>
      <c r="IA35" s="244"/>
      <c r="IB35" s="244"/>
      <c r="IC35" s="244"/>
      <c r="ID35" s="244"/>
      <c r="IE35" s="244"/>
      <c r="IF35" s="244"/>
      <c r="IG35" s="244"/>
      <c r="IH35" s="244"/>
      <c r="II35" s="244"/>
      <c r="IJ35" s="244"/>
      <c r="IK35" s="244"/>
      <c r="IL35" s="244"/>
      <c r="IM35" s="244"/>
      <c r="IN35" s="244"/>
      <c r="IO35" s="244"/>
      <c r="IP35" s="244"/>
      <c r="IQ35" s="244"/>
      <c r="IR35" s="244"/>
      <c r="IS35" s="244"/>
      <c r="IT35" s="244"/>
      <c r="IU35" s="244"/>
      <c r="IV35" s="244"/>
      <c r="IW35" s="244"/>
      <c r="IX35" s="244"/>
      <c r="IY35" s="244"/>
      <c r="IZ35" s="244"/>
      <c r="JA35" s="244"/>
      <c r="JB35" s="244"/>
      <c r="JC35" s="245"/>
      <c r="JD35" s="245"/>
      <c r="JW35" s="231"/>
      <c r="JX35" s="231"/>
    </row>
    <row r="36" spans="1:284" ht="15" customHeight="1">
      <c r="B36" s="247"/>
      <c r="C36" s="253"/>
      <c r="D36" s="248"/>
      <c r="E36" s="248"/>
      <c r="F36" s="248"/>
      <c r="G36" s="248"/>
      <c r="H36" s="248"/>
      <c r="I36" s="248"/>
      <c r="J36" s="248"/>
      <c r="K36" s="248"/>
      <c r="L36" s="248"/>
      <c r="M36" s="248"/>
      <c r="N36" s="248"/>
      <c r="O36" s="248"/>
      <c r="P36" s="248"/>
      <c r="Q36" s="248"/>
      <c r="R36" s="248"/>
      <c r="S36" s="248"/>
      <c r="T36" s="248"/>
      <c r="U36" s="248"/>
      <c r="V36" s="248"/>
      <c r="W36" s="248"/>
      <c r="X36" s="248"/>
      <c r="Y36" s="248"/>
      <c r="Z36" s="248"/>
      <c r="AA36" s="248"/>
      <c r="AB36" s="248"/>
      <c r="AC36" s="248"/>
      <c r="AD36" s="248"/>
      <c r="AE36" s="248"/>
      <c r="AF36" s="248"/>
      <c r="AG36" s="248"/>
      <c r="AH36" s="248"/>
      <c r="AI36" s="248"/>
      <c r="AJ36" s="248"/>
      <c r="AK36" s="248"/>
      <c r="AL36" s="248"/>
      <c r="AM36" s="248"/>
      <c r="AN36" s="248"/>
      <c r="AO36" s="248"/>
      <c r="AP36" s="248"/>
      <c r="AQ36" s="248"/>
      <c r="AR36" s="248"/>
      <c r="AS36" s="248"/>
      <c r="AT36" s="248"/>
      <c r="AU36" s="248"/>
      <c r="AV36" s="248"/>
      <c r="AW36" s="248"/>
      <c r="AX36" s="248"/>
      <c r="AY36" s="248"/>
      <c r="AZ36" s="248"/>
      <c r="BA36" s="248"/>
      <c r="BB36" s="248"/>
      <c r="BC36" s="248"/>
      <c r="BD36" s="248"/>
      <c r="BE36" s="248"/>
      <c r="BF36" s="248"/>
      <c r="BG36" s="248"/>
      <c r="BH36" s="248"/>
      <c r="BI36" s="248"/>
      <c r="BJ36" s="248"/>
      <c r="BK36" s="248"/>
      <c r="BL36" s="248"/>
      <c r="BM36" s="248"/>
      <c r="BN36" s="248"/>
      <c r="BO36" s="248"/>
      <c r="BP36" s="248"/>
      <c r="BQ36" s="248"/>
      <c r="BR36" s="248"/>
      <c r="BS36" s="248"/>
      <c r="BT36" s="248"/>
      <c r="BU36" s="248"/>
      <c r="BV36" s="248"/>
      <c r="BW36" s="248"/>
      <c r="BX36" s="248"/>
      <c r="BY36" s="248"/>
      <c r="BZ36" s="248"/>
      <c r="CA36" s="248"/>
      <c r="CB36" s="248"/>
      <c r="CC36" s="248"/>
      <c r="CD36" s="248"/>
      <c r="CE36" s="248"/>
      <c r="CF36" s="248"/>
      <c r="CG36" s="248"/>
      <c r="CH36" s="248"/>
      <c r="CI36" s="248"/>
      <c r="CJ36" s="248"/>
      <c r="CK36" s="248"/>
      <c r="CL36" s="248"/>
      <c r="CM36" s="248"/>
      <c r="CN36" s="248"/>
      <c r="CO36" s="248"/>
      <c r="CP36" s="248"/>
      <c r="CQ36" s="248"/>
      <c r="CR36" s="248"/>
      <c r="CS36" s="248"/>
      <c r="CT36" s="248"/>
      <c r="CU36" s="248"/>
      <c r="CV36" s="248"/>
      <c r="CW36" s="248"/>
      <c r="CX36" s="248"/>
      <c r="CY36" s="248"/>
      <c r="CZ36" s="248"/>
      <c r="DA36" s="248"/>
      <c r="DB36" s="248"/>
      <c r="DC36" s="248"/>
      <c r="DD36" s="248"/>
      <c r="DE36" s="248"/>
      <c r="DF36" s="248"/>
      <c r="DG36" s="248"/>
      <c r="DH36" s="248"/>
      <c r="DI36" s="248"/>
      <c r="DJ36" s="248"/>
      <c r="DK36" s="248"/>
      <c r="DL36" s="248"/>
      <c r="DM36" s="248"/>
      <c r="DN36" s="248"/>
      <c r="DO36" s="248"/>
      <c r="DP36" s="248"/>
      <c r="DQ36" s="248"/>
      <c r="DR36" s="248"/>
      <c r="DS36" s="248"/>
      <c r="DT36" s="248"/>
      <c r="DU36" s="248"/>
      <c r="DV36" s="248"/>
      <c r="DW36" s="248"/>
      <c r="DX36" s="248"/>
      <c r="DY36" s="248"/>
      <c r="DZ36" s="248"/>
      <c r="EA36" s="248"/>
      <c r="EB36" s="248"/>
      <c r="EC36" s="248"/>
      <c r="ED36" s="248"/>
      <c r="EE36" s="248"/>
      <c r="EF36" s="248"/>
      <c r="EG36" s="248"/>
      <c r="EH36" s="248"/>
      <c r="EI36" s="248"/>
      <c r="EJ36" s="248"/>
      <c r="EK36" s="248"/>
      <c r="EL36" s="248"/>
      <c r="EM36" s="248"/>
      <c r="EN36" s="248"/>
      <c r="EO36" s="248"/>
      <c r="EP36" s="248"/>
      <c r="EQ36" s="248"/>
      <c r="ER36" s="248"/>
      <c r="ES36" s="248"/>
      <c r="ET36" s="248"/>
      <c r="EU36" s="248"/>
      <c r="EV36" s="248"/>
      <c r="EW36" s="248"/>
      <c r="EX36" s="248"/>
      <c r="EY36" s="248"/>
      <c r="EZ36" s="248"/>
      <c r="FA36" s="248"/>
      <c r="FB36" s="248"/>
      <c r="FC36" s="248"/>
      <c r="FD36" s="248"/>
      <c r="FE36" s="248"/>
      <c r="FF36" s="248"/>
      <c r="FG36" s="248"/>
      <c r="FH36" s="248"/>
      <c r="FI36" s="248"/>
      <c r="FJ36" s="248"/>
      <c r="FK36" s="248"/>
      <c r="FL36" s="248"/>
      <c r="FM36" s="248"/>
      <c r="FN36" s="248"/>
      <c r="FO36" s="248"/>
      <c r="FP36" s="248"/>
      <c r="FQ36" s="248"/>
      <c r="FR36" s="248"/>
      <c r="FS36" s="248"/>
      <c r="FT36" s="248"/>
      <c r="FU36" s="248"/>
      <c r="FV36" s="248"/>
      <c r="FW36" s="248"/>
      <c r="FX36" s="248"/>
      <c r="FY36" s="248"/>
      <c r="FZ36" s="248"/>
      <c r="GA36" s="248"/>
      <c r="GB36" s="248"/>
      <c r="GC36" s="248"/>
      <c r="GD36" s="248"/>
      <c r="GE36" s="248"/>
      <c r="GF36" s="248"/>
      <c r="GG36" s="248"/>
      <c r="GH36" s="248"/>
      <c r="GI36" s="248"/>
      <c r="GJ36" s="248"/>
      <c r="GK36" s="248"/>
      <c r="GL36" s="248"/>
      <c r="GM36" s="248"/>
      <c r="GN36" s="248"/>
      <c r="GO36" s="248"/>
      <c r="GP36" s="248"/>
      <c r="GQ36" s="248"/>
      <c r="GR36" s="248"/>
      <c r="GS36" s="248"/>
      <c r="GT36" s="248"/>
      <c r="GU36" s="248"/>
      <c r="GV36" s="248"/>
      <c r="GW36" s="248"/>
      <c r="GX36" s="248"/>
      <c r="GY36" s="248"/>
      <c r="GZ36" s="248"/>
      <c r="HA36" s="248"/>
      <c r="HB36" s="248"/>
      <c r="HC36" s="248"/>
      <c r="HD36" s="248"/>
      <c r="HE36" s="248"/>
      <c r="HF36" s="248"/>
      <c r="HG36" s="248"/>
      <c r="HH36" s="248"/>
      <c r="HI36" s="248"/>
      <c r="HJ36" s="248"/>
      <c r="HK36" s="248"/>
      <c r="HL36" s="248"/>
      <c r="HM36" s="248"/>
      <c r="HN36" s="248"/>
      <c r="HO36" s="248"/>
      <c r="HP36" s="248"/>
      <c r="HQ36" s="248"/>
      <c r="HR36" s="248"/>
      <c r="HS36" s="248"/>
      <c r="HT36" s="248"/>
      <c r="HU36" s="248"/>
      <c r="HV36" s="248"/>
      <c r="HW36" s="248"/>
      <c r="HX36" s="248"/>
      <c r="HY36" s="248"/>
      <c r="HZ36" s="248"/>
      <c r="IA36" s="248"/>
      <c r="IB36" s="248"/>
      <c r="IC36" s="248"/>
      <c r="ID36" s="248"/>
      <c r="IE36" s="248"/>
      <c r="IF36" s="248"/>
      <c r="IG36" s="248"/>
      <c r="IH36" s="248"/>
      <c r="II36" s="248"/>
      <c r="IJ36" s="248"/>
      <c r="IK36" s="248"/>
      <c r="IL36" s="248"/>
      <c r="IM36" s="248"/>
      <c r="IN36" s="248"/>
      <c r="IO36" s="248"/>
      <c r="IP36" s="248"/>
      <c r="IQ36" s="248"/>
      <c r="IR36" s="248"/>
      <c r="IS36" s="248"/>
      <c r="IT36" s="248"/>
      <c r="IU36" s="248"/>
      <c r="IV36" s="248"/>
      <c r="IW36" s="248"/>
      <c r="IX36" s="248"/>
      <c r="IY36" s="248"/>
      <c r="IZ36" s="248"/>
      <c r="JA36" s="248"/>
      <c r="JB36" s="248"/>
      <c r="JC36" s="245"/>
      <c r="JD36" s="245"/>
      <c r="JG36" s="249"/>
      <c r="JH36" s="249"/>
      <c r="JW36" s="231"/>
      <c r="JX36" s="231"/>
    </row>
    <row r="37" spans="1:284" ht="15" customHeight="1">
      <c r="B37" s="250"/>
      <c r="C37" s="256"/>
      <c r="JG37" s="249"/>
      <c r="JH37" s="249"/>
      <c r="JW37" s="231"/>
      <c r="JX37" s="231"/>
    </row>
    <row r="38" spans="1:284">
      <c r="JW38" s="231"/>
      <c r="JX38" s="231"/>
    </row>
    <row r="39" spans="1:284">
      <c r="A39" s="251"/>
      <c r="B39" s="252"/>
      <c r="JW39" s="231"/>
      <c r="JX39" s="231"/>
    </row>
    <row r="40" spans="1:284">
      <c r="A40" s="237"/>
      <c r="B40" s="237"/>
      <c r="JW40" s="231"/>
      <c r="JX40" s="231"/>
    </row>
    <row r="41" spans="1:284">
      <c r="JW41" s="231"/>
      <c r="JX41" s="231"/>
    </row>
    <row r="42" spans="1:284" ht="12.5">
      <c r="C42" s="260"/>
      <c r="JW42" s="231"/>
      <c r="JX42" s="231"/>
    </row>
    <row r="43" spans="1:284" ht="12.5">
      <c r="C43" s="261"/>
      <c r="JW43" s="231"/>
      <c r="JX43" s="231"/>
    </row>
    <row r="44" spans="1:284" ht="12.5">
      <c r="C44" s="262"/>
      <c r="JW44" s="231"/>
      <c r="JX44" s="231"/>
    </row>
    <row r="45" spans="1:284" ht="12.5">
      <c r="C45" s="260"/>
      <c r="JW45" s="231"/>
      <c r="JX45" s="231"/>
    </row>
    <row r="46" spans="1:284" ht="12.5">
      <c r="C46" s="260"/>
      <c r="JW46" s="231"/>
      <c r="JX46" s="231"/>
    </row>
    <row r="47" spans="1:284" ht="12.5">
      <c r="C47" s="260"/>
      <c r="JW47" s="231"/>
      <c r="JX47" s="231"/>
    </row>
    <row r="48" spans="1:284">
      <c r="JW48" s="231"/>
      <c r="JX48" s="231"/>
    </row>
    <row r="49" spans="1:284">
      <c r="A49" s="237"/>
      <c r="JW49" s="231"/>
      <c r="JX49" s="231"/>
    </row>
    <row r="50" spans="1:284">
      <c r="JW50" s="231"/>
      <c r="JX50" s="231"/>
    </row>
    <row r="51" spans="1:284">
      <c r="JW51" s="231"/>
      <c r="JX51" s="231"/>
    </row>
    <row r="52" spans="1:284">
      <c r="JW52" s="231"/>
      <c r="JX52" s="231"/>
    </row>
    <row r="53" spans="1:284">
      <c r="JW53" s="231"/>
      <c r="JX53" s="231"/>
    </row>
    <row r="54" spans="1:284">
      <c r="JW54" s="231"/>
      <c r="JX54" s="231"/>
    </row>
    <row r="55" spans="1:284">
      <c r="JW55" s="231"/>
      <c r="JX55" s="231"/>
    </row>
    <row r="56" spans="1:284">
      <c r="JW56" s="231"/>
      <c r="JX56" s="231"/>
    </row>
    <row r="57" spans="1:284">
      <c r="JW57" s="231"/>
      <c r="JX57" s="231"/>
    </row>
    <row r="58" spans="1:284">
      <c r="JW58" s="231"/>
      <c r="JX58" s="231"/>
    </row>
    <row r="59" spans="1:284">
      <c r="JW59" s="231"/>
      <c r="JX59" s="231"/>
    </row>
    <row r="60" spans="1:284">
      <c r="JW60" s="231"/>
      <c r="JX60" s="231"/>
    </row>
    <row r="61" spans="1:284">
      <c r="JW61" s="231"/>
      <c r="JX61" s="231"/>
    </row>
    <row r="62" spans="1:284">
      <c r="JW62" s="231"/>
      <c r="JX62" s="231"/>
    </row>
    <row r="63" spans="1:284">
      <c r="JW63" s="231"/>
      <c r="JX63" s="231"/>
    </row>
    <row r="64" spans="1:284">
      <c r="JW64" s="231"/>
      <c r="JX64" s="231"/>
    </row>
    <row r="65" spans="283:284">
      <c r="JW65" s="231"/>
      <c r="JX65" s="231"/>
    </row>
    <row r="66" spans="283:284">
      <c r="JW66" s="231"/>
      <c r="JX66" s="231"/>
    </row>
    <row r="67" spans="283:284">
      <c r="JW67" s="231"/>
      <c r="JX67" s="231"/>
    </row>
    <row r="68" spans="283:284">
      <c r="JW68" s="231"/>
      <c r="JX68" s="231"/>
    </row>
    <row r="69" spans="283:284">
      <c r="JW69" s="231"/>
      <c r="JX69" s="231"/>
    </row>
    <row r="70" spans="283:284">
      <c r="JW70" s="231"/>
      <c r="JX70" s="231"/>
    </row>
    <row r="71" spans="283:284">
      <c r="JW71" s="231"/>
      <c r="JX71" s="231"/>
    </row>
    <row r="72" spans="283:284">
      <c r="JW72" s="231"/>
      <c r="JX72" s="231"/>
    </row>
    <row r="73" spans="283:284">
      <c r="JW73" s="231"/>
      <c r="JX73" s="231"/>
    </row>
    <row r="74" spans="283:284">
      <c r="JW74" s="231"/>
      <c r="JX74" s="231"/>
    </row>
    <row r="75" spans="283:284">
      <c r="JW75" s="231"/>
      <c r="JX75" s="231"/>
    </row>
    <row r="76" spans="283:284">
      <c r="JW76" s="231"/>
      <c r="JX76" s="231"/>
    </row>
    <row r="77" spans="283:284">
      <c r="JW77" s="231"/>
      <c r="JX77" s="231"/>
    </row>
    <row r="78" spans="283:284">
      <c r="JW78" s="231"/>
      <c r="JX78" s="231"/>
    </row>
    <row r="79" spans="283:284">
      <c r="JW79" s="231"/>
      <c r="JX79" s="231"/>
    </row>
    <row r="80" spans="283:284">
      <c r="JW80" s="231"/>
      <c r="JX80" s="231"/>
    </row>
    <row r="81" spans="283:284">
      <c r="JW81" s="231"/>
      <c r="JX81" s="231"/>
    </row>
    <row r="82" spans="283:284">
      <c r="JW82" s="231"/>
      <c r="JX82" s="231"/>
    </row>
    <row r="83" spans="283:284">
      <c r="JW83" s="231"/>
      <c r="JX83" s="231"/>
    </row>
    <row r="84" spans="283:284">
      <c r="JW84" s="231"/>
      <c r="JX84" s="231"/>
    </row>
    <row r="85" spans="283:284">
      <c r="JW85" s="231"/>
      <c r="JX85" s="231"/>
    </row>
    <row r="86" spans="283:284">
      <c r="JW86" s="231"/>
      <c r="JX86" s="231"/>
    </row>
    <row r="87" spans="283:284">
      <c r="JW87" s="231"/>
      <c r="JX87" s="231"/>
    </row>
    <row r="88" spans="283:284">
      <c r="JW88" s="231"/>
      <c r="JX88" s="231"/>
    </row>
    <row r="89" spans="283:284">
      <c r="JW89" s="231"/>
      <c r="JX89" s="231"/>
    </row>
    <row r="90" spans="283:284">
      <c r="JW90" s="231"/>
      <c r="JX90" s="231"/>
    </row>
    <row r="91" spans="283:284">
      <c r="JW91" s="231"/>
      <c r="JX91" s="231"/>
    </row>
    <row r="92" spans="283:284">
      <c r="JW92" s="231"/>
      <c r="JX92" s="231"/>
    </row>
    <row r="93" spans="283:284">
      <c r="JW93" s="231"/>
      <c r="JX93" s="231"/>
    </row>
    <row r="94" spans="283:284">
      <c r="JW94" s="231"/>
      <c r="JX94" s="231"/>
    </row>
    <row r="95" spans="283:284">
      <c r="JW95" s="231"/>
      <c r="JX95" s="231"/>
    </row>
    <row r="96" spans="283:284">
      <c r="JW96" s="231"/>
      <c r="JX96" s="231"/>
    </row>
    <row r="97" spans="283:284">
      <c r="JW97" s="231"/>
      <c r="JX97" s="231"/>
    </row>
    <row r="98" spans="283:284">
      <c r="JW98" s="231"/>
      <c r="JX98" s="231"/>
    </row>
    <row r="99" spans="283:284">
      <c r="JW99" s="231"/>
      <c r="JX99" s="231"/>
    </row>
    <row r="100" spans="283:284">
      <c r="JW100" s="231"/>
      <c r="JX100" s="231"/>
    </row>
    <row r="101" spans="283:284">
      <c r="JW101" s="231"/>
      <c r="JX101" s="231"/>
    </row>
    <row r="102" spans="283:284">
      <c r="JW102" s="231"/>
      <c r="JX102" s="231"/>
    </row>
    <row r="103" spans="283:284">
      <c r="JW103" s="231"/>
      <c r="JX103" s="231"/>
    </row>
    <row r="104" spans="283:284">
      <c r="JW104" s="231"/>
      <c r="JX104" s="231"/>
    </row>
    <row r="105" spans="283:284">
      <c r="JW105" s="231"/>
      <c r="JX105" s="231"/>
    </row>
    <row r="106" spans="283:284">
      <c r="JW106" s="231"/>
      <c r="JX106" s="231"/>
    </row>
    <row r="107" spans="283:284">
      <c r="JW107" s="231"/>
      <c r="JX107" s="231"/>
    </row>
    <row r="108" spans="283:284">
      <c r="JW108" s="231"/>
      <c r="JX108" s="231"/>
    </row>
    <row r="109" spans="283:284">
      <c r="JW109" s="231"/>
      <c r="JX109" s="231"/>
    </row>
    <row r="110" spans="283:284">
      <c r="JW110" s="231"/>
      <c r="JX110" s="231"/>
    </row>
    <row r="111" spans="283:284">
      <c r="JW111" s="231"/>
      <c r="JX111" s="231"/>
    </row>
    <row r="112" spans="283:284">
      <c r="JW112" s="231"/>
      <c r="JX112" s="231"/>
    </row>
    <row r="113" spans="283:284">
      <c r="JW113" s="231"/>
      <c r="JX113" s="231"/>
    </row>
    <row r="114" spans="283:284">
      <c r="JW114" s="231"/>
      <c r="JX114" s="231"/>
    </row>
    <row r="115" spans="283:284">
      <c r="JW115" s="231"/>
      <c r="JX115" s="231"/>
    </row>
    <row r="116" spans="283:284">
      <c r="JW116" s="231"/>
      <c r="JX116" s="231"/>
    </row>
    <row r="117" spans="283:284">
      <c r="JW117" s="231"/>
      <c r="JX117" s="231"/>
    </row>
    <row r="118" spans="283:284">
      <c r="JW118" s="231"/>
      <c r="JX118" s="231"/>
    </row>
    <row r="119" spans="283:284">
      <c r="JW119" s="231"/>
      <c r="JX119" s="231"/>
    </row>
    <row r="120" spans="283:284">
      <c r="JW120" s="231"/>
      <c r="JX120" s="231"/>
    </row>
    <row r="121" spans="283:284">
      <c r="JW121" s="231"/>
      <c r="JX121" s="231"/>
    </row>
    <row r="122" spans="283:284">
      <c r="JW122" s="231"/>
      <c r="JX122" s="231"/>
    </row>
    <row r="123" spans="283:284">
      <c r="JW123" s="231"/>
      <c r="JX123" s="231"/>
    </row>
    <row r="124" spans="283:284">
      <c r="JW124" s="231"/>
      <c r="JX124" s="231"/>
    </row>
    <row r="125" spans="283:284">
      <c r="JW125" s="231"/>
      <c r="JX125" s="231"/>
    </row>
    <row r="126" spans="283:284">
      <c r="JW126" s="231"/>
      <c r="JX126" s="231"/>
    </row>
    <row r="127" spans="283:284">
      <c r="JW127" s="231"/>
      <c r="JX127" s="231"/>
    </row>
    <row r="128" spans="283:284">
      <c r="JW128" s="231"/>
      <c r="JX128" s="231"/>
    </row>
    <row r="129" spans="283:284">
      <c r="JW129" s="231"/>
      <c r="JX129" s="231"/>
    </row>
    <row r="130" spans="283:284">
      <c r="JW130" s="231"/>
      <c r="JX130" s="231"/>
    </row>
    <row r="131" spans="283:284">
      <c r="JW131" s="231"/>
      <c r="JX131" s="231"/>
    </row>
    <row r="132" spans="283:284">
      <c r="JW132" s="231"/>
      <c r="JX132" s="231"/>
    </row>
    <row r="133" spans="283:284">
      <c r="JW133" s="231"/>
      <c r="JX133" s="231"/>
    </row>
    <row r="134" spans="283:284">
      <c r="JW134" s="231"/>
      <c r="JX134" s="231"/>
    </row>
    <row r="135" spans="283:284">
      <c r="JW135" s="231"/>
      <c r="JX135" s="231"/>
    </row>
    <row r="136" spans="283:284">
      <c r="JW136" s="231"/>
      <c r="JX136" s="231"/>
    </row>
    <row r="137" spans="283:284">
      <c r="JW137" s="231"/>
      <c r="JX137" s="231"/>
    </row>
    <row r="138" spans="283:284">
      <c r="JW138" s="231"/>
      <c r="JX138" s="231"/>
    </row>
    <row r="139" spans="283:284">
      <c r="JW139" s="231"/>
      <c r="JX139" s="231"/>
    </row>
    <row r="140" spans="283:284">
      <c r="JW140" s="231"/>
      <c r="JX140" s="231"/>
    </row>
    <row r="141" spans="283:284">
      <c r="JW141" s="231"/>
      <c r="JX141" s="231"/>
    </row>
    <row r="142" spans="283:284">
      <c r="JW142" s="231"/>
      <c r="JX142" s="231"/>
    </row>
    <row r="143" spans="283:284">
      <c r="JW143" s="231"/>
      <c r="JX143" s="231"/>
    </row>
    <row r="144" spans="283:284">
      <c r="JW144" s="231"/>
      <c r="JX144" s="231"/>
    </row>
    <row r="145" spans="283:284">
      <c r="JW145" s="231"/>
      <c r="JX145" s="231"/>
    </row>
    <row r="146" spans="283:284">
      <c r="JW146" s="231"/>
      <c r="JX146" s="231"/>
    </row>
    <row r="147" spans="283:284">
      <c r="JW147" s="231"/>
      <c r="JX147" s="231"/>
    </row>
    <row r="148" spans="283:284">
      <c r="JW148" s="231"/>
      <c r="JX148" s="231"/>
    </row>
    <row r="149" spans="283:284">
      <c r="JW149" s="231"/>
      <c r="JX149" s="231"/>
    </row>
    <row r="150" spans="283:284">
      <c r="JW150" s="231"/>
      <c r="JX150" s="231"/>
    </row>
    <row r="151" spans="283:284">
      <c r="JW151" s="231"/>
      <c r="JX151" s="231"/>
    </row>
    <row r="152" spans="283:284">
      <c r="JW152" s="231"/>
      <c r="JX152" s="231"/>
    </row>
    <row r="153" spans="283:284">
      <c r="JW153" s="231"/>
      <c r="JX153" s="231"/>
    </row>
    <row r="154" spans="283:284">
      <c r="JW154" s="231"/>
      <c r="JX154" s="231"/>
    </row>
    <row r="155" spans="283:284">
      <c r="JW155" s="231"/>
      <c r="JX155" s="231"/>
    </row>
    <row r="156" spans="283:284">
      <c r="JW156" s="231"/>
      <c r="JX156" s="231"/>
    </row>
    <row r="157" spans="283:284">
      <c r="JW157" s="231"/>
      <c r="JX157" s="231"/>
    </row>
    <row r="158" spans="283:284">
      <c r="JW158" s="231"/>
      <c r="JX158" s="231"/>
    </row>
    <row r="159" spans="283:284">
      <c r="JW159" s="231"/>
      <c r="JX159" s="231"/>
    </row>
    <row r="160" spans="283:284">
      <c r="JW160" s="231"/>
      <c r="JX160" s="231"/>
    </row>
    <row r="161" spans="283:284">
      <c r="JW161" s="231"/>
      <c r="JX161" s="231"/>
    </row>
    <row r="162" spans="283:284">
      <c r="JW162" s="231"/>
      <c r="JX162" s="231"/>
    </row>
    <row r="163" spans="283:284">
      <c r="JW163" s="231"/>
      <c r="JX163" s="231"/>
    </row>
    <row r="164" spans="283:284">
      <c r="JW164" s="231"/>
      <c r="JX164" s="231"/>
    </row>
    <row r="165" spans="283:284">
      <c r="JW165" s="231"/>
      <c r="JX165" s="231"/>
    </row>
    <row r="166" spans="283:284">
      <c r="JW166" s="231"/>
      <c r="JX166" s="231"/>
    </row>
    <row r="167" spans="283:284">
      <c r="JW167" s="231"/>
      <c r="JX167" s="231"/>
    </row>
    <row r="168" spans="283:284">
      <c r="JW168" s="231"/>
      <c r="JX168" s="231"/>
    </row>
    <row r="169" spans="283:284">
      <c r="JW169" s="231"/>
      <c r="JX169" s="231"/>
    </row>
    <row r="170" spans="283:284">
      <c r="JW170" s="231"/>
      <c r="JX170" s="231"/>
    </row>
    <row r="171" spans="283:284">
      <c r="JW171" s="231"/>
      <c r="JX171" s="231"/>
    </row>
    <row r="172" spans="283:284">
      <c r="JW172" s="231"/>
      <c r="JX172" s="231"/>
    </row>
    <row r="173" spans="283:284">
      <c r="JW173" s="231"/>
      <c r="JX173" s="231"/>
    </row>
    <row r="174" spans="283:284">
      <c r="JW174" s="231"/>
      <c r="JX174" s="231"/>
    </row>
    <row r="175" spans="283:284">
      <c r="JW175" s="231"/>
      <c r="JX175" s="231"/>
    </row>
    <row r="176" spans="283:284">
      <c r="JW176" s="231"/>
      <c r="JX176" s="231"/>
    </row>
    <row r="177" spans="283:284">
      <c r="JW177" s="231"/>
      <c r="JX177" s="231"/>
    </row>
    <row r="178" spans="283:284">
      <c r="JW178" s="231"/>
      <c r="JX178" s="231"/>
    </row>
    <row r="179" spans="283:284">
      <c r="JW179" s="231"/>
      <c r="JX179" s="231"/>
    </row>
    <row r="180" spans="283:284">
      <c r="JW180" s="231"/>
      <c r="JX180" s="231"/>
    </row>
    <row r="181" spans="283:284">
      <c r="JW181" s="231"/>
      <c r="JX181" s="231"/>
    </row>
    <row r="182" spans="283:284">
      <c r="JW182" s="231"/>
      <c r="JX182" s="231"/>
    </row>
    <row r="183" spans="283:284">
      <c r="JW183" s="231"/>
      <c r="JX183" s="231"/>
    </row>
    <row r="184" spans="283:284">
      <c r="JW184" s="231"/>
      <c r="JX184" s="231"/>
    </row>
    <row r="185" spans="283:284">
      <c r="JW185" s="231"/>
      <c r="JX185" s="231"/>
    </row>
    <row r="186" spans="283:284">
      <c r="JW186" s="231"/>
      <c r="JX186" s="231"/>
    </row>
    <row r="187" spans="283:284">
      <c r="JW187" s="231"/>
      <c r="JX187" s="231"/>
    </row>
    <row r="188" spans="283:284">
      <c r="JW188" s="231"/>
      <c r="JX188" s="231"/>
    </row>
    <row r="189" spans="283:284">
      <c r="JW189" s="231"/>
      <c r="JX189" s="231"/>
    </row>
    <row r="190" spans="283:284">
      <c r="JW190" s="231"/>
      <c r="JX190" s="231"/>
    </row>
    <row r="191" spans="283:284">
      <c r="JW191" s="231"/>
      <c r="JX191" s="231"/>
    </row>
    <row r="192" spans="283:284">
      <c r="JW192" s="231"/>
      <c r="JX192" s="231"/>
    </row>
    <row r="193" spans="283:284">
      <c r="JW193" s="231"/>
      <c r="JX193" s="231"/>
    </row>
    <row r="194" spans="283:284">
      <c r="JW194" s="231"/>
      <c r="JX194" s="231"/>
    </row>
    <row r="195" spans="283:284">
      <c r="JW195" s="231"/>
      <c r="JX195" s="231"/>
    </row>
    <row r="196" spans="283:284">
      <c r="JW196" s="231"/>
      <c r="JX196" s="231"/>
    </row>
    <row r="197" spans="283:284">
      <c r="JW197" s="231"/>
      <c r="JX197" s="231"/>
    </row>
    <row r="198" spans="283:284">
      <c r="JW198" s="231"/>
      <c r="JX198" s="231"/>
    </row>
    <row r="199" spans="283:284">
      <c r="JW199" s="231"/>
      <c r="JX199" s="231"/>
    </row>
    <row r="200" spans="283:284">
      <c r="JW200" s="231"/>
      <c r="JX200" s="231"/>
    </row>
    <row r="201" spans="283:284">
      <c r="JW201" s="231"/>
      <c r="JX201" s="231"/>
    </row>
    <row r="202" spans="283:284">
      <c r="JW202" s="231"/>
      <c r="JX202" s="231"/>
    </row>
    <row r="203" spans="283:284">
      <c r="JW203" s="231"/>
      <c r="JX203" s="231"/>
    </row>
    <row r="204" spans="283:284">
      <c r="JW204" s="231"/>
      <c r="JX204" s="231"/>
    </row>
    <row r="205" spans="283:284">
      <c r="JW205" s="231"/>
      <c r="JX205" s="231"/>
    </row>
    <row r="206" spans="283:284">
      <c r="JW206" s="231"/>
      <c r="JX206" s="231"/>
    </row>
    <row r="207" spans="283:284">
      <c r="JW207" s="231"/>
      <c r="JX207" s="231"/>
    </row>
    <row r="208" spans="283:284">
      <c r="JW208" s="231"/>
      <c r="JX208" s="231"/>
    </row>
    <row r="209" spans="283:284">
      <c r="JW209" s="231"/>
      <c r="JX209" s="231"/>
    </row>
    <row r="210" spans="283:284">
      <c r="JW210" s="231"/>
      <c r="JX210" s="231"/>
    </row>
    <row r="211" spans="283:284">
      <c r="JW211" s="231"/>
      <c r="JX211" s="231"/>
    </row>
    <row r="212" spans="283:284">
      <c r="JW212" s="231"/>
      <c r="JX212" s="231"/>
    </row>
    <row r="213" spans="283:284">
      <c r="JW213" s="231"/>
      <c r="JX213" s="231"/>
    </row>
    <row r="214" spans="283:284">
      <c r="JW214" s="231"/>
      <c r="JX214" s="231"/>
    </row>
    <row r="215" spans="283:284">
      <c r="JW215" s="231"/>
      <c r="JX215" s="231"/>
    </row>
    <row r="216" spans="283:284">
      <c r="JW216" s="231"/>
      <c r="JX216" s="231"/>
    </row>
    <row r="217" spans="283:284">
      <c r="JW217" s="231"/>
      <c r="JX217" s="231"/>
    </row>
    <row r="218" spans="283:284">
      <c r="JW218" s="231"/>
      <c r="JX218" s="231"/>
    </row>
    <row r="219" spans="283:284">
      <c r="JW219" s="231"/>
      <c r="JX219" s="231"/>
    </row>
    <row r="220" spans="283:284">
      <c r="JW220" s="231"/>
      <c r="JX220" s="231"/>
    </row>
    <row r="221" spans="283:284">
      <c r="JW221" s="231"/>
      <c r="JX221" s="231"/>
    </row>
    <row r="222" spans="283:284">
      <c r="JW222" s="231"/>
      <c r="JX222" s="231"/>
    </row>
    <row r="223" spans="283:284">
      <c r="JW223" s="231"/>
      <c r="JX223" s="231"/>
    </row>
    <row r="224" spans="283:284">
      <c r="JW224" s="231"/>
      <c r="JX224" s="231"/>
    </row>
    <row r="225" spans="283:284">
      <c r="JW225" s="231"/>
      <c r="JX225" s="231"/>
    </row>
    <row r="226" spans="283:284">
      <c r="JW226" s="231"/>
      <c r="JX226" s="231"/>
    </row>
    <row r="227" spans="283:284">
      <c r="JW227" s="231"/>
      <c r="JX227" s="231"/>
    </row>
    <row r="228" spans="283:284">
      <c r="JW228" s="231"/>
      <c r="JX228" s="231"/>
    </row>
    <row r="229" spans="283:284">
      <c r="JW229" s="231"/>
      <c r="JX229" s="231"/>
    </row>
    <row r="230" spans="283:284">
      <c r="JW230" s="231"/>
      <c r="JX230" s="231"/>
    </row>
    <row r="231" spans="283:284">
      <c r="JW231" s="231"/>
      <c r="JX231" s="231"/>
    </row>
    <row r="232" spans="283:284">
      <c r="JW232" s="231"/>
      <c r="JX232" s="231"/>
    </row>
    <row r="233" spans="283:284">
      <c r="JW233" s="231"/>
      <c r="JX233" s="231"/>
    </row>
    <row r="234" spans="283:284">
      <c r="JW234" s="231"/>
      <c r="JX234" s="231"/>
    </row>
    <row r="235" spans="283:284">
      <c r="JW235" s="231"/>
      <c r="JX235" s="231"/>
    </row>
    <row r="236" spans="283:284">
      <c r="JW236" s="231"/>
      <c r="JX236" s="231"/>
    </row>
    <row r="237" spans="283:284">
      <c r="JW237" s="231"/>
      <c r="JX237" s="231"/>
    </row>
    <row r="238" spans="283:284">
      <c r="JW238" s="231"/>
      <c r="JX238" s="231"/>
    </row>
    <row r="239" spans="283:284">
      <c r="JW239" s="231"/>
      <c r="JX239" s="231"/>
    </row>
    <row r="240" spans="283:284">
      <c r="JW240" s="231"/>
      <c r="JX240" s="231"/>
    </row>
    <row r="241" spans="283:284">
      <c r="JW241" s="231"/>
      <c r="JX241" s="231"/>
    </row>
    <row r="242" spans="283:284">
      <c r="JW242" s="231"/>
      <c r="JX242" s="231"/>
    </row>
    <row r="243" spans="283:284">
      <c r="JW243" s="231"/>
      <c r="JX243" s="231"/>
    </row>
    <row r="244" spans="283:284">
      <c r="JW244" s="231"/>
      <c r="JX244" s="231"/>
    </row>
    <row r="245" spans="283:284">
      <c r="JW245" s="231"/>
      <c r="JX245" s="231"/>
    </row>
    <row r="246" spans="283:284">
      <c r="JW246" s="231"/>
      <c r="JX246" s="231"/>
    </row>
    <row r="247" spans="283:284">
      <c r="JW247" s="231"/>
      <c r="JX247" s="231"/>
    </row>
    <row r="248" spans="283:284">
      <c r="JW248" s="231"/>
      <c r="JX248" s="231"/>
    </row>
    <row r="249" spans="283:284">
      <c r="JW249" s="231"/>
      <c r="JX249" s="231"/>
    </row>
    <row r="250" spans="283:284">
      <c r="JW250" s="231"/>
      <c r="JX250" s="231"/>
    </row>
    <row r="251" spans="283:284">
      <c r="JW251" s="231"/>
      <c r="JX251" s="231"/>
    </row>
    <row r="252" spans="283:284">
      <c r="JW252" s="231"/>
      <c r="JX252" s="231"/>
    </row>
    <row r="253" spans="283:284">
      <c r="JW253" s="231"/>
      <c r="JX253" s="231"/>
    </row>
    <row r="254" spans="283:284">
      <c r="JW254" s="231"/>
      <c r="JX254" s="231"/>
    </row>
    <row r="255" spans="283:284">
      <c r="JW255" s="231"/>
      <c r="JX255" s="231"/>
    </row>
    <row r="256" spans="283:284">
      <c r="JW256" s="231"/>
      <c r="JX256" s="231"/>
    </row>
    <row r="257" spans="283:284">
      <c r="JW257" s="231"/>
      <c r="JX257" s="231"/>
    </row>
    <row r="258" spans="283:284">
      <c r="JW258" s="231"/>
      <c r="JX258" s="231"/>
    </row>
    <row r="259" spans="283:284">
      <c r="JW259" s="231"/>
      <c r="JX259" s="231"/>
    </row>
    <row r="260" spans="283:284">
      <c r="JW260" s="231"/>
      <c r="JX260" s="231"/>
    </row>
    <row r="261" spans="283:284">
      <c r="JW261" s="231"/>
      <c r="JX261" s="231"/>
    </row>
    <row r="262" spans="283:284">
      <c r="JW262" s="231"/>
      <c r="JX262" s="231"/>
    </row>
    <row r="263" spans="283:284">
      <c r="JW263" s="231"/>
      <c r="JX263" s="231"/>
    </row>
    <row r="264" spans="283:284">
      <c r="JW264" s="231"/>
      <c r="JX264" s="231"/>
    </row>
    <row r="265" spans="283:284">
      <c r="JW265" s="231"/>
      <c r="JX265" s="231"/>
    </row>
    <row r="266" spans="283:284">
      <c r="JW266" s="231"/>
      <c r="JX266" s="231"/>
    </row>
    <row r="267" spans="283:284">
      <c r="JW267" s="231"/>
      <c r="JX267" s="231"/>
    </row>
    <row r="268" spans="283:284">
      <c r="JW268" s="231"/>
      <c r="JX268" s="231"/>
    </row>
    <row r="269" spans="283:284">
      <c r="JW269" s="231"/>
      <c r="JX269" s="231"/>
    </row>
    <row r="270" spans="283:284">
      <c r="JW270" s="231"/>
      <c r="JX270" s="231"/>
    </row>
    <row r="271" spans="283:284">
      <c r="JW271" s="231"/>
      <c r="JX271" s="231"/>
    </row>
    <row r="272" spans="283:284">
      <c r="JW272" s="231"/>
      <c r="JX272" s="231"/>
    </row>
    <row r="273" spans="283:284">
      <c r="JW273" s="231"/>
      <c r="JX273" s="231"/>
    </row>
    <row r="274" spans="283:284">
      <c r="JW274" s="231"/>
      <c r="JX274" s="231"/>
    </row>
    <row r="275" spans="283:284">
      <c r="JW275" s="231"/>
      <c r="JX275" s="231"/>
    </row>
    <row r="276" spans="283:284">
      <c r="JW276" s="231"/>
      <c r="JX276" s="231"/>
    </row>
    <row r="277" spans="283:284">
      <c r="JW277" s="231"/>
      <c r="JX277" s="231"/>
    </row>
    <row r="278" spans="283:284">
      <c r="JW278" s="231"/>
      <c r="JX278" s="231"/>
    </row>
    <row r="279" spans="283:284">
      <c r="JW279" s="231"/>
      <c r="JX279" s="231"/>
    </row>
    <row r="280" spans="283:284">
      <c r="JW280" s="231"/>
      <c r="JX280" s="231"/>
    </row>
    <row r="281" spans="283:284">
      <c r="JW281" s="231"/>
      <c r="JX281" s="231"/>
    </row>
    <row r="282" spans="283:284">
      <c r="JW282" s="231"/>
      <c r="JX282" s="231"/>
    </row>
    <row r="283" spans="283:284">
      <c r="JW283" s="231"/>
      <c r="JX283" s="231"/>
    </row>
    <row r="284" spans="283:284">
      <c r="JW284" s="231"/>
      <c r="JX284" s="231"/>
    </row>
    <row r="285" spans="283:284">
      <c r="JW285" s="231"/>
      <c r="JX285" s="231"/>
    </row>
    <row r="286" spans="283:284">
      <c r="JW286" s="231"/>
      <c r="JX286" s="231"/>
    </row>
    <row r="287" spans="283:284">
      <c r="JW287" s="231"/>
      <c r="JX287" s="231"/>
    </row>
    <row r="288" spans="283:284">
      <c r="JW288" s="231"/>
      <c r="JX288" s="231"/>
    </row>
    <row r="289" spans="283:284">
      <c r="JW289" s="231"/>
      <c r="JX289" s="231"/>
    </row>
    <row r="290" spans="283:284">
      <c r="JW290" s="231"/>
      <c r="JX290" s="231"/>
    </row>
    <row r="291" spans="283:284">
      <c r="JW291" s="231"/>
      <c r="JX291" s="231"/>
    </row>
    <row r="292" spans="283:284">
      <c r="JW292" s="231"/>
      <c r="JX292" s="231"/>
    </row>
    <row r="293" spans="283:284">
      <c r="JW293" s="231"/>
      <c r="JX293" s="231"/>
    </row>
    <row r="294" spans="283:284">
      <c r="JW294" s="231"/>
      <c r="JX294" s="231"/>
    </row>
    <row r="295" spans="283:284">
      <c r="JW295" s="231"/>
      <c r="JX295" s="231"/>
    </row>
    <row r="296" spans="283:284">
      <c r="JW296" s="231"/>
      <c r="JX296" s="231"/>
    </row>
    <row r="297" spans="283:284">
      <c r="JW297" s="231"/>
      <c r="JX297" s="231"/>
    </row>
    <row r="298" spans="283:284">
      <c r="JW298" s="231"/>
      <c r="JX298" s="231"/>
    </row>
    <row r="299" spans="283:284">
      <c r="JW299" s="231"/>
      <c r="JX299" s="231"/>
    </row>
    <row r="300" spans="283:284">
      <c r="JW300" s="231"/>
      <c r="JX300" s="231"/>
    </row>
    <row r="301" spans="283:284">
      <c r="JW301" s="231"/>
      <c r="JX301" s="231"/>
    </row>
    <row r="302" spans="283:284">
      <c r="JW302" s="231"/>
      <c r="JX302" s="231"/>
    </row>
    <row r="303" spans="283:284">
      <c r="JW303" s="231"/>
      <c r="JX303" s="231"/>
    </row>
    <row r="304" spans="283:284">
      <c r="JW304" s="231"/>
      <c r="JX304" s="231"/>
    </row>
    <row r="305" spans="283:284">
      <c r="JW305" s="231"/>
      <c r="JX305" s="231"/>
    </row>
    <row r="306" spans="283:284">
      <c r="JW306" s="231"/>
      <c r="JX306" s="231"/>
    </row>
    <row r="307" spans="283:284">
      <c r="JW307" s="231"/>
      <c r="JX307" s="231"/>
    </row>
    <row r="308" spans="283:284">
      <c r="JW308" s="231"/>
      <c r="JX308" s="231"/>
    </row>
    <row r="309" spans="283:284">
      <c r="JW309" s="231"/>
      <c r="JX309" s="231"/>
    </row>
    <row r="310" spans="283:284">
      <c r="JW310" s="231"/>
      <c r="JX310" s="231"/>
    </row>
    <row r="311" spans="283:284">
      <c r="JW311" s="231"/>
      <c r="JX311" s="231"/>
    </row>
    <row r="312" spans="283:284">
      <c r="JW312" s="231"/>
      <c r="JX312" s="231"/>
    </row>
    <row r="313" spans="283:284">
      <c r="JW313" s="231"/>
      <c r="JX313" s="231"/>
    </row>
    <row r="314" spans="283:284">
      <c r="JW314" s="231"/>
      <c r="JX314" s="231"/>
    </row>
    <row r="315" spans="283:284">
      <c r="JW315" s="231"/>
      <c r="JX315" s="231"/>
    </row>
    <row r="316" spans="283:284">
      <c r="JW316" s="231"/>
      <c r="JX316" s="231"/>
    </row>
    <row r="317" spans="283:284">
      <c r="JW317" s="231"/>
      <c r="JX317" s="231"/>
    </row>
    <row r="318" spans="283:284">
      <c r="JW318" s="231"/>
      <c r="JX318" s="231"/>
    </row>
    <row r="319" spans="283:284">
      <c r="JW319" s="231"/>
      <c r="JX319" s="231"/>
    </row>
    <row r="320" spans="283:284">
      <c r="JW320" s="231"/>
      <c r="JX320" s="231"/>
    </row>
    <row r="321" spans="283:284">
      <c r="JW321" s="231"/>
      <c r="JX321" s="231"/>
    </row>
    <row r="322" spans="283:284">
      <c r="JW322" s="231"/>
      <c r="JX322" s="231"/>
    </row>
    <row r="323" spans="283:284">
      <c r="JW323" s="231"/>
      <c r="JX323" s="231"/>
    </row>
    <row r="324" spans="283:284">
      <c r="JW324" s="231"/>
      <c r="JX324" s="231"/>
    </row>
    <row r="325" spans="283:284">
      <c r="JW325" s="231"/>
      <c r="JX325" s="231"/>
    </row>
    <row r="326" spans="283:284">
      <c r="JW326" s="231"/>
      <c r="JX326" s="231"/>
    </row>
    <row r="327" spans="283:284">
      <c r="JW327" s="231"/>
      <c r="JX327" s="231"/>
    </row>
    <row r="328" spans="283:284">
      <c r="JW328" s="231"/>
      <c r="JX328" s="231"/>
    </row>
    <row r="329" spans="283:284">
      <c r="JW329" s="231"/>
      <c r="JX329" s="231"/>
    </row>
    <row r="330" spans="283:284">
      <c r="JW330" s="231"/>
      <c r="JX330" s="231"/>
    </row>
    <row r="331" spans="283:284">
      <c r="JW331" s="231"/>
      <c r="JX331" s="231"/>
    </row>
    <row r="332" spans="283:284">
      <c r="JW332" s="231"/>
      <c r="JX332" s="231"/>
    </row>
    <row r="333" spans="283:284">
      <c r="JW333" s="231"/>
      <c r="JX333" s="231"/>
    </row>
    <row r="334" spans="283:284">
      <c r="JW334" s="231"/>
      <c r="JX334" s="231"/>
    </row>
    <row r="335" spans="283:284">
      <c r="JW335" s="231"/>
      <c r="JX335" s="231"/>
    </row>
    <row r="336" spans="283:284">
      <c r="JW336" s="231"/>
      <c r="JX336" s="231"/>
    </row>
    <row r="337" spans="283:284">
      <c r="JW337" s="231"/>
      <c r="JX337" s="231"/>
    </row>
    <row r="338" spans="283:284">
      <c r="JW338" s="231"/>
      <c r="JX338" s="231"/>
    </row>
    <row r="339" spans="283:284">
      <c r="JW339" s="231"/>
      <c r="JX339" s="231"/>
    </row>
    <row r="340" spans="283:284">
      <c r="JW340" s="231"/>
      <c r="JX340" s="231"/>
    </row>
    <row r="341" spans="283:284">
      <c r="JW341" s="231"/>
      <c r="JX341" s="231"/>
    </row>
    <row r="342" spans="283:284">
      <c r="JW342" s="231"/>
      <c r="JX342" s="231"/>
    </row>
    <row r="343" spans="283:284">
      <c r="JW343" s="231"/>
      <c r="JX343" s="231"/>
    </row>
    <row r="344" spans="283:284">
      <c r="JW344" s="231"/>
      <c r="JX344" s="231"/>
    </row>
    <row r="345" spans="283:284">
      <c r="JW345" s="231"/>
      <c r="JX345" s="231"/>
    </row>
    <row r="346" spans="283:284">
      <c r="JW346" s="231"/>
      <c r="JX346" s="231"/>
    </row>
    <row r="347" spans="283:284">
      <c r="JW347" s="231"/>
      <c r="JX347" s="231"/>
    </row>
    <row r="348" spans="283:284">
      <c r="JW348" s="231"/>
      <c r="JX348" s="231"/>
    </row>
    <row r="349" spans="283:284">
      <c r="JW349" s="231"/>
      <c r="JX349" s="231"/>
    </row>
    <row r="350" spans="283:284">
      <c r="JW350" s="231"/>
      <c r="JX350" s="231"/>
    </row>
    <row r="351" spans="283:284">
      <c r="JW351" s="231"/>
      <c r="JX351" s="231"/>
    </row>
    <row r="352" spans="283:284">
      <c r="JW352" s="231"/>
      <c r="JX352" s="231"/>
    </row>
    <row r="353" spans="283:284">
      <c r="JW353" s="231"/>
      <c r="JX353" s="231"/>
    </row>
    <row r="354" spans="283:284">
      <c r="JW354" s="231"/>
      <c r="JX354" s="231"/>
    </row>
    <row r="355" spans="283:284">
      <c r="JW355" s="231"/>
      <c r="JX355" s="231"/>
    </row>
    <row r="356" spans="283:284">
      <c r="JW356" s="231"/>
      <c r="JX356" s="231"/>
    </row>
    <row r="357" spans="283:284">
      <c r="JW357" s="231"/>
      <c r="JX357" s="231"/>
    </row>
    <row r="358" spans="283:284">
      <c r="JW358" s="231"/>
      <c r="JX358" s="231"/>
    </row>
    <row r="359" spans="283:284">
      <c r="JW359" s="231"/>
      <c r="JX359" s="231"/>
    </row>
    <row r="360" spans="283:284">
      <c r="JW360" s="231"/>
      <c r="JX360" s="231"/>
    </row>
    <row r="361" spans="283:284">
      <c r="JW361" s="231"/>
      <c r="JX361" s="231"/>
    </row>
    <row r="362" spans="283:284">
      <c r="JW362" s="231"/>
      <c r="JX362" s="231"/>
    </row>
    <row r="363" spans="283:284">
      <c r="JW363" s="231"/>
      <c r="JX363" s="231"/>
    </row>
    <row r="364" spans="283:284">
      <c r="JW364" s="231"/>
      <c r="JX364" s="231"/>
    </row>
    <row r="365" spans="283:284">
      <c r="JW365" s="231"/>
      <c r="JX365" s="231"/>
    </row>
    <row r="366" spans="283:284">
      <c r="JW366" s="231"/>
      <c r="JX366" s="231"/>
    </row>
    <row r="367" spans="283:284">
      <c r="JW367" s="231"/>
      <c r="JX367" s="231"/>
    </row>
    <row r="368" spans="283:284">
      <c r="JW368" s="231"/>
      <c r="JX368" s="231"/>
    </row>
    <row r="369" spans="283:284">
      <c r="JW369" s="231"/>
      <c r="JX369" s="231"/>
    </row>
    <row r="370" spans="283:284">
      <c r="JW370" s="231"/>
      <c r="JX370" s="231"/>
    </row>
    <row r="371" spans="283:284">
      <c r="JW371" s="231"/>
      <c r="JX371" s="231"/>
    </row>
    <row r="372" spans="283:284">
      <c r="JW372" s="231"/>
      <c r="JX372" s="231"/>
    </row>
    <row r="373" spans="283:284">
      <c r="JW373" s="231"/>
      <c r="JX373" s="231"/>
    </row>
    <row r="374" spans="283:284">
      <c r="JW374" s="231"/>
      <c r="JX374" s="231"/>
    </row>
    <row r="375" spans="283:284">
      <c r="JW375" s="231"/>
      <c r="JX375" s="231"/>
    </row>
    <row r="376" spans="283:284">
      <c r="JW376" s="231"/>
      <c r="JX376" s="231"/>
    </row>
    <row r="377" spans="283:284">
      <c r="JW377" s="231"/>
      <c r="JX377" s="231"/>
    </row>
    <row r="378" spans="283:284">
      <c r="JW378" s="231"/>
      <c r="JX378" s="231"/>
    </row>
    <row r="379" spans="283:284">
      <c r="JW379" s="231"/>
      <c r="JX379" s="231"/>
    </row>
    <row r="380" spans="283:284">
      <c r="JW380" s="231"/>
      <c r="JX380" s="231"/>
    </row>
    <row r="381" spans="283:284">
      <c r="JW381" s="231"/>
      <c r="JX381" s="231"/>
    </row>
    <row r="382" spans="283:284">
      <c r="JW382" s="231"/>
      <c r="JX382" s="231"/>
    </row>
    <row r="383" spans="283:284">
      <c r="JW383" s="231"/>
      <c r="JX383" s="231"/>
    </row>
    <row r="384" spans="283:284">
      <c r="JW384" s="231"/>
      <c r="JX384" s="231"/>
    </row>
    <row r="385" spans="283:284">
      <c r="JW385" s="231"/>
      <c r="JX385" s="231"/>
    </row>
    <row r="386" spans="283:284">
      <c r="JW386" s="231"/>
      <c r="JX386" s="231"/>
    </row>
    <row r="387" spans="283:284">
      <c r="JW387" s="231"/>
      <c r="JX387" s="231"/>
    </row>
    <row r="388" spans="283:284">
      <c r="JW388" s="231"/>
      <c r="JX388" s="231"/>
    </row>
    <row r="389" spans="283:284">
      <c r="JW389" s="231"/>
      <c r="JX389" s="231"/>
    </row>
    <row r="390" spans="283:284">
      <c r="JW390" s="231"/>
      <c r="JX390" s="231"/>
    </row>
    <row r="391" spans="283:284">
      <c r="JW391" s="231"/>
      <c r="JX391" s="231"/>
    </row>
    <row r="392" spans="283:284">
      <c r="JW392" s="231"/>
      <c r="JX392" s="231"/>
    </row>
    <row r="393" spans="283:284">
      <c r="JW393" s="231"/>
      <c r="JX393" s="231"/>
    </row>
    <row r="394" spans="283:284">
      <c r="JW394" s="231"/>
      <c r="JX394" s="231"/>
    </row>
    <row r="395" spans="283:284">
      <c r="JW395" s="231"/>
      <c r="JX395" s="231"/>
    </row>
    <row r="396" spans="283:284">
      <c r="JW396" s="231"/>
      <c r="JX396" s="231"/>
    </row>
    <row r="397" spans="283:284">
      <c r="JW397" s="231"/>
      <c r="JX397" s="231"/>
    </row>
    <row r="398" spans="283:284">
      <c r="JW398" s="231"/>
      <c r="JX398" s="231"/>
    </row>
    <row r="399" spans="283:284">
      <c r="JW399" s="231"/>
      <c r="JX399" s="231"/>
    </row>
    <row r="400" spans="283:284">
      <c r="JW400" s="231"/>
      <c r="JX400" s="231"/>
    </row>
    <row r="401" spans="283:284">
      <c r="JW401" s="231"/>
      <c r="JX401" s="231"/>
    </row>
    <row r="402" spans="283:284">
      <c r="JW402" s="231"/>
      <c r="JX402" s="231"/>
    </row>
    <row r="403" spans="283:284">
      <c r="JW403" s="231"/>
      <c r="JX403" s="231"/>
    </row>
    <row r="404" spans="283:284">
      <c r="JW404" s="231"/>
      <c r="JX404" s="231"/>
    </row>
    <row r="405" spans="283:284">
      <c r="JW405" s="231"/>
      <c r="JX405" s="231"/>
    </row>
    <row r="406" spans="283:284">
      <c r="JW406" s="231"/>
      <c r="JX406" s="231"/>
    </row>
    <row r="407" spans="283:284">
      <c r="JW407" s="231"/>
      <c r="JX407" s="231"/>
    </row>
    <row r="408" spans="283:284">
      <c r="JW408" s="231"/>
      <c r="JX408" s="231"/>
    </row>
    <row r="409" spans="283:284">
      <c r="JW409" s="231"/>
      <c r="JX409" s="231"/>
    </row>
    <row r="410" spans="283:284">
      <c r="JW410" s="231"/>
      <c r="JX410" s="231"/>
    </row>
    <row r="411" spans="283:284">
      <c r="JW411" s="231"/>
      <c r="JX411" s="231"/>
    </row>
    <row r="412" spans="283:284">
      <c r="JW412" s="231"/>
      <c r="JX412" s="231"/>
    </row>
    <row r="413" spans="283:284">
      <c r="JW413" s="231"/>
      <c r="JX413" s="231"/>
    </row>
    <row r="414" spans="283:284">
      <c r="JW414" s="231"/>
      <c r="JX414" s="231"/>
    </row>
    <row r="415" spans="283:284">
      <c r="JW415" s="231"/>
      <c r="JX415" s="231"/>
    </row>
    <row r="416" spans="283:284">
      <c r="JW416" s="231"/>
      <c r="JX416" s="231"/>
    </row>
    <row r="417" spans="283:284">
      <c r="JW417" s="231"/>
      <c r="JX417" s="231"/>
    </row>
    <row r="418" spans="283:284">
      <c r="JW418" s="231"/>
      <c r="JX418" s="231"/>
    </row>
    <row r="419" spans="283:284">
      <c r="JW419" s="231"/>
      <c r="JX419" s="231"/>
    </row>
    <row r="420" spans="283:284">
      <c r="JW420" s="231"/>
      <c r="JX420" s="231"/>
    </row>
    <row r="421" spans="283:284">
      <c r="JW421" s="231"/>
      <c r="JX421" s="231"/>
    </row>
    <row r="422" spans="283:284">
      <c r="JW422" s="231"/>
      <c r="JX422" s="231"/>
    </row>
    <row r="423" spans="283:284">
      <c r="JW423" s="231"/>
      <c r="JX423" s="231"/>
    </row>
    <row r="424" spans="283:284">
      <c r="JW424" s="231"/>
      <c r="JX424" s="231"/>
    </row>
    <row r="425" spans="283:284">
      <c r="JW425" s="231"/>
      <c r="JX425" s="231"/>
    </row>
    <row r="426" spans="283:284">
      <c r="JW426" s="231"/>
      <c r="JX426" s="231"/>
    </row>
    <row r="427" spans="283:284">
      <c r="JW427" s="231"/>
      <c r="JX427" s="231"/>
    </row>
    <row r="428" spans="283:284">
      <c r="JW428" s="231"/>
      <c r="JX428" s="231"/>
    </row>
    <row r="429" spans="283:284">
      <c r="JW429" s="231"/>
      <c r="JX429" s="231"/>
    </row>
    <row r="430" spans="283:284">
      <c r="JW430" s="231"/>
      <c r="JX430" s="231"/>
    </row>
    <row r="431" spans="283:284">
      <c r="JW431" s="231"/>
      <c r="JX431" s="231"/>
    </row>
    <row r="432" spans="283:284">
      <c r="JW432" s="231"/>
      <c r="JX432" s="231"/>
    </row>
    <row r="433" spans="283:284">
      <c r="JW433" s="231"/>
      <c r="JX433" s="231"/>
    </row>
    <row r="434" spans="283:284">
      <c r="JW434" s="231"/>
      <c r="JX434" s="231"/>
    </row>
    <row r="435" spans="283:284">
      <c r="JW435" s="231"/>
      <c r="JX435" s="231"/>
    </row>
    <row r="436" spans="283:284">
      <c r="JW436" s="231"/>
      <c r="JX436" s="231"/>
    </row>
    <row r="437" spans="283:284">
      <c r="JW437" s="231"/>
      <c r="JX437" s="231"/>
    </row>
    <row r="438" spans="283:284">
      <c r="JW438" s="231"/>
      <c r="JX438" s="231"/>
    </row>
    <row r="439" spans="283:284">
      <c r="JX439" s="231"/>
    </row>
    <row r="440" spans="283:284">
      <c r="JX440" s="231"/>
    </row>
    <row r="441" spans="283:284">
      <c r="JX441" s="231"/>
    </row>
    <row r="442" spans="283:284">
      <c r="JX442" s="231"/>
    </row>
    <row r="443" spans="283:284">
      <c r="JX443" s="231"/>
    </row>
    <row r="444" spans="283:284">
      <c r="JX444" s="231"/>
    </row>
    <row r="445" spans="283:284">
      <c r="JX445" s="231"/>
    </row>
    <row r="446" spans="283:284">
      <c r="JX446" s="231"/>
    </row>
    <row r="447" spans="283:284">
      <c r="JX447" s="231"/>
    </row>
    <row r="448" spans="283:284">
      <c r="JX448" s="231"/>
    </row>
    <row r="449" spans="284:284">
      <c r="JX449" s="231"/>
    </row>
    <row r="450" spans="284:284">
      <c r="JX450" s="231"/>
    </row>
    <row r="451" spans="284:284">
      <c r="JX451" s="231"/>
    </row>
    <row r="452" spans="284:284">
      <c r="JX452" s="231"/>
    </row>
    <row r="453" spans="284:284">
      <c r="JX453" s="231"/>
    </row>
    <row r="454" spans="284:284">
      <c r="JX454" s="231"/>
    </row>
    <row r="455" spans="284:284">
      <c r="JX455" s="231"/>
    </row>
    <row r="456" spans="284:284">
      <c r="JX456" s="231"/>
    </row>
    <row r="457" spans="284:284">
      <c r="JX457" s="231"/>
    </row>
    <row r="458" spans="284:284">
      <c r="JX458" s="231"/>
    </row>
    <row r="459" spans="284:284">
      <c r="JX459" s="231"/>
    </row>
    <row r="460" spans="284:284">
      <c r="JX460" s="231"/>
    </row>
    <row r="461" spans="284:284">
      <c r="JX461" s="231"/>
    </row>
    <row r="462" spans="284:284">
      <c r="JX462" s="231"/>
    </row>
    <row r="463" spans="284:284">
      <c r="JX463" s="231"/>
    </row>
    <row r="464" spans="284:284">
      <c r="JX464" s="231"/>
    </row>
    <row r="465" spans="283:284">
      <c r="JX465" s="231"/>
    </row>
    <row r="466" spans="283:284">
      <c r="JW466" s="231"/>
      <c r="JX466" s="231"/>
    </row>
    <row r="467" spans="283:284">
      <c r="JW467" s="231"/>
      <c r="JX467" s="231"/>
    </row>
    <row r="468" spans="283:284">
      <c r="JW468" s="231"/>
      <c r="JX468" s="231"/>
    </row>
    <row r="469" spans="283:284">
      <c r="JW469" s="231"/>
      <c r="JX469" s="231"/>
    </row>
    <row r="470" spans="283:284">
      <c r="JW470" s="231"/>
      <c r="JX470" s="231"/>
    </row>
    <row r="471" spans="283:284">
      <c r="JW471" s="231"/>
      <c r="JX471" s="231"/>
    </row>
    <row r="472" spans="283:284">
      <c r="JW472" s="231"/>
      <c r="JX472" s="231"/>
    </row>
    <row r="473" spans="283:284">
      <c r="JW473" s="231"/>
      <c r="JX473" s="231"/>
    </row>
    <row r="474" spans="283:284">
      <c r="JW474" s="231"/>
      <c r="JX474" s="231"/>
    </row>
    <row r="475" spans="283:284">
      <c r="JW475" s="231"/>
      <c r="JX475" s="231"/>
    </row>
    <row r="476" spans="283:284">
      <c r="JW476" s="231"/>
      <c r="JX476" s="231"/>
    </row>
    <row r="477" spans="283:284">
      <c r="JW477" s="231"/>
      <c r="JX477" s="231"/>
    </row>
    <row r="478" spans="283:284">
      <c r="JW478" s="231"/>
      <c r="JX478" s="231"/>
    </row>
    <row r="479" spans="283:284">
      <c r="JW479" s="231"/>
      <c r="JX479" s="231"/>
    </row>
    <row r="480" spans="283:284">
      <c r="JW480" s="231"/>
      <c r="JX480" s="231"/>
    </row>
    <row r="481" spans="283:284">
      <c r="JW481" s="231"/>
      <c r="JX481" s="231"/>
    </row>
    <row r="482" spans="283:284">
      <c r="JW482" s="231"/>
      <c r="JX482" s="231"/>
    </row>
    <row r="483" spans="283:284">
      <c r="JW483" s="231"/>
    </row>
    <row r="484" spans="283:284">
      <c r="JW484" s="231"/>
    </row>
    <row r="485" spans="283:284">
      <c r="JW485" s="231"/>
    </row>
    <row r="486" spans="283:284">
      <c r="JW486" s="231"/>
    </row>
    <row r="487" spans="283:284">
      <c r="JW487" s="231"/>
    </row>
    <row r="488" spans="283:284">
      <c r="JW488" s="231"/>
    </row>
    <row r="489" spans="283:284">
      <c r="JW489" s="231"/>
    </row>
    <row r="490" spans="283:284">
      <c r="JW490" s="231"/>
    </row>
    <row r="491" spans="283:284">
      <c r="JW491" s="231"/>
    </row>
    <row r="492" spans="283:284">
      <c r="JW492" s="231"/>
    </row>
    <row r="493" spans="283:284">
      <c r="JW493" s="231"/>
    </row>
    <row r="494" spans="283:284">
      <c r="JW494" s="231"/>
    </row>
    <row r="495" spans="283:284">
      <c r="JW495" s="231"/>
    </row>
    <row r="496" spans="283:284">
      <c r="JW496" s="231"/>
    </row>
    <row r="497" spans="283:283">
      <c r="JW497" s="231"/>
    </row>
    <row r="498" spans="283:283">
      <c r="JW498" s="231"/>
    </row>
    <row r="499" spans="283:283">
      <c r="JW499" s="231"/>
    </row>
    <row r="500" spans="283:283">
      <c r="JW500" s="231"/>
    </row>
    <row r="501" spans="283:283">
      <c r="JW501" s="231"/>
    </row>
    <row r="502" spans="283:283">
      <c r="JW502" s="231"/>
    </row>
    <row r="503" spans="283:283">
      <c r="JW503" s="231"/>
    </row>
    <row r="504" spans="283:283">
      <c r="JW504" s="231"/>
    </row>
    <row r="505" spans="283:283">
      <c r="JW505" s="231"/>
    </row>
    <row r="506" spans="283:283">
      <c r="JW506" s="231"/>
    </row>
    <row r="507" spans="283:283">
      <c r="JW507" s="231"/>
    </row>
    <row r="508" spans="283:283">
      <c r="JW508" s="231"/>
    </row>
    <row r="509" spans="283:283">
      <c r="JW509" s="231"/>
    </row>
    <row r="510" spans="283:283">
      <c r="JW510" s="231"/>
    </row>
    <row r="511" spans="283:283">
      <c r="JW511" s="231"/>
    </row>
    <row r="512" spans="283:283">
      <c r="JW512" s="231"/>
    </row>
    <row r="513" spans="283:283">
      <c r="JW513" s="231"/>
    </row>
    <row r="514" spans="283:283">
      <c r="JW514" s="231"/>
    </row>
    <row r="515" spans="283:283">
      <c r="JW515" s="231"/>
    </row>
    <row r="516" spans="283:283">
      <c r="JW516" s="231"/>
    </row>
    <row r="517" spans="283:283">
      <c r="JW517" s="231"/>
    </row>
    <row r="518" spans="283:283">
      <c r="JW518" s="231"/>
    </row>
    <row r="519" spans="283:283">
      <c r="JW519" s="231"/>
    </row>
    <row r="520" spans="283:283">
      <c r="JW520" s="231"/>
    </row>
    <row r="521" spans="283:283">
      <c r="JW521" s="231"/>
    </row>
    <row r="522" spans="283:283">
      <c r="JW522" s="231"/>
    </row>
    <row r="523" spans="283:283">
      <c r="JW523" s="231"/>
    </row>
    <row r="524" spans="283:283">
      <c r="JW524" s="231"/>
    </row>
    <row r="525" spans="283:283">
      <c r="JW525" s="231"/>
    </row>
    <row r="526" spans="283:283">
      <c r="JW526" s="231"/>
    </row>
    <row r="527" spans="283:283">
      <c r="JW527" s="231"/>
    </row>
    <row r="528" spans="283:283">
      <c r="JW528" s="231"/>
    </row>
    <row r="529" spans="283:283">
      <c r="JW529" s="231"/>
    </row>
    <row r="530" spans="283:283">
      <c r="JW530" s="231"/>
    </row>
    <row r="531" spans="283:283">
      <c r="JW531" s="231"/>
    </row>
    <row r="532" spans="283:283">
      <c r="JW532" s="231"/>
    </row>
    <row r="533" spans="283:283">
      <c r="JW533" s="231"/>
    </row>
    <row r="534" spans="283:283">
      <c r="JW534" s="231"/>
    </row>
    <row r="535" spans="283:283">
      <c r="JW535" s="231"/>
    </row>
    <row r="536" spans="283:283">
      <c r="JW536" s="231"/>
    </row>
    <row r="537" spans="283:283">
      <c r="JW537" s="231"/>
    </row>
    <row r="538" spans="283:283">
      <c r="JW538" s="231"/>
    </row>
    <row r="539" spans="283:283">
      <c r="JW539" s="231"/>
    </row>
    <row r="540" spans="283:283">
      <c r="JW540" s="231"/>
    </row>
    <row r="541" spans="283:283">
      <c r="JW541" s="231"/>
    </row>
    <row r="542" spans="283:283">
      <c r="JW542" s="231"/>
    </row>
    <row r="543" spans="283:283">
      <c r="JW543" s="231"/>
    </row>
    <row r="544" spans="283:283">
      <c r="JW544" s="231"/>
    </row>
    <row r="545" spans="283:283">
      <c r="JW545" s="231"/>
    </row>
    <row r="546" spans="283:283">
      <c r="JW546" s="231"/>
    </row>
    <row r="547" spans="283:283">
      <c r="JW547" s="231"/>
    </row>
    <row r="548" spans="283:283">
      <c r="JW548" s="231"/>
    </row>
    <row r="549" spans="283:283">
      <c r="JW549" s="231"/>
    </row>
    <row r="550" spans="283:283">
      <c r="JW550" s="231"/>
    </row>
    <row r="551" spans="283:283">
      <c r="JW551" s="231"/>
    </row>
    <row r="552" spans="283:283">
      <c r="JW552" s="231"/>
    </row>
    <row r="553" spans="283:283">
      <c r="JW553" s="231"/>
    </row>
    <row r="554" spans="283:283">
      <c r="JW554" s="231"/>
    </row>
    <row r="555" spans="283:283">
      <c r="JW555" s="231"/>
    </row>
    <row r="556" spans="283:283">
      <c r="JW556" s="231"/>
    </row>
    <row r="557" spans="283:283">
      <c r="JW557" s="231"/>
    </row>
    <row r="558" spans="283:283">
      <c r="JW558" s="231"/>
    </row>
    <row r="559" spans="283:283">
      <c r="JW559" s="231"/>
    </row>
    <row r="560" spans="283:283">
      <c r="JW560" s="231"/>
    </row>
    <row r="561" spans="283:283">
      <c r="JW561" s="231"/>
    </row>
    <row r="562" spans="283:283">
      <c r="JW562" s="231"/>
    </row>
    <row r="563" spans="283:283">
      <c r="JW563" s="231"/>
    </row>
    <row r="564" spans="283:283">
      <c r="JW564" s="231"/>
    </row>
    <row r="565" spans="283:283">
      <c r="JW565" s="231"/>
    </row>
    <row r="566" spans="283:283">
      <c r="JW566" s="231"/>
    </row>
    <row r="567" spans="283:283">
      <c r="JW567" s="231"/>
    </row>
    <row r="568" spans="283:283">
      <c r="JW568" s="231"/>
    </row>
    <row r="569" spans="283:283">
      <c r="JW569" s="231"/>
    </row>
    <row r="570" spans="283:283">
      <c r="JW570" s="231"/>
    </row>
    <row r="571" spans="283:283">
      <c r="JW571" s="231"/>
    </row>
    <row r="572" spans="283:283">
      <c r="JW572" s="231"/>
    </row>
    <row r="573" spans="283:283">
      <c r="JW573" s="231"/>
    </row>
    <row r="574" spans="283:283">
      <c r="JW574" s="231"/>
    </row>
    <row r="575" spans="283:283">
      <c r="JW575" s="231"/>
    </row>
    <row r="576" spans="283:283">
      <c r="JW576" s="231"/>
    </row>
    <row r="577" spans="283:283">
      <c r="JW577" s="231"/>
    </row>
    <row r="578" spans="283:283">
      <c r="JW578" s="231"/>
    </row>
    <row r="579" spans="283:283">
      <c r="JW579" s="231"/>
    </row>
    <row r="580" spans="283:283">
      <c r="JW580" s="231"/>
    </row>
    <row r="581" spans="283:283">
      <c r="JW581" s="231"/>
    </row>
    <row r="582" spans="283:283">
      <c r="JW582" s="231"/>
    </row>
    <row r="583" spans="283:283">
      <c r="JW583" s="231"/>
    </row>
    <row r="584" spans="283:283">
      <c r="JW584" s="231"/>
    </row>
    <row r="585" spans="283:283">
      <c r="JW585" s="231"/>
    </row>
    <row r="586" spans="283:283">
      <c r="JW586" s="231"/>
    </row>
    <row r="587" spans="283:283">
      <c r="JW587" s="231"/>
    </row>
    <row r="588" spans="283:283">
      <c r="JW588" s="231"/>
    </row>
    <row r="589" spans="283:283">
      <c r="JW589" s="231"/>
    </row>
    <row r="590" spans="283:283">
      <c r="JW590" s="231"/>
    </row>
    <row r="591" spans="283:283">
      <c r="JW591" s="231"/>
    </row>
    <row r="592" spans="283:283">
      <c r="JW592" s="231"/>
    </row>
    <row r="593" spans="283:283">
      <c r="JW593" s="231"/>
    </row>
    <row r="594" spans="283:283">
      <c r="JW594" s="231"/>
    </row>
    <row r="595" spans="283:283">
      <c r="JW595" s="231"/>
    </row>
    <row r="596" spans="283:283">
      <c r="JW596" s="231"/>
    </row>
    <row r="597" spans="283:283">
      <c r="JW597" s="231"/>
    </row>
    <row r="598" spans="283:283">
      <c r="JW598" s="231"/>
    </row>
    <row r="599" spans="283:283">
      <c r="JW599" s="231"/>
    </row>
    <row r="600" spans="283:283">
      <c r="JW600" s="231"/>
    </row>
    <row r="601" spans="283:283">
      <c r="JW601" s="231"/>
    </row>
    <row r="602" spans="283:283">
      <c r="JW602" s="231"/>
    </row>
    <row r="603" spans="283:283">
      <c r="JW603" s="231"/>
    </row>
    <row r="604" spans="283:283">
      <c r="JW604" s="231"/>
    </row>
    <row r="605" spans="283:283">
      <c r="JW605" s="231"/>
    </row>
    <row r="606" spans="283:283">
      <c r="JW606" s="231"/>
    </row>
    <row r="607" spans="283:283">
      <c r="JW607" s="231"/>
    </row>
    <row r="608" spans="283:283">
      <c r="JW608" s="231"/>
    </row>
    <row r="609" spans="283:283">
      <c r="JW609" s="231"/>
    </row>
    <row r="610" spans="283:283">
      <c r="JW610" s="231"/>
    </row>
    <row r="611" spans="283:283">
      <c r="JW611" s="231"/>
    </row>
    <row r="612" spans="283:283">
      <c r="JW612" s="231"/>
    </row>
    <row r="613" spans="283:283">
      <c r="JW613" s="231"/>
    </row>
    <row r="614" spans="283:283">
      <c r="JW614" s="231"/>
    </row>
    <row r="615" spans="283:283">
      <c r="JW615" s="231"/>
    </row>
    <row r="616" spans="283:283">
      <c r="JW616" s="231"/>
    </row>
    <row r="617" spans="283:283">
      <c r="JW617" s="231"/>
    </row>
    <row r="618" spans="283:283">
      <c r="JW618" s="231"/>
    </row>
    <row r="619" spans="283:283">
      <c r="JW619" s="231"/>
    </row>
    <row r="620" spans="283:283">
      <c r="JW620" s="231"/>
    </row>
    <row r="621" spans="283:283">
      <c r="JW621" s="231"/>
    </row>
    <row r="622" spans="283:283">
      <c r="JW622" s="231"/>
    </row>
    <row r="623" spans="283:283">
      <c r="JW623" s="231"/>
    </row>
    <row r="624" spans="283:283">
      <c r="JW624" s="231"/>
    </row>
    <row r="625" spans="283:283">
      <c r="JW625" s="231"/>
    </row>
    <row r="626" spans="283:283">
      <c r="JW626" s="231"/>
    </row>
    <row r="627" spans="283:283">
      <c r="JW627" s="231"/>
    </row>
    <row r="628" spans="283:283">
      <c r="JW628" s="231"/>
    </row>
    <row r="629" spans="283:283">
      <c r="JW629" s="231"/>
    </row>
    <row r="630" spans="283:283">
      <c r="JW630" s="231"/>
    </row>
    <row r="631" spans="283:283">
      <c r="JW631" s="231"/>
    </row>
    <row r="632" spans="283:283">
      <c r="JW632" s="231"/>
    </row>
    <row r="633" spans="283:283">
      <c r="JW633" s="231"/>
    </row>
    <row r="634" spans="283:283">
      <c r="JW634" s="231"/>
    </row>
    <row r="635" spans="283:283">
      <c r="JW635" s="231"/>
    </row>
    <row r="636" spans="283:283">
      <c r="JW636" s="231"/>
    </row>
    <row r="637" spans="283:283">
      <c r="JW637" s="231"/>
    </row>
    <row r="638" spans="283:283">
      <c r="JW638" s="231"/>
    </row>
    <row r="639" spans="283:283">
      <c r="JW639" s="231"/>
    </row>
    <row r="640" spans="283:283">
      <c r="JW640" s="231"/>
    </row>
    <row r="641" spans="283:283">
      <c r="JW641" s="231"/>
    </row>
    <row r="642" spans="283:283">
      <c r="JW642" s="231"/>
    </row>
    <row r="643" spans="283:283">
      <c r="JW643" s="231"/>
    </row>
    <row r="644" spans="283:283">
      <c r="JW644" s="231"/>
    </row>
    <row r="645" spans="283:283">
      <c r="JW645" s="231"/>
    </row>
    <row r="646" spans="283:283">
      <c r="JW646" s="231"/>
    </row>
    <row r="647" spans="283:283">
      <c r="JW647" s="231"/>
    </row>
    <row r="648" spans="283:283">
      <c r="JW648" s="231"/>
    </row>
    <row r="649" spans="283:283">
      <c r="JW649" s="231"/>
    </row>
    <row r="650" spans="283:283">
      <c r="JW650" s="231"/>
    </row>
    <row r="651" spans="283:283">
      <c r="JW651" s="231"/>
    </row>
    <row r="652" spans="283:283">
      <c r="JW652" s="231"/>
    </row>
    <row r="653" spans="283:283">
      <c r="JW653" s="231"/>
    </row>
    <row r="654" spans="283:283">
      <c r="JW654" s="231"/>
    </row>
    <row r="655" spans="283:283">
      <c r="JW655" s="231"/>
    </row>
    <row r="656" spans="283:283">
      <c r="JW656" s="231"/>
    </row>
    <row r="657" spans="283:283">
      <c r="JW657" s="231"/>
    </row>
    <row r="658" spans="283:283">
      <c r="JW658" s="231"/>
    </row>
    <row r="659" spans="283:283">
      <c r="JW659" s="231"/>
    </row>
    <row r="660" spans="283:283">
      <c r="JW660" s="231"/>
    </row>
    <row r="661" spans="283:283">
      <c r="JW661" s="231"/>
    </row>
    <row r="662" spans="283:283">
      <c r="JW662" s="231"/>
    </row>
    <row r="663" spans="283:283">
      <c r="JW663" s="231"/>
    </row>
    <row r="664" spans="283:283">
      <c r="JW664" s="231"/>
    </row>
    <row r="665" spans="283:283">
      <c r="JW665" s="231"/>
    </row>
    <row r="666" spans="283:283">
      <c r="JW666" s="231"/>
    </row>
    <row r="667" spans="283:283">
      <c r="JW667" s="231"/>
    </row>
    <row r="668" spans="283:283">
      <c r="JW668" s="231"/>
    </row>
    <row r="669" spans="283:283">
      <c r="JW669" s="231"/>
    </row>
    <row r="670" spans="283:283">
      <c r="JW670" s="231"/>
    </row>
    <row r="671" spans="283:283">
      <c r="JW671" s="231"/>
    </row>
    <row r="672" spans="283:283">
      <c r="JW672" s="231"/>
    </row>
    <row r="673" spans="283:283">
      <c r="JW673" s="231"/>
    </row>
    <row r="674" spans="283:283">
      <c r="JW674" s="231"/>
    </row>
    <row r="675" spans="283:283">
      <c r="JW675" s="231"/>
    </row>
    <row r="676" spans="283:283">
      <c r="JW676" s="231"/>
    </row>
    <row r="677" spans="283:283">
      <c r="JW677" s="231"/>
    </row>
    <row r="678" spans="283:283">
      <c r="JW678" s="231"/>
    </row>
    <row r="679" spans="283:283">
      <c r="JW679" s="231"/>
    </row>
    <row r="680" spans="283:283">
      <c r="JW680" s="231"/>
    </row>
    <row r="681" spans="283:283">
      <c r="JW681" s="231"/>
    </row>
    <row r="682" spans="283:283">
      <c r="JW682" s="231"/>
    </row>
    <row r="683" spans="283:283">
      <c r="JW683" s="231"/>
    </row>
    <row r="684" spans="283:283">
      <c r="JW684" s="231"/>
    </row>
    <row r="685" spans="283:283">
      <c r="JW685" s="231"/>
    </row>
    <row r="686" spans="283:283">
      <c r="JW686" s="231"/>
    </row>
    <row r="687" spans="283:283">
      <c r="JW687" s="231"/>
    </row>
    <row r="688" spans="283:283">
      <c r="JW688" s="231"/>
    </row>
    <row r="689" spans="283:283">
      <c r="JW689" s="231"/>
    </row>
    <row r="690" spans="283:283">
      <c r="JW690" s="231"/>
    </row>
    <row r="691" spans="283:283">
      <c r="JW691" s="231"/>
    </row>
    <row r="692" spans="283:283">
      <c r="JW692" s="231"/>
    </row>
    <row r="693" spans="283:283">
      <c r="JW693" s="231"/>
    </row>
    <row r="694" spans="283:283">
      <c r="JW694" s="231"/>
    </row>
    <row r="695" spans="283:283">
      <c r="JW695" s="231"/>
    </row>
    <row r="696" spans="283:283">
      <c r="JW696" s="231"/>
    </row>
    <row r="697" spans="283:283">
      <c r="JW697" s="231"/>
    </row>
    <row r="698" spans="283:283">
      <c r="JW698" s="231"/>
    </row>
    <row r="699" spans="283:283">
      <c r="JW699" s="231"/>
    </row>
    <row r="700" spans="283:283">
      <c r="JW700" s="231"/>
    </row>
    <row r="701" spans="283:283">
      <c r="JW701" s="231"/>
    </row>
    <row r="702" spans="283:283">
      <c r="JW702" s="231"/>
    </row>
    <row r="703" spans="283:283">
      <c r="JW703" s="231"/>
    </row>
    <row r="704" spans="283:283">
      <c r="JW704" s="231"/>
    </row>
    <row r="705" spans="283:283">
      <c r="JW705" s="231"/>
    </row>
    <row r="706" spans="283:283">
      <c r="JW706" s="231"/>
    </row>
    <row r="707" spans="283:283">
      <c r="JW707" s="231"/>
    </row>
    <row r="708" spans="283:283">
      <c r="JW708" s="231"/>
    </row>
    <row r="709" spans="283:283">
      <c r="JW709" s="231"/>
    </row>
    <row r="710" spans="283:283">
      <c r="JW710" s="231"/>
    </row>
    <row r="711" spans="283:283">
      <c r="JW711" s="231"/>
    </row>
    <row r="712" spans="283:283">
      <c r="JW712" s="231"/>
    </row>
    <row r="713" spans="283:283">
      <c r="JW713" s="231"/>
    </row>
    <row r="714" spans="283:283">
      <c r="JW714" s="231"/>
    </row>
    <row r="715" spans="283:283">
      <c r="JW715" s="231"/>
    </row>
    <row r="716" spans="283:283">
      <c r="JW716" s="231"/>
    </row>
    <row r="717" spans="283:283">
      <c r="JW717" s="231"/>
    </row>
    <row r="718" spans="283:283">
      <c r="JW718" s="231"/>
    </row>
    <row r="719" spans="283:283">
      <c r="JW719" s="231"/>
    </row>
    <row r="720" spans="283:283">
      <c r="JW720" s="231"/>
    </row>
    <row r="721" spans="283:283">
      <c r="JW721" s="231"/>
    </row>
    <row r="722" spans="283:283">
      <c r="JW722" s="231"/>
    </row>
    <row r="723" spans="283:283">
      <c r="JW723" s="231"/>
    </row>
    <row r="724" spans="283:283">
      <c r="JW724" s="231"/>
    </row>
    <row r="725" spans="283:283">
      <c r="JW725" s="231"/>
    </row>
    <row r="726" spans="283:283">
      <c r="JW726" s="231"/>
    </row>
    <row r="727" spans="283:283">
      <c r="JW727" s="231"/>
    </row>
    <row r="728" spans="283:283">
      <c r="JW728" s="231"/>
    </row>
    <row r="729" spans="283:283">
      <c r="JW729" s="231"/>
    </row>
    <row r="730" spans="283:283">
      <c r="JW730" s="231"/>
    </row>
    <row r="731" spans="283:283">
      <c r="JW731" s="231"/>
    </row>
    <row r="732" spans="283:283">
      <c r="JW732" s="231"/>
    </row>
    <row r="733" spans="283:283">
      <c r="JW733" s="231"/>
    </row>
    <row r="734" spans="283:283">
      <c r="JW734" s="231"/>
    </row>
    <row r="735" spans="283:283">
      <c r="JW735" s="231"/>
    </row>
    <row r="736" spans="283:283">
      <c r="JW736" s="231"/>
    </row>
    <row r="737" spans="283:283">
      <c r="JW737" s="231"/>
    </row>
    <row r="738" spans="283:283">
      <c r="JW738" s="231"/>
    </row>
    <row r="739" spans="283:283">
      <c r="JW739" s="231"/>
    </row>
    <row r="740" spans="283:283">
      <c r="JW740" s="231"/>
    </row>
    <row r="741" spans="283:283">
      <c r="JW741" s="231"/>
    </row>
    <row r="742" spans="283:283">
      <c r="JW742" s="231"/>
    </row>
    <row r="743" spans="283:283">
      <c r="JW743" s="231"/>
    </row>
    <row r="744" spans="283:283">
      <c r="JW744" s="231"/>
    </row>
    <row r="745" spans="283:283">
      <c r="JW745" s="231"/>
    </row>
    <row r="746" spans="283:283">
      <c r="JW746" s="231"/>
    </row>
    <row r="747" spans="283:283">
      <c r="JW747" s="231"/>
    </row>
    <row r="748" spans="283:283">
      <c r="JW748" s="231"/>
    </row>
    <row r="749" spans="283:283">
      <c r="JW749" s="231"/>
    </row>
    <row r="750" spans="283:283">
      <c r="JW750" s="231"/>
    </row>
    <row r="751" spans="283:283">
      <c r="JW751" s="231"/>
    </row>
    <row r="752" spans="283:283">
      <c r="JW752" s="231"/>
    </row>
    <row r="753" spans="283:283">
      <c r="JW753" s="231"/>
    </row>
    <row r="754" spans="283:283">
      <c r="JW754" s="231"/>
    </row>
    <row r="755" spans="283:283">
      <c r="JW755" s="231"/>
    </row>
    <row r="756" spans="283:283">
      <c r="JW756" s="231"/>
    </row>
    <row r="757" spans="283:283">
      <c r="JW757" s="231"/>
    </row>
    <row r="758" spans="283:283">
      <c r="JW758" s="231"/>
    </row>
    <row r="759" spans="283:283">
      <c r="JW759" s="231"/>
    </row>
    <row r="760" spans="283:283">
      <c r="JW760" s="231"/>
    </row>
    <row r="761" spans="283:283">
      <c r="JW761" s="231"/>
    </row>
    <row r="762" spans="283:283">
      <c r="JW762" s="231"/>
    </row>
    <row r="763" spans="283:283">
      <c r="JW763" s="231"/>
    </row>
    <row r="764" spans="283:283">
      <c r="JW764" s="231"/>
    </row>
    <row r="765" spans="283:283">
      <c r="JW765" s="231"/>
    </row>
    <row r="766" spans="283:283">
      <c r="JW766" s="231"/>
    </row>
    <row r="767" spans="283:283">
      <c r="JW767" s="231"/>
    </row>
    <row r="768" spans="283:283">
      <c r="JW768" s="231"/>
    </row>
    <row r="769" spans="283:283">
      <c r="JW769" s="231"/>
    </row>
    <row r="770" spans="283:283">
      <c r="JW770" s="231"/>
    </row>
    <row r="771" spans="283:283">
      <c r="JW771" s="231"/>
    </row>
    <row r="772" spans="283:283">
      <c r="JW772" s="231"/>
    </row>
    <row r="773" spans="283:283">
      <c r="JW773" s="231"/>
    </row>
    <row r="774" spans="283:283">
      <c r="JW774" s="231"/>
    </row>
    <row r="775" spans="283:283">
      <c r="JW775" s="231"/>
    </row>
    <row r="776" spans="283:283">
      <c r="JW776" s="231"/>
    </row>
    <row r="777" spans="283:283">
      <c r="JW777" s="231"/>
    </row>
    <row r="778" spans="283:283">
      <c r="JW778" s="231"/>
    </row>
    <row r="779" spans="283:283">
      <c r="JW779" s="231"/>
    </row>
    <row r="780" spans="283:283">
      <c r="JW780" s="231"/>
    </row>
    <row r="781" spans="283:283">
      <c r="JW781" s="231"/>
    </row>
    <row r="782" spans="283:283">
      <c r="JW782" s="231"/>
    </row>
    <row r="783" spans="283:283">
      <c r="JW783" s="231"/>
    </row>
    <row r="784" spans="283:283">
      <c r="JW784" s="231"/>
    </row>
    <row r="785" spans="283:283">
      <c r="JW785" s="231"/>
    </row>
    <row r="786" spans="283:283">
      <c r="JW786" s="231"/>
    </row>
    <row r="787" spans="283:283">
      <c r="JW787" s="231"/>
    </row>
    <row r="788" spans="283:283">
      <c r="JW788" s="231"/>
    </row>
    <row r="789" spans="283:283">
      <c r="JW789" s="231"/>
    </row>
    <row r="790" spans="283:283">
      <c r="JW790" s="231"/>
    </row>
    <row r="791" spans="283:283">
      <c r="JW791" s="231"/>
    </row>
    <row r="792" spans="283:283">
      <c r="JW792" s="231"/>
    </row>
    <row r="793" spans="283:283">
      <c r="JW793" s="231"/>
    </row>
    <row r="794" spans="283:283">
      <c r="JW794" s="231"/>
    </row>
    <row r="795" spans="283:283">
      <c r="JW795" s="231"/>
    </row>
    <row r="796" spans="283:283">
      <c r="JW796" s="231"/>
    </row>
    <row r="797" spans="283:283">
      <c r="JW797" s="231"/>
    </row>
    <row r="798" spans="283:283">
      <c r="JW798" s="231"/>
    </row>
    <row r="799" spans="283:283">
      <c r="JW799" s="231"/>
    </row>
    <row r="800" spans="283:283">
      <c r="JW800" s="231"/>
    </row>
    <row r="801" spans="283:283">
      <c r="JW801" s="231"/>
    </row>
    <row r="802" spans="283:283">
      <c r="JW802" s="231"/>
    </row>
    <row r="803" spans="283:283">
      <c r="JW803" s="231"/>
    </row>
    <row r="804" spans="283:283">
      <c r="JW804" s="231"/>
    </row>
    <row r="805" spans="283:283">
      <c r="JW805" s="231"/>
    </row>
    <row r="806" spans="283:283">
      <c r="JW806" s="231"/>
    </row>
    <row r="807" spans="283:283">
      <c r="JW807" s="231"/>
    </row>
    <row r="808" spans="283:283">
      <c r="JW808" s="231"/>
    </row>
    <row r="809" spans="283:283">
      <c r="JW809" s="231"/>
    </row>
    <row r="810" spans="283:283">
      <c r="JW810" s="231"/>
    </row>
    <row r="811" spans="283:283">
      <c r="JW811" s="231"/>
    </row>
    <row r="812" spans="283:283">
      <c r="JW812" s="231"/>
    </row>
    <row r="813" spans="283:283">
      <c r="JW813" s="231"/>
    </row>
    <row r="814" spans="283:283">
      <c r="JW814" s="231"/>
    </row>
    <row r="815" spans="283:283">
      <c r="JW815" s="231"/>
    </row>
    <row r="816" spans="283:283">
      <c r="JW816" s="231"/>
    </row>
    <row r="817" spans="283:283">
      <c r="JW817" s="231"/>
    </row>
    <row r="818" spans="283:283">
      <c r="JW818" s="231"/>
    </row>
    <row r="819" spans="283:283">
      <c r="JW819" s="231"/>
    </row>
    <row r="820" spans="283:283">
      <c r="JW820" s="231"/>
    </row>
    <row r="821" spans="283:283">
      <c r="JW821" s="231"/>
    </row>
    <row r="822" spans="283:283">
      <c r="JW822" s="231"/>
    </row>
    <row r="823" spans="283:283">
      <c r="JW823" s="231"/>
    </row>
    <row r="824" spans="283:283">
      <c r="JW824" s="231"/>
    </row>
    <row r="825" spans="283:283">
      <c r="JW825" s="231"/>
    </row>
    <row r="826" spans="283:283">
      <c r="JW826" s="231"/>
    </row>
    <row r="827" spans="283:283">
      <c r="JW827" s="231"/>
    </row>
    <row r="828" spans="283:283">
      <c r="JW828" s="231"/>
    </row>
    <row r="829" spans="283:283">
      <c r="JW829" s="231"/>
    </row>
    <row r="830" spans="283:283">
      <c r="JW830" s="231"/>
    </row>
    <row r="831" spans="283:283">
      <c r="JW831" s="231"/>
    </row>
    <row r="832" spans="283:283">
      <c r="JW832" s="231"/>
    </row>
    <row r="833" spans="283:283">
      <c r="JW833" s="231"/>
    </row>
    <row r="834" spans="283:283">
      <c r="JW834" s="231"/>
    </row>
    <row r="835" spans="283:283">
      <c r="JW835" s="231"/>
    </row>
    <row r="836" spans="283:283">
      <c r="JW836" s="231"/>
    </row>
    <row r="837" spans="283:283">
      <c r="JW837" s="231"/>
    </row>
    <row r="838" spans="283:283">
      <c r="JW838" s="231"/>
    </row>
    <row r="839" spans="283:283">
      <c r="JW839" s="231"/>
    </row>
    <row r="840" spans="283:283">
      <c r="JW840" s="231"/>
    </row>
    <row r="841" spans="283:283">
      <c r="JW841" s="231"/>
    </row>
    <row r="842" spans="283:283">
      <c r="JW842" s="231"/>
    </row>
    <row r="843" spans="283:283">
      <c r="JW843" s="231"/>
    </row>
    <row r="844" spans="283:283">
      <c r="JW844" s="231"/>
    </row>
    <row r="845" spans="283:283">
      <c r="JW845" s="231"/>
    </row>
    <row r="846" spans="283:283">
      <c r="JW846" s="231"/>
    </row>
    <row r="847" spans="283:283">
      <c r="JW847" s="231"/>
    </row>
    <row r="848" spans="283:283">
      <c r="JW848" s="231"/>
    </row>
    <row r="849" spans="283:283">
      <c r="JW849" s="231"/>
    </row>
    <row r="850" spans="283:283">
      <c r="JW850" s="231"/>
    </row>
    <row r="851" spans="283:283">
      <c r="JW851" s="231"/>
    </row>
    <row r="852" spans="283:283">
      <c r="JW852" s="231"/>
    </row>
    <row r="853" spans="283:283">
      <c r="JW853" s="231"/>
    </row>
    <row r="854" spans="283:283">
      <c r="JW854" s="231"/>
    </row>
    <row r="855" spans="283:283">
      <c r="JW855" s="231"/>
    </row>
    <row r="856" spans="283:283">
      <c r="JW856" s="231"/>
    </row>
    <row r="857" spans="283:283">
      <c r="JW857" s="231"/>
    </row>
    <row r="858" spans="283:283">
      <c r="JW858" s="231"/>
    </row>
    <row r="859" spans="283:283">
      <c r="JW859" s="231"/>
    </row>
    <row r="860" spans="283:283">
      <c r="JW860" s="231"/>
    </row>
    <row r="861" spans="283:283">
      <c r="JW861" s="231"/>
    </row>
    <row r="862" spans="283:283">
      <c r="JW862" s="231"/>
    </row>
    <row r="863" spans="283:283">
      <c r="JW863" s="231"/>
    </row>
    <row r="864" spans="283:283">
      <c r="JW864" s="231"/>
    </row>
    <row r="865" spans="283:283">
      <c r="JW865" s="231"/>
    </row>
    <row r="866" spans="283:283">
      <c r="JW866" s="231"/>
    </row>
    <row r="867" spans="283:283">
      <c r="JW867" s="231"/>
    </row>
    <row r="868" spans="283:283">
      <c r="JW868" s="231"/>
    </row>
    <row r="869" spans="283:283">
      <c r="JW869" s="231"/>
    </row>
    <row r="870" spans="283:283">
      <c r="JW870" s="231"/>
    </row>
    <row r="871" spans="283:283">
      <c r="JW871" s="231"/>
    </row>
    <row r="872" spans="283:283">
      <c r="JW872" s="231"/>
    </row>
    <row r="873" spans="283:283">
      <c r="JW873" s="231"/>
    </row>
    <row r="874" spans="283:283">
      <c r="JW874" s="231"/>
    </row>
    <row r="875" spans="283:283">
      <c r="JW875" s="231"/>
    </row>
    <row r="876" spans="283:283">
      <c r="JW876" s="231"/>
    </row>
    <row r="877" spans="283:283">
      <c r="JW877" s="231"/>
    </row>
    <row r="878" spans="283:283">
      <c r="JW878" s="231"/>
    </row>
    <row r="879" spans="283:283">
      <c r="JW879" s="231"/>
    </row>
    <row r="880" spans="283:283">
      <c r="JW880" s="231"/>
    </row>
    <row r="881" spans="283:283">
      <c r="JW881" s="231"/>
    </row>
    <row r="882" spans="283:283">
      <c r="JW882" s="231"/>
    </row>
    <row r="883" spans="283:283">
      <c r="JW883" s="231"/>
    </row>
    <row r="884" spans="283:283">
      <c r="JW884" s="231"/>
    </row>
    <row r="885" spans="283:283">
      <c r="JW885" s="231"/>
    </row>
    <row r="886" spans="283:283">
      <c r="JW886" s="231"/>
    </row>
    <row r="887" spans="283:283">
      <c r="JW887" s="231"/>
    </row>
    <row r="888" spans="283:283">
      <c r="JW888" s="231"/>
    </row>
    <row r="889" spans="283:283">
      <c r="JW889" s="231"/>
    </row>
    <row r="890" spans="283:283">
      <c r="JW890" s="231"/>
    </row>
    <row r="891" spans="283:283">
      <c r="JW891" s="231"/>
    </row>
    <row r="892" spans="283:283">
      <c r="JW892" s="231"/>
    </row>
    <row r="893" spans="283:283">
      <c r="JW893" s="231"/>
    </row>
    <row r="894" spans="283:283">
      <c r="JW894" s="231"/>
    </row>
    <row r="895" spans="283:283">
      <c r="JW895" s="231"/>
    </row>
    <row r="896" spans="283:283">
      <c r="JW896" s="231"/>
    </row>
    <row r="897" spans="283:283">
      <c r="JW897" s="231"/>
    </row>
    <row r="898" spans="283:283">
      <c r="JW898" s="231"/>
    </row>
    <row r="899" spans="283:283">
      <c r="JW899" s="231"/>
    </row>
    <row r="900" spans="283:283">
      <c r="JW900" s="231"/>
    </row>
    <row r="901" spans="283:283">
      <c r="JW901" s="231"/>
    </row>
    <row r="902" spans="283:283">
      <c r="JW902" s="231"/>
    </row>
    <row r="903" spans="283:283">
      <c r="JW903" s="231"/>
    </row>
    <row r="904" spans="283:283">
      <c r="JW904" s="231"/>
    </row>
    <row r="905" spans="283:283">
      <c r="JW905" s="231"/>
    </row>
    <row r="906" spans="283:283">
      <c r="JW906" s="231"/>
    </row>
    <row r="907" spans="283:283">
      <c r="JW907" s="231"/>
    </row>
    <row r="908" spans="283:283">
      <c r="JW908" s="231"/>
    </row>
    <row r="909" spans="283:283">
      <c r="JW909" s="231"/>
    </row>
    <row r="910" spans="283:283">
      <c r="JW910" s="231"/>
    </row>
    <row r="911" spans="283:283">
      <c r="JW911" s="231"/>
    </row>
    <row r="912" spans="283:283">
      <c r="JW912" s="231"/>
    </row>
    <row r="913" spans="283:283">
      <c r="JW913" s="231"/>
    </row>
    <row r="914" spans="283:283">
      <c r="JW914" s="231"/>
    </row>
    <row r="915" spans="283:283">
      <c r="JW915" s="231"/>
    </row>
    <row r="916" spans="283:283">
      <c r="JW916" s="231"/>
    </row>
    <row r="917" spans="283:283">
      <c r="JW917" s="231"/>
    </row>
    <row r="918" spans="283:283">
      <c r="JW918" s="231"/>
    </row>
    <row r="919" spans="283:283">
      <c r="JW919" s="231"/>
    </row>
    <row r="920" spans="283:283">
      <c r="JW920" s="231"/>
    </row>
    <row r="921" spans="283:283">
      <c r="JW921" s="231"/>
    </row>
    <row r="922" spans="283:283">
      <c r="JW922" s="231"/>
    </row>
    <row r="923" spans="283:283">
      <c r="JW923" s="231"/>
    </row>
    <row r="924" spans="283:283">
      <c r="JW924" s="231"/>
    </row>
    <row r="925" spans="283:283">
      <c r="JW925" s="231"/>
    </row>
    <row r="926" spans="283:283">
      <c r="JW926" s="231"/>
    </row>
    <row r="927" spans="283:283">
      <c r="JW927" s="231"/>
    </row>
    <row r="928" spans="283:283">
      <c r="JW928" s="231"/>
    </row>
    <row r="929" spans="283:283">
      <c r="JW929" s="231"/>
    </row>
    <row r="930" spans="283:283">
      <c r="JW930" s="231"/>
    </row>
    <row r="931" spans="283:283">
      <c r="JW931" s="231"/>
    </row>
    <row r="932" spans="283:283">
      <c r="JW932" s="231"/>
    </row>
    <row r="933" spans="283:283">
      <c r="JW933" s="231"/>
    </row>
    <row r="934" spans="283:283">
      <c r="JW934" s="231"/>
    </row>
  </sheetData>
  <mergeCells count="14">
    <mergeCell ref="B32:B34"/>
    <mergeCell ref="B20:B21"/>
    <mergeCell ref="C20:C21"/>
    <mergeCell ref="B23:B25"/>
    <mergeCell ref="B26:B28"/>
    <mergeCell ref="JG28:JH28"/>
    <mergeCell ref="B29:B31"/>
    <mergeCell ref="B11:B14"/>
    <mergeCell ref="C11:C12"/>
    <mergeCell ref="C13:C14"/>
    <mergeCell ref="B15:B16"/>
    <mergeCell ref="C15:C16"/>
    <mergeCell ref="B17:B18"/>
    <mergeCell ref="C17:C18"/>
  </mergeCells>
  <pageMargins left="0.55118110236220474" right="0.55118110236220474" top="0.78740157480314965" bottom="0.78740157480314965" header="0.51181102362204722" footer="0.51181102362204722"/>
  <pageSetup paperSize="9" scale="7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N72"/>
  <sheetViews>
    <sheetView workbookViewId="0"/>
  </sheetViews>
  <sheetFormatPr defaultColWidth="11.453125" defaultRowHeight="15.5"/>
  <cols>
    <col min="1" max="1" width="26" style="204" customWidth="1"/>
    <col min="2" max="11" width="12.7265625" style="204" customWidth="1"/>
    <col min="12" max="16384" width="11.453125" style="204"/>
  </cols>
  <sheetData>
    <row r="1" spans="1:40" ht="16" thickBot="1">
      <c r="A1" s="206"/>
      <c r="B1" s="206"/>
      <c r="C1" s="206"/>
      <c r="D1" s="206"/>
      <c r="E1" s="206"/>
      <c r="F1" s="206"/>
      <c r="G1" s="206"/>
      <c r="H1" s="206"/>
      <c r="I1" s="206"/>
      <c r="J1" s="206"/>
      <c r="K1" s="206"/>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row>
    <row r="2" spans="1:40">
      <c r="A2" s="203" t="s">
        <v>102</v>
      </c>
      <c r="B2" s="203"/>
      <c r="C2" s="203"/>
      <c r="D2" s="203"/>
      <c r="E2" s="203"/>
      <c r="F2" s="203"/>
      <c r="G2" s="203"/>
      <c r="H2" s="203"/>
      <c r="I2" s="203"/>
      <c r="J2" s="203"/>
      <c r="K2" s="203"/>
      <c r="L2" s="202"/>
      <c r="M2" s="202"/>
      <c r="N2" s="202"/>
      <c r="O2" s="202"/>
      <c r="P2" s="202"/>
      <c r="Q2" s="202"/>
      <c r="R2" s="202"/>
      <c r="S2" s="202"/>
      <c r="T2" s="202"/>
      <c r="U2" s="202"/>
      <c r="V2" s="202"/>
      <c r="W2" s="202"/>
      <c r="X2" s="202"/>
      <c r="Y2" s="202"/>
      <c r="Z2" s="202"/>
      <c r="AA2" s="202"/>
      <c r="AB2" s="202"/>
      <c r="AC2" s="202"/>
      <c r="AD2" s="202"/>
      <c r="AE2" s="202"/>
      <c r="AF2" s="202"/>
      <c r="AG2" s="202"/>
      <c r="AH2" s="202"/>
      <c r="AI2" s="202"/>
      <c r="AJ2" s="202"/>
      <c r="AK2" s="202"/>
      <c r="AL2" s="202"/>
      <c r="AM2" s="202"/>
      <c r="AN2" s="202"/>
    </row>
    <row r="3" spans="1:40" ht="15" customHeight="1">
      <c r="A3" s="272"/>
      <c r="B3" s="272"/>
      <c r="C3" s="272"/>
      <c r="D3" s="272"/>
      <c r="E3" s="272"/>
      <c r="F3" s="272"/>
      <c r="G3" s="272"/>
      <c r="H3" s="272"/>
      <c r="I3" s="272"/>
      <c r="J3" s="272"/>
      <c r="K3" s="272"/>
      <c r="L3" s="202"/>
      <c r="M3" s="202"/>
      <c r="N3" s="202"/>
      <c r="O3" s="202"/>
      <c r="P3" s="202"/>
      <c r="Q3" s="202"/>
      <c r="R3" s="202"/>
      <c r="S3" s="202"/>
      <c r="T3" s="202"/>
      <c r="U3" s="202"/>
      <c r="V3" s="202"/>
      <c r="W3" s="202"/>
      <c r="X3" s="202"/>
      <c r="Y3" s="202"/>
      <c r="Z3" s="202"/>
      <c r="AA3" s="202"/>
      <c r="AB3" s="202"/>
      <c r="AC3" s="202"/>
      <c r="AD3" s="202"/>
      <c r="AE3" s="202"/>
      <c r="AF3" s="202"/>
      <c r="AG3" s="202"/>
      <c r="AH3" s="202"/>
      <c r="AI3" s="202"/>
      <c r="AJ3" s="202"/>
      <c r="AK3" s="202"/>
      <c r="AL3" s="202"/>
      <c r="AM3" s="202"/>
      <c r="AN3" s="202"/>
    </row>
    <row r="4" spans="1:40" ht="13" customHeight="1">
      <c r="A4" s="287" t="s">
        <v>130</v>
      </c>
      <c r="B4" s="287"/>
      <c r="C4" s="287"/>
      <c r="D4" s="287"/>
      <c r="E4" s="287"/>
      <c r="F4" s="287"/>
      <c r="G4" s="287"/>
      <c r="H4" s="287"/>
      <c r="I4" s="287"/>
      <c r="J4" s="287"/>
      <c r="K4" s="287"/>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row>
    <row r="5" spans="1:40" ht="14.15" customHeight="1">
      <c r="A5" s="287"/>
      <c r="B5" s="287"/>
      <c r="C5" s="287"/>
      <c r="D5" s="287"/>
      <c r="E5" s="287"/>
      <c r="F5" s="287"/>
      <c r="G5" s="287"/>
      <c r="H5" s="287"/>
      <c r="I5" s="287"/>
      <c r="J5" s="287"/>
      <c r="K5" s="287"/>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row>
    <row r="6" spans="1:40">
      <c r="A6" s="287"/>
      <c r="B6" s="287"/>
      <c r="C6" s="287"/>
      <c r="D6" s="287"/>
      <c r="E6" s="287"/>
      <c r="F6" s="287"/>
      <c r="G6" s="287"/>
      <c r="H6" s="287"/>
      <c r="I6" s="287"/>
      <c r="J6" s="287"/>
      <c r="K6" s="287"/>
      <c r="L6" s="202"/>
      <c r="M6" s="202"/>
      <c r="N6" s="202"/>
      <c r="O6" s="202"/>
      <c r="P6" s="202"/>
      <c r="Q6" s="202"/>
      <c r="R6" s="202"/>
      <c r="S6" s="202"/>
      <c r="T6" s="202"/>
      <c r="U6" s="202"/>
      <c r="V6" s="202"/>
      <c r="W6" s="202"/>
      <c r="X6" s="202"/>
      <c r="Y6" s="202"/>
      <c r="Z6" s="202"/>
      <c r="AA6" s="202"/>
      <c r="AB6" s="202"/>
      <c r="AC6" s="202"/>
      <c r="AD6" s="202"/>
      <c r="AE6" s="202"/>
      <c r="AF6" s="202"/>
      <c r="AG6" s="202"/>
      <c r="AH6" s="202"/>
      <c r="AI6" s="202"/>
      <c r="AJ6" s="202"/>
      <c r="AK6" s="202"/>
      <c r="AL6" s="202"/>
      <c r="AM6" s="202"/>
      <c r="AN6" s="202"/>
    </row>
    <row r="7" spans="1:40">
      <c r="A7" s="287"/>
      <c r="B7" s="287"/>
      <c r="C7" s="287"/>
      <c r="D7" s="287"/>
      <c r="E7" s="287"/>
      <c r="F7" s="287"/>
      <c r="G7" s="287"/>
      <c r="H7" s="287"/>
      <c r="I7" s="287"/>
      <c r="J7" s="287"/>
      <c r="K7" s="287"/>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1:40">
      <c r="A8" s="287"/>
      <c r="B8" s="287"/>
      <c r="C8" s="287"/>
      <c r="D8" s="287"/>
      <c r="E8" s="287"/>
      <c r="F8" s="287"/>
      <c r="G8" s="287"/>
      <c r="H8" s="287"/>
      <c r="I8" s="287"/>
      <c r="J8" s="287"/>
      <c r="K8" s="287"/>
      <c r="L8" s="202"/>
      <c r="M8" s="202"/>
      <c r="N8" s="202"/>
      <c r="O8" s="202"/>
      <c r="P8" s="202"/>
      <c r="Q8" s="202"/>
      <c r="R8" s="202"/>
      <c r="S8" s="202"/>
      <c r="T8" s="202"/>
      <c r="U8" s="202"/>
      <c r="V8" s="202"/>
      <c r="W8" s="202"/>
      <c r="X8" s="202"/>
      <c r="Y8" s="202"/>
      <c r="Z8" s="202"/>
      <c r="AA8" s="202"/>
      <c r="AB8" s="202"/>
      <c r="AC8" s="202"/>
      <c r="AD8" s="202"/>
      <c r="AE8" s="202"/>
      <c r="AF8" s="202"/>
      <c r="AG8" s="202"/>
      <c r="AH8" s="202"/>
      <c r="AI8" s="202"/>
      <c r="AJ8" s="202"/>
      <c r="AK8" s="202"/>
      <c r="AL8" s="202"/>
      <c r="AM8" s="202"/>
      <c r="AN8" s="202"/>
    </row>
    <row r="9" spans="1:40">
      <c r="A9" s="271"/>
      <c r="B9" s="271"/>
      <c r="C9" s="271"/>
      <c r="D9" s="271"/>
      <c r="E9" s="271"/>
      <c r="F9" s="271"/>
      <c r="G9" s="271"/>
      <c r="H9" s="271"/>
      <c r="I9" s="271"/>
      <c r="J9" s="271"/>
      <c r="K9" s="271"/>
      <c r="L9" s="202"/>
      <c r="M9" s="202"/>
      <c r="N9" s="202"/>
      <c r="O9" s="202"/>
      <c r="P9" s="202"/>
      <c r="Q9" s="202"/>
      <c r="R9" s="202"/>
      <c r="S9" s="202"/>
      <c r="T9" s="202"/>
      <c r="U9" s="202"/>
      <c r="V9" s="202"/>
      <c r="W9" s="202"/>
      <c r="X9" s="202"/>
      <c r="Y9" s="202"/>
      <c r="Z9" s="202"/>
      <c r="AA9" s="202"/>
      <c r="AB9" s="202"/>
      <c r="AC9" s="202"/>
      <c r="AD9" s="202"/>
      <c r="AE9" s="202"/>
      <c r="AF9" s="202"/>
      <c r="AG9" s="202"/>
      <c r="AH9" s="202"/>
      <c r="AI9" s="202"/>
      <c r="AJ9" s="202"/>
      <c r="AK9" s="202"/>
      <c r="AL9" s="202"/>
      <c r="AM9" s="202"/>
      <c r="AN9" s="202"/>
    </row>
    <row r="10" spans="1:40" ht="15" customHeight="1">
      <c r="A10" s="288" t="s">
        <v>132</v>
      </c>
      <c r="B10" s="288"/>
      <c r="C10" s="288"/>
      <c r="D10" s="288"/>
      <c r="E10" s="288"/>
      <c r="F10" s="288"/>
      <c r="G10" s="288"/>
      <c r="H10" s="288"/>
      <c r="I10" s="288"/>
      <c r="J10" s="288"/>
      <c r="K10" s="288"/>
      <c r="L10" s="202"/>
      <c r="M10" s="202"/>
      <c r="N10" s="202"/>
      <c r="O10" s="202"/>
      <c r="P10" s="202"/>
      <c r="Q10" s="202"/>
      <c r="R10" s="202"/>
      <c r="S10" s="202"/>
      <c r="T10" s="202"/>
      <c r="U10" s="202"/>
      <c r="V10" s="202"/>
      <c r="W10" s="202"/>
      <c r="X10" s="202"/>
      <c r="Y10" s="202"/>
      <c r="Z10" s="202"/>
      <c r="AA10" s="202"/>
      <c r="AB10" s="202"/>
      <c r="AC10" s="202"/>
      <c r="AD10" s="202"/>
      <c r="AE10" s="202"/>
      <c r="AF10" s="202"/>
      <c r="AG10" s="202"/>
      <c r="AH10" s="202"/>
      <c r="AI10" s="202"/>
      <c r="AJ10" s="202"/>
      <c r="AK10" s="202"/>
      <c r="AL10" s="202"/>
      <c r="AM10" s="202"/>
      <c r="AN10" s="202"/>
    </row>
    <row r="11" spans="1:40">
      <c r="A11" s="288"/>
      <c r="B11" s="288"/>
      <c r="C11" s="288"/>
      <c r="D11" s="288"/>
      <c r="E11" s="288"/>
      <c r="F11" s="288"/>
      <c r="G11" s="288"/>
      <c r="H11" s="288"/>
      <c r="I11" s="288"/>
      <c r="J11" s="288"/>
      <c r="K11" s="288"/>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row>
    <row r="12" spans="1:40" ht="15" customHeight="1">
      <c r="A12" s="288"/>
      <c r="B12" s="288"/>
      <c r="C12" s="288"/>
      <c r="D12" s="288"/>
      <c r="E12" s="288"/>
      <c r="F12" s="288"/>
      <c r="G12" s="288"/>
      <c r="H12" s="288"/>
      <c r="I12" s="288"/>
      <c r="J12" s="288"/>
      <c r="K12" s="288"/>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row>
    <row r="13" spans="1:40">
      <c r="A13" s="288"/>
      <c r="B13" s="288"/>
      <c r="C13" s="288"/>
      <c r="D13" s="288"/>
      <c r="E13" s="288"/>
      <c r="F13" s="288"/>
      <c r="G13" s="288"/>
      <c r="H13" s="288"/>
      <c r="I13" s="288"/>
      <c r="J13" s="288"/>
      <c r="K13" s="288"/>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row>
    <row r="14" spans="1:40">
      <c r="A14" s="288"/>
      <c r="B14" s="288"/>
      <c r="C14" s="288"/>
      <c r="D14" s="288"/>
      <c r="E14" s="288"/>
      <c r="F14" s="288"/>
      <c r="G14" s="288"/>
      <c r="H14" s="288"/>
      <c r="I14" s="288"/>
      <c r="J14" s="288"/>
      <c r="K14" s="288"/>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row>
    <row r="15" spans="1:40">
      <c r="A15" s="271"/>
      <c r="B15" s="271"/>
      <c r="C15" s="271"/>
      <c r="D15" s="271"/>
      <c r="E15" s="271"/>
      <c r="F15" s="271"/>
      <c r="G15" s="271"/>
      <c r="H15" s="271"/>
      <c r="I15" s="271"/>
      <c r="J15" s="271"/>
      <c r="K15" s="271"/>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row>
    <row r="16" spans="1:40">
      <c r="A16" s="289" t="s">
        <v>131</v>
      </c>
      <c r="B16" s="289"/>
      <c r="C16" s="289"/>
      <c r="D16" s="289"/>
      <c r="E16" s="289"/>
      <c r="F16" s="289"/>
      <c r="G16" s="289"/>
      <c r="H16" s="289"/>
      <c r="I16" s="289"/>
      <c r="J16" s="289"/>
      <c r="K16" s="289"/>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row>
    <row r="17" spans="1:40" ht="16" thickBot="1">
      <c r="A17" s="271"/>
      <c r="B17" s="271"/>
      <c r="C17" s="271"/>
      <c r="D17" s="271"/>
      <c r="E17" s="271"/>
      <c r="F17" s="271"/>
      <c r="G17" s="271"/>
      <c r="H17" s="271"/>
      <c r="I17" s="271"/>
      <c r="J17" s="271"/>
      <c r="K17" s="271"/>
      <c r="L17" s="202"/>
      <c r="M17" s="202"/>
      <c r="N17" s="202"/>
      <c r="O17" s="202"/>
      <c r="P17" s="202"/>
      <c r="Q17" s="202"/>
      <c r="R17" s="202"/>
      <c r="S17" s="202"/>
      <c r="T17" s="202"/>
      <c r="U17" s="202"/>
      <c r="V17" s="202"/>
      <c r="W17" s="202"/>
      <c r="X17" s="202"/>
      <c r="Y17" s="202"/>
      <c r="Z17" s="202"/>
      <c r="AA17" s="202"/>
      <c r="AB17" s="202"/>
      <c r="AC17" s="202"/>
      <c r="AD17" s="202"/>
      <c r="AE17" s="202"/>
      <c r="AF17" s="202"/>
      <c r="AG17" s="202"/>
      <c r="AH17" s="202"/>
      <c r="AI17" s="202"/>
      <c r="AJ17" s="202"/>
      <c r="AK17" s="202"/>
      <c r="AL17" s="202"/>
      <c r="AM17" s="202"/>
      <c r="AN17" s="202"/>
    </row>
    <row r="18" spans="1:40">
      <c r="A18" s="203" t="s">
        <v>103</v>
      </c>
      <c r="B18" s="203"/>
      <c r="C18" s="203"/>
      <c r="D18" s="203"/>
      <c r="E18" s="203"/>
      <c r="F18" s="203"/>
      <c r="G18" s="203"/>
      <c r="H18" s="203"/>
      <c r="I18" s="203"/>
      <c r="J18" s="203"/>
      <c r="K18" s="203"/>
      <c r="L18" s="202"/>
      <c r="M18" s="202"/>
      <c r="N18" s="202"/>
      <c r="O18" s="202"/>
      <c r="P18" s="202"/>
      <c r="Q18" s="202"/>
      <c r="R18" s="202"/>
      <c r="S18" s="202"/>
      <c r="T18" s="202"/>
      <c r="U18" s="202"/>
      <c r="V18" s="202"/>
      <c r="W18" s="202"/>
      <c r="X18" s="202"/>
      <c r="Y18" s="202"/>
      <c r="Z18" s="202"/>
      <c r="AA18" s="202"/>
      <c r="AB18" s="202"/>
      <c r="AC18" s="202"/>
      <c r="AD18" s="202"/>
      <c r="AE18" s="202"/>
      <c r="AF18" s="202"/>
      <c r="AG18" s="202"/>
      <c r="AH18" s="202"/>
      <c r="AI18" s="202"/>
      <c r="AJ18" s="202"/>
      <c r="AK18" s="202"/>
      <c r="AL18" s="202"/>
      <c r="AM18" s="202"/>
      <c r="AN18" s="202"/>
    </row>
    <row r="19" spans="1:40">
      <c r="A19" s="205"/>
      <c r="B19" s="205"/>
      <c r="C19" s="205"/>
      <c r="D19" s="205"/>
      <c r="E19" s="205"/>
      <c r="F19" s="205"/>
      <c r="G19" s="205"/>
      <c r="H19" s="205"/>
      <c r="I19" s="205"/>
      <c r="J19" s="205"/>
      <c r="K19" s="205"/>
      <c r="L19" s="202"/>
      <c r="M19" s="202"/>
      <c r="N19" s="202"/>
      <c r="O19" s="202"/>
      <c r="P19" s="202"/>
      <c r="Q19" s="202"/>
      <c r="R19" s="202"/>
      <c r="S19" s="202"/>
      <c r="T19" s="202"/>
      <c r="U19" s="202"/>
      <c r="V19" s="202"/>
      <c r="W19" s="202"/>
      <c r="X19" s="202"/>
      <c r="Y19" s="202"/>
      <c r="Z19" s="202"/>
      <c r="AA19" s="202"/>
      <c r="AB19" s="202"/>
      <c r="AC19" s="202"/>
      <c r="AD19" s="202"/>
      <c r="AE19" s="202"/>
      <c r="AF19" s="202"/>
      <c r="AG19" s="202"/>
      <c r="AH19" s="202"/>
      <c r="AI19" s="202"/>
      <c r="AJ19" s="202"/>
      <c r="AK19" s="202"/>
      <c r="AL19" s="202"/>
      <c r="AM19" s="202"/>
      <c r="AN19" s="202"/>
    </row>
    <row r="20" spans="1:40">
      <c r="A20" s="291" t="s">
        <v>104</v>
      </c>
      <c r="B20" s="292" t="s">
        <v>105</v>
      </c>
      <c r="C20" s="293"/>
      <c r="D20" s="293"/>
      <c r="E20" s="293"/>
      <c r="F20" s="293"/>
      <c r="G20" s="293"/>
      <c r="H20" s="293"/>
      <c r="I20" s="293"/>
      <c r="J20" s="293"/>
      <c r="K20" s="293"/>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row>
    <row r="21" spans="1:40">
      <c r="A21" s="291"/>
      <c r="B21" s="293"/>
      <c r="C21" s="293"/>
      <c r="D21" s="293"/>
      <c r="E21" s="293"/>
      <c r="F21" s="293"/>
      <c r="G21" s="293"/>
      <c r="H21" s="293"/>
      <c r="I21" s="293"/>
      <c r="J21" s="293"/>
      <c r="K21" s="293"/>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row>
    <row r="22" spans="1:40">
      <c r="A22" s="206"/>
      <c r="B22" s="293"/>
      <c r="C22" s="293"/>
      <c r="D22" s="293"/>
      <c r="E22" s="293"/>
      <c r="F22" s="293"/>
      <c r="G22" s="293"/>
      <c r="H22" s="293"/>
      <c r="I22" s="293"/>
      <c r="J22" s="293"/>
      <c r="K22" s="293"/>
      <c r="L22" s="202"/>
      <c r="M22" s="202"/>
      <c r="N22" s="202"/>
      <c r="O22" s="202"/>
      <c r="P22" s="202"/>
      <c r="Q22" s="202"/>
      <c r="R22" s="202"/>
      <c r="S22" s="202"/>
      <c r="T22" s="202"/>
      <c r="U22" s="202"/>
      <c r="V22" s="202"/>
      <c r="W22" s="202"/>
      <c r="X22" s="202"/>
      <c r="Y22" s="202"/>
      <c r="Z22" s="202"/>
      <c r="AA22" s="202"/>
      <c r="AB22" s="202"/>
      <c r="AC22" s="202"/>
      <c r="AD22" s="202"/>
      <c r="AE22" s="202"/>
      <c r="AF22" s="202"/>
      <c r="AG22" s="202"/>
      <c r="AH22" s="202"/>
      <c r="AI22" s="202"/>
      <c r="AJ22" s="202"/>
      <c r="AK22" s="202"/>
      <c r="AL22" s="202"/>
      <c r="AM22" s="202"/>
      <c r="AN22" s="202"/>
    </row>
    <row r="23" spans="1:40">
      <c r="A23" s="202"/>
      <c r="B23" s="293"/>
      <c r="C23" s="293"/>
      <c r="D23" s="293"/>
      <c r="E23" s="293"/>
      <c r="F23" s="293"/>
      <c r="G23" s="293"/>
      <c r="H23" s="293"/>
      <c r="I23" s="293"/>
      <c r="J23" s="293"/>
      <c r="K23" s="293"/>
      <c r="L23" s="202"/>
      <c r="M23" s="202"/>
      <c r="N23" s="202"/>
      <c r="O23" s="202"/>
      <c r="P23" s="202"/>
      <c r="Q23" s="202"/>
      <c r="R23" s="202"/>
      <c r="S23" s="202"/>
      <c r="T23" s="202"/>
      <c r="U23" s="202"/>
      <c r="V23" s="202"/>
      <c r="W23" s="202"/>
      <c r="X23" s="202"/>
      <c r="Y23" s="202"/>
      <c r="Z23" s="202"/>
      <c r="AA23" s="202"/>
      <c r="AB23" s="202"/>
      <c r="AC23" s="202"/>
      <c r="AD23" s="202"/>
      <c r="AE23" s="202"/>
      <c r="AF23" s="202"/>
      <c r="AG23" s="202"/>
      <c r="AH23" s="202"/>
      <c r="AI23" s="202"/>
      <c r="AJ23" s="202"/>
      <c r="AK23" s="202"/>
      <c r="AL23" s="202"/>
      <c r="AM23" s="202"/>
      <c r="AN23" s="202"/>
    </row>
    <row r="24" spans="1:40">
      <c r="A24" s="202"/>
      <c r="B24" s="293"/>
      <c r="C24" s="293"/>
      <c r="D24" s="293"/>
      <c r="E24" s="293"/>
      <c r="F24" s="293"/>
      <c r="G24" s="293"/>
      <c r="H24" s="293"/>
      <c r="I24" s="293"/>
      <c r="J24" s="293"/>
      <c r="K24" s="293"/>
      <c r="L24" s="202"/>
      <c r="M24" s="202"/>
      <c r="N24" s="202"/>
      <c r="O24" s="202"/>
      <c r="P24" s="202"/>
      <c r="Q24" s="202"/>
      <c r="R24" s="202"/>
      <c r="S24" s="202"/>
      <c r="T24" s="202"/>
      <c r="U24" s="202"/>
      <c r="V24" s="202"/>
      <c r="W24" s="202"/>
      <c r="X24" s="202"/>
      <c r="Y24" s="202"/>
      <c r="Z24" s="202"/>
      <c r="AA24" s="202"/>
      <c r="AB24" s="202"/>
      <c r="AC24" s="202"/>
      <c r="AD24" s="202"/>
      <c r="AE24" s="202"/>
      <c r="AF24" s="202"/>
      <c r="AG24" s="202"/>
      <c r="AH24" s="202"/>
      <c r="AI24" s="202"/>
      <c r="AJ24" s="202"/>
      <c r="AK24" s="202"/>
      <c r="AL24" s="202"/>
      <c r="AM24" s="202"/>
      <c r="AN24" s="202"/>
    </row>
    <row r="25" spans="1:40">
      <c r="A25" s="207" t="s">
        <v>106</v>
      </c>
      <c r="B25" s="208" t="s">
        <v>107</v>
      </c>
      <c r="C25" s="208"/>
      <c r="D25" s="208"/>
      <c r="E25" s="208"/>
      <c r="F25" s="208"/>
      <c r="G25" s="208"/>
      <c r="H25" s="208"/>
      <c r="I25" s="208"/>
      <c r="J25" s="208"/>
      <c r="K25" s="208"/>
      <c r="L25" s="202"/>
      <c r="M25" s="202"/>
      <c r="N25" s="202"/>
      <c r="O25" s="202"/>
      <c r="P25" s="202"/>
      <c r="Q25" s="202"/>
      <c r="R25" s="202"/>
      <c r="S25" s="202"/>
      <c r="T25" s="202"/>
      <c r="U25" s="202"/>
      <c r="V25" s="202"/>
      <c r="W25" s="202"/>
      <c r="X25" s="202"/>
      <c r="Y25" s="202"/>
      <c r="Z25" s="202"/>
      <c r="AA25" s="202"/>
      <c r="AB25" s="202"/>
      <c r="AC25" s="202"/>
      <c r="AD25" s="202"/>
      <c r="AE25" s="202"/>
      <c r="AF25" s="202"/>
      <c r="AG25" s="202"/>
      <c r="AH25" s="202"/>
      <c r="AI25" s="202"/>
      <c r="AJ25" s="202"/>
      <c r="AK25" s="202"/>
      <c r="AL25" s="202"/>
      <c r="AM25" s="202"/>
      <c r="AN25" s="202"/>
    </row>
    <row r="26" spans="1:40">
      <c r="A26" s="209" t="s">
        <v>108</v>
      </c>
      <c r="B26" s="210" t="s">
        <v>109</v>
      </c>
      <c r="C26" s="210"/>
      <c r="D26" s="210"/>
      <c r="E26" s="210"/>
      <c r="F26" s="210"/>
      <c r="G26" s="210"/>
      <c r="H26" s="210"/>
      <c r="I26" s="210"/>
      <c r="J26" s="210"/>
      <c r="K26" s="210"/>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row>
    <row r="27" spans="1:40">
      <c r="A27" s="209" t="s">
        <v>110</v>
      </c>
      <c r="B27" s="290" t="s">
        <v>111</v>
      </c>
      <c r="C27" s="290"/>
      <c r="D27" s="290"/>
      <c r="E27" s="290"/>
      <c r="F27" s="290"/>
      <c r="G27" s="290"/>
      <c r="H27" s="290"/>
      <c r="I27" s="290"/>
      <c r="J27" s="290"/>
      <c r="K27" s="290"/>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row>
    <row r="28" spans="1:40" ht="16" thickBot="1">
      <c r="A28" s="211"/>
      <c r="B28" s="212"/>
      <c r="C28" s="211"/>
      <c r="D28" s="211"/>
      <c r="E28" s="211"/>
      <c r="F28" s="211"/>
      <c r="G28" s="211"/>
      <c r="H28" s="211"/>
      <c r="I28" s="211"/>
      <c r="J28" s="211"/>
      <c r="K28" s="211"/>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row>
    <row r="29" spans="1:40">
      <c r="A29" s="202"/>
      <c r="B29" s="213"/>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row>
    <row r="30" spans="1:40">
      <c r="A30" s="202"/>
      <c r="B30" s="202"/>
      <c r="C30" s="202"/>
      <c r="D30" s="202"/>
      <c r="E30" s="202"/>
      <c r="F30" s="202"/>
      <c r="G30" s="202"/>
      <c r="H30" s="202"/>
      <c r="I30" s="202"/>
      <c r="J30" s="202"/>
      <c r="K30" s="202"/>
      <c r="L30" s="202"/>
      <c r="M30" s="202"/>
      <c r="N30" s="202"/>
      <c r="O30" s="202"/>
      <c r="P30" s="202"/>
      <c r="Q30" s="202"/>
      <c r="R30" s="202"/>
      <c r="S30" s="202"/>
      <c r="T30" s="202"/>
      <c r="U30" s="202"/>
      <c r="V30" s="202"/>
      <c r="W30" s="202"/>
      <c r="X30" s="202"/>
      <c r="Y30" s="202"/>
      <c r="Z30" s="202"/>
      <c r="AA30" s="202"/>
      <c r="AB30" s="202"/>
      <c r="AC30" s="202"/>
      <c r="AD30" s="202"/>
      <c r="AE30" s="202"/>
      <c r="AF30" s="202"/>
      <c r="AG30" s="202"/>
      <c r="AH30" s="202"/>
      <c r="AI30" s="202"/>
      <c r="AJ30" s="202"/>
      <c r="AK30" s="202"/>
      <c r="AL30" s="202"/>
      <c r="AM30" s="202"/>
      <c r="AN30" s="202"/>
    </row>
    <row r="31" spans="1:40">
      <c r="A31" s="202"/>
      <c r="B31" s="202"/>
      <c r="C31" s="202"/>
      <c r="D31" s="202"/>
      <c r="E31" s="202"/>
      <c r="F31" s="202"/>
      <c r="G31" s="202"/>
      <c r="H31" s="202"/>
      <c r="I31" s="202"/>
      <c r="J31" s="202"/>
      <c r="K31" s="202"/>
      <c r="L31" s="202"/>
      <c r="M31" s="202"/>
      <c r="N31" s="202"/>
      <c r="O31" s="202"/>
      <c r="P31" s="202"/>
      <c r="Q31" s="202"/>
      <c r="R31" s="202"/>
      <c r="S31" s="202"/>
      <c r="T31" s="202"/>
      <c r="U31" s="202"/>
      <c r="V31" s="202"/>
      <c r="W31" s="202"/>
      <c r="X31" s="202"/>
      <c r="Y31" s="202"/>
      <c r="Z31" s="202"/>
      <c r="AA31" s="202"/>
      <c r="AB31" s="202"/>
      <c r="AC31" s="202"/>
      <c r="AD31" s="202"/>
      <c r="AE31" s="202"/>
      <c r="AF31" s="202"/>
      <c r="AG31" s="202"/>
      <c r="AH31" s="202"/>
      <c r="AI31" s="202"/>
      <c r="AJ31" s="202"/>
      <c r="AK31" s="202"/>
      <c r="AL31" s="202"/>
      <c r="AM31" s="202"/>
      <c r="AN31" s="202"/>
    </row>
    <row r="32" spans="1:40">
      <c r="A32" s="202"/>
      <c r="B32" s="202"/>
      <c r="C32" s="202"/>
      <c r="D32" s="202"/>
      <c r="E32" s="202"/>
      <c r="F32" s="202"/>
      <c r="G32" s="202"/>
      <c r="H32" s="202"/>
      <c r="I32" s="202"/>
      <c r="J32" s="202"/>
      <c r="K32" s="202"/>
      <c r="L32" s="202"/>
      <c r="M32" s="202"/>
      <c r="N32" s="202"/>
      <c r="O32" s="202"/>
      <c r="P32" s="202"/>
      <c r="Q32" s="202"/>
      <c r="R32" s="202"/>
      <c r="S32" s="202"/>
      <c r="T32" s="202"/>
      <c r="U32" s="202"/>
      <c r="V32" s="202"/>
      <c r="W32" s="202"/>
      <c r="X32" s="202"/>
      <c r="Y32" s="202"/>
      <c r="Z32" s="202"/>
      <c r="AA32" s="202"/>
      <c r="AB32" s="202"/>
      <c r="AC32" s="202"/>
      <c r="AD32" s="202"/>
      <c r="AE32" s="202"/>
      <c r="AF32" s="202"/>
      <c r="AG32" s="202"/>
      <c r="AH32" s="202"/>
      <c r="AI32" s="202"/>
      <c r="AJ32" s="202"/>
      <c r="AK32" s="202"/>
      <c r="AL32" s="202"/>
      <c r="AM32" s="202"/>
      <c r="AN32" s="202"/>
    </row>
    <row r="33" spans="1:40">
      <c r="A33" s="202"/>
      <c r="B33" s="202"/>
      <c r="C33" s="202"/>
      <c r="D33" s="202"/>
      <c r="E33" s="202"/>
      <c r="F33" s="202"/>
      <c r="G33" s="202"/>
      <c r="H33" s="202"/>
      <c r="I33" s="202"/>
      <c r="J33" s="202"/>
      <c r="K33" s="202"/>
      <c r="L33" s="202"/>
      <c r="M33" s="202"/>
      <c r="N33" s="202"/>
      <c r="O33" s="202"/>
      <c r="P33" s="202"/>
      <c r="Q33" s="202"/>
      <c r="R33" s="202"/>
      <c r="S33" s="202"/>
      <c r="T33" s="202"/>
      <c r="U33" s="202"/>
      <c r="V33" s="202"/>
      <c r="W33" s="202"/>
      <c r="X33" s="202"/>
      <c r="Y33" s="202"/>
      <c r="Z33" s="202"/>
      <c r="AA33" s="202"/>
      <c r="AB33" s="202"/>
      <c r="AC33" s="202"/>
      <c r="AD33" s="202"/>
      <c r="AE33" s="202"/>
      <c r="AF33" s="202"/>
      <c r="AG33" s="202"/>
      <c r="AH33" s="202"/>
      <c r="AI33" s="202"/>
      <c r="AJ33" s="202"/>
      <c r="AK33" s="202"/>
      <c r="AL33" s="202"/>
      <c r="AM33" s="202"/>
      <c r="AN33" s="202"/>
    </row>
    <row r="34" spans="1:40">
      <c r="A34" s="202"/>
      <c r="B34" s="202"/>
      <c r="C34" s="202"/>
      <c r="D34" s="202"/>
      <c r="E34" s="202"/>
      <c r="F34" s="202"/>
      <c r="G34" s="202"/>
      <c r="H34" s="202"/>
      <c r="I34" s="202"/>
      <c r="J34" s="202"/>
      <c r="K34" s="202"/>
      <c r="L34" s="202"/>
      <c r="M34" s="202"/>
      <c r="N34" s="202"/>
      <c r="O34" s="202"/>
      <c r="P34" s="202"/>
      <c r="Q34" s="202"/>
      <c r="R34" s="202"/>
      <c r="S34" s="202"/>
      <c r="T34" s="202"/>
      <c r="U34" s="202"/>
      <c r="V34" s="202"/>
      <c r="W34" s="202"/>
      <c r="X34" s="202"/>
      <c r="Y34" s="202"/>
      <c r="Z34" s="202"/>
      <c r="AA34" s="202"/>
      <c r="AB34" s="202"/>
      <c r="AC34" s="202"/>
      <c r="AD34" s="202"/>
      <c r="AE34" s="202"/>
      <c r="AF34" s="202"/>
      <c r="AG34" s="202"/>
      <c r="AH34" s="202"/>
      <c r="AI34" s="202"/>
      <c r="AJ34" s="202"/>
      <c r="AK34" s="202"/>
      <c r="AL34" s="202"/>
      <c r="AM34" s="202"/>
      <c r="AN34" s="202"/>
    </row>
    <row r="35" spans="1:40">
      <c r="A35" s="202"/>
      <c r="B35" s="202"/>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202"/>
      <c r="AB35" s="202"/>
      <c r="AC35" s="202"/>
      <c r="AD35" s="202"/>
      <c r="AE35" s="202"/>
      <c r="AF35" s="202"/>
      <c r="AG35" s="202"/>
      <c r="AH35" s="202"/>
      <c r="AI35" s="202"/>
      <c r="AJ35" s="202"/>
      <c r="AK35" s="202"/>
      <c r="AL35" s="202"/>
      <c r="AM35" s="202"/>
      <c r="AN35" s="202"/>
    </row>
    <row r="36" spans="1:40">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row>
    <row r="37" spans="1:40">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row>
    <row r="38" spans="1:40">
      <c r="A38" s="202"/>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row>
    <row r="39" spans="1:40">
      <c r="A39" s="202"/>
      <c r="B39" s="202"/>
      <c r="C39" s="202"/>
      <c r="D39" s="202"/>
      <c r="E39" s="202"/>
      <c r="F39" s="202"/>
      <c r="G39" s="202"/>
      <c r="H39" s="202"/>
      <c r="I39" s="202"/>
      <c r="J39" s="202"/>
      <c r="K39" s="202"/>
      <c r="L39" s="202"/>
      <c r="M39" s="202"/>
      <c r="N39" s="202"/>
      <c r="O39" s="202"/>
      <c r="P39" s="202"/>
      <c r="Q39" s="202"/>
      <c r="R39" s="202"/>
      <c r="S39" s="202"/>
      <c r="T39" s="202"/>
      <c r="U39" s="202"/>
      <c r="V39" s="202"/>
      <c r="W39" s="202"/>
      <c r="X39" s="202"/>
      <c r="Y39" s="202"/>
      <c r="Z39" s="202"/>
      <c r="AA39" s="202"/>
      <c r="AB39" s="202"/>
      <c r="AC39" s="202"/>
      <c r="AD39" s="202"/>
      <c r="AE39" s="202"/>
      <c r="AF39" s="202"/>
      <c r="AG39" s="202"/>
      <c r="AH39" s="202"/>
      <c r="AI39" s="202"/>
      <c r="AJ39" s="202"/>
      <c r="AK39" s="202"/>
      <c r="AL39" s="202"/>
      <c r="AM39" s="202"/>
      <c r="AN39" s="202"/>
    </row>
    <row r="40" spans="1:40">
      <c r="A40" s="202"/>
      <c r="B40" s="202"/>
      <c r="C40" s="202"/>
      <c r="D40" s="202"/>
      <c r="E40" s="202"/>
      <c r="F40" s="202"/>
      <c r="G40" s="202"/>
      <c r="H40" s="202"/>
      <c r="I40" s="202"/>
      <c r="J40" s="202"/>
      <c r="K40" s="202"/>
      <c r="L40" s="202"/>
      <c r="M40" s="20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row>
    <row r="41" spans="1:40">
      <c r="A41" s="202"/>
      <c r="B41" s="202"/>
      <c r="C41" s="202"/>
      <c r="D41" s="202"/>
      <c r="E41" s="202"/>
      <c r="F41" s="202"/>
      <c r="G41" s="202"/>
      <c r="H41" s="202"/>
      <c r="I41" s="202"/>
      <c r="J41" s="202"/>
      <c r="K41" s="202"/>
      <c r="L41" s="202"/>
      <c r="M41" s="202"/>
      <c r="N41" s="202"/>
      <c r="O41" s="202"/>
      <c r="P41" s="202"/>
      <c r="Q41" s="202"/>
      <c r="R41" s="202"/>
      <c r="S41" s="202"/>
      <c r="T41" s="202"/>
      <c r="U41" s="202"/>
      <c r="V41" s="202"/>
      <c r="W41" s="202"/>
      <c r="X41" s="202"/>
      <c r="Y41" s="202"/>
      <c r="Z41" s="202"/>
      <c r="AA41" s="202"/>
      <c r="AB41" s="202"/>
      <c r="AC41" s="202"/>
      <c r="AD41" s="202"/>
      <c r="AE41" s="202"/>
      <c r="AF41" s="202"/>
      <c r="AG41" s="202"/>
      <c r="AH41" s="202"/>
      <c r="AI41" s="202"/>
      <c r="AJ41" s="202"/>
      <c r="AK41" s="202"/>
      <c r="AL41" s="202"/>
      <c r="AM41" s="202"/>
      <c r="AN41" s="202"/>
    </row>
    <row r="42" spans="1:40">
      <c r="A42" s="202"/>
      <c r="B42" s="202"/>
      <c r="C42" s="202"/>
      <c r="D42" s="202"/>
      <c r="E42" s="202"/>
      <c r="F42" s="202"/>
      <c r="G42" s="202"/>
      <c r="H42" s="202"/>
      <c r="I42" s="202"/>
      <c r="J42" s="202"/>
      <c r="K42" s="202"/>
      <c r="L42" s="202"/>
      <c r="M42" s="202"/>
      <c r="N42" s="202"/>
      <c r="O42" s="202"/>
      <c r="P42" s="202"/>
      <c r="Q42" s="202"/>
      <c r="R42" s="202"/>
      <c r="S42" s="202"/>
      <c r="T42" s="202"/>
      <c r="U42" s="202"/>
      <c r="V42" s="202"/>
      <c r="W42" s="202"/>
      <c r="X42" s="202"/>
      <c r="Y42" s="202"/>
      <c r="Z42" s="202"/>
      <c r="AA42" s="202"/>
      <c r="AB42" s="202"/>
      <c r="AC42" s="202"/>
      <c r="AD42" s="202"/>
      <c r="AE42" s="202"/>
      <c r="AF42" s="202"/>
      <c r="AG42" s="202"/>
      <c r="AH42" s="202"/>
      <c r="AI42" s="202"/>
      <c r="AJ42" s="202"/>
      <c r="AK42" s="202"/>
      <c r="AL42" s="202"/>
      <c r="AM42" s="202"/>
      <c r="AN42" s="202"/>
    </row>
    <row r="43" spans="1:40">
      <c r="A43" s="202"/>
      <c r="B43" s="202"/>
      <c r="C43" s="202"/>
      <c r="D43" s="202"/>
      <c r="E43" s="202"/>
      <c r="F43" s="202"/>
      <c r="G43" s="202"/>
      <c r="H43" s="202"/>
      <c r="I43" s="202"/>
      <c r="J43" s="202"/>
      <c r="K43" s="202"/>
      <c r="L43" s="202"/>
      <c r="M43" s="202"/>
      <c r="N43" s="202"/>
      <c r="O43" s="202"/>
      <c r="P43" s="202"/>
      <c r="Q43" s="202"/>
      <c r="R43" s="202"/>
      <c r="S43" s="202"/>
      <c r="T43" s="202"/>
      <c r="U43" s="202"/>
      <c r="V43" s="202"/>
      <c r="W43" s="202"/>
      <c r="X43" s="202"/>
      <c r="Y43" s="202"/>
      <c r="Z43" s="202"/>
      <c r="AA43" s="202"/>
      <c r="AB43" s="202"/>
      <c r="AC43" s="202"/>
      <c r="AD43" s="202"/>
      <c r="AE43" s="202"/>
      <c r="AF43" s="202"/>
      <c r="AG43" s="202"/>
      <c r="AH43" s="202"/>
      <c r="AI43" s="202"/>
      <c r="AJ43" s="202"/>
      <c r="AK43" s="202"/>
      <c r="AL43" s="202"/>
      <c r="AM43" s="202"/>
      <c r="AN43" s="202"/>
    </row>
    <row r="44" spans="1:40">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row>
    <row r="45" spans="1:40">
      <c r="A45" s="202"/>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row>
    <row r="46" spans="1:40">
      <c r="A46" s="202"/>
      <c r="B46" s="202"/>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202"/>
      <c r="AB46" s="202"/>
      <c r="AC46" s="202"/>
      <c r="AD46" s="202"/>
      <c r="AE46" s="202"/>
      <c r="AF46" s="202"/>
      <c r="AG46" s="202"/>
      <c r="AH46" s="202"/>
      <c r="AI46" s="202"/>
      <c r="AJ46" s="202"/>
      <c r="AK46" s="202"/>
      <c r="AL46" s="202"/>
      <c r="AM46" s="202"/>
      <c r="AN46" s="202"/>
    </row>
    <row r="47" spans="1:40">
      <c r="A47" s="202"/>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row>
    <row r="48" spans="1:40">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row>
    <row r="49" spans="1:40">
      <c r="A49" s="202"/>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row>
    <row r="50" spans="1:40">
      <c r="A50" s="202"/>
      <c r="B50" s="202"/>
      <c r="C50" s="202"/>
      <c r="D50" s="202"/>
      <c r="E50" s="202"/>
      <c r="F50" s="202"/>
      <c r="G50" s="202"/>
      <c r="H50" s="202"/>
      <c r="I50" s="202"/>
      <c r="J50" s="202"/>
      <c r="K50" s="202"/>
      <c r="L50" s="202"/>
      <c r="M50" s="202"/>
      <c r="N50" s="202"/>
      <c r="O50" s="202"/>
      <c r="P50" s="202"/>
      <c r="Q50" s="202"/>
      <c r="R50" s="202"/>
      <c r="S50" s="202"/>
      <c r="T50" s="202"/>
      <c r="U50" s="202"/>
      <c r="V50" s="202"/>
      <c r="W50" s="202"/>
      <c r="X50" s="202"/>
      <c r="Y50" s="202"/>
      <c r="Z50" s="202"/>
      <c r="AA50" s="202"/>
      <c r="AB50" s="202"/>
      <c r="AC50" s="202"/>
      <c r="AD50" s="202"/>
      <c r="AE50" s="202"/>
      <c r="AF50" s="202"/>
      <c r="AG50" s="202"/>
      <c r="AH50" s="202"/>
      <c r="AI50" s="202"/>
      <c r="AJ50" s="202"/>
      <c r="AK50" s="202"/>
      <c r="AL50" s="202"/>
      <c r="AM50" s="202"/>
      <c r="AN50" s="202"/>
    </row>
    <row r="51" spans="1:40">
      <c r="A51" s="202"/>
      <c r="B51" s="202"/>
      <c r="C51" s="202"/>
      <c r="D51" s="202"/>
      <c r="E51" s="202"/>
      <c r="F51" s="202"/>
      <c r="G51" s="202"/>
      <c r="H51" s="202"/>
      <c r="I51" s="202"/>
      <c r="J51" s="202"/>
      <c r="K51" s="202"/>
      <c r="L51" s="202"/>
      <c r="M51" s="202"/>
      <c r="N51" s="202"/>
      <c r="O51" s="202"/>
      <c r="P51" s="202"/>
      <c r="Q51" s="202"/>
      <c r="R51" s="202"/>
      <c r="S51" s="202"/>
      <c r="T51" s="202"/>
      <c r="U51" s="202"/>
      <c r="V51" s="202"/>
      <c r="W51" s="202"/>
      <c r="X51" s="202"/>
      <c r="Y51" s="202"/>
      <c r="Z51" s="202"/>
      <c r="AA51" s="202"/>
      <c r="AB51" s="202"/>
      <c r="AC51" s="202"/>
      <c r="AD51" s="202"/>
      <c r="AE51" s="202"/>
      <c r="AF51" s="202"/>
      <c r="AG51" s="202"/>
      <c r="AH51" s="202"/>
      <c r="AI51" s="202"/>
      <c r="AJ51" s="202"/>
      <c r="AK51" s="202"/>
      <c r="AL51" s="202"/>
      <c r="AM51" s="202"/>
      <c r="AN51" s="202"/>
    </row>
    <row r="52" spans="1:40">
      <c r="A52" s="202"/>
      <c r="B52" s="202"/>
      <c r="C52" s="202"/>
      <c r="D52" s="202"/>
      <c r="E52" s="202"/>
      <c r="F52" s="202"/>
      <c r="G52" s="202"/>
      <c r="H52" s="202"/>
      <c r="I52" s="202"/>
      <c r="J52" s="202"/>
      <c r="K52" s="202"/>
      <c r="L52" s="202"/>
      <c r="M52" s="202"/>
      <c r="N52" s="202"/>
      <c r="O52" s="202"/>
      <c r="P52" s="202"/>
      <c r="Q52" s="202"/>
      <c r="R52" s="202"/>
      <c r="S52" s="202"/>
      <c r="T52" s="202"/>
      <c r="U52" s="202"/>
      <c r="V52" s="202"/>
      <c r="W52" s="202"/>
      <c r="X52" s="202"/>
      <c r="Y52" s="202"/>
      <c r="Z52" s="202"/>
      <c r="AA52" s="202"/>
      <c r="AB52" s="202"/>
      <c r="AC52" s="202"/>
      <c r="AD52" s="202"/>
      <c r="AE52" s="202"/>
      <c r="AF52" s="202"/>
      <c r="AG52" s="202"/>
      <c r="AH52" s="202"/>
      <c r="AI52" s="202"/>
      <c r="AJ52" s="202"/>
      <c r="AK52" s="202"/>
      <c r="AL52" s="202"/>
      <c r="AM52" s="202"/>
      <c r="AN52" s="202"/>
    </row>
    <row r="53" spans="1:40">
      <c r="A53" s="202"/>
      <c r="B53" s="202"/>
      <c r="C53" s="202"/>
      <c r="D53" s="202"/>
      <c r="E53" s="202"/>
      <c r="F53" s="202"/>
      <c r="G53" s="202"/>
      <c r="H53" s="202"/>
      <c r="I53" s="202"/>
      <c r="J53" s="202"/>
      <c r="K53" s="202"/>
      <c r="L53" s="202"/>
      <c r="M53" s="202"/>
      <c r="N53" s="202"/>
      <c r="O53" s="202"/>
      <c r="P53" s="202"/>
      <c r="Q53" s="202"/>
      <c r="R53" s="202"/>
      <c r="S53" s="202"/>
      <c r="T53" s="202"/>
      <c r="U53" s="202"/>
      <c r="V53" s="202"/>
      <c r="W53" s="202"/>
      <c r="X53" s="202"/>
      <c r="Y53" s="202"/>
      <c r="Z53" s="202"/>
      <c r="AA53" s="202"/>
      <c r="AB53" s="202"/>
      <c r="AC53" s="202"/>
      <c r="AD53" s="202"/>
      <c r="AE53" s="202"/>
      <c r="AF53" s="202"/>
      <c r="AG53" s="202"/>
      <c r="AH53" s="202"/>
      <c r="AI53" s="202"/>
      <c r="AJ53" s="202"/>
      <c r="AK53" s="202"/>
      <c r="AL53" s="202"/>
      <c r="AM53" s="202"/>
      <c r="AN53" s="202"/>
    </row>
    <row r="54" spans="1:40">
      <c r="A54" s="202"/>
      <c r="B54" s="202"/>
      <c r="C54" s="202"/>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row>
    <row r="55" spans="1:40">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row>
    <row r="56" spans="1:40">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row>
    <row r="57" spans="1:40">
      <c r="A57" s="202"/>
      <c r="B57" s="202"/>
      <c r="C57" s="202"/>
      <c r="D57" s="202"/>
      <c r="E57" s="202"/>
      <c r="F57" s="202"/>
      <c r="G57" s="202"/>
      <c r="H57" s="202"/>
      <c r="I57" s="202"/>
      <c r="J57" s="202"/>
      <c r="K57" s="202"/>
    </row>
    <row r="58" spans="1:40">
      <c r="A58" s="202"/>
      <c r="B58" s="202"/>
      <c r="C58" s="202"/>
      <c r="D58" s="202"/>
      <c r="E58" s="202"/>
      <c r="F58" s="202"/>
      <c r="G58" s="202"/>
      <c r="H58" s="202"/>
      <c r="I58" s="202"/>
      <c r="J58" s="202"/>
      <c r="K58" s="202"/>
    </row>
    <row r="59" spans="1:40">
      <c r="A59" s="202"/>
      <c r="B59" s="202"/>
      <c r="C59" s="202"/>
      <c r="D59" s="202"/>
      <c r="E59" s="202"/>
      <c r="F59" s="202"/>
      <c r="G59" s="202"/>
      <c r="H59" s="202"/>
      <c r="I59" s="202"/>
      <c r="J59" s="202"/>
      <c r="K59" s="202"/>
    </row>
    <row r="60" spans="1:40">
      <c r="A60" s="202"/>
      <c r="B60" s="202"/>
      <c r="C60" s="202"/>
      <c r="D60" s="202"/>
      <c r="E60" s="202"/>
      <c r="F60" s="202"/>
      <c r="G60" s="202"/>
      <c r="H60" s="202"/>
      <c r="I60" s="202"/>
      <c r="J60" s="202"/>
      <c r="K60" s="202"/>
    </row>
    <row r="61" spans="1:40">
      <c r="A61" s="202"/>
      <c r="B61" s="202"/>
      <c r="C61" s="202"/>
      <c r="D61" s="202"/>
      <c r="E61" s="202"/>
      <c r="F61" s="202"/>
      <c r="G61" s="202"/>
      <c r="H61" s="202"/>
      <c r="I61" s="202"/>
      <c r="J61" s="202"/>
      <c r="K61" s="202"/>
    </row>
    <row r="62" spans="1:40">
      <c r="A62" s="202"/>
      <c r="B62" s="202"/>
      <c r="C62" s="202"/>
      <c r="D62" s="202"/>
      <c r="E62" s="202"/>
      <c r="F62" s="202"/>
      <c r="G62" s="202"/>
      <c r="H62" s="202"/>
      <c r="I62" s="202"/>
      <c r="J62" s="202"/>
      <c r="K62" s="202"/>
    </row>
    <row r="63" spans="1:40">
      <c r="A63" s="202"/>
      <c r="B63" s="202"/>
      <c r="C63" s="202"/>
      <c r="D63" s="202"/>
      <c r="E63" s="202"/>
      <c r="F63" s="202"/>
      <c r="G63" s="202"/>
      <c r="H63" s="202"/>
      <c r="I63" s="202"/>
      <c r="J63" s="202"/>
      <c r="K63" s="202"/>
    </row>
    <row r="64" spans="1:40">
      <c r="A64" s="202"/>
      <c r="B64" s="202"/>
      <c r="C64" s="202"/>
      <c r="D64" s="202"/>
      <c r="E64" s="202"/>
      <c r="F64" s="202"/>
      <c r="G64" s="202"/>
      <c r="H64" s="202"/>
      <c r="I64" s="202"/>
      <c r="J64" s="202"/>
      <c r="K64" s="202"/>
    </row>
    <row r="65" spans="1:11">
      <c r="A65" s="202"/>
      <c r="B65" s="202"/>
      <c r="C65" s="202"/>
      <c r="D65" s="202"/>
      <c r="E65" s="202"/>
      <c r="F65" s="202"/>
      <c r="G65" s="202"/>
      <c r="H65" s="202"/>
      <c r="I65" s="202"/>
      <c r="J65" s="202"/>
      <c r="K65" s="202"/>
    </row>
    <row r="66" spans="1:11">
      <c r="A66" s="202"/>
      <c r="B66" s="202"/>
      <c r="C66" s="202"/>
      <c r="D66" s="202"/>
      <c r="E66" s="202"/>
      <c r="F66" s="202"/>
      <c r="G66" s="202"/>
      <c r="H66" s="202"/>
      <c r="I66" s="202"/>
      <c r="J66" s="202"/>
      <c r="K66" s="202"/>
    </row>
    <row r="67" spans="1:11">
      <c r="A67" s="202"/>
      <c r="B67" s="202"/>
      <c r="C67" s="202"/>
      <c r="D67" s="202"/>
      <c r="E67" s="202"/>
      <c r="F67" s="202"/>
      <c r="G67" s="202"/>
      <c r="H67" s="202"/>
      <c r="I67" s="202"/>
      <c r="J67" s="202"/>
      <c r="K67" s="202"/>
    </row>
    <row r="68" spans="1:11">
      <c r="A68" s="202"/>
      <c r="B68" s="202"/>
      <c r="C68" s="202"/>
      <c r="D68" s="202"/>
      <c r="E68" s="202"/>
      <c r="F68" s="202"/>
      <c r="G68" s="202"/>
      <c r="H68" s="202"/>
      <c r="I68" s="202"/>
      <c r="J68" s="202"/>
      <c r="K68" s="202"/>
    </row>
    <row r="69" spans="1:11">
      <c r="A69" s="202"/>
      <c r="B69" s="202"/>
      <c r="C69" s="202"/>
      <c r="D69" s="202"/>
      <c r="E69" s="202"/>
      <c r="F69" s="202"/>
      <c r="G69" s="202"/>
      <c r="H69" s="202"/>
      <c r="I69" s="202"/>
      <c r="J69" s="202"/>
      <c r="K69" s="202"/>
    </row>
    <row r="70" spans="1:11">
      <c r="A70" s="202"/>
      <c r="B70" s="202"/>
      <c r="C70" s="202"/>
      <c r="D70" s="202"/>
      <c r="E70" s="202"/>
      <c r="F70" s="202"/>
      <c r="G70" s="202"/>
      <c r="H70" s="202"/>
      <c r="I70" s="202"/>
      <c r="J70" s="202"/>
      <c r="K70" s="202"/>
    </row>
    <row r="71" spans="1:11">
      <c r="A71" s="202"/>
      <c r="B71" s="202"/>
      <c r="C71" s="202"/>
      <c r="D71" s="202"/>
      <c r="E71" s="202"/>
      <c r="F71" s="202"/>
      <c r="G71" s="202"/>
      <c r="H71" s="202"/>
      <c r="I71" s="202"/>
      <c r="J71" s="202"/>
      <c r="K71" s="202"/>
    </row>
    <row r="72" spans="1:11">
      <c r="A72" s="202"/>
      <c r="B72" s="202"/>
      <c r="C72" s="202"/>
      <c r="D72" s="202"/>
      <c r="E72" s="202"/>
      <c r="F72" s="202"/>
      <c r="G72" s="202"/>
      <c r="H72" s="202"/>
      <c r="I72" s="202"/>
      <c r="J72" s="202"/>
      <c r="K72" s="202"/>
    </row>
  </sheetData>
  <mergeCells count="6">
    <mergeCell ref="A4:K8"/>
    <mergeCell ref="A10:K14"/>
    <mergeCell ref="A16:K16"/>
    <mergeCell ref="B27:K27"/>
    <mergeCell ref="A20:A21"/>
    <mergeCell ref="B20:K24"/>
  </mergeCells>
  <hyperlinks>
    <hyperlink ref="B26" r:id="rId1" xr:uid="{00000000-0004-0000-0400-000000000000}"/>
    <hyperlink ref="B27:C27" r:id="rId2" display="ahdb.org.uk" xr:uid="{00000000-0004-0000-0400-000001000000}"/>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Y761"/>
  <sheetViews>
    <sheetView topLeftCell="A3" workbookViewId="0">
      <pane xSplit="2" ySplit="7" topLeftCell="C583" activePane="bottomRight" state="frozen"/>
      <selection activeCell="A634" sqref="A634:W634"/>
      <selection pane="topRight" activeCell="A634" sqref="A634:W634"/>
      <selection pane="bottomLeft" activeCell="A634" sqref="A634:W634"/>
      <selection pane="bottomRight" activeCell="Y605" sqref="Y605"/>
    </sheetView>
  </sheetViews>
  <sheetFormatPr defaultRowHeight="12.5"/>
  <cols>
    <col min="1" max="1" width="11.26953125" customWidth="1"/>
    <col min="2" max="2" width="10.7265625" customWidth="1"/>
  </cols>
  <sheetData>
    <row r="1" spans="1:25" s="129" customFormat="1" ht="15.5">
      <c r="A1" s="126" t="s">
        <v>85</v>
      </c>
      <c r="B1" s="127"/>
      <c r="C1" s="128"/>
      <c r="D1" s="128"/>
      <c r="E1" s="128"/>
      <c r="F1" s="128"/>
      <c r="G1" s="128"/>
      <c r="H1" s="128"/>
      <c r="I1" s="128"/>
      <c r="J1" s="128"/>
      <c r="K1" s="128"/>
      <c r="L1" s="128"/>
      <c r="M1" s="128"/>
      <c r="N1" s="128"/>
      <c r="O1" s="128"/>
      <c r="P1" s="128"/>
      <c r="Q1" s="128"/>
    </row>
    <row r="2" spans="1:25" s="136" customFormat="1">
      <c r="A2" s="135"/>
      <c r="B2" s="135"/>
      <c r="C2" s="135"/>
      <c r="D2" s="135"/>
      <c r="E2" s="135"/>
      <c r="F2" s="135"/>
      <c r="G2" s="135"/>
      <c r="H2" s="135"/>
      <c r="I2" s="135"/>
      <c r="J2" s="135"/>
      <c r="K2" s="135"/>
      <c r="L2" s="135"/>
      <c r="M2" s="135"/>
      <c r="N2" s="135"/>
      <c r="O2" s="135"/>
      <c r="P2" s="135"/>
      <c r="Q2" s="135"/>
      <c r="R2" s="135"/>
      <c r="S2" s="135"/>
      <c r="T2" s="135"/>
      <c r="U2" s="135"/>
      <c r="V2" s="135"/>
      <c r="W2" s="135"/>
      <c r="X2" s="135"/>
      <c r="Y2" s="135"/>
    </row>
    <row r="3" spans="1:25" s="129" customFormat="1">
      <c r="A3" s="128" t="s">
        <v>31</v>
      </c>
      <c r="B3" s="130" t="s">
        <v>56</v>
      </c>
      <c r="C3" s="128"/>
      <c r="D3" s="128"/>
      <c r="E3" s="128"/>
      <c r="F3" s="128"/>
      <c r="G3" s="128"/>
      <c r="H3" s="128"/>
      <c r="I3" s="128"/>
      <c r="J3" s="128"/>
      <c r="K3" s="128"/>
      <c r="L3" s="128"/>
      <c r="M3" s="128"/>
      <c r="N3" s="128"/>
      <c r="O3" s="128"/>
      <c r="P3" s="128"/>
      <c r="Q3" s="128"/>
    </row>
    <row r="4" spans="1:25" s="129" customFormat="1">
      <c r="A4" s="128"/>
      <c r="B4" s="127"/>
      <c r="C4" s="128"/>
      <c r="D4" s="128"/>
      <c r="E4" s="128"/>
      <c r="F4" s="128"/>
      <c r="G4" s="128"/>
      <c r="H4" s="128"/>
      <c r="I4" s="128"/>
      <c r="J4" s="128"/>
      <c r="K4" s="128"/>
      <c r="L4" s="128"/>
      <c r="M4" s="128"/>
      <c r="N4" s="128"/>
      <c r="O4" s="128"/>
      <c r="P4" s="128"/>
      <c r="Q4" s="128"/>
    </row>
    <row r="5" spans="1:25" s="129" customFormat="1">
      <c r="B5" s="127"/>
      <c r="C5" s="128" t="s">
        <v>89</v>
      </c>
      <c r="D5" s="128"/>
      <c r="E5" s="128"/>
      <c r="F5" s="128"/>
      <c r="G5" s="128"/>
      <c r="H5" s="128"/>
      <c r="I5" s="128"/>
      <c r="J5" s="128"/>
      <c r="K5" s="128" t="s">
        <v>90</v>
      </c>
      <c r="L5" s="128"/>
      <c r="M5" s="128"/>
      <c r="N5" s="128"/>
      <c r="O5" s="128"/>
      <c r="P5" s="128"/>
      <c r="Q5" s="128"/>
      <c r="S5" s="15" t="s">
        <v>96</v>
      </c>
    </row>
    <row r="6" spans="1:25" s="129" customFormat="1" ht="15.5">
      <c r="A6" s="128"/>
      <c r="B6" s="127"/>
      <c r="C6" s="294" t="s">
        <v>91</v>
      </c>
      <c r="D6" s="294"/>
      <c r="E6" s="73"/>
      <c r="F6" s="73"/>
      <c r="G6" s="73" t="s">
        <v>36</v>
      </c>
      <c r="H6" s="73" t="s">
        <v>36</v>
      </c>
      <c r="I6" s="54"/>
      <c r="J6" s="131"/>
      <c r="K6" s="294" t="s">
        <v>92</v>
      </c>
      <c r="L6" s="294"/>
      <c r="M6" s="73"/>
      <c r="N6" s="132"/>
      <c r="O6" s="73" t="s">
        <v>36</v>
      </c>
      <c r="P6" s="73" t="s">
        <v>36</v>
      </c>
      <c r="Q6" s="133"/>
      <c r="S6" s="294" t="s">
        <v>68</v>
      </c>
      <c r="T6" s="294"/>
      <c r="U6" s="73"/>
      <c r="V6" s="132"/>
      <c r="W6" s="73" t="s">
        <v>36</v>
      </c>
      <c r="X6" s="73" t="s">
        <v>36</v>
      </c>
      <c r="Y6" s="133"/>
    </row>
    <row r="7" spans="1:25">
      <c r="A7" s="138"/>
      <c r="B7" s="144"/>
      <c r="C7" s="138"/>
      <c r="D7" s="138"/>
      <c r="E7" s="138"/>
      <c r="F7" s="138" t="s">
        <v>51</v>
      </c>
      <c r="G7" s="138" t="s">
        <v>50</v>
      </c>
      <c r="H7" s="138" t="s">
        <v>50</v>
      </c>
      <c r="I7" s="138"/>
      <c r="J7" s="138"/>
      <c r="K7" s="138"/>
      <c r="L7" s="138"/>
      <c r="M7" s="138"/>
      <c r="N7" s="138" t="s">
        <v>51</v>
      </c>
      <c r="O7" s="138" t="s">
        <v>50</v>
      </c>
      <c r="P7" s="138" t="s">
        <v>50</v>
      </c>
      <c r="Q7" s="138"/>
      <c r="R7" s="138"/>
      <c r="S7" s="138"/>
      <c r="T7" s="138"/>
      <c r="U7" s="138"/>
      <c r="V7" s="138" t="s">
        <v>51</v>
      </c>
      <c r="W7" s="138" t="s">
        <v>50</v>
      </c>
      <c r="X7" s="138" t="s">
        <v>50</v>
      </c>
      <c r="Y7" s="138"/>
    </row>
    <row r="8" spans="1:25" ht="13">
      <c r="A8" s="145" t="s">
        <v>55</v>
      </c>
      <c r="B8" s="146"/>
      <c r="C8" s="147" t="s">
        <v>38</v>
      </c>
      <c r="D8" s="147" t="s">
        <v>38</v>
      </c>
      <c r="E8" s="147"/>
      <c r="F8" s="147" t="s">
        <v>38</v>
      </c>
      <c r="G8" s="147" t="s">
        <v>39</v>
      </c>
      <c r="H8" s="147" t="s">
        <v>40</v>
      </c>
      <c r="I8" s="147" t="s">
        <v>45</v>
      </c>
      <c r="J8" s="147"/>
      <c r="K8" s="147" t="s">
        <v>38</v>
      </c>
      <c r="L8" s="147" t="s">
        <v>38</v>
      </c>
      <c r="M8" s="147"/>
      <c r="N8" s="147" t="s">
        <v>38</v>
      </c>
      <c r="O8" s="147" t="s">
        <v>39</v>
      </c>
      <c r="P8" s="147" t="s">
        <v>40</v>
      </c>
      <c r="Q8" s="147" t="s">
        <v>45</v>
      </c>
      <c r="R8" s="141"/>
      <c r="S8" s="147" t="s">
        <v>38</v>
      </c>
      <c r="T8" s="147" t="s">
        <v>38</v>
      </c>
      <c r="U8" s="147"/>
      <c r="V8" s="147" t="s">
        <v>38</v>
      </c>
      <c r="W8" s="147" t="s">
        <v>39</v>
      </c>
      <c r="X8" s="147" t="s">
        <v>40</v>
      </c>
      <c r="Y8" s="147" t="s">
        <v>45</v>
      </c>
    </row>
    <row r="9" spans="1:25">
      <c r="B9" s="44"/>
      <c r="P9" s="35"/>
      <c r="Q9" s="35"/>
      <c r="X9" s="35"/>
      <c r="Y9" s="35"/>
    </row>
    <row r="10" spans="1:25">
      <c r="A10" s="168">
        <v>40027</v>
      </c>
      <c r="B10" s="44">
        <v>0.85988571428571425</v>
      </c>
      <c r="C10" s="35">
        <v>3.1</v>
      </c>
      <c r="D10" s="35">
        <v>3.2</v>
      </c>
      <c r="E10" s="35"/>
      <c r="F10" s="35">
        <v>3.1500000000000004</v>
      </c>
      <c r="G10" s="51" t="e">
        <v>#DIV/0!</v>
      </c>
      <c r="H10" s="51"/>
      <c r="I10" s="35">
        <v>270.86400000000003</v>
      </c>
      <c r="K10" s="35">
        <v>7</v>
      </c>
      <c r="L10" s="35">
        <v>8</v>
      </c>
      <c r="M10" s="35"/>
      <c r="N10">
        <v>7.5</v>
      </c>
      <c r="O10" s="51" t="e">
        <v>#DIV/0!</v>
      </c>
      <c r="P10" s="51"/>
      <c r="Q10" s="35">
        <v>644.91428571428571</v>
      </c>
      <c r="S10" s="35">
        <v>2.1</v>
      </c>
      <c r="T10" s="35">
        <v>2.35</v>
      </c>
      <c r="U10" s="35"/>
      <c r="V10" s="35">
        <v>2.2250000000000001</v>
      </c>
      <c r="W10" s="51" t="e">
        <v>#DIV/0!</v>
      </c>
      <c r="X10" s="51"/>
      <c r="Y10" s="35">
        <v>191.32457142857143</v>
      </c>
    </row>
    <row r="11" spans="1:25">
      <c r="A11" s="168">
        <v>40034</v>
      </c>
      <c r="B11" s="44">
        <v>0.85228571428571431</v>
      </c>
      <c r="C11" s="35">
        <v>3.1</v>
      </c>
      <c r="D11" s="35">
        <v>3.25</v>
      </c>
      <c r="E11" s="35"/>
      <c r="F11" s="35">
        <v>3.1749999999999998</v>
      </c>
      <c r="G11" s="51">
        <v>0.79365079365076951</v>
      </c>
      <c r="H11" s="51"/>
      <c r="I11" s="35">
        <v>270.60071428571428</v>
      </c>
      <c r="J11" s="35"/>
      <c r="K11" s="35">
        <v>7</v>
      </c>
      <c r="L11" s="35">
        <v>8</v>
      </c>
      <c r="M11" s="35"/>
      <c r="N11" s="35">
        <v>7.5</v>
      </c>
      <c r="O11" s="51">
        <v>0</v>
      </c>
      <c r="P11" s="51"/>
      <c r="Q11" s="35">
        <v>639.21428571428578</v>
      </c>
      <c r="S11" s="35">
        <v>2.1</v>
      </c>
      <c r="T11" s="35">
        <v>2.35</v>
      </c>
      <c r="U11" s="35"/>
      <c r="V11" s="35">
        <v>2.2250000000000001</v>
      </c>
      <c r="W11" s="51">
        <v>0</v>
      </c>
      <c r="X11" s="51"/>
      <c r="Y11" s="35">
        <v>189.63357142857146</v>
      </c>
    </row>
    <row r="12" spans="1:25">
      <c r="A12" s="168">
        <v>40041</v>
      </c>
      <c r="B12" s="44">
        <v>0.85859285714285716</v>
      </c>
      <c r="C12" s="35">
        <v>3.1</v>
      </c>
      <c r="D12" s="35">
        <v>3.3</v>
      </c>
      <c r="E12" s="35"/>
      <c r="F12" s="35">
        <v>3.2</v>
      </c>
      <c r="G12" s="51">
        <v>0.78740157480316952</v>
      </c>
      <c r="H12" s="51"/>
      <c r="I12" s="35">
        <v>274.74971428571433</v>
      </c>
      <c r="K12" s="35">
        <v>7.2</v>
      </c>
      <c r="L12" s="35">
        <v>8</v>
      </c>
      <c r="M12" s="35"/>
      <c r="N12" s="35">
        <v>7.6</v>
      </c>
      <c r="O12" s="51">
        <v>1.3333333333333144</v>
      </c>
      <c r="P12" s="35"/>
      <c r="Q12" s="35">
        <v>652.53057142857142</v>
      </c>
      <c r="S12" s="35">
        <v>2.12</v>
      </c>
      <c r="T12" s="35">
        <v>2.35</v>
      </c>
      <c r="U12" s="35"/>
      <c r="V12" s="35">
        <v>2.2350000000000003</v>
      </c>
      <c r="W12" s="51">
        <v>0.4494382022472081</v>
      </c>
      <c r="X12" s="35"/>
      <c r="Y12" s="35">
        <v>191.89550357142861</v>
      </c>
    </row>
    <row r="13" spans="1:25">
      <c r="A13" s="168">
        <v>40048</v>
      </c>
      <c r="B13" s="44">
        <v>0.8624428571428574</v>
      </c>
      <c r="C13" s="35">
        <v>3.1</v>
      </c>
      <c r="D13" s="35">
        <v>3.3</v>
      </c>
      <c r="E13" s="35"/>
      <c r="F13" s="35">
        <v>3.2</v>
      </c>
      <c r="G13" s="51">
        <v>0</v>
      </c>
      <c r="H13" s="51"/>
      <c r="I13" s="35">
        <v>275.98171428571436</v>
      </c>
      <c r="K13" s="35">
        <v>7.2</v>
      </c>
      <c r="L13" s="35">
        <v>8</v>
      </c>
      <c r="M13" s="35"/>
      <c r="N13" s="35">
        <v>7.6</v>
      </c>
      <c r="O13" s="51">
        <v>0</v>
      </c>
      <c r="P13" s="51"/>
      <c r="Q13" s="35">
        <v>655.45657142857158</v>
      </c>
      <c r="S13" s="35">
        <v>2.12</v>
      </c>
      <c r="T13" s="35">
        <v>2.35</v>
      </c>
      <c r="U13" s="35"/>
      <c r="V13" s="35">
        <v>2.2350000000000003</v>
      </c>
      <c r="W13" s="51">
        <v>0</v>
      </c>
      <c r="X13" s="51"/>
      <c r="Y13" s="35">
        <v>192.75597857142864</v>
      </c>
    </row>
    <row r="14" spans="1:25">
      <c r="A14" s="168">
        <v>40055</v>
      </c>
      <c r="B14" s="44">
        <v>0.87473571428571428</v>
      </c>
      <c r="C14" s="35">
        <v>3.1</v>
      </c>
      <c r="D14" s="35">
        <v>3.3</v>
      </c>
      <c r="E14" s="35"/>
      <c r="F14" s="35">
        <v>3.2</v>
      </c>
      <c r="G14" s="51">
        <v>0</v>
      </c>
      <c r="H14" s="51"/>
      <c r="I14" s="35">
        <v>279.91542857142855</v>
      </c>
      <c r="K14" s="35">
        <v>7.2</v>
      </c>
      <c r="L14" s="35">
        <v>8</v>
      </c>
      <c r="M14" s="35"/>
      <c r="N14" s="35">
        <v>7.6</v>
      </c>
      <c r="O14" s="51">
        <v>0</v>
      </c>
      <c r="P14" s="51"/>
      <c r="Q14" s="35">
        <v>664.79914285714278</v>
      </c>
      <c r="S14" s="35">
        <v>2.12</v>
      </c>
      <c r="T14" s="35">
        <v>2.35</v>
      </c>
      <c r="U14" s="35"/>
      <c r="V14" s="35">
        <v>2.2350000000000003</v>
      </c>
      <c r="W14" s="51">
        <v>0</v>
      </c>
      <c r="X14" s="51"/>
      <c r="Y14" s="35">
        <v>195.50343214285718</v>
      </c>
    </row>
    <row r="15" spans="1:25">
      <c r="A15" s="168">
        <v>40062</v>
      </c>
      <c r="B15" s="44">
        <v>0.87643571428571421</v>
      </c>
      <c r="C15" s="35">
        <v>3.1</v>
      </c>
      <c r="D15" s="35">
        <v>3.3</v>
      </c>
      <c r="E15" s="35"/>
      <c r="F15" s="35">
        <v>3.2</v>
      </c>
      <c r="G15" s="51">
        <v>0</v>
      </c>
      <c r="H15" s="51"/>
      <c r="I15" s="35">
        <v>280.45942857142859</v>
      </c>
      <c r="K15" s="35">
        <v>7.2</v>
      </c>
      <c r="L15" s="35">
        <v>8</v>
      </c>
      <c r="M15" s="35"/>
      <c r="N15" s="35">
        <v>7.6</v>
      </c>
      <c r="O15" s="51">
        <v>0</v>
      </c>
      <c r="P15" s="51"/>
      <c r="Q15" s="35">
        <v>666.09114285714281</v>
      </c>
      <c r="S15" s="35">
        <v>2.1</v>
      </c>
      <c r="T15" s="35">
        <v>2.35</v>
      </c>
      <c r="U15" s="35"/>
      <c r="V15" s="35">
        <v>2.2250000000000001</v>
      </c>
      <c r="W15" s="51">
        <v>-0.44742729306489082</v>
      </c>
      <c r="X15" s="51"/>
      <c r="Y15" s="35">
        <v>195.00694642857141</v>
      </c>
    </row>
    <row r="16" spans="1:25">
      <c r="A16" s="168">
        <v>40069</v>
      </c>
      <c r="B16" s="44">
        <v>0.87457142857142856</v>
      </c>
      <c r="C16" s="35">
        <v>3.05</v>
      </c>
      <c r="D16" s="35">
        <v>3.25</v>
      </c>
      <c r="E16" s="35"/>
      <c r="F16" s="35">
        <v>3.15</v>
      </c>
      <c r="G16" s="51">
        <v>-1.5625000000000142</v>
      </c>
      <c r="H16" s="51"/>
      <c r="I16" s="35">
        <v>275.48999999999995</v>
      </c>
      <c r="K16" s="35">
        <v>7.1</v>
      </c>
      <c r="L16" s="35">
        <v>8</v>
      </c>
      <c r="M16" s="35"/>
      <c r="N16" s="35">
        <v>7.55</v>
      </c>
      <c r="O16" s="51">
        <v>-0.65789473684209554</v>
      </c>
      <c r="P16" s="51"/>
      <c r="Q16" s="35">
        <v>660.30142857142846</v>
      </c>
      <c r="S16" s="35">
        <v>1.95</v>
      </c>
      <c r="T16" s="35">
        <v>2.2999999999999998</v>
      </c>
      <c r="U16" s="35"/>
      <c r="V16" s="35">
        <v>2.125</v>
      </c>
      <c r="W16" s="51">
        <v>-4.4943820224719104</v>
      </c>
      <c r="X16" s="51"/>
      <c r="Y16" s="35">
        <v>185.84642857142856</v>
      </c>
    </row>
    <row r="17" spans="1:25">
      <c r="A17" s="168">
        <v>40076</v>
      </c>
      <c r="B17" s="44">
        <v>0.8886571428571427</v>
      </c>
      <c r="C17" s="35">
        <v>3</v>
      </c>
      <c r="D17" s="35">
        <v>3.2</v>
      </c>
      <c r="E17" s="35"/>
      <c r="F17" s="35">
        <v>3.1</v>
      </c>
      <c r="G17" s="51">
        <v>-1.5873015873015817</v>
      </c>
      <c r="H17" s="51"/>
      <c r="I17" s="35">
        <v>275.48371428571426</v>
      </c>
      <c r="K17" s="35">
        <v>7</v>
      </c>
      <c r="L17" s="35">
        <v>8</v>
      </c>
      <c r="M17" s="35"/>
      <c r="N17" s="35">
        <v>7.5</v>
      </c>
      <c r="O17" s="51">
        <v>-0.66225165562913446</v>
      </c>
      <c r="P17" s="51"/>
      <c r="Q17" s="35">
        <v>666.49285714285702</v>
      </c>
      <c r="S17" s="35">
        <v>1.9</v>
      </c>
      <c r="T17" s="35">
        <v>2.25</v>
      </c>
      <c r="U17" s="35"/>
      <c r="V17" s="35">
        <v>2.0750000000000002</v>
      </c>
      <c r="W17" s="51">
        <v>-2.3529411764705799</v>
      </c>
      <c r="X17" s="51"/>
      <c r="Y17" s="35">
        <v>184.39635714285714</v>
      </c>
    </row>
    <row r="18" spans="1:25">
      <c r="A18" s="168">
        <v>40083</v>
      </c>
      <c r="B18" s="44">
        <v>0.90844999999999998</v>
      </c>
      <c r="C18" s="35">
        <v>2.95</v>
      </c>
      <c r="D18" s="35">
        <v>3.15</v>
      </c>
      <c r="E18" s="35"/>
      <c r="F18" s="35">
        <v>3.05</v>
      </c>
      <c r="G18" s="51">
        <v>-1.6129032258064626</v>
      </c>
      <c r="H18" s="51"/>
      <c r="I18" s="35">
        <v>277.07724999999994</v>
      </c>
      <c r="K18" s="35">
        <v>7</v>
      </c>
      <c r="L18" s="35">
        <v>8</v>
      </c>
      <c r="M18" s="35"/>
      <c r="N18" s="35">
        <v>7.5</v>
      </c>
      <c r="O18" s="51">
        <v>0</v>
      </c>
      <c r="P18" s="51"/>
      <c r="Q18" s="35">
        <v>681.33749999999998</v>
      </c>
      <c r="S18" s="35">
        <v>1.85</v>
      </c>
      <c r="T18" s="35">
        <v>2.2000000000000002</v>
      </c>
      <c r="U18" s="35"/>
      <c r="V18" s="35">
        <v>2.0250000000000004</v>
      </c>
      <c r="W18" s="51">
        <v>-2.409638554216869</v>
      </c>
      <c r="X18" s="51"/>
      <c r="Y18" s="35">
        <v>183.96112500000004</v>
      </c>
    </row>
    <row r="19" spans="1:25">
      <c r="A19" s="168">
        <v>40090</v>
      </c>
      <c r="B19" s="44">
        <v>0.91539285714285723</v>
      </c>
      <c r="C19" s="35">
        <v>2.9</v>
      </c>
      <c r="D19" s="35">
        <v>3.1</v>
      </c>
      <c r="E19" s="35"/>
      <c r="F19" s="35">
        <v>3</v>
      </c>
      <c r="G19" s="51">
        <v>-1.6393442622950687</v>
      </c>
      <c r="H19" s="51"/>
      <c r="I19" s="35">
        <v>274.61785714285713</v>
      </c>
      <c r="K19" s="35">
        <v>7</v>
      </c>
      <c r="L19" s="35">
        <v>8</v>
      </c>
      <c r="M19" s="35"/>
      <c r="N19" s="35">
        <v>7.5</v>
      </c>
      <c r="O19" s="51">
        <v>0</v>
      </c>
      <c r="P19" s="51"/>
      <c r="Q19" s="35">
        <v>686.54464285714289</v>
      </c>
      <c r="S19" s="35">
        <v>1.85</v>
      </c>
      <c r="T19" s="35">
        <v>2.2000000000000002</v>
      </c>
      <c r="U19" s="35"/>
      <c r="V19" s="35">
        <v>2.0250000000000004</v>
      </c>
      <c r="W19" s="51">
        <v>0</v>
      </c>
      <c r="X19" s="51"/>
      <c r="Y19" s="35">
        <v>185.36705357142861</v>
      </c>
    </row>
    <row r="20" spans="1:25">
      <c r="A20" s="168">
        <v>40097</v>
      </c>
      <c r="B20" s="44">
        <v>0.92156428571428584</v>
      </c>
      <c r="C20" s="35">
        <v>2.85</v>
      </c>
      <c r="D20" s="35">
        <v>3.05</v>
      </c>
      <c r="E20" s="35"/>
      <c r="F20" s="35">
        <v>2.95</v>
      </c>
      <c r="G20" s="51">
        <v>-1.6666666666666572</v>
      </c>
      <c r="H20" s="51"/>
      <c r="I20" s="35">
        <v>271.86146428571431</v>
      </c>
      <c r="K20" s="35">
        <v>7</v>
      </c>
      <c r="L20" s="35">
        <v>7.8</v>
      </c>
      <c r="M20" s="35"/>
      <c r="N20" s="35">
        <v>7.4</v>
      </c>
      <c r="O20" s="51">
        <v>-1.3333333333333286</v>
      </c>
      <c r="P20" s="51"/>
      <c r="Q20" s="35">
        <v>681.95757142857155</v>
      </c>
      <c r="S20" s="35">
        <v>1.8</v>
      </c>
      <c r="T20" s="35">
        <v>2.2000000000000002</v>
      </c>
      <c r="U20" s="35"/>
      <c r="V20" s="35">
        <v>2</v>
      </c>
      <c r="W20" s="51">
        <v>-1.234567901234584</v>
      </c>
      <c r="X20" s="51"/>
      <c r="Y20" s="35">
        <v>184.31285714285715</v>
      </c>
    </row>
    <row r="21" spans="1:25">
      <c r="A21" s="168">
        <v>40104</v>
      </c>
      <c r="B21" s="44">
        <v>0.92362857142857124</v>
      </c>
      <c r="C21" s="35">
        <v>2.8</v>
      </c>
      <c r="D21" s="35">
        <v>3</v>
      </c>
      <c r="E21" s="35"/>
      <c r="F21" s="35">
        <v>2.9</v>
      </c>
      <c r="G21" s="51">
        <v>-1.6949152542373014</v>
      </c>
      <c r="H21" s="51"/>
      <c r="I21" s="35">
        <v>267.85228571428564</v>
      </c>
      <c r="K21" s="35">
        <v>6.9</v>
      </c>
      <c r="L21" s="35">
        <v>7.8</v>
      </c>
      <c r="M21" s="35"/>
      <c r="N21" s="35">
        <v>7.35</v>
      </c>
      <c r="O21" s="51">
        <v>-0.67567567567567721</v>
      </c>
      <c r="P21" s="51"/>
      <c r="Q21" s="35">
        <v>678.86699999999985</v>
      </c>
      <c r="S21" s="35">
        <v>1.8</v>
      </c>
      <c r="T21" s="35">
        <v>2.15</v>
      </c>
      <c r="U21" s="35"/>
      <c r="V21" s="35">
        <v>1.9750000000000001</v>
      </c>
      <c r="W21" s="51">
        <v>-1.25</v>
      </c>
      <c r="X21" s="51"/>
      <c r="Y21" s="35">
        <v>182.41664285714282</v>
      </c>
    </row>
    <row r="22" spans="1:25">
      <c r="A22" s="168">
        <v>40111</v>
      </c>
      <c r="B22" s="44">
        <v>0.91107857142857163</v>
      </c>
      <c r="C22" s="35">
        <v>2.8</v>
      </c>
      <c r="D22" s="35">
        <v>3</v>
      </c>
      <c r="E22" s="35"/>
      <c r="F22" s="35">
        <v>2.9</v>
      </c>
      <c r="G22" s="51">
        <v>0</v>
      </c>
      <c r="H22" s="51"/>
      <c r="I22" s="35">
        <v>264.21278571428576</v>
      </c>
      <c r="K22" s="35">
        <v>6.8</v>
      </c>
      <c r="L22" s="35">
        <v>7.8</v>
      </c>
      <c r="M22" s="35"/>
      <c r="N22" s="35">
        <v>7.3</v>
      </c>
      <c r="O22" s="51">
        <v>-0.68027210884353906</v>
      </c>
      <c r="P22" s="51"/>
      <c r="Q22" s="35">
        <v>665.08735714285729</v>
      </c>
      <c r="S22" s="35">
        <v>1.8</v>
      </c>
      <c r="T22" s="35">
        <v>2.1</v>
      </c>
      <c r="U22" s="35"/>
      <c r="V22" s="35">
        <v>1.9500000000000002</v>
      </c>
      <c r="W22" s="51">
        <v>-1.2658227848101262</v>
      </c>
      <c r="X22" s="51"/>
      <c r="Y22" s="35">
        <v>177.66032142857148</v>
      </c>
    </row>
    <row r="23" spans="1:25">
      <c r="A23" s="168">
        <v>40118</v>
      </c>
      <c r="B23" s="44">
        <v>0.90500714285714268</v>
      </c>
      <c r="C23" s="35">
        <v>2.8</v>
      </c>
      <c r="D23" s="35">
        <v>3</v>
      </c>
      <c r="E23" s="35"/>
      <c r="F23" s="35">
        <v>2.9</v>
      </c>
      <c r="G23" s="51">
        <v>0</v>
      </c>
      <c r="H23" s="51"/>
      <c r="I23" s="35">
        <v>262.45207142857134</v>
      </c>
      <c r="K23" s="35">
        <v>6.8</v>
      </c>
      <c r="L23" s="35">
        <v>7.8</v>
      </c>
      <c r="M23" s="35"/>
      <c r="N23" s="35">
        <v>7.3</v>
      </c>
      <c r="O23" s="51">
        <v>0</v>
      </c>
      <c r="P23" s="51"/>
      <c r="Q23" s="35">
        <v>660.65521428571412</v>
      </c>
      <c r="S23" s="35">
        <v>1.75</v>
      </c>
      <c r="T23" s="35">
        <v>2.0499999999999998</v>
      </c>
      <c r="U23" s="35"/>
      <c r="V23" s="35">
        <v>1.9</v>
      </c>
      <c r="W23" s="51">
        <v>-2.5641025641025834</v>
      </c>
      <c r="X23" s="51"/>
      <c r="Y23" s="35">
        <v>171.95135714285709</v>
      </c>
    </row>
    <row r="24" spans="1:25">
      <c r="A24" s="168">
        <v>40125</v>
      </c>
      <c r="B24" s="44">
        <v>0.89664999999999995</v>
      </c>
      <c r="C24" s="35">
        <v>2.8</v>
      </c>
      <c r="D24" s="35">
        <v>3</v>
      </c>
      <c r="E24" s="35"/>
      <c r="F24" s="35">
        <v>2.9</v>
      </c>
      <c r="G24" s="51">
        <v>0</v>
      </c>
      <c r="H24" s="51"/>
      <c r="I24" s="35">
        <v>260.02850000000001</v>
      </c>
      <c r="K24" s="35">
        <v>6.8</v>
      </c>
      <c r="L24" s="35">
        <v>7.8</v>
      </c>
      <c r="M24" s="35"/>
      <c r="N24" s="35">
        <v>7.3</v>
      </c>
      <c r="O24" s="51">
        <v>0</v>
      </c>
      <c r="P24" s="51"/>
      <c r="Q24" s="35">
        <v>654.55449999999996</v>
      </c>
      <c r="S24" s="35">
        <v>1.75</v>
      </c>
      <c r="T24" s="35">
        <v>2.0499999999999998</v>
      </c>
      <c r="U24" s="35"/>
      <c r="V24" s="35">
        <v>1.9</v>
      </c>
      <c r="W24" s="51">
        <v>0</v>
      </c>
      <c r="X24" s="51"/>
      <c r="Y24" s="35">
        <v>170.36349999999999</v>
      </c>
    </row>
    <row r="25" spans="1:25">
      <c r="A25" s="168">
        <v>40132</v>
      </c>
      <c r="B25" s="44">
        <v>0.89652142857142869</v>
      </c>
      <c r="C25" s="35">
        <v>2.9</v>
      </c>
      <c r="D25" s="35">
        <v>3.1</v>
      </c>
      <c r="E25" s="35"/>
      <c r="F25" s="35">
        <v>3</v>
      </c>
      <c r="G25" s="51">
        <v>3.448275862068968</v>
      </c>
      <c r="H25" s="51"/>
      <c r="I25" s="35">
        <v>268.9564285714286</v>
      </c>
      <c r="K25" s="35">
        <v>7</v>
      </c>
      <c r="L25" s="35">
        <v>8</v>
      </c>
      <c r="M25" s="35"/>
      <c r="N25" s="35">
        <v>7.5</v>
      </c>
      <c r="O25" s="51">
        <v>2.7397260273972677</v>
      </c>
      <c r="P25" s="51"/>
      <c r="Q25" s="35">
        <v>672.39107142857154</v>
      </c>
      <c r="S25" s="35">
        <v>1.75</v>
      </c>
      <c r="T25" s="35">
        <v>2.0499999999999998</v>
      </c>
      <c r="U25" s="35"/>
      <c r="V25" s="35">
        <v>1.9</v>
      </c>
      <c r="W25" s="51">
        <v>0</v>
      </c>
      <c r="X25" s="51"/>
      <c r="Y25" s="35">
        <v>170.33907142857146</v>
      </c>
    </row>
    <row r="26" spans="1:25">
      <c r="A26" s="168">
        <v>40139</v>
      </c>
      <c r="B26" s="44">
        <v>0.89342857142857135</v>
      </c>
      <c r="C26" s="35">
        <v>2.95</v>
      </c>
      <c r="D26" s="35">
        <v>3.15</v>
      </c>
      <c r="E26" s="35"/>
      <c r="F26" s="35">
        <v>3.05</v>
      </c>
      <c r="G26" s="51">
        <v>1.6666666666666572</v>
      </c>
      <c r="H26" s="51"/>
      <c r="I26" s="35">
        <v>272.49571428571426</v>
      </c>
      <c r="K26" s="35">
        <v>7</v>
      </c>
      <c r="L26" s="35">
        <v>8</v>
      </c>
      <c r="M26" s="35"/>
      <c r="N26" s="35">
        <v>7.5</v>
      </c>
      <c r="O26" s="51">
        <v>0</v>
      </c>
      <c r="P26" s="51"/>
      <c r="Q26" s="35">
        <v>670.07142857142844</v>
      </c>
      <c r="S26" s="35">
        <v>1.75</v>
      </c>
      <c r="T26" s="35">
        <v>2.0499999999999998</v>
      </c>
      <c r="U26" s="35"/>
      <c r="V26" s="35">
        <v>1.9</v>
      </c>
      <c r="W26" s="51">
        <v>0</v>
      </c>
      <c r="X26" s="51"/>
      <c r="Y26" s="35">
        <v>169.75142857142856</v>
      </c>
    </row>
    <row r="27" spans="1:25">
      <c r="A27" s="168">
        <v>40146</v>
      </c>
      <c r="B27" s="44">
        <v>0.90504285714285737</v>
      </c>
      <c r="C27" s="35">
        <v>2.95</v>
      </c>
      <c r="D27" s="35">
        <v>3.15</v>
      </c>
      <c r="E27" s="35"/>
      <c r="F27" s="35">
        <v>3.05</v>
      </c>
      <c r="G27" s="51">
        <v>0</v>
      </c>
      <c r="H27" s="51"/>
      <c r="I27" s="35">
        <v>276.03807142857147</v>
      </c>
      <c r="K27" s="35">
        <v>7.5</v>
      </c>
      <c r="L27" s="35">
        <v>9</v>
      </c>
      <c r="M27" s="35"/>
      <c r="N27" s="35">
        <v>8.25</v>
      </c>
      <c r="O27" s="51">
        <v>10.000000000000014</v>
      </c>
      <c r="P27" s="51"/>
      <c r="Q27" s="35">
        <v>746.66035714285726</v>
      </c>
      <c r="S27" s="35">
        <v>1.75</v>
      </c>
      <c r="T27" s="35">
        <v>2.0499999999999998</v>
      </c>
      <c r="U27" s="35"/>
      <c r="V27" s="35">
        <v>1.9</v>
      </c>
      <c r="W27" s="51">
        <v>0</v>
      </c>
      <c r="X27" s="51"/>
      <c r="Y27" s="35">
        <v>171.95814285714289</v>
      </c>
    </row>
    <row r="28" spans="1:25">
      <c r="A28" s="168">
        <v>40153</v>
      </c>
      <c r="B28" s="44">
        <v>0.90764999999999996</v>
      </c>
      <c r="C28" s="35">
        <v>3</v>
      </c>
      <c r="D28" s="35">
        <v>3.2</v>
      </c>
      <c r="E28" s="35"/>
      <c r="F28" s="35">
        <v>3.1</v>
      </c>
      <c r="G28" s="51">
        <v>1.6393442622950829</v>
      </c>
      <c r="H28" s="51"/>
      <c r="I28" s="35">
        <v>281.37149999999997</v>
      </c>
      <c r="K28" s="35">
        <v>8</v>
      </c>
      <c r="L28" s="35">
        <v>9.5</v>
      </c>
      <c r="M28" s="35"/>
      <c r="N28">
        <v>8.75</v>
      </c>
      <c r="O28" s="51">
        <v>6.0606060606060623</v>
      </c>
      <c r="P28" s="51"/>
      <c r="Q28" s="35">
        <v>794.19375000000002</v>
      </c>
      <c r="S28" s="35">
        <v>1.75</v>
      </c>
      <c r="T28" s="35">
        <v>2.02</v>
      </c>
      <c r="U28" s="35"/>
      <c r="V28" s="35">
        <v>1.885</v>
      </c>
      <c r="W28" s="51">
        <v>-0.78947368421052033</v>
      </c>
      <c r="X28" s="51"/>
      <c r="Y28" s="35">
        <v>171.09202500000001</v>
      </c>
    </row>
    <row r="29" spans="1:25">
      <c r="A29" s="168">
        <v>40160</v>
      </c>
      <c r="B29" s="44">
        <v>0.90515000000000001</v>
      </c>
      <c r="C29" s="35">
        <v>2.95</v>
      </c>
      <c r="D29" s="35">
        <v>3.15</v>
      </c>
      <c r="E29" s="35"/>
      <c r="F29" s="35">
        <v>3.05</v>
      </c>
      <c r="G29" s="51">
        <v>-1.6129032258064626</v>
      </c>
      <c r="H29" s="51"/>
      <c r="I29" s="35">
        <v>276.07075000000003</v>
      </c>
      <c r="K29" s="35">
        <v>8.5</v>
      </c>
      <c r="L29" s="35">
        <v>10</v>
      </c>
      <c r="M29" s="35"/>
      <c r="N29">
        <v>9.25</v>
      </c>
      <c r="O29" s="51">
        <v>5.7142857142857224</v>
      </c>
      <c r="P29" s="51"/>
      <c r="Q29" s="35">
        <v>837.26374999999996</v>
      </c>
      <c r="S29" s="35">
        <v>1.7</v>
      </c>
      <c r="T29" s="35">
        <v>2</v>
      </c>
      <c r="U29" s="35"/>
      <c r="V29">
        <v>1.85</v>
      </c>
      <c r="W29" s="51">
        <v>-1.8567639257294388</v>
      </c>
      <c r="X29" s="51"/>
      <c r="Y29" s="35">
        <v>167.45275000000001</v>
      </c>
    </row>
    <row r="30" spans="1:25">
      <c r="A30" s="168">
        <v>40167</v>
      </c>
      <c r="B30" s="44">
        <v>0.89359299999999997</v>
      </c>
      <c r="C30" s="35">
        <v>2.95</v>
      </c>
      <c r="D30" s="35">
        <v>3.15</v>
      </c>
      <c r="E30" s="35"/>
      <c r="F30" s="35">
        <v>3.05</v>
      </c>
      <c r="G30" s="51">
        <v>0</v>
      </c>
      <c r="H30" s="51"/>
      <c r="I30" s="35">
        <v>272.54586499999999</v>
      </c>
      <c r="K30" s="35">
        <v>9</v>
      </c>
      <c r="L30" s="35">
        <v>10.5</v>
      </c>
      <c r="M30" s="35"/>
      <c r="N30">
        <v>9.75</v>
      </c>
      <c r="O30" s="51">
        <v>5.4054054054053893</v>
      </c>
      <c r="P30" s="51"/>
      <c r="Q30" s="35">
        <v>871.25317500000006</v>
      </c>
      <c r="S30" s="35">
        <v>1.75</v>
      </c>
      <c r="T30" s="35">
        <v>2</v>
      </c>
      <c r="U30" s="35"/>
      <c r="V30">
        <v>1.875</v>
      </c>
      <c r="W30" s="51">
        <v>1.3513513513513402</v>
      </c>
      <c r="X30" s="51"/>
      <c r="Y30" s="35">
        <v>167.5486875</v>
      </c>
    </row>
    <row r="31" spans="1:25">
      <c r="A31" s="168">
        <v>40174</v>
      </c>
      <c r="B31" s="44">
        <v>0.89556400000000003</v>
      </c>
      <c r="C31" s="35">
        <v>3</v>
      </c>
      <c r="D31" s="35">
        <v>3.2</v>
      </c>
      <c r="E31" s="35"/>
      <c r="F31" s="35">
        <v>3.1</v>
      </c>
      <c r="G31" s="51">
        <v>1.6393442622950829</v>
      </c>
      <c r="H31" s="51"/>
      <c r="I31" s="35">
        <v>277.62484000000001</v>
      </c>
      <c r="K31" s="35">
        <v>9.5</v>
      </c>
      <c r="L31" s="35">
        <v>11</v>
      </c>
      <c r="M31" s="35"/>
      <c r="N31">
        <v>10.25</v>
      </c>
      <c r="O31" s="51">
        <v>5.1282051282051384</v>
      </c>
      <c r="P31" s="51"/>
      <c r="Q31" s="35">
        <v>917.95310000000006</v>
      </c>
      <c r="S31" s="35">
        <v>1.7</v>
      </c>
      <c r="T31" s="35">
        <v>2</v>
      </c>
      <c r="U31" s="35"/>
      <c r="V31">
        <v>1.85</v>
      </c>
      <c r="W31" s="51">
        <v>-1.3333333333333286</v>
      </c>
      <c r="X31" s="51"/>
      <c r="Y31" s="35">
        <v>165.67934000000002</v>
      </c>
    </row>
    <row r="32" spans="1:25">
      <c r="A32" s="168">
        <v>40181</v>
      </c>
      <c r="B32" s="44">
        <v>0.89617599999999997</v>
      </c>
      <c r="C32" s="35">
        <v>3</v>
      </c>
      <c r="D32" s="35">
        <v>3.2</v>
      </c>
      <c r="F32" s="35">
        <v>3.1</v>
      </c>
      <c r="G32" s="51">
        <v>0</v>
      </c>
      <c r="H32" s="51" t="s">
        <v>46</v>
      </c>
      <c r="I32" s="35">
        <v>277.81456000000003</v>
      </c>
      <c r="K32" s="35">
        <v>9.5</v>
      </c>
      <c r="L32" s="35">
        <v>11</v>
      </c>
      <c r="N32" s="35">
        <v>10.25</v>
      </c>
      <c r="O32" s="51">
        <v>0</v>
      </c>
      <c r="P32" s="51" t="s">
        <v>46</v>
      </c>
      <c r="Q32" s="35">
        <v>918.58039999999994</v>
      </c>
      <c r="S32" s="35">
        <v>1.7</v>
      </c>
      <c r="T32" s="35">
        <v>2</v>
      </c>
      <c r="V32" s="35">
        <v>1.85</v>
      </c>
      <c r="W32" s="51">
        <v>0</v>
      </c>
      <c r="X32" s="51" t="s">
        <v>46</v>
      </c>
      <c r="Y32" s="35">
        <v>165.79256000000001</v>
      </c>
    </row>
    <row r="33" spans="1:25">
      <c r="A33" s="168">
        <v>40188</v>
      </c>
      <c r="B33" s="44">
        <v>0.89499285714285703</v>
      </c>
      <c r="C33" s="35">
        <v>3</v>
      </c>
      <c r="D33" s="35">
        <v>3.2</v>
      </c>
      <c r="E33" s="35"/>
      <c r="F33" s="35">
        <v>3.1</v>
      </c>
      <c r="G33" s="51">
        <v>0</v>
      </c>
      <c r="H33" s="51" t="s">
        <v>46</v>
      </c>
      <c r="I33" s="35">
        <v>277.44778571428566</v>
      </c>
      <c r="K33" s="35">
        <v>8.5</v>
      </c>
      <c r="L33" s="35">
        <v>10</v>
      </c>
      <c r="M33" s="35"/>
      <c r="N33" s="35">
        <v>9.25</v>
      </c>
      <c r="O33" s="51">
        <v>-9.7560975609756042</v>
      </c>
      <c r="P33" s="51" t="s">
        <v>46</v>
      </c>
      <c r="Q33" s="35">
        <v>827.86839285714268</v>
      </c>
      <c r="S33" s="35">
        <v>1.7</v>
      </c>
      <c r="T33" s="35">
        <v>2</v>
      </c>
      <c r="U33" s="35"/>
      <c r="V33" s="35">
        <v>1.85</v>
      </c>
      <c r="W33" s="51">
        <v>0</v>
      </c>
      <c r="X33" s="51" t="s">
        <v>46</v>
      </c>
      <c r="Y33" s="35">
        <v>165.57367857142856</v>
      </c>
    </row>
    <row r="34" spans="1:25">
      <c r="A34" s="168">
        <v>40195</v>
      </c>
      <c r="B34" s="44">
        <v>0.890957</v>
      </c>
      <c r="C34" s="35">
        <v>2.9</v>
      </c>
      <c r="D34" s="35">
        <v>3.2</v>
      </c>
      <c r="E34" s="35"/>
      <c r="F34" s="35">
        <v>3.05</v>
      </c>
      <c r="G34" s="51">
        <v>-1.6129032258064626</v>
      </c>
      <c r="H34" s="51" t="s">
        <v>46</v>
      </c>
      <c r="I34" s="35">
        <v>271.74188500000002</v>
      </c>
      <c r="J34" s="35"/>
      <c r="K34" s="35">
        <v>8</v>
      </c>
      <c r="L34" s="35">
        <v>9</v>
      </c>
      <c r="M34" s="35"/>
      <c r="N34" s="35">
        <v>8.5</v>
      </c>
      <c r="O34" s="51">
        <v>-8.1081081081080981</v>
      </c>
      <c r="P34" s="51" t="s">
        <v>46</v>
      </c>
      <c r="Q34" s="35">
        <v>757.31344999999999</v>
      </c>
      <c r="S34" s="35">
        <v>1.65</v>
      </c>
      <c r="T34" s="35">
        <v>2</v>
      </c>
      <c r="U34" s="35"/>
      <c r="V34" s="35">
        <v>1.825</v>
      </c>
      <c r="W34" s="51">
        <v>-1.3513513513513544</v>
      </c>
      <c r="X34" s="51" t="s">
        <v>46</v>
      </c>
      <c r="Y34" s="35">
        <v>162.59965249999999</v>
      </c>
    </row>
    <row r="35" spans="1:25">
      <c r="A35" s="168">
        <v>40202</v>
      </c>
      <c r="B35" s="44">
        <v>0.87523571428571412</v>
      </c>
      <c r="C35" s="35">
        <v>2.9</v>
      </c>
      <c r="D35" s="35">
        <v>3.2</v>
      </c>
      <c r="E35" s="35"/>
      <c r="F35" s="35">
        <v>3.05</v>
      </c>
      <c r="G35" s="51">
        <v>0</v>
      </c>
      <c r="H35" s="51" t="s">
        <v>46</v>
      </c>
      <c r="I35" s="35">
        <v>266.94689285714281</v>
      </c>
      <c r="J35" s="35"/>
      <c r="K35" s="35">
        <v>7.5</v>
      </c>
      <c r="L35" s="35">
        <v>8.5</v>
      </c>
      <c r="M35" s="35"/>
      <c r="N35" s="35">
        <v>8</v>
      </c>
      <c r="O35" s="51">
        <v>-5.8823529411764781</v>
      </c>
      <c r="P35" s="51" t="s">
        <v>46</v>
      </c>
      <c r="Q35" s="35">
        <v>700.18857142857132</v>
      </c>
      <c r="S35" s="35">
        <v>1.6</v>
      </c>
      <c r="T35" s="35">
        <v>1.9</v>
      </c>
      <c r="U35" s="35"/>
      <c r="V35" s="35">
        <v>1.75</v>
      </c>
      <c r="W35" s="51">
        <v>-4.1095890410958873</v>
      </c>
      <c r="X35" s="51" t="s">
        <v>46</v>
      </c>
      <c r="Y35" s="35">
        <v>153.16624999999996</v>
      </c>
    </row>
    <row r="36" spans="1:25">
      <c r="A36" s="168">
        <v>40209</v>
      </c>
      <c r="B36" s="44">
        <v>0.86983571428571427</v>
      </c>
      <c r="C36" s="35">
        <v>2.9</v>
      </c>
      <c r="D36" s="35">
        <v>3.2</v>
      </c>
      <c r="E36" s="35"/>
      <c r="F36" s="35">
        <v>3.05</v>
      </c>
      <c r="G36" s="51">
        <v>0</v>
      </c>
      <c r="H36" s="51" t="s">
        <v>46</v>
      </c>
      <c r="I36" s="35">
        <v>265.29989285714282</v>
      </c>
      <c r="J36" s="35"/>
      <c r="K36" s="35">
        <v>7.3</v>
      </c>
      <c r="L36" s="35">
        <v>8.3000000000000007</v>
      </c>
      <c r="M36" s="35"/>
      <c r="N36" s="35">
        <v>7.8000000000000007</v>
      </c>
      <c r="O36" s="51">
        <v>-2.4999999999999858</v>
      </c>
      <c r="P36" s="51" t="s">
        <v>46</v>
      </c>
      <c r="Q36" s="35">
        <v>678.47185714285717</v>
      </c>
      <c r="S36" s="35">
        <v>1.55</v>
      </c>
      <c r="T36" s="35">
        <v>1.85</v>
      </c>
      <c r="U36" s="35"/>
      <c r="V36" s="35">
        <v>1.7000000000000002</v>
      </c>
      <c r="W36" s="51">
        <v>-2.857142857142847</v>
      </c>
      <c r="X36" s="51" t="s">
        <v>46</v>
      </c>
      <c r="Y36" s="35">
        <v>147.87207142857145</v>
      </c>
    </row>
    <row r="37" spans="1:25">
      <c r="A37" s="168">
        <v>40216</v>
      </c>
      <c r="B37" s="44">
        <v>0.87299000000000004</v>
      </c>
      <c r="C37" s="35">
        <v>2.9</v>
      </c>
      <c r="D37" s="35">
        <v>3.25</v>
      </c>
      <c r="E37" s="35"/>
      <c r="F37" s="35">
        <v>3.0750000000000002</v>
      </c>
      <c r="G37" s="51">
        <v>0.81967213114755566</v>
      </c>
      <c r="H37" s="51" t="s">
        <v>46</v>
      </c>
      <c r="I37" s="35">
        <v>268.44442500000002</v>
      </c>
      <c r="J37" s="35"/>
      <c r="K37" s="35">
        <v>7</v>
      </c>
      <c r="L37" s="35">
        <v>8</v>
      </c>
      <c r="M37" s="35"/>
      <c r="N37" s="35">
        <v>7.5</v>
      </c>
      <c r="O37" s="51">
        <v>-3.8461538461538538</v>
      </c>
      <c r="P37" s="51" t="s">
        <v>46</v>
      </c>
      <c r="Q37" s="35">
        <v>654.74250000000006</v>
      </c>
      <c r="S37" s="35">
        <v>1.5</v>
      </c>
      <c r="T37" s="35">
        <v>1.8</v>
      </c>
      <c r="U37" s="35"/>
      <c r="V37" s="35">
        <v>1.65</v>
      </c>
      <c r="W37" s="51">
        <v>-2.9411764705882462</v>
      </c>
      <c r="X37" s="51" t="s">
        <v>46</v>
      </c>
      <c r="Y37" s="35">
        <v>144.04335</v>
      </c>
    </row>
    <row r="38" spans="1:25">
      <c r="A38" s="168">
        <v>40223</v>
      </c>
      <c r="B38" s="44">
        <v>0.87503571428571425</v>
      </c>
      <c r="C38" s="35">
        <v>3</v>
      </c>
      <c r="D38" s="35">
        <v>3.3</v>
      </c>
      <c r="E38" s="35"/>
      <c r="F38" s="35">
        <v>3.15</v>
      </c>
      <c r="G38" s="51">
        <v>2.4390243902439011</v>
      </c>
      <c r="H38" s="51" t="s">
        <v>46</v>
      </c>
      <c r="I38" s="35">
        <v>275.63624999999996</v>
      </c>
      <c r="J38" s="35"/>
      <c r="K38" s="35">
        <v>7</v>
      </c>
      <c r="L38" s="35">
        <v>8</v>
      </c>
      <c r="M38" s="35"/>
      <c r="N38" s="35">
        <v>7.5</v>
      </c>
      <c r="O38" s="51">
        <v>0</v>
      </c>
      <c r="P38" s="51" t="s">
        <v>46</v>
      </c>
      <c r="Q38" s="35">
        <v>656.27678571428567</v>
      </c>
      <c r="S38" s="35">
        <v>1.5</v>
      </c>
      <c r="T38" s="35">
        <v>1.8</v>
      </c>
      <c r="U38" s="35"/>
      <c r="V38" s="35">
        <v>1.65</v>
      </c>
      <c r="W38" s="51">
        <v>0</v>
      </c>
      <c r="X38" s="51" t="s">
        <v>46</v>
      </c>
      <c r="Y38" s="35">
        <v>144.38089285714284</v>
      </c>
    </row>
    <row r="39" spans="1:25">
      <c r="A39" s="168">
        <v>40230</v>
      </c>
      <c r="B39" s="44">
        <v>0.87188571428571426</v>
      </c>
      <c r="C39" s="35">
        <v>3</v>
      </c>
      <c r="D39" s="35">
        <v>3.3</v>
      </c>
      <c r="E39" s="35"/>
      <c r="F39" s="35">
        <v>3.15</v>
      </c>
      <c r="G39" s="51">
        <v>0</v>
      </c>
      <c r="H39" s="51" t="s">
        <v>46</v>
      </c>
      <c r="I39" s="35">
        <v>274.64400000000001</v>
      </c>
      <c r="J39" s="35"/>
      <c r="K39" s="35">
        <v>7</v>
      </c>
      <c r="L39" s="35">
        <v>8</v>
      </c>
      <c r="M39" s="35"/>
      <c r="N39" s="35">
        <v>7.5</v>
      </c>
      <c r="O39" s="51">
        <v>0</v>
      </c>
      <c r="P39" s="51" t="s">
        <v>46</v>
      </c>
      <c r="Q39" s="35">
        <v>653.91428571428571</v>
      </c>
      <c r="S39" s="35">
        <v>1.5</v>
      </c>
      <c r="T39" s="35">
        <v>1.75</v>
      </c>
      <c r="U39" s="35"/>
      <c r="V39" s="35">
        <v>1.625</v>
      </c>
      <c r="W39" s="51">
        <v>-1.5151515151515156</v>
      </c>
      <c r="X39" s="51" t="s">
        <v>46</v>
      </c>
      <c r="Y39" s="35">
        <v>141.68142857142857</v>
      </c>
    </row>
    <row r="40" spans="1:25">
      <c r="A40" s="168">
        <v>40237</v>
      </c>
      <c r="B40" s="44">
        <v>0.8831428571428569</v>
      </c>
      <c r="C40" s="35">
        <v>3</v>
      </c>
      <c r="D40" s="35">
        <v>3.3</v>
      </c>
      <c r="E40" s="35"/>
      <c r="F40" s="35">
        <v>3.15</v>
      </c>
      <c r="G40" s="51">
        <v>0</v>
      </c>
      <c r="H40" s="51" t="s">
        <v>46</v>
      </c>
      <c r="I40" s="35">
        <v>278.18999999999988</v>
      </c>
      <c r="J40" s="35"/>
      <c r="K40" s="35">
        <v>6.9</v>
      </c>
      <c r="L40" s="35">
        <v>7.8</v>
      </c>
      <c r="M40" s="35"/>
      <c r="N40" s="35">
        <v>7.35</v>
      </c>
      <c r="O40" s="51">
        <v>-2</v>
      </c>
      <c r="P40" s="51" t="s">
        <v>46</v>
      </c>
      <c r="Q40" s="35">
        <v>649.10999999999979</v>
      </c>
      <c r="S40" s="35">
        <v>1.45</v>
      </c>
      <c r="T40" s="35">
        <v>1.7</v>
      </c>
      <c r="U40" s="35"/>
      <c r="V40" s="35">
        <v>1.575</v>
      </c>
      <c r="W40" s="51">
        <v>-3.0769230769230802</v>
      </c>
      <c r="X40" s="51" t="s">
        <v>46</v>
      </c>
      <c r="Y40" s="35">
        <v>139.09499999999994</v>
      </c>
    </row>
    <row r="41" spans="1:25">
      <c r="A41" s="168">
        <v>40244</v>
      </c>
      <c r="B41" s="44">
        <v>0.90306428571428565</v>
      </c>
      <c r="C41" s="35">
        <v>2.95</v>
      </c>
      <c r="D41" s="35">
        <v>3.25</v>
      </c>
      <c r="E41" s="35"/>
      <c r="F41" s="35">
        <v>3.1</v>
      </c>
      <c r="G41" s="51">
        <v>-1.5873015873015817</v>
      </c>
      <c r="H41" s="51" t="s">
        <v>46</v>
      </c>
      <c r="I41" s="35">
        <v>279.94992857142853</v>
      </c>
      <c r="J41" s="35"/>
      <c r="K41" s="35">
        <v>6.8</v>
      </c>
      <c r="L41" s="35">
        <v>7.8</v>
      </c>
      <c r="M41" s="35"/>
      <c r="N41" s="35">
        <v>7.3</v>
      </c>
      <c r="O41" s="51">
        <v>-0.68027210884353906</v>
      </c>
      <c r="P41" s="51" t="s">
        <v>46</v>
      </c>
      <c r="Q41" s="35">
        <v>659.23692857142851</v>
      </c>
      <c r="S41" s="35">
        <v>1.4</v>
      </c>
      <c r="T41" s="35">
        <v>1.7</v>
      </c>
      <c r="U41" s="35"/>
      <c r="V41" s="35">
        <v>1.5499999999999998</v>
      </c>
      <c r="W41" s="51">
        <v>-1.5873015873015959</v>
      </c>
      <c r="X41" s="51" t="s">
        <v>46</v>
      </c>
      <c r="Y41" s="35">
        <v>139.97496428571426</v>
      </c>
    </row>
    <row r="42" spans="1:25">
      <c r="A42" s="168">
        <v>40251</v>
      </c>
      <c r="B42" s="44">
        <v>0.90684285714285706</v>
      </c>
      <c r="C42" s="35">
        <v>2.95</v>
      </c>
      <c r="D42" s="35">
        <v>3.25</v>
      </c>
      <c r="E42" s="35"/>
      <c r="F42" s="35">
        <v>3.1</v>
      </c>
      <c r="G42" s="51">
        <v>0</v>
      </c>
      <c r="H42" s="51" t="s">
        <v>46</v>
      </c>
      <c r="I42" s="35">
        <v>281.1212857142857</v>
      </c>
      <c r="K42" s="35">
        <v>6.8</v>
      </c>
      <c r="L42" s="35">
        <v>7.8</v>
      </c>
      <c r="M42" s="35"/>
      <c r="N42" s="35">
        <v>7.3</v>
      </c>
      <c r="O42" s="51">
        <v>0</v>
      </c>
      <c r="P42" s="51" t="s">
        <v>46</v>
      </c>
      <c r="Q42" s="35">
        <v>661.99528571428573</v>
      </c>
      <c r="S42" s="35">
        <v>1.4</v>
      </c>
      <c r="T42" s="35">
        <v>1.7</v>
      </c>
      <c r="U42" s="35"/>
      <c r="V42" s="35">
        <v>1.5499999999999998</v>
      </c>
      <c r="W42" s="51">
        <v>0</v>
      </c>
      <c r="X42" s="51" t="s">
        <v>46</v>
      </c>
      <c r="Y42" s="35">
        <v>140.56064285714282</v>
      </c>
    </row>
    <row r="43" spans="1:25">
      <c r="A43" s="168">
        <v>40258</v>
      </c>
      <c r="B43" s="44">
        <v>0.90069999999999983</v>
      </c>
      <c r="C43" s="35">
        <v>3</v>
      </c>
      <c r="D43" s="35">
        <v>3.25</v>
      </c>
      <c r="E43" s="35"/>
      <c r="F43" s="35">
        <v>3.125</v>
      </c>
      <c r="G43" s="51">
        <v>0.80645161290323131</v>
      </c>
      <c r="H43" s="51" t="s">
        <v>46</v>
      </c>
      <c r="I43" s="35">
        <v>281.46874999999994</v>
      </c>
      <c r="K43" s="35">
        <v>7.2</v>
      </c>
      <c r="L43" s="35">
        <v>8.5</v>
      </c>
      <c r="M43" s="35"/>
      <c r="N43" s="35">
        <v>7.85</v>
      </c>
      <c r="O43" s="51">
        <v>7.534246575342479</v>
      </c>
      <c r="P43" s="51" t="s">
        <v>46</v>
      </c>
      <c r="Q43" s="35">
        <v>707.04949999999985</v>
      </c>
      <c r="S43" s="35">
        <v>1.5</v>
      </c>
      <c r="T43" s="35">
        <v>1.75</v>
      </c>
      <c r="U43" s="35"/>
      <c r="V43" s="35">
        <v>1.625</v>
      </c>
      <c r="W43" s="51">
        <v>4.8387096774193736</v>
      </c>
      <c r="X43" s="51" t="s">
        <v>46</v>
      </c>
      <c r="Y43" s="35">
        <v>146.36374999999998</v>
      </c>
    </row>
    <row r="44" spans="1:25">
      <c r="A44" s="168">
        <v>40265</v>
      </c>
      <c r="B44" s="44">
        <v>0.89768571428571431</v>
      </c>
      <c r="C44" s="35">
        <v>3</v>
      </c>
      <c r="D44" s="35">
        <v>3.3</v>
      </c>
      <c r="E44" s="35"/>
      <c r="F44" s="35">
        <v>3.15</v>
      </c>
      <c r="G44" s="51">
        <v>0.79999999999999716</v>
      </c>
      <c r="H44" s="51" t="s">
        <v>46</v>
      </c>
      <c r="I44" s="35">
        <v>282.77100000000002</v>
      </c>
      <c r="K44" s="35">
        <v>7.2</v>
      </c>
      <c r="L44" s="35">
        <v>8.5</v>
      </c>
      <c r="M44" s="35"/>
      <c r="N44" s="35">
        <v>7.85</v>
      </c>
      <c r="O44" s="51">
        <v>0</v>
      </c>
      <c r="P44" s="51" t="s">
        <v>46</v>
      </c>
      <c r="Q44" s="35">
        <v>704.68328571428572</v>
      </c>
      <c r="S44" s="35">
        <v>1.5</v>
      </c>
      <c r="T44" s="35">
        <v>1.75</v>
      </c>
      <c r="U44" s="35"/>
      <c r="V44" s="35">
        <v>1.625</v>
      </c>
      <c r="W44" s="51">
        <v>0</v>
      </c>
      <c r="X44" s="51" t="s">
        <v>46</v>
      </c>
      <c r="Y44" s="35">
        <v>145.87392857142859</v>
      </c>
    </row>
    <row r="45" spans="1:25">
      <c r="A45" s="168">
        <v>40272</v>
      </c>
      <c r="B45" s="44">
        <v>0.89106428571428575</v>
      </c>
      <c r="C45" s="35">
        <v>3</v>
      </c>
      <c r="D45" s="35">
        <v>3.3</v>
      </c>
      <c r="E45" s="35"/>
      <c r="F45" s="35">
        <v>3.15</v>
      </c>
      <c r="G45" s="51">
        <v>0</v>
      </c>
      <c r="H45" s="51" t="s">
        <v>46</v>
      </c>
      <c r="I45" s="35">
        <v>280.68525</v>
      </c>
      <c r="K45" s="35">
        <v>7.5</v>
      </c>
      <c r="L45" s="35">
        <v>8.8000000000000007</v>
      </c>
      <c r="M45" s="35"/>
      <c r="N45" s="35">
        <v>8.15</v>
      </c>
      <c r="O45" s="51">
        <v>3.8216560509554114</v>
      </c>
      <c r="P45" s="51" t="s">
        <v>46</v>
      </c>
      <c r="Q45" s="35">
        <v>726.21739285714295</v>
      </c>
      <c r="S45" s="35">
        <v>1.5</v>
      </c>
      <c r="T45" s="35">
        <v>1.75</v>
      </c>
      <c r="U45" s="35"/>
      <c r="V45" s="35">
        <v>1.625</v>
      </c>
      <c r="W45" s="51">
        <v>0</v>
      </c>
      <c r="X45" s="51" t="s">
        <v>46</v>
      </c>
      <c r="Y45" s="35">
        <v>144.79794642857144</v>
      </c>
    </row>
    <row r="46" spans="1:25">
      <c r="A46" s="168">
        <v>40279</v>
      </c>
      <c r="B46" s="44">
        <v>0.87856428571428569</v>
      </c>
      <c r="C46" s="35">
        <v>3</v>
      </c>
      <c r="D46" s="35">
        <v>3.3</v>
      </c>
      <c r="E46" s="35"/>
      <c r="F46" s="35">
        <v>3.15</v>
      </c>
      <c r="G46" s="51">
        <v>0</v>
      </c>
      <c r="H46" s="51" t="s">
        <v>46</v>
      </c>
      <c r="I46" s="35">
        <v>276.74775</v>
      </c>
      <c r="K46" s="35">
        <v>7.5</v>
      </c>
      <c r="L46" s="35">
        <v>8.5</v>
      </c>
      <c r="M46" s="35"/>
      <c r="N46" s="35">
        <v>8</v>
      </c>
      <c r="O46" s="51">
        <v>-1.8404907975460105</v>
      </c>
      <c r="P46" s="51" t="s">
        <v>46</v>
      </c>
      <c r="Q46" s="35">
        <v>702.85142857142853</v>
      </c>
      <c r="S46" s="35">
        <v>1.5</v>
      </c>
      <c r="T46" s="35">
        <v>1.75</v>
      </c>
      <c r="U46" s="35"/>
      <c r="V46" s="35">
        <v>1.625</v>
      </c>
      <c r="W46" s="51">
        <v>0</v>
      </c>
      <c r="X46" s="51" t="s">
        <v>46</v>
      </c>
      <c r="Y46" s="35">
        <v>142.76669642857144</v>
      </c>
    </row>
    <row r="47" spans="1:25">
      <c r="A47" s="168">
        <v>40286</v>
      </c>
      <c r="B47" s="44">
        <v>0.87837857142857145</v>
      </c>
      <c r="C47" s="35">
        <v>3</v>
      </c>
      <c r="D47" s="35">
        <v>3.3</v>
      </c>
      <c r="E47" s="35"/>
      <c r="F47" s="35">
        <v>3.15</v>
      </c>
      <c r="G47" s="51">
        <v>0</v>
      </c>
      <c r="H47" s="51" t="s">
        <v>46</v>
      </c>
      <c r="I47" s="35">
        <v>276.68925000000002</v>
      </c>
      <c r="K47" s="35">
        <v>7.5</v>
      </c>
      <c r="L47" s="35">
        <v>8.5</v>
      </c>
      <c r="M47" s="35"/>
      <c r="N47" s="35">
        <v>8</v>
      </c>
      <c r="O47" s="51">
        <v>0</v>
      </c>
      <c r="P47" s="51" t="s">
        <v>46</v>
      </c>
      <c r="Q47" s="35">
        <v>702.70285714285717</v>
      </c>
      <c r="S47" s="35">
        <v>1.5</v>
      </c>
      <c r="T47" s="35">
        <v>1.75</v>
      </c>
      <c r="U47" s="35"/>
      <c r="V47" s="35">
        <v>1.625</v>
      </c>
      <c r="W47" s="51">
        <v>0</v>
      </c>
      <c r="X47" s="51" t="s">
        <v>46</v>
      </c>
      <c r="Y47" s="35">
        <v>142.73651785714284</v>
      </c>
    </row>
    <row r="48" spans="1:25">
      <c r="A48" s="168">
        <v>40293</v>
      </c>
      <c r="B48" s="44">
        <v>0.87206428571428574</v>
      </c>
      <c r="C48" s="35">
        <v>3</v>
      </c>
      <c r="D48" s="35">
        <v>3.3</v>
      </c>
      <c r="E48" s="35"/>
      <c r="F48" s="35">
        <v>3.15</v>
      </c>
      <c r="G48" s="51">
        <v>0</v>
      </c>
      <c r="H48" s="51" t="s">
        <v>46</v>
      </c>
      <c r="I48" s="35">
        <v>274.70024999999998</v>
      </c>
      <c r="K48" s="35">
        <v>7.3</v>
      </c>
      <c r="L48" s="35">
        <v>8.3000000000000007</v>
      </c>
      <c r="M48" s="35"/>
      <c r="N48" s="35">
        <v>7.8000000000000007</v>
      </c>
      <c r="O48" s="51">
        <v>-2.4999999999999858</v>
      </c>
      <c r="P48" s="51" t="s">
        <v>46</v>
      </c>
      <c r="Q48" s="35">
        <v>680.21014285714296</v>
      </c>
      <c r="S48" s="35">
        <v>1.5</v>
      </c>
      <c r="T48" s="35">
        <v>1.75</v>
      </c>
      <c r="U48" s="35"/>
      <c r="V48" s="35">
        <v>1.625</v>
      </c>
      <c r="W48" s="51">
        <v>0</v>
      </c>
      <c r="X48" s="51" t="s">
        <v>46</v>
      </c>
      <c r="Y48" s="35">
        <v>141.71044642857143</v>
      </c>
    </row>
    <row r="49" spans="1:25">
      <c r="A49" s="168">
        <v>40300</v>
      </c>
      <c r="B49" s="44">
        <v>0.8680000000000001</v>
      </c>
      <c r="C49" s="35">
        <v>3.05</v>
      </c>
      <c r="D49" s="35">
        <v>3.3</v>
      </c>
      <c r="E49" s="35"/>
      <c r="F49" s="35">
        <v>3.1749999999999998</v>
      </c>
      <c r="G49" s="51">
        <v>0.79365079365078373</v>
      </c>
      <c r="H49" s="51" t="s">
        <v>46</v>
      </c>
      <c r="I49" s="35">
        <v>275.58999999999997</v>
      </c>
      <c r="K49" s="35">
        <v>7</v>
      </c>
      <c r="L49" s="35">
        <v>8</v>
      </c>
      <c r="M49" s="35"/>
      <c r="N49" s="35">
        <v>7.5</v>
      </c>
      <c r="O49" s="51">
        <v>-3.8461538461538538</v>
      </c>
      <c r="P49" s="51" t="s">
        <v>46</v>
      </c>
      <c r="Q49" s="35">
        <v>651.00000000000011</v>
      </c>
      <c r="S49" s="35">
        <v>1.5</v>
      </c>
      <c r="T49" s="35">
        <v>1.75</v>
      </c>
      <c r="U49" s="35"/>
      <c r="V49" s="35">
        <v>1.625</v>
      </c>
      <c r="W49" s="51">
        <v>0</v>
      </c>
      <c r="X49" s="51" t="s">
        <v>46</v>
      </c>
      <c r="Y49" s="35">
        <v>141.05000000000001</v>
      </c>
    </row>
    <row r="50" spans="1:25">
      <c r="A50" s="168">
        <v>40307</v>
      </c>
      <c r="B50" s="44">
        <v>0.8622428571428572</v>
      </c>
      <c r="C50" s="35">
        <v>3.05</v>
      </c>
      <c r="D50" s="35">
        <v>3.3</v>
      </c>
      <c r="E50" s="35"/>
      <c r="F50" s="35">
        <v>3.1749999999999998</v>
      </c>
      <c r="G50" s="51">
        <v>0</v>
      </c>
      <c r="H50" s="51" t="s">
        <v>46</v>
      </c>
      <c r="I50" s="35">
        <v>273.76210714285713</v>
      </c>
      <c r="K50" s="35">
        <v>7</v>
      </c>
      <c r="L50" s="35">
        <v>8</v>
      </c>
      <c r="M50" s="35"/>
      <c r="N50" s="35">
        <v>7.5</v>
      </c>
      <c r="O50" s="51">
        <v>0</v>
      </c>
      <c r="P50" s="51" t="s">
        <v>46</v>
      </c>
      <c r="Q50" s="35">
        <v>646.68214285714294</v>
      </c>
      <c r="S50" s="35">
        <v>1.55</v>
      </c>
      <c r="T50" s="35">
        <v>1.75</v>
      </c>
      <c r="U50" s="35"/>
      <c r="V50" s="35">
        <v>1.65</v>
      </c>
      <c r="W50" s="51">
        <v>1.538461538461533</v>
      </c>
      <c r="X50" s="51" t="s">
        <v>46</v>
      </c>
      <c r="Y50" s="35">
        <v>142.27007142857141</v>
      </c>
    </row>
    <row r="51" spans="1:25">
      <c r="A51" s="168">
        <v>40314</v>
      </c>
      <c r="B51" s="44">
        <v>0.85832857142857144</v>
      </c>
      <c r="C51" s="35">
        <v>3.05</v>
      </c>
      <c r="D51" s="35">
        <v>3.3</v>
      </c>
      <c r="E51" s="35"/>
      <c r="F51" s="35">
        <v>3.1749999999999998</v>
      </c>
      <c r="G51" s="51">
        <v>0</v>
      </c>
      <c r="H51" s="51" t="s">
        <v>46</v>
      </c>
      <c r="I51" s="35">
        <v>272.5193214285714</v>
      </c>
      <c r="K51" s="35">
        <v>7.5</v>
      </c>
      <c r="L51" s="35">
        <v>8.1999999999999993</v>
      </c>
      <c r="M51" s="35"/>
      <c r="N51" s="35">
        <v>7.85</v>
      </c>
      <c r="O51" s="51">
        <v>4.6666666666666572</v>
      </c>
      <c r="P51" s="51" t="s">
        <v>46</v>
      </c>
      <c r="Q51" s="35">
        <v>673.78792857142855</v>
      </c>
      <c r="S51" s="35">
        <v>1.55</v>
      </c>
      <c r="T51" s="35">
        <v>1.75</v>
      </c>
      <c r="U51" s="35"/>
      <c r="V51" s="35">
        <v>1.65</v>
      </c>
      <c r="W51" s="51">
        <v>0</v>
      </c>
      <c r="X51" s="51" t="s">
        <v>46</v>
      </c>
      <c r="Y51" s="35">
        <v>141.62421428571429</v>
      </c>
    </row>
    <row r="52" spans="1:25">
      <c r="A52" s="168">
        <v>40321</v>
      </c>
      <c r="B52" s="44">
        <v>0.86208571428571434</v>
      </c>
      <c r="C52" s="35">
        <v>3.08</v>
      </c>
      <c r="D52" s="35">
        <v>3.3</v>
      </c>
      <c r="E52" s="35"/>
      <c r="F52" s="35">
        <v>3.19</v>
      </c>
      <c r="G52" s="51">
        <v>0.47244094488189603</v>
      </c>
      <c r="H52" s="51" t="s">
        <v>46</v>
      </c>
      <c r="I52" s="35">
        <v>275.00534285714286</v>
      </c>
      <c r="K52" s="35">
        <v>7.5</v>
      </c>
      <c r="L52" s="35">
        <v>9</v>
      </c>
      <c r="M52" s="35"/>
      <c r="N52" s="35">
        <v>8.25</v>
      </c>
      <c r="O52" s="51">
        <v>5.0955414012738913</v>
      </c>
      <c r="P52" s="51" t="s">
        <v>46</v>
      </c>
      <c r="Q52" s="35">
        <v>711.22071428571439</v>
      </c>
      <c r="S52" s="35">
        <v>1.55</v>
      </c>
      <c r="T52" s="35">
        <v>1.75</v>
      </c>
      <c r="U52" s="35"/>
      <c r="V52" s="35">
        <v>1.65</v>
      </c>
      <c r="W52" s="51">
        <v>0</v>
      </c>
      <c r="X52" s="51" t="s">
        <v>46</v>
      </c>
      <c r="Y52" s="35">
        <v>142.24414285714286</v>
      </c>
    </row>
    <row r="53" spans="1:25">
      <c r="A53" s="168">
        <v>40328</v>
      </c>
      <c r="B53" s="44">
        <v>0.85486428571428574</v>
      </c>
      <c r="C53" s="35">
        <v>3.12</v>
      </c>
      <c r="D53" s="35">
        <v>3.4</v>
      </c>
      <c r="E53" s="35"/>
      <c r="F53" s="35">
        <v>3.26</v>
      </c>
      <c r="G53" s="51">
        <v>2.1943573667711576</v>
      </c>
      <c r="H53" s="51" t="s">
        <v>46</v>
      </c>
      <c r="I53" s="35">
        <v>278.68575714285714</v>
      </c>
      <c r="K53" s="35">
        <v>8</v>
      </c>
      <c r="L53" s="35">
        <v>9</v>
      </c>
      <c r="M53" s="35"/>
      <c r="N53" s="35">
        <v>7.8666666666666671</v>
      </c>
      <c r="O53" s="51">
        <v>-4.6464646464646364</v>
      </c>
      <c r="P53" s="51" t="s">
        <v>46</v>
      </c>
      <c r="Q53" s="35">
        <v>672.49323809523821</v>
      </c>
      <c r="S53" s="35">
        <v>1.65</v>
      </c>
      <c r="T53" s="35">
        <v>1.8</v>
      </c>
      <c r="U53" s="35"/>
      <c r="V53" s="35">
        <v>1.6500000000000001</v>
      </c>
      <c r="W53" s="51">
        <v>0</v>
      </c>
      <c r="X53" s="51" t="s">
        <v>46</v>
      </c>
      <c r="Y53" s="35">
        <v>141.05260714285717</v>
      </c>
    </row>
    <row r="54" spans="1:25">
      <c r="A54" s="168">
        <v>40335</v>
      </c>
      <c r="B54" s="44">
        <v>0.83676142857142843</v>
      </c>
      <c r="C54" s="35">
        <v>3.15</v>
      </c>
      <c r="D54" s="35">
        <v>3.45</v>
      </c>
      <c r="E54" s="35"/>
      <c r="F54" s="35">
        <v>3.3</v>
      </c>
      <c r="G54" s="51">
        <v>1.2269938650306642</v>
      </c>
      <c r="H54" s="51" t="s">
        <v>46</v>
      </c>
      <c r="I54" s="35">
        <v>276.13127142857138</v>
      </c>
      <c r="K54" s="35">
        <v>8.5</v>
      </c>
      <c r="L54" s="35">
        <v>9.5</v>
      </c>
      <c r="M54" s="35"/>
      <c r="N54" s="35">
        <v>9</v>
      </c>
      <c r="O54" s="51">
        <v>14.406779661016927</v>
      </c>
      <c r="P54" s="51" t="s">
        <v>46</v>
      </c>
      <c r="Q54" s="35">
        <v>753.08528571428553</v>
      </c>
      <c r="S54" s="35">
        <v>1.65</v>
      </c>
      <c r="T54" s="35">
        <v>1.8</v>
      </c>
      <c r="U54" s="35"/>
      <c r="V54" s="35">
        <v>1.7250000000000001</v>
      </c>
      <c r="W54" s="51">
        <v>4.5454545454545467</v>
      </c>
      <c r="X54" s="51" t="s">
        <v>46</v>
      </c>
      <c r="Y54" s="35">
        <v>144.34134642857143</v>
      </c>
    </row>
    <row r="55" spans="1:25">
      <c r="A55" s="168">
        <v>40342</v>
      </c>
      <c r="B55" s="44">
        <v>0.82711428571428569</v>
      </c>
      <c r="C55" s="35">
        <v>3.2</v>
      </c>
      <c r="D55" s="35">
        <v>3.45</v>
      </c>
      <c r="E55" s="35"/>
      <c r="F55" s="35">
        <v>3.3250000000000002</v>
      </c>
      <c r="G55" s="51">
        <v>0.75757575757577911</v>
      </c>
      <c r="H55" s="51" t="s">
        <v>46</v>
      </c>
      <c r="I55" s="35">
        <v>275.01549999999997</v>
      </c>
      <c r="K55" s="35">
        <v>8.5</v>
      </c>
      <c r="L55" s="35">
        <v>9.5</v>
      </c>
      <c r="M55" s="35"/>
      <c r="N55" s="35">
        <v>9</v>
      </c>
      <c r="O55" s="51">
        <v>0</v>
      </c>
      <c r="P55" s="51" t="s">
        <v>46</v>
      </c>
      <c r="Q55" s="35">
        <v>744.4028571428571</v>
      </c>
      <c r="S55" s="35">
        <v>1.65</v>
      </c>
      <c r="T55" s="35">
        <v>1.8</v>
      </c>
      <c r="U55" s="35"/>
      <c r="V55" s="35">
        <v>1.7250000000000001</v>
      </c>
      <c r="W55" s="51">
        <v>0</v>
      </c>
      <c r="X55" s="51" t="s">
        <v>46</v>
      </c>
      <c r="Y55" s="35">
        <v>142.67721428571429</v>
      </c>
    </row>
    <row r="56" spans="1:25">
      <c r="A56" s="168">
        <v>40349</v>
      </c>
      <c r="B56" s="44">
        <v>0.83274999999999999</v>
      </c>
      <c r="C56" s="35">
        <v>3.3</v>
      </c>
      <c r="D56" s="35">
        <v>3.5</v>
      </c>
      <c r="E56" s="35"/>
      <c r="F56" s="35">
        <v>3.4</v>
      </c>
      <c r="G56" s="51">
        <v>2.2556390977443499</v>
      </c>
      <c r="H56" s="51" t="s">
        <v>46</v>
      </c>
      <c r="I56" s="35">
        <v>283.13499999999999</v>
      </c>
      <c r="K56" s="35">
        <v>8</v>
      </c>
      <c r="L56" s="35">
        <v>9</v>
      </c>
      <c r="M56" s="35"/>
      <c r="N56" s="35">
        <v>8.5</v>
      </c>
      <c r="O56" s="51">
        <v>-5.5555555555555571</v>
      </c>
      <c r="P56" s="51" t="s">
        <v>46</v>
      </c>
      <c r="Q56" s="35">
        <v>707.83749999999998</v>
      </c>
      <c r="S56" s="35">
        <v>1.7</v>
      </c>
      <c r="T56" s="35">
        <v>1.75</v>
      </c>
      <c r="U56" s="35"/>
      <c r="V56" s="35">
        <v>1.7250000000000001</v>
      </c>
      <c r="W56" s="51">
        <v>0</v>
      </c>
      <c r="X56" s="51" t="s">
        <v>46</v>
      </c>
      <c r="Y56" s="35">
        <v>143.64937500000002</v>
      </c>
    </row>
    <row r="57" spans="1:25">
      <c r="A57" s="168">
        <v>40356</v>
      </c>
      <c r="B57" s="44">
        <v>0.82748571428571427</v>
      </c>
      <c r="C57" s="35">
        <v>3.3</v>
      </c>
      <c r="D57" s="35">
        <v>3.5</v>
      </c>
      <c r="E57" s="35"/>
      <c r="F57" s="35">
        <v>3.4</v>
      </c>
      <c r="G57" s="51">
        <v>0</v>
      </c>
      <c r="H57" s="51" t="s">
        <v>46</v>
      </c>
      <c r="I57" s="35">
        <v>281.34514285714283</v>
      </c>
      <c r="K57" s="35">
        <v>8</v>
      </c>
      <c r="L57" s="35">
        <v>8.8000000000000007</v>
      </c>
      <c r="M57" s="35"/>
      <c r="N57" s="35">
        <v>8.4</v>
      </c>
      <c r="O57" s="51">
        <v>-1.1764705882352899</v>
      </c>
      <c r="P57" s="51" t="s">
        <v>46</v>
      </c>
      <c r="Q57" s="35">
        <v>695.08799999999997</v>
      </c>
      <c r="S57" s="35">
        <v>1.7</v>
      </c>
      <c r="T57" s="35">
        <v>1.85</v>
      </c>
      <c r="U57" s="35"/>
      <c r="V57" s="35">
        <v>1.7749999999999999</v>
      </c>
      <c r="W57" s="51">
        <v>2.8985507246376727</v>
      </c>
      <c r="X57" s="51" t="s">
        <v>46</v>
      </c>
      <c r="Y57" s="35">
        <v>146.8787142857143</v>
      </c>
    </row>
    <row r="58" spans="1:25">
      <c r="A58" s="168">
        <v>40363</v>
      </c>
      <c r="B58" s="44">
        <v>0.8205714285714284</v>
      </c>
      <c r="C58" s="35">
        <v>3.2</v>
      </c>
      <c r="D58" s="35">
        <v>3.4</v>
      </c>
      <c r="E58" s="35"/>
      <c r="F58" s="35">
        <v>3.3</v>
      </c>
      <c r="G58" s="51">
        <v>-2.941176470588232</v>
      </c>
      <c r="H58" s="134" t="s">
        <v>46</v>
      </c>
      <c r="I58" s="35">
        <v>270.78857142857134</v>
      </c>
      <c r="K58" s="35">
        <v>8</v>
      </c>
      <c r="L58" s="35">
        <v>8.8000000000000007</v>
      </c>
      <c r="M58" s="35"/>
      <c r="N58" s="35">
        <v>8.4</v>
      </c>
      <c r="O58" s="51">
        <v>0</v>
      </c>
      <c r="P58" s="51" t="s">
        <v>46</v>
      </c>
      <c r="Q58" s="35">
        <v>689.27999999999986</v>
      </c>
      <c r="S58" s="35">
        <v>1.7</v>
      </c>
      <c r="T58" s="35">
        <v>1.85</v>
      </c>
      <c r="U58" s="35"/>
      <c r="V58" s="35">
        <v>1.7749999999999999</v>
      </c>
      <c r="W58" s="51">
        <v>0</v>
      </c>
      <c r="X58" s="51" t="s">
        <v>46</v>
      </c>
      <c r="Y58" s="35">
        <v>145.65142857142854</v>
      </c>
    </row>
    <row r="59" spans="1:25">
      <c r="A59" s="168">
        <v>40370</v>
      </c>
      <c r="B59" s="44">
        <v>0.83167142857142873</v>
      </c>
      <c r="C59" s="35">
        <v>3.15</v>
      </c>
      <c r="D59" s="35">
        <v>3.4</v>
      </c>
      <c r="E59" s="35"/>
      <c r="F59" s="35">
        <v>3.2749999999999999</v>
      </c>
      <c r="G59" s="51">
        <v>-0.75757575757575069</v>
      </c>
      <c r="H59" s="134" t="s">
        <v>46</v>
      </c>
      <c r="I59" s="35">
        <v>272.37239285714293</v>
      </c>
      <c r="K59" s="35">
        <v>8</v>
      </c>
      <c r="L59" s="35">
        <v>8.8000000000000007</v>
      </c>
      <c r="M59" s="35"/>
      <c r="N59" s="35">
        <v>8.4</v>
      </c>
      <c r="O59" s="51">
        <v>0</v>
      </c>
      <c r="P59" s="51" t="s">
        <v>46</v>
      </c>
      <c r="Q59" s="35">
        <v>698.60400000000016</v>
      </c>
      <c r="S59" s="35">
        <v>1.7</v>
      </c>
      <c r="T59" s="35">
        <v>1.85</v>
      </c>
      <c r="U59" s="35"/>
      <c r="V59" s="35">
        <v>1.7749999999999999</v>
      </c>
      <c r="W59" s="51">
        <v>0</v>
      </c>
      <c r="X59" s="51" t="s">
        <v>46</v>
      </c>
      <c r="Y59" s="35">
        <v>147.62167857142859</v>
      </c>
    </row>
    <row r="60" spans="1:25">
      <c r="A60" s="168">
        <v>40377</v>
      </c>
      <c r="B60" s="44">
        <v>0.83782142857142861</v>
      </c>
      <c r="C60" s="35">
        <v>3.1</v>
      </c>
      <c r="D60" s="35">
        <v>3.35</v>
      </c>
      <c r="E60" s="35"/>
      <c r="F60" s="35">
        <v>3.2250000000000001</v>
      </c>
      <c r="G60" s="51">
        <v>-1.5267175572518994</v>
      </c>
      <c r="H60" s="134" t="s">
        <v>46</v>
      </c>
      <c r="I60" s="35">
        <v>270.1974107142857</v>
      </c>
      <c r="K60" s="35">
        <v>7.8</v>
      </c>
      <c r="L60" s="35">
        <v>8.5</v>
      </c>
      <c r="M60" s="35"/>
      <c r="N60" s="35">
        <v>8.15</v>
      </c>
      <c r="O60" s="51">
        <v>-2.9761904761904816</v>
      </c>
      <c r="P60" s="51" t="s">
        <v>46</v>
      </c>
      <c r="Q60" s="35">
        <v>682.82446428571438</v>
      </c>
      <c r="S60" s="35">
        <v>1.7</v>
      </c>
      <c r="T60" s="35">
        <v>1.85</v>
      </c>
      <c r="U60" s="35"/>
      <c r="V60" s="35">
        <v>1.7749999999999999</v>
      </c>
      <c r="W60" s="51">
        <v>0</v>
      </c>
      <c r="X60" s="51" t="s">
        <v>46</v>
      </c>
      <c r="Y60" s="35">
        <v>148.71330357142858</v>
      </c>
    </row>
    <row r="61" spans="1:25">
      <c r="A61" s="168">
        <v>40384</v>
      </c>
      <c r="B61" s="44">
        <v>0.84253571428571428</v>
      </c>
      <c r="C61" s="35">
        <v>3</v>
      </c>
      <c r="D61" s="35">
        <v>3.3</v>
      </c>
      <c r="E61" s="35"/>
      <c r="F61" s="35">
        <v>3.15</v>
      </c>
      <c r="G61" s="51">
        <v>-2.3255813953488484</v>
      </c>
      <c r="H61" s="134" t="s">
        <v>46</v>
      </c>
      <c r="I61" s="35">
        <v>265.39875000000001</v>
      </c>
      <c r="K61" s="35">
        <v>7.5</v>
      </c>
      <c r="L61" s="35">
        <v>8.5</v>
      </c>
      <c r="M61" s="35"/>
      <c r="N61" s="35">
        <v>8</v>
      </c>
      <c r="O61" s="51">
        <v>-1.8404907975460105</v>
      </c>
      <c r="P61" s="51" t="s">
        <v>46</v>
      </c>
      <c r="Q61" s="35">
        <v>674.02857142857147</v>
      </c>
      <c r="S61" s="35">
        <v>1.7</v>
      </c>
      <c r="T61" s="35">
        <v>1.85</v>
      </c>
      <c r="U61" s="35"/>
      <c r="V61" s="35">
        <v>1.7749999999999999</v>
      </c>
      <c r="W61" s="51">
        <v>0</v>
      </c>
      <c r="X61" s="51" t="s">
        <v>46</v>
      </c>
      <c r="Y61" s="35">
        <v>149.55008928571428</v>
      </c>
    </row>
    <row r="62" spans="1:25">
      <c r="A62" s="168">
        <v>40391</v>
      </c>
      <c r="B62" s="44">
        <v>0.8357285714285716</v>
      </c>
      <c r="C62" s="35">
        <v>3.1</v>
      </c>
      <c r="D62" s="35">
        <v>3.35</v>
      </c>
      <c r="E62" s="35"/>
      <c r="F62" s="35">
        <v>3.2250000000000001</v>
      </c>
      <c r="G62" s="51">
        <v>2.3809523809523938</v>
      </c>
      <c r="H62" s="51">
        <v>2.3809523809523796</v>
      </c>
      <c r="I62" s="35">
        <v>269.52246428571436</v>
      </c>
      <c r="K62" s="35">
        <v>7.5</v>
      </c>
      <c r="L62" s="35">
        <v>8.5</v>
      </c>
      <c r="M62" s="35"/>
      <c r="N62" s="35">
        <v>8</v>
      </c>
      <c r="O62" s="51">
        <v>0</v>
      </c>
      <c r="P62" s="51">
        <v>6.6666666666666714</v>
      </c>
      <c r="Q62" s="35">
        <v>668.58285714285728</v>
      </c>
      <c r="S62" s="35">
        <v>1.75</v>
      </c>
      <c r="T62" s="35">
        <v>1.9</v>
      </c>
      <c r="U62" s="35"/>
      <c r="V62" s="35">
        <v>1.825</v>
      </c>
      <c r="W62" s="51">
        <v>2.816901408450704</v>
      </c>
      <c r="X62" s="51">
        <v>-17.977528089887656</v>
      </c>
      <c r="Y62" s="35">
        <v>152.5204642857143</v>
      </c>
    </row>
    <row r="63" spans="1:25">
      <c r="A63" s="168">
        <v>40398</v>
      </c>
      <c r="B63" s="44">
        <v>0.82979999999999987</v>
      </c>
      <c r="C63" s="35">
        <v>3.2</v>
      </c>
      <c r="D63" s="35">
        <v>3.35</v>
      </c>
      <c r="E63" s="35"/>
      <c r="F63" s="35">
        <v>3.2750000000000004</v>
      </c>
      <c r="G63" s="51">
        <v>1.5503875968992276</v>
      </c>
      <c r="H63" s="51">
        <v>3.1496062992126213</v>
      </c>
      <c r="I63" s="35">
        <v>271.7595</v>
      </c>
      <c r="J63" s="35"/>
      <c r="K63" s="35">
        <v>7.5</v>
      </c>
      <c r="L63" s="35">
        <v>8.5</v>
      </c>
      <c r="M63" s="35"/>
      <c r="N63" s="35">
        <v>8</v>
      </c>
      <c r="O63" s="51">
        <v>0</v>
      </c>
      <c r="P63" s="51">
        <v>6.6666666666666714</v>
      </c>
      <c r="Q63" s="35">
        <v>663.83999999999992</v>
      </c>
      <c r="S63" s="35">
        <v>1.75</v>
      </c>
      <c r="T63" s="35">
        <v>1.9</v>
      </c>
      <c r="U63" s="35"/>
      <c r="V63" s="35">
        <v>1.825</v>
      </c>
      <c r="W63" s="51">
        <v>0</v>
      </c>
      <c r="X63" s="51">
        <v>-17.977528089887656</v>
      </c>
      <c r="Y63" s="35">
        <v>151.43849999999998</v>
      </c>
    </row>
    <row r="64" spans="1:25">
      <c r="A64" s="168">
        <v>40405</v>
      </c>
      <c r="B64" s="44">
        <v>0.82664285714285712</v>
      </c>
      <c r="C64" s="35">
        <v>3.2</v>
      </c>
      <c r="D64" s="35">
        <v>3.35</v>
      </c>
      <c r="E64" s="35"/>
      <c r="F64" s="35">
        <v>3.2750000000000004</v>
      </c>
      <c r="G64" s="51">
        <v>0</v>
      </c>
      <c r="H64" s="51">
        <v>2.34375</v>
      </c>
      <c r="I64" s="35">
        <v>270.72553571428574</v>
      </c>
      <c r="K64" s="35">
        <v>7.6</v>
      </c>
      <c r="L64" s="35">
        <v>8.8000000000000007</v>
      </c>
      <c r="M64" s="35"/>
      <c r="N64" s="35">
        <v>8.1999999999999993</v>
      </c>
      <c r="O64" s="51">
        <v>2.4999999999999858</v>
      </c>
      <c r="P64" s="51">
        <v>7.8947368421052602</v>
      </c>
      <c r="Q64" s="35">
        <v>677.84714285714279</v>
      </c>
      <c r="S64" s="35">
        <v>1.75</v>
      </c>
      <c r="T64" s="35">
        <v>1.9</v>
      </c>
      <c r="U64" s="35"/>
      <c r="V64" s="35">
        <v>1.825</v>
      </c>
      <c r="W64" s="51">
        <v>0</v>
      </c>
      <c r="X64" s="51">
        <v>-18.344519015659969</v>
      </c>
      <c r="Y64" s="35">
        <v>150.86232142857142</v>
      </c>
    </row>
    <row r="65" spans="1:25">
      <c r="A65" s="168">
        <v>40412</v>
      </c>
      <c r="B65" s="44">
        <v>0.82104999999999995</v>
      </c>
      <c r="C65" s="35">
        <v>3.2</v>
      </c>
      <c r="D65" s="35">
        <v>3.35</v>
      </c>
      <c r="E65" s="35"/>
      <c r="F65" s="35">
        <v>3.2750000000000004</v>
      </c>
      <c r="G65" s="51">
        <v>0</v>
      </c>
      <c r="H65" s="51">
        <v>2.34375</v>
      </c>
      <c r="I65" s="35">
        <v>268.89387500000004</v>
      </c>
      <c r="K65" s="35">
        <v>7.8</v>
      </c>
      <c r="L65" s="35">
        <v>8.8000000000000007</v>
      </c>
      <c r="M65" s="35"/>
      <c r="N65" s="35">
        <v>8.3000000000000007</v>
      </c>
      <c r="O65" s="51">
        <v>1.2195121951219789</v>
      </c>
      <c r="P65" s="51">
        <v>9.2105263157894939</v>
      </c>
      <c r="Q65" s="35">
        <v>681.47150000000011</v>
      </c>
      <c r="S65" s="35">
        <v>1.75</v>
      </c>
      <c r="T65" s="35">
        <v>1.9</v>
      </c>
      <c r="U65" s="35"/>
      <c r="V65" s="35">
        <v>1.825</v>
      </c>
      <c r="W65" s="51">
        <v>0</v>
      </c>
      <c r="X65" s="51">
        <v>-18.344519015659969</v>
      </c>
      <c r="Y65" s="35">
        <v>149.84162499999996</v>
      </c>
    </row>
    <row r="66" spans="1:25">
      <c r="A66" s="168">
        <v>40419</v>
      </c>
      <c r="B66" s="44">
        <v>0.81892142857142858</v>
      </c>
      <c r="C66" s="35">
        <v>3.2</v>
      </c>
      <c r="D66" s="35">
        <v>3.35</v>
      </c>
      <c r="E66" s="35"/>
      <c r="F66" s="35">
        <v>3.2750000000000004</v>
      </c>
      <c r="G66" s="51">
        <v>0</v>
      </c>
      <c r="H66" s="51">
        <v>2.34375</v>
      </c>
      <c r="I66" s="35">
        <v>268.1967678571429</v>
      </c>
      <c r="K66" s="35">
        <v>7.8</v>
      </c>
      <c r="L66" s="35">
        <v>9</v>
      </c>
      <c r="M66" s="35"/>
      <c r="N66" s="35">
        <v>8.4</v>
      </c>
      <c r="O66" s="51">
        <v>1.2048192771084274</v>
      </c>
      <c r="P66" s="51">
        <v>10.526315789473699</v>
      </c>
      <c r="Q66" s="35">
        <v>687.89400000000001</v>
      </c>
      <c r="S66" s="35">
        <v>1.75</v>
      </c>
      <c r="T66" s="35">
        <v>1.9</v>
      </c>
      <c r="U66" s="35"/>
      <c r="V66" s="35">
        <v>1.825</v>
      </c>
      <c r="W66" s="51">
        <v>0</v>
      </c>
      <c r="X66" s="51">
        <v>-18.344519015659969</v>
      </c>
      <c r="Y66" s="35">
        <v>149.45316071428573</v>
      </c>
    </row>
    <row r="67" spans="1:25">
      <c r="A67" s="168">
        <v>40426</v>
      </c>
      <c r="B67" s="44">
        <v>0.82744285714285704</v>
      </c>
      <c r="C67" s="35">
        <v>3.2</v>
      </c>
      <c r="D67" s="35">
        <v>3.3</v>
      </c>
      <c r="E67" s="35"/>
      <c r="F67" s="35">
        <v>3.25</v>
      </c>
      <c r="G67" s="51">
        <v>-0.76335877862597101</v>
      </c>
      <c r="H67" s="51">
        <v>1.5625</v>
      </c>
      <c r="I67" s="35">
        <v>268.91892857142852</v>
      </c>
      <c r="K67" s="35">
        <v>7.5</v>
      </c>
      <c r="L67" s="35">
        <v>9</v>
      </c>
      <c r="M67" s="35"/>
      <c r="N67" s="35">
        <v>8.25</v>
      </c>
      <c r="O67" s="51">
        <v>-1.7857142857142918</v>
      </c>
      <c r="P67" s="51">
        <v>8.5526315789473699</v>
      </c>
      <c r="Q67" s="35">
        <v>682.64035714285706</v>
      </c>
      <c r="S67" s="35">
        <v>1.7</v>
      </c>
      <c r="T67" s="35">
        <v>1.9</v>
      </c>
      <c r="U67" s="35"/>
      <c r="V67" s="35">
        <v>1.7999999999999998</v>
      </c>
      <c r="W67" s="51">
        <v>-1.3698630136986338</v>
      </c>
      <c r="X67" s="51">
        <v>-19.101123595505626</v>
      </c>
      <c r="Y67" s="35">
        <v>148.93971428571425</v>
      </c>
    </row>
    <row r="68" spans="1:25">
      <c r="A68" s="168">
        <v>40433</v>
      </c>
      <c r="B68" s="44">
        <v>0.82824285714285728</v>
      </c>
      <c r="C68" s="35">
        <v>3.15</v>
      </c>
      <c r="D68" s="35">
        <v>3.25</v>
      </c>
      <c r="E68" s="35"/>
      <c r="F68" s="35">
        <v>3.2</v>
      </c>
      <c r="G68" s="51">
        <v>-1.538461538461533</v>
      </c>
      <c r="H68" s="51">
        <v>1.5873015873016101</v>
      </c>
      <c r="I68" s="35">
        <v>265.03771428571434</v>
      </c>
      <c r="K68" s="35">
        <v>7.8</v>
      </c>
      <c r="L68" s="35">
        <v>9</v>
      </c>
      <c r="M68" s="35"/>
      <c r="N68" s="35">
        <v>8.4</v>
      </c>
      <c r="O68" s="51">
        <v>1.8181818181818272</v>
      </c>
      <c r="P68" s="51">
        <v>11.258278145695371</v>
      </c>
      <c r="Q68" s="35">
        <v>695.72400000000016</v>
      </c>
      <c r="S68" s="35">
        <v>1.75</v>
      </c>
      <c r="T68" s="35">
        <v>1.9</v>
      </c>
      <c r="U68" s="35"/>
      <c r="V68" s="35">
        <v>1.825</v>
      </c>
      <c r="W68" s="51">
        <v>1.3888888888888999</v>
      </c>
      <c r="X68" s="51">
        <v>-14.117647058823536</v>
      </c>
      <c r="Y68" s="35">
        <v>151.15432142857145</v>
      </c>
    </row>
    <row r="69" spans="1:25">
      <c r="A69" s="168">
        <v>40440</v>
      </c>
      <c r="B69" s="44">
        <v>0.83330000000000004</v>
      </c>
      <c r="C69" s="35">
        <v>3.15</v>
      </c>
      <c r="D69" s="35">
        <v>3.25</v>
      </c>
      <c r="E69" s="35"/>
      <c r="F69" s="35">
        <v>3.2</v>
      </c>
      <c r="G69" s="51">
        <v>0</v>
      </c>
      <c r="H69" s="51">
        <v>3.2258064516128968</v>
      </c>
      <c r="I69" s="35">
        <v>266.65600000000006</v>
      </c>
      <c r="K69" s="35">
        <v>7.8</v>
      </c>
      <c r="L69" s="35">
        <v>9</v>
      </c>
      <c r="M69" s="35"/>
      <c r="N69" s="35">
        <v>8.4</v>
      </c>
      <c r="O69" s="51">
        <v>0</v>
      </c>
      <c r="P69" s="51">
        <v>12.000000000000014</v>
      </c>
      <c r="Q69" s="35">
        <v>699.97200000000009</v>
      </c>
      <c r="S69" s="35">
        <v>1.8</v>
      </c>
      <c r="T69" s="35">
        <v>1.95</v>
      </c>
      <c r="U69" s="35"/>
      <c r="V69" s="35">
        <v>1.875</v>
      </c>
      <c r="W69" s="51">
        <v>2.7397260273972677</v>
      </c>
      <c r="X69" s="51">
        <v>-9.638554216867476</v>
      </c>
      <c r="Y69" s="35">
        <v>156.24375000000001</v>
      </c>
    </row>
    <row r="70" spans="1:25">
      <c r="A70" s="168">
        <v>40447</v>
      </c>
      <c r="B70" s="44">
        <v>0.8474571428571428</v>
      </c>
      <c r="C70" s="35">
        <v>3.1</v>
      </c>
      <c r="D70" s="35">
        <v>3.2</v>
      </c>
      <c r="E70" s="35"/>
      <c r="F70" s="35">
        <v>3.1500000000000004</v>
      </c>
      <c r="G70" s="51">
        <v>-1.5624999999999858</v>
      </c>
      <c r="H70" s="51">
        <v>3.2786885245901942</v>
      </c>
      <c r="I70" s="35">
        <v>266.94900000000001</v>
      </c>
      <c r="K70" s="35">
        <v>7.8</v>
      </c>
      <c r="L70" s="35">
        <v>9</v>
      </c>
      <c r="M70" s="35"/>
      <c r="N70" s="35">
        <v>8.4</v>
      </c>
      <c r="O70" s="51">
        <v>0</v>
      </c>
      <c r="P70" s="51">
        <v>12.000000000000014</v>
      </c>
      <c r="Q70" s="35">
        <v>711.86400000000003</v>
      </c>
      <c r="S70" s="35">
        <v>1.8</v>
      </c>
      <c r="T70" s="35">
        <v>1.95</v>
      </c>
      <c r="U70" s="35"/>
      <c r="V70" s="35">
        <v>1.875</v>
      </c>
      <c r="W70" s="51">
        <v>0</v>
      </c>
      <c r="X70" s="51">
        <v>-7.407407407407419</v>
      </c>
      <c r="Y70" s="35">
        <v>158.89821428571426</v>
      </c>
    </row>
    <row r="71" spans="1:25">
      <c r="A71" s="168">
        <v>40454</v>
      </c>
      <c r="B71" s="44">
        <v>0.85866428571428588</v>
      </c>
      <c r="C71" s="35">
        <v>3.05</v>
      </c>
      <c r="D71" s="35">
        <v>3.18</v>
      </c>
      <c r="E71" s="35"/>
      <c r="F71" s="35">
        <v>3.1150000000000002</v>
      </c>
      <c r="G71" s="51">
        <v>-1.1111111111111143</v>
      </c>
      <c r="H71" s="51">
        <v>3.8333333333333286</v>
      </c>
      <c r="I71" s="35">
        <v>267.47392500000007</v>
      </c>
      <c r="K71" s="35">
        <v>7.8</v>
      </c>
      <c r="L71" s="35">
        <v>8.8000000000000007</v>
      </c>
      <c r="M71" s="35"/>
      <c r="N71" s="35">
        <v>8.3000000000000007</v>
      </c>
      <c r="O71" s="51">
        <v>-1.1904761904761898</v>
      </c>
      <c r="P71" s="51">
        <v>10.666666666666671</v>
      </c>
      <c r="Q71" s="35">
        <v>712.69135714285744</v>
      </c>
      <c r="S71" s="35">
        <v>1.8</v>
      </c>
      <c r="T71" s="35">
        <v>1.95</v>
      </c>
      <c r="U71" s="35"/>
      <c r="V71" s="35">
        <v>1.875</v>
      </c>
      <c r="W71" s="51">
        <v>0</v>
      </c>
      <c r="X71" s="51">
        <v>-7.407407407407419</v>
      </c>
      <c r="Y71" s="35">
        <v>160.99955357142861</v>
      </c>
    </row>
    <row r="72" spans="1:25">
      <c r="A72" s="168">
        <v>40461</v>
      </c>
      <c r="B72" s="44">
        <v>0.87104999999999999</v>
      </c>
      <c r="C72" s="35">
        <v>3.05</v>
      </c>
      <c r="D72" s="35">
        <v>3.18</v>
      </c>
      <c r="E72" s="35"/>
      <c r="F72" s="35">
        <v>3.1150000000000002</v>
      </c>
      <c r="G72" s="51">
        <v>0</v>
      </c>
      <c r="H72" s="51">
        <v>5.593220338983059</v>
      </c>
      <c r="I72" s="35">
        <v>271.33207500000003</v>
      </c>
      <c r="K72" s="35">
        <v>7.8</v>
      </c>
      <c r="L72" s="35">
        <v>8.8000000000000007</v>
      </c>
      <c r="M72" s="35"/>
      <c r="N72" s="35">
        <v>8.3000000000000007</v>
      </c>
      <c r="O72" s="51">
        <v>0</v>
      </c>
      <c r="P72" s="51">
        <v>12.162162162162176</v>
      </c>
      <c r="Q72" s="35">
        <v>722.97150000000011</v>
      </c>
      <c r="S72" s="35">
        <v>1.8</v>
      </c>
      <c r="T72" s="35">
        <v>1.95</v>
      </c>
      <c r="U72" s="35"/>
      <c r="V72" s="35">
        <v>1.875</v>
      </c>
      <c r="W72" s="51">
        <v>0</v>
      </c>
      <c r="X72" s="51">
        <v>-6.25</v>
      </c>
      <c r="Y72" s="35">
        <v>163.32187500000001</v>
      </c>
    </row>
    <row r="73" spans="1:25">
      <c r="A73" s="168">
        <v>40468</v>
      </c>
      <c r="B73" s="44">
        <v>0.87695714285714288</v>
      </c>
      <c r="C73" s="35">
        <v>3</v>
      </c>
      <c r="D73" s="35">
        <v>3.15</v>
      </c>
      <c r="E73" s="35"/>
      <c r="F73" s="35">
        <v>3.0750000000000002</v>
      </c>
      <c r="G73" s="51">
        <v>-1.2841091492776968</v>
      </c>
      <c r="H73" s="51">
        <v>6.0344827586207117</v>
      </c>
      <c r="I73" s="35">
        <v>269.66432142857144</v>
      </c>
      <c r="K73" s="35">
        <v>7.8</v>
      </c>
      <c r="L73" s="35">
        <v>8.8000000000000007</v>
      </c>
      <c r="M73" s="35"/>
      <c r="N73" s="35">
        <v>8.3000000000000007</v>
      </c>
      <c r="O73" s="51">
        <v>0</v>
      </c>
      <c r="P73" s="51">
        <v>12.925170068027228</v>
      </c>
      <c r="Q73" s="35">
        <v>727.87442857142867</v>
      </c>
      <c r="S73" s="35">
        <v>1.8</v>
      </c>
      <c r="T73" s="35">
        <v>1.95</v>
      </c>
      <c r="U73" s="35"/>
      <c r="V73" s="35">
        <v>1.875</v>
      </c>
      <c r="W73" s="51">
        <v>0</v>
      </c>
      <c r="X73" s="51">
        <v>-5.0632911392405049</v>
      </c>
      <c r="Y73" s="35">
        <v>164.42946428571429</v>
      </c>
    </row>
    <row r="74" spans="1:25">
      <c r="A74" s="168">
        <v>40475</v>
      </c>
      <c r="B74" s="44">
        <v>0.88279999999999992</v>
      </c>
      <c r="C74" s="35">
        <v>3</v>
      </c>
      <c r="D74" s="35">
        <v>3.15</v>
      </c>
      <c r="E74" s="35"/>
      <c r="F74" s="35">
        <v>3.0750000000000002</v>
      </c>
      <c r="G74" s="51">
        <v>0</v>
      </c>
      <c r="H74" s="51">
        <v>6.0344827586207117</v>
      </c>
      <c r="I74" s="35">
        <v>271.46100000000001</v>
      </c>
      <c r="K74" s="35">
        <v>7.8</v>
      </c>
      <c r="L74" s="35">
        <v>8.8000000000000007</v>
      </c>
      <c r="M74" s="35"/>
      <c r="N74" s="35">
        <v>8.3000000000000007</v>
      </c>
      <c r="O74" s="51">
        <v>0</v>
      </c>
      <c r="P74" s="51">
        <v>13.69863013698631</v>
      </c>
      <c r="Q74" s="35">
        <v>732.72399999999993</v>
      </c>
      <c r="S74" s="35">
        <v>1.8</v>
      </c>
      <c r="T74" s="35">
        <v>1.95</v>
      </c>
      <c r="U74" s="35"/>
      <c r="V74" s="35">
        <v>1.875</v>
      </c>
      <c r="W74" s="51">
        <v>0</v>
      </c>
      <c r="X74" s="51">
        <v>-3.8461538461538538</v>
      </c>
      <c r="Y74" s="35">
        <v>165.52499999999998</v>
      </c>
    </row>
    <row r="75" spans="1:25">
      <c r="A75" s="168">
        <v>40482</v>
      </c>
      <c r="B75" s="44">
        <v>0.87666428571428567</v>
      </c>
      <c r="C75" s="35">
        <v>3</v>
      </c>
      <c r="D75" s="35">
        <v>3.15</v>
      </c>
      <c r="E75" s="35"/>
      <c r="F75" s="35">
        <v>3.0750000000000002</v>
      </c>
      <c r="G75" s="51">
        <v>0</v>
      </c>
      <c r="H75" s="51">
        <v>6.0344827586207117</v>
      </c>
      <c r="I75" s="35">
        <v>269.57426785714284</v>
      </c>
      <c r="K75" s="35">
        <v>8</v>
      </c>
      <c r="L75" s="35">
        <v>9.1999999999999993</v>
      </c>
      <c r="M75" s="35"/>
      <c r="N75" s="35">
        <v>8.6</v>
      </c>
      <c r="O75" s="51">
        <v>3.6144578313252822</v>
      </c>
      <c r="P75" s="51">
        <v>17.808219178082197</v>
      </c>
      <c r="Q75" s="35">
        <v>753.93128571428565</v>
      </c>
      <c r="S75" s="35">
        <v>1.8</v>
      </c>
      <c r="T75" s="35">
        <v>1.95</v>
      </c>
      <c r="U75" s="35"/>
      <c r="V75" s="35">
        <v>1.875</v>
      </c>
      <c r="W75" s="51">
        <v>0</v>
      </c>
      <c r="X75" s="51">
        <v>-1.3157894736842053</v>
      </c>
      <c r="Y75" s="35">
        <v>164.37455357142855</v>
      </c>
    </row>
    <row r="76" spans="1:25">
      <c r="A76" s="168">
        <v>40489</v>
      </c>
      <c r="B76" s="44">
        <v>0.8703142857142856</v>
      </c>
      <c r="C76" s="35">
        <v>3</v>
      </c>
      <c r="D76" s="35">
        <v>3.15</v>
      </c>
      <c r="E76" s="35"/>
      <c r="F76" s="35">
        <v>3.0750000000000002</v>
      </c>
      <c r="G76" s="51">
        <v>0</v>
      </c>
      <c r="H76" s="51">
        <v>6.0344827586207117</v>
      </c>
      <c r="I76" s="35">
        <v>267.62164285714283</v>
      </c>
      <c r="K76" s="35">
        <v>8.3000000000000007</v>
      </c>
      <c r="L76" s="35">
        <v>9.5</v>
      </c>
      <c r="M76" s="35"/>
      <c r="N76" s="35">
        <v>8.9</v>
      </c>
      <c r="O76" s="51">
        <v>3.4883720930232585</v>
      </c>
      <c r="P76" s="51">
        <v>21.917808219178085</v>
      </c>
      <c r="Q76" s="35">
        <v>774.5797142857142</v>
      </c>
      <c r="S76" s="35">
        <v>1.8</v>
      </c>
      <c r="T76" s="35">
        <v>1.95</v>
      </c>
      <c r="U76" s="35"/>
      <c r="V76" s="35">
        <v>1.875</v>
      </c>
      <c r="W76" s="51">
        <v>0</v>
      </c>
      <c r="X76" s="51">
        <v>-1.3157894736842053</v>
      </c>
      <c r="Y76" s="35">
        <v>163.18392857142854</v>
      </c>
    </row>
    <row r="77" spans="1:25">
      <c r="A77" s="168">
        <v>40496</v>
      </c>
      <c r="B77" s="44">
        <v>0.85718571428571422</v>
      </c>
      <c r="C77" s="35">
        <v>3.05</v>
      </c>
      <c r="D77" s="35">
        <v>3.2</v>
      </c>
      <c r="E77" s="35"/>
      <c r="F77" s="35">
        <v>3.125</v>
      </c>
      <c r="G77" s="51">
        <v>1.6260162601625865</v>
      </c>
      <c r="H77" s="51">
        <v>4.1666666666666714</v>
      </c>
      <c r="I77" s="35">
        <v>267.87053571428572</v>
      </c>
      <c r="K77" s="35">
        <v>8.5</v>
      </c>
      <c r="L77" s="35">
        <v>9.8000000000000007</v>
      </c>
      <c r="M77" s="35"/>
      <c r="N77" s="35">
        <v>9.15</v>
      </c>
      <c r="O77" s="51">
        <v>2.8089887640449405</v>
      </c>
      <c r="P77" s="51">
        <v>22</v>
      </c>
      <c r="Q77" s="35">
        <v>784.32492857142847</v>
      </c>
      <c r="S77" s="35">
        <v>1.83</v>
      </c>
      <c r="T77" s="35">
        <v>2</v>
      </c>
      <c r="U77" s="35"/>
      <c r="V77" s="35">
        <v>1.915</v>
      </c>
      <c r="W77" s="51">
        <v>2.13333333333334</v>
      </c>
      <c r="X77" s="51">
        <v>0.78947368421053454</v>
      </c>
      <c r="Y77" s="35">
        <v>164.15106428571426</v>
      </c>
    </row>
    <row r="78" spans="1:25">
      <c r="A78" s="168">
        <v>40503</v>
      </c>
      <c r="B78" s="44">
        <v>0.85159285714285715</v>
      </c>
      <c r="C78" s="35">
        <v>3.05</v>
      </c>
      <c r="D78" s="35">
        <v>3.2</v>
      </c>
      <c r="E78" s="35"/>
      <c r="F78" s="35">
        <v>3.125</v>
      </c>
      <c r="G78" s="51">
        <v>0</v>
      </c>
      <c r="H78" s="51">
        <v>2.4590163934426386</v>
      </c>
      <c r="I78" s="35">
        <v>266.12276785714289</v>
      </c>
      <c r="K78" s="35">
        <v>8.6</v>
      </c>
      <c r="L78" s="35">
        <v>10</v>
      </c>
      <c r="M78" s="35"/>
      <c r="N78" s="35">
        <v>9.3000000000000007</v>
      </c>
      <c r="O78" s="51">
        <v>1.6393442622950829</v>
      </c>
      <c r="P78" s="51">
        <v>24</v>
      </c>
      <c r="Q78" s="35">
        <v>791.98135714285729</v>
      </c>
      <c r="S78" s="35">
        <v>1.83</v>
      </c>
      <c r="T78" s="35">
        <v>2</v>
      </c>
      <c r="U78" s="35"/>
      <c r="V78" s="35">
        <v>1.915</v>
      </c>
      <c r="W78" s="51">
        <v>0</v>
      </c>
      <c r="X78" s="51">
        <v>0.78947368421053454</v>
      </c>
      <c r="Y78" s="35">
        <v>163.08003214285716</v>
      </c>
    </row>
    <row r="79" spans="1:25">
      <c r="A79" s="168">
        <v>40510</v>
      </c>
      <c r="B79" s="44">
        <v>0.84824285714285708</v>
      </c>
      <c r="C79" s="35">
        <v>3.05</v>
      </c>
      <c r="D79" s="35">
        <v>3.2</v>
      </c>
      <c r="E79" s="35"/>
      <c r="F79" s="35">
        <v>3.125</v>
      </c>
      <c r="G79" s="51">
        <v>0</v>
      </c>
      <c r="H79" s="51">
        <v>2.4590163934426386</v>
      </c>
      <c r="I79" s="35">
        <v>265.07589285714283</v>
      </c>
      <c r="K79" s="35">
        <v>9</v>
      </c>
      <c r="L79" s="35">
        <v>10</v>
      </c>
      <c r="M79" s="35"/>
      <c r="N79" s="35">
        <v>9.5</v>
      </c>
      <c r="O79" s="51">
        <v>2.1505376344086073</v>
      </c>
      <c r="P79" s="51">
        <v>15.151515151515156</v>
      </c>
      <c r="Q79" s="35">
        <v>805.83071428571418</v>
      </c>
      <c r="S79" s="35">
        <v>1.83</v>
      </c>
      <c r="T79" s="35">
        <v>2</v>
      </c>
      <c r="U79" s="35"/>
      <c r="V79" s="35">
        <v>1.915</v>
      </c>
      <c r="W79" s="51">
        <v>0</v>
      </c>
      <c r="X79" s="51">
        <v>0.78947368421053454</v>
      </c>
      <c r="Y79" s="35">
        <v>162.43850714285713</v>
      </c>
    </row>
    <row r="80" spans="1:25">
      <c r="A80" s="168">
        <v>40517</v>
      </c>
      <c r="B80" s="44">
        <v>0.84373571428571437</v>
      </c>
      <c r="C80" s="35">
        <v>3.1</v>
      </c>
      <c r="D80" s="35">
        <v>3.25</v>
      </c>
      <c r="E80" s="35"/>
      <c r="F80" s="35">
        <v>3.1749999999999998</v>
      </c>
      <c r="G80" s="51">
        <v>1.5999999999999943</v>
      </c>
      <c r="H80" s="51">
        <v>2.4193548387096797</v>
      </c>
      <c r="I80" s="35">
        <v>267.88608928571432</v>
      </c>
      <c r="K80" s="35">
        <v>9</v>
      </c>
      <c r="L80" s="35">
        <v>10.5</v>
      </c>
      <c r="M80" s="35"/>
      <c r="N80" s="35">
        <v>9.75</v>
      </c>
      <c r="O80" s="51">
        <v>2.6315789473684248</v>
      </c>
      <c r="P80" s="51">
        <v>11.428571428571431</v>
      </c>
      <c r="Q80" s="35">
        <v>822.64232142857145</v>
      </c>
      <c r="S80" s="35">
        <v>1.85</v>
      </c>
      <c r="T80" s="35">
        <v>2</v>
      </c>
      <c r="U80" s="35"/>
      <c r="V80" s="35">
        <v>1.925</v>
      </c>
      <c r="W80" s="51">
        <v>0.5221932114882577</v>
      </c>
      <c r="X80" s="51">
        <v>2.1220159151193627</v>
      </c>
      <c r="Y80" s="35">
        <v>162.41912500000001</v>
      </c>
    </row>
    <row r="81" spans="1:25">
      <c r="A81" s="168">
        <v>40524</v>
      </c>
      <c r="B81" s="44">
        <v>0.84158571428571438</v>
      </c>
      <c r="C81" s="35">
        <v>3.15</v>
      </c>
      <c r="D81" s="35">
        <v>3.3</v>
      </c>
      <c r="E81" s="35"/>
      <c r="F81" s="35">
        <v>3.2249999999999996</v>
      </c>
      <c r="G81" s="51">
        <v>1.5748031496062964</v>
      </c>
      <c r="H81" s="51">
        <v>5.7377049180327759</v>
      </c>
      <c r="I81" s="35">
        <v>271.41139285714286</v>
      </c>
      <c r="K81" s="35">
        <v>9.5</v>
      </c>
      <c r="L81" s="35">
        <v>10.8</v>
      </c>
      <c r="M81" s="35"/>
      <c r="N81" s="35">
        <v>10.15</v>
      </c>
      <c r="O81" s="51">
        <v>4.1025641025641164</v>
      </c>
      <c r="P81" s="51">
        <v>9.7297297297297405</v>
      </c>
      <c r="Q81" s="35">
        <v>854.20950000000016</v>
      </c>
      <c r="S81" s="35">
        <v>1.85</v>
      </c>
      <c r="T81" s="35">
        <v>2</v>
      </c>
      <c r="U81" s="35"/>
      <c r="V81" s="35">
        <v>1.925</v>
      </c>
      <c r="W81" s="51">
        <v>0</v>
      </c>
      <c r="X81" s="51">
        <v>4.0540540540540633</v>
      </c>
      <c r="Y81" s="35">
        <v>162.00525000000002</v>
      </c>
    </row>
    <row r="82" spans="1:25">
      <c r="A82" s="168">
        <v>40531</v>
      </c>
      <c r="B82" s="44">
        <v>0.84772857142857128</v>
      </c>
      <c r="C82" s="35">
        <v>3.25</v>
      </c>
      <c r="D82" s="35">
        <v>3.4</v>
      </c>
      <c r="E82" s="35"/>
      <c r="F82" s="35">
        <v>3.3250000000000002</v>
      </c>
      <c r="G82" s="51">
        <v>3.1007751937984835</v>
      </c>
      <c r="H82" s="51">
        <v>9.0163934426229702</v>
      </c>
      <c r="I82" s="35">
        <v>281.86975000000001</v>
      </c>
      <c r="K82" s="35">
        <v>9.6999999999999993</v>
      </c>
      <c r="L82" s="35">
        <v>11.5</v>
      </c>
      <c r="M82" s="35"/>
      <c r="N82" s="35">
        <v>10.6</v>
      </c>
      <c r="O82" s="51">
        <v>4.4334975369457936</v>
      </c>
      <c r="P82" s="51">
        <v>8.7179487179487154</v>
      </c>
      <c r="Q82" s="35">
        <v>898.59228571428548</v>
      </c>
      <c r="S82" s="35">
        <v>1.88</v>
      </c>
      <c r="T82" s="35">
        <v>2</v>
      </c>
      <c r="U82" s="35"/>
      <c r="V82" s="35">
        <v>1.94</v>
      </c>
      <c r="W82" s="51">
        <v>0.77922077922076483</v>
      </c>
      <c r="X82" s="51">
        <v>3.4666666666666686</v>
      </c>
      <c r="Y82" s="35">
        <v>164.45934285714284</v>
      </c>
    </row>
    <row r="83" spans="1:25">
      <c r="A83" s="168">
        <v>40538</v>
      </c>
      <c r="B83" s="44">
        <v>0.84927857142857133</v>
      </c>
      <c r="C83" s="35">
        <v>3.1</v>
      </c>
      <c r="D83" s="35">
        <v>3.25</v>
      </c>
      <c r="E83" s="35"/>
      <c r="F83" s="35">
        <v>3.1749999999999998</v>
      </c>
      <c r="G83" s="51">
        <v>-4.5112781954887282</v>
      </c>
      <c r="H83" s="51">
        <v>2.4193548387096797</v>
      </c>
      <c r="I83" s="35">
        <v>269.64594642857139</v>
      </c>
      <c r="K83" s="35">
        <v>8.5</v>
      </c>
      <c r="L83" s="35">
        <v>10</v>
      </c>
      <c r="M83" s="35"/>
      <c r="N83" s="35">
        <v>9.25</v>
      </c>
      <c r="O83" s="51">
        <v>-12.735849056603769</v>
      </c>
      <c r="P83" s="51">
        <v>-9.7560975609756042</v>
      </c>
      <c r="Q83" s="35">
        <v>785.58267857142846</v>
      </c>
      <c r="S83" s="35">
        <v>1.7</v>
      </c>
      <c r="T83" s="35">
        <v>1.9</v>
      </c>
      <c r="U83" s="35"/>
      <c r="V83" s="35">
        <v>1.7999999999999998</v>
      </c>
      <c r="W83" s="51">
        <v>-7.2164948453608275</v>
      </c>
      <c r="X83" s="51">
        <v>-2.7027027027027231</v>
      </c>
      <c r="Y83" s="35">
        <v>152.87014285714281</v>
      </c>
    </row>
    <row r="84" spans="1:25">
      <c r="A84" s="168">
        <v>40545</v>
      </c>
      <c r="B84">
        <v>0.85585000000000011</v>
      </c>
      <c r="C84" s="35">
        <v>3.25</v>
      </c>
      <c r="D84" s="35">
        <v>3.4</v>
      </c>
      <c r="F84" s="35">
        <v>3.3250000000000002</v>
      </c>
      <c r="G84" s="51">
        <v>4.7244094488189177</v>
      </c>
      <c r="H84" s="51">
        <v>7.2580645161290249</v>
      </c>
      <c r="I84" s="35">
        <v>284.57012500000008</v>
      </c>
      <c r="K84" s="35">
        <v>9.5</v>
      </c>
      <c r="L84" s="35">
        <v>11</v>
      </c>
      <c r="N84" s="35">
        <v>10.25</v>
      </c>
      <c r="O84" s="51">
        <v>10.810810810810807</v>
      </c>
      <c r="P84" s="51">
        <v>0</v>
      </c>
      <c r="Q84" s="35">
        <f>N84*B84*100</f>
        <v>877.24625000000015</v>
      </c>
      <c r="S84" s="35">
        <v>1.85</v>
      </c>
      <c r="T84" s="35">
        <v>2</v>
      </c>
      <c r="V84" s="35">
        <v>1.925</v>
      </c>
      <c r="W84" s="51">
        <v>6.9444444444444571</v>
      </c>
      <c r="X84" s="51">
        <v>4.0540540540540633</v>
      </c>
      <c r="Y84" s="35">
        <v>164.75112500000003</v>
      </c>
    </row>
    <row r="85" spans="1:25">
      <c r="A85" s="168">
        <v>40552</v>
      </c>
      <c r="B85">
        <v>0.85003000000000006</v>
      </c>
      <c r="C85" s="35">
        <v>3.1</v>
      </c>
      <c r="D85" s="35">
        <v>3.25</v>
      </c>
      <c r="E85" s="35"/>
      <c r="F85" s="35">
        <v>3.1749999999999998</v>
      </c>
      <c r="G85" s="51">
        <v>-4.5112781954887282</v>
      </c>
      <c r="H85" s="51">
        <v>2.4193548387096797</v>
      </c>
      <c r="I85" s="35">
        <v>269.884525</v>
      </c>
      <c r="K85" s="35">
        <v>8.5</v>
      </c>
      <c r="L85" s="35">
        <v>10</v>
      </c>
      <c r="M85" s="35"/>
      <c r="N85" s="35">
        <v>9.25</v>
      </c>
      <c r="O85" s="51">
        <v>-9.7560975609756042</v>
      </c>
      <c r="P85" s="51">
        <v>0</v>
      </c>
      <c r="Q85" s="35">
        <f>N85*B85*100</f>
        <v>786.27775000000008</v>
      </c>
      <c r="S85" s="35">
        <v>1.7</v>
      </c>
      <c r="T85" s="35">
        <v>1.9</v>
      </c>
      <c r="U85" s="35"/>
      <c r="V85" s="35">
        <v>1.7999999999999998</v>
      </c>
      <c r="W85" s="51">
        <v>-6.4935064935065014</v>
      </c>
      <c r="X85" s="51">
        <v>-2.7027027027027231</v>
      </c>
      <c r="Y85" s="35">
        <v>153.00540000000001</v>
      </c>
    </row>
    <row r="86" spans="1:25">
      <c r="A86" s="168">
        <v>40559</v>
      </c>
      <c r="B86" s="71">
        <v>0.83624285714285718</v>
      </c>
      <c r="C86" s="35">
        <v>3</v>
      </c>
      <c r="D86" s="35">
        <v>3.2</v>
      </c>
      <c r="E86" s="35"/>
      <c r="F86" s="35">
        <v>3.1</v>
      </c>
      <c r="G86" s="51">
        <v>-2.3622047244094517</v>
      </c>
      <c r="H86" s="51">
        <v>1.6393442622950829</v>
      </c>
      <c r="I86" s="35">
        <v>259.23528571428574</v>
      </c>
      <c r="J86" s="35"/>
      <c r="K86" s="35">
        <v>8</v>
      </c>
      <c r="L86" s="35">
        <v>9.5</v>
      </c>
      <c r="M86" s="35"/>
      <c r="N86" s="35">
        <v>8.75</v>
      </c>
      <c r="O86" s="51">
        <v>-5.4054054054054035</v>
      </c>
      <c r="P86" s="51">
        <v>2.941176470588232</v>
      </c>
      <c r="Q86" s="35">
        <v>731.71249999999998</v>
      </c>
      <c r="S86" s="35">
        <v>1.4</v>
      </c>
      <c r="T86" s="35">
        <v>1.6</v>
      </c>
      <c r="U86" s="35"/>
      <c r="V86" s="35">
        <v>1.5</v>
      </c>
      <c r="W86" s="51">
        <v>-16.666666666666657</v>
      </c>
      <c r="X86" s="51">
        <v>-17.808219178082183</v>
      </c>
      <c r="Y86" s="35">
        <v>125.43642857142858</v>
      </c>
    </row>
    <row r="87" spans="1:25">
      <c r="A87" s="168">
        <v>40566</v>
      </c>
      <c r="B87" s="71">
        <v>0.84247857142857152</v>
      </c>
      <c r="C87" s="35">
        <v>2.75</v>
      </c>
      <c r="D87" s="35">
        <v>3</v>
      </c>
      <c r="E87" s="35"/>
      <c r="F87" s="35">
        <v>2.875</v>
      </c>
      <c r="G87" s="51">
        <v>-7.2580645161290391</v>
      </c>
      <c r="H87" s="51">
        <v>-5.7377049180327759</v>
      </c>
      <c r="I87" s="35">
        <v>242.21258928571433</v>
      </c>
      <c r="J87" s="35"/>
      <c r="K87" s="35">
        <v>7</v>
      </c>
      <c r="L87" s="35">
        <v>8.5</v>
      </c>
      <c r="M87" s="35"/>
      <c r="N87" s="35">
        <v>7.75</v>
      </c>
      <c r="O87" s="51">
        <v>-11.428571428571431</v>
      </c>
      <c r="P87" s="51">
        <v>-3.125</v>
      </c>
      <c r="Q87" s="35">
        <v>652.92089285714292</v>
      </c>
      <c r="S87" s="35">
        <v>1.5</v>
      </c>
      <c r="T87" s="35">
        <v>1.8</v>
      </c>
      <c r="U87" s="35"/>
      <c r="V87" s="35">
        <v>1.65</v>
      </c>
      <c r="W87" s="51">
        <v>9.9999999999999858</v>
      </c>
      <c r="X87" s="51">
        <v>-5.7142857142857224</v>
      </c>
      <c r="Y87" s="35">
        <v>139.00896428571428</v>
      </c>
    </row>
    <row r="88" spans="1:25">
      <c r="A88" s="168">
        <v>40573</v>
      </c>
      <c r="B88" s="71">
        <v>0.85806428571428572</v>
      </c>
      <c r="C88" s="35">
        <v>2.75</v>
      </c>
      <c r="D88" s="35">
        <v>3</v>
      </c>
      <c r="E88" s="35"/>
      <c r="F88" s="35">
        <v>2.875</v>
      </c>
      <c r="G88" s="51">
        <v>0</v>
      </c>
      <c r="H88" s="51">
        <v>-5.7377049180327759</v>
      </c>
      <c r="I88" s="35">
        <v>246.69348214285716</v>
      </c>
      <c r="J88" s="35"/>
      <c r="K88" s="35">
        <v>7</v>
      </c>
      <c r="L88" s="35">
        <v>8.5</v>
      </c>
      <c r="M88" s="35"/>
      <c r="N88" s="35">
        <v>7.75</v>
      </c>
      <c r="O88" s="51">
        <v>0</v>
      </c>
      <c r="P88" s="51">
        <v>-0.64102564102564941</v>
      </c>
      <c r="Q88" s="35">
        <v>664.99982142857141</v>
      </c>
      <c r="S88" s="35">
        <v>1.5</v>
      </c>
      <c r="T88" s="35">
        <v>1.8</v>
      </c>
      <c r="U88" s="35"/>
      <c r="V88" s="35">
        <v>1.65</v>
      </c>
      <c r="W88" s="51">
        <v>0</v>
      </c>
      <c r="X88" s="51">
        <v>-2.9411764705882462</v>
      </c>
      <c r="Y88" s="35">
        <v>141.58060714285713</v>
      </c>
    </row>
    <row r="89" spans="1:25">
      <c r="A89" s="168">
        <v>40580</v>
      </c>
      <c r="B89" s="71">
        <v>0.85290714285714286</v>
      </c>
      <c r="C89" s="35">
        <v>2.95</v>
      </c>
      <c r="D89" s="35">
        <v>3.15</v>
      </c>
      <c r="E89" s="35"/>
      <c r="F89" s="35">
        <v>3.05</v>
      </c>
      <c r="G89" s="51">
        <v>6.0869565217391113</v>
      </c>
      <c r="H89" s="51">
        <v>-0.81300813008131456</v>
      </c>
      <c r="I89" s="35">
        <v>260.13667857142855</v>
      </c>
      <c r="J89" s="35"/>
      <c r="K89" s="35">
        <v>7</v>
      </c>
      <c r="L89" s="35">
        <v>8.5</v>
      </c>
      <c r="M89" s="35"/>
      <c r="N89" s="35">
        <v>7.75</v>
      </c>
      <c r="O89" s="51">
        <v>0</v>
      </c>
      <c r="P89" s="51">
        <v>3.3333333333333428</v>
      </c>
      <c r="Q89" s="35">
        <v>661.00303571428572</v>
      </c>
      <c r="S89" s="35">
        <v>1.65</v>
      </c>
      <c r="T89" s="35">
        <v>1.9</v>
      </c>
      <c r="U89" s="35"/>
      <c r="V89" s="35">
        <v>1.7749999999999999</v>
      </c>
      <c r="W89" s="51">
        <v>7.5757575757575637</v>
      </c>
      <c r="X89" s="51">
        <v>7.5757575757575637</v>
      </c>
      <c r="Y89" s="35">
        <v>151.39101785714283</v>
      </c>
    </row>
    <row r="90" spans="1:25">
      <c r="A90" s="168">
        <v>40587</v>
      </c>
      <c r="B90" s="71">
        <v>0.8464571428571428</v>
      </c>
      <c r="C90" s="35">
        <v>3.1</v>
      </c>
      <c r="D90" s="35">
        <v>3.3</v>
      </c>
      <c r="E90" s="35"/>
      <c r="F90" s="35">
        <v>3.2</v>
      </c>
      <c r="G90" s="51">
        <v>4.9180327868852487</v>
      </c>
      <c r="H90" s="51">
        <v>1.5873015873016101</v>
      </c>
      <c r="I90" s="35">
        <v>270.86628571428571</v>
      </c>
      <c r="J90" s="35"/>
      <c r="K90" s="35">
        <v>7.3</v>
      </c>
      <c r="L90" s="35">
        <v>8.5</v>
      </c>
      <c r="M90" s="35"/>
      <c r="N90" s="35">
        <v>7.9</v>
      </c>
      <c r="O90" s="51">
        <v>1.9354838709677296</v>
      </c>
      <c r="P90" s="51">
        <v>5.3333333333333428</v>
      </c>
      <c r="Q90" s="35">
        <v>668.70114285714283</v>
      </c>
      <c r="S90" s="35">
        <v>1.8</v>
      </c>
      <c r="T90" s="35">
        <v>2.1</v>
      </c>
      <c r="U90" s="35"/>
      <c r="V90" s="35">
        <v>1.9500000000000002</v>
      </c>
      <c r="W90" s="51">
        <v>9.8591549295774712</v>
      </c>
      <c r="X90" s="51">
        <v>18.181818181818187</v>
      </c>
      <c r="Y90" s="35">
        <v>165.05914285714286</v>
      </c>
    </row>
    <row r="91" spans="1:25">
      <c r="A91" s="168">
        <v>40594</v>
      </c>
      <c r="B91" s="71">
        <v>0.84071428571428564</v>
      </c>
      <c r="C91" s="35">
        <v>3.15</v>
      </c>
      <c r="D91" s="35">
        <v>3.3</v>
      </c>
      <c r="E91" s="35"/>
      <c r="F91" s="35">
        <v>3.2249999999999996</v>
      </c>
      <c r="G91" s="51">
        <v>0.78124999999997158</v>
      </c>
      <c r="H91" s="51">
        <v>2.3809523809523796</v>
      </c>
      <c r="I91" s="35">
        <v>271.13035714285706</v>
      </c>
      <c r="J91" s="35"/>
      <c r="K91" s="35">
        <v>7.5</v>
      </c>
      <c r="L91" s="35">
        <v>8.5</v>
      </c>
      <c r="M91" s="35"/>
      <c r="N91" s="35">
        <v>8</v>
      </c>
      <c r="O91" s="51">
        <v>1.265822784810112</v>
      </c>
      <c r="P91" s="51">
        <v>6.6666666666666714</v>
      </c>
      <c r="Q91" s="35">
        <v>672.57142857142856</v>
      </c>
      <c r="S91" s="35">
        <v>1.8</v>
      </c>
      <c r="T91" s="35">
        <v>2.1</v>
      </c>
      <c r="U91" s="35"/>
      <c r="V91" s="35">
        <v>1.9500000000000002</v>
      </c>
      <c r="W91" s="51">
        <v>0</v>
      </c>
      <c r="X91" s="51">
        <v>20.000000000000014</v>
      </c>
      <c r="Y91" s="35">
        <v>163.93928571428572</v>
      </c>
    </row>
    <row r="92" spans="1:25">
      <c r="A92" s="168">
        <v>40601</v>
      </c>
      <c r="B92" s="71">
        <v>0.84794857142857138</v>
      </c>
      <c r="C92" s="35">
        <v>3.15</v>
      </c>
      <c r="D92" s="35">
        <v>3.3</v>
      </c>
      <c r="E92" s="35"/>
      <c r="F92" s="35">
        <v>3.2249999999999996</v>
      </c>
      <c r="G92" s="51">
        <v>0</v>
      </c>
      <c r="H92" s="51">
        <v>2.3809523809523796</v>
      </c>
      <c r="I92" s="35">
        <v>273.46341428571424</v>
      </c>
      <c r="J92" s="35"/>
      <c r="K92" s="35">
        <v>7.5</v>
      </c>
      <c r="L92" s="35">
        <v>8.5</v>
      </c>
      <c r="M92" s="35"/>
      <c r="N92" s="35">
        <v>8</v>
      </c>
      <c r="O92" s="51">
        <v>0</v>
      </c>
      <c r="P92" s="51">
        <v>8.8435374149659935</v>
      </c>
      <c r="Q92" s="35">
        <v>678.35885714285712</v>
      </c>
      <c r="S92" s="35">
        <v>1.8</v>
      </c>
      <c r="T92" s="35">
        <v>2.1</v>
      </c>
      <c r="U92" s="35"/>
      <c r="V92" s="35">
        <v>1.9500000000000002</v>
      </c>
      <c r="W92" s="51">
        <v>0</v>
      </c>
      <c r="X92" s="51">
        <v>23.80952380952381</v>
      </c>
      <c r="Y92" s="35">
        <v>165.34997142857145</v>
      </c>
    </row>
    <row r="93" spans="1:25">
      <c r="A93" s="168">
        <v>40608</v>
      </c>
      <c r="B93" s="71">
        <v>0.85324285714285708</v>
      </c>
      <c r="C93" s="35">
        <v>3.15</v>
      </c>
      <c r="D93" s="35">
        <v>3.3</v>
      </c>
      <c r="E93" s="35"/>
      <c r="F93" s="35">
        <v>3.2249999999999996</v>
      </c>
      <c r="G93" s="51">
        <v>0</v>
      </c>
      <c r="H93" s="51">
        <v>4.0322580645161281</v>
      </c>
      <c r="I93" s="35">
        <v>275.1708214285714</v>
      </c>
      <c r="J93" s="35"/>
      <c r="K93" s="35">
        <v>7.5</v>
      </c>
      <c r="L93" s="35">
        <v>8.5</v>
      </c>
      <c r="M93" s="35"/>
      <c r="N93" s="35">
        <v>8</v>
      </c>
      <c r="O93" s="51">
        <v>0</v>
      </c>
      <c r="P93" s="51">
        <v>9.5890410958904084</v>
      </c>
      <c r="Q93" s="35">
        <v>682.59428571428566</v>
      </c>
      <c r="S93" s="35">
        <v>1.8</v>
      </c>
      <c r="T93" s="35">
        <v>2.1</v>
      </c>
      <c r="U93" s="35"/>
      <c r="V93" s="35">
        <v>1.9500000000000002</v>
      </c>
      <c r="W93" s="51">
        <v>0</v>
      </c>
      <c r="X93" s="51">
        <v>25.806451612903246</v>
      </c>
      <c r="Y93" s="35">
        <v>166.38235714285713</v>
      </c>
    </row>
    <row r="94" spans="1:25">
      <c r="A94" s="168">
        <v>40615</v>
      </c>
      <c r="B94" s="71">
        <v>0.85964285714285726</v>
      </c>
      <c r="C94" s="35">
        <v>3.15</v>
      </c>
      <c r="D94" s="35">
        <v>3.3</v>
      </c>
      <c r="E94" s="35"/>
      <c r="F94" s="35">
        <v>3.2249999999999996</v>
      </c>
      <c r="G94" s="51">
        <v>0</v>
      </c>
      <c r="H94" s="51">
        <v>4.0322580645161281</v>
      </c>
      <c r="I94" s="35">
        <v>277.23482142857148</v>
      </c>
      <c r="K94" s="35">
        <v>7.5</v>
      </c>
      <c r="L94" s="35">
        <v>8.5</v>
      </c>
      <c r="M94" s="35"/>
      <c r="N94" s="35">
        <v>8</v>
      </c>
      <c r="O94" s="51">
        <v>0</v>
      </c>
      <c r="P94" s="51">
        <v>9.5890410958904084</v>
      </c>
      <c r="Q94" s="35">
        <v>687.71428571428578</v>
      </c>
      <c r="S94" s="35">
        <v>1.8</v>
      </c>
      <c r="T94" s="35">
        <v>2.1</v>
      </c>
      <c r="U94" s="35"/>
      <c r="V94" s="35">
        <v>1.9500000000000002</v>
      </c>
      <c r="W94" s="51">
        <v>0</v>
      </c>
      <c r="X94" s="51">
        <v>25.806451612903246</v>
      </c>
      <c r="Y94" s="35">
        <v>167.63035714285718</v>
      </c>
    </row>
    <row r="95" spans="1:25">
      <c r="A95" s="168">
        <v>40622</v>
      </c>
      <c r="B95" s="71">
        <v>0.8681214285714286</v>
      </c>
      <c r="C95" s="35">
        <v>3.2</v>
      </c>
      <c r="D95" s="35">
        <v>3.35</v>
      </c>
      <c r="E95" s="35"/>
      <c r="F95" s="35">
        <v>3.2750000000000004</v>
      </c>
      <c r="G95" s="51">
        <v>1.550387596899256</v>
      </c>
      <c r="H95" s="51">
        <v>4.8000000000000114</v>
      </c>
      <c r="I95" s="35">
        <v>284.3097678571429</v>
      </c>
      <c r="K95" s="35">
        <v>7.5</v>
      </c>
      <c r="L95" s="35">
        <v>8.5</v>
      </c>
      <c r="M95" s="35"/>
      <c r="N95" s="35">
        <v>8</v>
      </c>
      <c r="O95" s="51">
        <v>0</v>
      </c>
      <c r="P95" s="51">
        <v>1.9108280254777128</v>
      </c>
      <c r="Q95" s="35">
        <v>694.49714285714288</v>
      </c>
      <c r="S95" s="35">
        <v>1.85</v>
      </c>
      <c r="T95" s="35">
        <v>2.1</v>
      </c>
      <c r="U95" s="35"/>
      <c r="V95" s="35">
        <v>1.9750000000000001</v>
      </c>
      <c r="W95" s="51">
        <v>1.2820512820512704</v>
      </c>
      <c r="X95" s="51">
        <v>21.538461538461547</v>
      </c>
      <c r="Y95" s="35">
        <v>171.45398214285717</v>
      </c>
    </row>
    <row r="96" spans="1:25">
      <c r="A96" s="168">
        <v>40629</v>
      </c>
      <c r="B96" s="71">
        <v>0.87327142857142859</v>
      </c>
      <c r="C96" s="35">
        <v>3.25</v>
      </c>
      <c r="D96" s="35">
        <v>3.4</v>
      </c>
      <c r="E96" s="35"/>
      <c r="F96" s="35">
        <v>3.3250000000000002</v>
      </c>
      <c r="G96" s="51">
        <v>1.5267175572519136</v>
      </c>
      <c r="H96" s="51">
        <v>5.5555555555555571</v>
      </c>
      <c r="I96" s="35">
        <v>290.36275000000001</v>
      </c>
      <c r="K96" s="35">
        <v>7.5</v>
      </c>
      <c r="L96" s="35">
        <v>8.5</v>
      </c>
      <c r="M96" s="35"/>
      <c r="N96" s="35">
        <v>8</v>
      </c>
      <c r="O96" s="51">
        <v>0</v>
      </c>
      <c r="P96" s="51">
        <v>1.9108280254777128</v>
      </c>
      <c r="Q96" s="35">
        <v>698.61714285714288</v>
      </c>
      <c r="S96" s="35">
        <v>1.85</v>
      </c>
      <c r="T96" s="35">
        <v>2.1</v>
      </c>
      <c r="U96" s="35"/>
      <c r="V96" s="35">
        <v>1.9750000000000001</v>
      </c>
      <c r="W96" s="51">
        <v>0</v>
      </c>
      <c r="X96" s="51">
        <v>21.538461538461547</v>
      </c>
      <c r="Y96" s="35">
        <v>172.47110714285716</v>
      </c>
    </row>
    <row r="97" spans="1:25">
      <c r="A97" s="168">
        <v>40636</v>
      </c>
      <c r="B97" s="71">
        <v>0.88044285714285719</v>
      </c>
      <c r="C97" s="35">
        <v>3.25</v>
      </c>
      <c r="D97" s="35">
        <v>3.4</v>
      </c>
      <c r="E97" s="35"/>
      <c r="F97" s="35">
        <v>3.3250000000000002</v>
      </c>
      <c r="G97" s="51">
        <v>0</v>
      </c>
      <c r="H97" s="51">
        <v>5.5555555555555571</v>
      </c>
      <c r="I97" s="35">
        <v>292.74725000000001</v>
      </c>
      <c r="K97" s="35">
        <v>7.5</v>
      </c>
      <c r="L97" s="35">
        <v>8.5</v>
      </c>
      <c r="M97" s="35"/>
      <c r="N97" s="35">
        <v>8</v>
      </c>
      <c r="O97" s="51">
        <v>0</v>
      </c>
      <c r="P97" s="51">
        <v>-1.8404907975460105</v>
      </c>
      <c r="Q97" s="35">
        <v>704.35428571428577</v>
      </c>
      <c r="S97" s="35">
        <v>1.88</v>
      </c>
      <c r="T97" s="35">
        <v>2.12</v>
      </c>
      <c r="U97" s="35"/>
      <c r="V97" s="35">
        <v>2</v>
      </c>
      <c r="W97" s="51">
        <v>1.265822784810112</v>
      </c>
      <c r="X97" s="51">
        <v>23.07692307692308</v>
      </c>
      <c r="Y97" s="35">
        <v>176.08857142857144</v>
      </c>
    </row>
    <row r="98" spans="1:25">
      <c r="A98" s="168">
        <v>40643</v>
      </c>
      <c r="B98" s="71">
        <v>0.87865714285714291</v>
      </c>
      <c r="C98" s="35">
        <v>3.25</v>
      </c>
      <c r="D98" s="35">
        <v>3.45</v>
      </c>
      <c r="E98" s="35"/>
      <c r="F98" s="35">
        <v>3.35</v>
      </c>
      <c r="G98" s="51">
        <v>0.75187969924812137</v>
      </c>
      <c r="H98" s="51">
        <v>6.3492063492063551</v>
      </c>
      <c r="I98" s="35">
        <v>294.35014285714288</v>
      </c>
      <c r="K98" s="35">
        <v>7.6</v>
      </c>
      <c r="L98" s="35">
        <v>8.5</v>
      </c>
      <c r="M98" s="35"/>
      <c r="N98" s="35">
        <v>8.0500000000000007</v>
      </c>
      <c r="O98" s="51">
        <v>0.62500000000001421</v>
      </c>
      <c r="P98" s="51">
        <v>0.62500000000001421</v>
      </c>
      <c r="Q98" s="35">
        <v>707.31900000000007</v>
      </c>
      <c r="S98" s="35">
        <v>1.95</v>
      </c>
      <c r="T98" s="35">
        <v>2.2000000000000002</v>
      </c>
      <c r="U98" s="35"/>
      <c r="V98" s="35">
        <v>2.0750000000000002</v>
      </c>
      <c r="W98" s="51">
        <v>3.7500000000000142</v>
      </c>
      <c r="X98" s="51">
        <v>27.692307692307708</v>
      </c>
      <c r="Y98" s="35">
        <v>182.32135714285718</v>
      </c>
    </row>
    <row r="99" spans="1:25">
      <c r="A99" s="168">
        <v>40650</v>
      </c>
      <c r="B99" s="71">
        <v>0.88469999999999993</v>
      </c>
      <c r="C99" s="35">
        <v>3.25</v>
      </c>
      <c r="D99" s="35">
        <v>3.45</v>
      </c>
      <c r="E99" s="35"/>
      <c r="F99" s="35">
        <v>3.35</v>
      </c>
      <c r="G99" s="51">
        <v>0</v>
      </c>
      <c r="H99" s="51">
        <v>6.3492063492063551</v>
      </c>
      <c r="I99" s="35">
        <v>296.37450000000001</v>
      </c>
      <c r="K99" s="35">
        <v>7.6</v>
      </c>
      <c r="L99" s="35">
        <v>8.5</v>
      </c>
      <c r="M99" s="35"/>
      <c r="N99" s="35">
        <v>8.0500000000000007</v>
      </c>
      <c r="O99" s="51">
        <v>0</v>
      </c>
      <c r="P99" s="51">
        <v>0.62500000000001421</v>
      </c>
      <c r="Q99" s="35">
        <v>712.18349999999998</v>
      </c>
      <c r="S99" s="35">
        <v>1.95</v>
      </c>
      <c r="T99" s="35">
        <v>2.2000000000000002</v>
      </c>
      <c r="U99" s="35"/>
      <c r="V99" s="35">
        <v>2.0750000000000002</v>
      </c>
      <c r="W99" s="51">
        <v>0</v>
      </c>
      <c r="X99" s="51">
        <v>27.692307692307708</v>
      </c>
      <c r="Y99" s="35">
        <v>183.57525000000001</v>
      </c>
    </row>
    <row r="100" spans="1:25">
      <c r="A100" s="168">
        <v>40657</v>
      </c>
      <c r="B100" s="71">
        <v>0.88141428571428548</v>
      </c>
      <c r="C100" s="35">
        <v>3.3</v>
      </c>
      <c r="D100" s="35">
        <v>3.45</v>
      </c>
      <c r="E100" s="35"/>
      <c r="F100" s="35">
        <v>3.375</v>
      </c>
      <c r="G100" s="51">
        <v>0.74626865671640985</v>
      </c>
      <c r="H100" s="51">
        <v>7.1428571428571388</v>
      </c>
      <c r="I100" s="35">
        <v>297.47732142857137</v>
      </c>
      <c r="K100" s="35">
        <v>8.1999999999999993</v>
      </c>
      <c r="L100" s="35">
        <v>9</v>
      </c>
      <c r="M100" s="35"/>
      <c r="N100" s="35">
        <v>8.6</v>
      </c>
      <c r="O100" s="51">
        <v>6.8322981366459459</v>
      </c>
      <c r="P100" s="51">
        <v>10.256410256410248</v>
      </c>
      <c r="Q100" s="35">
        <v>758.01628571428546</v>
      </c>
      <c r="S100" s="35">
        <v>2</v>
      </c>
      <c r="T100" s="35">
        <v>2.25</v>
      </c>
      <c r="U100" s="35"/>
      <c r="V100" s="35">
        <v>2.125</v>
      </c>
      <c r="W100" s="51">
        <v>2.4096385542168548</v>
      </c>
      <c r="X100" s="51">
        <v>30.769230769230774</v>
      </c>
      <c r="Y100" s="35">
        <v>187.30053571428567</v>
      </c>
    </row>
    <row r="101" spans="1:25">
      <c r="A101" s="168">
        <v>40664</v>
      </c>
      <c r="B101" s="71">
        <v>0.88690714285714289</v>
      </c>
      <c r="C101" s="35">
        <v>3.3</v>
      </c>
      <c r="D101" s="35">
        <v>3.5</v>
      </c>
      <c r="E101" s="35"/>
      <c r="F101" s="35">
        <v>3.4</v>
      </c>
      <c r="G101" s="51">
        <v>0.74074074074073337</v>
      </c>
      <c r="H101" s="51">
        <v>7.0866141732283552</v>
      </c>
      <c r="I101" s="35">
        <v>301.54842857142859</v>
      </c>
      <c r="K101" s="35">
        <v>8.1999999999999993</v>
      </c>
      <c r="L101" s="35">
        <v>9</v>
      </c>
      <c r="M101" s="35"/>
      <c r="N101" s="35">
        <v>8.6</v>
      </c>
      <c r="O101" s="51">
        <v>0</v>
      </c>
      <c r="P101" s="51">
        <v>14.666666666666671</v>
      </c>
      <c r="Q101" s="35">
        <v>762.74014285714293</v>
      </c>
      <c r="S101" s="35">
        <v>2.0499999999999998</v>
      </c>
      <c r="T101" s="35">
        <v>2.2999999999999998</v>
      </c>
      <c r="U101" s="35"/>
      <c r="V101" s="35">
        <v>2.1749999999999998</v>
      </c>
      <c r="W101" s="51">
        <v>2.3529411764705799</v>
      </c>
      <c r="X101" s="51">
        <v>33.84615384615384</v>
      </c>
      <c r="Y101" s="35">
        <v>192.90230357142858</v>
      </c>
    </row>
    <row r="102" spans="1:25">
      <c r="A102" s="168">
        <v>40671</v>
      </c>
      <c r="B102" s="71">
        <v>0.89624285714285712</v>
      </c>
      <c r="C102" s="35">
        <v>3.35</v>
      </c>
      <c r="D102" s="35">
        <v>3.5</v>
      </c>
      <c r="E102" s="35"/>
      <c r="F102" s="35">
        <v>3.4249999999999998</v>
      </c>
      <c r="G102" s="51">
        <v>0.73529411764705799</v>
      </c>
      <c r="H102" s="51">
        <v>7.8740157480315105</v>
      </c>
      <c r="I102" s="35">
        <v>306.96317857142856</v>
      </c>
      <c r="K102" s="35">
        <v>8.1999999999999993</v>
      </c>
      <c r="L102" s="35">
        <v>9</v>
      </c>
      <c r="M102" s="35"/>
      <c r="N102" s="35">
        <v>8.6</v>
      </c>
      <c r="O102" s="51">
        <v>0</v>
      </c>
      <c r="P102" s="51">
        <v>14.666666666666671</v>
      </c>
      <c r="Q102" s="35">
        <v>770.76885714285709</v>
      </c>
      <c r="S102" s="35">
        <v>2.1</v>
      </c>
      <c r="T102" s="35">
        <v>2.2999999999999998</v>
      </c>
      <c r="U102" s="35"/>
      <c r="V102" s="35">
        <v>2.2000000000000002</v>
      </c>
      <c r="W102" s="51">
        <v>1.1494252873563369</v>
      </c>
      <c r="X102" s="51">
        <v>33.333333333333343</v>
      </c>
      <c r="Y102" s="35">
        <v>197.17342857142859</v>
      </c>
    </row>
    <row r="103" spans="1:25">
      <c r="A103" s="168">
        <v>40678</v>
      </c>
      <c r="B103" s="71">
        <v>0.87894285714285725</v>
      </c>
      <c r="C103" s="35">
        <v>3.35</v>
      </c>
      <c r="D103" s="35">
        <v>3.5</v>
      </c>
      <c r="E103" s="35"/>
      <c r="F103" s="35">
        <v>3.4249999999999998</v>
      </c>
      <c r="G103" s="51">
        <v>0</v>
      </c>
      <c r="H103" s="51">
        <v>7.8740157480315105</v>
      </c>
      <c r="I103" s="35">
        <v>301.03792857142861</v>
      </c>
      <c r="K103" s="35">
        <v>8.1999999999999993</v>
      </c>
      <c r="L103" s="35">
        <v>9</v>
      </c>
      <c r="M103" s="35"/>
      <c r="N103" s="35">
        <v>8.6</v>
      </c>
      <c r="O103" s="51">
        <v>0</v>
      </c>
      <c r="P103" s="51">
        <v>9.5541401273885356</v>
      </c>
      <c r="Q103" s="35">
        <v>755.89085714285716</v>
      </c>
      <c r="S103" s="35">
        <v>2.1</v>
      </c>
      <c r="T103" s="35">
        <v>2.2999999999999998</v>
      </c>
      <c r="U103" s="35"/>
      <c r="V103" s="35">
        <v>2.2000000000000002</v>
      </c>
      <c r="W103" s="51">
        <v>0</v>
      </c>
      <c r="X103" s="51">
        <v>33.333333333333343</v>
      </c>
      <c r="Y103" s="35">
        <v>193.3674285714286</v>
      </c>
    </row>
    <row r="104" spans="1:25">
      <c r="A104" s="168">
        <v>40685</v>
      </c>
      <c r="B104" s="71">
        <v>0.87705714285714287</v>
      </c>
      <c r="C104" s="35">
        <v>3.25</v>
      </c>
      <c r="D104" s="35">
        <v>3.4</v>
      </c>
      <c r="E104" s="35"/>
      <c r="F104" s="35">
        <v>3.3250000000000002</v>
      </c>
      <c r="G104" s="51">
        <v>-2.9197080291970678</v>
      </c>
      <c r="H104" s="51">
        <v>4.2319749216300977</v>
      </c>
      <c r="I104" s="35">
        <v>291.62150000000003</v>
      </c>
      <c r="K104" s="35">
        <v>8</v>
      </c>
      <c r="L104" s="35">
        <v>8.5</v>
      </c>
      <c r="M104" s="35"/>
      <c r="N104" s="35">
        <v>8.25</v>
      </c>
      <c r="O104" s="51">
        <v>-4.0697674418604635</v>
      </c>
      <c r="P104" s="51">
        <v>0</v>
      </c>
      <c r="Q104" s="35">
        <v>723.57214285714292</v>
      </c>
      <c r="S104" s="35">
        <v>2.0499999999999998</v>
      </c>
      <c r="T104" s="35">
        <v>2.2999999999999998</v>
      </c>
      <c r="U104" s="35"/>
      <c r="V104" s="35">
        <v>2.1749999999999998</v>
      </c>
      <c r="W104" s="51">
        <v>-1.1363636363636545</v>
      </c>
      <c r="X104" s="51">
        <v>31.818181818181813</v>
      </c>
      <c r="Y104" s="35">
        <v>190.75992857142856</v>
      </c>
    </row>
    <row r="105" spans="1:25">
      <c r="A105" s="168">
        <v>40692</v>
      </c>
      <c r="B105" s="71">
        <v>0.86986428571428576</v>
      </c>
      <c r="C105" s="35">
        <v>3.2</v>
      </c>
      <c r="D105" s="35">
        <v>3.35</v>
      </c>
      <c r="E105" s="35"/>
      <c r="F105" s="35">
        <v>3.2750000000000004</v>
      </c>
      <c r="G105" s="51">
        <v>-1.5037593984962427</v>
      </c>
      <c r="H105" s="51">
        <v>0.46012269938651684</v>
      </c>
      <c r="I105" s="35">
        <v>284.88055357142861</v>
      </c>
      <c r="K105" s="35">
        <v>7.8</v>
      </c>
      <c r="L105" s="35">
        <v>8.5</v>
      </c>
      <c r="M105" s="35"/>
      <c r="N105" s="35">
        <v>8.15</v>
      </c>
      <c r="O105" s="51">
        <v>-1.2121212121212039</v>
      </c>
      <c r="P105" s="51">
        <v>3.6016949152542423</v>
      </c>
      <c r="Q105" s="35">
        <v>708.93939285714293</v>
      </c>
      <c r="S105" s="35">
        <v>2</v>
      </c>
      <c r="T105" s="35">
        <v>2.2999999999999998</v>
      </c>
      <c r="U105" s="35"/>
      <c r="V105" s="35">
        <v>2.15</v>
      </c>
      <c r="W105" s="51">
        <v>-1.1494252873563227</v>
      </c>
      <c r="X105" s="51">
        <v>30.303030303030283</v>
      </c>
      <c r="Y105" s="35">
        <v>187.02082142857142</v>
      </c>
    </row>
    <row r="106" spans="1:25">
      <c r="A106" s="168">
        <v>40699</v>
      </c>
      <c r="B106" s="71">
        <v>0.87728571428571434</v>
      </c>
      <c r="C106" s="35">
        <v>3.2</v>
      </c>
      <c r="D106" s="35">
        <v>3.35</v>
      </c>
      <c r="E106" s="35"/>
      <c r="F106" s="35">
        <v>3.2750000000000004</v>
      </c>
      <c r="G106" s="51">
        <v>0</v>
      </c>
      <c r="H106" s="51">
        <v>-0.75757575757575069</v>
      </c>
      <c r="I106" s="35">
        <v>287.31107142857144</v>
      </c>
      <c r="K106" s="35">
        <v>8</v>
      </c>
      <c r="L106" s="35">
        <v>8.8000000000000007</v>
      </c>
      <c r="M106" s="35"/>
      <c r="N106" s="35">
        <v>8.4</v>
      </c>
      <c r="O106" s="51">
        <v>3.0674846625766889</v>
      </c>
      <c r="P106" s="51">
        <v>-6.6666666666666714</v>
      </c>
      <c r="Q106" s="35">
        <v>736.92000000000007</v>
      </c>
      <c r="S106" s="35">
        <v>2</v>
      </c>
      <c r="T106" s="35">
        <v>2.2999999999999998</v>
      </c>
      <c r="U106" s="35"/>
      <c r="V106" s="35">
        <v>2.15</v>
      </c>
      <c r="W106" s="51">
        <v>0</v>
      </c>
      <c r="X106" s="51">
        <v>24.637681159420282</v>
      </c>
      <c r="Y106" s="35">
        <v>188.61642857142857</v>
      </c>
    </row>
    <row r="107" spans="1:25">
      <c r="A107" s="168">
        <v>40706</v>
      </c>
      <c r="B107" s="71">
        <v>0.8899071428571429</v>
      </c>
      <c r="C107" s="35">
        <v>3.25</v>
      </c>
      <c r="D107" s="35">
        <v>3.4</v>
      </c>
      <c r="E107" s="35"/>
      <c r="F107" s="35">
        <v>3.3250000000000002</v>
      </c>
      <c r="G107" s="51">
        <v>1.5267175572519136</v>
      </c>
      <c r="H107" s="51">
        <v>0</v>
      </c>
      <c r="I107" s="35">
        <v>295.89412500000003</v>
      </c>
      <c r="K107" s="35">
        <v>8.1999999999999993</v>
      </c>
      <c r="L107" s="35">
        <v>9</v>
      </c>
      <c r="M107" s="35"/>
      <c r="N107" s="35">
        <v>8.6</v>
      </c>
      <c r="O107" s="51">
        <v>2.3809523809523796</v>
      </c>
      <c r="P107" s="51">
        <v>-4.4444444444444571</v>
      </c>
      <c r="Q107" s="35">
        <v>765.32014285714286</v>
      </c>
      <c r="S107" s="35">
        <v>2.0499999999999998</v>
      </c>
      <c r="T107" s="35">
        <v>2.35</v>
      </c>
      <c r="U107" s="35"/>
      <c r="V107" s="35">
        <v>2.2000000000000002</v>
      </c>
      <c r="W107" s="51">
        <v>2.3255813953488484</v>
      </c>
      <c r="X107" s="51">
        <v>27.536231884057983</v>
      </c>
      <c r="Y107" s="35">
        <v>195.77957142857144</v>
      </c>
    </row>
    <row r="108" spans="1:25">
      <c r="A108" s="168">
        <v>40713</v>
      </c>
      <c r="B108" s="71">
        <v>0.88145714285714294</v>
      </c>
      <c r="C108" s="35">
        <v>3.25</v>
      </c>
      <c r="D108" s="35">
        <v>3.4</v>
      </c>
      <c r="E108" s="35"/>
      <c r="F108" s="35">
        <v>3.3250000000000002</v>
      </c>
      <c r="G108" s="51">
        <v>0</v>
      </c>
      <c r="H108" s="51">
        <v>-2.205882352941174</v>
      </c>
      <c r="I108" s="35">
        <v>293.08450000000005</v>
      </c>
      <c r="K108" s="35">
        <v>8</v>
      </c>
      <c r="L108" s="35">
        <v>8.8000000000000007</v>
      </c>
      <c r="M108" s="35"/>
      <c r="N108" s="35">
        <v>8.4</v>
      </c>
      <c r="O108" s="51">
        <v>-2.3255813953488342</v>
      </c>
      <c r="P108" s="51">
        <v>-1.1764705882352899</v>
      </c>
      <c r="Q108" s="35">
        <v>740.42400000000009</v>
      </c>
      <c r="S108" s="35">
        <v>2.0499999999999998</v>
      </c>
      <c r="T108" s="35">
        <v>2.35</v>
      </c>
      <c r="U108" s="35"/>
      <c r="V108" s="35">
        <v>2.2000000000000002</v>
      </c>
      <c r="W108" s="51">
        <v>0</v>
      </c>
      <c r="X108" s="51">
        <v>27.536231884057983</v>
      </c>
      <c r="Y108" s="35">
        <v>193.92057142857146</v>
      </c>
    </row>
    <row r="109" spans="1:25">
      <c r="A109" s="168">
        <v>40720</v>
      </c>
      <c r="B109" s="71">
        <v>0.88245714285714272</v>
      </c>
      <c r="C109" s="35">
        <v>3.25</v>
      </c>
      <c r="D109" s="35">
        <v>3.4</v>
      </c>
      <c r="E109" s="35"/>
      <c r="F109" s="35">
        <v>3.3250000000000002</v>
      </c>
      <c r="G109" s="51">
        <v>0</v>
      </c>
      <c r="H109" s="51">
        <v>-2.205882352941174</v>
      </c>
      <c r="I109" s="35">
        <v>293.41699999999997</v>
      </c>
      <c r="K109" s="35">
        <v>8</v>
      </c>
      <c r="L109" s="35">
        <v>8.8000000000000007</v>
      </c>
      <c r="M109" s="35"/>
      <c r="N109" s="35">
        <v>8.4</v>
      </c>
      <c r="O109" s="51">
        <v>0</v>
      </c>
      <c r="P109" s="51">
        <v>0</v>
      </c>
      <c r="Q109" s="35">
        <v>741.2639999999999</v>
      </c>
      <c r="S109" s="35">
        <v>2.0499999999999998</v>
      </c>
      <c r="T109" s="35">
        <v>2.35</v>
      </c>
      <c r="U109" s="35"/>
      <c r="V109" s="35">
        <v>2.2000000000000002</v>
      </c>
      <c r="W109" s="51">
        <v>0</v>
      </c>
      <c r="X109" s="51">
        <v>23.943661971831006</v>
      </c>
      <c r="Y109" s="35">
        <v>194.14057142857141</v>
      </c>
    </row>
    <row r="110" spans="1:25">
      <c r="A110" s="168">
        <v>40727</v>
      </c>
      <c r="B110" s="71">
        <v>0.89558571428571443</v>
      </c>
      <c r="C110" s="35">
        <v>3.25</v>
      </c>
      <c r="D110" s="35">
        <v>3.4</v>
      </c>
      <c r="E110" s="35"/>
      <c r="F110" s="35">
        <v>3.3250000000000002</v>
      </c>
      <c r="G110" s="51">
        <v>0</v>
      </c>
      <c r="H110" s="51">
        <v>0.75757575757577911</v>
      </c>
      <c r="I110" s="35">
        <v>297.78225000000009</v>
      </c>
      <c r="K110" s="35">
        <v>8</v>
      </c>
      <c r="L110" s="35">
        <v>8.8000000000000007</v>
      </c>
      <c r="M110" s="35"/>
      <c r="N110" s="35">
        <v>8.4</v>
      </c>
      <c r="O110" s="51">
        <v>0</v>
      </c>
      <c r="P110" s="51">
        <v>0</v>
      </c>
      <c r="Q110" s="35">
        <v>752.29200000000014</v>
      </c>
      <c r="S110" s="35">
        <v>2.0499999999999998</v>
      </c>
      <c r="T110" s="35">
        <v>2.35</v>
      </c>
      <c r="U110" s="35"/>
      <c r="V110" s="35">
        <v>2.2000000000000002</v>
      </c>
      <c r="W110" s="51">
        <v>0</v>
      </c>
      <c r="X110" s="51">
        <v>23.943661971831006</v>
      </c>
      <c r="Y110" s="35">
        <v>197.02885714285719</v>
      </c>
    </row>
    <row r="111" spans="1:25">
      <c r="A111" s="168">
        <v>40734</v>
      </c>
      <c r="B111" s="71">
        <v>0.89689285714285716</v>
      </c>
      <c r="C111" s="35">
        <v>3.25</v>
      </c>
      <c r="D111" s="35">
        <v>3.4</v>
      </c>
      <c r="E111" s="35"/>
      <c r="F111" s="35">
        <v>3.3250000000000002</v>
      </c>
      <c r="G111" s="51">
        <v>0</v>
      </c>
      <c r="H111" s="51">
        <v>1.5267175572519136</v>
      </c>
      <c r="I111" s="35">
        <v>298.21687500000002</v>
      </c>
      <c r="K111" s="35">
        <v>8</v>
      </c>
      <c r="L111" s="35">
        <v>8.8000000000000007</v>
      </c>
      <c r="M111" s="35"/>
      <c r="N111" s="35">
        <v>8.4</v>
      </c>
      <c r="O111" s="51">
        <v>0</v>
      </c>
      <c r="P111" s="51">
        <v>0</v>
      </c>
      <c r="Q111" s="35">
        <v>753.39</v>
      </c>
      <c r="S111" s="35">
        <v>2.1</v>
      </c>
      <c r="T111" s="35">
        <v>2.35</v>
      </c>
      <c r="U111" s="35"/>
      <c r="V111" s="35">
        <v>2.2250000000000001</v>
      </c>
      <c r="W111" s="51">
        <v>1.136363636363626</v>
      </c>
      <c r="X111" s="51">
        <v>25.35211267605635</v>
      </c>
      <c r="Y111" s="35">
        <v>199.55866071428571</v>
      </c>
    </row>
    <row r="112" spans="1:25">
      <c r="A112" s="168">
        <v>40741</v>
      </c>
      <c r="B112" s="71">
        <v>0.88211428571428563</v>
      </c>
      <c r="C112" s="35">
        <v>3.25</v>
      </c>
      <c r="D112" s="35">
        <v>3.4</v>
      </c>
      <c r="E112" s="35"/>
      <c r="F112" s="35">
        <v>3.3250000000000002</v>
      </c>
      <c r="G112" s="51">
        <v>0</v>
      </c>
      <c r="H112" s="51">
        <v>3.1007751937984551</v>
      </c>
      <c r="I112" s="35">
        <v>293.303</v>
      </c>
      <c r="K112" s="35">
        <v>8</v>
      </c>
      <c r="L112" s="35">
        <v>8.8000000000000007</v>
      </c>
      <c r="M112" s="35"/>
      <c r="N112" s="35">
        <v>8.4</v>
      </c>
      <c r="O112" s="51">
        <v>0</v>
      </c>
      <c r="P112" s="51">
        <v>3.0674846625766889</v>
      </c>
      <c r="Q112" s="35">
        <v>740.976</v>
      </c>
      <c r="S112" s="35">
        <v>2.15</v>
      </c>
      <c r="T112" s="35">
        <v>2.4</v>
      </c>
      <c r="U112" s="35"/>
      <c r="V112" s="35">
        <v>2.2749999999999999</v>
      </c>
      <c r="W112" s="51">
        <v>2.247191011235941</v>
      </c>
      <c r="X112" s="51">
        <v>28.16901408450704</v>
      </c>
      <c r="Y112" s="35">
        <v>200.68099999999998</v>
      </c>
    </row>
    <row r="113" spans="1:25">
      <c r="A113" s="168">
        <v>40748</v>
      </c>
      <c r="B113" s="71">
        <v>0.87918571428571435</v>
      </c>
      <c r="C113" s="35">
        <v>3.25</v>
      </c>
      <c r="D113" s="35">
        <v>3.4</v>
      </c>
      <c r="E113" s="35"/>
      <c r="F113" s="35">
        <v>3.3250000000000002</v>
      </c>
      <c r="G113" s="51">
        <v>0</v>
      </c>
      <c r="H113" s="51">
        <v>5.5555555555555571</v>
      </c>
      <c r="I113" s="35">
        <v>292.32925000000006</v>
      </c>
      <c r="K113" s="35">
        <v>8</v>
      </c>
      <c r="L113" s="35">
        <v>8.8000000000000007</v>
      </c>
      <c r="M113" s="35"/>
      <c r="N113" s="35">
        <v>8.4</v>
      </c>
      <c r="O113" s="51">
        <v>0</v>
      </c>
      <c r="P113" s="51">
        <v>5</v>
      </c>
      <c r="Q113" s="35">
        <v>738.51600000000008</v>
      </c>
      <c r="S113" s="35">
        <v>2.15</v>
      </c>
      <c r="T113" s="35">
        <v>2.4</v>
      </c>
      <c r="U113" s="35"/>
      <c r="V113" s="35">
        <v>2.2749999999999999</v>
      </c>
      <c r="W113" s="51">
        <v>0</v>
      </c>
      <c r="X113" s="51">
        <v>28.16901408450704</v>
      </c>
      <c r="Y113" s="35">
        <v>200.01475000000002</v>
      </c>
    </row>
    <row r="114" spans="1:25">
      <c r="A114" s="168">
        <v>40755</v>
      </c>
      <c r="B114" s="71">
        <v>0.87917857142857148</v>
      </c>
      <c r="C114" s="35">
        <v>3.05</v>
      </c>
      <c r="D114" s="35">
        <v>3.25</v>
      </c>
      <c r="E114" s="35"/>
      <c r="F114" s="35">
        <v>3.15</v>
      </c>
      <c r="G114" s="51">
        <v>-5.2631578947368496</v>
      </c>
      <c r="H114" s="51">
        <v>-2.3255813953488484</v>
      </c>
      <c r="I114" s="35">
        <v>276.94125000000003</v>
      </c>
      <c r="K114" s="35">
        <v>8</v>
      </c>
      <c r="L114" s="35">
        <v>8.75</v>
      </c>
      <c r="M114" s="35"/>
      <c r="N114" s="35">
        <v>8.375</v>
      </c>
      <c r="O114" s="51">
        <v>-0.297619047619051</v>
      </c>
      <c r="P114" s="51">
        <v>4.6875</v>
      </c>
      <c r="Q114" s="35">
        <v>736.31205357142858</v>
      </c>
      <c r="S114" s="35">
        <v>2.15</v>
      </c>
      <c r="T114" s="35">
        <v>2.4</v>
      </c>
      <c r="U114" s="35"/>
      <c r="V114" s="35">
        <v>2.2749999999999999</v>
      </c>
      <c r="W114" s="51">
        <v>0</v>
      </c>
      <c r="X114" s="51">
        <v>24.657534246575324</v>
      </c>
      <c r="Y114" s="35">
        <v>200.013125</v>
      </c>
    </row>
    <row r="115" spans="1:25">
      <c r="A115" s="168">
        <v>40762</v>
      </c>
      <c r="B115" s="71">
        <v>0.87261428571428556</v>
      </c>
      <c r="C115" s="35">
        <v>3.05</v>
      </c>
      <c r="D115" s="35">
        <v>3.25</v>
      </c>
      <c r="E115" s="35"/>
      <c r="F115" s="35">
        <v>3.15</v>
      </c>
      <c r="G115" s="51">
        <v>0</v>
      </c>
      <c r="H115" s="51">
        <v>-3.816793893129784</v>
      </c>
      <c r="I115" s="35">
        <v>274.87349999999992</v>
      </c>
      <c r="J115" s="35"/>
      <c r="K115" s="35">
        <v>8</v>
      </c>
      <c r="L115" s="35">
        <v>8.75</v>
      </c>
      <c r="M115" s="35"/>
      <c r="N115" s="35">
        <v>8.375</v>
      </c>
      <c r="O115" s="51">
        <v>0</v>
      </c>
      <c r="P115" s="51">
        <v>4.6875</v>
      </c>
      <c r="Q115" s="35">
        <v>730.81446428571417</v>
      </c>
      <c r="S115" s="35">
        <v>2.15</v>
      </c>
      <c r="T115" s="35">
        <v>2.4</v>
      </c>
      <c r="U115" s="35"/>
      <c r="V115" s="35">
        <v>2.2749999999999999</v>
      </c>
      <c r="W115" s="51">
        <v>0</v>
      </c>
      <c r="X115" s="51">
        <v>24.657534246575324</v>
      </c>
      <c r="Y115" s="35">
        <v>198.51974999999996</v>
      </c>
    </row>
    <row r="116" spans="1:25">
      <c r="A116" s="168">
        <v>40769</v>
      </c>
      <c r="B116" s="71">
        <v>0.87485000000000013</v>
      </c>
      <c r="C116" s="35">
        <v>3.05</v>
      </c>
      <c r="D116" s="35">
        <v>3.25</v>
      </c>
      <c r="E116" s="35"/>
      <c r="F116" s="35">
        <v>3.15</v>
      </c>
      <c r="G116" s="51">
        <v>0</v>
      </c>
      <c r="H116" s="51">
        <v>-3.816793893129784</v>
      </c>
      <c r="I116" s="35">
        <v>275.57775000000004</v>
      </c>
      <c r="K116" s="35">
        <v>8</v>
      </c>
      <c r="L116" s="35">
        <v>8.75</v>
      </c>
      <c r="M116" s="35"/>
      <c r="N116" s="35">
        <v>8.375</v>
      </c>
      <c r="O116" s="51">
        <v>0</v>
      </c>
      <c r="P116" s="51">
        <v>2.1341463414634347</v>
      </c>
      <c r="Q116" s="35">
        <v>732.6868750000001</v>
      </c>
      <c r="S116" s="35">
        <v>2.15</v>
      </c>
      <c r="T116" s="35">
        <v>2.4</v>
      </c>
      <c r="U116" s="35"/>
      <c r="V116" s="35">
        <v>2.2749999999999999</v>
      </c>
      <c r="W116" s="51">
        <v>0</v>
      </c>
      <c r="X116" s="51">
        <v>24.657534246575324</v>
      </c>
      <c r="Y116" s="35">
        <v>199.02837500000001</v>
      </c>
    </row>
    <row r="117" spans="1:25">
      <c r="A117" s="168">
        <v>40776</v>
      </c>
      <c r="B117" s="71">
        <v>0.87419285714285722</v>
      </c>
      <c r="C117" s="35">
        <v>3</v>
      </c>
      <c r="D117" s="35">
        <v>3.2</v>
      </c>
      <c r="E117" s="35"/>
      <c r="F117" s="35">
        <v>3.1</v>
      </c>
      <c r="G117" s="51">
        <v>-1.5873015873015817</v>
      </c>
      <c r="H117" s="51">
        <v>-5.3435114503816834</v>
      </c>
      <c r="I117" s="35">
        <v>270.99978571428574</v>
      </c>
      <c r="K117" s="35">
        <v>8</v>
      </c>
      <c r="L117" s="35">
        <v>8.75</v>
      </c>
      <c r="M117" s="35"/>
      <c r="N117" s="35">
        <v>8.375</v>
      </c>
      <c r="O117" s="51">
        <v>0</v>
      </c>
      <c r="P117" s="51">
        <v>0.90361445783130989</v>
      </c>
      <c r="Q117" s="35">
        <v>732.13651785714285</v>
      </c>
      <c r="S117" s="35">
        <v>2.2000000000000002</v>
      </c>
      <c r="T117" s="35">
        <v>2.4</v>
      </c>
      <c r="U117" s="35"/>
      <c r="V117" s="35">
        <v>2.2999999999999998</v>
      </c>
      <c r="W117" s="51">
        <v>1.098901098901095</v>
      </c>
      <c r="X117" s="51">
        <v>26.027397260273972</v>
      </c>
      <c r="Y117" s="35">
        <v>201.06435714285715</v>
      </c>
    </row>
    <row r="118" spans="1:25">
      <c r="A118" s="168">
        <v>40783</v>
      </c>
      <c r="B118" s="71">
        <v>0.8784142857142857</v>
      </c>
      <c r="C118" s="35">
        <v>3</v>
      </c>
      <c r="D118" s="35">
        <v>3.2</v>
      </c>
      <c r="E118" s="35"/>
      <c r="F118" s="35">
        <v>3.1</v>
      </c>
      <c r="G118" s="51">
        <v>0</v>
      </c>
      <c r="H118" s="51">
        <v>-5.3435114503816834</v>
      </c>
      <c r="I118" s="35">
        <v>272.30842857142858</v>
      </c>
      <c r="K118" s="35">
        <v>8</v>
      </c>
      <c r="L118" s="35">
        <v>8.75</v>
      </c>
      <c r="M118" s="35"/>
      <c r="N118" s="35">
        <v>8.375</v>
      </c>
      <c r="O118" s="51">
        <v>0</v>
      </c>
      <c r="P118" s="51">
        <v>-0.297619047619051</v>
      </c>
      <c r="Q118" s="35">
        <v>735.67196428571424</v>
      </c>
      <c r="S118" s="35">
        <v>2.2000000000000002</v>
      </c>
      <c r="T118" s="35">
        <v>2.4</v>
      </c>
      <c r="U118" s="35"/>
      <c r="V118" s="35">
        <v>2.2999999999999998</v>
      </c>
      <c r="W118" s="51">
        <v>0</v>
      </c>
      <c r="X118" s="51">
        <v>26.027397260273972</v>
      </c>
      <c r="Y118" s="35">
        <v>202.03528571428569</v>
      </c>
    </row>
    <row r="119" spans="1:25">
      <c r="A119" s="168">
        <v>40790</v>
      </c>
      <c r="B119" s="71">
        <v>0.88264285714285706</v>
      </c>
      <c r="C119" s="35">
        <v>3</v>
      </c>
      <c r="D119" s="35">
        <v>3.2</v>
      </c>
      <c r="E119" s="35"/>
      <c r="F119" s="35">
        <v>3.1</v>
      </c>
      <c r="G119" s="51">
        <v>0</v>
      </c>
      <c r="H119" s="51">
        <v>-4.6153846153846132</v>
      </c>
      <c r="I119" s="35">
        <v>273.6192857142857</v>
      </c>
      <c r="K119" s="35">
        <v>8</v>
      </c>
      <c r="L119" s="35">
        <v>8.75</v>
      </c>
      <c r="M119" s="35"/>
      <c r="N119" s="35">
        <v>8.375</v>
      </c>
      <c r="O119" s="51">
        <v>0</v>
      </c>
      <c r="P119" s="51">
        <v>1.5151515151515156</v>
      </c>
      <c r="Q119" s="35">
        <v>739.21339285714282</v>
      </c>
      <c r="S119" s="35">
        <v>2.2000000000000002</v>
      </c>
      <c r="T119" s="35">
        <v>2.4</v>
      </c>
      <c r="U119" s="35"/>
      <c r="V119" s="35">
        <v>2.2999999999999998</v>
      </c>
      <c r="W119" s="51">
        <v>0</v>
      </c>
      <c r="X119" s="51">
        <v>27.777777777777786</v>
      </c>
      <c r="Y119" s="35">
        <v>203.00785714285712</v>
      </c>
    </row>
    <row r="120" spans="1:25">
      <c r="A120" s="168">
        <v>40797</v>
      </c>
      <c r="B120" s="71">
        <v>0.87394285714285702</v>
      </c>
      <c r="C120" s="35">
        <v>2.9</v>
      </c>
      <c r="D120" s="35">
        <v>3.15</v>
      </c>
      <c r="E120" s="35"/>
      <c r="F120" s="35">
        <v>3.0249999999999999</v>
      </c>
      <c r="G120" s="51">
        <v>-2.4193548387096797</v>
      </c>
      <c r="H120" s="51">
        <v>-5.4687500000000142</v>
      </c>
      <c r="I120" s="35">
        <v>264.36771428571421</v>
      </c>
      <c r="K120" s="35">
        <v>8</v>
      </c>
      <c r="L120" s="35">
        <v>9</v>
      </c>
      <c r="M120" s="35"/>
      <c r="N120" s="35">
        <v>8.5</v>
      </c>
      <c r="O120" s="51">
        <v>1.4925373134328339</v>
      </c>
      <c r="P120" s="51">
        <v>1.1904761904761898</v>
      </c>
      <c r="Q120" s="35">
        <v>742.85142857142853</v>
      </c>
      <c r="S120" s="35">
        <v>2.2000000000000002</v>
      </c>
      <c r="T120" s="35">
        <v>2.4</v>
      </c>
      <c r="U120" s="35"/>
      <c r="V120" s="35">
        <v>2.2999999999999998</v>
      </c>
      <c r="W120" s="51">
        <v>0</v>
      </c>
      <c r="X120" s="51">
        <v>26.027397260273972</v>
      </c>
      <c r="Y120" s="35">
        <v>201.00685714285711</v>
      </c>
    </row>
    <row r="121" spans="1:25">
      <c r="A121" s="168">
        <v>40804</v>
      </c>
      <c r="B121" s="71">
        <v>0.86786428571428564</v>
      </c>
      <c r="C121" s="35">
        <v>2.9</v>
      </c>
      <c r="D121" s="35">
        <v>3.15</v>
      </c>
      <c r="E121" s="35"/>
      <c r="F121" s="35">
        <v>3.0249999999999999</v>
      </c>
      <c r="G121" s="51">
        <v>0</v>
      </c>
      <c r="H121" s="51">
        <v>-5.4687500000000142</v>
      </c>
      <c r="I121" s="35">
        <v>262.52894642857137</v>
      </c>
      <c r="K121" s="35">
        <v>8.1999999999999993</v>
      </c>
      <c r="L121" s="35">
        <v>9.3000000000000007</v>
      </c>
      <c r="M121" s="35"/>
      <c r="N121" s="35">
        <v>8.75</v>
      </c>
      <c r="O121" s="51">
        <v>2.941176470588232</v>
      </c>
      <c r="P121" s="51">
        <v>4.1666666666666572</v>
      </c>
      <c r="Q121" s="35">
        <v>759.38124999999991</v>
      </c>
      <c r="S121" s="35">
        <v>2.2000000000000002</v>
      </c>
      <c r="T121" s="35">
        <v>2.4</v>
      </c>
      <c r="U121" s="35"/>
      <c r="V121" s="35">
        <v>2.2999999999999998</v>
      </c>
      <c r="W121" s="51">
        <v>0</v>
      </c>
      <c r="X121" s="51">
        <v>22.666666666666657</v>
      </c>
      <c r="Y121" s="35">
        <v>199.60878571428569</v>
      </c>
    </row>
    <row r="122" spans="1:25">
      <c r="A122" s="168">
        <v>40811</v>
      </c>
      <c r="B122" s="71">
        <v>0.87187857142857139</v>
      </c>
      <c r="C122" s="35">
        <v>2.9</v>
      </c>
      <c r="D122" s="35">
        <v>3.15</v>
      </c>
      <c r="E122" s="35"/>
      <c r="F122" s="35">
        <v>3.0249999999999999</v>
      </c>
      <c r="G122" s="51">
        <v>0</v>
      </c>
      <c r="H122" s="51">
        <v>-3.9682539682539755</v>
      </c>
      <c r="I122" s="35">
        <v>263.74326785714283</v>
      </c>
      <c r="K122" s="35">
        <v>8.1999999999999993</v>
      </c>
      <c r="L122" s="35">
        <v>9.3000000000000007</v>
      </c>
      <c r="M122" s="35"/>
      <c r="N122" s="35">
        <v>8.75</v>
      </c>
      <c r="O122" s="51">
        <v>0</v>
      </c>
      <c r="P122" s="51">
        <v>4.1666666666666572</v>
      </c>
      <c r="Q122" s="35">
        <v>762.89374999999995</v>
      </c>
      <c r="S122" s="35">
        <v>2.2000000000000002</v>
      </c>
      <c r="T122" s="35">
        <v>2.4</v>
      </c>
      <c r="U122" s="35"/>
      <c r="V122" s="35">
        <v>2.2999999999999998</v>
      </c>
      <c r="W122" s="51">
        <v>0</v>
      </c>
      <c r="X122" s="51">
        <v>22.666666666666657</v>
      </c>
      <c r="Y122" s="35">
        <v>200.53207142857138</v>
      </c>
    </row>
    <row r="123" spans="1:25">
      <c r="A123" s="168">
        <v>40818</v>
      </c>
      <c r="B123" s="71">
        <v>0.8696357142857144</v>
      </c>
      <c r="C123" s="35">
        <v>2.9</v>
      </c>
      <c r="D123" s="35">
        <v>3.1</v>
      </c>
      <c r="E123" s="35"/>
      <c r="F123" s="35">
        <v>3</v>
      </c>
      <c r="G123" s="51">
        <v>-0.8264462809917319</v>
      </c>
      <c r="H123" s="51">
        <v>-3.6918138041733641</v>
      </c>
      <c r="I123" s="35">
        <v>260.89071428571435</v>
      </c>
      <c r="K123" s="35">
        <v>8.1999999999999993</v>
      </c>
      <c r="L123" s="35">
        <v>9.3000000000000007</v>
      </c>
      <c r="M123" s="35"/>
      <c r="N123" s="35">
        <v>8.75</v>
      </c>
      <c r="O123" s="51">
        <v>0</v>
      </c>
      <c r="P123" s="51">
        <v>5.4216867469879588</v>
      </c>
      <c r="Q123" s="35">
        <v>760.93125000000009</v>
      </c>
      <c r="S123" s="35">
        <v>2.2000000000000002</v>
      </c>
      <c r="T123" s="35">
        <v>2.4</v>
      </c>
      <c r="U123" s="35"/>
      <c r="V123" s="35">
        <v>2.2999999999999998</v>
      </c>
      <c r="W123" s="51">
        <v>0</v>
      </c>
      <c r="X123" s="51">
        <v>22.666666666666657</v>
      </c>
      <c r="Y123" s="35">
        <v>200.01621428571431</v>
      </c>
    </row>
    <row r="124" spans="1:25">
      <c r="A124" s="168">
        <v>40825</v>
      </c>
      <c r="B124" s="71">
        <v>0.86316428571428561</v>
      </c>
      <c r="C124" s="35">
        <v>2.9</v>
      </c>
      <c r="D124" s="35">
        <v>3.1</v>
      </c>
      <c r="E124" s="35"/>
      <c r="F124" s="35">
        <v>3</v>
      </c>
      <c r="G124" s="51">
        <v>0</v>
      </c>
      <c r="H124" s="51">
        <v>-3.6918138041733641</v>
      </c>
      <c r="I124" s="35">
        <v>258.94928571428568</v>
      </c>
      <c r="K124" s="35">
        <v>8.1999999999999993</v>
      </c>
      <c r="L124" s="35">
        <v>9.3000000000000007</v>
      </c>
      <c r="M124" s="35"/>
      <c r="N124" s="35">
        <v>8.75</v>
      </c>
      <c r="O124" s="51">
        <v>0</v>
      </c>
      <c r="P124" s="51">
        <v>5.4216867469879588</v>
      </c>
      <c r="Q124" s="35">
        <v>755.26874999999995</v>
      </c>
      <c r="S124" s="35">
        <v>2.2000000000000002</v>
      </c>
      <c r="T124" s="35">
        <v>2.4</v>
      </c>
      <c r="U124" s="35"/>
      <c r="V124" s="35">
        <v>2.2999999999999998</v>
      </c>
      <c r="W124" s="51">
        <v>0</v>
      </c>
      <c r="X124" s="51">
        <v>22.666666666666657</v>
      </c>
      <c r="Y124" s="35">
        <v>198.52778571428567</v>
      </c>
    </row>
    <row r="125" spans="1:25">
      <c r="A125" s="168">
        <v>40832</v>
      </c>
      <c r="B125" s="71">
        <v>0.87210000000000021</v>
      </c>
      <c r="C125" s="35">
        <v>2.9</v>
      </c>
      <c r="D125" s="35">
        <v>3.1</v>
      </c>
      <c r="E125" s="35"/>
      <c r="F125" s="35">
        <v>3</v>
      </c>
      <c r="G125" s="51">
        <v>0</v>
      </c>
      <c r="H125" s="51">
        <v>-2.4390243902439011</v>
      </c>
      <c r="I125" s="35">
        <v>261.63000000000005</v>
      </c>
      <c r="K125" s="35">
        <v>8.1999999999999993</v>
      </c>
      <c r="L125" s="35">
        <v>9.3000000000000007</v>
      </c>
      <c r="M125" s="35"/>
      <c r="N125" s="35">
        <v>8.75</v>
      </c>
      <c r="O125" s="51">
        <v>0</v>
      </c>
      <c r="P125" s="51">
        <v>5.4216867469879588</v>
      </c>
      <c r="Q125" s="35">
        <v>763.08750000000009</v>
      </c>
      <c r="S125" s="35">
        <v>2.2000000000000002</v>
      </c>
      <c r="T125" s="35">
        <v>2.4</v>
      </c>
      <c r="U125" s="35"/>
      <c r="V125" s="35">
        <v>2.2999999999999998</v>
      </c>
      <c r="W125" s="51">
        <v>0</v>
      </c>
      <c r="X125" s="51">
        <v>22.666666666666657</v>
      </c>
      <c r="Y125" s="35">
        <v>200.58300000000006</v>
      </c>
    </row>
    <row r="126" spans="1:25">
      <c r="A126" s="168">
        <v>40839</v>
      </c>
      <c r="B126" s="71">
        <v>0.87206428571428574</v>
      </c>
      <c r="C126" s="35">
        <v>2.9</v>
      </c>
      <c r="D126" s="35">
        <v>3.1</v>
      </c>
      <c r="E126" s="35"/>
      <c r="F126" s="35">
        <v>3</v>
      </c>
      <c r="G126" s="51">
        <v>0</v>
      </c>
      <c r="H126" s="51">
        <v>-2.4390243902439011</v>
      </c>
      <c r="I126" s="35">
        <v>261.6192857142857</v>
      </c>
      <c r="K126" s="35">
        <v>8.1999999999999993</v>
      </c>
      <c r="L126" s="35">
        <v>9.3000000000000007</v>
      </c>
      <c r="M126" s="35"/>
      <c r="N126" s="35">
        <v>8.75</v>
      </c>
      <c r="O126" s="51">
        <v>0</v>
      </c>
      <c r="P126" s="51">
        <v>5.4216867469879588</v>
      </c>
      <c r="Q126" s="35">
        <v>763.05624999999998</v>
      </c>
      <c r="S126" s="35">
        <v>2.2000000000000002</v>
      </c>
      <c r="T126" s="35">
        <v>2.4</v>
      </c>
      <c r="U126" s="35"/>
      <c r="V126" s="35">
        <v>2.2999999999999998</v>
      </c>
      <c r="W126" s="51">
        <v>0</v>
      </c>
      <c r="X126" s="51">
        <v>22.666666666666657</v>
      </c>
      <c r="Y126" s="35">
        <v>200.5747857142857</v>
      </c>
    </row>
    <row r="127" spans="1:25">
      <c r="A127" s="168">
        <v>40846</v>
      </c>
      <c r="B127" s="71">
        <v>0.87340714285714272</v>
      </c>
      <c r="C127" s="35">
        <v>3</v>
      </c>
      <c r="D127" s="35">
        <v>3.2</v>
      </c>
      <c r="E127" s="35"/>
      <c r="F127" s="35">
        <v>3.1</v>
      </c>
      <c r="G127" s="51">
        <v>3.3333333333333428</v>
      </c>
      <c r="H127" s="51">
        <v>0.81300813008130035</v>
      </c>
      <c r="I127" s="35">
        <v>270.75621428571424</v>
      </c>
      <c r="K127" s="35">
        <v>8.1999999999999993</v>
      </c>
      <c r="L127" s="35">
        <v>9.3000000000000007</v>
      </c>
      <c r="M127" s="35"/>
      <c r="N127" s="35">
        <v>8.75</v>
      </c>
      <c r="O127" s="51">
        <v>0</v>
      </c>
      <c r="P127" s="51">
        <v>1.7441860465116292</v>
      </c>
      <c r="Q127" s="35">
        <v>764.23124999999993</v>
      </c>
      <c r="S127" s="35">
        <v>2.35</v>
      </c>
      <c r="T127" s="35">
        <v>2.5499999999999998</v>
      </c>
      <c r="U127" s="35"/>
      <c r="V127" s="35">
        <v>2.4500000000000002</v>
      </c>
      <c r="W127" s="51">
        <v>6.5217391304347956</v>
      </c>
      <c r="X127" s="51">
        <v>30.666666666666686</v>
      </c>
      <c r="Y127" s="35">
        <v>213.98474999999996</v>
      </c>
    </row>
    <row r="128" spans="1:25">
      <c r="A128" s="168">
        <v>40853</v>
      </c>
      <c r="B128" s="71">
        <v>0.86447142857142867</v>
      </c>
      <c r="C128" s="35">
        <v>2.6</v>
      </c>
      <c r="D128" s="35">
        <v>2.75</v>
      </c>
      <c r="E128" s="35"/>
      <c r="F128" s="35">
        <v>2.6749999999999998</v>
      </c>
      <c r="G128" s="51">
        <v>-13.709677419354847</v>
      </c>
      <c r="H128" s="51">
        <v>-13.008130081300834</v>
      </c>
      <c r="I128" s="35">
        <v>231.24610714285714</v>
      </c>
      <c r="K128" s="35">
        <v>8.1999999999999993</v>
      </c>
      <c r="L128" s="35">
        <v>9.3000000000000007</v>
      </c>
      <c r="M128" s="35"/>
      <c r="N128" s="35">
        <v>8.75</v>
      </c>
      <c r="O128" s="51">
        <v>0</v>
      </c>
      <c r="P128" s="51">
        <v>-1.68539325842697</v>
      </c>
      <c r="Q128" s="35">
        <v>756.41250000000002</v>
      </c>
      <c r="S128" s="35">
        <v>2.38</v>
      </c>
      <c r="T128" s="35">
        <v>2.58</v>
      </c>
      <c r="U128" s="35"/>
      <c r="V128" s="35">
        <v>2.48</v>
      </c>
      <c r="W128" s="51">
        <v>1.2244897959183589</v>
      </c>
      <c r="X128" s="51">
        <v>32.266666666666652</v>
      </c>
      <c r="Y128" s="35">
        <v>214.38891428571432</v>
      </c>
    </row>
    <row r="129" spans="1:25">
      <c r="A129" s="168">
        <v>40860</v>
      </c>
      <c r="B129" s="71">
        <v>0.85666428571428566</v>
      </c>
      <c r="C129" s="35">
        <v>2.65</v>
      </c>
      <c r="D129" s="35">
        <v>2.8</v>
      </c>
      <c r="E129" s="35"/>
      <c r="F129" s="35">
        <v>2.7249999999999996</v>
      </c>
      <c r="G129" s="51">
        <v>1.8691588785046775</v>
      </c>
      <c r="H129" s="51">
        <v>-12.800000000000011</v>
      </c>
      <c r="I129" s="35">
        <v>233.44101785714281</v>
      </c>
      <c r="K129" s="35">
        <v>8.3000000000000007</v>
      </c>
      <c r="L129" s="35">
        <v>9.3000000000000007</v>
      </c>
      <c r="M129" s="35"/>
      <c r="N129" s="35">
        <v>8.8000000000000007</v>
      </c>
      <c r="O129" s="51">
        <v>0.57142857142858361</v>
      </c>
      <c r="P129" s="51">
        <v>-3.8251366120218506</v>
      </c>
      <c r="Q129" s="35">
        <v>753.86457142857137</v>
      </c>
      <c r="S129" s="35">
        <v>2.4500000000000002</v>
      </c>
      <c r="T129" s="35">
        <v>2.65</v>
      </c>
      <c r="U129" s="35"/>
      <c r="V129" s="35">
        <v>2.5499999999999998</v>
      </c>
      <c r="W129" s="51">
        <v>2.8225806451612812</v>
      </c>
      <c r="X129" s="51">
        <v>33.159268929503924</v>
      </c>
      <c r="Y129" s="35">
        <v>218.44939285714284</v>
      </c>
    </row>
    <row r="130" spans="1:25">
      <c r="A130" s="168">
        <v>40867</v>
      </c>
      <c r="B130" s="71">
        <v>0.85589285714285723</v>
      </c>
      <c r="C130" s="35">
        <v>2.65</v>
      </c>
      <c r="D130" s="35">
        <v>2.8</v>
      </c>
      <c r="E130" s="35"/>
      <c r="F130" s="35">
        <v>2.7249999999999996</v>
      </c>
      <c r="G130" s="51">
        <v>0</v>
      </c>
      <c r="H130" s="51">
        <v>-12.800000000000011</v>
      </c>
      <c r="I130" s="35">
        <v>233.23080357142857</v>
      </c>
      <c r="K130" s="35">
        <v>8.3000000000000007</v>
      </c>
      <c r="L130" s="35">
        <v>9.3000000000000007</v>
      </c>
      <c r="M130" s="35"/>
      <c r="N130" s="35">
        <v>8.8000000000000007</v>
      </c>
      <c r="O130" s="51">
        <v>0</v>
      </c>
      <c r="P130" s="51">
        <v>-5.3763440860215042</v>
      </c>
      <c r="Q130" s="35">
        <v>753.18571428571443</v>
      </c>
      <c r="S130" s="35">
        <v>2.4500000000000002</v>
      </c>
      <c r="T130" s="35">
        <v>2.65</v>
      </c>
      <c r="U130" s="35"/>
      <c r="V130" s="35">
        <v>2.5499999999999998</v>
      </c>
      <c r="W130" s="51">
        <v>0</v>
      </c>
      <c r="X130" s="51">
        <v>33.159268929503924</v>
      </c>
      <c r="Y130" s="35">
        <v>218.25267857142859</v>
      </c>
    </row>
    <row r="131" spans="1:25">
      <c r="A131" s="168">
        <v>40874</v>
      </c>
      <c r="B131" s="71">
        <v>0.85947857142857143</v>
      </c>
      <c r="C131" s="35">
        <v>3.15</v>
      </c>
      <c r="D131" s="35">
        <v>3.3</v>
      </c>
      <c r="E131" s="35"/>
      <c r="F131" s="35">
        <v>3.2249999999999996</v>
      </c>
      <c r="G131" s="51">
        <v>18.348623853211009</v>
      </c>
      <c r="H131" s="51">
        <v>3.1999999999999744</v>
      </c>
      <c r="I131" s="35">
        <v>277.18183928571426</v>
      </c>
      <c r="K131" s="35">
        <v>8.3000000000000007</v>
      </c>
      <c r="L131" s="35">
        <v>9.3000000000000007</v>
      </c>
      <c r="M131" s="35"/>
      <c r="N131" s="35">
        <v>8.8000000000000007</v>
      </c>
      <c r="O131" s="51">
        <v>0</v>
      </c>
      <c r="P131" s="51">
        <v>-7.3684210526315752</v>
      </c>
      <c r="Q131" s="35">
        <v>756.34114285714293</v>
      </c>
      <c r="S131" s="35">
        <v>2.4500000000000002</v>
      </c>
      <c r="T131" s="35">
        <v>2.65</v>
      </c>
      <c r="U131" s="35"/>
      <c r="V131" s="35">
        <v>2.5499999999999998</v>
      </c>
      <c r="W131" s="51">
        <v>0</v>
      </c>
      <c r="X131" s="51">
        <v>33.159268929503924</v>
      </c>
      <c r="Y131" s="35">
        <v>219.16703571428567</v>
      </c>
    </row>
    <row r="132" spans="1:25">
      <c r="A132" s="168">
        <v>40881</v>
      </c>
      <c r="B132" s="71">
        <v>0.86185714285714277</v>
      </c>
      <c r="C132" s="35">
        <v>3.15</v>
      </c>
      <c r="D132" s="35">
        <v>3.3</v>
      </c>
      <c r="E132" s="35"/>
      <c r="F132" s="35">
        <v>3.2249999999999996</v>
      </c>
      <c r="G132" s="51">
        <v>0</v>
      </c>
      <c r="H132" s="51">
        <v>1.5748031496062964</v>
      </c>
      <c r="I132" s="35">
        <v>277.9489285714285</v>
      </c>
      <c r="K132" s="35">
        <v>8.3000000000000007</v>
      </c>
      <c r="L132" s="35">
        <v>9.3000000000000007</v>
      </c>
      <c r="M132" s="35"/>
      <c r="N132" s="35">
        <v>8.8000000000000007</v>
      </c>
      <c r="O132" s="51">
        <v>0</v>
      </c>
      <c r="P132" s="51">
        <v>-9.7435897435897374</v>
      </c>
      <c r="Q132" s="35">
        <v>758.43428571428569</v>
      </c>
      <c r="S132" s="35">
        <v>2.4500000000000002</v>
      </c>
      <c r="T132" s="35">
        <v>2.65</v>
      </c>
      <c r="U132" s="35"/>
      <c r="V132" s="35">
        <v>2.5499999999999998</v>
      </c>
      <c r="W132" s="51">
        <v>0</v>
      </c>
      <c r="X132" s="51">
        <v>32.467532467532436</v>
      </c>
      <c r="Y132" s="35">
        <v>219.77357142857139</v>
      </c>
    </row>
    <row r="133" spans="1:25">
      <c r="A133" s="168">
        <v>40888</v>
      </c>
      <c r="B133" s="71">
        <v>0.85607857142857147</v>
      </c>
      <c r="C133" s="35">
        <v>3.2</v>
      </c>
      <c r="D133" s="35">
        <v>3.35</v>
      </c>
      <c r="E133" s="35"/>
      <c r="F133" s="35">
        <v>3.2750000000000004</v>
      </c>
      <c r="G133" s="51">
        <v>1.550387596899256</v>
      </c>
      <c r="H133" s="51">
        <v>1.550387596899256</v>
      </c>
      <c r="I133" s="35">
        <v>280.36573214285721</v>
      </c>
      <c r="K133" s="35">
        <v>8.3000000000000007</v>
      </c>
      <c r="L133" s="35">
        <v>9.5</v>
      </c>
      <c r="M133" s="35"/>
      <c r="N133" s="35">
        <v>8.9</v>
      </c>
      <c r="O133" s="51">
        <v>1.136363636363626</v>
      </c>
      <c r="P133" s="51">
        <v>-12.315270935960584</v>
      </c>
      <c r="Q133" s="35">
        <v>761.90992857142862</v>
      </c>
      <c r="S133" s="35">
        <v>2.4500000000000002</v>
      </c>
      <c r="T133" s="35">
        <v>2.65</v>
      </c>
      <c r="U133" s="35"/>
      <c r="V133" s="35">
        <v>2.5499999999999998</v>
      </c>
      <c r="W133" s="51">
        <v>0</v>
      </c>
      <c r="X133" s="51">
        <v>32.467532467532436</v>
      </c>
      <c r="Y133" s="35">
        <v>218.30003571428568</v>
      </c>
    </row>
    <row r="134" spans="1:25">
      <c r="A134" s="168">
        <v>40895</v>
      </c>
      <c r="B134" s="71">
        <v>0.84383571428571436</v>
      </c>
      <c r="C134" s="35">
        <v>3.2</v>
      </c>
      <c r="D134" s="35">
        <v>3.35</v>
      </c>
      <c r="E134" s="35"/>
      <c r="F134" s="35">
        <v>3.2750000000000004</v>
      </c>
      <c r="G134" s="51">
        <v>0</v>
      </c>
      <c r="H134" s="51">
        <v>-1.5037593984962427</v>
      </c>
      <c r="I134" s="35">
        <v>276.35619642857148</v>
      </c>
      <c r="K134" s="35">
        <v>8.5</v>
      </c>
      <c r="L134" s="35">
        <v>10</v>
      </c>
      <c r="M134" s="35"/>
      <c r="N134" s="35">
        <v>9.25</v>
      </c>
      <c r="O134" s="51">
        <v>3.9325842696629252</v>
      </c>
      <c r="P134" s="51">
        <v>-12.735849056603769</v>
      </c>
      <c r="Q134" s="35">
        <v>780.54803571428579</v>
      </c>
      <c r="S134" s="35">
        <v>2.4500000000000002</v>
      </c>
      <c r="T134" s="35">
        <v>2.65</v>
      </c>
      <c r="U134" s="35"/>
      <c r="V134" s="35">
        <v>2.5499999999999998</v>
      </c>
      <c r="W134" s="51">
        <v>0</v>
      </c>
      <c r="X134" s="51">
        <v>31.443298969072174</v>
      </c>
      <c r="Y134" s="35">
        <v>215.17810714285716</v>
      </c>
    </row>
    <row r="135" spans="1:25">
      <c r="A135" s="168">
        <v>40544</v>
      </c>
      <c r="B135" s="71">
        <v>0.83435714285714291</v>
      </c>
      <c r="C135" s="35">
        <v>3.2</v>
      </c>
      <c r="D135" s="35">
        <v>3.35</v>
      </c>
      <c r="F135" s="35">
        <v>3.2750000000000004</v>
      </c>
      <c r="G135" s="51" t="e">
        <v>#DIV/0!</v>
      </c>
      <c r="H135" s="51">
        <v>-1.5037593984962427</v>
      </c>
      <c r="I135" s="35">
        <v>273.25196428571434</v>
      </c>
      <c r="K135" s="35">
        <v>9.5</v>
      </c>
      <c r="L135" s="35">
        <v>11</v>
      </c>
      <c r="N135" s="35">
        <v>10.25</v>
      </c>
      <c r="O135" s="51" t="e">
        <v>#DIV/0!</v>
      </c>
      <c r="P135" s="51">
        <v>0</v>
      </c>
      <c r="Q135" s="35">
        <v>855.21607142857158</v>
      </c>
      <c r="S135" s="35">
        <v>2.4500000000000002</v>
      </c>
      <c r="T135" s="35">
        <v>2.65</v>
      </c>
      <c r="V135" s="35">
        <v>2.5499999999999998</v>
      </c>
      <c r="W135" s="51" t="e">
        <v>#DIV/0!</v>
      </c>
      <c r="X135" s="51">
        <v>32.467532467532436</v>
      </c>
      <c r="Y135" s="35">
        <v>212.76107142857143</v>
      </c>
    </row>
    <row r="136" spans="1:25">
      <c r="A136" s="168">
        <v>40916</v>
      </c>
      <c r="B136" s="44">
        <v>0.83088428571428552</v>
      </c>
      <c r="C136" s="35">
        <v>3</v>
      </c>
      <c r="D136" s="35">
        <v>3.1</v>
      </c>
      <c r="F136" s="35">
        <v>3.05</v>
      </c>
      <c r="G136" s="51">
        <v>-6.870229007633597</v>
      </c>
      <c r="H136" s="51">
        <v>-3.9370078740157481</v>
      </c>
      <c r="I136" s="35">
        <v>253.41970714285708</v>
      </c>
      <c r="K136" s="35">
        <v>8.5</v>
      </c>
      <c r="L136" s="35">
        <v>9.5</v>
      </c>
      <c r="N136" s="35">
        <v>9</v>
      </c>
      <c r="O136" s="51">
        <v>-12.195121951219505</v>
      </c>
      <c r="P136" s="51">
        <v>-2.7027027027026946</v>
      </c>
      <c r="Q136" s="35">
        <v>747.7958571428569</v>
      </c>
      <c r="S136" s="35">
        <v>2.2999999999999998</v>
      </c>
      <c r="T136" s="35">
        <v>2.5</v>
      </c>
      <c r="V136" s="35">
        <v>2.4</v>
      </c>
      <c r="W136" s="51">
        <v>-5.8823529411764781</v>
      </c>
      <c r="X136" s="51">
        <v>33.333333333333343</v>
      </c>
      <c r="Y136" s="35">
        <v>199.4122285714285</v>
      </c>
    </row>
    <row r="137" spans="1:25">
      <c r="A137" s="168">
        <v>40923</v>
      </c>
      <c r="B137" s="44">
        <v>0.82877857142857125</v>
      </c>
      <c r="C137" s="35">
        <v>2.8</v>
      </c>
      <c r="D137" s="35">
        <v>3</v>
      </c>
      <c r="E137" s="35"/>
      <c r="F137" s="35">
        <v>2.9</v>
      </c>
      <c r="G137" s="51">
        <v>-4.9180327868852345</v>
      </c>
      <c r="H137" s="51">
        <v>-6.4516129032258078</v>
      </c>
      <c r="I137" s="35">
        <v>240.34578571428565</v>
      </c>
      <c r="K137" s="35">
        <v>8</v>
      </c>
      <c r="L137" s="35">
        <v>9</v>
      </c>
      <c r="M137" s="35"/>
      <c r="N137" s="35">
        <v>8.5</v>
      </c>
      <c r="O137" s="51">
        <v>-5.5555555555555571</v>
      </c>
      <c r="P137" s="51">
        <v>-2.8571428571428612</v>
      </c>
      <c r="Q137" s="35">
        <v>704.46178571428561</v>
      </c>
      <c r="S137" s="35">
        <v>2.15</v>
      </c>
      <c r="T137" s="35">
        <v>2.4</v>
      </c>
      <c r="U137" s="35"/>
      <c r="V137" s="35">
        <v>2.2749999999999999</v>
      </c>
      <c r="W137" s="51">
        <v>-5.2083333333333428</v>
      </c>
      <c r="X137" s="51">
        <v>51.666666666666657</v>
      </c>
      <c r="Y137" s="35">
        <v>188.54712499999994</v>
      </c>
    </row>
    <row r="138" spans="1:25">
      <c r="A138" s="168">
        <v>40930</v>
      </c>
      <c r="B138" s="44">
        <v>0.83262142857142851</v>
      </c>
      <c r="C138" s="35">
        <v>2.8</v>
      </c>
      <c r="D138" s="35">
        <v>3</v>
      </c>
      <c r="E138" s="35"/>
      <c r="F138" s="35">
        <v>2.9</v>
      </c>
      <c r="G138" s="51">
        <v>0</v>
      </c>
      <c r="H138" s="51">
        <v>0.86956521739129755</v>
      </c>
      <c r="I138" s="35">
        <v>241.46021428571424</v>
      </c>
      <c r="J138" s="35"/>
      <c r="K138" s="35">
        <v>7.5</v>
      </c>
      <c r="L138" s="35">
        <v>8.5</v>
      </c>
      <c r="M138" s="35"/>
      <c r="N138" s="35">
        <v>8</v>
      </c>
      <c r="O138" s="51">
        <v>-5.8823529411764781</v>
      </c>
      <c r="P138" s="51">
        <v>3.2258064516128968</v>
      </c>
      <c r="Q138" s="35">
        <v>666.09714285714279</v>
      </c>
      <c r="S138" s="35">
        <v>2.15</v>
      </c>
      <c r="T138" s="35">
        <v>2.4</v>
      </c>
      <c r="U138" s="35"/>
      <c r="V138" s="35">
        <v>2.2749999999999999</v>
      </c>
      <c r="W138" s="51">
        <v>0</v>
      </c>
      <c r="X138" s="51">
        <v>37.878787878787875</v>
      </c>
      <c r="Y138" s="35">
        <v>189.42137499999998</v>
      </c>
    </row>
    <row r="139" spans="1:25">
      <c r="A139" s="168">
        <v>40937</v>
      </c>
      <c r="B139" s="44">
        <v>0.83550000000000002</v>
      </c>
      <c r="C139" s="35">
        <v>2.9</v>
      </c>
      <c r="D139" s="35">
        <v>3.1</v>
      </c>
      <c r="E139" s="35"/>
      <c r="F139" s="35">
        <v>3</v>
      </c>
      <c r="G139" s="51">
        <v>3.448275862068968</v>
      </c>
      <c r="H139" s="51">
        <v>4.3478260869565162</v>
      </c>
      <c r="I139" s="35">
        <v>250.65</v>
      </c>
      <c r="J139" s="35"/>
      <c r="K139" s="35">
        <v>7.5</v>
      </c>
      <c r="L139" s="35">
        <v>8.5</v>
      </c>
      <c r="M139" s="35"/>
      <c r="N139" s="35">
        <v>8</v>
      </c>
      <c r="O139" s="51">
        <v>0</v>
      </c>
      <c r="P139" s="51">
        <v>3.2258064516128968</v>
      </c>
      <c r="Q139" s="35">
        <v>668.4</v>
      </c>
      <c r="S139" s="35">
        <v>2.15</v>
      </c>
      <c r="T139" s="35">
        <v>2.4</v>
      </c>
      <c r="U139" s="35"/>
      <c r="V139" s="35">
        <v>2.2749999999999999</v>
      </c>
      <c r="W139" s="51">
        <v>0</v>
      </c>
      <c r="X139" s="51">
        <v>37.878787878787875</v>
      </c>
      <c r="Y139" s="35">
        <v>190.07624999999999</v>
      </c>
    </row>
    <row r="140" spans="1:25">
      <c r="A140" s="168">
        <v>40944</v>
      </c>
      <c r="B140" s="44">
        <v>0.83300000000000007</v>
      </c>
      <c r="C140" s="35">
        <v>2.95</v>
      </c>
      <c r="D140" s="35">
        <v>3.2</v>
      </c>
      <c r="E140" s="35"/>
      <c r="F140" s="35">
        <v>3.0750000000000002</v>
      </c>
      <c r="G140" s="51">
        <v>2.5000000000000142</v>
      </c>
      <c r="H140" s="51">
        <v>0.81967213114755566</v>
      </c>
      <c r="I140" s="35">
        <v>256.14750000000004</v>
      </c>
      <c r="J140" s="35"/>
      <c r="K140" s="35">
        <v>7.4</v>
      </c>
      <c r="L140" s="35">
        <v>8.5</v>
      </c>
      <c r="M140" s="35"/>
      <c r="N140" s="35">
        <v>7.95</v>
      </c>
      <c r="O140" s="51">
        <v>-0.625</v>
      </c>
      <c r="P140" s="51">
        <v>2.5806451612903345</v>
      </c>
      <c r="Q140" s="35">
        <v>662.23500000000013</v>
      </c>
      <c r="S140" s="35">
        <v>2.15</v>
      </c>
      <c r="T140" s="35">
        <v>2.4</v>
      </c>
      <c r="U140" s="35"/>
      <c r="V140" s="35">
        <v>2.2749999999999999</v>
      </c>
      <c r="W140" s="51">
        <v>0</v>
      </c>
      <c r="X140" s="51">
        <v>28.16901408450704</v>
      </c>
      <c r="Y140" s="35">
        <v>189.50749999999999</v>
      </c>
    </row>
    <row r="141" spans="1:25">
      <c r="A141" s="168">
        <v>40951</v>
      </c>
      <c r="B141" s="44">
        <v>0.8335285714285714</v>
      </c>
      <c r="C141" s="35">
        <v>2.95</v>
      </c>
      <c r="D141" s="35">
        <v>3.2</v>
      </c>
      <c r="E141" s="35"/>
      <c r="F141" s="35">
        <v>3.0750000000000002</v>
      </c>
      <c r="G141" s="51">
        <v>0</v>
      </c>
      <c r="H141" s="51">
        <v>-3.90625</v>
      </c>
      <c r="I141" s="35">
        <v>256.31003571428568</v>
      </c>
      <c r="J141" s="35"/>
      <c r="K141" s="35">
        <v>7.15</v>
      </c>
      <c r="L141" s="35">
        <v>8.3000000000000007</v>
      </c>
      <c r="M141" s="35"/>
      <c r="N141" s="35">
        <v>7.7250000000000005</v>
      </c>
      <c r="O141" s="51">
        <v>-2.8301886792452819</v>
      </c>
      <c r="P141" s="51">
        <v>-2.215189873417728</v>
      </c>
      <c r="Q141" s="35">
        <v>643.90082142857148</v>
      </c>
      <c r="S141" s="35">
        <v>2.15</v>
      </c>
      <c r="T141" s="35">
        <v>2.4500000000000002</v>
      </c>
      <c r="U141" s="35"/>
      <c r="V141" s="35">
        <v>2.2999999999999998</v>
      </c>
      <c r="W141" s="51">
        <v>1.098901098901095</v>
      </c>
      <c r="X141" s="51">
        <v>17.948717948717928</v>
      </c>
      <c r="Y141" s="35">
        <v>191.7115714285714</v>
      </c>
    </row>
    <row r="142" spans="1:25">
      <c r="A142" s="168">
        <v>40958</v>
      </c>
      <c r="B142" s="44">
        <v>0.83403571428571432</v>
      </c>
      <c r="C142" s="35">
        <v>2.95</v>
      </c>
      <c r="D142" s="35">
        <v>3.2</v>
      </c>
      <c r="E142" s="35"/>
      <c r="F142" s="35">
        <v>3.0750000000000002</v>
      </c>
      <c r="G142" s="51">
        <v>0</v>
      </c>
      <c r="H142" s="51">
        <v>-4.6511627906976543</v>
      </c>
      <c r="I142" s="35">
        <v>256.46598214285717</v>
      </c>
      <c r="J142" s="35"/>
      <c r="K142" s="35">
        <v>7.15</v>
      </c>
      <c r="L142" s="35">
        <v>8.3000000000000007</v>
      </c>
      <c r="M142" s="35"/>
      <c r="N142" s="35">
        <v>7.7250000000000005</v>
      </c>
      <c r="O142" s="51">
        <v>0</v>
      </c>
      <c r="P142" s="51">
        <v>-3.4375</v>
      </c>
      <c r="Q142" s="35">
        <v>644.29258928571437</v>
      </c>
      <c r="S142" s="35">
        <v>2.15</v>
      </c>
      <c r="T142" s="35">
        <v>2.4500000000000002</v>
      </c>
      <c r="U142" s="35"/>
      <c r="V142" s="35">
        <v>2.2999999999999998</v>
      </c>
      <c r="W142" s="51">
        <v>0</v>
      </c>
      <c r="X142" s="51">
        <v>17.948717948717928</v>
      </c>
      <c r="Y142" s="35">
        <v>191.8282142857143</v>
      </c>
    </row>
    <row r="143" spans="1:25">
      <c r="A143" s="168">
        <v>40965</v>
      </c>
      <c r="B143" s="44">
        <v>0.84149999999999991</v>
      </c>
      <c r="C143" s="35">
        <v>2.95</v>
      </c>
      <c r="D143" s="35">
        <v>3.2</v>
      </c>
      <c r="E143" s="35"/>
      <c r="F143" s="35">
        <v>3.0750000000000002</v>
      </c>
      <c r="G143" s="51">
        <v>0</v>
      </c>
      <c r="H143" s="51">
        <v>-4.6511627906976543</v>
      </c>
      <c r="I143" s="35">
        <v>258.76125000000002</v>
      </c>
      <c r="J143" s="35"/>
      <c r="K143" s="35">
        <v>7.15</v>
      </c>
      <c r="L143" s="35">
        <v>8.3000000000000007</v>
      </c>
      <c r="M143" s="35"/>
      <c r="N143" s="35">
        <v>7.7250000000000005</v>
      </c>
      <c r="O143" s="51">
        <v>0</v>
      </c>
      <c r="P143" s="51">
        <v>-3.4375</v>
      </c>
      <c r="Q143" s="35">
        <v>650.05875000000003</v>
      </c>
      <c r="S143" s="35">
        <v>2.15</v>
      </c>
      <c r="T143" s="35">
        <v>2.4500000000000002</v>
      </c>
      <c r="U143" s="35"/>
      <c r="V143" s="35">
        <v>2.2999999999999998</v>
      </c>
      <c r="W143" s="51">
        <v>0</v>
      </c>
      <c r="X143" s="51">
        <v>17.948717948717928</v>
      </c>
      <c r="Y143" s="35">
        <v>193.54499999999996</v>
      </c>
    </row>
    <row r="144" spans="1:25">
      <c r="A144" s="168">
        <v>40972</v>
      </c>
      <c r="B144" s="44">
        <v>0.84075</v>
      </c>
      <c r="C144" s="35">
        <v>2.95</v>
      </c>
      <c r="D144" s="35">
        <v>3.2</v>
      </c>
      <c r="E144" s="35"/>
      <c r="F144" s="35">
        <v>3.0750000000000002</v>
      </c>
      <c r="G144" s="51">
        <v>0</v>
      </c>
      <c r="H144" s="51">
        <v>-4.6511627906976543</v>
      </c>
      <c r="I144" s="35">
        <v>258.53062500000004</v>
      </c>
      <c r="J144" s="35"/>
      <c r="K144" s="35">
        <v>7.25</v>
      </c>
      <c r="L144" s="35">
        <v>8.3000000000000007</v>
      </c>
      <c r="M144" s="35"/>
      <c r="N144" s="35">
        <v>7.7750000000000004</v>
      </c>
      <c r="O144" s="51">
        <v>0.64724919093850986</v>
      </c>
      <c r="P144" s="51">
        <v>-2.8125</v>
      </c>
      <c r="Q144" s="35">
        <v>653.68312500000002</v>
      </c>
      <c r="S144" s="35">
        <v>2.15</v>
      </c>
      <c r="T144" s="35">
        <v>2.4500000000000002</v>
      </c>
      <c r="U144" s="35"/>
      <c r="V144" s="35">
        <v>2.2999999999999998</v>
      </c>
      <c r="W144" s="51">
        <v>0</v>
      </c>
      <c r="X144" s="51">
        <v>17.948717948717928</v>
      </c>
      <c r="Y144" s="35">
        <v>193.3725</v>
      </c>
    </row>
    <row r="145" spans="1:25">
      <c r="A145" s="168">
        <v>40979</v>
      </c>
      <c r="B145" s="44">
        <v>0.83504999999999996</v>
      </c>
      <c r="C145" s="35">
        <v>2.95</v>
      </c>
      <c r="D145" s="35">
        <v>3.2</v>
      </c>
      <c r="E145" s="35"/>
      <c r="F145" s="35">
        <v>3.0750000000000002</v>
      </c>
      <c r="G145" s="51">
        <v>0</v>
      </c>
      <c r="H145" s="51">
        <v>-4.6511627906976543</v>
      </c>
      <c r="I145" s="35">
        <v>256.77787499999999</v>
      </c>
      <c r="J145" s="35"/>
      <c r="K145" s="35">
        <v>7.4</v>
      </c>
      <c r="L145" s="35">
        <v>8.5</v>
      </c>
      <c r="M145" s="35"/>
      <c r="N145" s="35">
        <v>7.95</v>
      </c>
      <c r="O145" s="51">
        <v>2.2508038585208965</v>
      </c>
      <c r="P145" s="51">
        <v>-0.625</v>
      </c>
      <c r="Q145" s="35">
        <v>663.86475000000007</v>
      </c>
      <c r="S145" s="35">
        <v>2.1800000000000002</v>
      </c>
      <c r="T145" s="35">
        <v>2.4500000000000002</v>
      </c>
      <c r="U145" s="35"/>
      <c r="V145" s="35">
        <v>2.3150000000000004</v>
      </c>
      <c r="W145" s="51">
        <v>0.65217391304351224</v>
      </c>
      <c r="X145" s="51">
        <v>18.717948717948715</v>
      </c>
      <c r="Y145" s="35">
        <v>193.31407500000003</v>
      </c>
    </row>
    <row r="146" spans="1:25">
      <c r="A146" s="168">
        <v>40986</v>
      </c>
      <c r="B146" s="44">
        <v>0.83353571428571438</v>
      </c>
      <c r="C146" s="35">
        <v>2.95</v>
      </c>
      <c r="D146" s="35">
        <v>3.2</v>
      </c>
      <c r="E146" s="35"/>
      <c r="F146" s="35">
        <v>3.0750000000000002</v>
      </c>
      <c r="G146" s="51">
        <v>0</v>
      </c>
      <c r="H146" s="51">
        <v>-6.1068702290076402</v>
      </c>
      <c r="I146" s="35">
        <v>256.31223214285717</v>
      </c>
      <c r="K146" s="35">
        <v>7.4</v>
      </c>
      <c r="L146" s="35">
        <v>8.5</v>
      </c>
      <c r="M146" s="35"/>
      <c r="N146" s="35">
        <v>7.95</v>
      </c>
      <c r="O146" s="51">
        <v>0</v>
      </c>
      <c r="P146" s="51">
        <v>-0.625</v>
      </c>
      <c r="Q146" s="35">
        <v>662.66089285714293</v>
      </c>
      <c r="S146" s="35">
        <v>2.2000000000000002</v>
      </c>
      <c r="T146" s="35">
        <v>2.4500000000000002</v>
      </c>
      <c r="U146" s="35"/>
      <c r="V146" s="35">
        <v>2.3250000000000002</v>
      </c>
      <c r="W146" s="51">
        <v>0.4319654427645645</v>
      </c>
      <c r="X146" s="51">
        <v>17.721518987341781</v>
      </c>
      <c r="Y146" s="35">
        <v>193.79705357142859</v>
      </c>
    </row>
    <row r="147" spans="1:25">
      <c r="A147" s="168">
        <v>40993</v>
      </c>
      <c r="B147" s="44">
        <v>0.83299999999999996</v>
      </c>
      <c r="C147" s="35">
        <v>2.95</v>
      </c>
      <c r="D147" s="35">
        <v>3.2</v>
      </c>
      <c r="E147" s="35"/>
      <c r="F147" s="35">
        <v>3.0750000000000002</v>
      </c>
      <c r="G147" s="51">
        <v>0</v>
      </c>
      <c r="H147" s="51">
        <v>-7.5187969924811995</v>
      </c>
      <c r="I147" s="35">
        <v>256.14750000000004</v>
      </c>
      <c r="K147" s="35">
        <v>7.6</v>
      </c>
      <c r="L147" s="35">
        <v>8.5</v>
      </c>
      <c r="M147" s="35"/>
      <c r="N147" s="35">
        <v>8.0500000000000007</v>
      </c>
      <c r="O147" s="51">
        <v>1.2578616352201237</v>
      </c>
      <c r="P147" s="51">
        <v>0.62500000000001421</v>
      </c>
      <c r="Q147" s="35">
        <v>670.56500000000005</v>
      </c>
      <c r="S147" s="35">
        <v>2.2000000000000002</v>
      </c>
      <c r="T147" s="35">
        <v>2.4500000000000002</v>
      </c>
      <c r="U147" s="35"/>
      <c r="V147" s="35">
        <v>2.3250000000000002</v>
      </c>
      <c r="W147" s="51">
        <v>0</v>
      </c>
      <c r="X147" s="51">
        <v>17.721518987341781</v>
      </c>
      <c r="Y147" s="35">
        <v>193.67250000000001</v>
      </c>
    </row>
    <row r="148" spans="1:25">
      <c r="A148" s="168">
        <v>41000</v>
      </c>
      <c r="B148" s="44">
        <v>0.83571428571428563</v>
      </c>
      <c r="C148" s="35">
        <v>2.95</v>
      </c>
      <c r="D148" s="35">
        <v>3.2</v>
      </c>
      <c r="E148" s="35"/>
      <c r="F148" s="35">
        <v>3.0750000000000002</v>
      </c>
      <c r="G148" s="51">
        <v>0</v>
      </c>
      <c r="H148" s="51">
        <v>-7.5187969924811995</v>
      </c>
      <c r="I148" s="35">
        <v>256.98214285714283</v>
      </c>
      <c r="K148" s="35">
        <v>7.6</v>
      </c>
      <c r="L148" s="35">
        <v>8.5</v>
      </c>
      <c r="M148" s="35"/>
      <c r="N148" s="35">
        <v>8.0500000000000007</v>
      </c>
      <c r="O148" s="51">
        <v>0</v>
      </c>
      <c r="P148" s="51">
        <v>0.62500000000001421</v>
      </c>
      <c r="Q148" s="35">
        <v>672.75</v>
      </c>
      <c r="S148" s="35">
        <v>2.2000000000000002</v>
      </c>
      <c r="T148" s="35">
        <v>2.4500000000000002</v>
      </c>
      <c r="U148" s="35"/>
      <c r="V148" s="35">
        <v>2.3250000000000002</v>
      </c>
      <c r="W148" s="51">
        <v>0</v>
      </c>
      <c r="X148" s="51">
        <v>16.250000000000014</v>
      </c>
      <c r="Y148" s="35">
        <v>194.30357142857142</v>
      </c>
    </row>
    <row r="149" spans="1:25">
      <c r="A149" s="168">
        <v>41007</v>
      </c>
      <c r="B149" s="44">
        <v>0.82837142857142865</v>
      </c>
      <c r="C149" s="35">
        <v>2.98</v>
      </c>
      <c r="D149" s="35">
        <v>3.2</v>
      </c>
      <c r="E149" s="35"/>
      <c r="F149" s="35">
        <v>3.09</v>
      </c>
      <c r="G149" s="51">
        <v>0.48780487804877737</v>
      </c>
      <c r="H149" s="51">
        <v>-7.761194029850742</v>
      </c>
      <c r="I149" s="35">
        <v>255.96677142857143</v>
      </c>
      <c r="K149" s="35">
        <v>7.8</v>
      </c>
      <c r="L149" s="35">
        <v>8.8000000000000007</v>
      </c>
      <c r="M149" s="35"/>
      <c r="N149" s="35">
        <v>8.3000000000000007</v>
      </c>
      <c r="O149" s="51">
        <v>3.1055900621118013</v>
      </c>
      <c r="P149" s="51">
        <v>3.1055900621118013</v>
      </c>
      <c r="Q149" s="35">
        <v>687.54828571428584</v>
      </c>
      <c r="S149" s="35">
        <v>2.25</v>
      </c>
      <c r="T149" s="35">
        <v>2.5</v>
      </c>
      <c r="U149" s="35"/>
      <c r="V149" s="35">
        <v>2.375</v>
      </c>
      <c r="W149" s="51">
        <v>2.1505376344086073</v>
      </c>
      <c r="X149" s="51">
        <v>14.457831325301186</v>
      </c>
      <c r="Y149" s="35">
        <v>196.73821428571429</v>
      </c>
    </row>
    <row r="150" spans="1:25">
      <c r="A150" s="168">
        <v>41014</v>
      </c>
      <c r="B150" s="44">
        <v>0.82507857142857133</v>
      </c>
      <c r="C150" s="35">
        <v>2.95</v>
      </c>
      <c r="D150" s="35">
        <v>3.2</v>
      </c>
      <c r="E150" s="35"/>
      <c r="F150" s="35">
        <v>3.0750000000000002</v>
      </c>
      <c r="G150" s="51">
        <v>-0.48543689320386818</v>
      </c>
      <c r="H150" s="51">
        <v>-8.2089552238805936</v>
      </c>
      <c r="I150" s="35">
        <v>253.7116607142857</v>
      </c>
      <c r="K150" s="35">
        <v>7.8</v>
      </c>
      <c r="L150" s="35">
        <v>8.8000000000000007</v>
      </c>
      <c r="M150" s="35"/>
      <c r="N150" s="35">
        <v>8.3000000000000007</v>
      </c>
      <c r="O150" s="51">
        <v>0</v>
      </c>
      <c r="P150" s="51">
        <v>3.1055900621118013</v>
      </c>
      <c r="Q150" s="35">
        <v>684.81521428571432</v>
      </c>
      <c r="S150" s="35">
        <v>2.25</v>
      </c>
      <c r="T150" s="35">
        <v>2.5</v>
      </c>
      <c r="U150" s="35"/>
      <c r="V150" s="35">
        <v>2.375</v>
      </c>
      <c r="W150" s="51">
        <v>0</v>
      </c>
      <c r="X150" s="51">
        <v>14.457831325301186</v>
      </c>
      <c r="Y150" s="35">
        <v>195.95616071428569</v>
      </c>
    </row>
    <row r="151" spans="1:25">
      <c r="A151" s="168">
        <v>41021</v>
      </c>
      <c r="B151" s="44">
        <v>0.82066428571428562</v>
      </c>
      <c r="C151" s="35">
        <v>2.95</v>
      </c>
      <c r="D151" s="35">
        <v>3.2</v>
      </c>
      <c r="E151" s="35"/>
      <c r="F151" s="35">
        <v>3.0750000000000002</v>
      </c>
      <c r="G151" s="51">
        <v>0</v>
      </c>
      <c r="H151" s="51">
        <v>-8.8888888888888857</v>
      </c>
      <c r="I151" s="35">
        <v>252.35426785714284</v>
      </c>
      <c r="K151" s="35">
        <v>7.5</v>
      </c>
      <c r="L151" s="35">
        <v>8.5</v>
      </c>
      <c r="M151" s="35"/>
      <c r="N151" s="35">
        <v>8</v>
      </c>
      <c r="O151" s="51">
        <v>-3.6144578313253106</v>
      </c>
      <c r="P151" s="51">
        <v>-6.9767441860465169</v>
      </c>
      <c r="Q151" s="35">
        <v>656.53142857142848</v>
      </c>
      <c r="S151" s="35">
        <v>2.25</v>
      </c>
      <c r="T151" s="35">
        <v>2.4500000000000002</v>
      </c>
      <c r="U151" s="35"/>
      <c r="V151" s="35">
        <v>2.35</v>
      </c>
      <c r="W151" s="51">
        <v>-1.0526315789473557</v>
      </c>
      <c r="X151" s="51">
        <v>10.588235294117652</v>
      </c>
      <c r="Y151" s="35">
        <v>192.85610714285713</v>
      </c>
    </row>
    <row r="152" spans="1:25">
      <c r="A152" s="168">
        <v>41028</v>
      </c>
      <c r="B152" s="44">
        <v>0.81673571428571423</v>
      </c>
      <c r="C152" s="35">
        <v>2.95</v>
      </c>
      <c r="D152" s="35">
        <v>3.2</v>
      </c>
      <c r="E152" s="35"/>
      <c r="F152" s="35">
        <v>3.0750000000000002</v>
      </c>
      <c r="G152" s="51">
        <v>0</v>
      </c>
      <c r="H152" s="51">
        <v>-9.5588235294117538</v>
      </c>
      <c r="I152" s="35">
        <v>251.14623214285717</v>
      </c>
      <c r="K152" s="35">
        <v>7.5</v>
      </c>
      <c r="L152" s="35">
        <v>8.5</v>
      </c>
      <c r="M152" s="35"/>
      <c r="N152" s="35">
        <v>8</v>
      </c>
      <c r="O152" s="51">
        <v>0</v>
      </c>
      <c r="P152" s="51">
        <v>-6.9767441860465169</v>
      </c>
      <c r="Q152" s="35">
        <v>653.38857142857137</v>
      </c>
      <c r="S152" s="35">
        <v>2.25</v>
      </c>
      <c r="T152" s="35">
        <v>2.4500000000000002</v>
      </c>
      <c r="U152" s="35"/>
      <c r="V152" s="35">
        <v>2.35</v>
      </c>
      <c r="W152" s="51">
        <v>0</v>
      </c>
      <c r="X152" s="51">
        <v>8.0459770114942728</v>
      </c>
      <c r="Y152" s="35">
        <v>191.93289285714286</v>
      </c>
    </row>
    <row r="153" spans="1:25">
      <c r="A153" s="168">
        <v>41035</v>
      </c>
      <c r="B153" s="44">
        <v>0.81262857142857137</v>
      </c>
      <c r="C153" s="35">
        <v>2.95</v>
      </c>
      <c r="D153" s="35">
        <v>3.2</v>
      </c>
      <c r="E153" s="35"/>
      <c r="F153" s="35">
        <v>3.0750000000000002</v>
      </c>
      <c r="G153" s="51">
        <v>0</v>
      </c>
      <c r="H153" s="51">
        <v>-10.218978102189766</v>
      </c>
      <c r="I153" s="35">
        <v>249.88328571428573</v>
      </c>
      <c r="K153" s="35">
        <v>7.5</v>
      </c>
      <c r="L153" s="35">
        <v>9</v>
      </c>
      <c r="M153" s="35"/>
      <c r="N153" s="35">
        <v>8.25</v>
      </c>
      <c r="O153" s="51">
        <v>3.125</v>
      </c>
      <c r="P153" s="51">
        <v>-4.0697674418604635</v>
      </c>
      <c r="Q153" s="35">
        <v>670.41857142857134</v>
      </c>
      <c r="S153" s="35">
        <v>2.25</v>
      </c>
      <c r="T153" s="35">
        <v>2.4500000000000002</v>
      </c>
      <c r="U153" s="35"/>
      <c r="V153" s="35">
        <v>2.35</v>
      </c>
      <c r="W153" s="51">
        <v>0</v>
      </c>
      <c r="X153" s="51">
        <v>6.818181818181813</v>
      </c>
      <c r="Y153" s="35">
        <v>190.96771428571429</v>
      </c>
    </row>
    <row r="154" spans="1:25">
      <c r="A154" s="168">
        <v>41042</v>
      </c>
      <c r="B154" s="44">
        <v>0.80546000000000006</v>
      </c>
      <c r="C154" s="35">
        <v>2.9</v>
      </c>
      <c r="D154" s="35">
        <v>3.2</v>
      </c>
      <c r="E154" s="35"/>
      <c r="F154" s="35">
        <v>3.05</v>
      </c>
      <c r="G154" s="51">
        <v>-0.81300813008131456</v>
      </c>
      <c r="H154" s="51">
        <v>-10.948905109489047</v>
      </c>
      <c r="I154" s="35">
        <v>245.66530000000003</v>
      </c>
      <c r="K154" s="35">
        <v>8</v>
      </c>
      <c r="L154" s="35">
        <v>9.5</v>
      </c>
      <c r="M154" s="35"/>
      <c r="N154" s="35">
        <v>8.75</v>
      </c>
      <c r="O154" s="51">
        <v>6.0606060606060623</v>
      </c>
      <c r="P154" s="51">
        <v>1.7441860465116292</v>
      </c>
      <c r="Q154" s="35">
        <v>704.77750000000003</v>
      </c>
      <c r="S154" s="35">
        <v>2.25</v>
      </c>
      <c r="T154" s="35">
        <v>2.4500000000000002</v>
      </c>
      <c r="U154" s="35"/>
      <c r="V154" s="35">
        <v>2.35</v>
      </c>
      <c r="W154" s="51">
        <v>0</v>
      </c>
      <c r="X154" s="51">
        <v>6.818181818181813</v>
      </c>
      <c r="Y154" s="35">
        <v>189.28310000000002</v>
      </c>
    </row>
    <row r="155" spans="1:25">
      <c r="A155" s="168">
        <v>41049</v>
      </c>
      <c r="B155" s="44">
        <v>0.8016928571428571</v>
      </c>
      <c r="C155" s="35">
        <v>2.9</v>
      </c>
      <c r="D155" s="35">
        <v>3.2</v>
      </c>
      <c r="E155" s="35"/>
      <c r="F155" s="35">
        <v>3.05</v>
      </c>
      <c r="G155" s="51">
        <v>0</v>
      </c>
      <c r="H155" s="51">
        <v>-8.2706766917293351</v>
      </c>
      <c r="I155" s="35">
        <v>244.51632142857142</v>
      </c>
      <c r="K155" s="35">
        <v>8</v>
      </c>
      <c r="L155" s="35">
        <v>9.5</v>
      </c>
      <c r="M155" s="35"/>
      <c r="N155" s="35">
        <v>8.75</v>
      </c>
      <c r="O155" s="51">
        <v>0</v>
      </c>
      <c r="P155" s="51">
        <v>6.0606060606060623</v>
      </c>
      <c r="Q155" s="35">
        <v>701.48124999999993</v>
      </c>
      <c r="S155" s="35">
        <v>2.25</v>
      </c>
      <c r="T155" s="35">
        <v>2.4500000000000002</v>
      </c>
      <c r="U155" s="35"/>
      <c r="V155" s="35">
        <v>2.35</v>
      </c>
      <c r="W155" s="51">
        <v>0</v>
      </c>
      <c r="X155" s="51">
        <v>8.0459770114942728</v>
      </c>
      <c r="Y155" s="35">
        <v>188.39782142857143</v>
      </c>
    </row>
    <row r="156" spans="1:25">
      <c r="A156" s="168">
        <v>41056</v>
      </c>
      <c r="B156" s="44">
        <v>0.80376428571428582</v>
      </c>
      <c r="C156" s="35">
        <v>2.95</v>
      </c>
      <c r="D156" s="35">
        <v>3.25</v>
      </c>
      <c r="E156" s="35"/>
      <c r="F156" s="35">
        <v>3.1</v>
      </c>
      <c r="G156" s="51">
        <v>1.6393442622950829</v>
      </c>
      <c r="H156" s="51">
        <v>-5.3435114503816834</v>
      </c>
      <c r="I156" s="35">
        <v>249.1669285714286</v>
      </c>
      <c r="K156" s="35">
        <v>8</v>
      </c>
      <c r="L156" s="35">
        <v>9.5</v>
      </c>
      <c r="M156" s="35"/>
      <c r="N156" s="35">
        <v>8.75</v>
      </c>
      <c r="O156" s="51">
        <v>0</v>
      </c>
      <c r="P156" s="51">
        <v>7.3619631901840563</v>
      </c>
      <c r="Q156" s="35">
        <v>703.29375000000005</v>
      </c>
      <c r="S156" s="35">
        <v>2.25</v>
      </c>
      <c r="T156" s="35">
        <v>2.4500000000000002</v>
      </c>
      <c r="U156" s="35"/>
      <c r="V156" s="35">
        <v>2.35</v>
      </c>
      <c r="W156" s="51">
        <v>0</v>
      </c>
      <c r="X156" s="51">
        <v>9.3023255813953654</v>
      </c>
      <c r="Y156" s="35">
        <v>188.88460714285716</v>
      </c>
    </row>
    <row r="157" spans="1:25">
      <c r="A157" s="168">
        <v>41063</v>
      </c>
      <c r="B157" s="44">
        <v>0.80106428571428556</v>
      </c>
      <c r="C157" s="35">
        <v>2.95</v>
      </c>
      <c r="D157" s="35">
        <v>3.25</v>
      </c>
      <c r="E157" s="35"/>
      <c r="F157" s="35">
        <v>3.1</v>
      </c>
      <c r="G157" s="51">
        <v>0</v>
      </c>
      <c r="H157" s="51">
        <v>-5.3435114503816834</v>
      </c>
      <c r="I157" s="35">
        <v>248.32992857142852</v>
      </c>
      <c r="K157" s="35">
        <v>8</v>
      </c>
      <c r="L157" s="35">
        <v>9.5</v>
      </c>
      <c r="M157" s="35"/>
      <c r="N157" s="35">
        <v>8.75</v>
      </c>
      <c r="O157" s="51">
        <v>0</v>
      </c>
      <c r="P157" s="51">
        <v>4.1666666666666572</v>
      </c>
      <c r="Q157" s="35">
        <v>700.93124999999986</v>
      </c>
      <c r="S157" s="35">
        <v>2.25</v>
      </c>
      <c r="T157" s="35">
        <v>2.4500000000000002</v>
      </c>
      <c r="U157" s="35"/>
      <c r="V157" s="35">
        <v>2.35</v>
      </c>
      <c r="W157" s="51">
        <v>0</v>
      </c>
      <c r="X157" s="51">
        <v>9.3023255813953654</v>
      </c>
      <c r="Y157" s="35">
        <v>188.2501071428571</v>
      </c>
    </row>
    <row r="158" spans="1:25">
      <c r="A158" s="168">
        <v>41070</v>
      </c>
      <c r="B158" s="44">
        <v>0.80775714285714284</v>
      </c>
      <c r="C158" s="35">
        <v>2.95</v>
      </c>
      <c r="D158" s="35">
        <v>3.25</v>
      </c>
      <c r="E158" s="35"/>
      <c r="F158" s="35">
        <v>3.1</v>
      </c>
      <c r="G158" s="51">
        <v>0</v>
      </c>
      <c r="H158" s="51">
        <v>-6.7669172932330923</v>
      </c>
      <c r="I158" s="35">
        <v>250.40471428571431</v>
      </c>
      <c r="K158" s="35">
        <v>8</v>
      </c>
      <c r="L158" s="35">
        <v>9.5</v>
      </c>
      <c r="M158" s="35"/>
      <c r="N158" s="35">
        <v>8.75</v>
      </c>
      <c r="O158" s="51">
        <v>0</v>
      </c>
      <c r="P158" s="51">
        <v>1.7441860465116292</v>
      </c>
      <c r="Q158" s="35">
        <v>706.78750000000002</v>
      </c>
      <c r="S158" s="35">
        <v>2.25</v>
      </c>
      <c r="T158" s="35">
        <v>2.4500000000000002</v>
      </c>
      <c r="U158" s="35"/>
      <c r="V158" s="35">
        <v>2.35</v>
      </c>
      <c r="W158" s="51">
        <v>0</v>
      </c>
      <c r="X158" s="51">
        <v>6.818181818181813</v>
      </c>
      <c r="Y158" s="35">
        <v>189.82292857142858</v>
      </c>
    </row>
    <row r="159" spans="1:25">
      <c r="A159" s="168">
        <v>41077</v>
      </c>
      <c r="B159" s="44">
        <v>0.8083999999999999</v>
      </c>
      <c r="C159" s="35">
        <v>2.95</v>
      </c>
      <c r="D159" s="35">
        <v>3.25</v>
      </c>
      <c r="E159" s="35"/>
      <c r="F159" s="35">
        <v>3.1</v>
      </c>
      <c r="G159" s="51">
        <v>0</v>
      </c>
      <c r="H159" s="51">
        <v>-6.7669172932330923</v>
      </c>
      <c r="I159" s="35">
        <v>250.60399999999996</v>
      </c>
      <c r="K159" s="35">
        <v>7.75</v>
      </c>
      <c r="L159" s="35">
        <v>9</v>
      </c>
      <c r="M159" s="35"/>
      <c r="N159" s="35">
        <v>8.375</v>
      </c>
      <c r="O159" s="51">
        <v>-4.2857142857142776</v>
      </c>
      <c r="P159" s="51">
        <v>-0.297619047619051</v>
      </c>
      <c r="Q159" s="35">
        <v>677.03499999999985</v>
      </c>
      <c r="S159" s="35">
        <v>2.25</v>
      </c>
      <c r="T159" s="35">
        <v>2.4500000000000002</v>
      </c>
      <c r="U159" s="35"/>
      <c r="V159" s="35">
        <v>2.35</v>
      </c>
      <c r="W159" s="51">
        <v>0</v>
      </c>
      <c r="X159" s="51">
        <v>6.818181818181813</v>
      </c>
      <c r="Y159" s="35">
        <v>189.97399999999999</v>
      </c>
    </row>
    <row r="160" spans="1:25">
      <c r="A160" s="168">
        <v>41084</v>
      </c>
      <c r="B160" s="44">
        <v>0.80635000000000001</v>
      </c>
      <c r="C160" s="35">
        <v>2.95</v>
      </c>
      <c r="D160" s="35">
        <v>3.2</v>
      </c>
      <c r="E160" s="35"/>
      <c r="F160" s="35">
        <v>3.0750000000000002</v>
      </c>
      <c r="G160" s="51">
        <v>-0.80645161290323131</v>
      </c>
      <c r="H160" s="51">
        <v>-7.5187969924811995</v>
      </c>
      <c r="I160" s="35">
        <v>247.95262500000001</v>
      </c>
      <c r="K160" s="35">
        <v>7.5</v>
      </c>
      <c r="L160" s="35">
        <v>8.5</v>
      </c>
      <c r="M160" s="35"/>
      <c r="N160" s="35">
        <v>8</v>
      </c>
      <c r="O160" s="51">
        <v>-4.4776119402985159</v>
      </c>
      <c r="P160" s="51">
        <v>-4.7619047619047734</v>
      </c>
      <c r="Q160" s="35">
        <v>645.08000000000004</v>
      </c>
      <c r="S160" s="35">
        <v>2.15</v>
      </c>
      <c r="T160" s="35">
        <v>2.4</v>
      </c>
      <c r="U160" s="35"/>
      <c r="V160" s="35">
        <v>2.2749999999999999</v>
      </c>
      <c r="W160" s="51">
        <v>-3.1914893617021391</v>
      </c>
      <c r="X160" s="51">
        <v>3.4090909090908923</v>
      </c>
      <c r="Y160" s="35">
        <v>183.444625</v>
      </c>
    </row>
    <row r="161" spans="1:25">
      <c r="A161" s="168">
        <v>41091</v>
      </c>
      <c r="B161" s="44">
        <v>0.80271428571428571</v>
      </c>
      <c r="C161" s="35">
        <v>2.9</v>
      </c>
      <c r="D161" s="35">
        <v>3.15</v>
      </c>
      <c r="E161" s="35"/>
      <c r="F161" s="35">
        <v>3.0249999999999999</v>
      </c>
      <c r="G161" s="51">
        <v>-1.6260162601626149</v>
      </c>
      <c r="H161" s="51">
        <v>-9.0225563909774564</v>
      </c>
      <c r="I161" s="35">
        <v>242.8210714285714</v>
      </c>
      <c r="K161" s="35">
        <v>7.5</v>
      </c>
      <c r="L161" s="35">
        <v>8.5</v>
      </c>
      <c r="M161" s="35"/>
      <c r="N161" s="35">
        <v>8</v>
      </c>
      <c r="O161" s="51">
        <v>0</v>
      </c>
      <c r="P161" s="51">
        <v>-4.7619047619047734</v>
      </c>
      <c r="Q161" s="35">
        <v>642.17142857142858</v>
      </c>
      <c r="S161" s="35">
        <v>2.1</v>
      </c>
      <c r="T161" s="35">
        <v>2.4</v>
      </c>
      <c r="U161" s="35"/>
      <c r="V161" s="35">
        <v>2.25</v>
      </c>
      <c r="W161" s="51">
        <v>-1.098901098901095</v>
      </c>
      <c r="X161" s="51">
        <v>2.2727272727272663</v>
      </c>
      <c r="Y161" s="35">
        <v>180.61071428571429</v>
      </c>
    </row>
    <row r="162" spans="1:25">
      <c r="A162" s="168">
        <v>41098</v>
      </c>
      <c r="B162" s="44">
        <v>0.80117857142857141</v>
      </c>
      <c r="C162" s="35">
        <v>2.9</v>
      </c>
      <c r="D162" s="35">
        <v>3.1</v>
      </c>
      <c r="E162" s="35"/>
      <c r="F162" s="35">
        <v>3</v>
      </c>
      <c r="G162" s="51">
        <v>-0.8264462809917319</v>
      </c>
      <c r="H162" s="51">
        <v>-9.7744360902255636</v>
      </c>
      <c r="I162" s="35">
        <v>240.35357142857143</v>
      </c>
      <c r="K162" s="35">
        <v>7.3</v>
      </c>
      <c r="L162" s="35">
        <v>8.5</v>
      </c>
      <c r="M162" s="35"/>
      <c r="N162" s="35">
        <v>7.9</v>
      </c>
      <c r="O162" s="51">
        <v>-1.25</v>
      </c>
      <c r="P162" s="51">
        <v>-5.952380952380949</v>
      </c>
      <c r="Q162" s="35">
        <v>632.9310714285715</v>
      </c>
      <c r="S162" s="35">
        <v>2.1</v>
      </c>
      <c r="T162" s="35">
        <v>2.35</v>
      </c>
      <c r="U162" s="35"/>
      <c r="V162" s="35">
        <v>2.2250000000000001</v>
      </c>
      <c r="W162" s="51">
        <v>-1.1111111111111143</v>
      </c>
      <c r="X162" s="51">
        <v>0</v>
      </c>
      <c r="Y162" s="35">
        <v>178.26223214285716</v>
      </c>
    </row>
    <row r="163" spans="1:25">
      <c r="A163" s="168">
        <v>41105</v>
      </c>
      <c r="B163" s="44">
        <v>0.79056428571428561</v>
      </c>
      <c r="C163" s="35">
        <v>2.9</v>
      </c>
      <c r="D163" s="35">
        <v>3.1</v>
      </c>
      <c r="E163" s="35"/>
      <c r="F163" s="35">
        <v>3</v>
      </c>
      <c r="G163" s="51">
        <v>0</v>
      </c>
      <c r="H163" s="51">
        <v>-9.7744360902255636</v>
      </c>
      <c r="I163" s="35">
        <v>237.16928571428565</v>
      </c>
      <c r="K163" s="35">
        <v>7.3</v>
      </c>
      <c r="L163" s="35">
        <v>8.5</v>
      </c>
      <c r="M163" s="35"/>
      <c r="N163" s="35">
        <v>7.9</v>
      </c>
      <c r="O163" s="51">
        <v>0</v>
      </c>
      <c r="P163" s="51">
        <v>-5.952380952380949</v>
      </c>
      <c r="Q163" s="35">
        <v>624.54578571428567</v>
      </c>
      <c r="S163" s="35">
        <v>2.0499999999999998</v>
      </c>
      <c r="T163" s="35">
        <v>2.2999999999999998</v>
      </c>
      <c r="U163" s="35"/>
      <c r="V163" s="35">
        <v>2.1749999999999998</v>
      </c>
      <c r="W163" s="51">
        <v>-2.2471910112359694</v>
      </c>
      <c r="X163" s="51">
        <v>-4.3956043956044084</v>
      </c>
      <c r="Y163" s="35">
        <v>171.94773214285709</v>
      </c>
    </row>
    <row r="164" spans="1:25">
      <c r="A164" s="168">
        <v>41112</v>
      </c>
      <c r="B164" s="44">
        <v>0.78310714285714289</v>
      </c>
      <c r="C164" s="35">
        <v>2.9</v>
      </c>
      <c r="D164" s="35">
        <v>3.1</v>
      </c>
      <c r="E164" s="35"/>
      <c r="F164" s="35">
        <v>3</v>
      </c>
      <c r="G164" s="51">
        <v>0</v>
      </c>
      <c r="H164" s="51">
        <v>-9.7744360902255636</v>
      </c>
      <c r="I164" s="35">
        <v>234.93214285714288</v>
      </c>
      <c r="K164" s="35">
        <v>7.3</v>
      </c>
      <c r="L164" s="35">
        <v>8.4</v>
      </c>
      <c r="M164" s="35"/>
      <c r="N164" s="35">
        <v>7.85</v>
      </c>
      <c r="O164" s="51">
        <v>-0.63291139240507732</v>
      </c>
      <c r="P164" s="51">
        <v>-6.547619047619051</v>
      </c>
      <c r="Q164" s="35">
        <v>614.73910714285716</v>
      </c>
      <c r="S164" s="35">
        <v>2.0499999999999998</v>
      </c>
      <c r="T164" s="35">
        <v>2.2999999999999998</v>
      </c>
      <c r="U164" s="35"/>
      <c r="V164" s="35">
        <v>2.1749999999999998</v>
      </c>
      <c r="W164" s="51">
        <v>0</v>
      </c>
      <c r="X164" s="51">
        <v>-4.3956043956044084</v>
      </c>
      <c r="Y164" s="35">
        <v>170.32580357142857</v>
      </c>
    </row>
    <row r="165" spans="1:25">
      <c r="A165" s="168">
        <v>41119</v>
      </c>
      <c r="B165" s="44">
        <v>0.7812214285714284</v>
      </c>
      <c r="C165" s="35">
        <v>2.9</v>
      </c>
      <c r="D165" s="35">
        <v>3.1</v>
      </c>
      <c r="E165" s="35"/>
      <c r="F165" s="35">
        <v>3</v>
      </c>
      <c r="G165" s="51">
        <v>0</v>
      </c>
      <c r="H165" s="51">
        <v>-4.7619047619047592</v>
      </c>
      <c r="I165" s="35">
        <v>234.36642857142851</v>
      </c>
      <c r="K165" s="35">
        <v>7.3</v>
      </c>
      <c r="L165" s="35">
        <v>8.4</v>
      </c>
      <c r="M165" s="35"/>
      <c r="N165" s="35">
        <v>7.85</v>
      </c>
      <c r="O165" s="51">
        <v>0</v>
      </c>
      <c r="P165" s="51">
        <v>-6.2686567164179223</v>
      </c>
      <c r="Q165" s="35">
        <v>613.25882142857131</v>
      </c>
      <c r="S165" s="35">
        <v>2.0499999999999998</v>
      </c>
      <c r="T165" s="35">
        <v>2.2999999999999998</v>
      </c>
      <c r="U165" s="35"/>
      <c r="V165" s="35">
        <v>2.1749999999999998</v>
      </c>
      <c r="W165" s="51">
        <v>0</v>
      </c>
      <c r="X165" s="51">
        <v>-4.3956043956044084</v>
      </c>
      <c r="Y165" s="35">
        <v>169.91566071428565</v>
      </c>
    </row>
    <row r="166" spans="1:25">
      <c r="A166" s="168">
        <v>41126</v>
      </c>
      <c r="B166" s="44">
        <v>0.78565000000000007</v>
      </c>
      <c r="C166" s="35">
        <v>3</v>
      </c>
      <c r="D166" s="35">
        <v>3.25</v>
      </c>
      <c r="E166" s="35"/>
      <c r="F166" s="35">
        <v>3.125</v>
      </c>
      <c r="G166" s="51">
        <v>4.1666666666666714</v>
      </c>
      <c r="H166" s="51">
        <v>-0.79365079365078373</v>
      </c>
      <c r="I166" s="35">
        <v>245.51562500000003</v>
      </c>
      <c r="K166" s="35">
        <v>7.3</v>
      </c>
      <c r="L166" s="35">
        <v>8.4</v>
      </c>
      <c r="M166" s="35"/>
      <c r="N166" s="35">
        <v>7.85</v>
      </c>
      <c r="O166" s="51">
        <v>0</v>
      </c>
      <c r="P166" s="51">
        <v>-6.2686567164179223</v>
      </c>
      <c r="Q166" s="35">
        <v>616.73525000000006</v>
      </c>
      <c r="S166" s="35">
        <v>2.1800000000000002</v>
      </c>
      <c r="T166" s="35">
        <v>2.4</v>
      </c>
      <c r="U166" s="35"/>
      <c r="V166" s="35">
        <v>2.29</v>
      </c>
      <c r="W166" s="51">
        <v>5.2873563218390984</v>
      </c>
      <c r="X166" s="51">
        <v>0.659340659340657</v>
      </c>
      <c r="Y166" s="35">
        <v>179.91385000000002</v>
      </c>
    </row>
    <row r="167" spans="1:25">
      <c r="A167" s="168">
        <v>41133</v>
      </c>
      <c r="B167" s="44">
        <v>0.78913571428571427</v>
      </c>
      <c r="C167" s="35">
        <v>3</v>
      </c>
      <c r="D167" s="35">
        <v>3.25</v>
      </c>
      <c r="E167" s="35"/>
      <c r="F167" s="35">
        <v>3.125</v>
      </c>
      <c r="G167" s="51">
        <v>0</v>
      </c>
      <c r="H167" s="51">
        <v>-0.79365079365078373</v>
      </c>
      <c r="I167" s="35">
        <v>246.60491071428572</v>
      </c>
      <c r="J167" s="35"/>
      <c r="K167" s="35">
        <v>7.3</v>
      </c>
      <c r="L167" s="35">
        <v>8.4</v>
      </c>
      <c r="M167" s="35"/>
      <c r="N167" s="35">
        <v>7.85</v>
      </c>
      <c r="O167" s="51">
        <v>0</v>
      </c>
      <c r="P167" s="51">
        <v>-6.2686567164179223</v>
      </c>
      <c r="Q167" s="35">
        <v>619.47153571428566</v>
      </c>
      <c r="R167" s="35"/>
      <c r="S167" s="35">
        <v>2.1800000000000002</v>
      </c>
      <c r="T167" s="35">
        <v>2.4</v>
      </c>
      <c r="U167" s="35"/>
      <c r="V167" s="35">
        <v>2.29</v>
      </c>
      <c r="W167" s="51">
        <v>0</v>
      </c>
      <c r="X167" s="51">
        <v>0.659340659340657</v>
      </c>
      <c r="Y167" s="35">
        <v>180.71207857142858</v>
      </c>
    </row>
    <row r="168" spans="1:25">
      <c r="A168" s="168">
        <v>41140</v>
      </c>
      <c r="B168" s="44">
        <v>0.78472857142857144</v>
      </c>
      <c r="C168" s="35">
        <v>3.1</v>
      </c>
      <c r="D168" s="35">
        <v>3.3</v>
      </c>
      <c r="E168" s="35"/>
      <c r="F168" s="35">
        <v>3.2</v>
      </c>
      <c r="G168" s="51">
        <v>2.4000000000000057</v>
      </c>
      <c r="H168" s="51">
        <v>3.2258064516128968</v>
      </c>
      <c r="I168" s="35">
        <v>251.11314285714289</v>
      </c>
      <c r="J168" s="35"/>
      <c r="K168" s="35">
        <v>7.5</v>
      </c>
      <c r="L168" s="35">
        <v>8.5</v>
      </c>
      <c r="M168" s="35"/>
      <c r="N168" s="35">
        <v>8</v>
      </c>
      <c r="O168" s="51">
        <v>1.9108280254777128</v>
      </c>
      <c r="P168" s="51">
        <v>-4.4776119402985159</v>
      </c>
      <c r="Q168" s="35">
        <v>627.78285714285721</v>
      </c>
      <c r="R168" s="35"/>
      <c r="S168" s="35">
        <v>2.2999999999999998</v>
      </c>
      <c r="T168" s="35">
        <v>2.5</v>
      </c>
      <c r="U168" s="35"/>
      <c r="V168" s="35">
        <v>2.4</v>
      </c>
      <c r="W168" s="51">
        <v>4.803493449781655</v>
      </c>
      <c r="X168" s="51">
        <v>4.3478260869565162</v>
      </c>
      <c r="Y168" s="35">
        <v>188.33485714285715</v>
      </c>
    </row>
    <row r="169" spans="1:25">
      <c r="A169" s="168">
        <v>41147</v>
      </c>
      <c r="B169" s="44">
        <v>0.78780000000000006</v>
      </c>
      <c r="C169" s="35">
        <v>3.2</v>
      </c>
      <c r="D169" s="35">
        <v>3.4</v>
      </c>
      <c r="E169" s="35"/>
      <c r="F169" s="35">
        <v>3.3</v>
      </c>
      <c r="G169" s="51">
        <v>3.1249999999999716</v>
      </c>
      <c r="H169" s="51">
        <v>6.4516129032257936</v>
      </c>
      <c r="I169" s="35">
        <v>259.97399999999999</v>
      </c>
      <c r="J169" s="35"/>
      <c r="K169" s="35">
        <v>7.7</v>
      </c>
      <c r="L169" s="35">
        <v>8.6</v>
      </c>
      <c r="M169" s="35"/>
      <c r="N169" s="35">
        <v>8.15</v>
      </c>
      <c r="O169" s="51">
        <v>1.875</v>
      </c>
      <c r="P169" s="51">
        <v>-2.6865671641790954</v>
      </c>
      <c r="Q169" s="35">
        <v>642.05700000000002</v>
      </c>
      <c r="R169" s="35"/>
      <c r="S169" s="35">
        <v>2.4</v>
      </c>
      <c r="T169" s="35">
        <v>2.6</v>
      </c>
      <c r="U169" s="35"/>
      <c r="V169" s="35">
        <v>2.5</v>
      </c>
      <c r="W169" s="51">
        <v>4.1666666666666714</v>
      </c>
      <c r="X169" s="51">
        <v>8.6956521739130608</v>
      </c>
      <c r="Y169" s="35">
        <v>196.95</v>
      </c>
    </row>
    <row r="170" spans="1:25">
      <c r="A170" s="168">
        <v>41154</v>
      </c>
      <c r="B170" s="44">
        <v>0.79287714285714284</v>
      </c>
      <c r="C170" s="35">
        <v>3.3</v>
      </c>
      <c r="D170" s="35">
        <v>3.45</v>
      </c>
      <c r="E170" s="35"/>
      <c r="F170" s="35">
        <v>3.375</v>
      </c>
      <c r="G170" s="51">
        <v>2.2727272727272663</v>
      </c>
      <c r="H170" s="51">
        <v>8.8709677419354733</v>
      </c>
      <c r="I170" s="35">
        <v>267.59603571428568</v>
      </c>
      <c r="J170" s="35"/>
      <c r="K170" s="35">
        <v>8</v>
      </c>
      <c r="L170" s="35">
        <v>8.9499999999999993</v>
      </c>
      <c r="M170" s="35"/>
      <c r="N170" s="35">
        <v>8.4749999999999996</v>
      </c>
      <c r="O170" s="51">
        <v>3.9877300613496942</v>
      </c>
      <c r="P170" s="51">
        <v>1.1940298507462614</v>
      </c>
      <c r="Q170" s="35">
        <v>671.96337857142851</v>
      </c>
      <c r="R170" s="35"/>
      <c r="S170" s="35">
        <v>2.5</v>
      </c>
      <c r="T170" s="35">
        <v>2.7</v>
      </c>
      <c r="U170" s="35"/>
      <c r="V170" s="35">
        <v>2.6</v>
      </c>
      <c r="W170" s="51">
        <v>4</v>
      </c>
      <c r="X170" s="51">
        <v>13.043478260869577</v>
      </c>
      <c r="Y170" s="35">
        <v>206.14805714285717</v>
      </c>
    </row>
    <row r="171" spans="1:25">
      <c r="A171" s="168">
        <v>41161</v>
      </c>
      <c r="B171" s="44">
        <v>0.79369999999999996</v>
      </c>
      <c r="C171" s="35">
        <v>3.3</v>
      </c>
      <c r="D171" s="35">
        <v>3.45</v>
      </c>
      <c r="E171" s="35"/>
      <c r="F171" s="35">
        <v>3.375</v>
      </c>
      <c r="G171" s="51">
        <v>0</v>
      </c>
      <c r="H171" s="51">
        <v>11.570247933884303</v>
      </c>
      <c r="I171" s="35">
        <v>267.87374999999997</v>
      </c>
      <c r="J171" s="35"/>
      <c r="K171" s="35">
        <v>8</v>
      </c>
      <c r="L171" s="35">
        <v>8.9499999999999993</v>
      </c>
      <c r="M171" s="35"/>
      <c r="N171" s="35">
        <v>8.4749999999999996</v>
      </c>
      <c r="O171" s="51">
        <v>0</v>
      </c>
      <c r="P171" s="51">
        <v>-0.29411764705882604</v>
      </c>
      <c r="Q171" s="35">
        <v>672.66074999999989</v>
      </c>
      <c r="R171" s="35"/>
      <c r="S171" s="35">
        <v>2.5</v>
      </c>
      <c r="T171" s="35">
        <v>2.7</v>
      </c>
      <c r="U171" s="35"/>
      <c r="V171" s="35">
        <v>2.6</v>
      </c>
      <c r="W171" s="51">
        <v>0</v>
      </c>
      <c r="X171" s="51">
        <v>13.043478260869577</v>
      </c>
      <c r="Y171" s="35">
        <v>206.36199999999997</v>
      </c>
    </row>
    <row r="172" spans="1:25">
      <c r="A172" s="168">
        <v>41168</v>
      </c>
      <c r="B172" s="44">
        <v>0.80175000000000007</v>
      </c>
      <c r="C172" s="35">
        <v>3.3</v>
      </c>
      <c r="D172" s="35">
        <v>3.45</v>
      </c>
      <c r="E172" s="35"/>
      <c r="F172" s="35">
        <v>3.375</v>
      </c>
      <c r="G172" s="51">
        <v>0</v>
      </c>
      <c r="H172" s="51">
        <v>11.570247933884303</v>
      </c>
      <c r="I172" s="35">
        <v>270.59062500000005</v>
      </c>
      <c r="J172" s="35"/>
      <c r="K172" s="35">
        <v>8</v>
      </c>
      <c r="L172" s="35">
        <v>8.9499999999999993</v>
      </c>
      <c r="M172" s="35"/>
      <c r="N172" s="35">
        <v>8.4749999999999996</v>
      </c>
      <c r="O172" s="51">
        <v>0</v>
      </c>
      <c r="P172" s="51">
        <v>-3.142857142857153</v>
      </c>
      <c r="Q172" s="35">
        <v>679.48312500000009</v>
      </c>
      <c r="R172" s="35"/>
      <c r="S172" s="35">
        <v>2.5</v>
      </c>
      <c r="T172" s="35">
        <v>2.7</v>
      </c>
      <c r="U172" s="35"/>
      <c r="V172" s="35">
        <v>2.6</v>
      </c>
      <c r="W172" s="51">
        <v>0</v>
      </c>
      <c r="X172" s="51">
        <v>13.043478260869577</v>
      </c>
      <c r="Y172" s="35">
        <v>208.45500000000001</v>
      </c>
    </row>
    <row r="173" spans="1:25">
      <c r="A173" s="168">
        <v>41175</v>
      </c>
      <c r="B173" s="44">
        <v>0.80259571428571441</v>
      </c>
      <c r="C173" s="35">
        <v>3.3</v>
      </c>
      <c r="D173" s="35">
        <v>3.45</v>
      </c>
      <c r="E173" s="35"/>
      <c r="F173" s="35">
        <v>3.375</v>
      </c>
      <c r="G173" s="51">
        <v>0</v>
      </c>
      <c r="H173" s="51">
        <v>11.570247933884303</v>
      </c>
      <c r="I173" s="35">
        <v>270.8760535714286</v>
      </c>
      <c r="J173" s="35"/>
      <c r="K173" s="35">
        <v>8</v>
      </c>
      <c r="L173" s="35">
        <v>8.9499999999999993</v>
      </c>
      <c r="M173" s="35"/>
      <c r="N173" s="35">
        <v>8.4749999999999996</v>
      </c>
      <c r="O173" s="51">
        <v>0</v>
      </c>
      <c r="P173" s="51">
        <v>-3.142857142857153</v>
      </c>
      <c r="Q173" s="35">
        <v>680.19986785714298</v>
      </c>
      <c r="R173" s="35"/>
      <c r="S173" s="35">
        <v>2.5</v>
      </c>
      <c r="T173" s="35">
        <v>2.7</v>
      </c>
      <c r="U173" s="35"/>
      <c r="V173" s="35">
        <v>2.6</v>
      </c>
      <c r="W173" s="51">
        <v>0</v>
      </c>
      <c r="X173" s="51">
        <v>13.043478260869577</v>
      </c>
      <c r="Y173" s="35">
        <v>208.67488571428575</v>
      </c>
    </row>
    <row r="174" spans="1:25">
      <c r="A174" s="168">
        <v>41182</v>
      </c>
      <c r="B174" s="44">
        <v>0.79670000000000007</v>
      </c>
      <c r="C174" s="35">
        <v>3.35</v>
      </c>
      <c r="D174" s="35">
        <v>3.5</v>
      </c>
      <c r="E174" s="35"/>
      <c r="F174" s="35">
        <v>3.4249999999999998</v>
      </c>
      <c r="G174" s="51">
        <v>1.481481481481481</v>
      </c>
      <c r="H174" s="51">
        <v>14.166666666666657</v>
      </c>
      <c r="I174" s="35">
        <v>272.86975000000001</v>
      </c>
      <c r="J174" s="35"/>
      <c r="K174" s="35">
        <v>8</v>
      </c>
      <c r="L174" s="35">
        <v>9</v>
      </c>
      <c r="M174" s="35"/>
      <c r="N174" s="35">
        <v>8.5</v>
      </c>
      <c r="O174" s="51">
        <v>0.29498525073748283</v>
      </c>
      <c r="P174" s="51">
        <v>-2.8571428571428612</v>
      </c>
      <c r="Q174" s="35">
        <v>677.19500000000005</v>
      </c>
      <c r="R174" s="35"/>
      <c r="S174" s="35">
        <v>2.5499999999999998</v>
      </c>
      <c r="T174" s="35">
        <v>2.75</v>
      </c>
      <c r="U174" s="35"/>
      <c r="V174" s="35">
        <v>2.65</v>
      </c>
      <c r="W174" s="51">
        <v>1.9230769230769198</v>
      </c>
      <c r="X174" s="51">
        <v>15.217391304347828</v>
      </c>
      <c r="Y174" s="35">
        <v>211.12550000000005</v>
      </c>
    </row>
    <row r="175" spans="1:25">
      <c r="A175" s="168">
        <v>41189</v>
      </c>
      <c r="B175" s="44">
        <v>0.80117857142857152</v>
      </c>
      <c r="C175" s="35">
        <v>3.35</v>
      </c>
      <c r="D175" s="35">
        <v>3.5</v>
      </c>
      <c r="E175" s="35"/>
      <c r="F175" s="35">
        <v>3.4249999999999998</v>
      </c>
      <c r="G175" s="51">
        <v>0</v>
      </c>
      <c r="H175" s="51">
        <v>14.166666666666657</v>
      </c>
      <c r="I175" s="35">
        <v>274.40366071428571</v>
      </c>
      <c r="J175" s="35"/>
      <c r="K175" s="35">
        <v>8</v>
      </c>
      <c r="L175" s="35">
        <v>9</v>
      </c>
      <c r="M175" s="35"/>
      <c r="N175" s="35">
        <v>8.5</v>
      </c>
      <c r="O175" s="51">
        <v>0</v>
      </c>
      <c r="P175" s="51">
        <v>-2.8571428571428612</v>
      </c>
      <c r="Q175" s="35">
        <v>681.0017857142858</v>
      </c>
      <c r="R175" s="35"/>
      <c r="S175" s="35">
        <v>2.5499999999999998</v>
      </c>
      <c r="T175" s="35">
        <v>2.75</v>
      </c>
      <c r="U175" s="35"/>
      <c r="V175" s="35">
        <v>2.65</v>
      </c>
      <c r="W175" s="51">
        <v>0</v>
      </c>
      <c r="X175" s="51">
        <v>15.217391304347828</v>
      </c>
      <c r="Y175" s="35">
        <v>212.31232142857147</v>
      </c>
    </row>
    <row r="176" spans="1:25">
      <c r="A176" s="168">
        <v>41196</v>
      </c>
      <c r="B176" s="44">
        <v>0.8061071428571428</v>
      </c>
      <c r="C176" s="35">
        <v>3.35</v>
      </c>
      <c r="D176" s="35">
        <v>3.5</v>
      </c>
      <c r="E176" s="35"/>
      <c r="F176" s="35">
        <v>3.4249999999999998</v>
      </c>
      <c r="G176" s="51">
        <v>0</v>
      </c>
      <c r="H176" s="51">
        <v>14.166666666666657</v>
      </c>
      <c r="I176" s="35">
        <v>276.09169642857137</v>
      </c>
      <c r="J176" s="35"/>
      <c r="K176" s="35">
        <v>8</v>
      </c>
      <c r="L176" s="35">
        <v>9</v>
      </c>
      <c r="M176" s="35"/>
      <c r="N176" s="35">
        <v>8.5</v>
      </c>
      <c r="O176" s="51">
        <v>0</v>
      </c>
      <c r="P176" s="51">
        <v>-2.8571428571428612</v>
      </c>
      <c r="Q176" s="35">
        <v>685.19107142857138</v>
      </c>
      <c r="R176" s="35"/>
      <c r="S176" s="35">
        <v>2.5499999999999998</v>
      </c>
      <c r="T176" s="35">
        <v>2.75</v>
      </c>
      <c r="U176" s="35"/>
      <c r="V176" s="35">
        <v>2.65</v>
      </c>
      <c r="W176" s="51">
        <v>0</v>
      </c>
      <c r="X176" s="51">
        <v>15.217391304347828</v>
      </c>
      <c r="Y176" s="35">
        <v>213.61839285714282</v>
      </c>
    </row>
    <row r="177" spans="1:25">
      <c r="A177" s="168">
        <v>41203</v>
      </c>
      <c r="B177" s="44">
        <v>0.81036428571428576</v>
      </c>
      <c r="C177" s="35">
        <v>3.3</v>
      </c>
      <c r="D177" s="35">
        <v>3.5</v>
      </c>
      <c r="E177" s="35"/>
      <c r="F177" s="35">
        <v>3.4</v>
      </c>
      <c r="G177" s="51">
        <v>-0.72992700729926696</v>
      </c>
      <c r="H177" s="51">
        <v>13.333333333333329</v>
      </c>
      <c r="I177" s="35">
        <v>275.52385714285714</v>
      </c>
      <c r="J177" s="35"/>
      <c r="K177" s="35">
        <v>7.9</v>
      </c>
      <c r="L177" s="35">
        <v>9</v>
      </c>
      <c r="M177" s="35"/>
      <c r="N177" s="35">
        <v>8.4499999999999993</v>
      </c>
      <c r="O177" s="51">
        <v>-0.58823529411765207</v>
      </c>
      <c r="P177" s="51">
        <v>-3.4285714285714306</v>
      </c>
      <c r="Q177" s="35">
        <v>684.75782142857145</v>
      </c>
      <c r="R177" s="35"/>
      <c r="S177" s="35">
        <v>2.5499999999999998</v>
      </c>
      <c r="T177" s="35">
        <v>2.75</v>
      </c>
      <c r="U177" s="35"/>
      <c r="V177" s="35">
        <v>2.65</v>
      </c>
      <c r="W177" s="51">
        <v>0</v>
      </c>
      <c r="X177" s="51">
        <v>15.217391304347828</v>
      </c>
      <c r="Y177" s="35">
        <v>214.7465357142857</v>
      </c>
    </row>
    <row r="178" spans="1:25">
      <c r="A178" s="168">
        <v>41210</v>
      </c>
      <c r="B178" s="44">
        <v>0.80807142857142844</v>
      </c>
      <c r="C178" s="35">
        <v>3.2</v>
      </c>
      <c r="D178" s="35">
        <v>3.4</v>
      </c>
      <c r="E178" s="35"/>
      <c r="F178" s="35">
        <v>3.3</v>
      </c>
      <c r="G178" s="51">
        <v>-2.941176470588232</v>
      </c>
      <c r="H178" s="51">
        <v>6.4516129032257936</v>
      </c>
      <c r="I178" s="35">
        <v>266.66357142857134</v>
      </c>
      <c r="J178" s="35"/>
      <c r="K178" s="35">
        <v>7.6</v>
      </c>
      <c r="L178" s="35">
        <v>9</v>
      </c>
      <c r="M178" s="35"/>
      <c r="N178" s="35">
        <v>8.3000000000000007</v>
      </c>
      <c r="O178" s="51">
        <v>-1.7751479289940733</v>
      </c>
      <c r="P178" s="51">
        <v>-5.1428571428571388</v>
      </c>
      <c r="Q178" s="35">
        <v>670.69928571428568</v>
      </c>
      <c r="R178" s="35"/>
      <c r="S178" s="35">
        <v>2.5</v>
      </c>
      <c r="T178" s="35">
        <v>2.75</v>
      </c>
      <c r="U178" s="35"/>
      <c r="V178" s="35">
        <v>2.625</v>
      </c>
      <c r="W178" s="51">
        <v>-0.94339622641508925</v>
      </c>
      <c r="X178" s="51">
        <v>7.1428571428571388</v>
      </c>
      <c r="Y178" s="35">
        <v>212.11874999999995</v>
      </c>
    </row>
    <row r="179" spans="1:25">
      <c r="A179" s="168">
        <v>41217</v>
      </c>
      <c r="B179" s="44">
        <v>0.80353571428571413</v>
      </c>
      <c r="C179" s="35">
        <v>3.2</v>
      </c>
      <c r="D179" s="35">
        <v>3.4</v>
      </c>
      <c r="E179" s="35"/>
      <c r="F179" s="35">
        <v>3.3</v>
      </c>
      <c r="G179" s="51">
        <v>0</v>
      </c>
      <c r="H179" s="51">
        <v>23.364485981308405</v>
      </c>
      <c r="I179" s="35">
        <v>265.16678571428565</v>
      </c>
      <c r="J179" s="35"/>
      <c r="K179" s="35">
        <v>7.6</v>
      </c>
      <c r="L179" s="35">
        <v>9</v>
      </c>
      <c r="M179" s="35"/>
      <c r="N179" s="35">
        <v>8.3000000000000007</v>
      </c>
      <c r="O179" s="51">
        <v>0</v>
      </c>
      <c r="P179" s="51">
        <v>-5.1428571428571388</v>
      </c>
      <c r="Q179" s="35">
        <v>666.93464285714276</v>
      </c>
      <c r="R179" s="35"/>
      <c r="S179" s="35">
        <v>2.5</v>
      </c>
      <c r="T179" s="35">
        <v>2.75</v>
      </c>
      <c r="U179" s="35"/>
      <c r="V179" s="35">
        <v>2.625</v>
      </c>
      <c r="W179" s="51">
        <v>0</v>
      </c>
      <c r="X179" s="51">
        <v>5.8467741935483986</v>
      </c>
      <c r="Y179" s="35">
        <v>210.92812499999997</v>
      </c>
    </row>
    <row r="180" spans="1:25">
      <c r="A180" s="168">
        <v>41224</v>
      </c>
      <c r="B180" s="44">
        <v>0.79884285714285708</v>
      </c>
      <c r="C180" s="35">
        <v>3.2</v>
      </c>
      <c r="D180" s="35">
        <v>3.4</v>
      </c>
      <c r="E180" s="35"/>
      <c r="F180" s="35">
        <v>3.3</v>
      </c>
      <c r="G180" s="51">
        <v>0</v>
      </c>
      <c r="H180" s="51">
        <v>21.10091743119267</v>
      </c>
      <c r="I180" s="35">
        <v>263.6181428571428</v>
      </c>
      <c r="J180" s="35"/>
      <c r="K180" s="35">
        <v>7.6</v>
      </c>
      <c r="L180" s="35">
        <v>9</v>
      </c>
      <c r="M180" s="35"/>
      <c r="N180" s="35">
        <v>8.3000000000000007</v>
      </c>
      <c r="O180" s="51">
        <v>0</v>
      </c>
      <c r="P180" s="51">
        <v>-5.6818181818181728</v>
      </c>
      <c r="Q180" s="35">
        <v>663.03957142857143</v>
      </c>
      <c r="R180" s="35"/>
      <c r="S180" s="35">
        <v>2.5</v>
      </c>
      <c r="T180" s="35">
        <v>2.78</v>
      </c>
      <c r="U180" s="35"/>
      <c r="V180" s="35">
        <v>2.6399999999999997</v>
      </c>
      <c r="W180" s="51">
        <v>0.57142857142855519</v>
      </c>
      <c r="X180" s="51">
        <v>3.5294117647058698</v>
      </c>
      <c r="Y180" s="35">
        <v>210.89451428571425</v>
      </c>
    </row>
    <row r="181" spans="1:25">
      <c r="A181" s="168">
        <v>41231</v>
      </c>
      <c r="B181" s="44">
        <v>0.80169285714285721</v>
      </c>
      <c r="C181" s="35">
        <v>3.2</v>
      </c>
      <c r="D181" s="35">
        <v>3.4</v>
      </c>
      <c r="E181" s="35"/>
      <c r="F181" s="35">
        <v>3.3</v>
      </c>
      <c r="G181" s="51">
        <v>0</v>
      </c>
      <c r="H181" s="51">
        <v>21.10091743119267</v>
      </c>
      <c r="I181" s="35">
        <v>264.5586428571429</v>
      </c>
      <c r="J181" s="35"/>
      <c r="K181" s="35">
        <v>7.8</v>
      </c>
      <c r="L181" s="35">
        <v>9</v>
      </c>
      <c r="M181" s="35"/>
      <c r="N181" s="35">
        <v>8.4</v>
      </c>
      <c r="O181" s="51">
        <v>1.2048192771084274</v>
      </c>
      <c r="P181" s="51">
        <v>-4.5454545454545467</v>
      </c>
      <c r="Q181" s="35">
        <v>673.42200000000003</v>
      </c>
      <c r="R181" s="35"/>
      <c r="S181" s="35">
        <v>2.5</v>
      </c>
      <c r="T181" s="35">
        <v>2.8</v>
      </c>
      <c r="U181" s="35"/>
      <c r="V181" s="35">
        <v>2.65</v>
      </c>
      <c r="W181" s="51">
        <v>0.37878787878788955</v>
      </c>
      <c r="X181" s="51">
        <v>3.9215686274509949</v>
      </c>
      <c r="Y181" s="35">
        <v>212.44860714285716</v>
      </c>
    </row>
    <row r="182" spans="1:25">
      <c r="A182" s="168">
        <v>41238</v>
      </c>
      <c r="B182" s="44">
        <v>0.80598571428571442</v>
      </c>
      <c r="C182" s="35">
        <v>3.2</v>
      </c>
      <c r="D182" s="35">
        <v>3.4</v>
      </c>
      <c r="E182" s="35"/>
      <c r="F182" s="35">
        <v>3.3</v>
      </c>
      <c r="G182" s="51">
        <v>0</v>
      </c>
      <c r="H182" s="51">
        <v>2.3255813953488484</v>
      </c>
      <c r="I182" s="35">
        <v>265.97528571428575</v>
      </c>
      <c r="J182" s="35"/>
      <c r="K182" s="35">
        <v>7.8</v>
      </c>
      <c r="L182" s="35">
        <v>9</v>
      </c>
      <c r="M182" s="35"/>
      <c r="N182" s="35">
        <v>8.4</v>
      </c>
      <c r="O182" s="51">
        <v>0</v>
      </c>
      <c r="P182" s="51">
        <v>-4.5454545454545467</v>
      </c>
      <c r="Q182" s="35">
        <v>677.02800000000013</v>
      </c>
      <c r="R182" s="35"/>
      <c r="S182" s="35">
        <v>2.5</v>
      </c>
      <c r="T182" s="35">
        <v>2.8</v>
      </c>
      <c r="U182" s="35"/>
      <c r="V182" s="35">
        <v>2.65</v>
      </c>
      <c r="W182" s="51">
        <v>0</v>
      </c>
      <c r="X182" s="51">
        <v>3.9215686274509949</v>
      </c>
      <c r="Y182" s="35">
        <v>213.58621428571431</v>
      </c>
    </row>
    <row r="183" spans="1:25">
      <c r="A183" s="168">
        <v>41245</v>
      </c>
      <c r="B183" s="44">
        <v>0.80959285714285734</v>
      </c>
      <c r="C183" s="35">
        <v>3.2</v>
      </c>
      <c r="D183" s="35">
        <v>3.4</v>
      </c>
      <c r="E183" s="35"/>
      <c r="F183" s="35">
        <v>3.3</v>
      </c>
      <c r="G183" s="51">
        <v>0</v>
      </c>
      <c r="H183" s="51">
        <v>2.3255813953488484</v>
      </c>
      <c r="I183" s="35">
        <v>267.16564285714293</v>
      </c>
      <c r="J183" s="35"/>
      <c r="K183" s="35">
        <v>7.8</v>
      </c>
      <c r="L183" s="35">
        <v>9</v>
      </c>
      <c r="M183" s="35"/>
      <c r="N183" s="35">
        <v>8.4</v>
      </c>
      <c r="O183" s="51">
        <v>0</v>
      </c>
      <c r="P183" s="51">
        <v>-4.5454545454545467</v>
      </c>
      <c r="Q183" s="35">
        <v>680.05800000000022</v>
      </c>
      <c r="R183" s="35"/>
      <c r="S183" s="35">
        <v>2.5</v>
      </c>
      <c r="T183" s="35">
        <v>2.8</v>
      </c>
      <c r="U183" s="35"/>
      <c r="V183" s="35">
        <v>2.65</v>
      </c>
      <c r="W183" s="51">
        <v>0</v>
      </c>
      <c r="X183" s="51">
        <v>3.9215686274509949</v>
      </c>
      <c r="Y183" s="35">
        <v>214.54210714285716</v>
      </c>
    </row>
    <row r="184" spans="1:25">
      <c r="A184" s="168">
        <v>41252</v>
      </c>
      <c r="B184" s="44">
        <v>0.81009285714285717</v>
      </c>
      <c r="C184" s="35">
        <v>3.1</v>
      </c>
      <c r="D184" s="35">
        <v>3.3</v>
      </c>
      <c r="E184" s="35"/>
      <c r="F184" s="35">
        <v>3.2</v>
      </c>
      <c r="G184" s="51">
        <v>-3.030303030303017</v>
      </c>
      <c r="H184" s="51">
        <v>-2.2900763358778704</v>
      </c>
      <c r="I184" s="35">
        <v>259.22971428571435</v>
      </c>
      <c r="J184" s="35"/>
      <c r="K184" s="35">
        <v>8.5</v>
      </c>
      <c r="L184" s="35">
        <v>9.5</v>
      </c>
      <c r="M184" s="35"/>
      <c r="N184" s="35">
        <v>9</v>
      </c>
      <c r="O184" s="51">
        <v>7.1428571428571388</v>
      </c>
      <c r="P184" s="51">
        <v>1.1235955056179847</v>
      </c>
      <c r="Q184" s="35">
        <v>729.08357142857142</v>
      </c>
      <c r="R184" s="35"/>
      <c r="S184" s="35">
        <v>2.4500000000000002</v>
      </c>
      <c r="T184" s="35">
        <v>2.75</v>
      </c>
      <c r="U184" s="35"/>
      <c r="V184" s="35">
        <v>2.6</v>
      </c>
      <c r="W184" s="51">
        <v>-1.8867924528301785</v>
      </c>
      <c r="X184" s="51">
        <v>1.9607843137255117</v>
      </c>
      <c r="Y184" s="35">
        <v>210.62414285714289</v>
      </c>
    </row>
    <row r="185" spans="1:25">
      <c r="A185" s="168">
        <v>41259</v>
      </c>
      <c r="B185" s="44">
        <v>0.80838571428571426</v>
      </c>
      <c r="C185" s="35">
        <v>3.1</v>
      </c>
      <c r="D185" s="35">
        <v>3.3</v>
      </c>
      <c r="E185" s="35"/>
      <c r="F185" s="35">
        <v>3.2</v>
      </c>
      <c r="G185" s="51">
        <v>0</v>
      </c>
      <c r="H185" s="51">
        <v>-2.2900763358778704</v>
      </c>
      <c r="I185" s="35">
        <v>258.68342857142858</v>
      </c>
      <c r="J185" s="35"/>
      <c r="K185" s="35">
        <v>9</v>
      </c>
      <c r="L185" s="35">
        <v>10.8</v>
      </c>
      <c r="M185" s="35"/>
      <c r="N185" s="35">
        <v>9.9</v>
      </c>
      <c r="O185" s="51">
        <v>10.000000000000014</v>
      </c>
      <c r="P185" s="51">
        <v>7.0270270270270174</v>
      </c>
      <c r="Q185" s="35">
        <v>800.3018571428571</v>
      </c>
      <c r="R185" s="35"/>
      <c r="S185" s="35">
        <v>2.4500000000000002</v>
      </c>
      <c r="T185" s="35">
        <v>2.75</v>
      </c>
      <c r="U185" s="35"/>
      <c r="V185" s="35">
        <v>2.6</v>
      </c>
      <c r="W185" s="51">
        <v>0</v>
      </c>
      <c r="X185" s="51">
        <v>1.9607843137255117</v>
      </c>
      <c r="Y185" s="35">
        <v>210.18028571428573</v>
      </c>
    </row>
    <row r="186" spans="1:25">
      <c r="A186" s="168">
        <v>41266</v>
      </c>
      <c r="B186" s="44">
        <v>0.81362857142857137</v>
      </c>
      <c r="C186" s="35">
        <v>3.1</v>
      </c>
      <c r="D186" s="35">
        <v>3.3</v>
      </c>
      <c r="E186" s="35"/>
      <c r="F186" s="35">
        <v>3.2</v>
      </c>
      <c r="G186" s="51">
        <v>0</v>
      </c>
      <c r="H186" s="51">
        <v>-2.2900763358778704</v>
      </c>
      <c r="I186" s="35">
        <v>260.36114285714285</v>
      </c>
      <c r="J186" s="35"/>
      <c r="K186" s="35">
        <v>9</v>
      </c>
      <c r="L186" s="35">
        <v>11</v>
      </c>
      <c r="M186" s="35"/>
      <c r="N186" s="35">
        <v>10</v>
      </c>
      <c r="O186" s="51">
        <v>1.0101010101010104</v>
      </c>
      <c r="P186" s="51">
        <v>8.1081081081081123</v>
      </c>
      <c r="Q186" s="35">
        <v>813.62857142857138</v>
      </c>
      <c r="R186" s="35"/>
      <c r="S186" s="35">
        <v>2.4</v>
      </c>
      <c r="T186" s="35">
        <v>2.7</v>
      </c>
      <c r="U186" s="35"/>
      <c r="V186" s="35">
        <v>2.5499999999999998</v>
      </c>
      <c r="W186" s="51">
        <v>-1.923076923076934</v>
      </c>
      <c r="X186" s="51">
        <v>0</v>
      </c>
      <c r="Y186" s="35">
        <v>207.47528571428569</v>
      </c>
    </row>
    <row r="187" spans="1:25">
      <c r="A187" s="168">
        <v>41273</v>
      </c>
      <c r="B187" s="44">
        <v>0.81721428571428578</v>
      </c>
      <c r="C187" s="35">
        <v>3.1</v>
      </c>
      <c r="D187" s="35">
        <v>3.3</v>
      </c>
      <c r="E187" s="35"/>
      <c r="F187" s="35">
        <v>3.2</v>
      </c>
      <c r="G187" s="51">
        <v>0</v>
      </c>
      <c r="H187" s="51">
        <v>-2.2900763358778704</v>
      </c>
      <c r="I187" s="35">
        <v>261.50857142857149</v>
      </c>
      <c r="J187" s="35"/>
      <c r="K187" s="35">
        <v>9</v>
      </c>
      <c r="L187" s="35">
        <v>11</v>
      </c>
      <c r="M187" s="35"/>
      <c r="N187" s="35">
        <v>10</v>
      </c>
      <c r="O187" s="51">
        <v>0</v>
      </c>
      <c r="P187" s="51">
        <v>-2.4390243902439011</v>
      </c>
      <c r="Q187" s="35">
        <v>817.21428571428567</v>
      </c>
      <c r="R187" s="35"/>
      <c r="S187" s="35">
        <v>2.4</v>
      </c>
      <c r="T187" s="35">
        <v>2.7</v>
      </c>
      <c r="U187" s="35"/>
      <c r="V187" s="35">
        <v>2.5499999999999998</v>
      </c>
      <c r="W187" s="51">
        <v>0</v>
      </c>
      <c r="X187" s="51">
        <v>0</v>
      </c>
      <c r="Y187" s="35">
        <v>208.38964285714289</v>
      </c>
    </row>
    <row r="188" spans="1:25">
      <c r="A188" s="168">
        <v>41280</v>
      </c>
      <c r="B188" s="44">
        <v>0.81407142857142867</v>
      </c>
      <c r="C188" s="35">
        <v>3.05</v>
      </c>
      <c r="D188" s="35">
        <v>3.3</v>
      </c>
      <c r="E188" s="35"/>
      <c r="F188" s="35">
        <v>3.1749999999999998</v>
      </c>
      <c r="G188" s="51">
        <v>-0.78125000000001421</v>
      </c>
      <c r="H188" s="51">
        <v>4.098360655737693</v>
      </c>
      <c r="I188" s="35">
        <v>258.46767857142862</v>
      </c>
      <c r="J188" s="35"/>
      <c r="K188" s="35">
        <v>8.8000000000000007</v>
      </c>
      <c r="L188" s="35">
        <v>10.5</v>
      </c>
      <c r="M188" s="35"/>
      <c r="N188" s="35">
        <v>9.65</v>
      </c>
      <c r="O188" s="51">
        <v>-3.4999999999999858</v>
      </c>
      <c r="P188" s="51">
        <v>7.2222222222222143</v>
      </c>
      <c r="Q188" s="35">
        <v>785.57892857142861</v>
      </c>
      <c r="R188" s="35"/>
      <c r="S188" s="35">
        <v>2.4</v>
      </c>
      <c r="T188" s="35">
        <v>2.7</v>
      </c>
      <c r="U188" s="35"/>
      <c r="V188" s="35">
        <v>2.5499999999999998</v>
      </c>
      <c r="W188" s="51">
        <v>0</v>
      </c>
      <c r="X188" s="51">
        <v>6.25</v>
      </c>
      <c r="Y188" s="35">
        <v>207.58821428571429</v>
      </c>
    </row>
    <row r="189" spans="1:25">
      <c r="A189" s="168">
        <v>41287</v>
      </c>
      <c r="B189" s="44">
        <v>0.81673571428571434</v>
      </c>
      <c r="C189" s="35">
        <v>3.05</v>
      </c>
      <c r="D189" s="35">
        <v>3.3</v>
      </c>
      <c r="E189" s="35"/>
      <c r="F189" s="35">
        <v>3.1749999999999998</v>
      </c>
      <c r="G189" s="51">
        <v>0</v>
      </c>
      <c r="H189" s="51">
        <v>9.4827586206896513</v>
      </c>
      <c r="I189" s="35">
        <v>259.31358928571433</v>
      </c>
      <c r="J189" s="35"/>
      <c r="K189" s="35">
        <v>8</v>
      </c>
      <c r="L189" s="35">
        <v>9.5</v>
      </c>
      <c r="M189" s="35"/>
      <c r="N189" s="35">
        <v>8.75</v>
      </c>
      <c r="O189" s="51">
        <v>-9.326424870466326</v>
      </c>
      <c r="P189" s="51">
        <v>2.941176470588232</v>
      </c>
      <c r="Q189" s="35">
        <v>714.64375000000007</v>
      </c>
      <c r="R189" s="35"/>
      <c r="S189" s="35">
        <v>2.4</v>
      </c>
      <c r="T189" s="35">
        <v>2.65</v>
      </c>
      <c r="U189" s="35"/>
      <c r="V189" s="35">
        <v>2.5249999999999999</v>
      </c>
      <c r="W189" s="51">
        <v>-0.98039215686273451</v>
      </c>
      <c r="X189" s="51">
        <v>10.989010989010993</v>
      </c>
      <c r="Y189" s="35">
        <v>206.22576785714287</v>
      </c>
    </row>
    <row r="190" spans="1:25">
      <c r="A190" s="168">
        <v>41294</v>
      </c>
      <c r="B190" s="44">
        <v>0.83189285714285721</v>
      </c>
      <c r="C190" s="35">
        <v>3</v>
      </c>
      <c r="D190" s="35">
        <v>3.25</v>
      </c>
      <c r="E190" s="35"/>
      <c r="F190" s="35">
        <v>3.125</v>
      </c>
      <c r="G190" s="51">
        <v>-1.5748031496062964</v>
      </c>
      <c r="H190" s="51">
        <v>7.7586206896551886</v>
      </c>
      <c r="I190" s="35">
        <v>259.96651785714289</v>
      </c>
      <c r="J190" s="35"/>
      <c r="K190" s="35">
        <v>7.75</v>
      </c>
      <c r="L190" s="35">
        <v>9</v>
      </c>
      <c r="M190" s="35"/>
      <c r="N190" s="35">
        <v>8.375</v>
      </c>
      <c r="O190" s="51">
        <v>-4.2857142857142776</v>
      </c>
      <c r="P190" s="51">
        <v>4.6875</v>
      </c>
      <c r="Q190" s="35">
        <v>696.71026785714287</v>
      </c>
      <c r="R190" s="35"/>
      <c r="S190" s="35">
        <v>2.35</v>
      </c>
      <c r="T190" s="35">
        <v>2.6</v>
      </c>
      <c r="U190" s="35"/>
      <c r="V190" s="35">
        <v>2.4750000000000001</v>
      </c>
      <c r="W190" s="51">
        <v>-1.9801980198019749</v>
      </c>
      <c r="X190" s="51">
        <v>8.7912087912088026</v>
      </c>
      <c r="Y190" s="35">
        <v>205.89348214285715</v>
      </c>
    </row>
    <row r="191" spans="1:25">
      <c r="A191" s="168">
        <v>41301</v>
      </c>
      <c r="B191" s="44">
        <v>0.84332142857142856</v>
      </c>
      <c r="C191" s="35">
        <v>2.95</v>
      </c>
      <c r="D191" s="35">
        <v>3.2</v>
      </c>
      <c r="E191" s="35"/>
      <c r="F191" s="35">
        <v>3.0750000000000002</v>
      </c>
      <c r="G191" s="51">
        <v>-1.5999999999999943</v>
      </c>
      <c r="H191" s="51">
        <v>2.5000000000000142</v>
      </c>
      <c r="I191" s="35">
        <v>259.32133928571426</v>
      </c>
      <c r="J191" s="35"/>
      <c r="K191" s="35">
        <v>7.5</v>
      </c>
      <c r="L191" s="35">
        <v>8.5</v>
      </c>
      <c r="M191" s="35"/>
      <c r="N191" s="35">
        <v>8</v>
      </c>
      <c r="O191" s="51">
        <v>-4.4776119402985159</v>
      </c>
      <c r="P191" s="51">
        <v>0</v>
      </c>
      <c r="Q191" s="35">
        <v>674.65714285714284</v>
      </c>
      <c r="R191" s="35"/>
      <c r="S191" s="35">
        <v>2.2999999999999998</v>
      </c>
      <c r="T191" s="35">
        <v>2.6</v>
      </c>
      <c r="U191" s="35"/>
      <c r="V191" s="35">
        <v>2.4500000000000002</v>
      </c>
      <c r="W191" s="51">
        <v>-1.0101010101010104</v>
      </c>
      <c r="X191" s="51">
        <v>7.6923076923077076</v>
      </c>
      <c r="Y191" s="35">
        <v>206.61374999999998</v>
      </c>
    </row>
    <row r="192" spans="1:25">
      <c r="A192" s="168">
        <v>41308</v>
      </c>
      <c r="B192" s="44">
        <v>0.85688571428571425</v>
      </c>
      <c r="C192" s="35">
        <v>2.95</v>
      </c>
      <c r="D192" s="35">
        <v>3.2</v>
      </c>
      <c r="E192" s="35"/>
      <c r="F192" s="35">
        <v>3.0750000000000002</v>
      </c>
      <c r="G192" s="51">
        <v>0</v>
      </c>
      <c r="H192" s="51">
        <v>0</v>
      </c>
      <c r="I192" s="35">
        <v>263.49235714285714</v>
      </c>
      <c r="J192" s="35"/>
      <c r="K192" s="35">
        <v>7</v>
      </c>
      <c r="L192" s="35">
        <v>8</v>
      </c>
      <c r="M192" s="35"/>
      <c r="N192" s="35">
        <v>7.5</v>
      </c>
      <c r="O192" s="51">
        <v>-6.25</v>
      </c>
      <c r="P192" s="51">
        <v>-5.6603773584905639</v>
      </c>
      <c r="Q192" s="35">
        <v>642.66428571428571</v>
      </c>
      <c r="R192" s="35"/>
      <c r="S192" s="35">
        <v>2.2999999999999998</v>
      </c>
      <c r="T192" s="35">
        <v>2.6</v>
      </c>
      <c r="U192" s="35"/>
      <c r="V192" s="35">
        <v>2.4500000000000002</v>
      </c>
      <c r="W192" s="51">
        <v>0</v>
      </c>
      <c r="X192" s="51">
        <v>7.6923076923077076</v>
      </c>
      <c r="Y192" s="35">
        <v>209.93699999999998</v>
      </c>
    </row>
    <row r="193" spans="1:25">
      <c r="A193" s="168">
        <v>41315</v>
      </c>
      <c r="B193" s="44">
        <v>0.85738571428571431</v>
      </c>
      <c r="C193" s="35">
        <v>2.95</v>
      </c>
      <c r="D193" s="35">
        <v>3.2</v>
      </c>
      <c r="E193" s="35"/>
      <c r="F193" s="35">
        <v>3.0750000000000002</v>
      </c>
      <c r="G193" s="51">
        <v>0</v>
      </c>
      <c r="H193" s="51">
        <v>0</v>
      </c>
      <c r="I193" s="35">
        <v>263.64610714285715</v>
      </c>
      <c r="J193" s="35"/>
      <c r="K193" s="35">
        <v>6.8</v>
      </c>
      <c r="L193" s="35">
        <v>8</v>
      </c>
      <c r="M193" s="35"/>
      <c r="N193" s="35">
        <v>7.4</v>
      </c>
      <c r="O193" s="51">
        <v>-1.3333333333333286</v>
      </c>
      <c r="P193" s="51">
        <v>-4.2071197411003283</v>
      </c>
      <c r="Q193" s="35">
        <v>634.46542857142867</v>
      </c>
      <c r="R193" s="35"/>
      <c r="S193" s="35">
        <v>2.2999999999999998</v>
      </c>
      <c r="T193" s="35">
        <v>2.6</v>
      </c>
      <c r="U193" s="35"/>
      <c r="V193" s="35">
        <v>2.4500000000000002</v>
      </c>
      <c r="W193" s="51">
        <v>0</v>
      </c>
      <c r="X193" s="51">
        <v>6.5217391304347956</v>
      </c>
      <c r="Y193" s="35">
        <v>210.05950000000001</v>
      </c>
    </row>
    <row r="194" spans="1:25">
      <c r="A194" s="168">
        <v>41322</v>
      </c>
      <c r="B194" s="44">
        <v>0.85822142857142869</v>
      </c>
      <c r="C194" s="35">
        <v>3</v>
      </c>
      <c r="D194" s="35">
        <v>3.25</v>
      </c>
      <c r="E194" s="35"/>
      <c r="F194" s="35">
        <v>3.125</v>
      </c>
      <c r="G194" s="51">
        <v>1.6260162601625865</v>
      </c>
      <c r="H194" s="51">
        <v>1.6260162601625865</v>
      </c>
      <c r="I194" s="35">
        <v>268.19419642857144</v>
      </c>
      <c r="J194" s="35"/>
      <c r="K194" s="35">
        <v>6.8</v>
      </c>
      <c r="L194" s="35">
        <v>7.8</v>
      </c>
      <c r="M194" s="35"/>
      <c r="N194" s="35">
        <v>7.3</v>
      </c>
      <c r="O194" s="51">
        <v>-1.3513513513513544</v>
      </c>
      <c r="P194" s="51">
        <v>-5.5016181229773622</v>
      </c>
      <c r="Q194" s="35">
        <v>626.50164285714288</v>
      </c>
      <c r="R194" s="35"/>
      <c r="S194" s="35">
        <v>2.2999999999999998</v>
      </c>
      <c r="T194" s="35">
        <v>2.6</v>
      </c>
      <c r="U194" s="35"/>
      <c r="V194" s="35">
        <v>2.4500000000000002</v>
      </c>
      <c r="W194" s="51">
        <v>0</v>
      </c>
      <c r="X194" s="51">
        <v>6.5217391304347956</v>
      </c>
      <c r="Y194" s="35">
        <v>210.26425000000003</v>
      </c>
    </row>
    <row r="195" spans="1:25">
      <c r="A195" s="168">
        <v>41329</v>
      </c>
      <c r="B195" s="44">
        <v>0.86385714285714277</v>
      </c>
      <c r="C195" s="35">
        <v>3.1</v>
      </c>
      <c r="D195" s="35">
        <v>3.35</v>
      </c>
      <c r="E195" s="35"/>
      <c r="F195" s="35">
        <v>3.2250000000000001</v>
      </c>
      <c r="G195" s="51">
        <v>3.2000000000000028</v>
      </c>
      <c r="H195" s="51">
        <v>4.8780487804878021</v>
      </c>
      <c r="I195" s="35">
        <v>278.59392857142853</v>
      </c>
      <c r="J195" s="35"/>
      <c r="K195" s="35">
        <v>6.8</v>
      </c>
      <c r="L195" s="35">
        <v>7.8</v>
      </c>
      <c r="M195" s="35"/>
      <c r="N195" s="35">
        <v>7.3</v>
      </c>
      <c r="O195" s="51">
        <v>0</v>
      </c>
      <c r="P195" s="51">
        <v>-5.5016181229773622</v>
      </c>
      <c r="Q195" s="35">
        <v>630.61571428571415</v>
      </c>
      <c r="R195" s="35"/>
      <c r="S195" s="35">
        <v>2.2999999999999998</v>
      </c>
      <c r="T195" s="35">
        <v>2.6</v>
      </c>
      <c r="U195" s="35"/>
      <c r="V195" s="35">
        <v>2.4500000000000002</v>
      </c>
      <c r="W195" s="51">
        <v>0</v>
      </c>
      <c r="X195" s="51">
        <v>6.5217391304347956</v>
      </c>
      <c r="Y195" s="35">
        <v>211.64499999999998</v>
      </c>
    </row>
    <row r="196" spans="1:25">
      <c r="A196" s="168">
        <v>41336</v>
      </c>
      <c r="B196" s="44">
        <v>0.86581428571428576</v>
      </c>
      <c r="C196" s="35">
        <v>3.1</v>
      </c>
      <c r="D196" s="35">
        <v>3.35</v>
      </c>
      <c r="E196" s="35"/>
      <c r="F196" s="35">
        <v>3.2250000000000001</v>
      </c>
      <c r="G196" s="51">
        <v>0</v>
      </c>
      <c r="H196" s="51">
        <v>4.8780487804878021</v>
      </c>
      <c r="I196" s="35">
        <v>279.22510714285715</v>
      </c>
      <c r="J196" s="35"/>
      <c r="K196" s="35">
        <v>6.8</v>
      </c>
      <c r="L196" s="35">
        <v>7.8</v>
      </c>
      <c r="M196" s="35"/>
      <c r="N196" s="35">
        <v>7.3</v>
      </c>
      <c r="O196" s="51">
        <v>0</v>
      </c>
      <c r="P196" s="51">
        <v>-6.1093247588424475</v>
      </c>
      <c r="Q196" s="35">
        <v>632.04442857142863</v>
      </c>
      <c r="R196" s="35"/>
      <c r="S196" s="35">
        <v>2.2999999999999998</v>
      </c>
      <c r="T196" s="35">
        <v>2.6</v>
      </c>
      <c r="U196" s="35"/>
      <c r="V196" s="35">
        <v>2.4500000000000002</v>
      </c>
      <c r="W196" s="51">
        <v>0</v>
      </c>
      <c r="X196" s="51">
        <v>6.5217391304347956</v>
      </c>
      <c r="Y196" s="35">
        <v>212.12450000000001</v>
      </c>
    </row>
    <row r="197" spans="1:25">
      <c r="A197" s="168">
        <v>41343</v>
      </c>
      <c r="B197" s="44">
        <v>0.86570000000000014</v>
      </c>
      <c r="C197" s="35">
        <v>3.1</v>
      </c>
      <c r="D197" s="35">
        <v>3.35</v>
      </c>
      <c r="E197" s="35"/>
      <c r="F197" s="35">
        <v>3.2250000000000001</v>
      </c>
      <c r="G197" s="51">
        <v>0</v>
      </c>
      <c r="H197" s="51">
        <v>4.8780487804878021</v>
      </c>
      <c r="I197" s="35">
        <v>279.1882500000001</v>
      </c>
      <c r="J197" s="35"/>
      <c r="K197" s="35">
        <v>6.75</v>
      </c>
      <c r="L197" s="35">
        <v>7.8</v>
      </c>
      <c r="M197" s="35"/>
      <c r="N197" s="35">
        <v>7.2750000000000004</v>
      </c>
      <c r="O197" s="51">
        <v>-0.3424657534246478</v>
      </c>
      <c r="P197" s="51">
        <v>-8.4905660377358458</v>
      </c>
      <c r="Q197" s="35">
        <v>629.79675000000009</v>
      </c>
      <c r="R197" s="35"/>
      <c r="S197" s="35">
        <v>2.2999999999999998</v>
      </c>
      <c r="T197" s="35">
        <v>2.6</v>
      </c>
      <c r="U197" s="35"/>
      <c r="V197" s="35">
        <v>2.4500000000000002</v>
      </c>
      <c r="W197" s="51">
        <v>0</v>
      </c>
      <c r="X197" s="51">
        <v>5.8315334773217984</v>
      </c>
      <c r="Y197" s="35">
        <v>212.09650000000005</v>
      </c>
    </row>
    <row r="198" spans="1:25">
      <c r="A198" s="168">
        <v>41350</v>
      </c>
      <c r="B198" s="44">
        <v>0.86887857142857139</v>
      </c>
      <c r="C198" s="35">
        <v>3.1</v>
      </c>
      <c r="D198" s="35">
        <v>3.35</v>
      </c>
      <c r="E198" s="35"/>
      <c r="F198" s="35">
        <v>3.2250000000000001</v>
      </c>
      <c r="G198" s="51">
        <v>0</v>
      </c>
      <c r="H198" s="51">
        <v>4.8780487804878021</v>
      </c>
      <c r="I198" s="35">
        <v>280.21333928571426</v>
      </c>
      <c r="J198" s="35"/>
      <c r="K198" s="35">
        <v>6.95</v>
      </c>
      <c r="L198" s="35">
        <v>8</v>
      </c>
      <c r="M198" s="35"/>
      <c r="N198" s="35">
        <v>7.4749999999999996</v>
      </c>
      <c r="O198" s="51">
        <v>2.7491408934707806</v>
      </c>
      <c r="P198" s="51">
        <v>-5.9748427672956126</v>
      </c>
      <c r="Q198" s="35">
        <v>649.48673214285714</v>
      </c>
      <c r="R198" s="35"/>
      <c r="S198" s="35">
        <v>2.2999999999999998</v>
      </c>
      <c r="T198" s="35">
        <v>2.6</v>
      </c>
      <c r="U198" s="35"/>
      <c r="V198" s="35">
        <v>2.4500000000000002</v>
      </c>
      <c r="W198" s="51">
        <v>0</v>
      </c>
      <c r="X198" s="51">
        <v>5.3763440860215042</v>
      </c>
      <c r="Y198" s="35">
        <v>212.87524999999999</v>
      </c>
    </row>
    <row r="199" spans="1:25">
      <c r="A199" s="168">
        <v>41357</v>
      </c>
      <c r="B199" s="44">
        <v>0.85550000000000004</v>
      </c>
      <c r="C199" s="35">
        <v>3.1</v>
      </c>
      <c r="D199" s="35">
        <v>3.35</v>
      </c>
      <c r="E199" s="35"/>
      <c r="F199" s="35">
        <v>3.2250000000000001</v>
      </c>
      <c r="G199" s="51">
        <v>0</v>
      </c>
      <c r="H199" s="51">
        <v>4.8780487804878021</v>
      </c>
      <c r="I199" s="35">
        <v>275.89875000000006</v>
      </c>
      <c r="J199" s="35"/>
      <c r="K199" s="35">
        <v>7</v>
      </c>
      <c r="L199" s="35">
        <v>8.1999999999999993</v>
      </c>
      <c r="M199" s="35"/>
      <c r="N199" s="35">
        <v>7.6</v>
      </c>
      <c r="O199" s="51">
        <v>1.6722408026755886</v>
      </c>
      <c r="P199" s="51">
        <v>-5.5900621118012594</v>
      </c>
      <c r="Q199" s="35">
        <v>650.18000000000006</v>
      </c>
      <c r="R199" s="35"/>
      <c r="S199" s="35">
        <v>2.2999999999999998</v>
      </c>
      <c r="T199" s="35">
        <v>2.6</v>
      </c>
      <c r="U199" s="35"/>
      <c r="V199" s="35">
        <v>2.4500000000000002</v>
      </c>
      <c r="W199" s="51">
        <v>0</v>
      </c>
      <c r="X199" s="51">
        <v>5.3763440860215042</v>
      </c>
      <c r="Y199" s="35">
        <v>209.59750000000003</v>
      </c>
    </row>
    <row r="200" spans="1:25">
      <c r="A200" s="168">
        <v>41364</v>
      </c>
      <c r="B200" s="44">
        <v>0.84790714285714286</v>
      </c>
      <c r="C200" s="35">
        <v>3.15</v>
      </c>
      <c r="D200" s="35">
        <v>3.35</v>
      </c>
      <c r="E200" s="35"/>
      <c r="F200" s="35">
        <v>3.25</v>
      </c>
      <c r="G200" s="51">
        <v>0.77519379844960667</v>
      </c>
      <c r="H200" s="51">
        <v>5.6910569105691025</v>
      </c>
      <c r="I200" s="35">
        <v>275.5698214285714</v>
      </c>
      <c r="J200" s="35"/>
      <c r="K200" s="35">
        <v>7.5</v>
      </c>
      <c r="L200" s="35">
        <v>8.6</v>
      </c>
      <c r="M200" s="35"/>
      <c r="N200" s="35">
        <v>8.0500000000000007</v>
      </c>
      <c r="O200" s="51">
        <v>5.9210526315789593</v>
      </c>
      <c r="P200" s="51">
        <v>0</v>
      </c>
      <c r="Q200" s="35">
        <v>682.56524999999999</v>
      </c>
      <c r="R200" s="35"/>
      <c r="S200" s="35">
        <v>2.25</v>
      </c>
      <c r="T200" s="35">
        <v>2.5499999999999998</v>
      </c>
      <c r="U200" s="35"/>
      <c r="V200" s="35">
        <v>2.4</v>
      </c>
      <c r="W200" s="51">
        <v>-2.0408163265306314</v>
      </c>
      <c r="X200" s="51">
        <v>3.2258064516128968</v>
      </c>
      <c r="Y200" s="35">
        <v>203.49771428571427</v>
      </c>
    </row>
    <row r="201" spans="1:25">
      <c r="A201" s="168">
        <v>41371</v>
      </c>
      <c r="B201" s="44">
        <v>0.84745000000000004</v>
      </c>
      <c r="C201" s="35">
        <v>3.15</v>
      </c>
      <c r="D201" s="35">
        <v>3.35</v>
      </c>
      <c r="E201" s="35"/>
      <c r="F201" s="35">
        <v>3.25</v>
      </c>
      <c r="G201" s="51">
        <v>0</v>
      </c>
      <c r="H201" s="51">
        <v>5.1779935275080931</v>
      </c>
      <c r="I201" s="35">
        <v>275.42124999999999</v>
      </c>
      <c r="J201" s="35"/>
      <c r="K201" s="35">
        <v>7.5</v>
      </c>
      <c r="L201" s="35">
        <v>8.5</v>
      </c>
      <c r="M201" s="35"/>
      <c r="N201" s="35">
        <v>8</v>
      </c>
      <c r="O201" s="51">
        <v>-0.62111801242237163</v>
      </c>
      <c r="P201" s="51">
        <v>-3.6144578313253106</v>
      </c>
      <c r="Q201" s="35">
        <v>677.96</v>
      </c>
      <c r="R201" s="35"/>
      <c r="S201" s="35">
        <v>2.25</v>
      </c>
      <c r="T201" s="35">
        <v>2.5499999999999998</v>
      </c>
      <c r="U201" s="35"/>
      <c r="V201" s="35">
        <v>2.4</v>
      </c>
      <c r="W201" s="51">
        <v>0</v>
      </c>
      <c r="X201" s="51">
        <v>1.0526315789473699</v>
      </c>
      <c r="Y201" s="35">
        <v>203.38799999999998</v>
      </c>
    </row>
    <row r="202" spans="1:25">
      <c r="A202" s="168">
        <v>41378</v>
      </c>
      <c r="B202" s="44">
        <v>0.85114285714285731</v>
      </c>
      <c r="C202" s="35">
        <v>3.18</v>
      </c>
      <c r="D202" s="35">
        <v>3.35</v>
      </c>
      <c r="E202" s="35"/>
      <c r="F202" s="35">
        <v>3.2650000000000001</v>
      </c>
      <c r="G202" s="51">
        <v>0.461538461538467</v>
      </c>
      <c r="H202" s="51">
        <v>6.1788617886178798</v>
      </c>
      <c r="I202" s="35">
        <v>277.89814285714294</v>
      </c>
      <c r="J202" s="35"/>
      <c r="K202" s="35">
        <v>7.5</v>
      </c>
      <c r="L202" s="35">
        <v>8.5</v>
      </c>
      <c r="M202" s="35"/>
      <c r="N202" s="35">
        <v>8</v>
      </c>
      <c r="O202" s="51">
        <v>0</v>
      </c>
      <c r="P202" s="51">
        <v>-3.6144578313253106</v>
      </c>
      <c r="Q202" s="35">
        <v>680.91428571428582</v>
      </c>
      <c r="R202" s="35"/>
      <c r="S202" s="35">
        <v>2.27</v>
      </c>
      <c r="T202" s="35">
        <v>2.5499999999999998</v>
      </c>
      <c r="U202" s="35"/>
      <c r="V202" s="35">
        <v>2.41</v>
      </c>
      <c r="W202" s="51">
        <v>0.41666666666668561</v>
      </c>
      <c r="X202" s="51">
        <v>1.473684210526315</v>
      </c>
      <c r="Y202" s="35">
        <v>205.12542857142861</v>
      </c>
    </row>
    <row r="203" spans="1:25">
      <c r="A203" s="168">
        <v>41385</v>
      </c>
      <c r="B203" s="44">
        <v>0.85491428571428574</v>
      </c>
      <c r="C203" s="35">
        <v>3.18</v>
      </c>
      <c r="D203" s="35">
        <v>3.35</v>
      </c>
      <c r="E203" s="35"/>
      <c r="F203" s="35">
        <v>3.2650000000000001</v>
      </c>
      <c r="G203" s="51">
        <v>0</v>
      </c>
      <c r="H203" s="51">
        <v>6.1788617886178798</v>
      </c>
      <c r="I203" s="35">
        <v>279.12951428571427</v>
      </c>
      <c r="J203" s="35"/>
      <c r="K203" s="35">
        <v>7.5</v>
      </c>
      <c r="L203" s="35">
        <v>8.5</v>
      </c>
      <c r="M203" s="35"/>
      <c r="N203" s="35">
        <v>8</v>
      </c>
      <c r="O203" s="51">
        <v>0</v>
      </c>
      <c r="P203" s="51">
        <v>0</v>
      </c>
      <c r="Q203" s="35">
        <v>683.93142857142857</v>
      </c>
      <c r="R203" s="35"/>
      <c r="S203" s="35">
        <v>2.27</v>
      </c>
      <c r="T203" s="35">
        <v>2.5499999999999998</v>
      </c>
      <c r="U203" s="35"/>
      <c r="V203" s="35">
        <v>2.41</v>
      </c>
      <c r="W203" s="51">
        <v>0</v>
      </c>
      <c r="X203" s="51">
        <v>2.5531914893617085</v>
      </c>
      <c r="Y203" s="35">
        <v>206.03434285714286</v>
      </c>
    </row>
    <row r="204" spans="1:25">
      <c r="A204" s="168">
        <v>41392</v>
      </c>
      <c r="B204" s="44">
        <v>0.84866428571428565</v>
      </c>
      <c r="C204" s="35">
        <v>3.2</v>
      </c>
      <c r="D204" s="35">
        <v>3.35</v>
      </c>
      <c r="E204" s="35"/>
      <c r="F204" s="35">
        <v>3.2750000000000004</v>
      </c>
      <c r="G204" s="51">
        <v>0.3062787136294105</v>
      </c>
      <c r="H204" s="51">
        <v>6.504065040650417</v>
      </c>
      <c r="I204" s="35">
        <v>277.93755357142857</v>
      </c>
      <c r="J204" s="35"/>
      <c r="K204" s="35">
        <v>7.5</v>
      </c>
      <c r="L204" s="35">
        <v>8.5</v>
      </c>
      <c r="M204" s="35"/>
      <c r="N204" s="35">
        <v>8</v>
      </c>
      <c r="O204" s="51">
        <v>0</v>
      </c>
      <c r="P204" s="51">
        <v>0</v>
      </c>
      <c r="Q204" s="35">
        <v>678.93142857142857</v>
      </c>
      <c r="R204" s="35"/>
      <c r="S204" s="35">
        <v>2.2799999999999998</v>
      </c>
      <c r="T204" s="35">
        <v>2.5499999999999998</v>
      </c>
      <c r="U204" s="35"/>
      <c r="V204" s="35">
        <v>2.415</v>
      </c>
      <c r="W204" s="51">
        <v>0.20746887966805616</v>
      </c>
      <c r="X204" s="51">
        <v>2.7659574468084998</v>
      </c>
      <c r="Y204" s="35">
        <v>204.95242499999998</v>
      </c>
    </row>
    <row r="205" spans="1:25">
      <c r="A205" s="168">
        <v>41399</v>
      </c>
      <c r="B205" s="44">
        <v>0.84362857142857128</v>
      </c>
      <c r="C205" s="35">
        <v>3.1</v>
      </c>
      <c r="D205" s="35">
        <v>3.25</v>
      </c>
      <c r="E205" s="35"/>
      <c r="F205" s="35">
        <v>3.1749999999999998</v>
      </c>
      <c r="G205" s="51">
        <v>-3.0534351145038272</v>
      </c>
      <c r="H205" s="51">
        <v>3.2520325203252014</v>
      </c>
      <c r="I205" s="35">
        <v>267.85207142857132</v>
      </c>
      <c r="J205" s="35"/>
      <c r="K205" s="35">
        <v>7.4</v>
      </c>
      <c r="L205" s="35">
        <v>8.5</v>
      </c>
      <c r="M205" s="35"/>
      <c r="N205" s="35">
        <v>7.95</v>
      </c>
      <c r="O205" s="51">
        <v>-0.625</v>
      </c>
      <c r="P205" s="51">
        <v>-3.6363636363636402</v>
      </c>
      <c r="Q205" s="35">
        <v>670.68471428571422</v>
      </c>
      <c r="R205" s="35"/>
      <c r="S205" s="35">
        <v>2.25</v>
      </c>
      <c r="T205" s="35">
        <v>2.5</v>
      </c>
      <c r="U205" s="35"/>
      <c r="V205" s="35">
        <v>2.375</v>
      </c>
      <c r="W205" s="51">
        <v>-1.6563146997929579</v>
      </c>
      <c r="X205" s="51">
        <v>1.0638297872340559</v>
      </c>
      <c r="Y205" s="35">
        <v>200.3617857142857</v>
      </c>
    </row>
    <row r="206" spans="1:25">
      <c r="A206" s="168">
        <v>41406</v>
      </c>
      <c r="B206" s="44">
        <v>0.84432142857142878</v>
      </c>
      <c r="C206" s="35">
        <v>3</v>
      </c>
      <c r="D206" s="35">
        <v>3.2</v>
      </c>
      <c r="E206" s="35"/>
      <c r="F206" s="35">
        <v>3.1</v>
      </c>
      <c r="G206" s="51">
        <v>-2.3622047244094517</v>
      </c>
      <c r="H206" s="51">
        <v>1.6393442622950829</v>
      </c>
      <c r="I206" s="35">
        <v>261.73964285714294</v>
      </c>
      <c r="J206" s="35"/>
      <c r="K206" s="35">
        <v>7.5</v>
      </c>
      <c r="L206" s="35">
        <v>8.5</v>
      </c>
      <c r="M206" s="35"/>
      <c r="N206" s="35">
        <v>8</v>
      </c>
      <c r="O206" s="51">
        <v>0.62893081761006897</v>
      </c>
      <c r="P206" s="51">
        <v>-8.5714285714285694</v>
      </c>
      <c r="Q206" s="35">
        <v>675.45714285714303</v>
      </c>
      <c r="R206" s="35"/>
      <c r="S206" s="35">
        <v>2.25</v>
      </c>
      <c r="T206" s="35">
        <v>2.4500000000000002</v>
      </c>
      <c r="U206" s="35"/>
      <c r="V206" s="35">
        <v>2.35</v>
      </c>
      <c r="W206" s="51">
        <v>-1.0526315789473557</v>
      </c>
      <c r="X206" s="51">
        <v>0</v>
      </c>
      <c r="Y206" s="35">
        <v>198.41553571428577</v>
      </c>
    </row>
    <row r="207" spans="1:25">
      <c r="A207" s="168">
        <v>41413</v>
      </c>
      <c r="B207" s="44">
        <v>0.84542142857142877</v>
      </c>
      <c r="C207" s="35">
        <v>2.4</v>
      </c>
      <c r="D207" s="35">
        <v>3.2</v>
      </c>
      <c r="E207" s="35"/>
      <c r="F207" s="35">
        <v>3.1</v>
      </c>
      <c r="G207" s="51">
        <v>0</v>
      </c>
      <c r="H207" s="51">
        <v>1.6393442622950829</v>
      </c>
      <c r="I207" s="35">
        <v>262.08064285714295</v>
      </c>
      <c r="J207" s="35"/>
      <c r="K207" s="35">
        <v>8</v>
      </c>
      <c r="L207" s="35">
        <v>9</v>
      </c>
      <c r="M207" s="35"/>
      <c r="N207" s="35">
        <v>8.5</v>
      </c>
      <c r="O207" s="51">
        <v>6.25</v>
      </c>
      <c r="P207" s="51">
        <v>-2.8571428571428612</v>
      </c>
      <c r="Q207" s="35">
        <v>718.60821428571444</v>
      </c>
      <c r="R207" s="35"/>
      <c r="S207" s="35">
        <v>2.25</v>
      </c>
      <c r="T207" s="35">
        <v>2.4500000000000002</v>
      </c>
      <c r="U207" s="35"/>
      <c r="V207" s="35">
        <v>2.35</v>
      </c>
      <c r="W207" s="51">
        <v>0</v>
      </c>
      <c r="X207" s="51">
        <v>0</v>
      </c>
      <c r="Y207" s="35">
        <v>198.67403571428576</v>
      </c>
    </row>
    <row r="208" spans="1:25">
      <c r="A208" s="168">
        <v>41420</v>
      </c>
      <c r="B208" s="44">
        <v>0.85202857142857158</v>
      </c>
      <c r="C208" s="35">
        <v>3</v>
      </c>
      <c r="D208" s="35">
        <v>3.25</v>
      </c>
      <c r="E208" s="35"/>
      <c r="F208" s="35">
        <v>3.125</v>
      </c>
      <c r="G208" s="51">
        <v>0.80645161290323131</v>
      </c>
      <c r="H208" s="51">
        <v>0.80645161290323131</v>
      </c>
      <c r="I208" s="35">
        <v>266.25892857142861</v>
      </c>
      <c r="J208" s="35"/>
      <c r="K208" s="35">
        <v>8</v>
      </c>
      <c r="L208" s="35">
        <v>9</v>
      </c>
      <c r="M208" s="35"/>
      <c r="N208" s="35">
        <v>8.5</v>
      </c>
      <c r="O208" s="51">
        <v>0</v>
      </c>
      <c r="P208" s="51">
        <v>-2.8571428571428612</v>
      </c>
      <c r="Q208" s="35">
        <v>724.22428571428577</v>
      </c>
      <c r="R208" s="35"/>
      <c r="S208" s="35">
        <v>2.25</v>
      </c>
      <c r="T208" s="35">
        <v>2.4500000000000002</v>
      </c>
      <c r="U208" s="35"/>
      <c r="V208" s="35">
        <v>2.35</v>
      </c>
      <c r="W208" s="51">
        <v>0</v>
      </c>
      <c r="X208" s="51">
        <v>0</v>
      </c>
      <c r="Y208" s="35">
        <v>200.22671428571434</v>
      </c>
    </row>
    <row r="209" spans="1:25">
      <c r="A209" s="168">
        <v>41427</v>
      </c>
      <c r="B209" s="44">
        <v>0.85540000000000005</v>
      </c>
      <c r="C209" s="35">
        <v>3</v>
      </c>
      <c r="D209" s="35">
        <v>3.25</v>
      </c>
      <c r="E209" s="35"/>
      <c r="F209" s="35">
        <v>3.125</v>
      </c>
      <c r="G209" s="51">
        <v>0</v>
      </c>
      <c r="H209" s="51">
        <v>0.80645161290323131</v>
      </c>
      <c r="I209" s="35">
        <v>267.3125</v>
      </c>
      <c r="J209" s="35"/>
      <c r="K209" s="35">
        <v>7.8</v>
      </c>
      <c r="L209" s="35">
        <v>8.8000000000000007</v>
      </c>
      <c r="M209" s="35"/>
      <c r="N209" s="35">
        <v>8.3000000000000007</v>
      </c>
      <c r="O209" s="51">
        <v>-2.3529411764705799</v>
      </c>
      <c r="P209" s="51">
        <v>-5.1428571428571388</v>
      </c>
      <c r="Q209" s="35">
        <v>709.98200000000008</v>
      </c>
      <c r="R209" s="35"/>
      <c r="S209" s="35">
        <v>2.25</v>
      </c>
      <c r="T209" s="35">
        <v>2.4500000000000002</v>
      </c>
      <c r="U209" s="35"/>
      <c r="V209" s="35">
        <v>2.35</v>
      </c>
      <c r="W209" s="51">
        <v>0</v>
      </c>
      <c r="X209" s="51">
        <v>0</v>
      </c>
      <c r="Y209" s="35">
        <v>201.01900000000001</v>
      </c>
    </row>
    <row r="210" spans="1:25">
      <c r="A210" s="168">
        <v>41434</v>
      </c>
      <c r="B210" s="44">
        <v>0.85200000000000009</v>
      </c>
      <c r="C210" s="35">
        <v>3</v>
      </c>
      <c r="D210" s="35">
        <v>3.25</v>
      </c>
      <c r="E210" s="35"/>
      <c r="F210" s="35">
        <v>3.125</v>
      </c>
      <c r="G210" s="51">
        <v>0</v>
      </c>
      <c r="H210" s="51">
        <v>0.80645161290323131</v>
      </c>
      <c r="I210" s="35">
        <v>266.25</v>
      </c>
      <c r="J210" s="35"/>
      <c r="K210" s="35">
        <v>7.8</v>
      </c>
      <c r="L210" s="35">
        <v>8.6</v>
      </c>
      <c r="M210" s="35"/>
      <c r="N210" s="35">
        <v>8.1999999999999993</v>
      </c>
      <c r="O210" s="51">
        <v>-1.2048192771084416</v>
      </c>
      <c r="P210" s="51">
        <v>-6.2857142857142918</v>
      </c>
      <c r="Q210" s="35">
        <v>698.64</v>
      </c>
      <c r="R210" s="35"/>
      <c r="S210" s="35">
        <v>2.25</v>
      </c>
      <c r="T210" s="35">
        <v>2.4500000000000002</v>
      </c>
      <c r="U210" s="35"/>
      <c r="V210" s="35">
        <v>2.35</v>
      </c>
      <c r="W210" s="51">
        <v>0</v>
      </c>
      <c r="X210" s="51">
        <v>0</v>
      </c>
      <c r="Y210" s="35">
        <v>200.22000000000003</v>
      </c>
    </row>
    <row r="211" spans="1:25">
      <c r="A211" s="168">
        <v>41441</v>
      </c>
      <c r="B211" s="44">
        <v>0.85090714285714275</v>
      </c>
      <c r="C211" s="35">
        <v>3.1</v>
      </c>
      <c r="D211" s="35">
        <v>3.3</v>
      </c>
      <c r="E211" s="35"/>
      <c r="F211" s="35">
        <v>3.2</v>
      </c>
      <c r="G211" s="51">
        <v>2.4000000000000057</v>
      </c>
      <c r="H211" s="51">
        <v>3.2258064516128968</v>
      </c>
      <c r="I211" s="35">
        <v>272.29028571428569</v>
      </c>
      <c r="J211" s="35"/>
      <c r="K211" s="35">
        <v>8</v>
      </c>
      <c r="L211" s="35">
        <v>8.6</v>
      </c>
      <c r="M211" s="35"/>
      <c r="N211" s="35">
        <v>8.3000000000000007</v>
      </c>
      <c r="O211" s="51">
        <v>1.2195121951219789</v>
      </c>
      <c r="P211" s="51">
        <v>-0.89552238805968898</v>
      </c>
      <c r="Q211" s="35">
        <v>706.25292857142858</v>
      </c>
      <c r="R211" s="35"/>
      <c r="S211" s="35">
        <v>2.2999999999999998</v>
      </c>
      <c r="T211" s="35">
        <v>2.5</v>
      </c>
      <c r="U211" s="35"/>
      <c r="V211" s="35">
        <v>2.4</v>
      </c>
      <c r="W211" s="51">
        <v>2.1276595744680833</v>
      </c>
      <c r="X211" s="51">
        <v>2.1276595744680833</v>
      </c>
      <c r="Y211" s="35">
        <v>204.21771428571427</v>
      </c>
    </row>
    <row r="212" spans="1:25">
      <c r="A212" s="168">
        <v>41448</v>
      </c>
      <c r="B212" s="44">
        <v>0.85316428571428571</v>
      </c>
      <c r="C212" s="35">
        <v>3.1</v>
      </c>
      <c r="D212" s="35">
        <v>3.3</v>
      </c>
      <c r="E212" s="35"/>
      <c r="F212" s="35">
        <v>3.2</v>
      </c>
      <c r="G212" s="51">
        <v>0</v>
      </c>
      <c r="H212" s="51">
        <v>4.0650406504064875</v>
      </c>
      <c r="I212" s="35">
        <v>273.01257142857145</v>
      </c>
      <c r="J212" s="35"/>
      <c r="K212" s="35">
        <v>8</v>
      </c>
      <c r="L212" s="35">
        <v>8.6</v>
      </c>
      <c r="M212" s="35"/>
      <c r="N212" s="35">
        <v>8.3000000000000007</v>
      </c>
      <c r="O212" s="51">
        <v>0</v>
      </c>
      <c r="P212" s="51">
        <v>3.7500000000000142</v>
      </c>
      <c r="Q212" s="35">
        <v>708.12635714285716</v>
      </c>
      <c r="R212" s="35"/>
      <c r="S212" s="35">
        <v>2.2999999999999998</v>
      </c>
      <c r="T212" s="35">
        <v>2.5</v>
      </c>
      <c r="U212" s="35"/>
      <c r="V212" s="35">
        <v>2.4</v>
      </c>
      <c r="W212" s="51">
        <v>0</v>
      </c>
      <c r="X212" s="51">
        <v>5.4945054945055034</v>
      </c>
      <c r="Y212" s="35">
        <v>204.75942857142857</v>
      </c>
    </row>
    <row r="213" spans="1:25">
      <c r="A213" s="168">
        <v>41455</v>
      </c>
      <c r="B213" s="44">
        <v>0.85267857142857129</v>
      </c>
      <c r="C213" s="35">
        <v>3.15</v>
      </c>
      <c r="D213" s="35">
        <v>3.35</v>
      </c>
      <c r="E213" s="35"/>
      <c r="F213" s="35">
        <v>3.25</v>
      </c>
      <c r="G213" s="51">
        <v>1.5625</v>
      </c>
      <c r="H213" s="51">
        <v>7.4380165289256155</v>
      </c>
      <c r="I213" s="35">
        <v>277.12053571428567</v>
      </c>
      <c r="J213" s="35"/>
      <c r="K213" s="35">
        <v>7.8</v>
      </c>
      <c r="L213" s="35">
        <v>8.5</v>
      </c>
      <c r="M213" s="35"/>
      <c r="N213" s="35">
        <v>8.15</v>
      </c>
      <c r="O213" s="51">
        <v>-1.8072289156626482</v>
      </c>
      <c r="P213" s="51">
        <v>1.875</v>
      </c>
      <c r="Q213" s="35">
        <v>694.93303571428567</v>
      </c>
      <c r="R213" s="35"/>
      <c r="S213" s="35">
        <v>2.2999999999999998</v>
      </c>
      <c r="T213" s="35">
        <v>2.5</v>
      </c>
      <c r="U213" s="35"/>
      <c r="V213" s="35">
        <v>2.4</v>
      </c>
      <c r="W213" s="51">
        <v>0</v>
      </c>
      <c r="X213" s="51">
        <v>6.6666666666666714</v>
      </c>
      <c r="Y213" s="35">
        <v>204.64285714285708</v>
      </c>
    </row>
    <row r="214" spans="1:25">
      <c r="A214" s="168">
        <v>41462</v>
      </c>
      <c r="B214" s="44">
        <v>0.85734999999999995</v>
      </c>
      <c r="C214" s="35">
        <v>3.15</v>
      </c>
      <c r="D214" s="35">
        <v>3.35</v>
      </c>
      <c r="E214" s="35"/>
      <c r="F214" s="35">
        <v>3.25</v>
      </c>
      <c r="G214" s="51">
        <v>0</v>
      </c>
      <c r="H214" s="51">
        <v>8.3333333333333286</v>
      </c>
      <c r="I214" s="35">
        <v>278.63875000000002</v>
      </c>
      <c r="J214" s="35"/>
      <c r="K214" s="35">
        <v>7.3</v>
      </c>
      <c r="L214" s="35">
        <v>8.5</v>
      </c>
      <c r="M214" s="35"/>
      <c r="N214" s="35">
        <v>7.9</v>
      </c>
      <c r="O214" s="51">
        <v>-3.0674846625766889</v>
      </c>
      <c r="P214" s="51">
        <v>0</v>
      </c>
      <c r="Q214" s="35">
        <v>677.30650000000003</v>
      </c>
      <c r="R214" s="35"/>
      <c r="S214" s="35">
        <v>2.25</v>
      </c>
      <c r="T214" s="35">
        <v>2.5</v>
      </c>
      <c r="U214" s="35"/>
      <c r="V214" s="35">
        <v>2.375</v>
      </c>
      <c r="W214" s="51">
        <v>-1.0416666666666572</v>
      </c>
      <c r="X214" s="51">
        <v>6.7415730337078656</v>
      </c>
      <c r="Y214" s="35">
        <v>203.62062499999999</v>
      </c>
    </row>
    <row r="215" spans="1:25">
      <c r="A215" s="168">
        <v>41469</v>
      </c>
      <c r="B215" s="44">
        <v>0.86223571428571433</v>
      </c>
      <c r="C215" s="35">
        <v>3.2</v>
      </c>
      <c r="D215" s="35">
        <v>3.4</v>
      </c>
      <c r="E215" s="35"/>
      <c r="F215" s="35">
        <v>3.3</v>
      </c>
      <c r="G215" s="51">
        <v>1.538461538461533</v>
      </c>
      <c r="H215" s="51">
        <v>9.9999999999999858</v>
      </c>
      <c r="I215" s="35">
        <v>284.53778571428575</v>
      </c>
      <c r="J215" s="35"/>
      <c r="K215" s="35">
        <v>7.3</v>
      </c>
      <c r="L215" s="35">
        <v>8.5</v>
      </c>
      <c r="M215" s="35"/>
      <c r="N215" s="35">
        <v>7.9</v>
      </c>
      <c r="O215" s="51">
        <v>0</v>
      </c>
      <c r="P215" s="51">
        <v>0</v>
      </c>
      <c r="Q215" s="35">
        <v>681.16621428571432</v>
      </c>
      <c r="R215" s="35"/>
      <c r="S215" s="35">
        <v>2.25</v>
      </c>
      <c r="T215" s="35">
        <v>2.5</v>
      </c>
      <c r="U215" s="35"/>
      <c r="V215" s="35">
        <v>2.375</v>
      </c>
      <c r="W215" s="51">
        <v>0</v>
      </c>
      <c r="X215" s="51">
        <v>9.1954022988505812</v>
      </c>
      <c r="Y215" s="35">
        <v>204.78098214285714</v>
      </c>
    </row>
    <row r="216" spans="1:25">
      <c r="A216" s="168">
        <v>41476</v>
      </c>
      <c r="B216" s="44">
        <v>0.86294999999999988</v>
      </c>
      <c r="C216" s="35">
        <v>3.3</v>
      </c>
      <c r="D216" s="35">
        <v>3.5</v>
      </c>
      <c r="E216" s="35"/>
      <c r="F216" s="35">
        <v>3.4</v>
      </c>
      <c r="G216" s="51">
        <v>3.0303030303030312</v>
      </c>
      <c r="H216" s="51">
        <v>13.333333333333329</v>
      </c>
      <c r="I216" s="35">
        <v>293.40299999999996</v>
      </c>
      <c r="J216" s="35"/>
      <c r="K216" s="35">
        <v>7.3</v>
      </c>
      <c r="L216" s="35">
        <v>8.5</v>
      </c>
      <c r="M216" s="35"/>
      <c r="N216" s="35">
        <v>7.9</v>
      </c>
      <c r="O216" s="51">
        <v>0</v>
      </c>
      <c r="P216" s="51">
        <v>0.63694267515923286</v>
      </c>
      <c r="Q216" s="35">
        <v>681.73049999999989</v>
      </c>
      <c r="R216" s="35"/>
      <c r="S216" s="35">
        <v>2.3199999999999998</v>
      </c>
      <c r="T216" s="35">
        <v>2.5499999999999998</v>
      </c>
      <c r="U216" s="35"/>
      <c r="V216" s="35">
        <v>2.4349999999999996</v>
      </c>
      <c r="W216" s="51">
        <v>2.5263157894736707</v>
      </c>
      <c r="X216" s="51">
        <v>11.954022988505741</v>
      </c>
      <c r="Y216" s="35">
        <v>210.12832499999993</v>
      </c>
    </row>
    <row r="217" spans="1:25">
      <c r="A217" s="168">
        <v>41483</v>
      </c>
      <c r="B217" s="44">
        <v>0.86098571428571424</v>
      </c>
      <c r="C217" s="35">
        <v>3.4</v>
      </c>
      <c r="D217" s="35">
        <v>3.6</v>
      </c>
      <c r="E217" s="35"/>
      <c r="F217" s="35">
        <v>3.5</v>
      </c>
      <c r="G217" s="51">
        <v>2.9411764705882462</v>
      </c>
      <c r="H217" s="51">
        <v>16.666666666666671</v>
      </c>
      <c r="I217" s="35">
        <v>301.34499999999997</v>
      </c>
      <c r="J217" s="35"/>
      <c r="K217" s="35">
        <v>7.3</v>
      </c>
      <c r="L217" s="35">
        <v>8.5</v>
      </c>
      <c r="M217" s="35"/>
      <c r="N217" s="35">
        <v>7.9</v>
      </c>
      <c r="O217" s="51">
        <v>0</v>
      </c>
      <c r="P217" s="51">
        <v>0.63694267515923286</v>
      </c>
      <c r="Q217" s="35">
        <v>680.17871428571425</v>
      </c>
      <c r="R217" s="35"/>
      <c r="S217" s="35">
        <v>2.35</v>
      </c>
      <c r="T217" s="35">
        <v>2.5499999999999998</v>
      </c>
      <c r="U217" s="35"/>
      <c r="V217" s="35">
        <v>2.4500000000000002</v>
      </c>
      <c r="W217" s="51">
        <v>0.61601642710473925</v>
      </c>
      <c r="X217" s="51">
        <v>12.643678160919563</v>
      </c>
      <c r="Y217" s="35">
        <v>210.94150000000002</v>
      </c>
    </row>
    <row r="218" spans="1:25">
      <c r="A218" s="168">
        <v>41490</v>
      </c>
      <c r="B218" s="44">
        <v>0.86817142857142848</v>
      </c>
      <c r="C218" s="35">
        <v>3.4</v>
      </c>
      <c r="D218" s="35">
        <v>3.6</v>
      </c>
      <c r="E218" s="35"/>
      <c r="F218" s="35">
        <v>3.5</v>
      </c>
      <c r="G218" s="51">
        <v>0</v>
      </c>
      <c r="H218" s="51">
        <v>12.000000000000014</v>
      </c>
      <c r="I218" s="35">
        <v>303.85999999999996</v>
      </c>
      <c r="J218" s="35"/>
      <c r="K218" s="35">
        <v>7.3</v>
      </c>
      <c r="L218" s="35">
        <v>8.5</v>
      </c>
      <c r="M218" s="35"/>
      <c r="N218" s="35">
        <v>7.9</v>
      </c>
      <c r="O218" s="51">
        <v>0</v>
      </c>
      <c r="P218" s="51">
        <v>0.63694267515923286</v>
      </c>
      <c r="Q218" s="35">
        <v>685.85542857142855</v>
      </c>
      <c r="R218" s="35"/>
      <c r="S218" s="35">
        <v>2.35</v>
      </c>
      <c r="T218" s="35">
        <v>2.5499999999999998</v>
      </c>
      <c r="U218" s="35"/>
      <c r="V218" s="35">
        <v>2.4500000000000002</v>
      </c>
      <c r="W218" s="51">
        <v>0</v>
      </c>
      <c r="X218" s="51">
        <v>6.9868995633187865</v>
      </c>
      <c r="Y218" s="35">
        <v>212.702</v>
      </c>
    </row>
    <row r="219" spans="1:25">
      <c r="A219" s="168">
        <v>41497</v>
      </c>
      <c r="B219" s="44">
        <v>0.86365714285714279</v>
      </c>
      <c r="C219" s="35">
        <v>3.3</v>
      </c>
      <c r="D219" s="35">
        <v>3.6</v>
      </c>
      <c r="E219" s="35"/>
      <c r="F219" s="35">
        <v>3.45</v>
      </c>
      <c r="G219" s="51">
        <v>-1.4285714285714164</v>
      </c>
      <c r="H219" s="51">
        <v>10.400000000000006</v>
      </c>
      <c r="I219" s="35">
        <v>297.96171428571427</v>
      </c>
      <c r="J219" s="35"/>
      <c r="K219" s="35">
        <v>7.3</v>
      </c>
      <c r="L219" s="35">
        <v>8.5</v>
      </c>
      <c r="M219" s="35"/>
      <c r="N219" s="35">
        <v>7.9</v>
      </c>
      <c r="O219" s="51">
        <v>0</v>
      </c>
      <c r="P219" s="51">
        <v>0.63694267515923286</v>
      </c>
      <c r="Q219" s="35">
        <v>682.28914285714279</v>
      </c>
      <c r="R219" s="35"/>
      <c r="S219" s="35">
        <v>2.35</v>
      </c>
      <c r="T219" s="35">
        <v>2.5499999999999998</v>
      </c>
      <c r="U219" s="35"/>
      <c r="V219" s="35">
        <v>2.4500000000000002</v>
      </c>
      <c r="W219" s="51">
        <v>0</v>
      </c>
      <c r="X219" s="51">
        <v>6.9868995633187865</v>
      </c>
      <c r="Y219" s="35">
        <v>211.59599999999998</v>
      </c>
    </row>
    <row r="220" spans="1:25">
      <c r="A220" s="168">
        <v>41504</v>
      </c>
      <c r="B220" s="44">
        <v>0.85624285714285719</v>
      </c>
      <c r="C220" s="35">
        <v>3.35</v>
      </c>
      <c r="D220" s="35">
        <v>3.6</v>
      </c>
      <c r="E220" s="35"/>
      <c r="F220" s="35">
        <v>3.4750000000000001</v>
      </c>
      <c r="G220" s="51">
        <v>0.72463768115942173</v>
      </c>
      <c r="H220" s="51">
        <v>8.59375</v>
      </c>
      <c r="I220" s="35">
        <v>297.5443928571429</v>
      </c>
      <c r="J220" s="35"/>
      <c r="K220" s="35">
        <v>7.4</v>
      </c>
      <c r="L220" s="35">
        <v>8.5</v>
      </c>
      <c r="M220" s="35"/>
      <c r="N220" s="35">
        <v>7.95</v>
      </c>
      <c r="O220" s="51">
        <v>0.63291139240506311</v>
      </c>
      <c r="P220" s="51">
        <v>-0.625</v>
      </c>
      <c r="Q220" s="35">
        <v>680.71307142857154</v>
      </c>
      <c r="R220" s="35"/>
      <c r="S220" s="35">
        <v>2.4</v>
      </c>
      <c r="T220" s="35">
        <v>2.5499999999999998</v>
      </c>
      <c r="U220" s="35"/>
      <c r="V220" s="35">
        <v>2.4749999999999996</v>
      </c>
      <c r="W220" s="51">
        <v>1.0204081632652731</v>
      </c>
      <c r="X220" s="51">
        <v>3.125</v>
      </c>
      <c r="Y220" s="35">
        <v>211.92010714285715</v>
      </c>
    </row>
    <row r="221" spans="1:25">
      <c r="A221" s="168">
        <v>41511</v>
      </c>
      <c r="B221" s="44">
        <v>0.85532142857142845</v>
      </c>
      <c r="C221" s="35">
        <v>3.45</v>
      </c>
      <c r="D221" s="35">
        <v>3.65</v>
      </c>
      <c r="E221" s="35"/>
      <c r="F221" s="35">
        <v>3.55</v>
      </c>
      <c r="G221" s="51">
        <v>2.1582733812949471</v>
      </c>
      <c r="H221" s="51">
        <v>7.5757575757575637</v>
      </c>
      <c r="I221" s="35">
        <v>303.63910714285709</v>
      </c>
      <c r="J221" s="35"/>
      <c r="K221" s="35">
        <v>7.6</v>
      </c>
      <c r="L221" s="35">
        <v>8.5</v>
      </c>
      <c r="M221" s="35"/>
      <c r="N221" s="35">
        <v>8.0500000000000007</v>
      </c>
      <c r="O221" s="51">
        <v>1.2578616352201237</v>
      </c>
      <c r="P221" s="51">
        <v>-1.2269938650306642</v>
      </c>
      <c r="Q221" s="35">
        <v>688.53374999999994</v>
      </c>
      <c r="R221" s="35"/>
      <c r="S221" s="35">
        <v>2.5</v>
      </c>
      <c r="T221" s="35">
        <v>2.65</v>
      </c>
      <c r="U221" s="35"/>
      <c r="V221" s="35">
        <v>2.5750000000000002</v>
      </c>
      <c r="W221" s="51">
        <v>4.04040404040407</v>
      </c>
      <c r="X221" s="51">
        <v>3</v>
      </c>
      <c r="Y221" s="35">
        <v>220.24526785714284</v>
      </c>
    </row>
    <row r="222" spans="1:25">
      <c r="A222" s="168">
        <v>41518</v>
      </c>
      <c r="B222" s="44">
        <v>0.85778571428571426</v>
      </c>
      <c r="C222" s="35">
        <v>3.55</v>
      </c>
      <c r="D222" s="35">
        <v>3.75</v>
      </c>
      <c r="E222" s="35"/>
      <c r="F222" s="35">
        <v>3.65</v>
      </c>
      <c r="G222" s="51">
        <v>2.816901408450704</v>
      </c>
      <c r="H222" s="51">
        <v>8.1481481481481524</v>
      </c>
      <c r="I222" s="35">
        <v>313.09178571428566</v>
      </c>
      <c r="J222" s="35"/>
      <c r="K222" s="35">
        <v>7.7</v>
      </c>
      <c r="L222" s="35">
        <v>8.5</v>
      </c>
      <c r="M222" s="35"/>
      <c r="N222" s="35">
        <v>8.1</v>
      </c>
      <c r="O222" s="51">
        <v>0.62111801242235742</v>
      </c>
      <c r="P222" s="51">
        <v>-4.424778761061944</v>
      </c>
      <c r="Q222" s="35">
        <v>694.80642857142857</v>
      </c>
      <c r="R222" s="35"/>
      <c r="S222" s="35">
        <v>2.5499999999999998</v>
      </c>
      <c r="T222" s="35">
        <v>2.75</v>
      </c>
      <c r="U222" s="35"/>
      <c r="V222" s="35">
        <v>2.65</v>
      </c>
      <c r="W222" s="51">
        <v>2.9126213592232943</v>
      </c>
      <c r="X222" s="51">
        <v>1.9230769230769198</v>
      </c>
      <c r="Y222" s="35">
        <v>227.31321428571428</v>
      </c>
    </row>
    <row r="223" spans="1:25">
      <c r="A223" s="168">
        <v>41525</v>
      </c>
      <c r="B223" s="44">
        <v>0.8456999999999999</v>
      </c>
      <c r="C223" s="35">
        <v>3.55</v>
      </c>
      <c r="D223" s="35">
        <v>3.75</v>
      </c>
      <c r="E223" s="35"/>
      <c r="F223" s="35">
        <v>3.65</v>
      </c>
      <c r="G223" s="51">
        <v>0</v>
      </c>
      <c r="H223" s="51">
        <v>8.1481481481481524</v>
      </c>
      <c r="I223" s="35">
        <v>308.68049999999994</v>
      </c>
      <c r="J223" s="35"/>
      <c r="K223" s="35">
        <v>7.59</v>
      </c>
      <c r="L223" s="35">
        <v>8.5</v>
      </c>
      <c r="M223" s="35"/>
      <c r="N223" s="35">
        <v>8.0449999999999999</v>
      </c>
      <c r="O223" s="51">
        <v>-0.6790123456790127</v>
      </c>
      <c r="P223" s="51">
        <v>-5.0737463126843636</v>
      </c>
      <c r="Q223" s="35">
        <v>680.36564999999985</v>
      </c>
      <c r="R223" s="35"/>
      <c r="S223" s="35">
        <v>2.5499999999999998</v>
      </c>
      <c r="T223" s="35">
        <v>2.75</v>
      </c>
      <c r="U223" s="35"/>
      <c r="V223" s="35">
        <v>2.65</v>
      </c>
      <c r="W223" s="51">
        <v>0</v>
      </c>
      <c r="X223" s="51">
        <v>1.9230769230769198</v>
      </c>
      <c r="Y223" s="35">
        <v>224.11049999999997</v>
      </c>
    </row>
    <row r="224" spans="1:25">
      <c r="A224" s="168">
        <v>41532</v>
      </c>
      <c r="B224" s="44">
        <v>0.84132857142857154</v>
      </c>
      <c r="C224" s="35">
        <v>3.5</v>
      </c>
      <c r="D224" s="35">
        <v>3.7</v>
      </c>
      <c r="E224" s="35"/>
      <c r="F224" s="35">
        <v>3.6</v>
      </c>
      <c r="G224" s="51">
        <v>-1.3698630136986196</v>
      </c>
      <c r="H224" s="51">
        <v>6.6666666666666714</v>
      </c>
      <c r="I224" s="35">
        <v>302.87828571428577</v>
      </c>
      <c r="J224" s="35"/>
      <c r="K224" s="35">
        <v>7.5</v>
      </c>
      <c r="L224" s="35">
        <v>8.5</v>
      </c>
      <c r="M224" s="35"/>
      <c r="N224" s="35">
        <v>8</v>
      </c>
      <c r="O224" s="51">
        <v>-0.55935363579862951</v>
      </c>
      <c r="P224" s="51">
        <v>-5.6047197640118043</v>
      </c>
      <c r="Q224" s="35">
        <v>673.06285714285718</v>
      </c>
      <c r="R224" s="35"/>
      <c r="S224" s="35">
        <v>2.5499999999999998</v>
      </c>
      <c r="T224" s="35">
        <v>2.75</v>
      </c>
      <c r="U224" s="35"/>
      <c r="V224" s="35">
        <v>2.65</v>
      </c>
      <c r="W224" s="51">
        <v>0</v>
      </c>
      <c r="X224" s="51">
        <v>1.9230769230769198</v>
      </c>
      <c r="Y224" s="35">
        <v>222.95207142857146</v>
      </c>
    </row>
    <row r="225" spans="1:25">
      <c r="A225" s="168">
        <v>41539</v>
      </c>
      <c r="B225" s="44">
        <v>0.84044285714285727</v>
      </c>
      <c r="C225" s="35">
        <v>3.4</v>
      </c>
      <c r="D225" s="35">
        <v>3.55</v>
      </c>
      <c r="E225" s="35"/>
      <c r="F225" s="35">
        <v>3.4749999999999996</v>
      </c>
      <c r="G225" s="51">
        <v>-3.4722222222222285</v>
      </c>
      <c r="H225" s="51">
        <v>2.9629629629629477</v>
      </c>
      <c r="I225" s="35">
        <v>292.0538928571429</v>
      </c>
      <c r="J225" s="35"/>
      <c r="K225" s="35">
        <v>7.5</v>
      </c>
      <c r="L225" s="35">
        <v>8.5</v>
      </c>
      <c r="M225" s="35"/>
      <c r="N225" s="35">
        <v>8</v>
      </c>
      <c r="O225" s="51">
        <v>0</v>
      </c>
      <c r="P225" s="51">
        <v>-5.6047197640118043</v>
      </c>
      <c r="Q225" s="35">
        <v>672.35428571428577</v>
      </c>
      <c r="R225" s="35"/>
      <c r="S225" s="35">
        <v>2.5</v>
      </c>
      <c r="T225" s="35">
        <v>2.7</v>
      </c>
      <c r="U225" s="35"/>
      <c r="V225" s="35">
        <v>2.6</v>
      </c>
      <c r="W225" s="51">
        <v>-1.8867924528301785</v>
      </c>
      <c r="X225" s="51">
        <v>0</v>
      </c>
      <c r="Y225" s="35">
        <v>218.51514285714288</v>
      </c>
    </row>
    <row r="226" spans="1:25">
      <c r="A226" s="168">
        <v>41546</v>
      </c>
      <c r="B226" s="44">
        <v>0.84178714285714284</v>
      </c>
      <c r="C226" s="35">
        <v>3.3</v>
      </c>
      <c r="D226" s="35">
        <v>3.5</v>
      </c>
      <c r="E226" s="35"/>
      <c r="F226" s="35">
        <v>3.4</v>
      </c>
      <c r="G226" s="51">
        <v>-2.1582733812949613</v>
      </c>
      <c r="H226" s="51">
        <v>-0.72992700729926696</v>
      </c>
      <c r="I226" s="35">
        <v>286.20762857142859</v>
      </c>
      <c r="J226" s="35"/>
      <c r="K226" s="35">
        <v>7.5</v>
      </c>
      <c r="L226" s="35">
        <v>8.5</v>
      </c>
      <c r="M226" s="35"/>
      <c r="N226" s="35">
        <v>8</v>
      </c>
      <c r="O226" s="51">
        <v>0</v>
      </c>
      <c r="P226" s="51">
        <v>-5.8823529411764781</v>
      </c>
      <c r="Q226" s="35">
        <v>673.42971428571423</v>
      </c>
      <c r="R226" s="35"/>
      <c r="S226" s="35">
        <v>2.4500000000000002</v>
      </c>
      <c r="T226" s="35">
        <v>2.7</v>
      </c>
      <c r="U226" s="35"/>
      <c r="V226" s="35">
        <v>2.5750000000000002</v>
      </c>
      <c r="W226" s="51">
        <v>-0.96153846153845279</v>
      </c>
      <c r="X226" s="51">
        <v>-2.8301886792452677</v>
      </c>
      <c r="Y226" s="35">
        <v>216.76018928571429</v>
      </c>
    </row>
    <row r="227" spans="1:25">
      <c r="A227" s="168">
        <v>41553</v>
      </c>
      <c r="B227" s="44">
        <v>0.83969285714285713</v>
      </c>
      <c r="C227" s="35">
        <v>3.3</v>
      </c>
      <c r="D227" s="35">
        <v>3.5</v>
      </c>
      <c r="E227" s="35"/>
      <c r="F227" s="35">
        <v>3.4</v>
      </c>
      <c r="G227" s="51">
        <v>0</v>
      </c>
      <c r="H227" s="51">
        <v>-0.72992700729926696</v>
      </c>
      <c r="I227" s="35">
        <v>285.4955714285714</v>
      </c>
      <c r="J227" s="35"/>
      <c r="K227" s="35">
        <v>7.5</v>
      </c>
      <c r="L227" s="35">
        <v>8.5</v>
      </c>
      <c r="M227" s="35"/>
      <c r="N227" s="35">
        <v>8</v>
      </c>
      <c r="O227" s="51">
        <v>0</v>
      </c>
      <c r="P227" s="51">
        <v>-5.8823529411764781</v>
      </c>
      <c r="Q227" s="35">
        <v>671.75428571428574</v>
      </c>
      <c r="R227" s="35"/>
      <c r="S227" s="35">
        <v>2.4500000000000002</v>
      </c>
      <c r="T227" s="35">
        <v>2.7</v>
      </c>
      <c r="U227" s="35"/>
      <c r="V227" s="35">
        <v>2.5750000000000002</v>
      </c>
      <c r="W227" s="51">
        <v>0</v>
      </c>
      <c r="X227" s="51">
        <v>-2.8301886792452677</v>
      </c>
      <c r="Y227" s="35">
        <v>216.22091071428571</v>
      </c>
    </row>
    <row r="228" spans="1:25">
      <c r="A228" s="168">
        <v>41560</v>
      </c>
      <c r="B228" s="44">
        <v>0.84653571428571428</v>
      </c>
      <c r="C228" s="35">
        <v>3.3</v>
      </c>
      <c r="D228" s="35">
        <v>3.5</v>
      </c>
      <c r="E228" s="35"/>
      <c r="F228" s="35">
        <v>3.4</v>
      </c>
      <c r="G228" s="51">
        <v>0</v>
      </c>
      <c r="H228" s="51">
        <v>-0.72992700729926696</v>
      </c>
      <c r="I228" s="35">
        <v>287.82214285714286</v>
      </c>
      <c r="J228" s="35"/>
      <c r="K228" s="35">
        <v>7.5</v>
      </c>
      <c r="L228" s="35">
        <v>8.5</v>
      </c>
      <c r="M228" s="35"/>
      <c r="N228" s="35">
        <v>8</v>
      </c>
      <c r="O228" s="51">
        <v>0</v>
      </c>
      <c r="P228" s="51">
        <v>-5.8823529411764781</v>
      </c>
      <c r="Q228" s="35">
        <v>677.2285714285714</v>
      </c>
      <c r="R228" s="35"/>
      <c r="S228" s="35">
        <v>2.4500000000000002</v>
      </c>
      <c r="T228" s="35">
        <v>2.7</v>
      </c>
      <c r="U228" s="35"/>
      <c r="V228" s="35">
        <v>2.5750000000000002</v>
      </c>
      <c r="W228" s="51">
        <v>0</v>
      </c>
      <c r="X228" s="51">
        <v>-2.8301886792452677</v>
      </c>
      <c r="Y228" s="35">
        <v>217.98294642857147</v>
      </c>
    </row>
    <row r="229" spans="1:25">
      <c r="A229" s="168">
        <v>41567</v>
      </c>
      <c r="B229" s="44">
        <v>0.84677857142857149</v>
      </c>
      <c r="C229" s="35">
        <v>3.3</v>
      </c>
      <c r="D229" s="35">
        <v>3.5</v>
      </c>
      <c r="E229" s="35"/>
      <c r="F229" s="35">
        <v>3.4</v>
      </c>
      <c r="G229" s="51">
        <v>0</v>
      </c>
      <c r="H229" s="51">
        <v>0</v>
      </c>
      <c r="I229" s="35">
        <v>287.90471428571431</v>
      </c>
      <c r="J229" s="35"/>
      <c r="K229" s="35">
        <v>7.5</v>
      </c>
      <c r="L229" s="35">
        <v>8.5</v>
      </c>
      <c r="M229" s="35"/>
      <c r="N229" s="35">
        <v>8</v>
      </c>
      <c r="O229" s="51">
        <v>0</v>
      </c>
      <c r="P229" s="51">
        <v>-5.3254437869822482</v>
      </c>
      <c r="Q229" s="35">
        <v>677.4228571428572</v>
      </c>
      <c r="R229" s="35"/>
      <c r="S229" s="35">
        <v>2.4500000000000002</v>
      </c>
      <c r="T229" s="35">
        <v>2.7</v>
      </c>
      <c r="U229" s="35"/>
      <c r="V229" s="35">
        <v>2.5750000000000002</v>
      </c>
      <c r="W229" s="51">
        <v>0</v>
      </c>
      <c r="X229" s="51">
        <v>-2.8301886792452677</v>
      </c>
      <c r="Y229" s="35">
        <v>218.0454821428572</v>
      </c>
    </row>
    <row r="230" spans="1:25">
      <c r="A230" s="168">
        <v>41574</v>
      </c>
      <c r="B230" s="44">
        <v>0.84976428571428564</v>
      </c>
      <c r="C230" s="35">
        <v>3.3</v>
      </c>
      <c r="D230" s="35">
        <v>3.5</v>
      </c>
      <c r="E230" s="35"/>
      <c r="F230" s="35">
        <v>3.4</v>
      </c>
      <c r="G230" s="51">
        <v>0</v>
      </c>
      <c r="H230" s="51">
        <v>3.0303030303030312</v>
      </c>
      <c r="I230" s="35">
        <v>288.9198571428571</v>
      </c>
      <c r="J230" s="35"/>
      <c r="K230" s="35">
        <v>7.5</v>
      </c>
      <c r="L230" s="35">
        <v>8.5</v>
      </c>
      <c r="M230" s="35"/>
      <c r="N230" s="35">
        <v>8</v>
      </c>
      <c r="O230" s="51">
        <v>0</v>
      </c>
      <c r="P230" s="51">
        <v>-3.6144578313253106</v>
      </c>
      <c r="Q230" s="35">
        <v>679.81142857142856</v>
      </c>
      <c r="R230" s="35"/>
      <c r="S230" s="35">
        <v>2.4500000000000002</v>
      </c>
      <c r="T230" s="35">
        <v>2.65</v>
      </c>
      <c r="U230" s="35"/>
      <c r="V230" s="35">
        <v>2.5499999999999998</v>
      </c>
      <c r="W230" s="51">
        <v>-0.97087378640777899</v>
      </c>
      <c r="X230" s="51">
        <v>-2.8571428571428754</v>
      </c>
      <c r="Y230" s="35">
        <v>216.68989285714284</v>
      </c>
    </row>
    <row r="231" spans="1:25">
      <c r="A231" s="168">
        <v>41581</v>
      </c>
      <c r="B231" s="44">
        <v>0.85154285714285727</v>
      </c>
      <c r="C231" s="35">
        <v>3.25</v>
      </c>
      <c r="D231" s="35">
        <v>3.45</v>
      </c>
      <c r="E231" s="35"/>
      <c r="F231" s="35">
        <v>3.35</v>
      </c>
      <c r="G231" s="51">
        <v>-1.470588235294116</v>
      </c>
      <c r="H231" s="51">
        <v>1.5151515151515156</v>
      </c>
      <c r="I231" s="35">
        <v>285.26685714285719</v>
      </c>
      <c r="J231" s="35"/>
      <c r="K231" s="35">
        <v>7.4</v>
      </c>
      <c r="L231" s="35">
        <v>8.5</v>
      </c>
      <c r="M231" s="35"/>
      <c r="N231" s="35">
        <v>7.95</v>
      </c>
      <c r="O231" s="51">
        <v>-0.625</v>
      </c>
      <c r="P231" s="51">
        <v>-4.2168674698795314</v>
      </c>
      <c r="Q231" s="35">
        <v>676.97657142857156</v>
      </c>
      <c r="R231" s="35"/>
      <c r="S231" s="35">
        <v>2.35</v>
      </c>
      <c r="T231" s="35">
        <v>2.6</v>
      </c>
      <c r="U231" s="35"/>
      <c r="V231" s="35">
        <v>2.4750000000000001</v>
      </c>
      <c r="W231" s="51">
        <v>-2.941176470588232</v>
      </c>
      <c r="X231" s="51">
        <v>-5.7142857142857224</v>
      </c>
      <c r="Y231" s="35">
        <v>210.75685714285717</v>
      </c>
    </row>
    <row r="232" spans="1:25">
      <c r="A232" s="168">
        <v>41588</v>
      </c>
      <c r="B232" s="44">
        <v>0.83930714285714292</v>
      </c>
      <c r="C232" s="35">
        <v>3.15</v>
      </c>
      <c r="D232" s="35">
        <v>3.35</v>
      </c>
      <c r="E232" s="35"/>
      <c r="F232" s="35">
        <v>3.25</v>
      </c>
      <c r="G232" s="51">
        <v>-2.9850746268656678</v>
      </c>
      <c r="H232" s="51">
        <v>-1.5151515151515156</v>
      </c>
      <c r="I232" s="35">
        <v>272.77482142857144</v>
      </c>
      <c r="J232" s="35"/>
      <c r="K232" s="35">
        <v>7.4</v>
      </c>
      <c r="L232" s="35">
        <v>8.5</v>
      </c>
      <c r="M232" s="35"/>
      <c r="N232" s="35">
        <v>7.95</v>
      </c>
      <c r="O232" s="51">
        <v>0</v>
      </c>
      <c r="P232" s="51">
        <v>-4.2168674698795314</v>
      </c>
      <c r="Q232" s="35">
        <v>667.24917857142862</v>
      </c>
      <c r="R232" s="35"/>
      <c r="S232" s="35">
        <v>2.2999999999999998</v>
      </c>
      <c r="T232" s="35">
        <v>2.6</v>
      </c>
      <c r="U232" s="35"/>
      <c r="V232" s="35">
        <v>2.4500000000000002</v>
      </c>
      <c r="W232" s="51">
        <v>-1.0101010101010104</v>
      </c>
      <c r="X232" s="51">
        <v>-7.1969696969696741</v>
      </c>
      <c r="Y232" s="35">
        <v>205.63025000000002</v>
      </c>
    </row>
    <row r="233" spans="1:25">
      <c r="A233" s="168">
        <v>41595</v>
      </c>
      <c r="B233" s="44">
        <v>0.83864285714285713</v>
      </c>
      <c r="C233" s="35">
        <v>3.15</v>
      </c>
      <c r="D233" s="35">
        <v>3.35</v>
      </c>
      <c r="E233" s="35"/>
      <c r="F233" s="35">
        <v>3.25</v>
      </c>
      <c r="G233" s="51">
        <v>0</v>
      </c>
      <c r="H233" s="51">
        <v>-1.5151515151515156</v>
      </c>
      <c r="I233" s="35">
        <v>272.55892857142857</v>
      </c>
      <c r="J233" s="35"/>
      <c r="K233" s="35">
        <v>7.5</v>
      </c>
      <c r="L233" s="35">
        <v>8.5</v>
      </c>
      <c r="M233" s="35"/>
      <c r="N233" s="35">
        <v>8</v>
      </c>
      <c r="O233" s="51">
        <v>0.62893081761006897</v>
      </c>
      <c r="P233" s="51">
        <v>-4.7619047619047734</v>
      </c>
      <c r="Q233" s="35">
        <v>670.91428571428571</v>
      </c>
      <c r="R233" s="35"/>
      <c r="S233" s="35">
        <v>2.2999999999999998</v>
      </c>
      <c r="T233" s="35">
        <v>2.6</v>
      </c>
      <c r="U233" s="35"/>
      <c r="V233" s="35">
        <v>2.4500000000000002</v>
      </c>
      <c r="W233" s="51">
        <v>0</v>
      </c>
      <c r="X233" s="51">
        <v>-7.5471698113207424</v>
      </c>
      <c r="Y233" s="35">
        <v>205.4675</v>
      </c>
    </row>
    <row r="234" spans="1:25">
      <c r="A234" s="168">
        <v>41602</v>
      </c>
      <c r="B234" s="44">
        <v>0.83663571428571437</v>
      </c>
      <c r="C234" s="35">
        <v>3.15</v>
      </c>
      <c r="D234" s="35">
        <v>3.35</v>
      </c>
      <c r="E234" s="35"/>
      <c r="F234" s="35">
        <v>3.25</v>
      </c>
      <c r="G234" s="51">
        <v>0</v>
      </c>
      <c r="H234" s="51">
        <v>-1.5151515151515156</v>
      </c>
      <c r="I234" s="35">
        <v>271.90660714285718</v>
      </c>
      <c r="J234" s="35"/>
      <c r="K234" s="35">
        <v>7.6</v>
      </c>
      <c r="L234" s="35">
        <v>8.5</v>
      </c>
      <c r="M234" s="35"/>
      <c r="N234" s="35">
        <v>8.0500000000000007</v>
      </c>
      <c r="O234" s="51">
        <v>0.62500000000001421</v>
      </c>
      <c r="P234" s="51">
        <v>-4.1666666666666572</v>
      </c>
      <c r="Q234" s="35">
        <v>673.49175000000014</v>
      </c>
      <c r="R234" s="35"/>
      <c r="S234" s="35">
        <v>2.2799999999999998</v>
      </c>
      <c r="T234" s="35">
        <v>2.5</v>
      </c>
      <c r="U234" s="35"/>
      <c r="V234" s="35">
        <v>2.3899999999999997</v>
      </c>
      <c r="W234" s="51">
        <v>-2.4489795918367463</v>
      </c>
      <c r="X234" s="51">
        <v>-9.8113207547169878</v>
      </c>
      <c r="Y234" s="35">
        <v>199.95593571428572</v>
      </c>
    </row>
    <row r="235" spans="1:25">
      <c r="A235" s="168">
        <v>41609</v>
      </c>
      <c r="B235" s="44">
        <v>0.83417142857142856</v>
      </c>
      <c r="C235" s="35">
        <v>3.15</v>
      </c>
      <c r="D235" s="35">
        <v>3.35</v>
      </c>
      <c r="E235" s="35"/>
      <c r="F235" s="35">
        <v>3.25</v>
      </c>
      <c r="G235" s="51">
        <v>0</v>
      </c>
      <c r="H235" s="51">
        <v>-1.5151515151515156</v>
      </c>
      <c r="I235" s="35">
        <v>271.10571428571427</v>
      </c>
      <c r="J235" s="35"/>
      <c r="K235" s="35">
        <v>8</v>
      </c>
      <c r="L235" s="35">
        <v>8.8000000000000007</v>
      </c>
      <c r="M235" s="35"/>
      <c r="N235" s="35">
        <v>8.4</v>
      </c>
      <c r="O235" s="51">
        <v>4.3478260869565162</v>
      </c>
      <c r="P235" s="51">
        <v>0</v>
      </c>
      <c r="Q235" s="35">
        <v>700.70399999999995</v>
      </c>
      <c r="R235" s="35"/>
      <c r="S235" s="35">
        <v>2.2999999999999998</v>
      </c>
      <c r="T235" s="35">
        <v>2.5</v>
      </c>
      <c r="U235" s="35"/>
      <c r="V235" s="35">
        <v>2.4</v>
      </c>
      <c r="W235" s="51">
        <v>0.41841004184102815</v>
      </c>
      <c r="X235" s="51">
        <v>-9.4339622641509351</v>
      </c>
      <c r="Y235" s="35">
        <v>200.20114285714286</v>
      </c>
    </row>
    <row r="236" spans="1:25">
      <c r="A236" s="168">
        <v>41616</v>
      </c>
      <c r="B236" s="44">
        <v>0.83125714285714281</v>
      </c>
      <c r="C236" s="35">
        <v>3.25</v>
      </c>
      <c r="D236" s="35">
        <v>3.45</v>
      </c>
      <c r="E236" s="35"/>
      <c r="F236" s="35">
        <v>3.35</v>
      </c>
      <c r="G236" s="51">
        <v>3.0769230769230944</v>
      </c>
      <c r="H236" s="51">
        <v>4.6875</v>
      </c>
      <c r="I236" s="35">
        <v>278.47114285714281</v>
      </c>
      <c r="J236" s="35"/>
      <c r="K236" s="35">
        <v>8.3000000000000007</v>
      </c>
      <c r="L236" s="35">
        <v>9.5</v>
      </c>
      <c r="M236" s="35"/>
      <c r="N236" s="35">
        <v>8.9</v>
      </c>
      <c r="O236" s="51">
        <v>5.952380952380949</v>
      </c>
      <c r="P236" s="51">
        <v>-1.1111111111111143</v>
      </c>
      <c r="Q236" s="35">
        <v>739.81885714285715</v>
      </c>
      <c r="R236" s="35"/>
      <c r="S236" s="35">
        <v>2.35</v>
      </c>
      <c r="T236" s="35">
        <v>2.5499999999999998</v>
      </c>
      <c r="U236" s="35"/>
      <c r="V236" s="35">
        <v>2.4500000000000002</v>
      </c>
      <c r="W236" s="51">
        <v>2.0833333333333428</v>
      </c>
      <c r="X236" s="51">
        <v>-5.7692307692307736</v>
      </c>
      <c r="Y236" s="35">
        <v>203.65799999999999</v>
      </c>
    </row>
    <row r="237" spans="1:25">
      <c r="A237" s="168">
        <v>41623</v>
      </c>
      <c r="B237" s="44">
        <v>0.83960714285714289</v>
      </c>
      <c r="C237" s="35">
        <v>3.25</v>
      </c>
      <c r="D237" s="35">
        <v>3.45</v>
      </c>
      <c r="E237" s="35"/>
      <c r="F237" s="35">
        <v>3.35</v>
      </c>
      <c r="G237" s="51">
        <v>0</v>
      </c>
      <c r="H237" s="51">
        <v>4.6875</v>
      </c>
      <c r="I237" s="35">
        <v>281.26839285714289</v>
      </c>
      <c r="J237" s="35"/>
      <c r="K237" s="35">
        <v>9</v>
      </c>
      <c r="L237" s="35">
        <v>10</v>
      </c>
      <c r="M237" s="35"/>
      <c r="N237" s="35">
        <v>9.5</v>
      </c>
      <c r="O237" s="51">
        <v>6.7415730337078656</v>
      </c>
      <c r="P237" s="51">
        <v>-4.0404040404040416</v>
      </c>
      <c r="Q237" s="35">
        <v>797.62678571428569</v>
      </c>
      <c r="R237" s="35"/>
      <c r="S237" s="35">
        <v>2.2999999999999998</v>
      </c>
      <c r="T237" s="35">
        <v>2.5499999999999998</v>
      </c>
      <c r="U237" s="35"/>
      <c r="V237" s="35">
        <v>2.4249999999999998</v>
      </c>
      <c r="W237" s="51">
        <v>-1.0204081632653157</v>
      </c>
      <c r="X237" s="51">
        <v>-6.7307692307692406</v>
      </c>
      <c r="Y237" s="35">
        <v>203.60473214285713</v>
      </c>
    </row>
    <row r="238" spans="1:25">
      <c r="A238" s="168">
        <v>41630</v>
      </c>
      <c r="B238" s="44">
        <v>0.83967857142857127</v>
      </c>
      <c r="C238" s="35">
        <v>3.25</v>
      </c>
      <c r="D238" s="35">
        <v>3.45</v>
      </c>
      <c r="E238" s="35"/>
      <c r="F238" s="35">
        <v>3.35</v>
      </c>
      <c r="G238" s="51">
        <v>0</v>
      </c>
      <c r="H238" s="51">
        <v>4.6875</v>
      </c>
      <c r="I238" s="35">
        <v>281.29232142857137</v>
      </c>
      <c r="J238" s="35"/>
      <c r="K238" s="35">
        <v>9.5</v>
      </c>
      <c r="L238" s="35">
        <v>11.35</v>
      </c>
      <c r="M238" s="35"/>
      <c r="N238" s="35">
        <v>10.425000000000001</v>
      </c>
      <c r="O238" s="51">
        <v>9.7368421052631504</v>
      </c>
      <c r="P238" s="51">
        <v>4.25</v>
      </c>
      <c r="Q238" s="35">
        <v>875.36491071428554</v>
      </c>
      <c r="R238" s="35"/>
      <c r="S238" s="35">
        <v>2.25</v>
      </c>
      <c r="T238" s="35">
        <v>2.5</v>
      </c>
      <c r="U238" s="35"/>
      <c r="V238" s="35">
        <v>2.375</v>
      </c>
      <c r="W238" s="51">
        <v>-2.0618556701030855</v>
      </c>
      <c r="X238" s="51">
        <v>-6.8627450980392126</v>
      </c>
      <c r="Y238" s="35">
        <v>199.42366071428569</v>
      </c>
    </row>
    <row r="239" spans="1:25">
      <c r="A239" s="168">
        <v>41637</v>
      </c>
      <c r="B239" s="44">
        <v>0.83626999999999996</v>
      </c>
      <c r="C239" s="35">
        <v>3.25</v>
      </c>
      <c r="D239" s="35">
        <v>3.35</v>
      </c>
      <c r="E239" s="35"/>
      <c r="F239" s="35">
        <v>3.35</v>
      </c>
      <c r="G239" s="51">
        <v>0</v>
      </c>
      <c r="H239" s="51">
        <v>4.6875</v>
      </c>
      <c r="I239" s="35">
        <v>280.15044999999998</v>
      </c>
      <c r="J239" s="35"/>
      <c r="K239" s="35">
        <v>9.5</v>
      </c>
      <c r="L239" s="35">
        <v>11.35</v>
      </c>
      <c r="M239" s="35"/>
      <c r="N239" s="35">
        <v>10.425000000000001</v>
      </c>
      <c r="O239" s="51">
        <v>0</v>
      </c>
      <c r="P239" s="51">
        <v>4.25</v>
      </c>
      <c r="Q239" s="35">
        <v>871.81147499999997</v>
      </c>
      <c r="R239" s="35"/>
      <c r="S239" s="35">
        <v>2.25</v>
      </c>
      <c r="T239" s="35">
        <v>2.5</v>
      </c>
      <c r="U239" s="35"/>
      <c r="V239" s="35">
        <v>2.375</v>
      </c>
      <c r="W239" s="51">
        <v>0</v>
      </c>
      <c r="X239" s="51">
        <v>-6.8627450980392126</v>
      </c>
      <c r="Y239" s="35">
        <v>198.614125</v>
      </c>
    </row>
    <row r="240" spans="1:25">
      <c r="A240" s="168">
        <f>A239+7</f>
        <v>41644</v>
      </c>
      <c r="B240" s="44">
        <v>0.832792857142857</v>
      </c>
      <c r="C240" s="35">
        <v>3.1</v>
      </c>
      <c r="D240" s="35">
        <v>3.35</v>
      </c>
      <c r="E240" s="35"/>
      <c r="F240" s="35">
        <v>3.2250000000000001</v>
      </c>
      <c r="G240" s="51">
        <v>-3.7313432835820919</v>
      </c>
      <c r="H240" s="51">
        <v>1.5748031496063248</v>
      </c>
      <c r="I240" s="35">
        <v>268.5756964285714</v>
      </c>
      <c r="J240" s="35"/>
      <c r="K240" s="35">
        <v>9</v>
      </c>
      <c r="L240" s="35">
        <v>10.5</v>
      </c>
      <c r="M240" s="35"/>
      <c r="N240" s="35">
        <v>9.75</v>
      </c>
      <c r="O240" s="51">
        <v>-6.474820143884898</v>
      </c>
      <c r="P240" s="51">
        <v>1.0362694300518172</v>
      </c>
      <c r="Q240" s="35">
        <v>811.97303571428563</v>
      </c>
      <c r="R240" s="35"/>
      <c r="S240" s="35">
        <v>2.15</v>
      </c>
      <c r="T240" s="35">
        <v>2.4</v>
      </c>
      <c r="U240" s="35"/>
      <c r="V240" s="35">
        <v>2.2749999999999999</v>
      </c>
      <c r="W240" s="51">
        <v>-4.2105263157894797</v>
      </c>
      <c r="X240" s="51">
        <v>-10.784313725490193</v>
      </c>
      <c r="Y240" s="35">
        <v>189.46037499999997</v>
      </c>
    </row>
    <row r="241" spans="1:25">
      <c r="A241" s="168">
        <f t="shared" ref="A241:A304" si="0">A240+7</f>
        <v>41651</v>
      </c>
      <c r="B241" s="44">
        <v>0.82876428571428584</v>
      </c>
      <c r="C241" s="35">
        <v>3</v>
      </c>
      <c r="D241" s="35">
        <v>3.3</v>
      </c>
      <c r="E241" s="35"/>
      <c r="F241" s="35">
        <v>3.15</v>
      </c>
      <c r="G241" s="51">
        <v>-2.3255813953488484</v>
      </c>
      <c r="H241" s="51">
        <v>-0.7874015748031411</v>
      </c>
      <c r="I241" s="35">
        <v>261.06075000000004</v>
      </c>
      <c r="J241" s="35"/>
      <c r="K241" s="35">
        <v>7.8</v>
      </c>
      <c r="L241" s="35">
        <v>9</v>
      </c>
      <c r="M241" s="35"/>
      <c r="N241" s="35">
        <v>8.4</v>
      </c>
      <c r="O241" s="51">
        <v>-13.84615384615384</v>
      </c>
      <c r="P241" s="51">
        <v>-3.9999999999999858</v>
      </c>
      <c r="Q241" s="35">
        <v>696.16200000000015</v>
      </c>
      <c r="R241" s="35"/>
      <c r="S241" s="35">
        <v>2.15</v>
      </c>
      <c r="T241" s="35">
        <v>2.4</v>
      </c>
      <c r="U241" s="35"/>
      <c r="V241" s="35">
        <v>2.2749999999999999</v>
      </c>
      <c r="W241" s="51">
        <v>0</v>
      </c>
      <c r="X241" s="51">
        <v>-9.9009900990099027</v>
      </c>
      <c r="Y241" s="35">
        <v>188.54387500000001</v>
      </c>
    </row>
    <row r="242" spans="1:25">
      <c r="A242" s="168">
        <f t="shared" si="0"/>
        <v>41658</v>
      </c>
      <c r="B242" s="44">
        <v>0.82941428571428577</v>
      </c>
      <c r="C242" s="35">
        <v>2.9</v>
      </c>
      <c r="D242" s="35">
        <v>3.2</v>
      </c>
      <c r="E242" s="35"/>
      <c r="F242" s="35">
        <v>3.05</v>
      </c>
      <c r="G242" s="51">
        <v>-3.1746031746031775</v>
      </c>
      <c r="H242" s="51">
        <v>-2.4000000000000057</v>
      </c>
      <c r="I242" s="35">
        <v>252.97135714285716</v>
      </c>
      <c r="J242" s="35"/>
      <c r="K242" s="35">
        <v>7.5</v>
      </c>
      <c r="L242" s="35">
        <v>8.5</v>
      </c>
      <c r="M242" s="35"/>
      <c r="N242" s="35">
        <v>8</v>
      </c>
      <c r="O242" s="51">
        <v>-4.7619047619047734</v>
      </c>
      <c r="P242" s="51">
        <v>-4.4776119402985159</v>
      </c>
      <c r="Q242" s="35">
        <v>663.53142857142859</v>
      </c>
      <c r="R242" s="35"/>
      <c r="S242" s="35">
        <v>2.15</v>
      </c>
      <c r="T242" s="35">
        <v>2.4</v>
      </c>
      <c r="U242" s="35"/>
      <c r="V242" s="35">
        <v>2.2749999999999999</v>
      </c>
      <c r="W242" s="51">
        <v>0</v>
      </c>
      <c r="X242" s="51">
        <v>-8.0808080808080831</v>
      </c>
      <c r="Y242" s="35">
        <v>188.69175000000001</v>
      </c>
    </row>
    <row r="243" spans="1:25">
      <c r="A243" s="168">
        <f t="shared" si="0"/>
        <v>41665</v>
      </c>
      <c r="B243" s="44">
        <v>0.82503571428571421</v>
      </c>
      <c r="C243" s="35">
        <v>2.9</v>
      </c>
      <c r="D243" s="35">
        <v>3.2</v>
      </c>
      <c r="E243" s="35"/>
      <c r="F243" s="35">
        <v>3.05</v>
      </c>
      <c r="G243" s="51">
        <v>0</v>
      </c>
      <c r="H243" s="51">
        <v>-0.81300813008131456</v>
      </c>
      <c r="I243" s="35">
        <v>251.63589285714281</v>
      </c>
      <c r="J243" s="35"/>
      <c r="K243" s="35">
        <v>6.95</v>
      </c>
      <c r="L243" s="35">
        <v>8.5</v>
      </c>
      <c r="M243" s="35"/>
      <c r="N243" s="35">
        <v>7.7249999999999996</v>
      </c>
      <c r="O243" s="51">
        <v>-3.4375</v>
      </c>
      <c r="P243" s="51">
        <v>-3.4375</v>
      </c>
      <c r="Q243" s="35">
        <v>637.34008928571427</v>
      </c>
      <c r="R243" s="35"/>
      <c r="S243" s="35">
        <v>2.15</v>
      </c>
      <c r="T243" s="35">
        <v>2.4</v>
      </c>
      <c r="U243" s="35"/>
      <c r="V243" s="35">
        <v>2.2749999999999999</v>
      </c>
      <c r="W243" s="51">
        <v>0</v>
      </c>
      <c r="X243" s="51">
        <v>-7.142857142857153</v>
      </c>
      <c r="Y243" s="35">
        <v>187.69562499999998</v>
      </c>
    </row>
    <row r="244" spans="1:25">
      <c r="A244" s="168">
        <f t="shared" si="0"/>
        <v>41672</v>
      </c>
      <c r="B244" s="44">
        <v>0.82365714285714287</v>
      </c>
      <c r="C244" s="35">
        <v>2.9</v>
      </c>
      <c r="D244" s="35">
        <v>3.25</v>
      </c>
      <c r="E244" s="35"/>
      <c r="F244" s="35">
        <v>3.0750000000000002</v>
      </c>
      <c r="G244" s="51">
        <v>0.81967213114755566</v>
      </c>
      <c r="H244" s="51">
        <v>0</v>
      </c>
      <c r="I244" s="35">
        <v>253.27457142857145</v>
      </c>
      <c r="J244" s="35"/>
      <c r="K244" s="35">
        <v>6.95</v>
      </c>
      <c r="L244" s="35">
        <v>8.5</v>
      </c>
      <c r="M244" s="35"/>
      <c r="N244" s="35">
        <v>7.7249999999999996</v>
      </c>
      <c r="O244" s="51">
        <v>0</v>
      </c>
      <c r="P244" s="51">
        <v>3</v>
      </c>
      <c r="Q244" s="35">
        <v>636.27514285714278</v>
      </c>
      <c r="R244" s="35"/>
      <c r="S244" s="35">
        <v>2.15</v>
      </c>
      <c r="T244" s="35">
        <v>2.4</v>
      </c>
      <c r="U244" s="35"/>
      <c r="V244" s="35">
        <v>2.2749999999999999</v>
      </c>
      <c r="W244" s="51">
        <v>0</v>
      </c>
      <c r="X244" s="51">
        <v>-7.142857142857153</v>
      </c>
      <c r="Y244" s="35">
        <v>187.38200000000001</v>
      </c>
    </row>
    <row r="245" spans="1:25">
      <c r="A245" s="168">
        <f t="shared" si="0"/>
        <v>41679</v>
      </c>
      <c r="B245" s="44">
        <v>0.82857857142857161</v>
      </c>
      <c r="C245" s="35">
        <v>2.9</v>
      </c>
      <c r="D245" s="35">
        <v>3.25</v>
      </c>
      <c r="E245" s="35"/>
      <c r="F245" s="35">
        <v>3.0750000000000002</v>
      </c>
      <c r="G245" s="51">
        <v>0</v>
      </c>
      <c r="H245" s="51">
        <v>0</v>
      </c>
      <c r="I245" s="35">
        <v>254.78791071428577</v>
      </c>
      <c r="J245" s="35"/>
      <c r="K245" s="35">
        <v>6.95</v>
      </c>
      <c r="L245" s="35">
        <v>8.3000000000000007</v>
      </c>
      <c r="M245" s="35"/>
      <c r="N245" s="35">
        <v>7.625</v>
      </c>
      <c r="O245" s="51">
        <v>-1.2944983818770197</v>
      </c>
      <c r="P245" s="51">
        <v>3.040540540540519</v>
      </c>
      <c r="Q245" s="35">
        <v>631.79116071428587</v>
      </c>
      <c r="R245" s="35"/>
      <c r="S245" s="35">
        <v>2.1</v>
      </c>
      <c r="T245" s="35">
        <v>2.4</v>
      </c>
      <c r="U245" s="35"/>
      <c r="V245" s="35">
        <v>2.25</v>
      </c>
      <c r="W245" s="51">
        <v>-1.098901098901095</v>
      </c>
      <c r="X245" s="51">
        <v>-8.1632653061224545</v>
      </c>
      <c r="Y245" s="35">
        <v>186.4301785714286</v>
      </c>
    </row>
    <row r="246" spans="1:25">
      <c r="A246" s="168">
        <f t="shared" si="0"/>
        <v>41686</v>
      </c>
      <c r="B246" s="44">
        <v>0.82536428571428577</v>
      </c>
      <c r="C246" s="35">
        <v>2.75</v>
      </c>
      <c r="D246" s="35">
        <v>3.15</v>
      </c>
      <c r="E246" s="35"/>
      <c r="F246" s="35">
        <v>2.95</v>
      </c>
      <c r="G246" s="51">
        <v>-4.0650406504065018</v>
      </c>
      <c r="H246" s="51">
        <v>-5.5999999999999943</v>
      </c>
      <c r="I246" s="35">
        <v>243.48246428571434</v>
      </c>
      <c r="J246" s="35"/>
      <c r="K246" s="35">
        <v>6.7</v>
      </c>
      <c r="L246" s="35">
        <v>8</v>
      </c>
      <c r="M246" s="35"/>
      <c r="N246" s="35">
        <v>7.35</v>
      </c>
      <c r="O246" s="51">
        <v>-3.6065573770491852</v>
      </c>
      <c r="P246" s="51">
        <v>0.68493150684932402</v>
      </c>
      <c r="Q246" s="35">
        <v>606.64275000000009</v>
      </c>
      <c r="R246" s="35"/>
      <c r="S246" s="35">
        <v>1.95</v>
      </c>
      <c r="T246" s="35">
        <v>2.2999999999999998</v>
      </c>
      <c r="U246" s="35"/>
      <c r="V246" s="35">
        <v>2.125</v>
      </c>
      <c r="W246" s="51">
        <v>-5.5555555555555571</v>
      </c>
      <c r="X246" s="51">
        <v>-13.265306122448976</v>
      </c>
      <c r="Y246" s="35">
        <v>175.38991071428575</v>
      </c>
    </row>
    <row r="247" spans="1:25">
      <c r="A247" s="168">
        <f t="shared" si="0"/>
        <v>41693</v>
      </c>
      <c r="B247" s="44">
        <v>0.82189428571428569</v>
      </c>
      <c r="C247" s="35">
        <v>2.75</v>
      </c>
      <c r="D247" s="35">
        <v>3.15</v>
      </c>
      <c r="E247" s="35"/>
      <c r="F247" s="35">
        <v>2.95</v>
      </c>
      <c r="G247" s="51">
        <v>0</v>
      </c>
      <c r="H247" s="51">
        <v>-8.5271317829457303</v>
      </c>
      <c r="I247" s="35">
        <v>242.45881428571431</v>
      </c>
      <c r="J247" s="35"/>
      <c r="K247" s="35">
        <v>6.7</v>
      </c>
      <c r="L247" s="35">
        <v>8</v>
      </c>
      <c r="M247" s="35"/>
      <c r="N247" s="35">
        <v>7.35</v>
      </c>
      <c r="O247" s="51">
        <v>0</v>
      </c>
      <c r="P247" s="51">
        <v>0.68493150684932402</v>
      </c>
      <c r="Q247" s="35">
        <v>604.09229999999991</v>
      </c>
      <c r="R247" s="35"/>
      <c r="S247" s="35">
        <v>1.85</v>
      </c>
      <c r="T247" s="35">
        <v>2.25</v>
      </c>
      <c r="U247" s="35"/>
      <c r="V247" s="35">
        <v>2.0499999999999998</v>
      </c>
      <c r="W247" s="51">
        <v>-3.5294117647058982</v>
      </c>
      <c r="X247" s="51">
        <v>-16.326530612244909</v>
      </c>
      <c r="Y247" s="35">
        <v>168.48832857142855</v>
      </c>
    </row>
    <row r="248" spans="1:25">
      <c r="A248" s="168">
        <f t="shared" si="0"/>
        <v>41700</v>
      </c>
      <c r="B248" s="44">
        <v>0.82369714285714291</v>
      </c>
      <c r="C248" s="35">
        <v>2.75</v>
      </c>
      <c r="D248" s="35">
        <v>3.15</v>
      </c>
      <c r="E248" s="35"/>
      <c r="F248" s="35">
        <v>2.95</v>
      </c>
      <c r="G248" s="51">
        <v>0</v>
      </c>
      <c r="H248" s="51">
        <v>-8.5271317829457303</v>
      </c>
      <c r="I248" s="35">
        <v>242.9906571428572</v>
      </c>
      <c r="J248" s="35"/>
      <c r="K248" s="35">
        <v>6.5</v>
      </c>
      <c r="L248" s="35">
        <v>7.8</v>
      </c>
      <c r="M248" s="35"/>
      <c r="N248" s="35">
        <v>7.15</v>
      </c>
      <c r="O248" s="51">
        <v>-2.721088435374142</v>
      </c>
      <c r="P248" s="51">
        <v>-2.0547945205479436</v>
      </c>
      <c r="Q248" s="35">
        <v>588.94345714285714</v>
      </c>
      <c r="R248" s="35"/>
      <c r="S248" s="35">
        <v>1.8</v>
      </c>
      <c r="T248" s="35">
        <v>2.2000000000000002</v>
      </c>
      <c r="U248" s="35"/>
      <c r="V248" s="35">
        <v>2</v>
      </c>
      <c r="W248" s="51">
        <v>-2.4390243902438868</v>
      </c>
      <c r="X248" s="51">
        <v>-18.367346938775526</v>
      </c>
      <c r="Y248" s="35">
        <v>164.73942857142859</v>
      </c>
    </row>
    <row r="249" spans="1:25">
      <c r="A249" s="168">
        <f t="shared" si="0"/>
        <v>41707</v>
      </c>
      <c r="B249" s="44">
        <v>0.82514285714285707</v>
      </c>
      <c r="C249" s="35">
        <v>2.75</v>
      </c>
      <c r="D249" s="35">
        <v>3.1</v>
      </c>
      <c r="E249" s="35"/>
      <c r="F249" s="35">
        <v>2.9249999999999998</v>
      </c>
      <c r="G249" s="51">
        <v>-0.8474576271186578</v>
      </c>
      <c r="H249" s="51">
        <v>-9.3023255813953512</v>
      </c>
      <c r="I249" s="35">
        <v>241.35428571428568</v>
      </c>
      <c r="J249" s="35"/>
      <c r="K249" s="35">
        <v>6.5</v>
      </c>
      <c r="L249" s="35">
        <v>7.6</v>
      </c>
      <c r="M249" s="35"/>
      <c r="N249" s="35">
        <v>7.05</v>
      </c>
      <c r="O249" s="51">
        <v>-1.3986013986014001</v>
      </c>
      <c r="P249" s="51">
        <v>-3.0927835051546566</v>
      </c>
      <c r="Q249" s="35">
        <v>581.72571428571416</v>
      </c>
      <c r="R249" s="35"/>
      <c r="S249" s="35">
        <v>1.8</v>
      </c>
      <c r="T249" s="35">
        <v>2.15</v>
      </c>
      <c r="U249" s="35"/>
      <c r="V249" s="35">
        <v>1.9750000000000001</v>
      </c>
      <c r="W249" s="51">
        <v>-1.25</v>
      </c>
      <c r="X249" s="51">
        <v>-19.387755102040813</v>
      </c>
      <c r="Y249" s="35">
        <v>162.96571428571426</v>
      </c>
    </row>
    <row r="250" spans="1:25">
      <c r="A250" s="168">
        <f t="shared" si="0"/>
        <v>41714</v>
      </c>
      <c r="B250" s="44">
        <v>0.83436428571428567</v>
      </c>
      <c r="C250" s="35">
        <v>2.8</v>
      </c>
      <c r="D250" s="35">
        <v>3.1</v>
      </c>
      <c r="E250" s="35"/>
      <c r="F250" s="35">
        <v>2.95</v>
      </c>
      <c r="G250" s="51">
        <v>0.85470085470088009</v>
      </c>
      <c r="H250" s="51">
        <v>-8.5271317829457303</v>
      </c>
      <c r="I250" s="35">
        <v>246.13746428571429</v>
      </c>
      <c r="J250" s="35"/>
      <c r="K250" s="35">
        <v>6.5</v>
      </c>
      <c r="L250" s="35">
        <v>7.6</v>
      </c>
      <c r="M250" s="35"/>
      <c r="N250" s="35">
        <v>7.05</v>
      </c>
      <c r="O250" s="51">
        <v>0</v>
      </c>
      <c r="P250" s="51">
        <v>-5.6856187290969871</v>
      </c>
      <c r="Q250" s="35">
        <v>588.22682142857138</v>
      </c>
      <c r="R250" s="35"/>
      <c r="S250" s="35">
        <v>1.8</v>
      </c>
      <c r="T250" s="35">
        <v>2.15</v>
      </c>
      <c r="U250" s="35"/>
      <c r="V250" s="35">
        <v>1.9750000000000001</v>
      </c>
      <c r="W250" s="51">
        <v>0</v>
      </c>
      <c r="X250" s="51">
        <v>-19.387755102040813</v>
      </c>
      <c r="Y250" s="35">
        <v>164.78694642857144</v>
      </c>
    </row>
    <row r="251" spans="1:25">
      <c r="A251" s="168">
        <f t="shared" si="0"/>
        <v>41721</v>
      </c>
      <c r="B251" s="44">
        <v>0.83635000000000015</v>
      </c>
      <c r="C251" s="35">
        <v>3</v>
      </c>
      <c r="D251" s="35">
        <v>3.25</v>
      </c>
      <c r="E251" s="35"/>
      <c r="F251" s="35">
        <v>3.125</v>
      </c>
      <c r="G251" s="51">
        <v>5.9322033898304909</v>
      </c>
      <c r="H251" s="51">
        <v>-3.1007751937984551</v>
      </c>
      <c r="I251" s="35">
        <v>261.35937500000006</v>
      </c>
      <c r="J251" s="35"/>
      <c r="K251" s="35">
        <v>6.6</v>
      </c>
      <c r="L251" s="35">
        <v>7.6</v>
      </c>
      <c r="M251" s="35"/>
      <c r="N251" s="35">
        <v>7.1</v>
      </c>
      <c r="O251" s="51">
        <v>0.70921985815601829</v>
      </c>
      <c r="P251" s="51">
        <v>-6.5789473684210549</v>
      </c>
      <c r="Q251" s="35">
        <v>593.80850000000009</v>
      </c>
      <c r="R251" s="35"/>
      <c r="S251" s="35">
        <v>1.9</v>
      </c>
      <c r="T251" s="35">
        <v>2.25</v>
      </c>
      <c r="U251" s="35"/>
      <c r="V251" s="35">
        <v>2.0750000000000002</v>
      </c>
      <c r="W251" s="51">
        <v>5.0632911392405049</v>
      </c>
      <c r="X251" s="51">
        <v>-15.306122448979593</v>
      </c>
      <c r="Y251" s="35">
        <v>173.54262500000004</v>
      </c>
    </row>
    <row r="252" spans="1:25">
      <c r="A252" s="168">
        <f t="shared" si="0"/>
        <v>41728</v>
      </c>
      <c r="B252" s="44">
        <v>0.83165714285714298</v>
      </c>
      <c r="C252" s="35">
        <v>3</v>
      </c>
      <c r="D252" s="35">
        <v>3.25</v>
      </c>
      <c r="E252" s="35"/>
      <c r="F252" s="35">
        <v>3.125</v>
      </c>
      <c r="G252" s="51">
        <v>0</v>
      </c>
      <c r="H252" s="51">
        <v>-3.8461538461538396</v>
      </c>
      <c r="I252" s="35">
        <v>259.89285714285717</v>
      </c>
      <c r="J252" s="35"/>
      <c r="K252" s="35">
        <v>6.6</v>
      </c>
      <c r="L252" s="35">
        <v>7.6</v>
      </c>
      <c r="M252" s="35"/>
      <c r="N252" s="35">
        <v>7.1</v>
      </c>
      <c r="O252" s="51">
        <v>0</v>
      </c>
      <c r="P252" s="51">
        <v>-11.801242236024862</v>
      </c>
      <c r="Q252" s="35">
        <v>590.47657142857156</v>
      </c>
      <c r="R252" s="35"/>
      <c r="S252" s="35">
        <v>1.9</v>
      </c>
      <c r="T252" s="35">
        <v>2.25</v>
      </c>
      <c r="U252" s="35"/>
      <c r="V252" s="35">
        <v>2.0750000000000002</v>
      </c>
      <c r="W252" s="51">
        <v>0</v>
      </c>
      <c r="X252" s="51">
        <v>-13.541666666666657</v>
      </c>
      <c r="Y252" s="35">
        <v>172.56885714285718</v>
      </c>
    </row>
    <row r="253" spans="1:25">
      <c r="A253" s="168">
        <f t="shared" si="0"/>
        <v>41735</v>
      </c>
      <c r="B253" s="44">
        <v>0.82795714285714284</v>
      </c>
      <c r="C253" s="35">
        <v>3</v>
      </c>
      <c r="D253" s="35">
        <v>3.25</v>
      </c>
      <c r="E253" s="35"/>
      <c r="F253" s="35">
        <v>3.125</v>
      </c>
      <c r="G253" s="51">
        <v>0</v>
      </c>
      <c r="H253" s="51">
        <v>-3.8461538461538396</v>
      </c>
      <c r="I253" s="35">
        <v>258.73660714285711</v>
      </c>
      <c r="J253" s="35"/>
      <c r="K253" s="35">
        <v>6.8</v>
      </c>
      <c r="L253" s="35">
        <v>7.6</v>
      </c>
      <c r="M253" s="35"/>
      <c r="N253" s="35">
        <v>7.1999999999999993</v>
      </c>
      <c r="O253" s="51">
        <v>1.4084507042253449</v>
      </c>
      <c r="P253" s="51">
        <v>-10.000000000000014</v>
      </c>
      <c r="Q253" s="35">
        <v>596.12914285714282</v>
      </c>
      <c r="R253" s="35"/>
      <c r="S253" s="35">
        <v>1.9</v>
      </c>
      <c r="T253" s="35">
        <v>2.25</v>
      </c>
      <c r="U253" s="35"/>
      <c r="V253" s="35">
        <v>2.0750000000000002</v>
      </c>
      <c r="W253" s="51">
        <v>0</v>
      </c>
      <c r="X253" s="51">
        <v>-13.541666666666657</v>
      </c>
      <c r="Y253" s="35">
        <v>171.80110714285715</v>
      </c>
    </row>
    <row r="254" spans="1:25">
      <c r="A254" s="168">
        <f t="shared" si="0"/>
        <v>41742</v>
      </c>
      <c r="B254" s="44">
        <v>0.82673571428571435</v>
      </c>
      <c r="C254" s="35">
        <v>3.1</v>
      </c>
      <c r="D254" s="35">
        <v>3.3</v>
      </c>
      <c r="E254" s="35"/>
      <c r="F254" s="35">
        <v>3.2</v>
      </c>
      <c r="G254" s="51">
        <v>2.4000000000000057</v>
      </c>
      <c r="H254" s="51">
        <v>-1.9908116385911114</v>
      </c>
      <c r="I254" s="35">
        <v>264.55542857142859</v>
      </c>
      <c r="J254" s="35"/>
      <c r="K254" s="35">
        <v>7.3</v>
      </c>
      <c r="L254" s="35">
        <v>8.3000000000000007</v>
      </c>
      <c r="M254" s="35"/>
      <c r="N254" s="35">
        <v>7.8000000000000007</v>
      </c>
      <c r="O254" s="51">
        <v>8.3333333333333428</v>
      </c>
      <c r="P254" s="51">
        <v>-2.4999999999999858</v>
      </c>
      <c r="Q254" s="35">
        <v>644.85385714285724</v>
      </c>
      <c r="R254" s="35"/>
      <c r="S254" s="35">
        <v>1.95</v>
      </c>
      <c r="T254" s="35">
        <v>2.2999999999999998</v>
      </c>
      <c r="U254" s="35"/>
      <c r="V254" s="35">
        <v>2.125</v>
      </c>
      <c r="W254" s="51">
        <v>2.4096385542168548</v>
      </c>
      <c r="X254" s="51">
        <v>-11.825726141078846</v>
      </c>
      <c r="Y254" s="35">
        <v>175.6813392857143</v>
      </c>
    </row>
    <row r="255" spans="1:25">
      <c r="A255" s="168">
        <f t="shared" si="0"/>
        <v>41749</v>
      </c>
      <c r="B255" s="44">
        <v>0.82531428571428567</v>
      </c>
      <c r="C255" s="35">
        <v>3.15</v>
      </c>
      <c r="D255" s="35">
        <v>3.3</v>
      </c>
      <c r="E255" s="35"/>
      <c r="F255" s="35">
        <v>3.2249999999999996</v>
      </c>
      <c r="G255" s="51">
        <v>0.78124999999997158</v>
      </c>
      <c r="H255" s="51">
        <v>-1.2251148545176278</v>
      </c>
      <c r="I255" s="35">
        <v>266.16385714285713</v>
      </c>
      <c r="J255" s="35"/>
      <c r="K255" s="35">
        <v>7.8</v>
      </c>
      <c r="L255" s="35">
        <v>9</v>
      </c>
      <c r="M255" s="35"/>
      <c r="N255" s="35">
        <v>8.4</v>
      </c>
      <c r="O255" s="51">
        <v>7.6923076923076934</v>
      </c>
      <c r="P255" s="51">
        <v>5</v>
      </c>
      <c r="Q255" s="35">
        <v>693.26400000000001</v>
      </c>
      <c r="R255" s="35"/>
      <c r="S255" s="35">
        <v>1.95</v>
      </c>
      <c r="T255" s="35">
        <v>2.2999999999999998</v>
      </c>
      <c r="U255" s="35"/>
      <c r="V255" s="35">
        <v>2.125</v>
      </c>
      <c r="W255" s="51">
        <v>0</v>
      </c>
      <c r="X255" s="51">
        <v>-11.825726141078846</v>
      </c>
      <c r="Y255" s="35">
        <v>175.37928571428569</v>
      </c>
    </row>
    <row r="256" spans="1:25">
      <c r="A256" s="168">
        <f t="shared" si="0"/>
        <v>41756</v>
      </c>
      <c r="B256" s="44">
        <v>0.82298571428571421</v>
      </c>
      <c r="C256" s="35">
        <v>3.15</v>
      </c>
      <c r="D256" s="35">
        <v>3.3</v>
      </c>
      <c r="E256" s="35"/>
      <c r="F256" s="35">
        <v>3.2249999999999996</v>
      </c>
      <c r="G256" s="51">
        <v>0</v>
      </c>
      <c r="H256" s="51">
        <v>-1.5267175572519278</v>
      </c>
      <c r="I256" s="35">
        <v>265.41289285714282</v>
      </c>
      <c r="J256" s="35"/>
      <c r="K256" s="35">
        <v>7.8</v>
      </c>
      <c r="L256" s="35">
        <v>8.5</v>
      </c>
      <c r="M256" s="35"/>
      <c r="N256" s="35">
        <v>8.15</v>
      </c>
      <c r="O256" s="51">
        <v>-2.9761904761904816</v>
      </c>
      <c r="P256" s="51">
        <v>1.875</v>
      </c>
      <c r="Q256" s="35">
        <v>670.73335714285713</v>
      </c>
      <c r="R256" s="35"/>
      <c r="S256" s="35">
        <v>1.95</v>
      </c>
      <c r="T256" s="35">
        <v>2.25</v>
      </c>
      <c r="U256" s="35"/>
      <c r="V256" s="35">
        <v>2.1</v>
      </c>
      <c r="W256" s="51">
        <v>-1.1764705882352899</v>
      </c>
      <c r="X256" s="51">
        <v>-13.043478260869563</v>
      </c>
      <c r="Y256" s="35">
        <v>172.827</v>
      </c>
    </row>
    <row r="257" spans="1:25">
      <c r="A257" s="168">
        <f t="shared" si="0"/>
        <v>41763</v>
      </c>
      <c r="B257" s="44">
        <v>0.82237857142857129</v>
      </c>
      <c r="C257" s="35">
        <v>3.25</v>
      </c>
      <c r="D257" s="35">
        <v>3.4</v>
      </c>
      <c r="E257" s="35"/>
      <c r="F257" s="35">
        <v>3.3250000000000002</v>
      </c>
      <c r="G257" s="51">
        <v>3.1007751937984835</v>
      </c>
      <c r="H257" s="51">
        <v>4.7244094488189177</v>
      </c>
      <c r="I257" s="35">
        <v>273.44087499999995</v>
      </c>
      <c r="J257" s="35"/>
      <c r="K257" s="35">
        <v>7.8</v>
      </c>
      <c r="L257" s="35">
        <v>8.5</v>
      </c>
      <c r="M257" s="35"/>
      <c r="N257" s="35">
        <v>8.15</v>
      </c>
      <c r="O257" s="51">
        <v>0</v>
      </c>
      <c r="P257" s="51">
        <v>2.5157232704402475</v>
      </c>
      <c r="Q257" s="35">
        <v>670.2385357142856</v>
      </c>
      <c r="R257" s="35"/>
      <c r="S257" s="35">
        <v>1.95</v>
      </c>
      <c r="T257" s="35">
        <v>2.25</v>
      </c>
      <c r="U257" s="35"/>
      <c r="V257" s="35">
        <v>2.1</v>
      </c>
      <c r="W257" s="51">
        <v>0</v>
      </c>
      <c r="X257" s="51">
        <v>-11.578947368421041</v>
      </c>
      <c r="Y257" s="35">
        <v>172.69949999999997</v>
      </c>
    </row>
    <row r="258" spans="1:25">
      <c r="A258" s="168">
        <f t="shared" si="0"/>
        <v>41770</v>
      </c>
      <c r="B258" s="44">
        <v>0.82056857142857154</v>
      </c>
      <c r="C258" s="35">
        <v>3.25</v>
      </c>
      <c r="D258" s="35">
        <v>3.38</v>
      </c>
      <c r="E258" s="35"/>
      <c r="F258" s="35">
        <v>3.3149999999999999</v>
      </c>
      <c r="G258" s="51">
        <v>-0.30075187969926276</v>
      </c>
      <c r="H258" s="51">
        <v>6.9354838709677438</v>
      </c>
      <c r="I258" s="35">
        <v>272.01848142857148</v>
      </c>
      <c r="J258" s="35"/>
      <c r="K258" s="35">
        <v>7.8</v>
      </c>
      <c r="L258" s="35">
        <v>8.5</v>
      </c>
      <c r="M258" s="35"/>
      <c r="N258" s="35">
        <v>8.15</v>
      </c>
      <c r="O258" s="51">
        <v>0</v>
      </c>
      <c r="P258" s="51">
        <v>1.875</v>
      </c>
      <c r="Q258" s="35">
        <v>668.76338571428585</v>
      </c>
      <c r="R258" s="35"/>
      <c r="S258" s="35">
        <v>1.95</v>
      </c>
      <c r="T258" s="35">
        <v>2.25</v>
      </c>
      <c r="U258" s="35"/>
      <c r="V258" s="35">
        <v>2.1</v>
      </c>
      <c r="W258" s="51">
        <v>0</v>
      </c>
      <c r="X258" s="51">
        <v>-10.638297872340431</v>
      </c>
      <c r="Y258" s="35">
        <v>172.31940000000003</v>
      </c>
    </row>
    <row r="259" spans="1:25">
      <c r="A259" s="168">
        <f t="shared" si="0"/>
        <v>41777</v>
      </c>
      <c r="B259" s="44">
        <v>0.81555</v>
      </c>
      <c r="C259" s="35">
        <v>3.2</v>
      </c>
      <c r="D259" s="35">
        <v>3.35</v>
      </c>
      <c r="E259" s="35"/>
      <c r="F259" s="35">
        <v>3.2750000000000004</v>
      </c>
      <c r="G259" s="51">
        <v>-1.2066365007541293</v>
      </c>
      <c r="H259" s="51">
        <v>5.6451612903225907</v>
      </c>
      <c r="I259" s="35">
        <v>267.09262500000006</v>
      </c>
      <c r="J259" s="35"/>
      <c r="K259" s="35">
        <v>7.6</v>
      </c>
      <c r="L259" s="35">
        <v>8.5</v>
      </c>
      <c r="M259" s="35"/>
      <c r="N259" s="35">
        <v>8.0500000000000007</v>
      </c>
      <c r="O259" s="51">
        <v>-1.2269938650306642</v>
      </c>
      <c r="P259" s="51">
        <v>-5.2941176470588118</v>
      </c>
      <c r="Q259" s="35">
        <v>656.51775000000009</v>
      </c>
      <c r="R259" s="35"/>
      <c r="S259" s="35">
        <v>1.95</v>
      </c>
      <c r="T259" s="35">
        <v>2.25</v>
      </c>
      <c r="U259" s="35"/>
      <c r="V259" s="35">
        <v>2.1</v>
      </c>
      <c r="W259" s="51">
        <v>0</v>
      </c>
      <c r="X259" s="51">
        <v>-10.638297872340431</v>
      </c>
      <c r="Y259" s="35">
        <v>171.2655</v>
      </c>
    </row>
    <row r="260" spans="1:25">
      <c r="A260" s="168">
        <f t="shared" si="0"/>
        <v>41784</v>
      </c>
      <c r="B260" s="44">
        <v>0.81170000000000009</v>
      </c>
      <c r="C260" s="35">
        <v>3.2</v>
      </c>
      <c r="D260" s="35">
        <v>3.35</v>
      </c>
      <c r="E260" s="35"/>
      <c r="F260" s="35">
        <v>3.2750000000000004</v>
      </c>
      <c r="G260" s="51">
        <v>0</v>
      </c>
      <c r="H260" s="51">
        <v>4.8000000000000114</v>
      </c>
      <c r="I260" s="35">
        <v>265.83175000000006</v>
      </c>
      <c r="J260" s="35"/>
      <c r="K260" s="35">
        <v>7.6</v>
      </c>
      <c r="L260" s="35">
        <v>8.5</v>
      </c>
      <c r="M260" s="35"/>
      <c r="N260" s="35">
        <v>8.0500000000000007</v>
      </c>
      <c r="O260" s="51">
        <v>0</v>
      </c>
      <c r="P260" s="51">
        <v>-5.2941176470588118</v>
      </c>
      <c r="Q260" s="35">
        <v>653.41850000000022</v>
      </c>
      <c r="R260" s="35"/>
      <c r="S260" s="35">
        <v>1.95</v>
      </c>
      <c r="T260" s="35">
        <v>2.25</v>
      </c>
      <c r="U260" s="35"/>
      <c r="V260" s="35">
        <v>2.1</v>
      </c>
      <c r="W260" s="51">
        <v>0</v>
      </c>
      <c r="X260" s="51">
        <v>-10.638297872340431</v>
      </c>
      <c r="Y260" s="35">
        <v>170.45700000000005</v>
      </c>
    </row>
    <row r="261" spans="1:25">
      <c r="A261" s="168">
        <f t="shared" si="0"/>
        <v>41791</v>
      </c>
      <c r="B261" s="44">
        <v>0.81192142857142868</v>
      </c>
      <c r="C261" s="35">
        <v>3.3</v>
      </c>
      <c r="D261" s="35">
        <v>3.45</v>
      </c>
      <c r="E261" s="35"/>
      <c r="F261" s="35">
        <v>3.375</v>
      </c>
      <c r="G261" s="51">
        <v>3.0534351145037988</v>
      </c>
      <c r="H261" s="51">
        <v>8</v>
      </c>
      <c r="I261" s="35">
        <v>274.02348214285718</v>
      </c>
      <c r="J261" s="35"/>
      <c r="K261" s="35">
        <v>8</v>
      </c>
      <c r="L261" s="35">
        <v>8.6</v>
      </c>
      <c r="M261" s="35"/>
      <c r="N261" s="35">
        <v>8.3000000000000007</v>
      </c>
      <c r="O261" s="51">
        <v>3.1055900621118013</v>
      </c>
      <c r="P261" s="51">
        <v>0</v>
      </c>
      <c r="Q261" s="35">
        <v>673.89478571428583</v>
      </c>
      <c r="R261" s="35"/>
      <c r="S261" s="35">
        <v>2.0499999999999998</v>
      </c>
      <c r="T261" s="35">
        <v>2.2999999999999998</v>
      </c>
      <c r="U261" s="35"/>
      <c r="V261" s="35">
        <v>2.1749999999999998</v>
      </c>
      <c r="W261" s="51">
        <v>3.5714285714285552</v>
      </c>
      <c r="X261" s="51">
        <v>-7.4468085106383199</v>
      </c>
      <c r="Y261" s="35">
        <v>176.59291071428572</v>
      </c>
    </row>
    <row r="262" spans="1:25">
      <c r="A262" s="168">
        <f t="shared" si="0"/>
        <v>41798</v>
      </c>
      <c r="B262" s="44">
        <v>0.8122285714285713</v>
      </c>
      <c r="C262" s="35">
        <v>3.3</v>
      </c>
      <c r="D262" s="35">
        <v>3.45</v>
      </c>
      <c r="E262" s="35"/>
      <c r="F262" s="35">
        <v>3.375</v>
      </c>
      <c r="G262" s="51">
        <v>0</v>
      </c>
      <c r="H262" s="51">
        <v>8</v>
      </c>
      <c r="I262" s="35">
        <v>274.12714285714281</v>
      </c>
      <c r="J262" s="35"/>
      <c r="K262" s="35">
        <v>8.25</v>
      </c>
      <c r="L262" s="35">
        <v>8.8000000000000007</v>
      </c>
      <c r="M262" s="35"/>
      <c r="N262" s="35">
        <v>8.5250000000000004</v>
      </c>
      <c r="O262" s="51">
        <v>2.7108433734939581</v>
      </c>
      <c r="P262" s="51">
        <v>3.9634146341463605</v>
      </c>
      <c r="Q262" s="35">
        <v>692.42485714285704</v>
      </c>
      <c r="R262" s="35"/>
      <c r="S262" s="35">
        <v>2.0499999999999998</v>
      </c>
      <c r="T262" s="35">
        <v>2.2999999999999998</v>
      </c>
      <c r="U262" s="35"/>
      <c r="V262" s="35">
        <v>2.1749999999999998</v>
      </c>
      <c r="W262" s="51">
        <v>0</v>
      </c>
      <c r="X262" s="51">
        <v>-7.4468085106383199</v>
      </c>
      <c r="Y262" s="35">
        <v>176.65971428571424</v>
      </c>
    </row>
    <row r="263" spans="1:25">
      <c r="A263" s="168">
        <f t="shared" si="0"/>
        <v>41805</v>
      </c>
      <c r="B263" s="44">
        <v>0.80497857142857143</v>
      </c>
      <c r="C263" s="35">
        <v>3.3</v>
      </c>
      <c r="D263" s="35">
        <v>3.45</v>
      </c>
      <c r="E263" s="35"/>
      <c r="F263" s="35">
        <v>3.375</v>
      </c>
      <c r="G263" s="51">
        <v>0</v>
      </c>
      <c r="H263" s="51">
        <v>5.46875</v>
      </c>
      <c r="I263" s="35">
        <v>271.68026785714289</v>
      </c>
      <c r="J263" s="35"/>
      <c r="K263" s="35">
        <v>8.25</v>
      </c>
      <c r="L263" s="35">
        <v>8.8000000000000007</v>
      </c>
      <c r="M263" s="35"/>
      <c r="N263" s="35">
        <v>8.5250000000000004</v>
      </c>
      <c r="O263" s="51">
        <v>0</v>
      </c>
      <c r="P263" s="51">
        <v>2.7108433734939581</v>
      </c>
      <c r="Q263" s="35">
        <v>686.24423214285719</v>
      </c>
      <c r="R263" s="35"/>
      <c r="S263" s="35">
        <v>2.0499999999999998</v>
      </c>
      <c r="T263" s="35">
        <v>2.2999999999999998</v>
      </c>
      <c r="U263" s="35"/>
      <c r="V263" s="35">
        <v>2.1749999999999998</v>
      </c>
      <c r="W263" s="51">
        <v>0</v>
      </c>
      <c r="X263" s="51">
        <v>-9.375</v>
      </c>
      <c r="Y263" s="35">
        <v>175.08283928571427</v>
      </c>
    </row>
    <row r="264" spans="1:25">
      <c r="A264" s="168">
        <f t="shared" si="0"/>
        <v>41812</v>
      </c>
      <c r="B264" s="44">
        <v>0.79857857142857147</v>
      </c>
      <c r="C264" s="35">
        <v>3.3</v>
      </c>
      <c r="D264" s="35">
        <v>3.45</v>
      </c>
      <c r="E264" s="35"/>
      <c r="F264" s="35">
        <v>3.375</v>
      </c>
      <c r="G264" s="51">
        <v>0</v>
      </c>
      <c r="H264" s="51">
        <v>5.46875</v>
      </c>
      <c r="I264" s="35">
        <v>269.52026785714287</v>
      </c>
      <c r="J264" s="35"/>
      <c r="K264" s="35">
        <v>7.75</v>
      </c>
      <c r="L264" s="35">
        <v>8.5</v>
      </c>
      <c r="M264" s="35"/>
      <c r="N264" s="35">
        <v>8.125</v>
      </c>
      <c r="O264" s="51">
        <v>-4.6920821114369602</v>
      </c>
      <c r="P264" s="51">
        <v>-2.1084337349397657</v>
      </c>
      <c r="Q264" s="35">
        <v>648.84508928571427</v>
      </c>
      <c r="R264" s="35"/>
      <c r="S264" s="35">
        <v>2.0499999999999998</v>
      </c>
      <c r="T264" s="35">
        <v>2.2999999999999998</v>
      </c>
      <c r="U264" s="35"/>
      <c r="V264" s="35">
        <v>2.1749999999999998</v>
      </c>
      <c r="W264" s="51">
        <v>0</v>
      </c>
      <c r="X264" s="51">
        <v>-9.375</v>
      </c>
      <c r="Y264" s="35">
        <v>173.69083928571428</v>
      </c>
    </row>
    <row r="265" spans="1:25">
      <c r="A265" s="168">
        <f t="shared" si="0"/>
        <v>41819</v>
      </c>
      <c r="B265" s="44">
        <v>0.79986428571428569</v>
      </c>
      <c r="C265" s="35">
        <v>3.35</v>
      </c>
      <c r="D265" s="35">
        <v>3.55</v>
      </c>
      <c r="E265" s="35"/>
      <c r="F265" s="35">
        <v>3.45</v>
      </c>
      <c r="G265" s="51">
        <v>2.2222222222222427</v>
      </c>
      <c r="H265" s="51">
        <v>6.1538461538461604</v>
      </c>
      <c r="I265" s="35">
        <v>275.95317857142857</v>
      </c>
      <c r="J265" s="35"/>
      <c r="K265" s="35">
        <v>7.75</v>
      </c>
      <c r="L265" s="35">
        <v>8.5</v>
      </c>
      <c r="M265" s="35"/>
      <c r="N265" s="35">
        <v>8.125</v>
      </c>
      <c r="O265" s="51">
        <v>0</v>
      </c>
      <c r="P265" s="51">
        <v>-0.30674846625767316</v>
      </c>
      <c r="Q265" s="35">
        <v>649.88973214285716</v>
      </c>
      <c r="R265" s="35"/>
      <c r="S265" s="35">
        <v>2.1</v>
      </c>
      <c r="T265" s="35">
        <v>2.2999999999999998</v>
      </c>
      <c r="U265" s="35"/>
      <c r="V265" s="35">
        <v>2.2000000000000002</v>
      </c>
      <c r="W265" s="51">
        <v>1.1494252873563369</v>
      </c>
      <c r="X265" s="51">
        <v>-8.3333333333333286</v>
      </c>
      <c r="Y265" s="35">
        <v>175.97014285714289</v>
      </c>
    </row>
    <row r="266" spans="1:25">
      <c r="A266" s="168">
        <f t="shared" si="0"/>
        <v>41826</v>
      </c>
      <c r="B266" s="44">
        <v>0.79667857142857146</v>
      </c>
      <c r="C266" s="35">
        <v>3.4</v>
      </c>
      <c r="D266" s="35">
        <v>3.6</v>
      </c>
      <c r="E266" s="35"/>
      <c r="F266" s="35">
        <v>3.5</v>
      </c>
      <c r="G266" s="51">
        <v>1.4492753623188293</v>
      </c>
      <c r="H266" s="51">
        <v>7.6923076923076934</v>
      </c>
      <c r="I266" s="35">
        <v>278.83750000000003</v>
      </c>
      <c r="J266" s="35"/>
      <c r="K266" s="35">
        <v>7.5</v>
      </c>
      <c r="L266" s="35">
        <v>8.5</v>
      </c>
      <c r="M266" s="35"/>
      <c r="N266" s="35">
        <v>8</v>
      </c>
      <c r="O266" s="51">
        <v>-1.538461538461533</v>
      </c>
      <c r="P266" s="51">
        <v>1.265822784810112</v>
      </c>
      <c r="Q266" s="35">
        <v>637.34285714285716</v>
      </c>
      <c r="R266" s="35"/>
      <c r="S266" s="35">
        <v>2.15</v>
      </c>
      <c r="T266" s="35">
        <v>2.35</v>
      </c>
      <c r="U266" s="35"/>
      <c r="V266" s="35">
        <v>2.25</v>
      </c>
      <c r="W266" s="51">
        <v>2.2727272727272663</v>
      </c>
      <c r="X266" s="51">
        <v>-5.2631578947368496</v>
      </c>
      <c r="Y266" s="35">
        <v>179.25267857142856</v>
      </c>
    </row>
    <row r="267" spans="1:25">
      <c r="A267" s="168">
        <f t="shared" si="0"/>
        <v>41833</v>
      </c>
      <c r="B267" s="44">
        <v>0.79415714285714301</v>
      </c>
      <c r="C267" s="35">
        <v>3.35</v>
      </c>
      <c r="D267" s="35">
        <v>3.55</v>
      </c>
      <c r="E267" s="35"/>
      <c r="F267" s="35">
        <v>3.45</v>
      </c>
      <c r="G267" s="51">
        <v>-1.4285714285714164</v>
      </c>
      <c r="H267" s="51">
        <v>4.545454545454561</v>
      </c>
      <c r="I267" s="35">
        <v>273.98421428571436</v>
      </c>
      <c r="J267" s="35"/>
      <c r="K267" s="35">
        <v>7.3</v>
      </c>
      <c r="L267" s="35">
        <v>8.3000000000000007</v>
      </c>
      <c r="M267" s="35"/>
      <c r="N267" s="35">
        <v>7.8000000000000007</v>
      </c>
      <c r="O267" s="51">
        <v>-2.4999999999999858</v>
      </c>
      <c r="P267" s="51">
        <v>-1.2658227848101262</v>
      </c>
      <c r="Q267" s="35">
        <v>619.44257142857157</v>
      </c>
      <c r="R267" s="35"/>
      <c r="S267" s="35">
        <v>2.15</v>
      </c>
      <c r="T267" s="35">
        <v>2.35</v>
      </c>
      <c r="U267" s="35"/>
      <c r="V267" s="35">
        <v>2.25</v>
      </c>
      <c r="W267" s="51">
        <v>0</v>
      </c>
      <c r="X267" s="51">
        <v>-5.2631578947368496</v>
      </c>
      <c r="Y267" s="35">
        <v>178.68535714285719</v>
      </c>
    </row>
    <row r="268" spans="1:25">
      <c r="A268" s="168">
        <f t="shared" si="0"/>
        <v>41840</v>
      </c>
      <c r="B268" s="44">
        <v>0.79258571428571434</v>
      </c>
      <c r="C268" s="35">
        <v>3.25</v>
      </c>
      <c r="D268" s="35">
        <v>3.45</v>
      </c>
      <c r="E268" s="35"/>
      <c r="F268" s="35">
        <v>3.35</v>
      </c>
      <c r="G268" s="51">
        <v>-2.8985507246376869</v>
      </c>
      <c r="H268" s="51">
        <v>-1.470588235294116</v>
      </c>
      <c r="I268" s="35">
        <v>265.51621428571434</v>
      </c>
      <c r="J268" s="35"/>
      <c r="K268" s="35">
        <v>7</v>
      </c>
      <c r="L268" s="35">
        <v>8.1999999999999993</v>
      </c>
      <c r="M268" s="35"/>
      <c r="N268" s="35">
        <v>7.6</v>
      </c>
      <c r="O268" s="51">
        <v>-2.5641025641025834</v>
      </c>
      <c r="P268" s="51">
        <v>-3.7974683544303929</v>
      </c>
      <c r="Q268" s="35">
        <v>602.36514285714293</v>
      </c>
      <c r="R268" s="35"/>
      <c r="S268" s="35">
        <v>2.1</v>
      </c>
      <c r="T268" s="35">
        <v>2.35</v>
      </c>
      <c r="U268" s="35"/>
      <c r="V268" s="35">
        <v>2.2250000000000001</v>
      </c>
      <c r="W268" s="51">
        <v>-1.1111111111111143</v>
      </c>
      <c r="X268" s="51">
        <v>-8.6242299794661079</v>
      </c>
      <c r="Y268" s="35">
        <v>176.35032142857145</v>
      </c>
    </row>
    <row r="269" spans="1:25">
      <c r="A269" s="168">
        <f t="shared" si="0"/>
        <v>41847</v>
      </c>
      <c r="B269" s="44">
        <v>0.79125714285714288</v>
      </c>
      <c r="C269" s="35">
        <v>3.15</v>
      </c>
      <c r="D269" s="35">
        <v>3.35</v>
      </c>
      <c r="E269" s="35"/>
      <c r="F269" s="35">
        <v>3.25</v>
      </c>
      <c r="G269" s="51">
        <v>-2.9850746268656678</v>
      </c>
      <c r="H269" s="51">
        <v>-7.1428571428571388</v>
      </c>
      <c r="I269" s="35">
        <v>257.15857142857146</v>
      </c>
      <c r="J269" s="35"/>
      <c r="K269" s="35">
        <v>6.95</v>
      </c>
      <c r="L269" s="35">
        <v>8</v>
      </c>
      <c r="M269" s="35"/>
      <c r="N269" s="35">
        <v>7.4749999999999996</v>
      </c>
      <c r="O269" s="51">
        <v>-1.6447368421052602</v>
      </c>
      <c r="P269" s="51">
        <v>-5.3797468354430436</v>
      </c>
      <c r="Q269" s="35">
        <v>591.46471428571431</v>
      </c>
      <c r="R269" s="35"/>
      <c r="S269" s="35">
        <v>2</v>
      </c>
      <c r="T269" s="35">
        <v>2.2999999999999998</v>
      </c>
      <c r="U269" s="35"/>
      <c r="V269" s="35">
        <v>2.15</v>
      </c>
      <c r="W269" s="51">
        <v>-3.3707865168539399</v>
      </c>
      <c r="X269" s="51">
        <v>-12.244897959183689</v>
      </c>
      <c r="Y269" s="35">
        <v>170.1202857142857</v>
      </c>
    </row>
    <row r="270" spans="1:25">
      <c r="A270" s="168">
        <f t="shared" si="0"/>
        <v>41854</v>
      </c>
      <c r="B270" s="44">
        <v>0.79297857142857153</v>
      </c>
      <c r="C270" s="35">
        <v>3.15</v>
      </c>
      <c r="D270" s="35">
        <v>3.35</v>
      </c>
      <c r="E270" s="35"/>
      <c r="F270" s="35">
        <v>3.25</v>
      </c>
      <c r="G270" s="51">
        <v>0</v>
      </c>
      <c r="H270" s="51">
        <v>-7.1428571428571388</v>
      </c>
      <c r="I270" s="35">
        <v>257.71803571428575</v>
      </c>
      <c r="J270" s="35"/>
      <c r="K270" s="35">
        <v>6.95</v>
      </c>
      <c r="L270" s="35">
        <v>7.8</v>
      </c>
      <c r="M270" s="35"/>
      <c r="N270" s="35">
        <v>7.375</v>
      </c>
      <c r="O270" s="51">
        <v>-1.3377926421404709</v>
      </c>
      <c r="P270" s="51">
        <v>-6.6455696202531698</v>
      </c>
      <c r="Q270" s="35">
        <v>584.8216964285715</v>
      </c>
      <c r="R270" s="35"/>
      <c r="S270" s="35">
        <v>2</v>
      </c>
      <c r="T270" s="35">
        <v>2.2999999999999998</v>
      </c>
      <c r="U270" s="35"/>
      <c r="V270" s="35">
        <v>2.15</v>
      </c>
      <c r="W270" s="51">
        <v>0</v>
      </c>
      <c r="X270" s="51">
        <v>-12.244897959183689</v>
      </c>
      <c r="Y270" s="35">
        <v>170.49039285714287</v>
      </c>
    </row>
    <row r="271" spans="1:25">
      <c r="A271" s="168">
        <f t="shared" si="0"/>
        <v>41861</v>
      </c>
      <c r="B271" s="44">
        <v>0.79534285714285702</v>
      </c>
      <c r="C271" s="35">
        <v>3.15</v>
      </c>
      <c r="D271" s="35">
        <v>3.35</v>
      </c>
      <c r="E271" s="35"/>
      <c r="F271" s="35">
        <v>3.25</v>
      </c>
      <c r="G271" s="51">
        <v>0</v>
      </c>
      <c r="H271" s="51">
        <v>-5.7971014492753596</v>
      </c>
      <c r="I271" s="35">
        <v>258.48642857142852</v>
      </c>
      <c r="J271" s="35"/>
      <c r="K271" s="35">
        <v>6.95</v>
      </c>
      <c r="L271" s="35">
        <v>7.8</v>
      </c>
      <c r="M271" s="35"/>
      <c r="N271" s="35">
        <v>7.375</v>
      </c>
      <c r="O271" s="51">
        <v>0</v>
      </c>
      <c r="P271" s="51">
        <v>-6.6455696202531698</v>
      </c>
      <c r="Q271" s="35">
        <v>586.56535714285701</v>
      </c>
      <c r="R271" s="35"/>
      <c r="S271" s="35">
        <v>2</v>
      </c>
      <c r="T271" s="35">
        <v>2.2999999999999998</v>
      </c>
      <c r="U271" s="35"/>
      <c r="V271" s="35">
        <v>2.15</v>
      </c>
      <c r="W271" s="51">
        <v>0</v>
      </c>
      <c r="X271" s="51">
        <v>-12.244897959183689</v>
      </c>
      <c r="Y271" s="35">
        <v>170.99871428571424</v>
      </c>
    </row>
    <row r="272" spans="1:25">
      <c r="A272" s="168">
        <f t="shared" si="0"/>
        <v>41868</v>
      </c>
      <c r="B272" s="44">
        <v>0.79935714285714288</v>
      </c>
      <c r="C272" s="35">
        <v>3.15</v>
      </c>
      <c r="D272" s="35">
        <v>3.35</v>
      </c>
      <c r="E272" s="35"/>
      <c r="F272" s="35">
        <v>3.25</v>
      </c>
      <c r="G272" s="51">
        <v>0</v>
      </c>
      <c r="H272" s="51">
        <v>-6.474820143884898</v>
      </c>
      <c r="I272" s="35">
        <v>259.79107142857146</v>
      </c>
      <c r="J272" s="35"/>
      <c r="K272" s="35">
        <v>6.95</v>
      </c>
      <c r="L272" s="35">
        <v>7.8</v>
      </c>
      <c r="M272" s="35"/>
      <c r="N272" s="35">
        <v>7.375</v>
      </c>
      <c r="O272" s="51">
        <v>0</v>
      </c>
      <c r="P272" s="51">
        <v>-7.2327044025157221</v>
      </c>
      <c r="Q272" s="35">
        <v>589.52589285714282</v>
      </c>
      <c r="R272" s="35"/>
      <c r="S272" s="35">
        <v>2</v>
      </c>
      <c r="T272" s="35">
        <v>2.2999999999999998</v>
      </c>
      <c r="U272" s="35"/>
      <c r="V272" s="35">
        <v>2.15</v>
      </c>
      <c r="W272" s="51">
        <v>0</v>
      </c>
      <c r="X272" s="51">
        <v>-13.131313131313121</v>
      </c>
      <c r="Y272" s="35">
        <v>171.86178571428573</v>
      </c>
    </row>
    <row r="273" spans="1:25">
      <c r="A273" s="168">
        <f t="shared" si="0"/>
        <v>41875</v>
      </c>
      <c r="B273" s="44">
        <v>0.80041428571428574</v>
      </c>
      <c r="C273" s="35">
        <v>3.1</v>
      </c>
      <c r="D273" s="35">
        <v>3.3</v>
      </c>
      <c r="E273" s="35"/>
      <c r="F273" s="35">
        <v>3.2</v>
      </c>
      <c r="G273" s="51">
        <v>-1.538461538461533</v>
      </c>
      <c r="H273" s="51">
        <v>-9.859154929577457</v>
      </c>
      <c r="I273" s="35">
        <v>256.13257142857145</v>
      </c>
      <c r="J273" s="35"/>
      <c r="K273" s="35">
        <v>6.95</v>
      </c>
      <c r="L273" s="35">
        <v>7.8</v>
      </c>
      <c r="M273" s="35"/>
      <c r="N273" s="35">
        <v>7.375</v>
      </c>
      <c r="O273" s="51">
        <v>0</v>
      </c>
      <c r="P273" s="51">
        <v>-8.3850931677018679</v>
      </c>
      <c r="Q273" s="35">
        <v>590.30553571428572</v>
      </c>
      <c r="R273" s="35"/>
      <c r="S273" s="35">
        <v>2</v>
      </c>
      <c r="T273" s="35">
        <v>2.2999999999999998</v>
      </c>
      <c r="U273" s="35"/>
      <c r="V273" s="35">
        <v>2.15</v>
      </c>
      <c r="W273" s="51">
        <v>0</v>
      </c>
      <c r="X273" s="51">
        <v>-16.504854368932044</v>
      </c>
      <c r="Y273" s="35">
        <v>172.08907142857143</v>
      </c>
    </row>
    <row r="274" spans="1:25">
      <c r="A274" s="168">
        <f t="shared" si="0"/>
        <v>41882</v>
      </c>
      <c r="B274" s="44">
        <v>0.79587142857142867</v>
      </c>
      <c r="C274" s="35">
        <v>3.1</v>
      </c>
      <c r="D274" s="35">
        <v>3.25</v>
      </c>
      <c r="E274" s="35"/>
      <c r="F274" s="35">
        <v>3.1749999999999998</v>
      </c>
      <c r="G274" s="51">
        <v>-0.78125000000001421</v>
      </c>
      <c r="H274" s="51">
        <v>-13.013698630137</v>
      </c>
      <c r="I274" s="35">
        <v>252.68917857142861</v>
      </c>
      <c r="J274" s="35"/>
      <c r="K274" s="35">
        <v>6.95</v>
      </c>
      <c r="L274" s="35">
        <v>7.8</v>
      </c>
      <c r="M274" s="35"/>
      <c r="N274" s="35">
        <v>7.375</v>
      </c>
      <c r="O274" s="51">
        <v>0</v>
      </c>
      <c r="P274" s="51">
        <v>-8.9506172839506064</v>
      </c>
      <c r="Q274" s="35">
        <v>586.95517857142863</v>
      </c>
      <c r="R274" s="35"/>
      <c r="S274" s="35">
        <v>2.0499999999999998</v>
      </c>
      <c r="T274" s="35">
        <v>2.2999999999999998</v>
      </c>
      <c r="U274" s="35"/>
      <c r="V274" s="35">
        <v>2.1749999999999998</v>
      </c>
      <c r="W274" s="51">
        <v>1.1627906976744242</v>
      </c>
      <c r="X274" s="51">
        <v>-17.924528301886795</v>
      </c>
      <c r="Y274" s="35">
        <v>173.10203571428573</v>
      </c>
    </row>
    <row r="275" spans="1:25">
      <c r="A275" s="168">
        <f t="shared" si="0"/>
        <v>41889</v>
      </c>
      <c r="B275" s="44">
        <v>0.79424285714285714</v>
      </c>
      <c r="C275" s="35">
        <v>3.1</v>
      </c>
      <c r="D275" s="35">
        <v>3.25</v>
      </c>
      <c r="E275" s="35"/>
      <c r="F275" s="35">
        <v>3.1749999999999998</v>
      </c>
      <c r="G275" s="51">
        <v>0</v>
      </c>
      <c r="H275" s="51">
        <v>-13.013698630137</v>
      </c>
      <c r="I275" s="35">
        <v>252.17210714285713</v>
      </c>
      <c r="J275" s="35"/>
      <c r="K275" s="35">
        <v>6.85</v>
      </c>
      <c r="L275" s="35">
        <v>7.8</v>
      </c>
      <c r="M275" s="35"/>
      <c r="N275" s="35">
        <v>7.3249999999999993</v>
      </c>
      <c r="O275" s="51">
        <v>-0.67796610169492055</v>
      </c>
      <c r="P275" s="51">
        <v>-8.949658172778129</v>
      </c>
      <c r="Q275" s="35">
        <v>581.78289285714277</v>
      </c>
      <c r="R275" s="35"/>
      <c r="S275" s="35">
        <v>2.1</v>
      </c>
      <c r="T275" s="35">
        <v>2.35</v>
      </c>
      <c r="U275" s="35"/>
      <c r="V275" s="35">
        <v>2.2250000000000001</v>
      </c>
      <c r="W275" s="51">
        <v>2.2988505747126595</v>
      </c>
      <c r="X275" s="51">
        <v>-16.037735849056602</v>
      </c>
      <c r="Y275" s="35">
        <v>176.71903571428572</v>
      </c>
    </row>
    <row r="276" spans="1:25">
      <c r="A276" s="168">
        <f t="shared" si="0"/>
        <v>41896</v>
      </c>
      <c r="B276" s="44">
        <v>0.79823571428571427</v>
      </c>
      <c r="C276" s="35">
        <v>3.1</v>
      </c>
      <c r="D276" s="35">
        <v>3.25</v>
      </c>
      <c r="E276" s="35"/>
      <c r="F276" s="35">
        <v>3.1749999999999998</v>
      </c>
      <c r="G276" s="51">
        <v>0</v>
      </c>
      <c r="H276" s="51">
        <v>-11.805555555555557</v>
      </c>
      <c r="I276" s="35">
        <v>253.43983928571427</v>
      </c>
      <c r="J276" s="35"/>
      <c r="K276" s="35">
        <v>6.85</v>
      </c>
      <c r="L276" s="35">
        <v>7.8</v>
      </c>
      <c r="M276" s="35"/>
      <c r="N276" s="35">
        <v>7.3249999999999993</v>
      </c>
      <c r="O276" s="51">
        <v>0</v>
      </c>
      <c r="P276" s="51">
        <v>-8.4375000000000142</v>
      </c>
      <c r="Q276" s="35">
        <v>584.70766071428568</v>
      </c>
      <c r="R276" s="35"/>
      <c r="S276" s="35">
        <v>2.1</v>
      </c>
      <c r="T276" s="35">
        <v>2.35</v>
      </c>
      <c r="U276" s="35"/>
      <c r="V276" s="35">
        <v>2.2250000000000001</v>
      </c>
      <c r="W276" s="51">
        <v>0</v>
      </c>
      <c r="X276" s="51">
        <v>-16.037735849056602</v>
      </c>
      <c r="Y276" s="35">
        <v>177.60744642857142</v>
      </c>
    </row>
    <row r="277" spans="1:25">
      <c r="A277" s="168">
        <f t="shared" si="0"/>
        <v>41903</v>
      </c>
      <c r="B277" s="44">
        <v>0.79224285714285714</v>
      </c>
      <c r="C277" s="35">
        <v>3</v>
      </c>
      <c r="D277" s="35">
        <v>3.2</v>
      </c>
      <c r="E277" s="35"/>
      <c r="F277" s="35">
        <v>3.1</v>
      </c>
      <c r="G277" s="51">
        <v>-2.3622047244094517</v>
      </c>
      <c r="H277" s="51">
        <v>-10.791366906474806</v>
      </c>
      <c r="I277" s="35">
        <v>245.59528571428569</v>
      </c>
      <c r="J277" s="35"/>
      <c r="K277" s="35">
        <v>6.75</v>
      </c>
      <c r="L277" s="35">
        <v>7.75</v>
      </c>
      <c r="M277" s="35"/>
      <c r="N277" s="35">
        <v>7.25</v>
      </c>
      <c r="O277" s="51">
        <v>-1.0238907849829246</v>
      </c>
      <c r="P277" s="51">
        <v>-9.375</v>
      </c>
      <c r="Q277" s="35">
        <v>574.37607142857144</v>
      </c>
      <c r="R277" s="35"/>
      <c r="S277" s="35">
        <v>2.0499999999999998</v>
      </c>
      <c r="T277" s="35">
        <v>2.35</v>
      </c>
      <c r="U277" s="35"/>
      <c r="V277" s="35">
        <v>2.2000000000000002</v>
      </c>
      <c r="W277" s="51">
        <v>-1.1235955056179705</v>
      </c>
      <c r="X277" s="51">
        <v>-15.384615384615387</v>
      </c>
      <c r="Y277" s="35">
        <v>174.29342857142856</v>
      </c>
    </row>
    <row r="278" spans="1:25">
      <c r="A278" s="168">
        <f t="shared" si="0"/>
        <v>41910</v>
      </c>
      <c r="B278" s="44">
        <v>0.78331428571428574</v>
      </c>
      <c r="C278" s="35">
        <v>2.85</v>
      </c>
      <c r="D278" s="35">
        <v>3.1</v>
      </c>
      <c r="E278" s="35"/>
      <c r="F278" s="35">
        <v>2.9750000000000001</v>
      </c>
      <c r="G278" s="51">
        <v>-4.0322580645161281</v>
      </c>
      <c r="H278" s="51">
        <v>-12.5</v>
      </c>
      <c r="I278" s="35">
        <v>233.03600000000003</v>
      </c>
      <c r="J278" s="35"/>
      <c r="K278" s="35">
        <v>6.7</v>
      </c>
      <c r="L278" s="35">
        <v>7.75</v>
      </c>
      <c r="M278" s="35"/>
      <c r="N278" s="35">
        <v>7.2249999999999996</v>
      </c>
      <c r="O278" s="51">
        <v>-0.3448275862069039</v>
      </c>
      <c r="P278" s="51">
        <v>-9.6875</v>
      </c>
      <c r="Q278" s="35">
        <v>565.94457142857141</v>
      </c>
      <c r="R278" s="35"/>
      <c r="S278" s="35">
        <v>2</v>
      </c>
      <c r="T278" s="35">
        <v>2.2999999999999998</v>
      </c>
      <c r="U278" s="35"/>
      <c r="V278" s="35">
        <v>2.15</v>
      </c>
      <c r="W278" s="51">
        <v>-2.2727272727272805</v>
      </c>
      <c r="X278" s="51">
        <v>-16.504854368932044</v>
      </c>
      <c r="Y278" s="35">
        <v>168.41257142857143</v>
      </c>
    </row>
    <row r="279" spans="1:25">
      <c r="A279" s="168">
        <f t="shared" si="0"/>
        <v>41917</v>
      </c>
      <c r="B279" s="44">
        <v>0.78167142857142846</v>
      </c>
      <c r="C279" s="35">
        <v>2.8</v>
      </c>
      <c r="D279" s="35">
        <v>3.05</v>
      </c>
      <c r="E279" s="35"/>
      <c r="F279" s="35">
        <v>2.9249999999999998</v>
      </c>
      <c r="G279" s="51">
        <v>-1.6806722689075713</v>
      </c>
      <c r="H279" s="51">
        <v>-13.97058823529413</v>
      </c>
      <c r="I279" s="35">
        <v>228.63889285714282</v>
      </c>
      <c r="J279" s="35"/>
      <c r="K279" s="35">
        <v>6.7</v>
      </c>
      <c r="L279" s="35">
        <v>7.7</v>
      </c>
      <c r="M279" s="35"/>
      <c r="N279" s="35">
        <v>7.2</v>
      </c>
      <c r="O279" s="51">
        <v>-0.3460207612456685</v>
      </c>
      <c r="P279" s="51">
        <v>-10</v>
      </c>
      <c r="Q279" s="35">
        <v>562.80342857142841</v>
      </c>
      <c r="R279" s="35"/>
      <c r="S279" s="35">
        <v>2</v>
      </c>
      <c r="T279" s="35">
        <v>2.25</v>
      </c>
      <c r="U279" s="35"/>
      <c r="V279" s="35">
        <v>2.125</v>
      </c>
      <c r="W279" s="51">
        <v>-1.16279069767441</v>
      </c>
      <c r="X279" s="51">
        <v>-17.475728155339809</v>
      </c>
      <c r="Y279" s="35">
        <v>166.10517857142855</v>
      </c>
    </row>
    <row r="280" spans="1:25">
      <c r="A280" s="168">
        <f t="shared" si="0"/>
        <v>41924</v>
      </c>
      <c r="B280" s="44">
        <v>0.78655714285714295</v>
      </c>
      <c r="C280" s="35">
        <v>2.75</v>
      </c>
      <c r="D280" s="35">
        <v>3</v>
      </c>
      <c r="E280" s="35"/>
      <c r="F280" s="35">
        <v>2.875</v>
      </c>
      <c r="G280" s="51">
        <v>-1.7094017094017033</v>
      </c>
      <c r="H280" s="51">
        <v>-15.441176470588232</v>
      </c>
      <c r="I280" s="35">
        <v>226.13517857142858</v>
      </c>
      <c r="J280" s="35"/>
      <c r="K280" s="35">
        <v>6.7</v>
      </c>
      <c r="L280" s="35">
        <v>7.7</v>
      </c>
      <c r="M280" s="35"/>
      <c r="N280" s="35">
        <v>7.2</v>
      </c>
      <c r="O280" s="51">
        <v>0</v>
      </c>
      <c r="P280" s="51">
        <v>-10</v>
      </c>
      <c r="Q280" s="35">
        <v>566.32114285714295</v>
      </c>
      <c r="R280" s="35"/>
      <c r="S280" s="35">
        <v>2</v>
      </c>
      <c r="T280" s="35">
        <v>2.2000000000000002</v>
      </c>
      <c r="U280" s="35"/>
      <c r="V280" s="35">
        <v>2.1</v>
      </c>
      <c r="W280" s="51">
        <v>-1.1764705882352899</v>
      </c>
      <c r="X280" s="51">
        <v>-18.446601941747574</v>
      </c>
      <c r="Y280" s="35">
        <v>165.17700000000002</v>
      </c>
    </row>
    <row r="281" spans="1:25">
      <c r="A281" s="168">
        <f t="shared" si="0"/>
        <v>41931</v>
      </c>
      <c r="B281" s="44">
        <v>0.79348571428571435</v>
      </c>
      <c r="C281" s="35">
        <v>2.75</v>
      </c>
      <c r="D281" s="35">
        <v>3</v>
      </c>
      <c r="E281" s="35"/>
      <c r="F281" s="35">
        <v>2.875</v>
      </c>
      <c r="G281" s="51">
        <v>0</v>
      </c>
      <c r="H281" s="51">
        <v>-15.441176470588232</v>
      </c>
      <c r="I281" s="35">
        <v>228.12714285714287</v>
      </c>
      <c r="J281" s="35"/>
      <c r="K281" s="35">
        <v>6.5</v>
      </c>
      <c r="L281" s="35">
        <v>7.7</v>
      </c>
      <c r="M281" s="35"/>
      <c r="N281" s="35">
        <v>7.1</v>
      </c>
      <c r="O281" s="51">
        <v>-1.3888888888888999</v>
      </c>
      <c r="P281" s="51">
        <v>-11.25</v>
      </c>
      <c r="Q281" s="35">
        <v>563.37485714285719</v>
      </c>
      <c r="R281" s="35"/>
      <c r="S281" s="35">
        <v>2</v>
      </c>
      <c r="T281" s="35">
        <v>2.2000000000000002</v>
      </c>
      <c r="U281" s="35"/>
      <c r="V281" s="35">
        <v>2.1</v>
      </c>
      <c r="W281" s="51">
        <v>0</v>
      </c>
      <c r="X281" s="51">
        <v>-18.446601941747574</v>
      </c>
      <c r="Y281" s="35">
        <v>166.63200000000003</v>
      </c>
    </row>
    <row r="282" spans="1:25">
      <c r="A282" s="168">
        <f t="shared" si="0"/>
        <v>41938</v>
      </c>
      <c r="B282" s="44">
        <v>0.79080000000000006</v>
      </c>
      <c r="C282" s="35">
        <v>2.75</v>
      </c>
      <c r="D282" s="35">
        <v>3</v>
      </c>
      <c r="E282" s="35"/>
      <c r="F282" s="35">
        <v>2.875</v>
      </c>
      <c r="G282" s="51">
        <v>0</v>
      </c>
      <c r="H282" s="51">
        <v>-15.441176470588232</v>
      </c>
      <c r="I282" s="35">
        <v>227.35500000000002</v>
      </c>
      <c r="J282" s="35"/>
      <c r="K282" s="35">
        <v>6.5</v>
      </c>
      <c r="L282" s="35">
        <v>7.7</v>
      </c>
      <c r="M282" s="35"/>
      <c r="N282" s="35">
        <v>7.1</v>
      </c>
      <c r="O282" s="51">
        <v>0</v>
      </c>
      <c r="P282" s="51">
        <v>-11.25</v>
      </c>
      <c r="Q282" s="35">
        <v>561.46799999999996</v>
      </c>
      <c r="R282" s="35"/>
      <c r="S282" s="35">
        <v>2</v>
      </c>
      <c r="T282" s="35">
        <v>2.2000000000000002</v>
      </c>
      <c r="U282" s="35"/>
      <c r="V282" s="35">
        <v>2.1</v>
      </c>
      <c r="W282" s="51">
        <v>0</v>
      </c>
      <c r="X282" s="51">
        <v>-17.647058823529406</v>
      </c>
      <c r="Y282" s="35">
        <v>166.06800000000001</v>
      </c>
    </row>
    <row r="283" spans="1:25">
      <c r="A283" s="168">
        <f t="shared" si="0"/>
        <v>41945</v>
      </c>
      <c r="B283" s="44">
        <v>0.78722142857142863</v>
      </c>
      <c r="C283" s="35">
        <v>2.75</v>
      </c>
      <c r="D283" s="35">
        <v>3</v>
      </c>
      <c r="E283" s="35"/>
      <c r="F283" s="35">
        <v>2.875</v>
      </c>
      <c r="G283" s="51">
        <v>0</v>
      </c>
      <c r="H283" s="51">
        <v>-14.179104477611943</v>
      </c>
      <c r="I283" s="35">
        <v>226.32616071428572</v>
      </c>
      <c r="J283" s="35"/>
      <c r="K283" s="35">
        <v>6.5</v>
      </c>
      <c r="L283" s="35">
        <v>7.7</v>
      </c>
      <c r="M283" s="35"/>
      <c r="N283" s="35">
        <v>7.1</v>
      </c>
      <c r="O283" s="51">
        <v>0</v>
      </c>
      <c r="P283" s="51">
        <v>-10.691823899371073</v>
      </c>
      <c r="Q283" s="35">
        <v>558.92721428571429</v>
      </c>
      <c r="R283" s="35"/>
      <c r="S283" s="35">
        <v>2</v>
      </c>
      <c r="T283" s="35">
        <v>2.2000000000000002</v>
      </c>
      <c r="U283" s="35"/>
      <c r="V283" s="35">
        <v>2.1</v>
      </c>
      <c r="W283" s="51">
        <v>0</v>
      </c>
      <c r="X283" s="51">
        <v>-15.151515151515156</v>
      </c>
      <c r="Y283" s="35">
        <v>165.31650000000002</v>
      </c>
    </row>
    <row r="284" spans="1:25">
      <c r="A284" s="168">
        <f t="shared" si="0"/>
        <v>41952</v>
      </c>
      <c r="B284" s="44">
        <v>0.78346428571428584</v>
      </c>
      <c r="C284" s="35">
        <v>2.75</v>
      </c>
      <c r="D284" s="35">
        <v>3</v>
      </c>
      <c r="E284" s="35"/>
      <c r="F284" s="35">
        <v>2.875</v>
      </c>
      <c r="G284" s="51">
        <v>0</v>
      </c>
      <c r="H284" s="51">
        <v>-11.538461538461547</v>
      </c>
      <c r="I284" s="35">
        <v>225.24598214285717</v>
      </c>
      <c r="J284" s="35"/>
      <c r="K284" s="35">
        <v>6.65</v>
      </c>
      <c r="L284" s="35">
        <v>7.7</v>
      </c>
      <c r="M284" s="35"/>
      <c r="N284" s="35">
        <v>7.1750000000000007</v>
      </c>
      <c r="O284" s="51">
        <v>1.0563380281690229</v>
      </c>
      <c r="P284" s="51">
        <v>-9.7484276729559696</v>
      </c>
      <c r="Q284" s="35">
        <v>562.13562500000012</v>
      </c>
      <c r="R284" s="35"/>
      <c r="S284" s="35">
        <v>2</v>
      </c>
      <c r="T284" s="35">
        <v>2.2000000000000002</v>
      </c>
      <c r="U284" s="35"/>
      <c r="V284" s="35">
        <v>2.1</v>
      </c>
      <c r="W284" s="51">
        <v>0</v>
      </c>
      <c r="X284" s="51">
        <v>-14.285714285714292</v>
      </c>
      <c r="Y284" s="35">
        <v>164.52750000000003</v>
      </c>
    </row>
    <row r="285" spans="1:25">
      <c r="A285" s="168">
        <f t="shared" si="0"/>
        <v>41959</v>
      </c>
      <c r="B285" s="44">
        <v>0.78859999999999986</v>
      </c>
      <c r="C285" s="35">
        <v>2.75</v>
      </c>
      <c r="D285" s="35">
        <v>3</v>
      </c>
      <c r="E285" s="35"/>
      <c r="F285" s="35">
        <v>2.875</v>
      </c>
      <c r="G285" s="51">
        <v>0</v>
      </c>
      <c r="H285" s="51">
        <v>-11.538461538461547</v>
      </c>
      <c r="I285" s="35">
        <v>226.72249999999994</v>
      </c>
      <c r="J285" s="35"/>
      <c r="K285" s="35">
        <v>6.65</v>
      </c>
      <c r="L285" s="35">
        <v>7.7</v>
      </c>
      <c r="M285" s="35"/>
      <c r="N285" s="35">
        <v>7.1750000000000007</v>
      </c>
      <c r="O285" s="51">
        <v>0</v>
      </c>
      <c r="P285" s="51">
        <v>-10.312499999999986</v>
      </c>
      <c r="Q285" s="35">
        <v>565.82049999999992</v>
      </c>
      <c r="R285" s="35"/>
      <c r="S285" s="35">
        <v>2</v>
      </c>
      <c r="T285" s="35">
        <v>2.2000000000000002</v>
      </c>
      <c r="U285" s="35"/>
      <c r="V285" s="35">
        <v>2.1</v>
      </c>
      <c r="W285" s="51">
        <v>0</v>
      </c>
      <c r="X285" s="51">
        <v>-14.285714285714292</v>
      </c>
      <c r="Y285" s="35">
        <v>165.60599999999999</v>
      </c>
    </row>
    <row r="286" spans="1:25">
      <c r="A286" s="168">
        <f t="shared" si="0"/>
        <v>41966</v>
      </c>
      <c r="B286" s="44">
        <v>0.79649285714285711</v>
      </c>
      <c r="C286" s="35">
        <v>2.75</v>
      </c>
      <c r="D286" s="35">
        <v>3</v>
      </c>
      <c r="E286" s="35"/>
      <c r="F286" s="35">
        <v>2.875</v>
      </c>
      <c r="G286" s="51">
        <v>0</v>
      </c>
      <c r="H286" s="51">
        <v>-11.538461538461547</v>
      </c>
      <c r="I286" s="35">
        <v>228.99169642857143</v>
      </c>
      <c r="J286" s="35"/>
      <c r="K286" s="35">
        <v>6.75</v>
      </c>
      <c r="L286" s="35">
        <v>7.7</v>
      </c>
      <c r="M286" s="35"/>
      <c r="N286" s="35">
        <v>7.2249999999999996</v>
      </c>
      <c r="O286" s="51">
        <v>0.69686411149825744</v>
      </c>
      <c r="P286" s="51">
        <v>-10.248447204968954</v>
      </c>
      <c r="Q286" s="35">
        <v>575.46608928571425</v>
      </c>
      <c r="R286" s="35"/>
      <c r="S286" s="35">
        <v>2</v>
      </c>
      <c r="T286" s="35">
        <v>2.2000000000000002</v>
      </c>
      <c r="U286" s="35"/>
      <c r="V286" s="35">
        <v>2.1</v>
      </c>
      <c r="W286" s="51">
        <v>0</v>
      </c>
      <c r="X286" s="51">
        <v>-12.133891213389106</v>
      </c>
      <c r="Y286" s="35">
        <v>167.26350000000002</v>
      </c>
    </row>
    <row r="287" spans="1:25">
      <c r="A287" s="168">
        <f t="shared" si="0"/>
        <v>41973</v>
      </c>
      <c r="B287" s="44">
        <v>0.79287857142857143</v>
      </c>
      <c r="C287" s="35">
        <v>2.75</v>
      </c>
      <c r="D287" s="35">
        <v>3</v>
      </c>
      <c r="E287" s="35"/>
      <c r="F287" s="35">
        <v>2.875</v>
      </c>
      <c r="G287" s="51">
        <v>0</v>
      </c>
      <c r="H287" s="51">
        <v>-11.538461538461547</v>
      </c>
      <c r="I287" s="35">
        <v>227.95258928571428</v>
      </c>
      <c r="J287" s="35"/>
      <c r="K287" s="35">
        <v>7.5</v>
      </c>
      <c r="L287" s="35">
        <v>8.5</v>
      </c>
      <c r="M287" s="35"/>
      <c r="N287" s="35">
        <v>8</v>
      </c>
      <c r="O287" s="51">
        <v>10.726643598615922</v>
      </c>
      <c r="P287" s="51">
        <v>-4.7619047619047734</v>
      </c>
      <c r="Q287" s="35">
        <v>634.30285714285719</v>
      </c>
      <c r="R287" s="35"/>
      <c r="S287" s="35">
        <v>2</v>
      </c>
      <c r="T287" s="35">
        <v>2.2000000000000002</v>
      </c>
      <c r="U287" s="35"/>
      <c r="V287" s="35">
        <v>2.1</v>
      </c>
      <c r="W287" s="51">
        <v>0</v>
      </c>
      <c r="X287" s="51">
        <v>-12.499999999999986</v>
      </c>
      <c r="Y287" s="35">
        <v>166.50450000000001</v>
      </c>
    </row>
    <row r="288" spans="1:25">
      <c r="A288" s="168">
        <f t="shared" si="0"/>
        <v>41980</v>
      </c>
      <c r="B288" s="44">
        <v>0.79001428571428567</v>
      </c>
      <c r="C288" s="35">
        <v>2.75</v>
      </c>
      <c r="D288" s="35">
        <v>3</v>
      </c>
      <c r="E288" s="35"/>
      <c r="F288" s="35">
        <v>2.875</v>
      </c>
      <c r="G288" s="51">
        <v>0</v>
      </c>
      <c r="H288" s="51">
        <v>-14.179104477611943</v>
      </c>
      <c r="I288" s="35">
        <v>227.12910714285712</v>
      </c>
      <c r="J288" s="35"/>
      <c r="K288" s="35">
        <v>8</v>
      </c>
      <c r="L288" s="35">
        <v>9</v>
      </c>
      <c r="M288" s="35"/>
      <c r="N288" s="35">
        <v>8.5</v>
      </c>
      <c r="O288" s="51">
        <v>6.25</v>
      </c>
      <c r="P288" s="51">
        <v>-4.4943820224719104</v>
      </c>
      <c r="Q288" s="35">
        <v>671.51214285714275</v>
      </c>
      <c r="R288" s="35"/>
      <c r="S288" s="35">
        <v>2</v>
      </c>
      <c r="T288" s="35">
        <v>2.2000000000000002</v>
      </c>
      <c r="U288" s="35"/>
      <c r="V288" s="35">
        <v>2.1</v>
      </c>
      <c r="W288" s="51">
        <v>0</v>
      </c>
      <c r="X288" s="51">
        <v>-14.285714285714292</v>
      </c>
      <c r="Y288" s="35">
        <v>165.90299999999999</v>
      </c>
    </row>
    <row r="289" spans="1:25">
      <c r="A289" s="168">
        <f t="shared" si="0"/>
        <v>41987</v>
      </c>
      <c r="B289" s="44">
        <v>0.79002857142857152</v>
      </c>
      <c r="C289" s="35">
        <v>2.7</v>
      </c>
      <c r="D289" s="35">
        <v>2.95</v>
      </c>
      <c r="E289" s="35"/>
      <c r="F289" s="35">
        <v>2.8250000000000002</v>
      </c>
      <c r="G289" s="51">
        <v>-1.7391304347825951</v>
      </c>
      <c r="H289" s="51">
        <v>-15.671641791044777</v>
      </c>
      <c r="I289" s="35">
        <v>223.18307142857145</v>
      </c>
      <c r="J289" s="35"/>
      <c r="K289" s="35">
        <v>9</v>
      </c>
      <c r="L289" s="35">
        <v>9.8000000000000007</v>
      </c>
      <c r="M289" s="35"/>
      <c r="N289" s="35">
        <v>9.4</v>
      </c>
      <c r="O289" s="51">
        <v>10.588235294117652</v>
      </c>
      <c r="P289" s="51">
        <v>-1.0526315789473557</v>
      </c>
      <c r="Q289" s="35">
        <v>742.62685714285726</v>
      </c>
      <c r="R289" s="35"/>
      <c r="S289" s="35">
        <v>2</v>
      </c>
      <c r="T289" s="35">
        <v>2.2000000000000002</v>
      </c>
      <c r="U289" s="35"/>
      <c r="V289" s="35">
        <v>2.1</v>
      </c>
      <c r="W289" s="51">
        <v>0</v>
      </c>
      <c r="X289" s="51">
        <v>-13.402061855670084</v>
      </c>
      <c r="Y289" s="35">
        <v>165.90600000000001</v>
      </c>
    </row>
    <row r="290" spans="1:25">
      <c r="A290" s="168">
        <f t="shared" si="0"/>
        <v>41994</v>
      </c>
      <c r="B290" s="44">
        <v>0.79024285714285714</v>
      </c>
      <c r="C290" s="35">
        <v>2.75</v>
      </c>
      <c r="D290" s="35">
        <v>2.95</v>
      </c>
      <c r="E290" s="35"/>
      <c r="F290" s="35">
        <v>2.85</v>
      </c>
      <c r="G290" s="51">
        <v>0.88495575221239164</v>
      </c>
      <c r="H290" s="51">
        <v>-14.925373134328353</v>
      </c>
      <c r="I290" s="35">
        <v>225.21921428571429</v>
      </c>
      <c r="J290" s="35"/>
      <c r="K290" s="35">
        <v>9.5</v>
      </c>
      <c r="L290" s="35">
        <v>10.5</v>
      </c>
      <c r="M290" s="35"/>
      <c r="N290" s="35">
        <v>10</v>
      </c>
      <c r="O290" s="51">
        <v>6.3829787234042499</v>
      </c>
      <c r="P290" s="51">
        <v>-4.0767386091127236</v>
      </c>
      <c r="Q290" s="35">
        <v>790.24285714285713</v>
      </c>
      <c r="R290" s="35"/>
      <c r="S290" s="35">
        <v>2</v>
      </c>
      <c r="T290" s="35">
        <v>2.2000000000000002</v>
      </c>
      <c r="U290" s="35"/>
      <c r="V290" s="35">
        <v>2.1</v>
      </c>
      <c r="W290" s="51">
        <v>0</v>
      </c>
      <c r="X290" s="51">
        <v>-11.578947368421041</v>
      </c>
      <c r="Y290" s="35">
        <v>165.95099999999999</v>
      </c>
    </row>
    <row r="291" spans="1:25">
      <c r="A291" s="168">
        <f t="shared" si="0"/>
        <v>42001</v>
      </c>
      <c r="B291" s="44">
        <v>0.78604285714285727</v>
      </c>
      <c r="C291" s="35">
        <v>2.75</v>
      </c>
      <c r="D291" s="35">
        <v>2.95</v>
      </c>
      <c r="E291" s="35"/>
      <c r="F291" s="35">
        <v>2.85</v>
      </c>
      <c r="G291" s="51">
        <v>0</v>
      </c>
      <c r="H291" s="51">
        <v>-14.925373134328353</v>
      </c>
      <c r="I291" s="35">
        <v>224.02221428571431</v>
      </c>
      <c r="J291" s="35"/>
      <c r="K291" s="35">
        <v>9.5</v>
      </c>
      <c r="L291" s="35">
        <v>10.5</v>
      </c>
      <c r="M291" s="35"/>
      <c r="N291" s="35">
        <v>10</v>
      </c>
      <c r="O291" s="51">
        <v>0</v>
      </c>
      <c r="P291" s="51">
        <v>-4.0767386091127236</v>
      </c>
      <c r="Q291" s="35">
        <v>786.04285714285732</v>
      </c>
      <c r="R291" s="35"/>
      <c r="S291" s="35">
        <v>2</v>
      </c>
      <c r="T291" s="35">
        <v>2.2000000000000002</v>
      </c>
      <c r="U291" s="35"/>
      <c r="V291" s="35">
        <v>2.1</v>
      </c>
      <c r="W291" s="51">
        <v>0</v>
      </c>
      <c r="X291" s="51">
        <v>-11.578947368421041</v>
      </c>
      <c r="Y291" s="35">
        <v>165.06900000000005</v>
      </c>
    </row>
    <row r="292" spans="1:25">
      <c r="A292" s="168">
        <f t="shared" si="0"/>
        <v>42008</v>
      </c>
      <c r="B292" s="44">
        <v>0.78154285714285721</v>
      </c>
      <c r="C292" s="35">
        <v>2.75</v>
      </c>
      <c r="D292" s="35">
        <v>2.95</v>
      </c>
      <c r="E292" s="35"/>
      <c r="F292" s="35">
        <v>2.85</v>
      </c>
      <c r="G292" s="12">
        <v>0</v>
      </c>
      <c r="H292" s="12">
        <v>-11.627906976744185</v>
      </c>
      <c r="I292" s="35">
        <v>222.73971428571434</v>
      </c>
      <c r="J292" s="35"/>
      <c r="K292" s="35">
        <v>9</v>
      </c>
      <c r="L292" s="35">
        <v>10</v>
      </c>
      <c r="M292" s="35"/>
      <c r="N292" s="35">
        <v>9.5</v>
      </c>
      <c r="O292" s="12">
        <v>-5</v>
      </c>
      <c r="P292" s="12">
        <v>-2.5641025641025692</v>
      </c>
      <c r="Q292" s="35">
        <v>742.4657142857144</v>
      </c>
      <c r="R292" s="35"/>
      <c r="S292" s="35">
        <v>1.95</v>
      </c>
      <c r="T292" s="35">
        <v>2.2000000000000002</v>
      </c>
      <c r="U292" s="35"/>
      <c r="V292" s="181">
        <v>2.0750000000000002</v>
      </c>
      <c r="W292" s="12">
        <v>-1.1904761904761898</v>
      </c>
      <c r="X292" s="12">
        <v>-8.7912087912087884</v>
      </c>
      <c r="Y292" s="181">
        <v>162.17014285714288</v>
      </c>
    </row>
    <row r="293" spans="1:25">
      <c r="A293" s="168">
        <f t="shared" si="0"/>
        <v>42015</v>
      </c>
      <c r="B293" s="44">
        <v>0.78144285714285722</v>
      </c>
      <c r="C293" s="35">
        <v>2.75</v>
      </c>
      <c r="D293" s="35">
        <v>2.9</v>
      </c>
      <c r="E293" s="35"/>
      <c r="F293" s="35">
        <v>2.8250000000000002</v>
      </c>
      <c r="G293" s="12">
        <v>-0.87719298245613686</v>
      </c>
      <c r="H293" s="12">
        <v>-10.317460317460316</v>
      </c>
      <c r="I293" s="35">
        <v>220.75760714285718</v>
      </c>
      <c r="J293" s="35"/>
      <c r="K293" s="35">
        <v>8</v>
      </c>
      <c r="L293" s="35">
        <v>9</v>
      </c>
      <c r="M293" s="35"/>
      <c r="N293" s="35">
        <v>8.5</v>
      </c>
      <c r="O293" s="12">
        <v>-10.526315789473685</v>
      </c>
      <c r="P293" s="12">
        <v>1.1904761904761898</v>
      </c>
      <c r="Q293" s="35">
        <v>664.22642857142864</v>
      </c>
      <c r="R293" s="35"/>
      <c r="S293" s="35">
        <v>1.9</v>
      </c>
      <c r="T293" s="35">
        <v>2.15</v>
      </c>
      <c r="U293" s="35"/>
      <c r="V293" s="181">
        <v>2.0249999999999999</v>
      </c>
      <c r="W293" s="12">
        <v>-2.409638554216869</v>
      </c>
      <c r="X293" s="12">
        <v>-10.989010989010993</v>
      </c>
      <c r="Y293" s="181">
        <v>158.24217857142858</v>
      </c>
    </row>
    <row r="294" spans="1:25">
      <c r="A294" s="168">
        <f t="shared" si="0"/>
        <v>42022</v>
      </c>
      <c r="B294" s="44">
        <v>0.77222857142857138</v>
      </c>
      <c r="C294" s="35">
        <v>2.75</v>
      </c>
      <c r="D294" s="35">
        <v>2.9</v>
      </c>
      <c r="E294" s="35"/>
      <c r="F294" s="35">
        <v>2.8250000000000002</v>
      </c>
      <c r="G294" s="12">
        <v>0</v>
      </c>
      <c r="H294" s="12">
        <v>-7.3770491803278588</v>
      </c>
      <c r="I294" s="35">
        <v>218.15457142857144</v>
      </c>
      <c r="J294" s="35"/>
      <c r="K294" s="35">
        <v>7</v>
      </c>
      <c r="L294" s="35">
        <v>8.25</v>
      </c>
      <c r="M294" s="35"/>
      <c r="N294" s="35">
        <v>7.625</v>
      </c>
      <c r="O294" s="12">
        <v>-10.294117647058826</v>
      </c>
      <c r="P294" s="12">
        <v>-4.6875</v>
      </c>
      <c r="Q294" s="35">
        <v>588.82428571428568</v>
      </c>
      <c r="R294" s="35"/>
      <c r="S294" s="35">
        <v>1.9</v>
      </c>
      <c r="T294" s="35">
        <v>2.15</v>
      </c>
      <c r="U294" s="35"/>
      <c r="V294" s="181">
        <v>2.0249999999999999</v>
      </c>
      <c r="W294" s="12">
        <v>0</v>
      </c>
      <c r="X294" s="12">
        <v>-10.989010989010993</v>
      </c>
      <c r="Y294" s="181">
        <v>156.3762857142857</v>
      </c>
    </row>
    <row r="295" spans="1:25">
      <c r="A295" s="168">
        <f t="shared" si="0"/>
        <v>42029</v>
      </c>
      <c r="B295" s="44">
        <v>0.75998571428571438</v>
      </c>
      <c r="C295" s="35">
        <v>2.75</v>
      </c>
      <c r="D295" s="35">
        <v>2.9</v>
      </c>
      <c r="E295" s="35"/>
      <c r="F295" s="35">
        <v>2.8250000000000002</v>
      </c>
      <c r="G295" s="12">
        <v>0</v>
      </c>
      <c r="H295" s="12">
        <v>-7.3770491803278588</v>
      </c>
      <c r="I295" s="35">
        <v>214.69596428571433</v>
      </c>
      <c r="J295" s="35"/>
      <c r="K295" s="35">
        <v>7</v>
      </c>
      <c r="L295" s="35">
        <v>8</v>
      </c>
      <c r="M295" s="35"/>
      <c r="N295" s="35">
        <v>7.5</v>
      </c>
      <c r="O295" s="12">
        <v>-1.6393442622950829</v>
      </c>
      <c r="P295" s="12">
        <v>-2.9126213592232943</v>
      </c>
      <c r="Q295" s="35">
        <v>569.98928571428587</v>
      </c>
      <c r="R295" s="35"/>
      <c r="S295" s="35">
        <v>1.9</v>
      </c>
      <c r="T295" s="35">
        <v>2.15</v>
      </c>
      <c r="U295" s="35"/>
      <c r="V295" s="181">
        <v>2.0249999999999999</v>
      </c>
      <c r="W295" s="12">
        <v>0</v>
      </c>
      <c r="X295" s="12">
        <v>-10.989010989010993</v>
      </c>
      <c r="Y295" s="181">
        <v>153.89710714285715</v>
      </c>
    </row>
    <row r="296" spans="1:25">
      <c r="A296" s="168">
        <f t="shared" si="0"/>
        <v>42036</v>
      </c>
      <c r="B296" s="44">
        <v>0.74857857142857143</v>
      </c>
      <c r="C296" s="35">
        <v>2.75</v>
      </c>
      <c r="D296" s="35">
        <v>2.9</v>
      </c>
      <c r="E296" s="35"/>
      <c r="F296" s="35">
        <v>2.8250000000000002</v>
      </c>
      <c r="G296" s="12">
        <v>0</v>
      </c>
      <c r="H296" s="12">
        <v>-8.1300813008130035</v>
      </c>
      <c r="I296" s="35">
        <v>211.47344642857144</v>
      </c>
      <c r="J296" s="35"/>
      <c r="K296" s="35">
        <v>7</v>
      </c>
      <c r="L296" s="35">
        <v>8</v>
      </c>
      <c r="M296" s="35"/>
      <c r="N296" s="35">
        <v>7.5</v>
      </c>
      <c r="O296" s="12">
        <v>0</v>
      </c>
      <c r="P296" s="12">
        <v>-2.9126213592232943</v>
      </c>
      <c r="Q296" s="35">
        <v>561.43392857142851</v>
      </c>
      <c r="R296" s="35"/>
      <c r="S296" s="35">
        <v>1.9</v>
      </c>
      <c r="T296" s="35">
        <v>2.15</v>
      </c>
      <c r="U296" s="35"/>
      <c r="V296" s="181">
        <v>2.0249999999999999</v>
      </c>
      <c r="W296" s="12">
        <v>0</v>
      </c>
      <c r="X296" s="12">
        <v>-10.989010989010993</v>
      </c>
      <c r="Y296" s="181">
        <v>151.58716071428572</v>
      </c>
    </row>
    <row r="297" spans="1:25">
      <c r="A297" s="168">
        <f t="shared" si="0"/>
        <v>42043</v>
      </c>
      <c r="B297" s="44">
        <v>0.75029285714285709</v>
      </c>
      <c r="C297" s="35">
        <v>2.85</v>
      </c>
      <c r="D297" s="35">
        <v>3</v>
      </c>
      <c r="E297" s="35"/>
      <c r="F297" s="35">
        <v>2.9249999999999998</v>
      </c>
      <c r="G297" s="12">
        <v>3.5398230088495382</v>
      </c>
      <c r="H297" s="12">
        <v>-4.8780487804878163</v>
      </c>
      <c r="I297" s="35">
        <v>219.46066071428567</v>
      </c>
      <c r="J297" s="35"/>
      <c r="K297" s="35">
        <v>6.8</v>
      </c>
      <c r="L297" s="35">
        <v>8</v>
      </c>
      <c r="M297" s="35"/>
      <c r="N297" s="35">
        <v>7.4</v>
      </c>
      <c r="O297" s="12">
        <v>-1.3333333333333286</v>
      </c>
      <c r="P297" s="12">
        <v>-2.9508196721311464</v>
      </c>
      <c r="Q297" s="35">
        <v>555.21671428571426</v>
      </c>
      <c r="R297" s="35"/>
      <c r="S297" s="35">
        <v>1.95</v>
      </c>
      <c r="T297" s="35">
        <v>2.2000000000000002</v>
      </c>
      <c r="U297" s="35"/>
      <c r="V297" s="181">
        <v>2.0750000000000002</v>
      </c>
      <c r="W297" s="12">
        <v>2.4691358024691397</v>
      </c>
      <c r="X297" s="12">
        <v>-7.7777777777777715</v>
      </c>
      <c r="Y297" s="181">
        <v>155.68576785714285</v>
      </c>
    </row>
    <row r="298" spans="1:25">
      <c r="A298" s="168">
        <f t="shared" si="0"/>
        <v>42050</v>
      </c>
      <c r="B298" s="44">
        <v>0.74117142857142859</v>
      </c>
      <c r="C298" s="35">
        <v>2.85</v>
      </c>
      <c r="D298" s="35">
        <v>3.05</v>
      </c>
      <c r="E298" s="35"/>
      <c r="F298" s="35">
        <v>2.95</v>
      </c>
      <c r="G298" s="12">
        <v>0.85470085470088009</v>
      </c>
      <c r="H298" s="12">
        <v>0</v>
      </c>
      <c r="I298" s="35">
        <v>218.64557142857146</v>
      </c>
      <c r="J298" s="35"/>
      <c r="K298" s="35">
        <v>6.8</v>
      </c>
      <c r="L298" s="35">
        <v>8</v>
      </c>
      <c r="M298" s="35"/>
      <c r="N298" s="35">
        <v>7.4</v>
      </c>
      <c r="O298" s="12">
        <v>0</v>
      </c>
      <c r="P298" s="12">
        <v>0.68027210884353906</v>
      </c>
      <c r="Q298" s="35">
        <v>548.46685714285718</v>
      </c>
      <c r="R298" s="35"/>
      <c r="S298" s="35">
        <v>1.95</v>
      </c>
      <c r="T298" s="35">
        <v>2.2000000000000002</v>
      </c>
      <c r="U298" s="35"/>
      <c r="V298" s="181">
        <v>2.0750000000000002</v>
      </c>
      <c r="W298" s="12">
        <v>0</v>
      </c>
      <c r="X298" s="12">
        <v>-2.3529411764705799</v>
      </c>
      <c r="Y298" s="181">
        <v>153.79307142857144</v>
      </c>
    </row>
    <row r="299" spans="1:25">
      <c r="A299" s="168">
        <f t="shared" si="0"/>
        <v>42057</v>
      </c>
      <c r="B299" s="44">
        <v>0.73861428571428578</v>
      </c>
      <c r="C299" s="35">
        <v>2.95</v>
      </c>
      <c r="D299" s="35">
        <v>3.15</v>
      </c>
      <c r="E299" s="35"/>
      <c r="F299" s="35">
        <v>3.05</v>
      </c>
      <c r="G299" s="12">
        <v>3.3898305084745743</v>
      </c>
      <c r="H299" s="12">
        <v>3.3898305084745743</v>
      </c>
      <c r="I299" s="35">
        <v>225.27735714285714</v>
      </c>
      <c r="J299" s="35"/>
      <c r="K299" s="35">
        <v>6.85</v>
      </c>
      <c r="L299" s="35">
        <v>8</v>
      </c>
      <c r="M299" s="35"/>
      <c r="N299" s="35">
        <v>7.4249999999999998</v>
      </c>
      <c r="O299" s="12">
        <v>0.3378378378378244</v>
      </c>
      <c r="P299" s="12">
        <v>1.0204081632653157</v>
      </c>
      <c r="Q299" s="35">
        <v>548.42110714285718</v>
      </c>
      <c r="R299" s="35"/>
      <c r="S299" s="35">
        <v>2</v>
      </c>
      <c r="T299" s="35">
        <v>2.25</v>
      </c>
      <c r="U299" s="35"/>
      <c r="V299" s="181">
        <v>2.125</v>
      </c>
      <c r="W299" s="12">
        <v>2.4096385542168548</v>
      </c>
      <c r="X299" s="12">
        <v>3.6585365853658516</v>
      </c>
      <c r="Y299" s="181">
        <v>156.95553571428573</v>
      </c>
    </row>
    <row r="300" spans="1:25">
      <c r="A300" s="168">
        <f t="shared" si="0"/>
        <v>42064</v>
      </c>
      <c r="B300" s="44">
        <v>0.73184285714285724</v>
      </c>
      <c r="C300" s="35">
        <v>3.05</v>
      </c>
      <c r="D300" s="35">
        <v>3.25</v>
      </c>
      <c r="E300" s="35"/>
      <c r="F300" s="35">
        <v>3.15</v>
      </c>
      <c r="G300" s="12">
        <v>3.2786885245901658</v>
      </c>
      <c r="H300" s="12">
        <v>6.7796610169491345</v>
      </c>
      <c r="I300" s="35">
        <v>230.53050000000002</v>
      </c>
      <c r="J300" s="35"/>
      <c r="K300" s="35">
        <v>6.85</v>
      </c>
      <c r="L300" s="35">
        <v>8</v>
      </c>
      <c r="M300" s="35"/>
      <c r="N300" s="35">
        <v>7.4249999999999998</v>
      </c>
      <c r="O300" s="12">
        <v>0</v>
      </c>
      <c r="P300" s="12">
        <v>3.8461538461538396</v>
      </c>
      <c r="Q300" s="35">
        <v>543.39332142857154</v>
      </c>
      <c r="R300" s="35"/>
      <c r="S300" s="35">
        <v>2</v>
      </c>
      <c r="T300" s="35">
        <v>2.2999999999999998</v>
      </c>
      <c r="U300" s="35"/>
      <c r="V300" s="181">
        <v>2.15</v>
      </c>
      <c r="W300" s="12">
        <v>1.1764705882352899</v>
      </c>
      <c r="X300" s="12">
        <v>7.5</v>
      </c>
      <c r="Y300" s="181">
        <v>157.3462142857143</v>
      </c>
    </row>
    <row r="301" spans="1:25">
      <c r="A301" s="168">
        <f t="shared" si="0"/>
        <v>42071</v>
      </c>
      <c r="B301" s="44">
        <v>0.72568571428571438</v>
      </c>
      <c r="C301" s="35">
        <v>3.05</v>
      </c>
      <c r="D301" s="35">
        <v>3.25</v>
      </c>
      <c r="E301" s="35"/>
      <c r="F301" s="35">
        <v>3.15</v>
      </c>
      <c r="G301" s="12">
        <v>0</v>
      </c>
      <c r="H301" s="12">
        <v>7.6923076923076934</v>
      </c>
      <c r="I301" s="35">
        <v>228.59100000000004</v>
      </c>
      <c r="J301" s="35"/>
      <c r="K301" s="35">
        <v>6.85</v>
      </c>
      <c r="L301" s="35">
        <v>8</v>
      </c>
      <c r="M301" s="35"/>
      <c r="N301" s="35">
        <v>7.4249999999999998</v>
      </c>
      <c r="O301" s="12">
        <v>0</v>
      </c>
      <c r="P301" s="12">
        <v>5.3191489361702082</v>
      </c>
      <c r="Q301" s="35">
        <v>538.82164285714293</v>
      </c>
      <c r="R301" s="35"/>
      <c r="S301" s="35">
        <v>2</v>
      </c>
      <c r="T301" s="35">
        <v>2.2999999999999998</v>
      </c>
      <c r="U301" s="35"/>
      <c r="V301" s="181">
        <v>2.15</v>
      </c>
      <c r="W301" s="12">
        <v>0</v>
      </c>
      <c r="X301" s="12">
        <v>8.8607594936708693</v>
      </c>
      <c r="Y301" s="181">
        <v>156.02242857142858</v>
      </c>
    </row>
    <row r="302" spans="1:25">
      <c r="A302" s="168">
        <f t="shared" si="0"/>
        <v>42078</v>
      </c>
      <c r="B302" s="44">
        <v>0.71379285714285712</v>
      </c>
      <c r="C302" s="35">
        <v>3.05</v>
      </c>
      <c r="D302" s="35">
        <v>3.2</v>
      </c>
      <c r="E302" s="35"/>
      <c r="F302" s="35">
        <v>3.125</v>
      </c>
      <c r="G302" s="12">
        <v>-0.79365079365078373</v>
      </c>
      <c r="H302" s="12">
        <v>5.9322033898304909</v>
      </c>
      <c r="I302" s="35">
        <v>223.06026785714286</v>
      </c>
      <c r="J302" s="35"/>
      <c r="K302" s="35">
        <v>6.85</v>
      </c>
      <c r="L302" s="35">
        <v>7.9</v>
      </c>
      <c r="M302" s="35"/>
      <c r="N302" s="35">
        <v>7.375</v>
      </c>
      <c r="O302" s="12">
        <v>-0.67340067340066412</v>
      </c>
      <c r="P302" s="12">
        <v>4.6099290780141899</v>
      </c>
      <c r="Q302" s="35">
        <v>526.42223214285707</v>
      </c>
      <c r="R302" s="35"/>
      <c r="S302" s="35">
        <v>2</v>
      </c>
      <c r="T302" s="35">
        <v>2.25</v>
      </c>
      <c r="U302" s="35"/>
      <c r="V302" s="181">
        <v>2.125</v>
      </c>
      <c r="W302" s="12">
        <v>-1.16279069767441</v>
      </c>
      <c r="X302" s="12">
        <v>7.5949367088607573</v>
      </c>
      <c r="Y302" s="181">
        <v>151.68098214285715</v>
      </c>
    </row>
    <row r="303" spans="1:25">
      <c r="A303" s="168">
        <f t="shared" si="0"/>
        <v>42085</v>
      </c>
      <c r="B303" s="44">
        <v>0.72008571428571433</v>
      </c>
      <c r="C303" s="35">
        <v>3</v>
      </c>
      <c r="D303" s="35">
        <v>3.2</v>
      </c>
      <c r="E303" s="35"/>
      <c r="F303" s="35">
        <v>3.1</v>
      </c>
      <c r="G303" s="12">
        <v>-0.79999999999999716</v>
      </c>
      <c r="H303" s="12">
        <v>-0.79999999999999716</v>
      </c>
      <c r="I303" s="35">
        <v>223.22657142857145</v>
      </c>
      <c r="J303" s="35"/>
      <c r="K303" s="35">
        <v>6.85</v>
      </c>
      <c r="L303" s="35">
        <v>7.9</v>
      </c>
      <c r="M303" s="35"/>
      <c r="N303" s="35">
        <v>7.375</v>
      </c>
      <c r="O303" s="12">
        <v>0</v>
      </c>
      <c r="P303" s="12">
        <v>3.8732394366197269</v>
      </c>
      <c r="Q303" s="35">
        <v>531.06321428571425</v>
      </c>
      <c r="R303" s="35"/>
      <c r="S303" s="35">
        <v>1.95</v>
      </c>
      <c r="T303" s="35">
        <v>2.25</v>
      </c>
      <c r="U303" s="35"/>
      <c r="V303" s="181">
        <v>2.1</v>
      </c>
      <c r="W303" s="12">
        <v>-1.1764705882352899</v>
      </c>
      <c r="X303" s="12">
        <v>1.2048192771084274</v>
      </c>
      <c r="Y303" s="181">
        <v>151.21800000000002</v>
      </c>
    </row>
    <row r="304" spans="1:25">
      <c r="A304" s="168">
        <f t="shared" si="0"/>
        <v>42092</v>
      </c>
      <c r="B304" s="44">
        <v>0.73212857142857135</v>
      </c>
      <c r="C304" s="35">
        <v>3</v>
      </c>
      <c r="D304" s="35">
        <v>3.2</v>
      </c>
      <c r="E304" s="35"/>
      <c r="F304" s="35">
        <v>3.1</v>
      </c>
      <c r="G304" s="12">
        <v>0</v>
      </c>
      <c r="H304" s="12">
        <v>-0.79999999999999716</v>
      </c>
      <c r="I304" s="35">
        <v>226.95985714285715</v>
      </c>
      <c r="J304" s="35"/>
      <c r="K304" s="35">
        <v>7</v>
      </c>
      <c r="L304" s="35">
        <v>8.1999999999999993</v>
      </c>
      <c r="M304" s="35"/>
      <c r="N304" s="35">
        <v>7.6</v>
      </c>
      <c r="O304" s="12">
        <v>3.0508474576271141</v>
      </c>
      <c r="P304" s="12">
        <v>7.042253521126753</v>
      </c>
      <c r="Q304" s="35">
        <v>556.41771428571417</v>
      </c>
      <c r="R304" s="35"/>
      <c r="S304" s="35">
        <v>1.95</v>
      </c>
      <c r="T304" s="35">
        <v>2.25</v>
      </c>
      <c r="U304" s="35"/>
      <c r="V304" s="181">
        <v>2.1</v>
      </c>
      <c r="W304" s="12">
        <v>0</v>
      </c>
      <c r="X304" s="12">
        <v>1.2048192771084274</v>
      </c>
      <c r="Y304" s="181">
        <v>153.74699999999999</v>
      </c>
    </row>
    <row r="305" spans="1:25">
      <c r="A305" s="168">
        <f t="shared" ref="A305:A368" si="1">A304+7</f>
        <v>42099</v>
      </c>
      <c r="B305" s="44">
        <v>0.73045714285714303</v>
      </c>
      <c r="C305" s="35">
        <v>3</v>
      </c>
      <c r="D305" s="35">
        <v>3.2</v>
      </c>
      <c r="E305" s="35"/>
      <c r="F305" s="35">
        <v>3.1</v>
      </c>
      <c r="G305" s="12">
        <v>0</v>
      </c>
      <c r="H305" s="12">
        <v>-0.79999999999999716</v>
      </c>
      <c r="I305" s="35">
        <v>226.44171428571434</v>
      </c>
      <c r="J305" s="35"/>
      <c r="K305" s="35">
        <v>7.25</v>
      </c>
      <c r="L305" s="35">
        <v>8.5</v>
      </c>
      <c r="M305" s="35"/>
      <c r="N305" s="35">
        <v>7.875</v>
      </c>
      <c r="O305" s="12">
        <v>3.6184210526315894</v>
      </c>
      <c r="P305" s="12">
        <v>9.375</v>
      </c>
      <c r="Q305" s="35">
        <v>575.23500000000013</v>
      </c>
      <c r="R305" s="35"/>
      <c r="S305" s="35">
        <v>1.95</v>
      </c>
      <c r="T305" s="35">
        <v>2.25</v>
      </c>
      <c r="U305" s="35"/>
      <c r="V305" s="181">
        <v>2.1</v>
      </c>
      <c r="W305" s="12">
        <v>0</v>
      </c>
      <c r="X305" s="12">
        <v>1.2048192771084274</v>
      </c>
      <c r="Y305" s="181">
        <v>153.39600000000004</v>
      </c>
    </row>
    <row r="306" spans="1:25">
      <c r="A306" s="168">
        <f t="shared" si="1"/>
        <v>42106</v>
      </c>
      <c r="B306" s="44">
        <v>0.72768571428571427</v>
      </c>
      <c r="C306" s="35">
        <v>3</v>
      </c>
      <c r="D306" s="35">
        <v>3.2</v>
      </c>
      <c r="E306" s="35"/>
      <c r="F306" s="35">
        <v>3.1</v>
      </c>
      <c r="G306" s="12">
        <v>0</v>
      </c>
      <c r="H306" s="12">
        <v>-3.125</v>
      </c>
      <c r="I306" s="35">
        <v>225.58257142857144</v>
      </c>
      <c r="J306" s="35"/>
      <c r="K306" s="35">
        <v>7.25</v>
      </c>
      <c r="L306" s="35">
        <v>8.5</v>
      </c>
      <c r="M306" s="35"/>
      <c r="N306" s="35">
        <v>7.875</v>
      </c>
      <c r="O306" s="12">
        <v>0</v>
      </c>
      <c r="P306" s="12">
        <v>0.96153846153845279</v>
      </c>
      <c r="Q306" s="35">
        <v>573.05250000000001</v>
      </c>
      <c r="R306" s="35"/>
      <c r="S306" s="35">
        <v>1.95</v>
      </c>
      <c r="T306" s="35">
        <v>2.25</v>
      </c>
      <c r="U306" s="35"/>
      <c r="V306" s="181">
        <v>2.1</v>
      </c>
      <c r="W306" s="12">
        <v>0</v>
      </c>
      <c r="X306" s="12">
        <v>-1.1764705882352899</v>
      </c>
      <c r="Y306" s="181">
        <v>152.81399999999999</v>
      </c>
    </row>
    <row r="307" spans="1:25">
      <c r="A307" s="168">
        <f t="shared" si="1"/>
        <v>42113</v>
      </c>
      <c r="B307" s="44">
        <v>0.72044285714285716</v>
      </c>
      <c r="C307" s="35">
        <v>3.1</v>
      </c>
      <c r="D307" s="35">
        <v>3.3</v>
      </c>
      <c r="E307" s="35"/>
      <c r="F307" s="35">
        <v>3.2</v>
      </c>
      <c r="G307" s="12">
        <v>3.2258064516128968</v>
      </c>
      <c r="H307" s="12">
        <v>-0.77519379844959246</v>
      </c>
      <c r="I307" s="35">
        <v>230.54171428571428</v>
      </c>
      <c r="J307" s="35"/>
      <c r="K307" s="35">
        <v>7.25</v>
      </c>
      <c r="L307" s="35">
        <v>8.5</v>
      </c>
      <c r="M307" s="35"/>
      <c r="N307" s="35">
        <v>7.875</v>
      </c>
      <c r="O307" s="12">
        <v>0</v>
      </c>
      <c r="P307" s="12">
        <v>-6.25</v>
      </c>
      <c r="Q307" s="35">
        <v>567.34875</v>
      </c>
      <c r="R307" s="35"/>
      <c r="S307" s="35">
        <v>2</v>
      </c>
      <c r="T307" s="35">
        <v>2.25</v>
      </c>
      <c r="U307" s="35"/>
      <c r="V307" s="181">
        <v>2.125</v>
      </c>
      <c r="W307" s="12">
        <v>1.1904761904761898</v>
      </c>
      <c r="X307" s="12">
        <v>0</v>
      </c>
      <c r="Y307" s="181">
        <v>153.09410714285713</v>
      </c>
    </row>
    <row r="308" spans="1:25">
      <c r="A308" s="168">
        <f t="shared" si="1"/>
        <v>42120</v>
      </c>
      <c r="B308" s="44">
        <v>0.71712142857142858</v>
      </c>
      <c r="C308" s="35">
        <v>3.1</v>
      </c>
      <c r="D308" s="35">
        <v>3.3</v>
      </c>
      <c r="E308" s="35"/>
      <c r="F308" s="35">
        <v>3.2</v>
      </c>
      <c r="G308" s="12">
        <v>0</v>
      </c>
      <c r="H308" s="12">
        <v>-0.77519379844959246</v>
      </c>
      <c r="I308" s="35">
        <v>229.47885714285715</v>
      </c>
      <c r="J308" s="35"/>
      <c r="K308" s="35">
        <v>7.3</v>
      </c>
      <c r="L308" s="35">
        <v>8.5</v>
      </c>
      <c r="M308" s="35"/>
      <c r="N308" s="35">
        <v>7.9</v>
      </c>
      <c r="O308" s="12">
        <v>0.31746031746031633</v>
      </c>
      <c r="P308" s="12">
        <v>-3.0674846625766889</v>
      </c>
      <c r="Q308" s="35">
        <v>566.52592857142861</v>
      </c>
      <c r="R308" s="35"/>
      <c r="S308" s="35">
        <v>2</v>
      </c>
      <c r="T308" s="35">
        <v>2.2999999999999998</v>
      </c>
      <c r="U308" s="35"/>
      <c r="V308" s="181">
        <v>2.15</v>
      </c>
      <c r="W308" s="12">
        <v>1.1764705882352899</v>
      </c>
      <c r="X308" s="12">
        <v>2.3809523809523796</v>
      </c>
      <c r="Y308" s="181">
        <v>154.18110714285714</v>
      </c>
    </row>
    <row r="309" spans="1:25">
      <c r="A309" s="168">
        <f t="shared" si="1"/>
        <v>42127</v>
      </c>
      <c r="B309" s="44">
        <v>0.72047142857142865</v>
      </c>
      <c r="C309" s="35">
        <v>2.95</v>
      </c>
      <c r="D309" s="35">
        <v>3.15</v>
      </c>
      <c r="E309" s="35"/>
      <c r="F309" s="35">
        <v>3.05</v>
      </c>
      <c r="G309" s="12">
        <v>-4.6875000000000142</v>
      </c>
      <c r="H309" s="12">
        <v>-8.2706766917293351</v>
      </c>
      <c r="I309" s="35">
        <v>219.74378571428574</v>
      </c>
      <c r="J309" s="35"/>
      <c r="K309" s="35">
        <v>7</v>
      </c>
      <c r="L309" s="35">
        <v>8.1</v>
      </c>
      <c r="M309" s="35"/>
      <c r="N309" s="35">
        <v>7.55</v>
      </c>
      <c r="O309" s="12">
        <v>-4.4303797468354418</v>
      </c>
      <c r="P309" s="12">
        <v>-7.3619631901840563</v>
      </c>
      <c r="Q309" s="35">
        <v>543.95592857142856</v>
      </c>
      <c r="R309" s="35"/>
      <c r="S309" s="35">
        <v>1.8</v>
      </c>
      <c r="T309" s="35">
        <v>2.2000000000000002</v>
      </c>
      <c r="U309" s="35"/>
      <c r="V309" s="181">
        <v>2</v>
      </c>
      <c r="W309" s="12">
        <v>-6.9767441860465169</v>
      </c>
      <c r="X309" s="12">
        <v>-4.7619047619047734</v>
      </c>
      <c r="Y309" s="181">
        <v>144.09428571428572</v>
      </c>
    </row>
    <row r="310" spans="1:25">
      <c r="A310" s="168">
        <f t="shared" si="1"/>
        <v>42134</v>
      </c>
      <c r="B310" s="44">
        <v>0.73366857142857145</v>
      </c>
      <c r="C310" s="35">
        <v>2.95</v>
      </c>
      <c r="D310" s="35">
        <v>3.15</v>
      </c>
      <c r="E310" s="35"/>
      <c r="F310" s="35">
        <v>3.05</v>
      </c>
      <c r="G310" s="12">
        <v>0</v>
      </c>
      <c r="H310" s="12">
        <v>-7.9939668174962293</v>
      </c>
      <c r="I310" s="35">
        <v>223.76891428571426</v>
      </c>
      <c r="J310" s="35"/>
      <c r="K310" s="35">
        <v>7</v>
      </c>
      <c r="L310" s="35">
        <v>8.1</v>
      </c>
      <c r="M310" s="35"/>
      <c r="N310" s="35">
        <v>7.55</v>
      </c>
      <c r="O310" s="12">
        <v>0</v>
      </c>
      <c r="P310" s="12">
        <v>-7.3619631901840563</v>
      </c>
      <c r="Q310" s="35">
        <v>553.91977142857149</v>
      </c>
      <c r="R310" s="35"/>
      <c r="S310" s="35">
        <v>1.8</v>
      </c>
      <c r="T310" s="35">
        <v>2.2000000000000002</v>
      </c>
      <c r="U310" s="35"/>
      <c r="V310" s="181">
        <v>2</v>
      </c>
      <c r="W310" s="12">
        <v>0</v>
      </c>
      <c r="X310" s="12">
        <v>-4.7619047619047734</v>
      </c>
      <c r="Y310" s="181">
        <v>146.73371428571429</v>
      </c>
    </row>
    <row r="311" spans="1:25">
      <c r="A311" s="168">
        <f t="shared" si="1"/>
        <v>42141</v>
      </c>
      <c r="B311" s="44">
        <v>0.72095714285714296</v>
      </c>
      <c r="C311" s="35">
        <v>2.95</v>
      </c>
      <c r="D311" s="35">
        <v>3.15</v>
      </c>
      <c r="E311" s="35"/>
      <c r="F311" s="35">
        <v>3.05</v>
      </c>
      <c r="G311" s="12">
        <v>0</v>
      </c>
      <c r="H311" s="12">
        <v>-6.870229007633597</v>
      </c>
      <c r="I311" s="35">
        <v>219.89192857142859</v>
      </c>
      <c r="J311" s="35"/>
      <c r="K311" s="35">
        <v>7.2</v>
      </c>
      <c r="L311" s="35">
        <v>8.1999999999999993</v>
      </c>
      <c r="M311" s="35"/>
      <c r="N311" s="35">
        <v>7.6999999999999993</v>
      </c>
      <c r="O311" s="12">
        <v>1.9867549668874034</v>
      </c>
      <c r="P311" s="12">
        <v>-4.3478260869565446</v>
      </c>
      <c r="Q311" s="35">
        <v>555.13700000000006</v>
      </c>
      <c r="R311" s="35"/>
      <c r="S311" s="35">
        <v>1.8</v>
      </c>
      <c r="T311" s="35">
        <v>2.2000000000000002</v>
      </c>
      <c r="U311" s="35"/>
      <c r="V311" s="181">
        <v>2</v>
      </c>
      <c r="W311" s="12">
        <v>0</v>
      </c>
      <c r="X311" s="12">
        <v>-4.7619047619047734</v>
      </c>
      <c r="Y311" s="181">
        <v>144.19142857142859</v>
      </c>
    </row>
    <row r="312" spans="1:25">
      <c r="A312" s="168">
        <f t="shared" si="1"/>
        <v>42148</v>
      </c>
      <c r="B312" s="44">
        <v>0.71759285714285714</v>
      </c>
      <c r="C312" s="35">
        <v>3.05</v>
      </c>
      <c r="D312" s="35">
        <v>3.25</v>
      </c>
      <c r="E312" s="35"/>
      <c r="F312" s="35">
        <v>3.15</v>
      </c>
      <c r="G312" s="12">
        <v>3.2786885245901658</v>
      </c>
      <c r="H312" s="12">
        <v>-3.816793893129784</v>
      </c>
      <c r="I312" s="35">
        <v>226.04175000000001</v>
      </c>
      <c r="J312" s="35"/>
      <c r="K312" s="35">
        <v>7.3</v>
      </c>
      <c r="L312" s="35">
        <v>8.4</v>
      </c>
      <c r="M312" s="35"/>
      <c r="N312" s="35">
        <v>7.85</v>
      </c>
      <c r="O312" s="12">
        <v>1.9480519480519405</v>
      </c>
      <c r="P312" s="12">
        <v>-2.4844720496894581</v>
      </c>
      <c r="Q312" s="35">
        <v>563.3103928571428</v>
      </c>
      <c r="R312" s="35"/>
      <c r="S312" s="35">
        <v>1.85</v>
      </c>
      <c r="T312" s="35">
        <v>2.25</v>
      </c>
      <c r="U312" s="35"/>
      <c r="V312" s="181">
        <v>2.0499999999999998</v>
      </c>
      <c r="W312" s="12">
        <v>2.4999999999999858</v>
      </c>
      <c r="X312" s="12">
        <v>-2.3809523809523938</v>
      </c>
      <c r="Y312" s="181">
        <v>147.10653571428568</v>
      </c>
    </row>
    <row r="313" spans="1:25">
      <c r="A313" s="168">
        <f t="shared" si="1"/>
        <v>42155</v>
      </c>
      <c r="B313" s="44">
        <v>0.71297142857142859</v>
      </c>
      <c r="C313" s="35">
        <v>3.1</v>
      </c>
      <c r="D313" s="35">
        <v>3.25</v>
      </c>
      <c r="E313" s="35"/>
      <c r="F313" s="35">
        <v>3.1749999999999998</v>
      </c>
      <c r="G313" s="12">
        <v>0.79365079365078373</v>
      </c>
      <c r="H313" s="12">
        <v>-5.925925925925938</v>
      </c>
      <c r="I313" s="35">
        <v>226.36842857142855</v>
      </c>
      <c r="J313" s="35"/>
      <c r="K313" s="35">
        <v>6.95</v>
      </c>
      <c r="L313" s="35">
        <v>8.3000000000000007</v>
      </c>
      <c r="M313" s="35"/>
      <c r="N313" s="35">
        <v>7.625</v>
      </c>
      <c r="O313" s="12">
        <v>-2.866242038216555</v>
      </c>
      <c r="P313" s="12">
        <v>-8.1325301204819453</v>
      </c>
      <c r="Q313" s="35">
        <v>543.64071428571435</v>
      </c>
      <c r="R313" s="35"/>
      <c r="S313" s="35">
        <v>1.85</v>
      </c>
      <c r="T313" s="35">
        <v>2.25</v>
      </c>
      <c r="U313" s="35"/>
      <c r="V313" s="181">
        <v>2.0499999999999998</v>
      </c>
      <c r="W313" s="12">
        <v>0</v>
      </c>
      <c r="X313" s="12">
        <v>-5.7471264367816133</v>
      </c>
      <c r="Y313" s="181">
        <v>146.15914285714285</v>
      </c>
    </row>
    <row r="314" spans="1:25">
      <c r="A314" s="168">
        <f t="shared" si="1"/>
        <v>42162</v>
      </c>
      <c r="B314" s="44">
        <v>0.72697857142857136</v>
      </c>
      <c r="C314" s="35">
        <v>3.1</v>
      </c>
      <c r="D314" s="35">
        <v>3.25</v>
      </c>
      <c r="E314" s="35"/>
      <c r="F314" s="35">
        <v>3.1749999999999998</v>
      </c>
      <c r="G314" s="12">
        <v>0</v>
      </c>
      <c r="H314" s="12">
        <v>-5.925925925925938</v>
      </c>
      <c r="I314" s="35">
        <v>230.81569642857139</v>
      </c>
      <c r="J314" s="35"/>
      <c r="K314" s="35">
        <v>6.95</v>
      </c>
      <c r="L314" s="35">
        <v>8.1999999999999993</v>
      </c>
      <c r="M314" s="35"/>
      <c r="N314" s="35">
        <v>7.5749999999999993</v>
      </c>
      <c r="O314" s="12">
        <v>-0.65573770491805305</v>
      </c>
      <c r="P314" s="12">
        <v>-11.143695014662768</v>
      </c>
      <c r="Q314" s="35">
        <v>550.68626785714275</v>
      </c>
      <c r="R314" s="35"/>
      <c r="S314" s="35">
        <v>1.85</v>
      </c>
      <c r="T314" s="35">
        <v>2.25</v>
      </c>
      <c r="U314" s="35"/>
      <c r="V314" s="181">
        <v>2.0499999999999998</v>
      </c>
      <c r="W314" s="12">
        <v>0</v>
      </c>
      <c r="X314" s="12">
        <v>-5.7471264367816133</v>
      </c>
      <c r="Y314" s="181">
        <v>149.03060714285712</v>
      </c>
    </row>
    <row r="315" spans="1:25">
      <c r="A315" s="168">
        <f t="shared" si="1"/>
        <v>42169</v>
      </c>
      <c r="B315" s="44">
        <v>0.72898571428571424</v>
      </c>
      <c r="C315" s="35">
        <v>3.15</v>
      </c>
      <c r="D315" s="35">
        <v>3.3</v>
      </c>
      <c r="E315" s="35"/>
      <c r="F315" s="35">
        <v>3.2249999999999996</v>
      </c>
      <c r="G315" s="12">
        <v>1.5748031496062964</v>
      </c>
      <c r="H315" s="12">
        <v>-4.4444444444444571</v>
      </c>
      <c r="I315" s="35">
        <v>235.09789285714282</v>
      </c>
      <c r="J315" s="35"/>
      <c r="K315" s="35">
        <v>6.95</v>
      </c>
      <c r="L315" s="35">
        <v>8.1999999999999993</v>
      </c>
      <c r="M315" s="35"/>
      <c r="N315" s="35">
        <v>7.5749999999999993</v>
      </c>
      <c r="O315" s="12">
        <v>0</v>
      </c>
      <c r="P315" s="12">
        <v>-11.143695014662768</v>
      </c>
      <c r="Q315" s="35">
        <v>552.20667857142848</v>
      </c>
      <c r="R315" s="35"/>
      <c r="S315" s="35">
        <v>1.85</v>
      </c>
      <c r="T315" s="35">
        <v>2.25</v>
      </c>
      <c r="U315" s="35"/>
      <c r="V315" s="181">
        <v>2.0499999999999998</v>
      </c>
      <c r="W315" s="12">
        <v>0</v>
      </c>
      <c r="X315" s="12">
        <v>-5.7471264367816133</v>
      </c>
      <c r="Y315" s="181">
        <v>149.44207142857141</v>
      </c>
    </row>
    <row r="316" spans="1:25">
      <c r="A316" s="168">
        <f t="shared" si="1"/>
        <v>42176</v>
      </c>
      <c r="B316" s="44">
        <v>0.71808571428571433</v>
      </c>
      <c r="C316" s="35">
        <v>3.2</v>
      </c>
      <c r="D316" s="35">
        <v>3.35</v>
      </c>
      <c r="E316" s="35"/>
      <c r="F316" s="35">
        <v>3.2750000000000004</v>
      </c>
      <c r="G316" s="12">
        <v>1.550387596899256</v>
      </c>
      <c r="H316" s="12">
        <v>-2.9629629629629619</v>
      </c>
      <c r="I316" s="35">
        <v>235.17307142857149</v>
      </c>
      <c r="J316" s="35"/>
      <c r="K316" s="35">
        <v>7</v>
      </c>
      <c r="L316" s="35">
        <v>8.1999999999999993</v>
      </c>
      <c r="M316" s="35"/>
      <c r="N316" s="35">
        <v>7.6</v>
      </c>
      <c r="O316" s="12">
        <v>0.33003300330034335</v>
      </c>
      <c r="P316" s="12">
        <v>-6.461538461538467</v>
      </c>
      <c r="Q316" s="35">
        <v>545.74514285714292</v>
      </c>
      <c r="R316" s="35"/>
      <c r="S316" s="35">
        <v>1.85</v>
      </c>
      <c r="T316" s="35">
        <v>2.2999999999999998</v>
      </c>
      <c r="U316" s="35"/>
      <c r="V316" s="181">
        <v>2.0750000000000002</v>
      </c>
      <c r="W316" s="12">
        <v>1.2195121951219789</v>
      </c>
      <c r="X316" s="12">
        <v>-4.5977011494252764</v>
      </c>
      <c r="Y316" s="181">
        <v>149.00278571428572</v>
      </c>
    </row>
    <row r="317" spans="1:25">
      <c r="A317" s="168">
        <f t="shared" si="1"/>
        <v>42183</v>
      </c>
      <c r="B317" s="44">
        <v>0.7127714285714285</v>
      </c>
      <c r="C317" s="35">
        <v>3.1</v>
      </c>
      <c r="D317" s="35">
        <v>3.3</v>
      </c>
      <c r="E317" s="35"/>
      <c r="F317" s="35">
        <v>3.2</v>
      </c>
      <c r="G317" s="12">
        <v>-2.2900763358778704</v>
      </c>
      <c r="H317" s="12">
        <v>-7.2463768115942031</v>
      </c>
      <c r="I317" s="35">
        <v>228.08685714285716</v>
      </c>
      <c r="J317" s="35"/>
      <c r="K317" s="35">
        <v>6.9</v>
      </c>
      <c r="L317" s="35">
        <v>8</v>
      </c>
      <c r="M317" s="35"/>
      <c r="N317" s="35">
        <v>7.45</v>
      </c>
      <c r="O317" s="12">
        <v>-1.9736842105263008</v>
      </c>
      <c r="P317" s="12">
        <v>-8.3076923076923066</v>
      </c>
      <c r="Q317" s="35">
        <v>531.01471428571426</v>
      </c>
      <c r="R317" s="35"/>
      <c r="S317" s="35">
        <v>1.8</v>
      </c>
      <c r="T317" s="35">
        <v>2.25</v>
      </c>
      <c r="U317" s="35"/>
      <c r="V317" s="181">
        <v>2.0249999999999999</v>
      </c>
      <c r="W317" s="12">
        <v>-2.409638554216869</v>
      </c>
      <c r="X317" s="12">
        <v>-7.9545454545454675</v>
      </c>
      <c r="Y317" s="181">
        <v>144.33621428571425</v>
      </c>
    </row>
    <row r="318" spans="1:25">
      <c r="A318" s="168">
        <f t="shared" si="1"/>
        <v>42190</v>
      </c>
      <c r="B318" s="44">
        <v>0.71027142857142866</v>
      </c>
      <c r="C318" s="35">
        <v>3</v>
      </c>
      <c r="D318" s="35">
        <v>3.25</v>
      </c>
      <c r="E318" s="35"/>
      <c r="F318" s="35">
        <v>3.125</v>
      </c>
      <c r="G318" s="12">
        <v>-2.34375</v>
      </c>
      <c r="H318" s="12">
        <v>-10.714285714285708</v>
      </c>
      <c r="I318" s="35">
        <v>221.95982142857144</v>
      </c>
      <c r="J318" s="35"/>
      <c r="K318" s="35">
        <v>6.8</v>
      </c>
      <c r="L318" s="35">
        <v>7.8</v>
      </c>
      <c r="M318" s="35"/>
      <c r="N318" s="35">
        <v>7.3</v>
      </c>
      <c r="O318" s="12">
        <v>-2.0134228187919518</v>
      </c>
      <c r="P318" s="12">
        <v>-8.75</v>
      </c>
      <c r="Q318" s="35">
        <v>518.49814285714297</v>
      </c>
      <c r="R318" s="35"/>
      <c r="S318" s="35">
        <v>1.75</v>
      </c>
      <c r="T318" s="35">
        <v>2.25</v>
      </c>
      <c r="U318" s="35"/>
      <c r="V318" s="181">
        <v>2</v>
      </c>
      <c r="W318" s="12">
        <v>-1.2345679012345556</v>
      </c>
      <c r="X318" s="12">
        <v>-11.111111111111114</v>
      </c>
      <c r="Y318" s="181">
        <v>142.05428571428573</v>
      </c>
    </row>
    <row r="319" spans="1:25">
      <c r="A319" s="168">
        <f t="shared" si="1"/>
        <v>42197</v>
      </c>
      <c r="B319" s="44">
        <v>0.71462857142857139</v>
      </c>
      <c r="C319" s="35">
        <v>2.95</v>
      </c>
      <c r="D319" s="35">
        <v>3.2</v>
      </c>
      <c r="E319" s="35"/>
      <c r="F319" s="35">
        <v>3.0750000000000002</v>
      </c>
      <c r="G319" s="12">
        <v>-1.5999999999999943</v>
      </c>
      <c r="H319" s="12">
        <v>-10.869565217391312</v>
      </c>
      <c r="I319" s="35">
        <v>219.74828571428571</v>
      </c>
      <c r="J319" s="35"/>
      <c r="K319" s="35">
        <v>6.75</v>
      </c>
      <c r="L319" s="35">
        <v>7.8</v>
      </c>
      <c r="M319" s="35"/>
      <c r="N319" s="35">
        <v>7.2750000000000004</v>
      </c>
      <c r="O319" s="12">
        <v>-0.3424657534246478</v>
      </c>
      <c r="P319" s="12">
        <v>-6.7307692307692406</v>
      </c>
      <c r="Q319" s="35">
        <v>519.89228571428566</v>
      </c>
      <c r="R319" s="35"/>
      <c r="S319" s="35">
        <v>1.75</v>
      </c>
      <c r="T319" s="35">
        <v>2.25</v>
      </c>
      <c r="U319" s="35"/>
      <c r="V319" s="181">
        <v>2</v>
      </c>
      <c r="W319" s="12">
        <v>0</v>
      </c>
      <c r="X319" s="12">
        <v>-11.111111111111114</v>
      </c>
      <c r="Y319" s="181">
        <v>142.92571428571426</v>
      </c>
    </row>
    <row r="320" spans="1:25">
      <c r="A320" s="168">
        <f t="shared" si="1"/>
        <v>42204</v>
      </c>
      <c r="B320" s="44">
        <v>0.70569999999999999</v>
      </c>
      <c r="C320" s="35">
        <v>2.95</v>
      </c>
      <c r="D320" s="35">
        <v>3.2</v>
      </c>
      <c r="E320" s="35"/>
      <c r="F320" s="35">
        <v>3.0750000000000002</v>
      </c>
      <c r="G320" s="12">
        <v>0</v>
      </c>
      <c r="H320" s="12">
        <v>-8.2089552238805936</v>
      </c>
      <c r="I320" s="35">
        <v>217.00275000000002</v>
      </c>
      <c r="J320" s="35"/>
      <c r="K320" s="35">
        <v>6.75</v>
      </c>
      <c r="L320" s="35">
        <v>7.8</v>
      </c>
      <c r="M320" s="35"/>
      <c r="N320" s="35">
        <v>7.2750000000000004</v>
      </c>
      <c r="O320" s="12">
        <v>0</v>
      </c>
      <c r="P320" s="12">
        <v>-4.2763157894736707</v>
      </c>
      <c r="Q320" s="35">
        <v>513.39675</v>
      </c>
      <c r="R320" s="35"/>
      <c r="S320" s="35">
        <v>1.75</v>
      </c>
      <c r="T320" s="35">
        <v>2.25</v>
      </c>
      <c r="U320" s="35"/>
      <c r="V320" s="181">
        <v>2</v>
      </c>
      <c r="W320" s="12">
        <v>0</v>
      </c>
      <c r="X320" s="12">
        <v>-10.112359550561806</v>
      </c>
      <c r="Y320" s="181">
        <v>141.13999999999999</v>
      </c>
    </row>
    <row r="321" spans="1:25">
      <c r="A321" s="168">
        <f t="shared" si="1"/>
        <v>42211</v>
      </c>
      <c r="B321" s="44">
        <v>0.70150000000000001</v>
      </c>
      <c r="C321" s="35">
        <v>2.75</v>
      </c>
      <c r="D321" s="35">
        <v>3.2</v>
      </c>
      <c r="E321" s="35"/>
      <c r="F321" s="35">
        <v>2.9750000000000001</v>
      </c>
      <c r="G321" s="12">
        <v>-3.2520325203252156</v>
      </c>
      <c r="H321" s="12">
        <v>-8.4615384615384528</v>
      </c>
      <c r="I321" s="35">
        <v>208.69625000000002</v>
      </c>
      <c r="J321" s="35"/>
      <c r="K321" s="35">
        <v>6.75</v>
      </c>
      <c r="L321" s="35">
        <v>7.8</v>
      </c>
      <c r="M321" s="35"/>
      <c r="N321" s="35">
        <v>7.2750000000000004</v>
      </c>
      <c r="O321" s="12">
        <v>0</v>
      </c>
      <c r="P321" s="12">
        <v>-2.6755852842809276</v>
      </c>
      <c r="Q321" s="35">
        <v>510.34125</v>
      </c>
      <c r="R321" s="35"/>
      <c r="S321" s="35">
        <v>1.75</v>
      </c>
      <c r="T321" s="35">
        <v>2.25</v>
      </c>
      <c r="U321" s="35"/>
      <c r="V321" s="181">
        <v>2</v>
      </c>
      <c r="W321" s="12">
        <v>0</v>
      </c>
      <c r="X321" s="12">
        <v>-6.9767441860465169</v>
      </c>
      <c r="Y321" s="181">
        <v>140.30000000000001</v>
      </c>
    </row>
    <row r="322" spans="1:25">
      <c r="A322" s="168">
        <f t="shared" si="1"/>
        <v>42218</v>
      </c>
      <c r="B322" s="44">
        <v>0.70592857142857135</v>
      </c>
      <c r="C322" s="35">
        <v>2.75</v>
      </c>
      <c r="D322" s="35">
        <v>3.2</v>
      </c>
      <c r="E322" s="35"/>
      <c r="F322" s="35">
        <v>2.9750000000000001</v>
      </c>
      <c r="G322" s="12">
        <v>0</v>
      </c>
      <c r="H322" s="12">
        <v>-8.4615384615384528</v>
      </c>
      <c r="I322" s="35">
        <v>210.01374999999999</v>
      </c>
      <c r="J322" s="35"/>
      <c r="K322" s="35">
        <v>6.75</v>
      </c>
      <c r="L322" s="35">
        <v>7.8</v>
      </c>
      <c r="M322" s="35"/>
      <c r="N322" s="35">
        <v>7.2750000000000004</v>
      </c>
      <c r="O322" s="12">
        <v>0</v>
      </c>
      <c r="P322" s="12">
        <v>-1.3559322033898269</v>
      </c>
      <c r="Q322" s="35">
        <v>513.56303571428566</v>
      </c>
      <c r="R322" s="35"/>
      <c r="S322" s="35">
        <v>1.75</v>
      </c>
      <c r="T322" s="35">
        <v>2.25</v>
      </c>
      <c r="U322" s="35"/>
      <c r="V322" s="181">
        <v>2</v>
      </c>
      <c r="W322" s="12">
        <v>0</v>
      </c>
      <c r="X322" s="12">
        <v>-6.9767441860465169</v>
      </c>
      <c r="Y322" s="181">
        <v>141.18571428571428</v>
      </c>
    </row>
    <row r="323" spans="1:25">
      <c r="A323" s="168">
        <f t="shared" si="1"/>
        <v>42225</v>
      </c>
      <c r="B323" s="44">
        <v>0.70250714285714277</v>
      </c>
      <c r="C323" s="35">
        <v>2.75</v>
      </c>
      <c r="D323" s="35">
        <v>3.2</v>
      </c>
      <c r="E323" s="35"/>
      <c r="F323" s="35">
        <v>2.9750000000000001</v>
      </c>
      <c r="G323" s="12">
        <v>0</v>
      </c>
      <c r="H323" s="12">
        <v>-8.4615384615384528</v>
      </c>
      <c r="I323" s="35">
        <v>208.99587499999996</v>
      </c>
      <c r="J323" s="35"/>
      <c r="K323" s="35">
        <v>6.75</v>
      </c>
      <c r="L323" s="35">
        <v>7.8</v>
      </c>
      <c r="M323" s="35"/>
      <c r="N323" s="35">
        <v>7.2750000000000004</v>
      </c>
      <c r="O323" s="12">
        <v>0</v>
      </c>
      <c r="P323" s="12">
        <v>-1.3559322033898269</v>
      </c>
      <c r="Q323" s="35">
        <v>511.07394642857133</v>
      </c>
      <c r="R323" s="35"/>
      <c r="S323" s="35">
        <v>1.75</v>
      </c>
      <c r="T323" s="35">
        <v>2.25</v>
      </c>
      <c r="U323" s="35"/>
      <c r="V323" s="181">
        <v>2</v>
      </c>
      <c r="W323" s="12">
        <v>0</v>
      </c>
      <c r="X323" s="12">
        <v>-6.9767441860465169</v>
      </c>
      <c r="Y323" s="181">
        <v>140.50142857142856</v>
      </c>
    </row>
    <row r="324" spans="1:25">
      <c r="A324" s="168">
        <f t="shared" si="1"/>
        <v>42232</v>
      </c>
      <c r="B324" s="44">
        <v>0.71078571428571435</v>
      </c>
      <c r="C324" s="35">
        <v>2.75</v>
      </c>
      <c r="D324" s="35">
        <v>3.1</v>
      </c>
      <c r="E324" s="35"/>
      <c r="F324" s="35">
        <v>2.9249999999999998</v>
      </c>
      <c r="G324" s="12">
        <v>-1.6806722689075713</v>
      </c>
      <c r="H324" s="12">
        <v>-10.000000000000014</v>
      </c>
      <c r="I324" s="35">
        <v>207.90482142857144</v>
      </c>
      <c r="J324" s="35"/>
      <c r="K324" s="35">
        <v>7</v>
      </c>
      <c r="L324" s="35">
        <v>7.8</v>
      </c>
      <c r="M324" s="35"/>
      <c r="N324" s="35">
        <v>7.4</v>
      </c>
      <c r="O324" s="12">
        <v>1.7182130584192379</v>
      </c>
      <c r="P324" s="12">
        <v>0.33898305084744607</v>
      </c>
      <c r="Q324" s="35">
        <v>525.98142857142864</v>
      </c>
      <c r="R324" s="35"/>
      <c r="S324" s="35">
        <v>1.75</v>
      </c>
      <c r="T324" s="35">
        <v>2.25</v>
      </c>
      <c r="U324" s="35"/>
      <c r="V324" s="181">
        <v>2</v>
      </c>
      <c r="W324" s="12">
        <v>0</v>
      </c>
      <c r="X324" s="12">
        <v>-6.9767441860465169</v>
      </c>
      <c r="Y324" s="181">
        <v>142.15714285714287</v>
      </c>
    </row>
    <row r="325" spans="1:25">
      <c r="A325" s="168">
        <f t="shared" si="1"/>
        <v>42239</v>
      </c>
      <c r="B325" s="44">
        <v>0.71250000000000002</v>
      </c>
      <c r="C325" s="35">
        <v>2.75</v>
      </c>
      <c r="D325" s="35">
        <v>3.05</v>
      </c>
      <c r="E325" s="35"/>
      <c r="F325" s="35">
        <v>2.9</v>
      </c>
      <c r="G325" s="12">
        <v>-0.85470085470085166</v>
      </c>
      <c r="H325" s="12">
        <v>-9.3750000000000142</v>
      </c>
      <c r="I325" s="35">
        <v>206.625</v>
      </c>
      <c r="J325" s="35"/>
      <c r="K325" s="35">
        <v>7</v>
      </c>
      <c r="L325" s="35">
        <v>7.8</v>
      </c>
      <c r="M325" s="35"/>
      <c r="N325" s="35">
        <v>7.4</v>
      </c>
      <c r="O325" s="12">
        <v>0</v>
      </c>
      <c r="P325" s="12">
        <v>0.33898305084744607</v>
      </c>
      <c r="Q325" s="35">
        <v>527.25000000000011</v>
      </c>
      <c r="R325" s="35"/>
      <c r="S325" s="35">
        <v>1.75</v>
      </c>
      <c r="T325" s="35">
        <v>2.2000000000000002</v>
      </c>
      <c r="U325" s="35"/>
      <c r="V325" s="181">
        <v>1.9750000000000001</v>
      </c>
      <c r="W325" s="12">
        <v>-1.25</v>
      </c>
      <c r="X325" s="12">
        <v>-8.1395348837209269</v>
      </c>
      <c r="Y325" s="181">
        <v>140.71875</v>
      </c>
    </row>
    <row r="326" spans="1:25">
      <c r="A326" s="168">
        <f t="shared" si="1"/>
        <v>42246</v>
      </c>
      <c r="B326" s="44">
        <v>0.72939999999999994</v>
      </c>
      <c r="C326" s="35">
        <v>2.75</v>
      </c>
      <c r="D326" s="35">
        <v>3.05</v>
      </c>
      <c r="E326" s="35"/>
      <c r="F326" s="35">
        <v>2.9</v>
      </c>
      <c r="G326" s="12">
        <v>0</v>
      </c>
      <c r="H326" s="12">
        <v>-8.6614173228346374</v>
      </c>
      <c r="I326" s="35">
        <v>211.52599999999998</v>
      </c>
      <c r="J326" s="35"/>
      <c r="K326" s="35">
        <v>7</v>
      </c>
      <c r="L326" s="35">
        <v>7.8</v>
      </c>
      <c r="M326" s="35"/>
      <c r="N326" s="35">
        <v>7.4</v>
      </c>
      <c r="O326" s="12">
        <v>0</v>
      </c>
      <c r="P326" s="12">
        <v>0.33898305084744607</v>
      </c>
      <c r="Q326" s="35">
        <v>539.75599999999997</v>
      </c>
      <c r="R326" s="35"/>
      <c r="S326" s="35">
        <v>1.75</v>
      </c>
      <c r="T326" s="35">
        <v>2.2000000000000002</v>
      </c>
      <c r="U326" s="35"/>
      <c r="V326" s="181">
        <v>1.9750000000000001</v>
      </c>
      <c r="W326" s="12">
        <v>0</v>
      </c>
      <c r="X326" s="12">
        <v>-9.195402298850567</v>
      </c>
      <c r="Y326" s="181">
        <v>144.0565</v>
      </c>
    </row>
    <row r="327" spans="1:25">
      <c r="A327" s="168">
        <f t="shared" si="1"/>
        <v>42253</v>
      </c>
      <c r="B327" s="44">
        <v>0.73240428571428573</v>
      </c>
      <c r="C327" s="35">
        <v>2.9</v>
      </c>
      <c r="D327" s="35">
        <v>3.15</v>
      </c>
      <c r="E327" s="35"/>
      <c r="F327" s="35">
        <v>3.0249999999999999</v>
      </c>
      <c r="G327" s="12">
        <v>4.3103448275862064</v>
      </c>
      <c r="H327" s="12">
        <v>-4.7244094488189035</v>
      </c>
      <c r="I327" s="35">
        <v>221.55229642857142</v>
      </c>
      <c r="J327" s="35"/>
      <c r="K327" s="35">
        <v>7</v>
      </c>
      <c r="L327" s="35">
        <v>7.8</v>
      </c>
      <c r="M327" s="35"/>
      <c r="N327" s="35">
        <v>7.4</v>
      </c>
      <c r="O327" s="12">
        <v>0</v>
      </c>
      <c r="P327" s="12">
        <v>1.0238907849829531</v>
      </c>
      <c r="Q327" s="35">
        <v>541.97917142857148</v>
      </c>
      <c r="R327" s="35"/>
      <c r="S327" s="35">
        <v>1.75</v>
      </c>
      <c r="T327" s="35">
        <v>2.2000000000000002</v>
      </c>
      <c r="U327" s="35"/>
      <c r="V327" s="181">
        <v>1.9750000000000001</v>
      </c>
      <c r="W327" s="12">
        <v>0</v>
      </c>
      <c r="X327" s="12">
        <v>-11.235955056179776</v>
      </c>
      <c r="Y327" s="181">
        <v>144.64984642857144</v>
      </c>
    </row>
    <row r="328" spans="1:25">
      <c r="A328" s="168">
        <f t="shared" si="1"/>
        <v>42260</v>
      </c>
      <c r="B328" s="44">
        <v>0.72844285714285717</v>
      </c>
      <c r="C328" s="35">
        <v>3</v>
      </c>
      <c r="D328" s="35">
        <v>3.25</v>
      </c>
      <c r="E328" s="35"/>
      <c r="F328" s="35">
        <v>3.125</v>
      </c>
      <c r="G328" s="12">
        <v>3.305785123966956</v>
      </c>
      <c r="H328" s="12">
        <v>-1.5748031496062964</v>
      </c>
      <c r="I328" s="35">
        <v>227.63839285714286</v>
      </c>
      <c r="J328" s="35"/>
      <c r="K328" s="35">
        <v>7.2</v>
      </c>
      <c r="L328" s="35">
        <v>8</v>
      </c>
      <c r="M328" s="35"/>
      <c r="N328" s="35">
        <v>7.6</v>
      </c>
      <c r="O328" s="12">
        <v>2.7027027027026946</v>
      </c>
      <c r="P328" s="12">
        <v>3.7542662116041043</v>
      </c>
      <c r="Q328" s="35">
        <v>553.61657142857143</v>
      </c>
      <c r="R328" s="35"/>
      <c r="S328" s="35">
        <v>1.85</v>
      </c>
      <c r="T328" s="35">
        <v>2.25</v>
      </c>
      <c r="U328" s="35"/>
      <c r="V328" s="181">
        <v>2.0499999999999998</v>
      </c>
      <c r="W328" s="12">
        <v>3.7974683544303502</v>
      </c>
      <c r="X328" s="12">
        <v>-7.8651685393258504</v>
      </c>
      <c r="Y328" s="181">
        <v>149.3307857142857</v>
      </c>
    </row>
    <row r="329" spans="1:25">
      <c r="A329" s="168">
        <f t="shared" si="1"/>
        <v>42267</v>
      </c>
      <c r="B329" s="44">
        <v>0.73050000000000004</v>
      </c>
      <c r="C329" s="35">
        <v>3.05</v>
      </c>
      <c r="D329" s="35">
        <v>3.3</v>
      </c>
      <c r="E329" s="35"/>
      <c r="F329" s="35">
        <v>3.1749999999999998</v>
      </c>
      <c r="G329" s="12">
        <v>1.5999999999999943</v>
      </c>
      <c r="H329" s="12">
        <v>2.4193548387096797</v>
      </c>
      <c r="I329" s="35">
        <v>231.93375</v>
      </c>
      <c r="J329" s="35"/>
      <c r="K329" s="35">
        <v>7.3</v>
      </c>
      <c r="L329" s="35">
        <v>8</v>
      </c>
      <c r="M329" s="35"/>
      <c r="N329" s="35">
        <v>7.65</v>
      </c>
      <c r="O329" s="12">
        <v>0.65789473684212396</v>
      </c>
      <c r="P329" s="12">
        <v>5.5172413793103487</v>
      </c>
      <c r="Q329" s="35">
        <v>558.83249999999998</v>
      </c>
      <c r="R329" s="35"/>
      <c r="S329" s="35">
        <v>1.88</v>
      </c>
      <c r="T329" s="35">
        <v>2.25</v>
      </c>
      <c r="U329" s="35"/>
      <c r="V329" s="181">
        <v>2.0649999999999999</v>
      </c>
      <c r="W329" s="12">
        <v>0.73170731707317316</v>
      </c>
      <c r="X329" s="12">
        <v>-6.1363636363636545</v>
      </c>
      <c r="Y329" s="181">
        <v>150.84825000000001</v>
      </c>
    </row>
    <row r="330" spans="1:25">
      <c r="A330" s="168">
        <f t="shared" si="1"/>
        <v>42274</v>
      </c>
      <c r="B330" s="44">
        <v>0.73061428571428577</v>
      </c>
      <c r="C330" s="35">
        <v>3.05</v>
      </c>
      <c r="D330" s="35">
        <v>3.25</v>
      </c>
      <c r="E330" s="35"/>
      <c r="F330" s="35">
        <v>3.15</v>
      </c>
      <c r="G330" s="12">
        <v>-0.7874015748031411</v>
      </c>
      <c r="H330" s="12">
        <v>5.8823529411764781</v>
      </c>
      <c r="I330" s="35">
        <v>230.14350000000002</v>
      </c>
      <c r="J330" s="35"/>
      <c r="K330" s="35">
        <v>7.3</v>
      </c>
      <c r="L330" s="35">
        <v>8</v>
      </c>
      <c r="M330" s="35"/>
      <c r="N330" s="35">
        <v>7.65</v>
      </c>
      <c r="O330" s="12">
        <v>0</v>
      </c>
      <c r="P330" s="12">
        <v>5.8823529411764781</v>
      </c>
      <c r="Q330" s="35">
        <v>558.91992857142873</v>
      </c>
      <c r="R330" s="35"/>
      <c r="S330" s="35">
        <v>1.85</v>
      </c>
      <c r="T330" s="35">
        <v>2.25</v>
      </c>
      <c r="U330" s="35"/>
      <c r="V330" s="181">
        <v>2.0499999999999998</v>
      </c>
      <c r="W330" s="12">
        <v>-0.72639225181599443</v>
      </c>
      <c r="X330" s="12">
        <v>-4.6511627906976827</v>
      </c>
      <c r="Y330" s="181">
        <v>149.77592857142855</v>
      </c>
    </row>
    <row r="331" spans="1:25">
      <c r="A331" s="168">
        <f t="shared" si="1"/>
        <v>42281</v>
      </c>
      <c r="B331" s="44">
        <v>0.73655000000000004</v>
      </c>
      <c r="C331" s="35">
        <v>2.95</v>
      </c>
      <c r="D331" s="35">
        <v>3.15</v>
      </c>
      <c r="E331" s="35"/>
      <c r="F331" s="35">
        <v>3.05</v>
      </c>
      <c r="G331" s="12">
        <v>-3.1746031746031775</v>
      </c>
      <c r="H331" s="12">
        <v>4.2735042735042867</v>
      </c>
      <c r="I331" s="35">
        <v>224.64775</v>
      </c>
      <c r="J331" s="35"/>
      <c r="K331" s="35">
        <v>7.3</v>
      </c>
      <c r="L331" s="35">
        <v>8</v>
      </c>
      <c r="M331" s="35"/>
      <c r="N331" s="35">
        <v>7.65</v>
      </c>
      <c r="O331" s="12">
        <v>0</v>
      </c>
      <c r="P331" s="12">
        <v>6.25</v>
      </c>
      <c r="Q331" s="35">
        <v>563.46075000000008</v>
      </c>
      <c r="R331" s="35"/>
      <c r="S331" s="35">
        <v>1.8</v>
      </c>
      <c r="T331" s="35">
        <v>2.15</v>
      </c>
      <c r="U331" s="35"/>
      <c r="V331" s="181">
        <v>1.9750000000000001</v>
      </c>
      <c r="W331" s="12">
        <v>-3.6585365853658516</v>
      </c>
      <c r="X331" s="12">
        <v>-7.058823529411768</v>
      </c>
      <c r="Y331" s="181">
        <v>145.46862500000003</v>
      </c>
    </row>
    <row r="332" spans="1:25">
      <c r="A332" s="168">
        <f t="shared" si="1"/>
        <v>42288</v>
      </c>
      <c r="B332" s="44">
        <v>0.73852857142857153</v>
      </c>
      <c r="C332" s="35">
        <v>2.95</v>
      </c>
      <c r="D332" s="35">
        <v>3.15</v>
      </c>
      <c r="E332" s="35"/>
      <c r="F332" s="35">
        <v>3.05</v>
      </c>
      <c r="G332" s="12">
        <v>0</v>
      </c>
      <c r="H332" s="12">
        <v>6.0869565217391113</v>
      </c>
      <c r="I332" s="35">
        <v>225.2512142857143</v>
      </c>
      <c r="J332" s="35"/>
      <c r="K332" s="35">
        <v>7.3</v>
      </c>
      <c r="L332" s="35">
        <v>8</v>
      </c>
      <c r="M332" s="35"/>
      <c r="N332" s="35">
        <v>7.65</v>
      </c>
      <c r="O332" s="12">
        <v>0</v>
      </c>
      <c r="P332" s="12">
        <v>6.25</v>
      </c>
      <c r="Q332" s="35">
        <v>564.97435714285734</v>
      </c>
      <c r="R332" s="35"/>
      <c r="S332" s="35">
        <v>1.8</v>
      </c>
      <c r="T332" s="35">
        <v>2.15</v>
      </c>
      <c r="U332" s="35"/>
      <c r="V332" s="181">
        <v>1.9750000000000001</v>
      </c>
      <c r="W332" s="12">
        <v>0</v>
      </c>
      <c r="X332" s="12">
        <v>-5.952380952380949</v>
      </c>
      <c r="Y332" s="181">
        <v>145.85939285714289</v>
      </c>
    </row>
    <row r="333" spans="1:25">
      <c r="A333" s="168">
        <f t="shared" si="1"/>
        <v>42295</v>
      </c>
      <c r="B333" s="44">
        <v>0.74021428571428571</v>
      </c>
      <c r="C333" s="35">
        <v>2.95</v>
      </c>
      <c r="D333" s="35">
        <v>3.15</v>
      </c>
      <c r="E333" s="35"/>
      <c r="F333" s="35">
        <v>3.05</v>
      </c>
      <c r="G333" s="12">
        <v>0</v>
      </c>
      <c r="H333" s="12">
        <v>6.0869565217391113</v>
      </c>
      <c r="I333" s="35">
        <v>225.76535714285714</v>
      </c>
      <c r="J333" s="35"/>
      <c r="K333" s="35">
        <v>7.3</v>
      </c>
      <c r="L333" s="35">
        <v>8</v>
      </c>
      <c r="M333" s="35"/>
      <c r="N333" s="35">
        <v>7.65</v>
      </c>
      <c r="O333" s="12">
        <v>0</v>
      </c>
      <c r="P333" s="12">
        <v>7.7464788732394538</v>
      </c>
      <c r="Q333" s="35">
        <v>566.26392857142855</v>
      </c>
      <c r="R333" s="35"/>
      <c r="S333" s="35">
        <v>1.8</v>
      </c>
      <c r="T333" s="35">
        <v>2.15</v>
      </c>
      <c r="U333" s="35"/>
      <c r="V333" s="181">
        <v>1.9750000000000001</v>
      </c>
      <c r="W333" s="12">
        <v>0</v>
      </c>
      <c r="X333" s="12">
        <v>-5.952380952380949</v>
      </c>
      <c r="Y333" s="181">
        <v>146.19232142857143</v>
      </c>
    </row>
    <row r="334" spans="1:25">
      <c r="A334" s="168">
        <f t="shared" si="1"/>
        <v>42302</v>
      </c>
      <c r="B334" s="44">
        <v>0.72970000000000002</v>
      </c>
      <c r="C334" s="35">
        <v>2.95</v>
      </c>
      <c r="D334" s="35">
        <v>3.15</v>
      </c>
      <c r="E334" s="35"/>
      <c r="F334" s="35">
        <v>3.05</v>
      </c>
      <c r="G334" s="12">
        <v>0</v>
      </c>
      <c r="H334" s="12">
        <v>6.0869565217391113</v>
      </c>
      <c r="I334" s="35">
        <v>222.55849999999998</v>
      </c>
      <c r="J334" s="35"/>
      <c r="K334" s="35">
        <v>7.3</v>
      </c>
      <c r="L334" s="35">
        <v>8</v>
      </c>
      <c r="M334" s="35"/>
      <c r="N334" s="35">
        <v>7.65</v>
      </c>
      <c r="O334" s="12">
        <v>0</v>
      </c>
      <c r="P334" s="12">
        <v>7.7464788732394538</v>
      </c>
      <c r="Q334" s="35">
        <v>558.22050000000002</v>
      </c>
      <c r="R334" s="35"/>
      <c r="S334" s="35">
        <v>1.8</v>
      </c>
      <c r="T334" s="35">
        <v>2.15</v>
      </c>
      <c r="U334" s="35"/>
      <c r="V334" s="181">
        <v>1.9750000000000001</v>
      </c>
      <c r="W334" s="12">
        <v>0</v>
      </c>
      <c r="X334" s="12">
        <v>-5.952380952380949</v>
      </c>
      <c r="Y334" s="181">
        <v>144.11575000000002</v>
      </c>
    </row>
    <row r="335" spans="1:25">
      <c r="A335" s="168">
        <f t="shared" si="1"/>
        <v>42309</v>
      </c>
      <c r="B335" s="44">
        <v>0.71960714285714289</v>
      </c>
      <c r="C335" s="35">
        <v>2.95</v>
      </c>
      <c r="D335" s="35">
        <v>3.15</v>
      </c>
      <c r="E335" s="35"/>
      <c r="F335" s="35">
        <v>3.05</v>
      </c>
      <c r="G335" s="12">
        <v>0</v>
      </c>
      <c r="H335" s="12">
        <v>6.0869565217391113</v>
      </c>
      <c r="I335" s="35">
        <v>219.48017857142855</v>
      </c>
      <c r="J335" s="35"/>
      <c r="K335" s="35">
        <v>7.3</v>
      </c>
      <c r="L335" s="35">
        <v>8</v>
      </c>
      <c r="M335" s="35"/>
      <c r="N335" s="35">
        <v>7.65</v>
      </c>
      <c r="O335" s="12">
        <v>0</v>
      </c>
      <c r="P335" s="12">
        <v>7.7464788732394538</v>
      </c>
      <c r="Q335" s="35">
        <v>550.49946428571434</v>
      </c>
      <c r="R335" s="35"/>
      <c r="S335" s="35">
        <v>1.8</v>
      </c>
      <c r="T335" s="35">
        <v>2.15</v>
      </c>
      <c r="U335" s="35"/>
      <c r="V335" s="181">
        <v>1.9750000000000001</v>
      </c>
      <c r="W335" s="12">
        <v>0</v>
      </c>
      <c r="X335" s="12">
        <v>-5.952380952380949</v>
      </c>
      <c r="Y335" s="181">
        <v>142.12241071428573</v>
      </c>
    </row>
    <row r="336" spans="1:25">
      <c r="A336" s="168">
        <f t="shared" si="1"/>
        <v>42316</v>
      </c>
      <c r="B336" s="44">
        <v>0.71455000000000002</v>
      </c>
      <c r="C336" s="35">
        <v>2.9</v>
      </c>
      <c r="D336" s="35">
        <v>3.1</v>
      </c>
      <c r="E336" s="35"/>
      <c r="F336" s="35">
        <v>3</v>
      </c>
      <c r="G336" s="12">
        <v>-1.6393442622950687</v>
      </c>
      <c r="H336" s="12">
        <v>4.3478260869565162</v>
      </c>
      <c r="I336" s="35">
        <v>214.36500000000001</v>
      </c>
      <c r="J336" s="35"/>
      <c r="K336" s="35">
        <v>7.2</v>
      </c>
      <c r="L336" s="35">
        <v>8</v>
      </c>
      <c r="M336" s="35"/>
      <c r="N336" s="35">
        <v>7.6</v>
      </c>
      <c r="O336" s="12">
        <v>-0.65359477124184195</v>
      </c>
      <c r="P336" s="12">
        <v>5.9233449477351598</v>
      </c>
      <c r="Q336" s="35">
        <v>543.05799999999999</v>
      </c>
      <c r="R336" s="35"/>
      <c r="S336" s="35">
        <v>1.75</v>
      </c>
      <c r="T336" s="35">
        <v>2.1</v>
      </c>
      <c r="U336" s="35"/>
      <c r="V336" s="181">
        <v>1.925</v>
      </c>
      <c r="W336" s="12">
        <v>-2.5316455696202524</v>
      </c>
      <c r="X336" s="12">
        <v>-8.3333333333333428</v>
      </c>
      <c r="Y336" s="181">
        <v>137.55087500000002</v>
      </c>
    </row>
    <row r="337" spans="1:25">
      <c r="A337" s="168">
        <f t="shared" si="1"/>
        <v>42323</v>
      </c>
      <c r="B337" s="44">
        <v>0.70952142857142853</v>
      </c>
      <c r="C337" s="35">
        <v>2.75</v>
      </c>
      <c r="D337" s="35">
        <v>3</v>
      </c>
      <c r="E337" s="35"/>
      <c r="F337" s="35">
        <v>2.875</v>
      </c>
      <c r="G337" s="12">
        <v>-4.1666666666666572</v>
      </c>
      <c r="H337" s="12">
        <v>0</v>
      </c>
      <c r="I337" s="35">
        <v>203.98741071428569</v>
      </c>
      <c r="J337" s="35"/>
      <c r="K337" s="35">
        <v>7.2</v>
      </c>
      <c r="L337" s="35">
        <v>8</v>
      </c>
      <c r="M337" s="35"/>
      <c r="N337" s="35">
        <v>7.6</v>
      </c>
      <c r="O337" s="12">
        <v>0</v>
      </c>
      <c r="P337" s="12">
        <v>5.9233449477351598</v>
      </c>
      <c r="Q337" s="35">
        <v>539.23628571428571</v>
      </c>
      <c r="R337" s="35"/>
      <c r="S337" s="35">
        <v>1.7</v>
      </c>
      <c r="T337" s="35">
        <v>2.0499999999999998</v>
      </c>
      <c r="U337" s="35"/>
      <c r="V337" s="181">
        <v>1.875</v>
      </c>
      <c r="W337" s="12">
        <v>-2.5974025974025921</v>
      </c>
      <c r="X337" s="12">
        <v>-10.714285714285722</v>
      </c>
      <c r="Y337" s="181">
        <v>133.03526785714286</v>
      </c>
    </row>
    <row r="338" spans="1:25">
      <c r="A338" s="168">
        <f t="shared" si="1"/>
        <v>42330</v>
      </c>
      <c r="B338" s="44">
        <v>0.70246428571428565</v>
      </c>
      <c r="C338" s="35">
        <v>2.7</v>
      </c>
      <c r="D338" s="35">
        <v>3</v>
      </c>
      <c r="E338" s="35"/>
      <c r="F338" s="35">
        <v>2.85</v>
      </c>
      <c r="G338" s="12">
        <v>-0.86956521739129755</v>
      </c>
      <c r="H338" s="12">
        <v>-0.86956521739129755</v>
      </c>
      <c r="I338" s="35">
        <v>200.20232142857145</v>
      </c>
      <c r="J338" s="35"/>
      <c r="K338" s="35">
        <v>7.2</v>
      </c>
      <c r="L338" s="35">
        <v>8</v>
      </c>
      <c r="M338" s="35"/>
      <c r="N338" s="35">
        <v>7.6</v>
      </c>
      <c r="O338" s="12">
        <v>0</v>
      </c>
      <c r="P338" s="12">
        <v>5.1903114186851127</v>
      </c>
      <c r="Q338" s="35">
        <v>533.87285714285713</v>
      </c>
      <c r="R338" s="35"/>
      <c r="S338" s="35">
        <v>1.7</v>
      </c>
      <c r="T338" s="35">
        <v>2</v>
      </c>
      <c r="U338" s="35"/>
      <c r="V338" s="181">
        <v>1.85</v>
      </c>
      <c r="W338" s="12">
        <v>-1.3333333333333286</v>
      </c>
      <c r="X338" s="12">
        <v>-11.904761904761912</v>
      </c>
      <c r="Y338" s="181">
        <v>129.95589285714286</v>
      </c>
    </row>
    <row r="339" spans="1:25">
      <c r="A339" s="168">
        <f t="shared" si="1"/>
        <v>42337</v>
      </c>
      <c r="B339" s="44">
        <v>0.70286428571428572</v>
      </c>
      <c r="C339" s="35">
        <v>2.6</v>
      </c>
      <c r="D339" s="35">
        <v>2.9</v>
      </c>
      <c r="E339" s="35"/>
      <c r="F339" s="35">
        <v>2.75</v>
      </c>
      <c r="G339" s="12">
        <v>-3.5087719298245617</v>
      </c>
      <c r="H339" s="12">
        <v>-4.3478260869565162</v>
      </c>
      <c r="I339" s="35">
        <v>193.28767857142856</v>
      </c>
      <c r="J339" s="35"/>
      <c r="K339" s="35">
        <v>7.3</v>
      </c>
      <c r="L339" s="35">
        <v>8.1999999999999993</v>
      </c>
      <c r="M339" s="35"/>
      <c r="N339" s="35">
        <v>7.75</v>
      </c>
      <c r="O339" s="12">
        <v>1.9736842105263293</v>
      </c>
      <c r="P339" s="12">
        <v>-3.125</v>
      </c>
      <c r="Q339" s="35">
        <v>544.71982142857144</v>
      </c>
      <c r="R339" s="35"/>
      <c r="S339" s="35">
        <v>1.65</v>
      </c>
      <c r="T339" s="35">
        <v>1.95</v>
      </c>
      <c r="U339" s="35"/>
      <c r="V339" s="181">
        <v>1.7999999999999998</v>
      </c>
      <c r="W339" s="12">
        <v>-2.7027027027027231</v>
      </c>
      <c r="X339" s="12">
        <v>-14.285714285714306</v>
      </c>
      <c r="Y339" s="181">
        <v>126.51557142857142</v>
      </c>
    </row>
    <row r="340" spans="1:25">
      <c r="A340" s="168">
        <f t="shared" si="1"/>
        <v>42344</v>
      </c>
      <c r="B340" s="44">
        <v>0.7099428571428571</v>
      </c>
      <c r="C340" s="35">
        <v>2.6</v>
      </c>
      <c r="D340" s="35">
        <v>2.9</v>
      </c>
      <c r="E340" s="35"/>
      <c r="F340" s="35">
        <v>2.75</v>
      </c>
      <c r="G340" s="12">
        <v>0</v>
      </c>
      <c r="H340" s="12">
        <v>-4.3478260869565162</v>
      </c>
      <c r="I340" s="35">
        <v>195.2342857142857</v>
      </c>
      <c r="J340" s="35"/>
      <c r="K340" s="35">
        <v>7.8</v>
      </c>
      <c r="L340" s="35">
        <v>8.8000000000000007</v>
      </c>
      <c r="M340" s="35"/>
      <c r="N340" s="35">
        <v>8.3000000000000007</v>
      </c>
      <c r="O340" s="12">
        <v>7.0967741935483986</v>
      </c>
      <c r="P340" s="12">
        <v>-2.3529411764705799</v>
      </c>
      <c r="Q340" s="35">
        <v>589.2525714285714</v>
      </c>
      <c r="R340" s="35"/>
      <c r="S340" s="35">
        <v>1.65</v>
      </c>
      <c r="T340" s="35">
        <v>1.95</v>
      </c>
      <c r="U340" s="35"/>
      <c r="V340" s="181">
        <v>1.7999999999999998</v>
      </c>
      <c r="W340" s="12">
        <v>0</v>
      </c>
      <c r="X340" s="12">
        <v>-14.285714285714306</v>
      </c>
      <c r="Y340" s="181">
        <v>127.78971428571427</v>
      </c>
    </row>
    <row r="341" spans="1:25">
      <c r="A341" s="168">
        <f t="shared" si="1"/>
        <v>42351</v>
      </c>
      <c r="B341" s="44">
        <v>0.72261428571428576</v>
      </c>
      <c r="C341" s="35">
        <v>2.65</v>
      </c>
      <c r="D341" s="35">
        <v>2.9</v>
      </c>
      <c r="E341" s="35"/>
      <c r="F341" s="35">
        <v>2.7749999999999999</v>
      </c>
      <c r="G341" s="12">
        <v>0.90909090909090651</v>
      </c>
      <c r="H341" s="12">
        <v>-1.7699115044247975</v>
      </c>
      <c r="I341" s="35">
        <v>200.52546428571429</v>
      </c>
      <c r="J341" s="35"/>
      <c r="K341" s="35">
        <v>8.5</v>
      </c>
      <c r="L341" s="35">
        <v>9.5</v>
      </c>
      <c r="M341" s="35"/>
      <c r="N341" s="35">
        <v>9</v>
      </c>
      <c r="O341" s="12">
        <v>8.4337349397590344</v>
      </c>
      <c r="P341" s="12">
        <v>-4.2553191489361808</v>
      </c>
      <c r="Q341" s="35">
        <v>650.35285714285726</v>
      </c>
      <c r="R341" s="35"/>
      <c r="S341" s="35">
        <v>1.65</v>
      </c>
      <c r="T341" s="35">
        <v>1.95</v>
      </c>
      <c r="U341" s="35"/>
      <c r="V341" s="181">
        <v>1.7999999999999998</v>
      </c>
      <c r="W341" s="12">
        <v>0</v>
      </c>
      <c r="X341" s="12">
        <v>-14.285714285714306</v>
      </c>
      <c r="Y341" s="181">
        <v>130.07057142857144</v>
      </c>
    </row>
    <row r="342" spans="1:25">
      <c r="A342" s="168">
        <f t="shared" si="1"/>
        <v>42358</v>
      </c>
      <c r="B342" s="44">
        <v>0.72597428571428568</v>
      </c>
      <c r="C342" s="35">
        <v>2.65</v>
      </c>
      <c r="D342" s="35">
        <v>2.9</v>
      </c>
      <c r="E342" s="35"/>
      <c r="F342" s="35">
        <v>2.7749999999999999</v>
      </c>
      <c r="G342" s="12">
        <v>0</v>
      </c>
      <c r="H342" s="12">
        <v>-2.6315789473684248</v>
      </c>
      <c r="I342" s="35">
        <v>201.45786428571429</v>
      </c>
      <c r="J342" s="35"/>
      <c r="K342" s="35">
        <v>8.5</v>
      </c>
      <c r="L342" s="35">
        <v>9.5</v>
      </c>
      <c r="M342" s="35"/>
      <c r="N342" s="35">
        <v>9</v>
      </c>
      <c r="O342" s="12">
        <v>0</v>
      </c>
      <c r="P342" s="12">
        <v>-10</v>
      </c>
      <c r="Q342" s="35">
        <v>653.37685714285715</v>
      </c>
      <c r="R342" s="35"/>
      <c r="S342" s="35">
        <v>1.65</v>
      </c>
      <c r="T342" s="35">
        <v>1.95</v>
      </c>
      <c r="U342" s="35"/>
      <c r="V342" s="181">
        <v>1.7999999999999998</v>
      </c>
      <c r="W342" s="12">
        <v>0</v>
      </c>
      <c r="X342" s="12">
        <v>-14.285714285714306</v>
      </c>
      <c r="Y342" s="181">
        <v>130.67537142857142</v>
      </c>
    </row>
    <row r="343" spans="1:25">
      <c r="A343" s="168">
        <f t="shared" si="1"/>
        <v>42365</v>
      </c>
      <c r="B343" s="44">
        <v>0.73261571428571415</v>
      </c>
      <c r="C343" s="35">
        <v>2.75</v>
      </c>
      <c r="D343" s="35">
        <v>2.9</v>
      </c>
      <c r="E343" s="35"/>
      <c r="F343" s="35">
        <v>2.8250000000000002</v>
      </c>
      <c r="G343" s="12">
        <v>1.8018018018018012</v>
      </c>
      <c r="H343" s="12">
        <v>-0.87719298245613686</v>
      </c>
      <c r="I343" s="35">
        <v>206.96393928571425</v>
      </c>
      <c r="J343" s="35"/>
      <c r="K343" s="35">
        <v>9</v>
      </c>
      <c r="L343" s="35">
        <v>11.5</v>
      </c>
      <c r="M343" s="35"/>
      <c r="N343" s="35">
        <v>10.25</v>
      </c>
      <c r="O343" s="12">
        <v>13.888888888888886</v>
      </c>
      <c r="P343" s="12">
        <v>2.4999999999999858</v>
      </c>
      <c r="Q343" s="35">
        <v>750.93110714285694</v>
      </c>
      <c r="R343" s="35"/>
      <c r="S343" s="35">
        <v>1.65</v>
      </c>
      <c r="T343" s="35">
        <v>1.95</v>
      </c>
      <c r="U343" s="35"/>
      <c r="V343" s="181">
        <v>1.7999999999999998</v>
      </c>
      <c r="W343" s="12">
        <v>0</v>
      </c>
      <c r="X343" s="12">
        <v>-14.285714285714306</v>
      </c>
      <c r="Y343" s="181">
        <v>131.87082857142855</v>
      </c>
    </row>
    <row r="344" spans="1:25">
      <c r="A344" s="168">
        <f t="shared" si="1"/>
        <v>42372</v>
      </c>
      <c r="B344" s="44">
        <v>0.7356342857142858</v>
      </c>
      <c r="C344" s="35">
        <v>2.75</v>
      </c>
      <c r="D344" s="35">
        <v>2.9</v>
      </c>
      <c r="E344" s="35"/>
      <c r="F344" s="35">
        <v>2.8250000000000002</v>
      </c>
      <c r="G344" s="12">
        <v>0</v>
      </c>
      <c r="H344" s="12">
        <v>-0.87719298245613686</v>
      </c>
      <c r="I344" s="35">
        <v>207.81668571428577</v>
      </c>
      <c r="J344" s="35"/>
      <c r="K344" s="35">
        <v>8.5</v>
      </c>
      <c r="L344" s="35">
        <v>10</v>
      </c>
      <c r="M344" s="35"/>
      <c r="N344" s="35">
        <v>9.25</v>
      </c>
      <c r="O344" s="12">
        <v>-9.7560975609756042</v>
      </c>
      <c r="P344" s="12">
        <v>-2.6315789473684248</v>
      </c>
      <c r="Q344" s="35">
        <v>680.46171428571438</v>
      </c>
      <c r="R344" s="35"/>
      <c r="S344" s="35">
        <v>1.65</v>
      </c>
      <c r="T344" s="35">
        <v>1.95</v>
      </c>
      <c r="U344" s="35"/>
      <c r="V344" s="181">
        <v>1.7999999999999998</v>
      </c>
      <c r="W344" s="12">
        <v>0</v>
      </c>
      <c r="X344" s="12">
        <v>-13.253012048192787</v>
      </c>
      <c r="Y344" s="181">
        <v>132.41417142857145</v>
      </c>
    </row>
    <row r="345" spans="1:25">
      <c r="A345" s="168">
        <f t="shared" si="1"/>
        <v>42379</v>
      </c>
      <c r="B345" s="44">
        <v>0.73923285714285714</v>
      </c>
      <c r="C345" s="35">
        <v>2.75</v>
      </c>
      <c r="D345" s="35">
        <v>2.9</v>
      </c>
      <c r="E345" s="35"/>
      <c r="F345" s="35">
        <v>2.8250000000000002</v>
      </c>
      <c r="G345" s="12">
        <v>0</v>
      </c>
      <c r="H345" s="12">
        <v>0</v>
      </c>
      <c r="I345" s="35">
        <v>208.83328214285717</v>
      </c>
      <c r="J345" s="35"/>
      <c r="K345" s="35">
        <v>7.5</v>
      </c>
      <c r="L345" s="35">
        <v>8.5</v>
      </c>
      <c r="M345" s="35"/>
      <c r="N345" s="35">
        <v>8</v>
      </c>
      <c r="O345" s="12">
        <v>-13.513513513513516</v>
      </c>
      <c r="P345" s="12">
        <v>-5.8823529411764781</v>
      </c>
      <c r="Q345" s="35">
        <v>591.38628571428569</v>
      </c>
      <c r="R345" s="35"/>
      <c r="S345" s="35">
        <v>1.7</v>
      </c>
      <c r="T345" s="35">
        <v>1.95</v>
      </c>
      <c r="U345" s="35"/>
      <c r="V345" s="181">
        <v>1.825</v>
      </c>
      <c r="W345" s="12">
        <v>1.3888888888888999</v>
      </c>
      <c r="X345" s="12">
        <v>-9.8765432098765444</v>
      </c>
      <c r="Y345" s="181">
        <v>134.90999642857142</v>
      </c>
    </row>
    <row r="346" spans="1:25">
      <c r="A346" s="168">
        <f t="shared" si="1"/>
        <v>42386</v>
      </c>
      <c r="B346" s="44">
        <v>0.75332428571428578</v>
      </c>
      <c r="C346" s="35">
        <v>2.75</v>
      </c>
      <c r="D346" s="35">
        <v>2.9</v>
      </c>
      <c r="E346" s="35"/>
      <c r="F346" s="35">
        <v>2.8250000000000002</v>
      </c>
      <c r="G346" s="12">
        <v>0</v>
      </c>
      <c r="H346" s="12">
        <v>0</v>
      </c>
      <c r="I346" s="35">
        <v>212.81411071428576</v>
      </c>
      <c r="J346" s="35"/>
      <c r="K346" s="35">
        <v>7.2</v>
      </c>
      <c r="L346" s="35">
        <v>8.5</v>
      </c>
      <c r="M346" s="35"/>
      <c r="N346" s="35">
        <v>7.85</v>
      </c>
      <c r="O346" s="12">
        <v>-1.875</v>
      </c>
      <c r="P346" s="12">
        <v>2.9508196721311322</v>
      </c>
      <c r="Q346" s="35">
        <v>591.35956428571433</v>
      </c>
      <c r="R346" s="35"/>
      <c r="S346" s="35">
        <v>1.75</v>
      </c>
      <c r="T346" s="35">
        <v>2.1</v>
      </c>
      <c r="U346" s="35"/>
      <c r="V346" s="181">
        <v>1.925</v>
      </c>
      <c r="W346" s="12">
        <v>5.4794520547945211</v>
      </c>
      <c r="X346" s="12">
        <v>-4.9382716049382651</v>
      </c>
      <c r="Y346" s="181">
        <v>145.01492500000001</v>
      </c>
    </row>
    <row r="347" spans="1:25">
      <c r="A347" s="168">
        <f t="shared" si="1"/>
        <v>42393</v>
      </c>
      <c r="B347" s="44">
        <v>0.76283714285714299</v>
      </c>
      <c r="C347" s="35">
        <v>2.8</v>
      </c>
      <c r="D347" s="35">
        <v>3</v>
      </c>
      <c r="E347" s="35"/>
      <c r="F347" s="35">
        <v>2.9</v>
      </c>
      <c r="G347" s="12">
        <v>2.6548672566371465</v>
      </c>
      <c r="H347" s="12">
        <v>2.6548672566371465</v>
      </c>
      <c r="I347" s="35">
        <v>221.22277142857146</v>
      </c>
      <c r="J347" s="35"/>
      <c r="K347" s="35">
        <v>7</v>
      </c>
      <c r="L347" s="35">
        <v>8.3000000000000007</v>
      </c>
      <c r="M347" s="35"/>
      <c r="N347" s="35">
        <v>7.65</v>
      </c>
      <c r="O347" s="12">
        <v>-2.5477707006369315</v>
      </c>
      <c r="P347" s="12">
        <v>2</v>
      </c>
      <c r="Q347" s="35">
        <v>583.57041428571449</v>
      </c>
      <c r="R347" s="35"/>
      <c r="S347" s="35">
        <v>1.8</v>
      </c>
      <c r="T347" s="35">
        <v>2.15</v>
      </c>
      <c r="U347" s="35"/>
      <c r="V347" s="181">
        <v>1.9750000000000001</v>
      </c>
      <c r="W347" s="12">
        <v>2.5974025974025921</v>
      </c>
      <c r="X347" s="12">
        <v>-2.4691358024691255</v>
      </c>
      <c r="Y347" s="181">
        <v>150.66033571428574</v>
      </c>
    </row>
    <row r="348" spans="1:25">
      <c r="A348" s="168">
        <f t="shared" si="1"/>
        <v>42400</v>
      </c>
      <c r="B348" s="44">
        <v>0.76065285714285724</v>
      </c>
      <c r="C348" s="35">
        <v>2.8</v>
      </c>
      <c r="D348" s="35">
        <v>3</v>
      </c>
      <c r="E348" s="35"/>
      <c r="F348" s="35">
        <v>2.9</v>
      </c>
      <c r="G348" s="12">
        <v>0</v>
      </c>
      <c r="H348" s="12">
        <v>2.6548672566371465</v>
      </c>
      <c r="I348" s="35">
        <v>220.58932857142861</v>
      </c>
      <c r="J348" s="35"/>
      <c r="K348" s="35">
        <v>7</v>
      </c>
      <c r="L348" s="35">
        <v>8</v>
      </c>
      <c r="M348" s="35"/>
      <c r="N348" s="35">
        <v>7.5</v>
      </c>
      <c r="O348" s="12">
        <v>-1.9607843137254974</v>
      </c>
      <c r="P348" s="12">
        <v>0</v>
      </c>
      <c r="Q348" s="35">
        <v>570.48964285714294</v>
      </c>
      <c r="R348" s="35"/>
      <c r="S348" s="35">
        <v>1.8</v>
      </c>
      <c r="T348" s="35">
        <v>2.15</v>
      </c>
      <c r="U348" s="35"/>
      <c r="V348" s="181">
        <v>1.9750000000000001</v>
      </c>
      <c r="W348" s="12">
        <v>0</v>
      </c>
      <c r="X348" s="12">
        <v>-2.4691358024691255</v>
      </c>
      <c r="Y348" s="181">
        <v>150.22893928571429</v>
      </c>
    </row>
    <row r="349" spans="1:25">
      <c r="A349" s="168">
        <f t="shared" si="1"/>
        <v>42407</v>
      </c>
      <c r="B349" s="44">
        <v>0.76320714285714286</v>
      </c>
      <c r="C349" s="35">
        <v>2.8</v>
      </c>
      <c r="D349" s="35">
        <v>3</v>
      </c>
      <c r="E349" s="35"/>
      <c r="F349" s="35">
        <v>2.9</v>
      </c>
      <c r="G349" s="12">
        <v>0</v>
      </c>
      <c r="H349" s="12">
        <v>-0.85470085470085166</v>
      </c>
      <c r="I349" s="35">
        <v>221.33007142857144</v>
      </c>
      <c r="J349" s="35"/>
      <c r="K349" s="35">
        <v>7</v>
      </c>
      <c r="L349" s="35">
        <v>8</v>
      </c>
      <c r="M349" s="35"/>
      <c r="N349" s="35">
        <v>7.5</v>
      </c>
      <c r="O349" s="12">
        <v>0</v>
      </c>
      <c r="P349" s="12">
        <v>1.3513513513513402</v>
      </c>
      <c r="Q349" s="35">
        <v>572.40535714285716</v>
      </c>
      <c r="R349" s="35"/>
      <c r="S349" s="35">
        <v>1.8</v>
      </c>
      <c r="T349" s="35">
        <v>2.15</v>
      </c>
      <c r="U349" s="35"/>
      <c r="V349" s="181">
        <v>1.9750000000000001</v>
      </c>
      <c r="W349" s="12">
        <v>0</v>
      </c>
      <c r="X349" s="12">
        <v>-4.819277108433738</v>
      </c>
      <c r="Y349" s="181">
        <v>150.73341071428572</v>
      </c>
    </row>
    <row r="350" spans="1:25">
      <c r="A350" s="168">
        <f t="shared" si="1"/>
        <v>42414</v>
      </c>
      <c r="B350" s="44">
        <v>0.77671142857142861</v>
      </c>
      <c r="C350" s="35">
        <v>2.8</v>
      </c>
      <c r="D350" s="35">
        <v>3</v>
      </c>
      <c r="E350" s="35"/>
      <c r="F350" s="35">
        <v>2.9</v>
      </c>
      <c r="G350" s="12">
        <v>0</v>
      </c>
      <c r="H350" s="12">
        <v>-1.6949152542373014</v>
      </c>
      <c r="I350" s="35">
        <v>225.24631428571431</v>
      </c>
      <c r="J350" s="35"/>
      <c r="K350" s="35">
        <v>7</v>
      </c>
      <c r="L350" s="35">
        <v>8</v>
      </c>
      <c r="M350" s="35"/>
      <c r="N350" s="35">
        <v>7.5</v>
      </c>
      <c r="O350" s="12">
        <v>0</v>
      </c>
      <c r="P350" s="12">
        <v>1.3513513513513402</v>
      </c>
      <c r="Q350" s="35">
        <v>582.53357142857146</v>
      </c>
      <c r="R350" s="35"/>
      <c r="S350" s="35">
        <v>1.8</v>
      </c>
      <c r="T350" s="35">
        <v>2.15</v>
      </c>
      <c r="U350" s="35"/>
      <c r="V350" s="181">
        <v>1.9750000000000001</v>
      </c>
      <c r="W350" s="12">
        <v>0</v>
      </c>
      <c r="X350" s="12">
        <v>-4.819277108433738</v>
      </c>
      <c r="Y350" s="181">
        <v>153.40050714285715</v>
      </c>
    </row>
    <row r="351" spans="1:25">
      <c r="A351" s="168">
        <f t="shared" si="1"/>
        <v>42421</v>
      </c>
      <c r="B351" s="44">
        <v>0.77560428571428564</v>
      </c>
      <c r="C351" s="35">
        <v>2.75</v>
      </c>
      <c r="D351" s="35">
        <v>3</v>
      </c>
      <c r="E351" s="35"/>
      <c r="F351" s="35">
        <v>2.875</v>
      </c>
      <c r="G351" s="12">
        <v>-0.86206896551723844</v>
      </c>
      <c r="H351" s="12">
        <v>-5.7377049180327759</v>
      </c>
      <c r="I351" s="35">
        <v>222.98623214285712</v>
      </c>
      <c r="J351" s="35"/>
      <c r="K351" s="35">
        <v>6.5</v>
      </c>
      <c r="L351" s="35">
        <v>8</v>
      </c>
      <c r="M351" s="35"/>
      <c r="N351" s="35">
        <v>7.25</v>
      </c>
      <c r="O351" s="12">
        <v>-3.3333333333333286</v>
      </c>
      <c r="P351" s="12">
        <v>-2.3569023569023528</v>
      </c>
      <c r="Q351" s="35">
        <v>562.31310714285701</v>
      </c>
      <c r="R351" s="35"/>
      <c r="S351" s="35">
        <v>1.75</v>
      </c>
      <c r="T351" s="35">
        <v>2.15</v>
      </c>
      <c r="U351" s="35"/>
      <c r="V351" s="181">
        <v>1.95</v>
      </c>
      <c r="W351" s="12">
        <v>-1.2658227848101262</v>
      </c>
      <c r="X351" s="12">
        <v>-8.235294117647058</v>
      </c>
      <c r="Y351" s="181">
        <v>151.24283571428569</v>
      </c>
    </row>
    <row r="352" spans="1:25">
      <c r="A352" s="168">
        <f t="shared" si="1"/>
        <v>42428</v>
      </c>
      <c r="B352" s="44">
        <v>0.78469714285714276</v>
      </c>
      <c r="C352" s="35">
        <v>2.65</v>
      </c>
      <c r="D352" s="35">
        <v>2.9</v>
      </c>
      <c r="E352" s="35"/>
      <c r="F352" s="35">
        <v>2.7749999999999999</v>
      </c>
      <c r="G352" s="12">
        <v>-3.4782608695652186</v>
      </c>
      <c r="H352" s="12">
        <v>-11.904761904761912</v>
      </c>
      <c r="I352" s="35">
        <v>217.75345714285712</v>
      </c>
      <c r="J352" s="35"/>
      <c r="K352" s="35">
        <v>6.4</v>
      </c>
      <c r="L352" s="35">
        <v>7.8</v>
      </c>
      <c r="M352" s="35"/>
      <c r="N352" s="35">
        <v>7.1</v>
      </c>
      <c r="O352" s="12">
        <v>-2.0689655172413808</v>
      </c>
      <c r="P352" s="12">
        <v>-4.3771043771043736</v>
      </c>
      <c r="Q352" s="35">
        <v>557.13497142857125</v>
      </c>
      <c r="R352" s="35"/>
      <c r="S352" s="35">
        <v>1.6</v>
      </c>
      <c r="T352" s="35">
        <v>2</v>
      </c>
      <c r="U352" s="35"/>
      <c r="V352" s="181">
        <v>1.8</v>
      </c>
      <c r="W352" s="12">
        <v>-7.6923076923076934</v>
      </c>
      <c r="X352" s="12">
        <v>-16.279069767441854</v>
      </c>
      <c r="Y352" s="181">
        <v>141.24548571428571</v>
      </c>
    </row>
    <row r="353" spans="1:25">
      <c r="A353" s="168">
        <f t="shared" si="1"/>
        <v>42435</v>
      </c>
      <c r="B353" s="44">
        <v>0.77847999999999995</v>
      </c>
      <c r="C353" s="35">
        <v>2.65</v>
      </c>
      <c r="D353" s="35">
        <v>2.9</v>
      </c>
      <c r="E353" s="35"/>
      <c r="F353" s="35">
        <v>2.7749999999999999</v>
      </c>
      <c r="G353" s="12">
        <v>0</v>
      </c>
      <c r="H353" s="12">
        <v>-11.904761904761912</v>
      </c>
      <c r="I353" s="35">
        <v>216.02819999999997</v>
      </c>
      <c r="J353" s="35"/>
      <c r="K353" s="35">
        <v>6.4</v>
      </c>
      <c r="L353" s="35">
        <v>7.8</v>
      </c>
      <c r="M353" s="35"/>
      <c r="N353" s="35">
        <v>7.1</v>
      </c>
      <c r="O353" s="12">
        <v>0</v>
      </c>
      <c r="P353" s="12">
        <v>-4.3771043771043736</v>
      </c>
      <c r="Q353" s="35">
        <v>552.72079999999994</v>
      </c>
      <c r="R353" s="35"/>
      <c r="S353" s="35">
        <v>1.6</v>
      </c>
      <c r="T353" s="35">
        <v>2</v>
      </c>
      <c r="U353" s="35"/>
      <c r="V353" s="181">
        <v>1.8</v>
      </c>
      <c r="W353" s="12">
        <v>0</v>
      </c>
      <c r="X353" s="12">
        <v>-16.279069767441854</v>
      </c>
      <c r="Y353" s="181">
        <v>140.12639999999999</v>
      </c>
    </row>
    <row r="354" spans="1:25">
      <c r="A354" s="168">
        <f t="shared" si="1"/>
        <v>42442</v>
      </c>
      <c r="B354" s="44">
        <v>0.77368857142857139</v>
      </c>
      <c r="C354" s="35">
        <v>2.65</v>
      </c>
      <c r="D354" s="35">
        <v>2.9</v>
      </c>
      <c r="E354" s="35"/>
      <c r="F354" s="35">
        <v>2.7749999999999999</v>
      </c>
      <c r="G354" s="12">
        <v>0</v>
      </c>
      <c r="H354" s="12">
        <v>-11.200000000000003</v>
      </c>
      <c r="I354" s="35">
        <v>214.69857857142856</v>
      </c>
      <c r="J354" s="35"/>
      <c r="K354" s="35">
        <v>6.5</v>
      </c>
      <c r="L354" s="35">
        <v>8</v>
      </c>
      <c r="M354" s="35"/>
      <c r="N354" s="35">
        <v>7.25</v>
      </c>
      <c r="O354" s="12">
        <v>2.1126760563380316</v>
      </c>
      <c r="P354" s="12">
        <v>-1.6949152542372872</v>
      </c>
      <c r="Q354" s="35">
        <v>560.92421428571424</v>
      </c>
      <c r="R354" s="35"/>
      <c r="S354" s="35">
        <v>1.6</v>
      </c>
      <c r="T354" s="35">
        <v>2</v>
      </c>
      <c r="U354" s="35"/>
      <c r="V354" s="181">
        <v>1.8</v>
      </c>
      <c r="W354" s="12">
        <v>0</v>
      </c>
      <c r="X354" s="12">
        <v>-15.294117647058826</v>
      </c>
      <c r="Y354" s="181">
        <v>139.26394285714287</v>
      </c>
    </row>
    <row r="355" spans="1:25">
      <c r="A355" s="168">
        <f t="shared" si="1"/>
        <v>42449</v>
      </c>
      <c r="B355" s="44">
        <v>0.7800557142857143</v>
      </c>
      <c r="C355" s="35">
        <v>2.75</v>
      </c>
      <c r="D355" s="35">
        <v>3</v>
      </c>
      <c r="E355" s="35"/>
      <c r="F355" s="35">
        <v>2.875</v>
      </c>
      <c r="G355" s="12">
        <v>3.6036036036036165</v>
      </c>
      <c r="H355" s="12">
        <v>-7.2580645161290391</v>
      </c>
      <c r="I355" s="35">
        <v>224.26601785714286</v>
      </c>
      <c r="J355" s="35"/>
      <c r="K355" s="35">
        <v>6.8</v>
      </c>
      <c r="L355" s="35">
        <v>8.5</v>
      </c>
      <c r="M355" s="35"/>
      <c r="N355" s="35">
        <v>7.65</v>
      </c>
      <c r="O355" s="12">
        <v>5.5172413793103487</v>
      </c>
      <c r="P355" s="12">
        <v>3.7288135593220488</v>
      </c>
      <c r="Q355" s="35">
        <v>596.74262142857151</v>
      </c>
      <c r="R355" s="35"/>
      <c r="S355" s="35">
        <v>1.65</v>
      </c>
      <c r="T355" s="35">
        <v>2.0499999999999998</v>
      </c>
      <c r="U355" s="35"/>
      <c r="V355" s="181">
        <v>1.8499999999999999</v>
      </c>
      <c r="W355" s="12">
        <v>2.7777777777777715</v>
      </c>
      <c r="X355" s="12">
        <v>-11.904761904761912</v>
      </c>
      <c r="Y355" s="181">
        <v>144.31030714285714</v>
      </c>
    </row>
    <row r="356" spans="1:25">
      <c r="A356" s="168">
        <f t="shared" si="1"/>
        <v>42456</v>
      </c>
      <c r="B356" s="44">
        <v>0.78678142857142852</v>
      </c>
      <c r="C356" s="35">
        <v>2.8</v>
      </c>
      <c r="D356" s="35">
        <v>3.05</v>
      </c>
      <c r="E356" s="35"/>
      <c r="F356" s="35">
        <v>2.9249999999999998</v>
      </c>
      <c r="G356" s="12">
        <v>1.7391304347825951</v>
      </c>
      <c r="H356" s="12">
        <v>-5.6451612903225907</v>
      </c>
      <c r="I356" s="35">
        <v>230.13356785714282</v>
      </c>
      <c r="J356" s="35"/>
      <c r="K356" s="35">
        <v>7.2</v>
      </c>
      <c r="L356" s="35">
        <v>8.8000000000000007</v>
      </c>
      <c r="M356" s="35"/>
      <c r="N356" s="35">
        <v>8</v>
      </c>
      <c r="O356" s="12">
        <v>4.5751633986928226</v>
      </c>
      <c r="P356" s="12">
        <v>5.2631578947368354</v>
      </c>
      <c r="Q356" s="35">
        <v>629.42514285714287</v>
      </c>
      <c r="R356" s="35"/>
      <c r="S356" s="35">
        <v>1.7</v>
      </c>
      <c r="T356" s="35">
        <v>2.1</v>
      </c>
      <c r="U356" s="35"/>
      <c r="V356" s="181">
        <v>1.9</v>
      </c>
      <c r="W356" s="12">
        <v>2.7027027027026946</v>
      </c>
      <c r="X356" s="12">
        <v>-9.5238095238095326</v>
      </c>
      <c r="Y356" s="181">
        <v>149.48847142857142</v>
      </c>
    </row>
    <row r="357" spans="1:25">
      <c r="A357" s="168">
        <f t="shared" si="1"/>
        <v>42463</v>
      </c>
      <c r="B357" s="44">
        <v>0.7912014285714285</v>
      </c>
      <c r="C357" s="35">
        <v>2.8</v>
      </c>
      <c r="D357" s="35">
        <v>3.05</v>
      </c>
      <c r="E357" s="35"/>
      <c r="F357" s="35">
        <v>2.9249999999999998</v>
      </c>
      <c r="G357" s="12">
        <v>0</v>
      </c>
      <c r="H357" s="12">
        <v>-5.6451612903225907</v>
      </c>
      <c r="I357" s="35">
        <v>231.42641785714284</v>
      </c>
      <c r="J357" s="35"/>
      <c r="K357" s="35">
        <v>7</v>
      </c>
      <c r="L357" s="35">
        <v>8.8000000000000007</v>
      </c>
      <c r="M357" s="35"/>
      <c r="N357" s="35">
        <v>7.9</v>
      </c>
      <c r="O357" s="12">
        <v>-1.25</v>
      </c>
      <c r="P357" s="12">
        <v>0.31746031746031633</v>
      </c>
      <c r="Q357" s="35">
        <v>625.04912857142858</v>
      </c>
      <c r="R357" s="35"/>
      <c r="S357" s="35">
        <v>1.7</v>
      </c>
      <c r="T357" s="35">
        <v>2.1</v>
      </c>
      <c r="U357" s="35"/>
      <c r="V357" s="181">
        <v>1.9</v>
      </c>
      <c r="W357" s="12">
        <v>0</v>
      </c>
      <c r="X357" s="12">
        <v>-9.5238095238095326</v>
      </c>
      <c r="Y357" s="181">
        <v>150.32827142857141</v>
      </c>
    </row>
    <row r="358" spans="1:25">
      <c r="A358" s="168">
        <f t="shared" si="1"/>
        <v>42470</v>
      </c>
      <c r="B358" s="44">
        <v>0.80397714285714272</v>
      </c>
      <c r="C358" s="35">
        <v>2.75</v>
      </c>
      <c r="D358" s="35">
        <v>3</v>
      </c>
      <c r="E358" s="35"/>
      <c r="F358" s="35">
        <v>2.875</v>
      </c>
      <c r="G358" s="12">
        <v>-1.7094017094017033</v>
      </c>
      <c r="H358" s="12">
        <v>-7.2580645161290391</v>
      </c>
      <c r="I358" s="35">
        <v>231.14342857142853</v>
      </c>
      <c r="J358" s="35"/>
      <c r="K358" s="35">
        <v>7</v>
      </c>
      <c r="L358" s="35">
        <v>8.6</v>
      </c>
      <c r="M358" s="35"/>
      <c r="N358" s="35">
        <v>7.8</v>
      </c>
      <c r="O358" s="12">
        <v>-1.2658227848101262</v>
      </c>
      <c r="P358" s="12">
        <v>-0.95238095238096321</v>
      </c>
      <c r="Q358" s="35">
        <v>627.1021714285713</v>
      </c>
      <c r="R358" s="35"/>
      <c r="S358" s="35">
        <v>1.7</v>
      </c>
      <c r="T358" s="35">
        <v>2.1</v>
      </c>
      <c r="U358" s="35"/>
      <c r="V358" s="181">
        <v>1.9</v>
      </c>
      <c r="W358" s="12">
        <v>0</v>
      </c>
      <c r="X358" s="12">
        <v>-9.5238095238095326</v>
      </c>
      <c r="Y358" s="181">
        <v>152.7556571428571</v>
      </c>
    </row>
    <row r="359" spans="1:25">
      <c r="A359" s="168">
        <f t="shared" si="1"/>
        <v>42477</v>
      </c>
      <c r="B359" s="44">
        <v>0.79818285714285708</v>
      </c>
      <c r="C359" s="35">
        <v>2.7</v>
      </c>
      <c r="D359" s="35">
        <v>3</v>
      </c>
      <c r="E359" s="35"/>
      <c r="F359" s="35">
        <v>2.85</v>
      </c>
      <c r="G359" s="12">
        <v>-0.86956521739129755</v>
      </c>
      <c r="H359" s="12">
        <v>-10.9375</v>
      </c>
      <c r="I359" s="35">
        <v>227.48211428571429</v>
      </c>
      <c r="J359" s="35"/>
      <c r="K359" s="35">
        <v>7</v>
      </c>
      <c r="L359" s="35">
        <v>8.5</v>
      </c>
      <c r="M359" s="35"/>
      <c r="N359" s="35">
        <v>7.75</v>
      </c>
      <c r="O359" s="12">
        <v>-0.6410256410256352</v>
      </c>
      <c r="P359" s="12">
        <v>-1.5873015873015959</v>
      </c>
      <c r="Q359" s="35">
        <v>618.59171428571415</v>
      </c>
      <c r="R359" s="35"/>
      <c r="S359" s="35">
        <v>1.7</v>
      </c>
      <c r="T359" s="35">
        <v>2.1</v>
      </c>
      <c r="U359" s="35"/>
      <c r="V359" s="181">
        <v>1.9</v>
      </c>
      <c r="W359" s="12">
        <v>0</v>
      </c>
      <c r="X359" s="12">
        <v>-10.588235294117652</v>
      </c>
      <c r="Y359" s="181">
        <v>151.65474285714285</v>
      </c>
    </row>
    <row r="360" spans="1:25">
      <c r="A360" s="168">
        <f t="shared" si="1"/>
        <v>42484</v>
      </c>
      <c r="B360" s="44">
        <v>0.78970428571428564</v>
      </c>
      <c r="C360" s="35">
        <v>2.7</v>
      </c>
      <c r="D360" s="35">
        <v>3</v>
      </c>
      <c r="E360" s="35"/>
      <c r="F360" s="35">
        <v>2.85</v>
      </c>
      <c r="G360" s="12">
        <v>0</v>
      </c>
      <c r="H360" s="12">
        <v>-10.9375</v>
      </c>
      <c r="I360" s="35">
        <v>225.06572142857141</v>
      </c>
      <c r="J360" s="35"/>
      <c r="K360" s="35">
        <v>7</v>
      </c>
      <c r="L360" s="35">
        <v>8.4</v>
      </c>
      <c r="M360" s="35"/>
      <c r="N360" s="35">
        <v>7.7</v>
      </c>
      <c r="O360" s="12">
        <v>-0.64516129032257652</v>
      </c>
      <c r="P360" s="12">
        <v>-2.5316455696202524</v>
      </c>
      <c r="Q360" s="35">
        <v>608.07230000000004</v>
      </c>
      <c r="R360" s="35"/>
      <c r="S360" s="35">
        <v>1.7</v>
      </c>
      <c r="T360" s="35">
        <v>2.1</v>
      </c>
      <c r="U360" s="35"/>
      <c r="V360" s="181">
        <v>1.9</v>
      </c>
      <c r="W360" s="12">
        <v>0</v>
      </c>
      <c r="X360" s="12">
        <v>-11.627906976744185</v>
      </c>
      <c r="Y360" s="181">
        <v>150.04381428571426</v>
      </c>
    </row>
    <row r="361" spans="1:25">
      <c r="A361" s="168">
        <f t="shared" si="1"/>
        <v>42491</v>
      </c>
      <c r="B361" s="44">
        <v>0.77831571428571422</v>
      </c>
      <c r="C361" s="35">
        <v>2.7</v>
      </c>
      <c r="D361" s="35">
        <v>3</v>
      </c>
      <c r="E361" s="35"/>
      <c r="F361" s="35">
        <v>2.85</v>
      </c>
      <c r="G361" s="12">
        <v>0</v>
      </c>
      <c r="H361" s="12">
        <v>-6.5573770491803174</v>
      </c>
      <c r="I361" s="35">
        <v>221.81997857142855</v>
      </c>
      <c r="J361" s="35"/>
      <c r="K361" s="35">
        <v>7</v>
      </c>
      <c r="L361" s="35">
        <v>8.4</v>
      </c>
      <c r="M361" s="35"/>
      <c r="N361" s="35">
        <v>7.7</v>
      </c>
      <c r="O361" s="12">
        <v>0</v>
      </c>
      <c r="P361" s="12">
        <v>1.9867549668874318</v>
      </c>
      <c r="Q361" s="35">
        <v>599.30309999999997</v>
      </c>
      <c r="R361" s="35"/>
      <c r="S361" s="35">
        <v>1.7</v>
      </c>
      <c r="T361" s="35">
        <v>2.1</v>
      </c>
      <c r="U361" s="35"/>
      <c r="V361" s="181">
        <v>1.9</v>
      </c>
      <c r="W361" s="12">
        <v>0</v>
      </c>
      <c r="X361" s="12">
        <v>-5</v>
      </c>
      <c r="Y361" s="181">
        <v>147.87998571428568</v>
      </c>
    </row>
    <row r="362" spans="1:25">
      <c r="A362" s="168">
        <f t="shared" si="1"/>
        <v>42498</v>
      </c>
      <c r="B362" s="44">
        <v>0.78745714285714286</v>
      </c>
      <c r="C362" s="35">
        <v>2.75</v>
      </c>
      <c r="D362" s="35">
        <v>3.1</v>
      </c>
      <c r="E362" s="35"/>
      <c r="F362" s="35">
        <v>2.9249999999999998</v>
      </c>
      <c r="G362" s="12">
        <v>2.6315789473684106</v>
      </c>
      <c r="H362" s="12">
        <v>-4.0983606557377072</v>
      </c>
      <c r="I362" s="35">
        <v>230.33121428571425</v>
      </c>
      <c r="J362" s="35"/>
      <c r="K362" s="35">
        <v>7</v>
      </c>
      <c r="L362" s="35">
        <v>8.4</v>
      </c>
      <c r="M362" s="35"/>
      <c r="N362" s="35">
        <v>7.7</v>
      </c>
      <c r="O362" s="12">
        <v>0</v>
      </c>
      <c r="P362" s="12">
        <v>1.9867549668874318</v>
      </c>
      <c r="Q362" s="35">
        <v>606.34199999999998</v>
      </c>
      <c r="R362" s="35"/>
      <c r="S362" s="35">
        <v>1.75</v>
      </c>
      <c r="T362" s="35">
        <v>2.15</v>
      </c>
      <c r="U362" s="35"/>
      <c r="V362" s="181">
        <v>1.95</v>
      </c>
      <c r="W362" s="12">
        <v>2.6315789473684248</v>
      </c>
      <c r="X362" s="12">
        <v>-2.5</v>
      </c>
      <c r="Y362" s="181">
        <v>153.55414285714286</v>
      </c>
    </row>
    <row r="363" spans="1:25">
      <c r="A363" s="168">
        <f t="shared" si="1"/>
        <v>42505</v>
      </c>
      <c r="B363" s="44">
        <v>0.78852857142857147</v>
      </c>
      <c r="C363" s="35">
        <v>2.9</v>
      </c>
      <c r="D363" s="35">
        <v>3.2</v>
      </c>
      <c r="E363" s="35"/>
      <c r="F363" s="35">
        <v>3.05</v>
      </c>
      <c r="G363" s="12">
        <v>4.2735042735042867</v>
      </c>
      <c r="H363" s="12">
        <v>0</v>
      </c>
      <c r="I363" s="35">
        <v>240.50121428571427</v>
      </c>
      <c r="J363" s="35"/>
      <c r="K363" s="35">
        <v>7.2</v>
      </c>
      <c r="L363" s="35">
        <v>8.5</v>
      </c>
      <c r="M363" s="35"/>
      <c r="N363" s="35">
        <v>7.85</v>
      </c>
      <c r="O363" s="12">
        <v>1.9480519480519405</v>
      </c>
      <c r="P363" s="12">
        <v>1.9480519480519405</v>
      </c>
      <c r="Q363" s="35">
        <v>618.99492857142855</v>
      </c>
      <c r="R363" s="35"/>
      <c r="S363" s="35">
        <v>1.9</v>
      </c>
      <c r="T363" s="35">
        <v>2.25</v>
      </c>
      <c r="U363" s="35"/>
      <c r="V363" s="181">
        <v>2.0750000000000002</v>
      </c>
      <c r="W363" s="12">
        <v>6.4102564102564372</v>
      </c>
      <c r="X363" s="12">
        <v>3.7500000000000142</v>
      </c>
      <c r="Y363" s="181">
        <v>163.61967857142858</v>
      </c>
    </row>
    <row r="364" spans="1:25">
      <c r="A364" s="168">
        <f t="shared" si="1"/>
        <v>42512</v>
      </c>
      <c r="B364" s="44">
        <v>0.77684857142857133</v>
      </c>
      <c r="C364" s="35">
        <v>3</v>
      </c>
      <c r="D364" s="35">
        <v>3.3</v>
      </c>
      <c r="E364" s="35"/>
      <c r="F364" s="35">
        <v>3.15</v>
      </c>
      <c r="G364" s="12">
        <v>3.2786885245901658</v>
      </c>
      <c r="H364" s="12">
        <v>0</v>
      </c>
      <c r="I364" s="35">
        <v>244.70729999999998</v>
      </c>
      <c r="J364" s="35"/>
      <c r="K364" s="35">
        <v>7.3</v>
      </c>
      <c r="L364" s="35">
        <v>8.5</v>
      </c>
      <c r="M364" s="35"/>
      <c r="N364" s="35">
        <v>7.9</v>
      </c>
      <c r="O364" s="12">
        <v>0.63694267515923286</v>
      </c>
      <c r="P364" s="12">
        <v>0.63694267515923286</v>
      </c>
      <c r="Q364" s="35">
        <v>613.71037142857142</v>
      </c>
      <c r="R364" s="35"/>
      <c r="S364" s="35">
        <v>1.95</v>
      </c>
      <c r="T364" s="35">
        <v>2.2999999999999998</v>
      </c>
      <c r="U364" s="35"/>
      <c r="V364" s="181">
        <v>2.125</v>
      </c>
      <c r="W364" s="12">
        <v>2.4096385542168548</v>
      </c>
      <c r="X364" s="12">
        <v>3.6585365853658516</v>
      </c>
      <c r="Y364" s="181">
        <v>165.08032142857141</v>
      </c>
    </row>
    <row r="365" spans="1:25">
      <c r="A365" s="168">
        <f t="shared" si="1"/>
        <v>42519</v>
      </c>
      <c r="B365" s="44">
        <v>0.76478428571428569</v>
      </c>
      <c r="C365" s="35">
        <v>3</v>
      </c>
      <c r="D365" s="35">
        <v>3.3</v>
      </c>
      <c r="E365" s="35"/>
      <c r="F365" s="35">
        <v>3.15</v>
      </c>
      <c r="G365" s="12">
        <v>0</v>
      </c>
      <c r="H365" s="12">
        <v>-0.7874015748031411</v>
      </c>
      <c r="I365" s="35">
        <v>240.90705</v>
      </c>
      <c r="J365" s="35"/>
      <c r="K365" s="35">
        <v>7.3</v>
      </c>
      <c r="L365" s="35">
        <v>8.5</v>
      </c>
      <c r="M365" s="35"/>
      <c r="N365" s="35">
        <v>7.9</v>
      </c>
      <c r="O365" s="12">
        <v>0</v>
      </c>
      <c r="P365" s="12">
        <v>3.6065573770491852</v>
      </c>
      <c r="Q365" s="35">
        <v>604.17958571428574</v>
      </c>
      <c r="R365" s="35"/>
      <c r="S365" s="35">
        <v>1.95</v>
      </c>
      <c r="T365" s="35">
        <v>2.2999999999999998</v>
      </c>
      <c r="U365" s="35"/>
      <c r="V365" s="181">
        <v>2.125</v>
      </c>
      <c r="W365" s="12">
        <v>0</v>
      </c>
      <c r="X365" s="12">
        <v>3.6585365853658516</v>
      </c>
      <c r="Y365" s="181">
        <v>162.51666071428571</v>
      </c>
    </row>
    <row r="366" spans="1:25">
      <c r="A366" s="168">
        <f t="shared" si="1"/>
        <v>42526</v>
      </c>
      <c r="B366" s="44">
        <v>0.76831142857142853</v>
      </c>
      <c r="C366" s="35">
        <v>3.1</v>
      </c>
      <c r="D366" s="35">
        <v>3.4</v>
      </c>
      <c r="E366" s="35"/>
      <c r="F366" s="35">
        <v>3.25</v>
      </c>
      <c r="G366" s="12">
        <v>3.1746031746031917</v>
      </c>
      <c r="H366" s="12">
        <v>2.3622047244094517</v>
      </c>
      <c r="I366" s="35">
        <v>249.70121428571429</v>
      </c>
      <c r="J366" s="35"/>
      <c r="K366" s="35">
        <v>7.3</v>
      </c>
      <c r="L366" s="35">
        <v>8.5</v>
      </c>
      <c r="M366" s="35"/>
      <c r="N366" s="35">
        <v>7.9</v>
      </c>
      <c r="O366" s="12">
        <v>0</v>
      </c>
      <c r="P366" s="12">
        <v>4.2904290429043073</v>
      </c>
      <c r="Q366" s="35">
        <v>606.96602857142864</v>
      </c>
      <c r="R366" s="35"/>
      <c r="S366" s="35">
        <v>2.15</v>
      </c>
      <c r="T366" s="35">
        <v>2.4</v>
      </c>
      <c r="U366" s="35"/>
      <c r="V366" s="181">
        <v>2.2749999999999999</v>
      </c>
      <c r="W366" s="12">
        <v>7.058823529411768</v>
      </c>
      <c r="X366" s="12">
        <v>10.975609756097569</v>
      </c>
      <c r="Y366" s="181">
        <v>174.79084999999998</v>
      </c>
    </row>
    <row r="367" spans="1:25">
      <c r="A367" s="168">
        <f t="shared" si="1"/>
        <v>42533</v>
      </c>
      <c r="B367" s="44">
        <v>0.78190142857142853</v>
      </c>
      <c r="C367" s="35">
        <v>3.15</v>
      </c>
      <c r="D367" s="35">
        <v>3.45</v>
      </c>
      <c r="E367" s="35"/>
      <c r="F367" s="35">
        <v>3.3</v>
      </c>
      <c r="G367" s="12">
        <v>1.538461538461533</v>
      </c>
      <c r="H367" s="12">
        <v>2.3255813953488484</v>
      </c>
      <c r="I367" s="35">
        <v>258.0274714285714</v>
      </c>
      <c r="J367" s="35"/>
      <c r="K367" s="35">
        <v>6.95</v>
      </c>
      <c r="L367" s="35">
        <v>8.5</v>
      </c>
      <c r="M367" s="35"/>
      <c r="N367" s="35">
        <v>7.7249999999999996</v>
      </c>
      <c r="O367" s="12">
        <v>-2.215189873417728</v>
      </c>
      <c r="P367" s="12">
        <v>1.9801980198019749</v>
      </c>
      <c r="Q367" s="35">
        <v>604.01885357142851</v>
      </c>
      <c r="R367" s="35"/>
      <c r="S367" s="35">
        <v>2.25</v>
      </c>
      <c r="T367" s="35">
        <v>2.5</v>
      </c>
      <c r="U367" s="35"/>
      <c r="V367" s="181">
        <v>2.375</v>
      </c>
      <c r="W367" s="12">
        <v>4.3956043956044084</v>
      </c>
      <c r="X367" s="12">
        <v>15.853658536585385</v>
      </c>
      <c r="Y367" s="181">
        <v>185.70158928571428</v>
      </c>
    </row>
    <row r="368" spans="1:25">
      <c r="A368" s="168">
        <f t="shared" si="1"/>
        <v>42540</v>
      </c>
      <c r="B368" s="44">
        <v>0.79029142857142864</v>
      </c>
      <c r="C368" s="35">
        <v>3.15</v>
      </c>
      <c r="D368" s="35">
        <v>3.4</v>
      </c>
      <c r="E368" s="35"/>
      <c r="F368" s="35">
        <v>3.2749999999999999</v>
      </c>
      <c r="G368" s="12">
        <v>-0.75757575757575069</v>
      </c>
      <c r="H368" s="12">
        <v>0</v>
      </c>
      <c r="I368" s="35">
        <v>258.82044285714289</v>
      </c>
      <c r="J368" s="35"/>
      <c r="K368" s="35">
        <v>6.85</v>
      </c>
      <c r="L368" s="35">
        <v>8.4</v>
      </c>
      <c r="M368" s="35"/>
      <c r="N368" s="35">
        <v>7.625</v>
      </c>
      <c r="O368" s="12">
        <v>-1.2944983818770197</v>
      </c>
      <c r="P368" s="12">
        <v>0.32894736842106909</v>
      </c>
      <c r="Q368" s="35">
        <v>602.59721428571436</v>
      </c>
      <c r="R368" s="35"/>
      <c r="S368" s="35">
        <v>2.25</v>
      </c>
      <c r="T368" s="35">
        <v>2.5</v>
      </c>
      <c r="U368" s="35"/>
      <c r="V368" s="181">
        <v>2.375</v>
      </c>
      <c r="W368" s="12">
        <v>0</v>
      </c>
      <c r="X368" s="12">
        <v>14.457831325301186</v>
      </c>
      <c r="Y368" s="181">
        <v>187.69421428571431</v>
      </c>
    </row>
    <row r="369" spans="1:25">
      <c r="A369" s="168">
        <f t="shared" ref="A369:A432" si="2">A368+7</f>
        <v>42547</v>
      </c>
      <c r="B369" s="44">
        <v>0.78255428571428565</v>
      </c>
      <c r="C369" s="35">
        <v>3.25</v>
      </c>
      <c r="D369" s="35">
        <v>3.45</v>
      </c>
      <c r="E369" s="35"/>
      <c r="F369" s="35">
        <v>3.35</v>
      </c>
      <c r="G369" s="12">
        <v>2.2900763358778704</v>
      </c>
      <c r="H369" s="12">
        <v>4.6875</v>
      </c>
      <c r="I369" s="35">
        <v>262.15568571428571</v>
      </c>
      <c r="J369" s="35"/>
      <c r="K369" s="35">
        <v>6.85</v>
      </c>
      <c r="L369" s="35">
        <v>8.4</v>
      </c>
      <c r="M369" s="35"/>
      <c r="N369" s="35">
        <v>7.625</v>
      </c>
      <c r="O369" s="12">
        <v>0</v>
      </c>
      <c r="P369" s="12">
        <v>2.3489932885905915</v>
      </c>
      <c r="Q369" s="35">
        <v>596.6976428571428</v>
      </c>
      <c r="R369" s="35"/>
      <c r="S369" s="35">
        <v>2.2999999999999998</v>
      </c>
      <c r="T369" s="35">
        <v>2.5499999999999998</v>
      </c>
      <c r="U369" s="35"/>
      <c r="V369" s="181">
        <v>2.4249999999999998</v>
      </c>
      <c r="W369" s="12">
        <v>2.1052631578947256</v>
      </c>
      <c r="X369" s="12">
        <v>19.753086419753089</v>
      </c>
      <c r="Y369" s="181">
        <v>189.76941428571425</v>
      </c>
    </row>
    <row r="370" spans="1:25">
      <c r="A370" s="168">
        <f t="shared" si="2"/>
        <v>42554</v>
      </c>
      <c r="B370" s="44">
        <v>0.82818571428571441</v>
      </c>
      <c r="C370" s="35">
        <v>3.3</v>
      </c>
      <c r="D370" s="35">
        <v>3.5</v>
      </c>
      <c r="E370" s="35"/>
      <c r="F370" s="35">
        <v>3.4</v>
      </c>
      <c r="G370" s="12">
        <v>1.4925373134328339</v>
      </c>
      <c r="H370" s="12">
        <v>8.8000000000000114</v>
      </c>
      <c r="I370" s="35">
        <v>281.58314285714289</v>
      </c>
      <c r="J370" s="35"/>
      <c r="K370" s="35">
        <v>6.85</v>
      </c>
      <c r="L370" s="35">
        <v>8.4</v>
      </c>
      <c r="M370" s="35"/>
      <c r="N370" s="35">
        <v>7.625</v>
      </c>
      <c r="O370" s="12">
        <v>0</v>
      </c>
      <c r="P370" s="12">
        <v>4.4520547945205493</v>
      </c>
      <c r="Q370" s="35">
        <v>631.49160714285722</v>
      </c>
      <c r="R370" s="35"/>
      <c r="S370" s="35">
        <v>2.35</v>
      </c>
      <c r="T370" s="35">
        <v>2.6</v>
      </c>
      <c r="U370" s="35"/>
      <c r="V370" s="181">
        <v>2.4750000000000001</v>
      </c>
      <c r="W370" s="12">
        <v>2.0618556701031139</v>
      </c>
      <c r="X370" s="12">
        <v>23.75</v>
      </c>
      <c r="Y370" s="181">
        <v>204.97596428571433</v>
      </c>
    </row>
    <row r="371" spans="1:25">
      <c r="A371" s="168">
        <f t="shared" si="2"/>
        <v>42561</v>
      </c>
      <c r="B371" s="44">
        <v>0.84800428571428577</v>
      </c>
      <c r="C371" s="35">
        <v>3.3</v>
      </c>
      <c r="D371" s="35">
        <v>3.5</v>
      </c>
      <c r="E371" s="35"/>
      <c r="F371" s="35">
        <v>3.4</v>
      </c>
      <c r="G371" s="12">
        <v>0</v>
      </c>
      <c r="H371" s="12">
        <v>10.56910569105689</v>
      </c>
      <c r="I371" s="35">
        <v>288.32145714285718</v>
      </c>
      <c r="J371" s="35"/>
      <c r="K371" s="35">
        <v>6.85</v>
      </c>
      <c r="L371" s="35">
        <v>8.4</v>
      </c>
      <c r="M371" s="35"/>
      <c r="N371" s="35">
        <v>7.625</v>
      </c>
      <c r="O371" s="12">
        <v>0</v>
      </c>
      <c r="P371" s="12">
        <v>4.8109965635738945</v>
      </c>
      <c r="Q371" s="35">
        <v>646.6032678571429</v>
      </c>
      <c r="R371" s="35"/>
      <c r="S371" s="35">
        <v>2.35</v>
      </c>
      <c r="T371" s="35">
        <v>2.6</v>
      </c>
      <c r="U371" s="35"/>
      <c r="V371" s="181">
        <v>2.4750000000000001</v>
      </c>
      <c r="W371" s="12">
        <v>0</v>
      </c>
      <c r="X371" s="12">
        <v>23.75</v>
      </c>
      <c r="Y371" s="181">
        <v>209.88106071428572</v>
      </c>
    </row>
    <row r="372" spans="1:25">
      <c r="A372" s="168">
        <f t="shared" si="2"/>
        <v>42568</v>
      </c>
      <c r="B372" s="44">
        <v>0.8398199999999999</v>
      </c>
      <c r="C372" s="35">
        <v>3.3</v>
      </c>
      <c r="D372" s="35">
        <v>3.5</v>
      </c>
      <c r="E372" s="35"/>
      <c r="F372" s="35">
        <v>3.4</v>
      </c>
      <c r="G372" s="12">
        <v>0</v>
      </c>
      <c r="H372" s="12">
        <v>10.56910569105689</v>
      </c>
      <c r="I372" s="35">
        <v>285.53879999999998</v>
      </c>
      <c r="J372" s="35"/>
      <c r="K372" s="35">
        <v>6.75</v>
      </c>
      <c r="L372" s="35">
        <v>8.4</v>
      </c>
      <c r="M372" s="35"/>
      <c r="N372" s="35">
        <v>7.5750000000000002</v>
      </c>
      <c r="O372" s="12">
        <v>-0.65573770491803884</v>
      </c>
      <c r="P372" s="12">
        <v>4.1237113402061993</v>
      </c>
      <c r="Q372" s="35">
        <v>636.16364999999996</v>
      </c>
      <c r="R372" s="35"/>
      <c r="S372" s="35">
        <v>2.4500000000000002</v>
      </c>
      <c r="T372" s="35">
        <v>2.75</v>
      </c>
      <c r="U372" s="35"/>
      <c r="V372" s="181">
        <v>2.6</v>
      </c>
      <c r="W372" s="12">
        <v>5.0505050505050662</v>
      </c>
      <c r="X372" s="12">
        <v>30</v>
      </c>
      <c r="Y372" s="181">
        <v>218.35320000000002</v>
      </c>
    </row>
    <row r="373" spans="1:25">
      <c r="A373" s="168">
        <f t="shared" si="2"/>
        <v>42575</v>
      </c>
      <c r="B373" s="44">
        <v>0.8371614285714285</v>
      </c>
      <c r="C373" s="35">
        <v>3.3</v>
      </c>
      <c r="D373" s="35">
        <v>3.5</v>
      </c>
      <c r="E373" s="35"/>
      <c r="F373" s="35">
        <v>3.4</v>
      </c>
      <c r="G373" s="12">
        <v>0</v>
      </c>
      <c r="H373" s="12">
        <v>14.285714285714278</v>
      </c>
      <c r="I373" s="35">
        <v>284.6348857142857</v>
      </c>
      <c r="J373" s="35"/>
      <c r="K373" s="35">
        <v>6.75</v>
      </c>
      <c r="L373" s="35">
        <v>8.3000000000000007</v>
      </c>
      <c r="M373" s="35"/>
      <c r="N373" s="35">
        <v>7.5250000000000004</v>
      </c>
      <c r="O373" s="12">
        <v>-0.66006600660065828</v>
      </c>
      <c r="P373" s="12">
        <v>3.4364261168385042</v>
      </c>
      <c r="Q373" s="35">
        <v>629.963975</v>
      </c>
      <c r="R373" s="35"/>
      <c r="S373" s="35">
        <v>2.4500000000000002</v>
      </c>
      <c r="T373" s="35">
        <v>2.75</v>
      </c>
      <c r="U373" s="35"/>
      <c r="V373" s="181">
        <v>2.6</v>
      </c>
      <c r="W373" s="12">
        <v>0</v>
      </c>
      <c r="X373" s="12">
        <v>30</v>
      </c>
      <c r="Y373" s="181">
        <v>217.66197142857143</v>
      </c>
    </row>
    <row r="374" spans="1:25">
      <c r="A374" s="168">
        <f t="shared" si="2"/>
        <v>42582</v>
      </c>
      <c r="B374" s="44">
        <v>0.84054714285714294</v>
      </c>
      <c r="C374" s="35">
        <v>3.3</v>
      </c>
      <c r="D374" s="35">
        <v>3.5</v>
      </c>
      <c r="E374" s="35"/>
      <c r="F374" s="35">
        <v>3.4</v>
      </c>
      <c r="G374" s="12">
        <v>0</v>
      </c>
      <c r="H374" s="12">
        <v>14.285714285714278</v>
      </c>
      <c r="I374" s="35">
        <v>285.78602857142863</v>
      </c>
      <c r="J374" s="35"/>
      <c r="K374" s="35">
        <v>6.75</v>
      </c>
      <c r="L374" s="35">
        <v>8.3000000000000007</v>
      </c>
      <c r="M374" s="35"/>
      <c r="N374" s="35">
        <v>7.5250000000000004</v>
      </c>
      <c r="O374" s="12">
        <v>0</v>
      </c>
      <c r="P374" s="12">
        <v>3.4364261168385042</v>
      </c>
      <c r="Q374" s="35">
        <v>632.51172500000007</v>
      </c>
      <c r="R374" s="35"/>
      <c r="S374" s="35">
        <v>2.4500000000000002</v>
      </c>
      <c r="T374" s="35">
        <v>2.75</v>
      </c>
      <c r="U374" s="35"/>
      <c r="V374" s="181">
        <v>2.6</v>
      </c>
      <c r="W374" s="12">
        <v>0</v>
      </c>
      <c r="X374" s="12">
        <v>30</v>
      </c>
      <c r="Y374" s="181">
        <v>218.54225714285715</v>
      </c>
    </row>
    <row r="375" spans="1:25">
      <c r="A375" s="168">
        <f t="shared" si="2"/>
        <v>42589</v>
      </c>
      <c r="B375" s="44">
        <v>0.84483285714285705</v>
      </c>
      <c r="C375" s="35">
        <v>3.3</v>
      </c>
      <c r="D375" s="35">
        <v>3.5</v>
      </c>
      <c r="E375" s="35"/>
      <c r="F375" s="35">
        <v>3.4</v>
      </c>
      <c r="G375" s="12">
        <v>0</v>
      </c>
      <c r="H375" s="12">
        <v>14.285714285714278</v>
      </c>
      <c r="I375" s="35">
        <v>287.24317142857137</v>
      </c>
      <c r="J375" s="35"/>
      <c r="K375" s="35">
        <v>6.75</v>
      </c>
      <c r="L375" s="35">
        <v>8.3000000000000007</v>
      </c>
      <c r="M375" s="35"/>
      <c r="N375" s="35">
        <v>7.5250000000000004</v>
      </c>
      <c r="O375" s="12">
        <v>0</v>
      </c>
      <c r="P375" s="12">
        <v>3.4364261168385042</v>
      </c>
      <c r="Q375" s="35">
        <v>635.73672499999998</v>
      </c>
      <c r="R375" s="35"/>
      <c r="S375" s="35">
        <v>2.4500000000000002</v>
      </c>
      <c r="T375" s="35">
        <v>2.75</v>
      </c>
      <c r="U375" s="35"/>
      <c r="V375" s="181">
        <v>2.6</v>
      </c>
      <c r="W375" s="12">
        <v>0</v>
      </c>
      <c r="X375" s="12">
        <v>30</v>
      </c>
      <c r="Y375" s="181">
        <v>219.65654285714282</v>
      </c>
    </row>
    <row r="376" spans="1:25">
      <c r="A376" s="168">
        <f t="shared" si="2"/>
        <v>42596</v>
      </c>
      <c r="B376" s="44">
        <v>0.85548999999999997</v>
      </c>
      <c r="C376" s="35">
        <v>3.3</v>
      </c>
      <c r="D376" s="35">
        <v>3.5</v>
      </c>
      <c r="E376" s="35"/>
      <c r="F376" s="35">
        <v>3.4</v>
      </c>
      <c r="G376" s="12">
        <v>0</v>
      </c>
      <c r="H376" s="12">
        <v>16.239316239316253</v>
      </c>
      <c r="I376" s="35">
        <v>290.86659999999995</v>
      </c>
      <c r="J376" s="35"/>
      <c r="K376" s="35">
        <v>6.75</v>
      </c>
      <c r="L376" s="35">
        <v>8.3000000000000007</v>
      </c>
      <c r="M376" s="35"/>
      <c r="N376" s="35">
        <v>7.5250000000000004</v>
      </c>
      <c r="O376" s="12">
        <v>0</v>
      </c>
      <c r="P376" s="12">
        <v>1.689189189189193</v>
      </c>
      <c r="Q376" s="35">
        <v>643.75622499999997</v>
      </c>
      <c r="R376" s="35"/>
      <c r="S376" s="35">
        <v>2.4500000000000002</v>
      </c>
      <c r="T376" s="35">
        <v>2.75</v>
      </c>
      <c r="U376" s="35"/>
      <c r="V376" s="181">
        <v>2.6</v>
      </c>
      <c r="W376" s="12">
        <v>0</v>
      </c>
      <c r="X376" s="12">
        <v>30</v>
      </c>
      <c r="Y376" s="181">
        <v>222.42739999999998</v>
      </c>
    </row>
    <row r="377" spans="1:25">
      <c r="A377" s="168">
        <f t="shared" si="2"/>
        <v>42603</v>
      </c>
      <c r="B377" s="44">
        <v>0.86510571428571426</v>
      </c>
      <c r="C377" s="35">
        <v>3.3</v>
      </c>
      <c r="D377" s="35">
        <v>3.5</v>
      </c>
      <c r="E377" s="35"/>
      <c r="F377" s="35">
        <v>3.4</v>
      </c>
      <c r="G377" s="12">
        <v>0</v>
      </c>
      <c r="H377" s="12">
        <v>17.241379310344811</v>
      </c>
      <c r="I377" s="35">
        <v>294.13594285714282</v>
      </c>
      <c r="J377" s="35"/>
      <c r="K377" s="35">
        <v>6.75</v>
      </c>
      <c r="L377" s="35">
        <v>8.3000000000000007</v>
      </c>
      <c r="M377" s="35"/>
      <c r="N377" s="35">
        <v>7.5250000000000004</v>
      </c>
      <c r="O377" s="12">
        <v>0</v>
      </c>
      <c r="P377" s="12">
        <v>1.689189189189193</v>
      </c>
      <c r="Q377" s="35">
        <v>650.99204999999995</v>
      </c>
      <c r="R377" s="35"/>
      <c r="S377" s="35">
        <v>2.4500000000000002</v>
      </c>
      <c r="T377" s="35">
        <v>2.75</v>
      </c>
      <c r="U377" s="35"/>
      <c r="V377" s="181">
        <v>2.6</v>
      </c>
      <c r="W377" s="12">
        <v>0</v>
      </c>
      <c r="X377" s="12">
        <v>31.645569620253156</v>
      </c>
      <c r="Y377" s="181">
        <v>224.92748571428572</v>
      </c>
    </row>
    <row r="378" spans="1:25">
      <c r="A378" s="168">
        <f t="shared" si="2"/>
        <v>42610</v>
      </c>
      <c r="B378" s="44">
        <v>0.85767428571428561</v>
      </c>
      <c r="C378" s="35">
        <v>3.3</v>
      </c>
      <c r="D378" s="35">
        <v>3.5</v>
      </c>
      <c r="E378" s="35"/>
      <c r="F378" s="35">
        <v>3.4</v>
      </c>
      <c r="G378" s="12">
        <v>0</v>
      </c>
      <c r="H378" s="12">
        <v>17.241379310344811</v>
      </c>
      <c r="I378" s="35">
        <v>291.60925714285713</v>
      </c>
      <c r="J378" s="35"/>
      <c r="K378" s="35">
        <v>6.75</v>
      </c>
      <c r="L378" s="35">
        <v>8.3000000000000007</v>
      </c>
      <c r="M378" s="35"/>
      <c r="N378" s="35">
        <v>7.5250000000000004</v>
      </c>
      <c r="O378" s="12">
        <v>0</v>
      </c>
      <c r="P378" s="12">
        <v>1.689189189189193</v>
      </c>
      <c r="Q378" s="35">
        <v>645.3999</v>
      </c>
      <c r="R378" s="35"/>
      <c r="S378" s="35">
        <v>2.4500000000000002</v>
      </c>
      <c r="T378" s="35">
        <v>2.75</v>
      </c>
      <c r="U378" s="35"/>
      <c r="V378" s="181">
        <v>2.6</v>
      </c>
      <c r="W378" s="12">
        <v>0</v>
      </c>
      <c r="X378" s="12">
        <v>31.645569620253156</v>
      </c>
      <c r="Y378" s="181">
        <v>222.99531428571427</v>
      </c>
    </row>
    <row r="379" spans="1:25">
      <c r="A379" s="168">
        <f t="shared" si="2"/>
        <v>42617</v>
      </c>
      <c r="B379" s="44">
        <v>0.84781714285714294</v>
      </c>
      <c r="C379" s="35">
        <v>3.3</v>
      </c>
      <c r="D379" s="35">
        <v>3.5</v>
      </c>
      <c r="E379" s="35"/>
      <c r="F379" s="35">
        <v>3.4</v>
      </c>
      <c r="G379" s="12">
        <v>0</v>
      </c>
      <c r="H379" s="12">
        <v>12.396694214876035</v>
      </c>
      <c r="I379" s="35">
        <v>288.2578285714286</v>
      </c>
      <c r="J379" s="35"/>
      <c r="K379" s="35">
        <v>6.75</v>
      </c>
      <c r="L379" s="35">
        <v>8.3000000000000007</v>
      </c>
      <c r="M379" s="35"/>
      <c r="N379" s="35">
        <v>7.5250000000000004</v>
      </c>
      <c r="O379" s="12">
        <v>0</v>
      </c>
      <c r="P379" s="12">
        <v>1.689189189189193</v>
      </c>
      <c r="Q379" s="35">
        <v>637.9824000000001</v>
      </c>
      <c r="R379" s="35"/>
      <c r="S379" s="35">
        <v>2.4500000000000002</v>
      </c>
      <c r="T379" s="35">
        <v>2.75</v>
      </c>
      <c r="U379" s="35"/>
      <c r="V379" s="181">
        <v>2.6</v>
      </c>
      <c r="W379" s="12">
        <v>0</v>
      </c>
      <c r="X379" s="12">
        <v>31.645569620253156</v>
      </c>
      <c r="Y379" s="181">
        <v>220.43245714285717</v>
      </c>
    </row>
    <row r="380" spans="1:25">
      <c r="A380" s="168">
        <f t="shared" si="2"/>
        <v>42624</v>
      </c>
      <c r="B380" s="44">
        <v>0.84154571428571423</v>
      </c>
      <c r="C380" s="35">
        <v>3.3</v>
      </c>
      <c r="D380" s="35">
        <v>3.5</v>
      </c>
      <c r="E380" s="35"/>
      <c r="F380" s="35">
        <v>3.4</v>
      </c>
      <c r="G380" s="12">
        <v>0</v>
      </c>
      <c r="H380" s="12">
        <v>8.8000000000000114</v>
      </c>
      <c r="I380" s="35">
        <v>286.12554285714282</v>
      </c>
      <c r="J380" s="35"/>
      <c r="K380" s="35">
        <v>6.75</v>
      </c>
      <c r="L380" s="35">
        <v>8.3000000000000007</v>
      </c>
      <c r="M380" s="35"/>
      <c r="N380" s="35">
        <v>7.5250000000000004</v>
      </c>
      <c r="O380" s="12">
        <v>0</v>
      </c>
      <c r="P380" s="12">
        <v>-0.98684210526315042</v>
      </c>
      <c r="Q380" s="35">
        <v>633.26315</v>
      </c>
      <c r="R380" s="35"/>
      <c r="S380" s="35">
        <v>2.4500000000000002</v>
      </c>
      <c r="T380" s="35">
        <v>2.75</v>
      </c>
      <c r="U380" s="35"/>
      <c r="V380" s="181">
        <v>2.6</v>
      </c>
      <c r="W380" s="12">
        <v>0</v>
      </c>
      <c r="X380" s="12">
        <v>26.829268292682954</v>
      </c>
      <c r="Y380" s="181">
        <v>218.8018857142857</v>
      </c>
    </row>
    <row r="381" spans="1:25">
      <c r="A381" s="168">
        <f t="shared" si="2"/>
        <v>42631</v>
      </c>
      <c r="B381" s="44">
        <v>0.84925428571428563</v>
      </c>
      <c r="C381" s="35">
        <v>3.3</v>
      </c>
      <c r="D381" s="35">
        <v>3.5</v>
      </c>
      <c r="E381" s="35"/>
      <c r="F381" s="35">
        <v>3.4</v>
      </c>
      <c r="G381" s="12">
        <v>0</v>
      </c>
      <c r="H381" s="12">
        <v>7.0866141732283552</v>
      </c>
      <c r="I381" s="35">
        <v>288.74645714285714</v>
      </c>
      <c r="J381" s="35"/>
      <c r="K381" s="35">
        <v>6.75</v>
      </c>
      <c r="L381" s="35">
        <v>8.3000000000000007</v>
      </c>
      <c r="M381" s="35"/>
      <c r="N381" s="35">
        <v>7.5250000000000004</v>
      </c>
      <c r="O381" s="12">
        <v>0</v>
      </c>
      <c r="P381" s="12">
        <v>-1.6339869281045765</v>
      </c>
      <c r="Q381" s="35">
        <v>639.06385</v>
      </c>
      <c r="R381" s="35"/>
      <c r="S381" s="35">
        <v>2.5</v>
      </c>
      <c r="T381" s="35">
        <v>2.75</v>
      </c>
      <c r="U381" s="35"/>
      <c r="V381" s="181">
        <v>2.625</v>
      </c>
      <c r="W381" s="12">
        <v>0.96153846153845279</v>
      </c>
      <c r="X381" s="12">
        <v>27.118644067796609</v>
      </c>
      <c r="Y381" s="181">
        <v>222.92924999999997</v>
      </c>
    </row>
    <row r="382" spans="1:25">
      <c r="A382" s="168">
        <f t="shared" si="2"/>
        <v>42638</v>
      </c>
      <c r="B382" s="44">
        <v>0.85914857142857148</v>
      </c>
      <c r="C382" s="35">
        <v>3.4</v>
      </c>
      <c r="D382" s="35">
        <v>3.58</v>
      </c>
      <c r="E382" s="35"/>
      <c r="F382" s="35">
        <v>3.49</v>
      </c>
      <c r="G382" s="12">
        <v>2.6470588235294201</v>
      </c>
      <c r="H382" s="12">
        <v>10.793650793650798</v>
      </c>
      <c r="I382" s="35">
        <v>299.84285142857146</v>
      </c>
      <c r="J382" s="35"/>
      <c r="K382" s="35">
        <v>6.8</v>
      </c>
      <c r="L382" s="35">
        <v>8.3000000000000007</v>
      </c>
      <c r="M382" s="35"/>
      <c r="N382" s="35">
        <v>7.5500000000000007</v>
      </c>
      <c r="O382" s="12">
        <v>0.33222591362127218</v>
      </c>
      <c r="P382" s="12">
        <v>-1.3071895424836555</v>
      </c>
      <c r="Q382" s="35">
        <v>648.65717142857159</v>
      </c>
      <c r="R382" s="35"/>
      <c r="S382" s="35">
        <v>2.65</v>
      </c>
      <c r="T382" s="35">
        <v>2.9</v>
      </c>
      <c r="U382" s="35"/>
      <c r="V382" s="181">
        <v>2.7749999999999999</v>
      </c>
      <c r="W382" s="12">
        <v>5.7142857142857224</v>
      </c>
      <c r="X382" s="12">
        <v>35.365853658536594</v>
      </c>
      <c r="Y382" s="181">
        <v>238.41372857142861</v>
      </c>
    </row>
    <row r="383" spans="1:25">
      <c r="A383" s="168">
        <f t="shared" si="2"/>
        <v>42645</v>
      </c>
      <c r="B383" s="44">
        <v>0.86355714285714258</v>
      </c>
      <c r="C383" s="35">
        <v>3.4</v>
      </c>
      <c r="D383" s="35">
        <v>3.58</v>
      </c>
      <c r="E383" s="35"/>
      <c r="F383" s="35">
        <v>3.49</v>
      </c>
      <c r="G383" s="12">
        <v>0</v>
      </c>
      <c r="H383" s="12">
        <v>14.426229508196741</v>
      </c>
      <c r="I383" s="35">
        <v>301.38144285714276</v>
      </c>
      <c r="J383" s="35"/>
      <c r="K383" s="35">
        <v>6.8</v>
      </c>
      <c r="L383" s="35">
        <v>8.3000000000000007</v>
      </c>
      <c r="M383" s="35"/>
      <c r="N383" s="35">
        <v>7.5500000000000007</v>
      </c>
      <c r="O383" s="12">
        <v>0</v>
      </c>
      <c r="P383" s="12">
        <v>-1.3071895424836555</v>
      </c>
      <c r="Q383" s="35">
        <v>651.98564285714269</v>
      </c>
      <c r="R383" s="35"/>
      <c r="S383" s="35">
        <v>2.65</v>
      </c>
      <c r="T383" s="35">
        <v>2.9</v>
      </c>
      <c r="U383" s="35"/>
      <c r="V383" s="181">
        <v>2.7749999999999999</v>
      </c>
      <c r="W383" s="12">
        <v>0</v>
      </c>
      <c r="X383" s="12">
        <v>40.506329113924039</v>
      </c>
      <c r="Y383" s="181">
        <v>239.63710714285705</v>
      </c>
    </row>
    <row r="384" spans="1:25">
      <c r="A384" s="168">
        <f t="shared" si="2"/>
        <v>42652</v>
      </c>
      <c r="B384" s="44">
        <v>0.88306428571428575</v>
      </c>
      <c r="C384" s="35">
        <v>3.3</v>
      </c>
      <c r="D384" s="35">
        <v>3.5</v>
      </c>
      <c r="E384" s="35"/>
      <c r="F384" s="35">
        <v>3.4</v>
      </c>
      <c r="G384" s="12">
        <v>-2.5787965616045909</v>
      </c>
      <c r="H384" s="12">
        <v>11.47540983606558</v>
      </c>
      <c r="I384" s="35">
        <v>300.24185714285716</v>
      </c>
      <c r="J384" s="35"/>
      <c r="K384" s="35">
        <v>6.8</v>
      </c>
      <c r="L384" s="35">
        <v>8.3000000000000007</v>
      </c>
      <c r="M384" s="35"/>
      <c r="N384" s="35">
        <v>7.5500000000000007</v>
      </c>
      <c r="O384" s="12">
        <v>0</v>
      </c>
      <c r="P384" s="12">
        <v>-1.3071895424836555</v>
      </c>
      <c r="Q384" s="35">
        <v>666.71353571428585</v>
      </c>
      <c r="R384" s="35"/>
      <c r="S384" s="35">
        <v>2.6</v>
      </c>
      <c r="T384" s="35">
        <v>2.85</v>
      </c>
      <c r="U384" s="35"/>
      <c r="V384" s="181">
        <v>2.7250000000000001</v>
      </c>
      <c r="W384" s="12">
        <v>-1.8018018018018012</v>
      </c>
      <c r="X384" s="12">
        <v>37.974683544303787</v>
      </c>
      <c r="Y384" s="181">
        <v>240.63501785714286</v>
      </c>
    </row>
    <row r="385" spans="1:25">
      <c r="A385" s="168">
        <f t="shared" si="2"/>
        <v>42659</v>
      </c>
      <c r="B385" s="44">
        <v>0.90127999999999997</v>
      </c>
      <c r="C385" s="35">
        <v>3.2</v>
      </c>
      <c r="D385" s="35">
        <v>3.4</v>
      </c>
      <c r="E385" s="35"/>
      <c r="F385" s="35">
        <v>3.3</v>
      </c>
      <c r="G385" s="12">
        <v>-2.941176470588232</v>
      </c>
      <c r="H385" s="12">
        <v>8.1967213114754145</v>
      </c>
      <c r="I385" s="35">
        <v>297.42239999999993</v>
      </c>
      <c r="J385" s="35"/>
      <c r="K385" s="35">
        <v>6.8</v>
      </c>
      <c r="L385" s="35">
        <v>8.3000000000000007</v>
      </c>
      <c r="M385" s="35"/>
      <c r="N385" s="35">
        <v>7.5500000000000007</v>
      </c>
      <c r="O385" s="12">
        <v>0</v>
      </c>
      <c r="P385" s="12">
        <v>-1.3071895424836555</v>
      </c>
      <c r="Q385" s="35">
        <v>680.46640000000002</v>
      </c>
      <c r="R385" s="35"/>
      <c r="S385" s="35">
        <v>2.5499999999999998</v>
      </c>
      <c r="T385" s="35">
        <v>2.8</v>
      </c>
      <c r="U385" s="35"/>
      <c r="V385" s="181">
        <v>2.6749999999999998</v>
      </c>
      <c r="W385" s="12">
        <v>-1.8348623853211166</v>
      </c>
      <c r="X385" s="12">
        <v>35.443037974683534</v>
      </c>
      <c r="Y385" s="181">
        <v>241.09239999999997</v>
      </c>
    </row>
    <row r="386" spans="1:25">
      <c r="A386" s="168">
        <f t="shared" si="2"/>
        <v>42666</v>
      </c>
      <c r="B386" s="44">
        <v>0.89643714285714282</v>
      </c>
      <c r="C386" s="35">
        <v>3.1</v>
      </c>
      <c r="D386" s="35">
        <v>3.3</v>
      </c>
      <c r="E386" s="35"/>
      <c r="F386" s="35">
        <v>3.2</v>
      </c>
      <c r="G386" s="12">
        <v>-3.030303030303017</v>
      </c>
      <c r="H386" s="12">
        <v>4.9180327868852487</v>
      </c>
      <c r="I386" s="35">
        <v>286.85988571428572</v>
      </c>
      <c r="J386" s="35"/>
      <c r="K386" s="35">
        <v>6.8</v>
      </c>
      <c r="L386" s="35">
        <v>8.3000000000000007</v>
      </c>
      <c r="M386" s="35"/>
      <c r="N386" s="35">
        <v>7.5500000000000007</v>
      </c>
      <c r="O386" s="12">
        <v>0</v>
      </c>
      <c r="P386" s="12">
        <v>-1.3071895424836555</v>
      </c>
      <c r="Q386" s="35">
        <v>676.81004285714289</v>
      </c>
      <c r="R386" s="35"/>
      <c r="S386" s="35">
        <v>2.5499999999999998</v>
      </c>
      <c r="T386" s="35">
        <v>2.75</v>
      </c>
      <c r="U386" s="35"/>
      <c r="V386" s="181">
        <v>2.65</v>
      </c>
      <c r="W386" s="12">
        <v>-0.93457943925233167</v>
      </c>
      <c r="X386" s="12">
        <v>34.177215189873408</v>
      </c>
      <c r="Y386" s="181">
        <v>237.55584285714284</v>
      </c>
    </row>
    <row r="387" spans="1:25">
      <c r="A387" s="168">
        <f t="shared" si="2"/>
        <v>42673</v>
      </c>
      <c r="B387" s="44">
        <v>0.89395142857142851</v>
      </c>
      <c r="C387" s="35">
        <v>3.05</v>
      </c>
      <c r="D387" s="35">
        <v>3.25</v>
      </c>
      <c r="E387" s="35"/>
      <c r="F387" s="35">
        <v>3.15</v>
      </c>
      <c r="G387" s="12">
        <v>-1.5625000000000142</v>
      </c>
      <c r="H387" s="12">
        <v>3.2786885245901658</v>
      </c>
      <c r="I387" s="35">
        <v>281.59469999999993</v>
      </c>
      <c r="J387" s="35"/>
      <c r="K387" s="35">
        <v>6.8</v>
      </c>
      <c r="L387" s="35">
        <v>8.3000000000000007</v>
      </c>
      <c r="M387" s="35"/>
      <c r="N387" s="35">
        <v>7.5500000000000007</v>
      </c>
      <c r="O387" s="12">
        <v>0</v>
      </c>
      <c r="P387" s="12">
        <v>-1.3071895424836555</v>
      </c>
      <c r="Q387" s="35">
        <v>674.93332857142855</v>
      </c>
      <c r="R387" s="35"/>
      <c r="S387" s="35">
        <v>2.5</v>
      </c>
      <c r="T387" s="35">
        <v>2.75</v>
      </c>
      <c r="U387" s="35"/>
      <c r="V387" s="181">
        <v>2.625</v>
      </c>
      <c r="W387" s="12">
        <v>-0.94339622641508925</v>
      </c>
      <c r="X387" s="12">
        <v>32.911392405063282</v>
      </c>
      <c r="Y387" s="181">
        <v>234.66224999999997</v>
      </c>
    </row>
    <row r="388" spans="1:25">
      <c r="A388" s="168">
        <f t="shared" si="2"/>
        <v>42680</v>
      </c>
      <c r="B388" s="44">
        <v>0.89495000000000025</v>
      </c>
      <c r="C388" s="35">
        <v>3</v>
      </c>
      <c r="D388" s="35">
        <v>3.25</v>
      </c>
      <c r="E388" s="35"/>
      <c r="F388" s="35">
        <v>3.125</v>
      </c>
      <c r="G388" s="12">
        <v>-0.79365079365078373</v>
      </c>
      <c r="H388" s="12">
        <v>4.1666666666666714</v>
      </c>
      <c r="I388" s="35">
        <v>279.67187500000006</v>
      </c>
      <c r="J388" s="35"/>
      <c r="K388" s="35">
        <v>6.8</v>
      </c>
      <c r="L388" s="35">
        <v>8.3000000000000007</v>
      </c>
      <c r="M388" s="35"/>
      <c r="N388" s="35">
        <v>7.5500000000000007</v>
      </c>
      <c r="O388" s="12">
        <v>0</v>
      </c>
      <c r="P388" s="12">
        <v>-0.65789473684209554</v>
      </c>
      <c r="Q388" s="35">
        <v>675.68725000000029</v>
      </c>
      <c r="R388" s="35"/>
      <c r="S388" s="35">
        <v>2.6</v>
      </c>
      <c r="T388" s="35">
        <v>2.85</v>
      </c>
      <c r="U388" s="35"/>
      <c r="V388" s="181">
        <v>2.7250000000000001</v>
      </c>
      <c r="W388" s="12">
        <v>3.8095238095238244</v>
      </c>
      <c r="X388" s="12">
        <v>41.558441558441558</v>
      </c>
      <c r="Y388" s="181">
        <v>243.87387500000006</v>
      </c>
    </row>
    <row r="389" spans="1:25">
      <c r="A389" s="168">
        <f t="shared" si="2"/>
        <v>42687</v>
      </c>
      <c r="B389" s="44">
        <v>0.88002428571428559</v>
      </c>
      <c r="C389" s="35">
        <v>3</v>
      </c>
      <c r="D389" s="35">
        <v>3.25</v>
      </c>
      <c r="E389" s="35"/>
      <c r="F389" s="35">
        <v>3.125</v>
      </c>
      <c r="G389" s="12">
        <v>0</v>
      </c>
      <c r="H389" s="12">
        <v>8.6956521739130324</v>
      </c>
      <c r="I389" s="35">
        <v>275.00758928571423</v>
      </c>
      <c r="J389" s="35"/>
      <c r="K389" s="35">
        <v>7</v>
      </c>
      <c r="L389" s="35">
        <v>8.5</v>
      </c>
      <c r="M389" s="35"/>
      <c r="N389" s="35">
        <v>7.75</v>
      </c>
      <c r="O389" s="12">
        <v>2.6490066225165521</v>
      </c>
      <c r="P389" s="12">
        <v>1.9736842105263293</v>
      </c>
      <c r="Q389" s="35">
        <v>682.0188214285713</v>
      </c>
      <c r="R389" s="35"/>
      <c r="S389" s="35">
        <v>2.6</v>
      </c>
      <c r="T389" s="35">
        <v>2.9</v>
      </c>
      <c r="U389" s="35"/>
      <c r="V389" s="181">
        <v>2.75</v>
      </c>
      <c r="W389" s="12">
        <v>0.91743119266054407</v>
      </c>
      <c r="X389" s="12">
        <v>46.666666666666657</v>
      </c>
      <c r="Y389" s="181">
        <v>242.00667857142855</v>
      </c>
    </row>
    <row r="390" spans="1:25">
      <c r="A390" s="168">
        <f t="shared" si="2"/>
        <v>42694</v>
      </c>
      <c r="B390" s="44">
        <v>0.86193857142857155</v>
      </c>
      <c r="C390" s="35">
        <v>3</v>
      </c>
      <c r="D390" s="35">
        <v>3.25</v>
      </c>
      <c r="E390" s="35"/>
      <c r="F390" s="35">
        <v>3.125</v>
      </c>
      <c r="G390" s="12">
        <v>0</v>
      </c>
      <c r="H390" s="12">
        <v>9.6491228070175339</v>
      </c>
      <c r="I390" s="35">
        <v>269.35580357142862</v>
      </c>
      <c r="J390" s="35"/>
      <c r="K390" s="35">
        <v>7.2</v>
      </c>
      <c r="L390" s="35">
        <v>8.75</v>
      </c>
      <c r="M390" s="35"/>
      <c r="N390" s="35">
        <v>7.9749999999999996</v>
      </c>
      <c r="O390" s="12">
        <v>2.9032258064516157</v>
      </c>
      <c r="P390" s="12">
        <v>4.9342105263157947</v>
      </c>
      <c r="Q390" s="35">
        <v>687.39601071428581</v>
      </c>
      <c r="R390" s="35"/>
      <c r="S390" s="35">
        <v>2.6</v>
      </c>
      <c r="T390" s="35">
        <v>2.9</v>
      </c>
      <c r="U390" s="35"/>
      <c r="V390" s="181">
        <v>2.75</v>
      </c>
      <c r="W390" s="12">
        <v>0</v>
      </c>
      <c r="X390" s="12">
        <v>48.648648648648646</v>
      </c>
      <c r="Y390" s="181">
        <v>237.03310714285718</v>
      </c>
    </row>
    <row r="391" spans="1:25">
      <c r="A391" s="168">
        <f t="shared" si="2"/>
        <v>42701</v>
      </c>
      <c r="B391" s="44">
        <v>0.85417571428571437</v>
      </c>
      <c r="C391" s="35">
        <v>3.05</v>
      </c>
      <c r="D391" s="35">
        <v>3.3</v>
      </c>
      <c r="E391" s="35"/>
      <c r="F391" s="35">
        <v>3.1749999999999998</v>
      </c>
      <c r="G391" s="12">
        <v>1.5999999999999943</v>
      </c>
      <c r="H391" s="12">
        <v>15.454545454545453</v>
      </c>
      <c r="I391" s="35">
        <v>271.20078928571434</v>
      </c>
      <c r="J391" s="35"/>
      <c r="K391" s="35">
        <v>7.3</v>
      </c>
      <c r="L391" s="35">
        <v>8.75</v>
      </c>
      <c r="M391" s="35"/>
      <c r="N391" s="35">
        <v>8.0250000000000004</v>
      </c>
      <c r="O391" s="12">
        <v>0.62695924764891231</v>
      </c>
      <c r="P391" s="12">
        <v>3.5483870967742064</v>
      </c>
      <c r="Q391" s="35">
        <v>685.47601071428574</v>
      </c>
      <c r="R391" s="35"/>
      <c r="S391" s="35">
        <v>2.65</v>
      </c>
      <c r="T391" s="35">
        <v>2.9</v>
      </c>
      <c r="U391" s="35"/>
      <c r="V391" s="181">
        <v>2.7749999999999999</v>
      </c>
      <c r="W391" s="12">
        <v>0.90909090909090651</v>
      </c>
      <c r="X391" s="12">
        <v>54.166666666666686</v>
      </c>
      <c r="Y391" s="181">
        <v>237.03376071428573</v>
      </c>
    </row>
    <row r="392" spans="1:25">
      <c r="A392" s="168">
        <f t="shared" si="2"/>
        <v>42708</v>
      </c>
      <c r="B392" s="44">
        <v>0.8475057142857142</v>
      </c>
      <c r="C392" s="35">
        <v>3.1</v>
      </c>
      <c r="D392" s="35">
        <v>3.35</v>
      </c>
      <c r="E392" s="35"/>
      <c r="F392" s="35">
        <v>3.2250000000000001</v>
      </c>
      <c r="G392" s="12">
        <v>1.5748031496063248</v>
      </c>
      <c r="H392" s="12">
        <v>17.27272727272728</v>
      </c>
      <c r="I392" s="35">
        <v>273.32059285714286</v>
      </c>
      <c r="J392" s="35"/>
      <c r="K392" s="35">
        <v>7.5</v>
      </c>
      <c r="L392" s="35">
        <v>8.8000000000000007</v>
      </c>
      <c r="M392" s="35"/>
      <c r="N392" s="35">
        <v>8.15</v>
      </c>
      <c r="O392" s="12">
        <v>1.5576323987538814</v>
      </c>
      <c r="P392" s="12">
        <v>-1.8072289156626482</v>
      </c>
      <c r="Q392" s="35">
        <v>690.7171571428571</v>
      </c>
      <c r="R392" s="35"/>
      <c r="S392" s="35">
        <v>2.65</v>
      </c>
      <c r="T392" s="35">
        <v>2.9</v>
      </c>
      <c r="U392" s="35"/>
      <c r="V392" s="181">
        <v>2.7749999999999999</v>
      </c>
      <c r="W392" s="12">
        <v>0</v>
      </c>
      <c r="X392" s="12">
        <v>54.166666666666686</v>
      </c>
      <c r="Y392" s="181">
        <v>235.18283571428569</v>
      </c>
    </row>
    <row r="393" spans="1:25">
      <c r="A393" s="168">
        <f t="shared" si="2"/>
        <v>42715</v>
      </c>
      <c r="B393" s="44">
        <v>0.84377285714285699</v>
      </c>
      <c r="C393" s="35">
        <v>3.2</v>
      </c>
      <c r="D393" s="35">
        <v>3.4</v>
      </c>
      <c r="E393" s="35"/>
      <c r="F393" s="35">
        <v>3.3</v>
      </c>
      <c r="G393" s="12">
        <v>2.32558139534882</v>
      </c>
      <c r="H393" s="12">
        <v>18.918918918918919</v>
      </c>
      <c r="I393" s="35">
        <v>278.44504285714277</v>
      </c>
      <c r="J393" s="35"/>
      <c r="K393" s="35">
        <v>8</v>
      </c>
      <c r="L393" s="35">
        <v>9.1999999999999993</v>
      </c>
      <c r="M393" s="35"/>
      <c r="N393" s="35">
        <v>8.6</v>
      </c>
      <c r="O393" s="12">
        <v>5.5214723926380316</v>
      </c>
      <c r="P393" s="12">
        <v>-4.4444444444444571</v>
      </c>
      <c r="Q393" s="35">
        <v>725.644657142857</v>
      </c>
      <c r="R393" s="35"/>
      <c r="S393" s="35">
        <v>2.65</v>
      </c>
      <c r="T393" s="35">
        <v>2.9</v>
      </c>
      <c r="U393" s="35"/>
      <c r="V393" s="181">
        <v>2.7749999999999999</v>
      </c>
      <c r="W393" s="12">
        <v>0</v>
      </c>
      <c r="X393" s="12">
        <v>54.166666666666686</v>
      </c>
      <c r="Y393" s="181">
        <v>234.14696785714278</v>
      </c>
    </row>
    <row r="394" spans="1:25">
      <c r="A394" s="168">
        <f t="shared" si="2"/>
        <v>42722</v>
      </c>
      <c r="B394" s="44">
        <v>0.83809142857142849</v>
      </c>
      <c r="C394" s="35">
        <v>3.25</v>
      </c>
      <c r="D394" s="35">
        <v>3.45</v>
      </c>
      <c r="E394" s="35"/>
      <c r="F394" s="35">
        <v>3.35</v>
      </c>
      <c r="G394" s="12">
        <v>1.5151515151515156</v>
      </c>
      <c r="H394" s="12">
        <v>20.720720720720735</v>
      </c>
      <c r="I394" s="35">
        <v>280.76062857142853</v>
      </c>
      <c r="J394" s="35"/>
      <c r="K394" s="35">
        <v>8.8000000000000007</v>
      </c>
      <c r="L394" s="35">
        <v>9.8000000000000007</v>
      </c>
      <c r="M394" s="35"/>
      <c r="N394" s="35">
        <v>9.3000000000000007</v>
      </c>
      <c r="O394" s="12">
        <v>8.1395348837209411</v>
      </c>
      <c r="P394" s="12">
        <v>3.3333333333333428</v>
      </c>
      <c r="Q394" s="35">
        <v>779.42502857142858</v>
      </c>
      <c r="R394" s="35"/>
      <c r="S394" s="35">
        <v>2.65</v>
      </c>
      <c r="T394" s="35">
        <v>2.9</v>
      </c>
      <c r="U394" s="35"/>
      <c r="V394" s="181">
        <v>2.7749999999999999</v>
      </c>
      <c r="W394" s="12">
        <v>0</v>
      </c>
      <c r="X394" s="12">
        <v>54.166666666666686</v>
      </c>
      <c r="Y394" s="181">
        <v>232.57037142857141</v>
      </c>
    </row>
    <row r="395" spans="1:25">
      <c r="A395" s="168">
        <f t="shared" si="2"/>
        <v>42729</v>
      </c>
      <c r="B395" s="44">
        <v>0.84492714285714299</v>
      </c>
      <c r="C395" s="35">
        <v>3.25</v>
      </c>
      <c r="D395" s="35">
        <v>3.45</v>
      </c>
      <c r="E395" s="35"/>
      <c r="F395" s="35">
        <v>3.35</v>
      </c>
      <c r="G395" s="12">
        <v>0</v>
      </c>
      <c r="H395" s="12">
        <v>18.584070796460182</v>
      </c>
      <c r="I395" s="35">
        <v>283.05059285714293</v>
      </c>
      <c r="J395" s="35"/>
      <c r="K395" s="35">
        <v>8.8000000000000007</v>
      </c>
      <c r="L395" s="35">
        <v>9.8000000000000007</v>
      </c>
      <c r="M395" s="35"/>
      <c r="N395" s="35">
        <v>9.3000000000000007</v>
      </c>
      <c r="O395" s="12">
        <v>0</v>
      </c>
      <c r="P395" s="12">
        <v>-9.2682926829268268</v>
      </c>
      <c r="Q395" s="35">
        <v>785.78224285714305</v>
      </c>
      <c r="R395" s="35"/>
      <c r="S395" s="35">
        <v>2.65</v>
      </c>
      <c r="T395" s="35">
        <v>2.9</v>
      </c>
      <c r="U395" s="35"/>
      <c r="V395" s="181">
        <v>2.7749999999999999</v>
      </c>
      <c r="W395" s="12">
        <v>0</v>
      </c>
      <c r="X395" s="12">
        <v>54.166666666666686</v>
      </c>
      <c r="Y395" s="181">
        <v>234.46728214285719</v>
      </c>
    </row>
    <row r="396" spans="1:25">
      <c r="A396" s="168">
        <f t="shared" si="2"/>
        <v>42736</v>
      </c>
      <c r="B396" s="44">
        <v>0.85360000000000003</v>
      </c>
      <c r="C396" s="35">
        <v>3.15</v>
      </c>
      <c r="D396" s="35">
        <v>3.35</v>
      </c>
      <c r="E396" s="35"/>
      <c r="F396" s="35">
        <v>3.25</v>
      </c>
      <c r="G396" s="12">
        <v>-2.9850746268656678</v>
      </c>
      <c r="H396" s="12">
        <v>15.044247787610615</v>
      </c>
      <c r="I396" s="35">
        <v>277.42</v>
      </c>
      <c r="J396" s="35"/>
      <c r="K396" s="35">
        <v>8</v>
      </c>
      <c r="L396" s="35">
        <v>10</v>
      </c>
      <c r="M396" s="35"/>
      <c r="N396" s="35">
        <v>9</v>
      </c>
      <c r="O396" s="12">
        <v>-3.225806451612911</v>
      </c>
      <c r="P396" s="12">
        <v>-2.7027027027026946</v>
      </c>
      <c r="Q396" s="35">
        <v>768.24</v>
      </c>
      <c r="R396" s="35"/>
      <c r="S396" s="35">
        <v>2.5</v>
      </c>
      <c r="T396" s="35">
        <v>2.75</v>
      </c>
      <c r="U396" s="35"/>
      <c r="V396" s="181">
        <v>2.625</v>
      </c>
      <c r="W396" s="12">
        <v>-5.4054054054054035</v>
      </c>
      <c r="X396" s="12">
        <v>45.833333333333343</v>
      </c>
      <c r="Y396" s="181">
        <v>224.07</v>
      </c>
    </row>
    <row r="397" spans="1:25">
      <c r="A397" s="168">
        <f t="shared" si="2"/>
        <v>42743</v>
      </c>
      <c r="B397" s="44">
        <v>0.85237714285714294</v>
      </c>
      <c r="C397" s="35">
        <v>3.15</v>
      </c>
      <c r="D397" s="35">
        <v>3.35</v>
      </c>
      <c r="E397" s="35"/>
      <c r="F397" s="35">
        <v>3.25</v>
      </c>
      <c r="G397" s="12">
        <v>0</v>
      </c>
      <c r="H397" s="12">
        <v>15.044247787610615</v>
      </c>
      <c r="I397" s="35">
        <v>277.02257142857144</v>
      </c>
      <c r="J397" s="35"/>
      <c r="K397" s="35">
        <v>8</v>
      </c>
      <c r="L397" s="35">
        <v>9</v>
      </c>
      <c r="M397" s="35"/>
      <c r="N397" s="35">
        <v>8.5</v>
      </c>
      <c r="O397" s="12">
        <v>-5.5555555555555571</v>
      </c>
      <c r="P397" s="12">
        <v>6.25</v>
      </c>
      <c r="Q397" s="35">
        <v>724.52057142857154</v>
      </c>
      <c r="R397" s="35"/>
      <c r="S397" s="35">
        <v>2.5</v>
      </c>
      <c r="T397" s="35">
        <v>2.75</v>
      </c>
      <c r="U397" s="35"/>
      <c r="V397" s="181">
        <v>2.625</v>
      </c>
      <c r="W397" s="12">
        <v>0</v>
      </c>
      <c r="X397" s="12">
        <v>43.835616438356169</v>
      </c>
      <c r="Y397" s="181">
        <v>223.74900000000002</v>
      </c>
    </row>
    <row r="398" spans="1:25">
      <c r="A398" s="168">
        <f t="shared" si="2"/>
        <v>42750</v>
      </c>
      <c r="B398" s="44">
        <v>0.86844571428571427</v>
      </c>
      <c r="C398" s="35">
        <v>3.2</v>
      </c>
      <c r="D398" s="35">
        <v>3.35</v>
      </c>
      <c r="E398" s="35"/>
      <c r="F398" s="35">
        <v>3.2750000000000004</v>
      </c>
      <c r="G398" s="12">
        <v>0.76923076923078781</v>
      </c>
      <c r="H398" s="12">
        <v>15.929203539823007</v>
      </c>
      <c r="I398" s="35">
        <v>284.41597142857142</v>
      </c>
      <c r="J398" s="35"/>
      <c r="K398" s="35">
        <v>7.5</v>
      </c>
      <c r="L398" s="35">
        <v>8.5</v>
      </c>
      <c r="M398" s="35"/>
      <c r="N398" s="35">
        <v>8</v>
      </c>
      <c r="O398" s="12">
        <v>-5.8823529411764781</v>
      </c>
      <c r="P398" s="12">
        <v>1.9108280254777128</v>
      </c>
      <c r="Q398" s="35">
        <v>694.75657142857142</v>
      </c>
      <c r="R398" s="35"/>
      <c r="S398" s="35">
        <v>2.5</v>
      </c>
      <c r="T398" s="35">
        <v>2.75</v>
      </c>
      <c r="U398" s="35"/>
      <c r="V398" s="181">
        <v>2.625</v>
      </c>
      <c r="W398" s="12">
        <v>0</v>
      </c>
      <c r="X398" s="12">
        <v>36.363636363636346</v>
      </c>
      <c r="Y398" s="181">
        <v>227.96699999999998</v>
      </c>
    </row>
    <row r="399" spans="1:25">
      <c r="A399" s="168">
        <f t="shared" si="2"/>
        <v>42757</v>
      </c>
      <c r="B399" s="44">
        <v>0.8696057142857142</v>
      </c>
      <c r="C399" s="35">
        <v>3.1</v>
      </c>
      <c r="D399" s="35">
        <v>3.25</v>
      </c>
      <c r="E399" s="35"/>
      <c r="F399" s="35">
        <v>3.1749999999999998</v>
      </c>
      <c r="G399" s="12">
        <v>-3.0534351145038272</v>
      </c>
      <c r="H399" s="12">
        <v>9.4827586206896513</v>
      </c>
      <c r="I399" s="35">
        <v>276.09981428571422</v>
      </c>
      <c r="J399" s="35"/>
      <c r="K399" s="35">
        <v>7.4</v>
      </c>
      <c r="L399" s="35">
        <v>8.5</v>
      </c>
      <c r="M399" s="35"/>
      <c r="N399" s="35">
        <v>7.95</v>
      </c>
      <c r="O399" s="12">
        <v>-0.625</v>
      </c>
      <c r="P399" s="12">
        <v>3.9215686274509949</v>
      </c>
      <c r="Q399" s="35">
        <v>691.33654285714283</v>
      </c>
      <c r="R399" s="35"/>
      <c r="S399" s="35">
        <v>2.5</v>
      </c>
      <c r="T399" s="35">
        <v>2.75</v>
      </c>
      <c r="U399" s="35"/>
      <c r="V399" s="181">
        <v>2.625</v>
      </c>
      <c r="W399" s="12">
        <v>0</v>
      </c>
      <c r="X399" s="12">
        <v>32.911392405063282</v>
      </c>
      <c r="Y399" s="181">
        <v>228.27149999999995</v>
      </c>
    </row>
    <row r="400" spans="1:25">
      <c r="A400" s="168">
        <f t="shared" si="2"/>
        <v>42764</v>
      </c>
      <c r="B400" s="44">
        <v>0.85699857142857139</v>
      </c>
      <c r="C400" s="35">
        <v>3.05</v>
      </c>
      <c r="D400" s="35">
        <v>3.2</v>
      </c>
      <c r="E400" s="35"/>
      <c r="F400" s="35">
        <v>3.125</v>
      </c>
      <c r="G400" s="12">
        <v>-1.5748031496062964</v>
      </c>
      <c r="H400" s="12">
        <v>7.7586206896551886</v>
      </c>
      <c r="I400" s="35">
        <v>267.81205357142858</v>
      </c>
      <c r="J400" s="35"/>
      <c r="K400" s="35">
        <v>7.3</v>
      </c>
      <c r="L400" s="35">
        <v>8.3000000000000007</v>
      </c>
      <c r="M400" s="35"/>
      <c r="N400" s="35">
        <v>7.8000000000000007</v>
      </c>
      <c r="O400" s="12">
        <v>-1.8867924528301785</v>
      </c>
      <c r="P400" s="12">
        <v>4</v>
      </c>
      <c r="Q400" s="35">
        <v>668.45888571428577</v>
      </c>
      <c r="R400" s="35"/>
      <c r="S400" s="35">
        <v>2.5</v>
      </c>
      <c r="T400" s="35">
        <v>2.75</v>
      </c>
      <c r="U400" s="35"/>
      <c r="V400" s="181">
        <v>2.625</v>
      </c>
      <c r="W400" s="12">
        <v>0</v>
      </c>
      <c r="X400" s="12">
        <v>32.911392405063282</v>
      </c>
      <c r="Y400" s="181">
        <v>224.96212499999996</v>
      </c>
    </row>
    <row r="401" spans="1:25">
      <c r="A401" s="168">
        <f t="shared" si="2"/>
        <v>42771</v>
      </c>
      <c r="B401" s="44">
        <v>0.85674571428571422</v>
      </c>
      <c r="C401" s="35">
        <v>3.05</v>
      </c>
      <c r="D401" s="35">
        <v>3.2</v>
      </c>
      <c r="E401" s="35"/>
      <c r="F401" s="35">
        <v>3.125</v>
      </c>
      <c r="G401" s="12">
        <v>0</v>
      </c>
      <c r="H401" s="12">
        <v>7.7586206896551886</v>
      </c>
      <c r="I401" s="35">
        <v>267.73303571428573</v>
      </c>
      <c r="J401" s="35"/>
      <c r="K401" s="35">
        <v>7.3</v>
      </c>
      <c r="L401" s="35">
        <v>8.3000000000000007</v>
      </c>
      <c r="M401" s="35"/>
      <c r="N401" s="35">
        <v>7.8000000000000007</v>
      </c>
      <c r="O401" s="12">
        <v>0</v>
      </c>
      <c r="P401" s="12">
        <v>4</v>
      </c>
      <c r="Q401" s="35">
        <v>668.26165714285719</v>
      </c>
      <c r="R401" s="35"/>
      <c r="S401" s="35">
        <v>2.5</v>
      </c>
      <c r="T401" s="35">
        <v>2.75</v>
      </c>
      <c r="U401" s="35"/>
      <c r="V401" s="181">
        <v>2.625</v>
      </c>
      <c r="W401" s="12">
        <v>0</v>
      </c>
      <c r="X401" s="12">
        <v>32.911392405063282</v>
      </c>
      <c r="Y401" s="181">
        <v>224.89574999999999</v>
      </c>
    </row>
    <row r="402" spans="1:25">
      <c r="A402" s="168">
        <f t="shared" si="2"/>
        <v>42778</v>
      </c>
      <c r="B402" s="44">
        <v>0.85611142857142852</v>
      </c>
      <c r="C402" s="35">
        <v>3.05</v>
      </c>
      <c r="D402" s="35">
        <v>3.2</v>
      </c>
      <c r="E402" s="35"/>
      <c r="F402" s="35">
        <v>3.125</v>
      </c>
      <c r="G402" s="12">
        <v>0</v>
      </c>
      <c r="H402" s="12">
        <v>7.7586206896551886</v>
      </c>
      <c r="I402" s="35">
        <v>267.53482142857143</v>
      </c>
      <c r="J402" s="35"/>
      <c r="K402" s="35">
        <v>7.2</v>
      </c>
      <c r="L402" s="35">
        <v>8.3000000000000007</v>
      </c>
      <c r="M402" s="35"/>
      <c r="N402" s="35">
        <v>7.75</v>
      </c>
      <c r="O402" s="12">
        <v>-0.64102564102564941</v>
      </c>
      <c r="P402" s="12">
        <v>3.3333333333333428</v>
      </c>
      <c r="Q402" s="35">
        <v>663.48635714285717</v>
      </c>
      <c r="R402" s="35"/>
      <c r="S402" s="35">
        <v>2.5</v>
      </c>
      <c r="T402" s="35">
        <v>2.75</v>
      </c>
      <c r="U402" s="35"/>
      <c r="V402" s="181">
        <v>2.625</v>
      </c>
      <c r="W402" s="12">
        <v>0</v>
      </c>
      <c r="X402" s="12">
        <v>32.911392405063282</v>
      </c>
      <c r="Y402" s="181">
        <v>224.72924999999998</v>
      </c>
    </row>
    <row r="403" spans="1:25">
      <c r="A403" s="168">
        <f t="shared" si="2"/>
        <v>42785</v>
      </c>
      <c r="B403" s="44">
        <v>0.85260857142857127</v>
      </c>
      <c r="C403" s="35">
        <v>3.05</v>
      </c>
      <c r="D403" s="35">
        <v>3.2</v>
      </c>
      <c r="E403" s="35"/>
      <c r="F403" s="35">
        <v>3.125</v>
      </c>
      <c r="G403" s="12">
        <v>0</v>
      </c>
      <c r="H403" s="12">
        <v>8.6956521739130324</v>
      </c>
      <c r="I403" s="35">
        <v>266.44017857142853</v>
      </c>
      <c r="J403" s="35"/>
      <c r="K403" s="35">
        <v>7.2</v>
      </c>
      <c r="L403" s="35">
        <v>8.3000000000000007</v>
      </c>
      <c r="M403" s="35"/>
      <c r="N403" s="35">
        <v>7.75</v>
      </c>
      <c r="O403" s="12">
        <v>0</v>
      </c>
      <c r="P403" s="12">
        <v>6.8965517241379217</v>
      </c>
      <c r="Q403" s="35">
        <v>660.77164285714275</v>
      </c>
      <c r="R403" s="35"/>
      <c r="S403" s="35">
        <v>2.5</v>
      </c>
      <c r="T403" s="35">
        <v>2.75</v>
      </c>
      <c r="U403" s="35"/>
      <c r="V403" s="181">
        <v>2.625</v>
      </c>
      <c r="W403" s="12">
        <v>0</v>
      </c>
      <c r="X403" s="12">
        <v>34.615384615384613</v>
      </c>
      <c r="Y403" s="181">
        <v>223.80974999999995</v>
      </c>
    </row>
    <row r="404" spans="1:25">
      <c r="A404" s="168">
        <f t="shared" si="2"/>
        <v>42792</v>
      </c>
      <c r="B404" s="44">
        <v>0.84829857142857124</v>
      </c>
      <c r="C404" s="35">
        <v>3</v>
      </c>
      <c r="D404" s="35">
        <v>3.2</v>
      </c>
      <c r="E404" s="35"/>
      <c r="F404" s="35">
        <v>3.1</v>
      </c>
      <c r="G404" s="12">
        <v>-0.79999999999999716</v>
      </c>
      <c r="H404" s="12">
        <v>11.711711711711729</v>
      </c>
      <c r="I404" s="35">
        <v>262.97255714285706</v>
      </c>
      <c r="J404" s="35"/>
      <c r="K404" s="35">
        <v>7.2</v>
      </c>
      <c r="L404" s="35">
        <v>8.3000000000000007</v>
      </c>
      <c r="M404" s="35"/>
      <c r="N404" s="35">
        <v>7.75</v>
      </c>
      <c r="O404" s="12">
        <v>0</v>
      </c>
      <c r="P404" s="12">
        <v>9.1549295774647987</v>
      </c>
      <c r="Q404" s="35">
        <v>657.43139285714267</v>
      </c>
      <c r="R404" s="35"/>
      <c r="S404" s="35">
        <v>2.5</v>
      </c>
      <c r="T404" s="35">
        <v>2.75</v>
      </c>
      <c r="U404" s="35"/>
      <c r="V404" s="181">
        <v>2.625</v>
      </c>
      <c r="W404" s="12">
        <v>0</v>
      </c>
      <c r="X404" s="12">
        <v>45.833333333333314</v>
      </c>
      <c r="Y404" s="181">
        <v>222.67837499999996</v>
      </c>
    </row>
    <row r="405" spans="1:25">
      <c r="A405" s="168">
        <f t="shared" si="2"/>
        <v>42799</v>
      </c>
      <c r="B405" s="44">
        <v>0.8555828571428572</v>
      </c>
      <c r="C405" s="35">
        <v>3</v>
      </c>
      <c r="D405" s="35">
        <v>3.2</v>
      </c>
      <c r="E405" s="35"/>
      <c r="F405" s="35">
        <v>3.1</v>
      </c>
      <c r="G405" s="12">
        <v>0</v>
      </c>
      <c r="H405" s="12">
        <v>11.711711711711729</v>
      </c>
      <c r="I405" s="35">
        <v>265.23068571428576</v>
      </c>
      <c r="J405" s="35"/>
      <c r="K405" s="35">
        <v>7.2</v>
      </c>
      <c r="L405" s="35">
        <v>8.3000000000000007</v>
      </c>
      <c r="M405" s="35"/>
      <c r="N405" s="35">
        <v>7.75</v>
      </c>
      <c r="O405" s="12">
        <v>0</v>
      </c>
      <c r="P405" s="12">
        <v>9.1549295774647987</v>
      </c>
      <c r="Q405" s="35">
        <v>663.07671428571439</v>
      </c>
      <c r="R405" s="35"/>
      <c r="S405" s="35">
        <v>2.5</v>
      </c>
      <c r="T405" s="35">
        <v>2.75</v>
      </c>
      <c r="U405" s="35"/>
      <c r="V405" s="181">
        <v>2.625</v>
      </c>
      <c r="W405" s="12">
        <v>0</v>
      </c>
      <c r="X405" s="12">
        <v>45.833333333333314</v>
      </c>
      <c r="Y405" s="181">
        <v>224.59049999999999</v>
      </c>
    </row>
    <row r="406" spans="1:25">
      <c r="A406" s="168">
        <f t="shared" si="2"/>
        <v>42806</v>
      </c>
      <c r="B406" s="44">
        <v>0.86753000000000013</v>
      </c>
      <c r="C406" s="35">
        <v>3.05</v>
      </c>
      <c r="D406" s="35">
        <v>3.25</v>
      </c>
      <c r="E406" s="35"/>
      <c r="F406" s="35">
        <v>3.15</v>
      </c>
      <c r="G406" s="12">
        <v>1.6129032258064484</v>
      </c>
      <c r="H406" s="12">
        <v>13.513513513513516</v>
      </c>
      <c r="I406" s="35">
        <v>273.27195000000006</v>
      </c>
      <c r="J406" s="35"/>
      <c r="K406" s="35">
        <v>6.8</v>
      </c>
      <c r="L406" s="35">
        <v>8</v>
      </c>
      <c r="M406" s="35"/>
      <c r="N406" s="35">
        <v>7.4</v>
      </c>
      <c r="O406" s="12">
        <v>-4.5161290322580641</v>
      </c>
      <c r="P406" s="12">
        <v>2.0689655172413808</v>
      </c>
      <c r="Q406" s="35">
        <v>641.97220000000016</v>
      </c>
      <c r="R406" s="35"/>
      <c r="S406" s="35">
        <v>2.52</v>
      </c>
      <c r="T406" s="35">
        <v>2.75</v>
      </c>
      <c r="U406" s="35"/>
      <c r="V406" s="181">
        <v>2.6349999999999998</v>
      </c>
      <c r="W406" s="12">
        <v>0.38095238095236539</v>
      </c>
      <c r="X406" s="12">
        <v>46.388888888888886</v>
      </c>
      <c r="Y406" s="181">
        <v>228.594155</v>
      </c>
    </row>
    <row r="407" spans="1:25">
      <c r="A407" s="168">
        <f t="shared" si="2"/>
        <v>42813</v>
      </c>
      <c r="B407" s="44">
        <v>0.87098571428571436</v>
      </c>
      <c r="C407" s="35">
        <v>3.1</v>
      </c>
      <c r="D407" s="35">
        <v>3.3</v>
      </c>
      <c r="E407" s="35"/>
      <c r="F407" s="35">
        <v>3.2</v>
      </c>
      <c r="G407" s="12">
        <v>1.5873015873016101</v>
      </c>
      <c r="H407" s="12">
        <v>11.304347826086953</v>
      </c>
      <c r="I407" s="35">
        <v>278.71542857142862</v>
      </c>
      <c r="J407" s="35"/>
      <c r="K407" s="35">
        <v>6.8</v>
      </c>
      <c r="L407" s="35">
        <v>8</v>
      </c>
      <c r="M407" s="35"/>
      <c r="N407" s="35">
        <v>7.4</v>
      </c>
      <c r="O407" s="12">
        <v>0</v>
      </c>
      <c r="P407" s="12">
        <v>-3.2679738562091529</v>
      </c>
      <c r="Q407" s="35">
        <v>644.52942857142864</v>
      </c>
      <c r="R407" s="35"/>
      <c r="S407" s="35">
        <v>2.5499999999999998</v>
      </c>
      <c r="T407" s="35">
        <v>2.75</v>
      </c>
      <c r="U407" s="35"/>
      <c r="V407" s="181">
        <v>2.65</v>
      </c>
      <c r="W407" s="12">
        <v>0.56925996204935814</v>
      </c>
      <c r="X407" s="12">
        <v>43.243243243243256</v>
      </c>
      <c r="Y407" s="181">
        <v>230.8112142857143</v>
      </c>
    </row>
    <row r="408" spans="1:25">
      <c r="A408" s="168">
        <f t="shared" si="2"/>
        <v>42820</v>
      </c>
      <c r="B408" s="44">
        <v>0.8666814285714286</v>
      </c>
      <c r="C408" s="35">
        <v>3.1</v>
      </c>
      <c r="D408" s="35">
        <v>3.3</v>
      </c>
      <c r="E408" s="35"/>
      <c r="F408" s="35">
        <v>3.2</v>
      </c>
      <c r="G408" s="12">
        <v>0</v>
      </c>
      <c r="H408" s="12">
        <v>9.4017094017094109</v>
      </c>
      <c r="I408" s="35">
        <v>277.33805714285717</v>
      </c>
      <c r="J408" s="35"/>
      <c r="K408" s="35">
        <v>6.8</v>
      </c>
      <c r="L408" s="35">
        <v>8.1999999999999993</v>
      </c>
      <c r="M408" s="35"/>
      <c r="N408" s="35">
        <v>7.5</v>
      </c>
      <c r="O408" s="12">
        <v>1.3513513513513402</v>
      </c>
      <c r="P408" s="12">
        <v>-6.25</v>
      </c>
      <c r="Q408" s="35">
        <v>650.01107142857143</v>
      </c>
      <c r="R408" s="35"/>
      <c r="S408" s="35">
        <v>2.5499999999999998</v>
      </c>
      <c r="T408" s="35">
        <v>2.75</v>
      </c>
      <c r="U408" s="35"/>
      <c r="V408" s="181">
        <v>2.65</v>
      </c>
      <c r="W408" s="12">
        <v>0</v>
      </c>
      <c r="X408" s="12">
        <v>39.473684210526329</v>
      </c>
      <c r="Y408" s="181">
        <v>229.67057857142859</v>
      </c>
    </row>
    <row r="409" spans="1:25">
      <c r="A409" s="168">
        <f t="shared" si="2"/>
        <v>42827</v>
      </c>
      <c r="B409" s="44">
        <v>0.86161285714285707</v>
      </c>
      <c r="C409" s="35">
        <v>3.18</v>
      </c>
      <c r="D409" s="35">
        <v>3.38</v>
      </c>
      <c r="E409" s="35"/>
      <c r="F409" s="35">
        <v>3.2800000000000002</v>
      </c>
      <c r="G409" s="12">
        <v>2.4999999999999858</v>
      </c>
      <c r="H409" s="12">
        <v>12.136752136752165</v>
      </c>
      <c r="I409" s="35">
        <v>282.60901714285717</v>
      </c>
      <c r="J409" s="35"/>
      <c r="K409" s="35">
        <v>7</v>
      </c>
      <c r="L409" s="35">
        <v>8.4</v>
      </c>
      <c r="M409" s="35"/>
      <c r="N409" s="35">
        <v>7.7</v>
      </c>
      <c r="O409" s="12">
        <v>2.6666666666666572</v>
      </c>
      <c r="P409" s="12">
        <v>-2.5316455696202524</v>
      </c>
      <c r="Q409" s="35">
        <v>663.44189999999992</v>
      </c>
      <c r="R409" s="35"/>
      <c r="S409" s="35">
        <v>2.6</v>
      </c>
      <c r="T409" s="35">
        <v>2.8</v>
      </c>
      <c r="U409" s="35"/>
      <c r="V409" s="181">
        <v>2.7</v>
      </c>
      <c r="W409" s="12">
        <v>1.8867924528301927</v>
      </c>
      <c r="X409" s="12">
        <v>42.105263157894768</v>
      </c>
      <c r="Y409" s="181">
        <v>232.63547142857144</v>
      </c>
    </row>
    <row r="410" spans="1:25">
      <c r="A410" s="168">
        <f t="shared" si="2"/>
        <v>42834</v>
      </c>
      <c r="B410" s="44">
        <v>0.85526000000000013</v>
      </c>
      <c r="C410" s="35">
        <v>3.25</v>
      </c>
      <c r="D410" s="35">
        <v>3.45</v>
      </c>
      <c r="E410" s="35"/>
      <c r="F410" s="35">
        <v>3.35</v>
      </c>
      <c r="G410" s="12">
        <v>2.1341463414634063</v>
      </c>
      <c r="H410" s="12">
        <v>16.521739130434781</v>
      </c>
      <c r="I410" s="35">
        <v>286.51210000000009</v>
      </c>
      <c r="J410" s="35"/>
      <c r="K410" s="35">
        <v>7.2</v>
      </c>
      <c r="L410" s="35">
        <v>8.6</v>
      </c>
      <c r="M410" s="35"/>
      <c r="N410" s="35">
        <v>7.9</v>
      </c>
      <c r="O410" s="12">
        <v>2.5974025974025921</v>
      </c>
      <c r="P410" s="12">
        <v>1.2820512820512988</v>
      </c>
      <c r="Q410" s="35">
        <v>675.6554000000001</v>
      </c>
      <c r="R410" s="35"/>
      <c r="S410" s="35">
        <v>2.7</v>
      </c>
      <c r="T410" s="35">
        <v>2.9</v>
      </c>
      <c r="U410" s="35"/>
      <c r="V410" s="181">
        <v>2.8</v>
      </c>
      <c r="W410" s="12">
        <v>3.7037037037036953</v>
      </c>
      <c r="X410" s="12">
        <v>47.368421052631561</v>
      </c>
      <c r="Y410" s="181">
        <v>239.47280000000001</v>
      </c>
    </row>
    <row r="411" spans="1:25">
      <c r="A411" s="168">
        <f t="shared" si="2"/>
        <v>42841</v>
      </c>
      <c r="B411" s="44">
        <v>0.85052428571428551</v>
      </c>
      <c r="C411" s="35">
        <v>3.35</v>
      </c>
      <c r="D411" s="35">
        <v>3.5</v>
      </c>
      <c r="E411" s="35"/>
      <c r="F411" s="35">
        <v>3.4249999999999998</v>
      </c>
      <c r="G411" s="12">
        <v>2.2388059701492438</v>
      </c>
      <c r="H411" s="12">
        <v>20.175438596491219</v>
      </c>
      <c r="I411" s="35">
        <v>291.30456785714279</v>
      </c>
      <c r="J411" s="35"/>
      <c r="K411" s="35">
        <v>7.4</v>
      </c>
      <c r="L411" s="35">
        <v>8.8000000000000007</v>
      </c>
      <c r="M411" s="35"/>
      <c r="N411" s="35">
        <v>8.1000000000000014</v>
      </c>
      <c r="O411" s="12">
        <v>2.5316455696202667</v>
      </c>
      <c r="P411" s="12">
        <v>4.5161290322580925</v>
      </c>
      <c r="Q411" s="35">
        <v>688.9246714285714</v>
      </c>
      <c r="R411" s="35"/>
      <c r="S411" s="35">
        <v>2.7</v>
      </c>
      <c r="T411" s="35">
        <v>2.9</v>
      </c>
      <c r="U411" s="35"/>
      <c r="V411" s="181">
        <v>2.8</v>
      </c>
      <c r="W411" s="12">
        <v>0</v>
      </c>
      <c r="X411" s="12">
        <v>47.368421052631561</v>
      </c>
      <c r="Y411" s="181">
        <v>238.14679999999996</v>
      </c>
    </row>
    <row r="412" spans="1:25">
      <c r="A412" s="168">
        <f t="shared" si="2"/>
        <v>42848</v>
      </c>
      <c r="B412" s="44">
        <v>0.84098714285714293</v>
      </c>
      <c r="C412" s="35">
        <v>3.35</v>
      </c>
      <c r="D412" s="35">
        <v>3.5</v>
      </c>
      <c r="E412" s="35"/>
      <c r="F412" s="35">
        <v>3.4249999999999998</v>
      </c>
      <c r="G412" s="12">
        <v>0</v>
      </c>
      <c r="H412" s="12">
        <v>20.175438596491219</v>
      </c>
      <c r="I412" s="35">
        <v>288.03809642857146</v>
      </c>
      <c r="J412" s="35"/>
      <c r="K412" s="35">
        <v>7.5</v>
      </c>
      <c r="L412" s="35">
        <v>8.8000000000000007</v>
      </c>
      <c r="M412" s="35"/>
      <c r="N412" s="35">
        <v>8.15</v>
      </c>
      <c r="O412" s="12">
        <v>0.6172839506172636</v>
      </c>
      <c r="P412" s="12">
        <v>5.8441558441558499</v>
      </c>
      <c r="Q412" s="35">
        <v>685.40452142857157</v>
      </c>
      <c r="R412" s="35"/>
      <c r="S412" s="35">
        <v>2.7</v>
      </c>
      <c r="T412" s="35">
        <v>2.9</v>
      </c>
      <c r="U412" s="35"/>
      <c r="V412" s="181">
        <v>2.8</v>
      </c>
      <c r="W412" s="12">
        <v>0</v>
      </c>
      <c r="X412" s="12">
        <v>47.368421052631561</v>
      </c>
      <c r="Y412" s="181">
        <v>235.47639999999998</v>
      </c>
    </row>
    <row r="413" spans="1:25">
      <c r="A413" s="168">
        <f t="shared" si="2"/>
        <v>42855</v>
      </c>
      <c r="B413" s="44">
        <v>0.84535285714285724</v>
      </c>
      <c r="C413" s="35">
        <v>3.4</v>
      </c>
      <c r="D413" s="35">
        <v>3.5</v>
      </c>
      <c r="E413" s="35"/>
      <c r="F413" s="35">
        <v>3.45</v>
      </c>
      <c r="G413" s="12">
        <v>0.72992700729928117</v>
      </c>
      <c r="H413" s="12">
        <v>21.05263157894737</v>
      </c>
      <c r="I413" s="35">
        <v>291.64673571428574</v>
      </c>
      <c r="J413" s="35"/>
      <c r="K413" s="35">
        <v>7.5</v>
      </c>
      <c r="L413" s="35">
        <v>8.8000000000000007</v>
      </c>
      <c r="M413" s="35"/>
      <c r="N413" s="35">
        <v>8.15</v>
      </c>
      <c r="O413" s="12">
        <v>0</v>
      </c>
      <c r="P413" s="12">
        <v>5.8441558441558499</v>
      </c>
      <c r="Q413" s="35">
        <v>688.96257857142871</v>
      </c>
      <c r="R413" s="35"/>
      <c r="S413" s="35">
        <v>2.7</v>
      </c>
      <c r="T413" s="35">
        <v>2.9</v>
      </c>
      <c r="U413" s="35"/>
      <c r="V413" s="181">
        <v>2.8</v>
      </c>
      <c r="W413" s="12">
        <v>0</v>
      </c>
      <c r="X413" s="12">
        <v>47.368421052631561</v>
      </c>
      <c r="Y413" s="181">
        <v>236.69880000000001</v>
      </c>
    </row>
    <row r="414" spans="1:25">
      <c r="A414" s="168">
        <f t="shared" si="2"/>
        <v>42862</v>
      </c>
      <c r="B414" s="44">
        <v>0.84584428571428572</v>
      </c>
      <c r="C414" s="35">
        <v>3.45</v>
      </c>
      <c r="D414" s="35">
        <v>3.55</v>
      </c>
      <c r="E414" s="35"/>
      <c r="F414" s="35">
        <v>3.5</v>
      </c>
      <c r="G414" s="12">
        <v>1.4492753623188293</v>
      </c>
      <c r="H414" s="12">
        <v>19.658119658119659</v>
      </c>
      <c r="I414" s="35">
        <v>296.0455</v>
      </c>
      <c r="J414" s="35"/>
      <c r="K414" s="35">
        <v>7.6</v>
      </c>
      <c r="L414" s="35">
        <v>8.8000000000000007</v>
      </c>
      <c r="M414" s="35"/>
      <c r="N414" s="35">
        <v>8.1999999999999993</v>
      </c>
      <c r="O414" s="12">
        <v>0.61349693251533211</v>
      </c>
      <c r="P414" s="12">
        <v>6.4935064935064872</v>
      </c>
      <c r="Q414" s="35">
        <v>693.59231428571422</v>
      </c>
      <c r="R414" s="35"/>
      <c r="S414" s="35">
        <v>2.7</v>
      </c>
      <c r="T414" s="35">
        <v>2.9</v>
      </c>
      <c r="U414" s="35"/>
      <c r="V414" s="181">
        <v>2.8</v>
      </c>
      <c r="W414" s="12">
        <v>0</v>
      </c>
      <c r="X414" s="12">
        <v>43.589743589743591</v>
      </c>
      <c r="Y414" s="181">
        <v>236.83639999999997</v>
      </c>
    </row>
    <row r="415" spans="1:25">
      <c r="A415" s="168">
        <f t="shared" si="2"/>
        <v>42869</v>
      </c>
      <c r="B415" s="44">
        <v>0.8444585714285715</v>
      </c>
      <c r="C415" s="35">
        <v>3.45</v>
      </c>
      <c r="D415" s="35">
        <v>3.55</v>
      </c>
      <c r="E415" s="35"/>
      <c r="F415" s="35">
        <v>3.5</v>
      </c>
      <c r="G415" s="12">
        <v>0</v>
      </c>
      <c r="H415" s="12">
        <v>14.75409836065576</v>
      </c>
      <c r="I415" s="35">
        <v>295.56050000000005</v>
      </c>
      <c r="J415" s="35"/>
      <c r="K415" s="35">
        <v>7.5</v>
      </c>
      <c r="L415" s="35">
        <v>8.8000000000000007</v>
      </c>
      <c r="M415" s="35"/>
      <c r="N415" s="35">
        <v>8.15</v>
      </c>
      <c r="O415" s="12">
        <v>-0.60975609756096105</v>
      </c>
      <c r="P415" s="12">
        <v>3.8216560509554114</v>
      </c>
      <c r="Q415" s="35">
        <v>688.23373571428579</v>
      </c>
      <c r="R415" s="35"/>
      <c r="S415" s="35">
        <v>2.7</v>
      </c>
      <c r="T415" s="35">
        <v>2.9</v>
      </c>
      <c r="U415" s="35"/>
      <c r="V415" s="181">
        <v>2.8</v>
      </c>
      <c r="W415" s="12">
        <v>0</v>
      </c>
      <c r="X415" s="12">
        <v>34.939759036144579</v>
      </c>
      <c r="Y415" s="181">
        <v>236.44839999999999</v>
      </c>
    </row>
    <row r="416" spans="1:25">
      <c r="A416" s="168">
        <f t="shared" si="2"/>
        <v>42876</v>
      </c>
      <c r="B416" s="44">
        <v>0.8547257142857142</v>
      </c>
      <c r="C416" s="35">
        <v>3.45</v>
      </c>
      <c r="D416" s="35">
        <v>3.55</v>
      </c>
      <c r="E416" s="35"/>
      <c r="F416" s="35">
        <v>3.5</v>
      </c>
      <c r="G416" s="12">
        <v>0</v>
      </c>
      <c r="H416" s="12">
        <v>11.111111111111114</v>
      </c>
      <c r="I416" s="35">
        <v>299.15399999999994</v>
      </c>
      <c r="J416" s="35"/>
      <c r="K416" s="35">
        <v>7.5</v>
      </c>
      <c r="L416" s="35">
        <v>8.8000000000000007</v>
      </c>
      <c r="M416" s="35"/>
      <c r="N416" s="35">
        <v>8.15</v>
      </c>
      <c r="O416" s="12">
        <v>0</v>
      </c>
      <c r="P416" s="12">
        <v>3.1645569620253156</v>
      </c>
      <c r="Q416" s="35">
        <v>696.60145714285704</v>
      </c>
      <c r="R416" s="35"/>
      <c r="S416" s="35">
        <v>2.7</v>
      </c>
      <c r="T416" s="35">
        <v>2.9</v>
      </c>
      <c r="U416" s="35"/>
      <c r="V416" s="181">
        <v>2.8</v>
      </c>
      <c r="W416" s="12">
        <v>0</v>
      </c>
      <c r="X416" s="12">
        <v>31.764705882352928</v>
      </c>
      <c r="Y416" s="181">
        <v>239.32319999999999</v>
      </c>
    </row>
    <row r="417" spans="1:25">
      <c r="A417" s="168">
        <f t="shared" si="2"/>
        <v>42883</v>
      </c>
      <c r="B417" s="44">
        <v>0.86567428571428573</v>
      </c>
      <c r="C417" s="35">
        <v>3.5</v>
      </c>
      <c r="D417" s="35">
        <v>3.6</v>
      </c>
      <c r="E417" s="35"/>
      <c r="F417" s="35">
        <v>3.55</v>
      </c>
      <c r="G417" s="12">
        <v>1.4285714285714164</v>
      </c>
      <c r="H417" s="12">
        <v>12.698412698412696</v>
      </c>
      <c r="I417" s="35">
        <v>307.31437142857141</v>
      </c>
      <c r="J417" s="35"/>
      <c r="K417" s="35">
        <v>7.5</v>
      </c>
      <c r="L417" s="35">
        <v>8.8000000000000007</v>
      </c>
      <c r="M417" s="35"/>
      <c r="N417" s="35">
        <v>8.15</v>
      </c>
      <c r="O417" s="12">
        <v>0</v>
      </c>
      <c r="P417" s="12">
        <v>3.1645569620253156</v>
      </c>
      <c r="Q417" s="35">
        <v>705.52454285714293</v>
      </c>
      <c r="R417" s="35"/>
      <c r="S417" s="35">
        <v>2.75</v>
      </c>
      <c r="T417" s="35">
        <v>2.95</v>
      </c>
      <c r="U417" s="35"/>
      <c r="V417" s="181">
        <v>2.85</v>
      </c>
      <c r="W417" s="12">
        <v>1.785714285714306</v>
      </c>
      <c r="X417" s="12">
        <v>34.117647058823536</v>
      </c>
      <c r="Y417" s="181">
        <v>246.71717142857145</v>
      </c>
    </row>
    <row r="418" spans="1:25">
      <c r="A418" s="168">
        <f t="shared" si="2"/>
        <v>42890</v>
      </c>
      <c r="B418" s="44">
        <v>0.87172428571428562</v>
      </c>
      <c r="C418" s="35">
        <v>3.5</v>
      </c>
      <c r="D418" s="35">
        <v>3.6</v>
      </c>
      <c r="E418" s="35"/>
      <c r="F418" s="35">
        <v>3.55</v>
      </c>
      <c r="G418" s="12">
        <v>0</v>
      </c>
      <c r="H418" s="12">
        <v>9.2307692307692264</v>
      </c>
      <c r="I418" s="35">
        <v>309.46212142857138</v>
      </c>
      <c r="J418" s="35"/>
      <c r="K418" s="35">
        <v>7.5</v>
      </c>
      <c r="L418" s="35">
        <v>8.8000000000000007</v>
      </c>
      <c r="M418" s="35"/>
      <c r="N418" s="35">
        <v>8.15</v>
      </c>
      <c r="O418" s="12">
        <v>0</v>
      </c>
      <c r="P418" s="12">
        <v>3.1645569620253156</v>
      </c>
      <c r="Q418" s="35">
        <v>710.45529285714281</v>
      </c>
      <c r="R418" s="35"/>
      <c r="S418" s="35">
        <v>2.75</v>
      </c>
      <c r="T418" s="35">
        <v>3</v>
      </c>
      <c r="U418" s="35"/>
      <c r="V418" s="181">
        <v>2.875</v>
      </c>
      <c r="W418" s="12">
        <v>0.87719298245613686</v>
      </c>
      <c r="X418" s="12">
        <v>26.373626373626365</v>
      </c>
      <c r="Y418" s="181">
        <v>250.62073214285712</v>
      </c>
    </row>
    <row r="419" spans="1:25">
      <c r="A419" s="168">
        <f t="shared" si="2"/>
        <v>42897</v>
      </c>
      <c r="B419" s="44">
        <v>0.87223857142857142</v>
      </c>
      <c r="C419" s="35">
        <v>3.5</v>
      </c>
      <c r="D419" s="35">
        <v>3.6</v>
      </c>
      <c r="E419" s="35"/>
      <c r="F419" s="35">
        <v>3.55</v>
      </c>
      <c r="G419" s="12">
        <v>0</v>
      </c>
      <c r="H419" s="12">
        <v>7.5757575757575637</v>
      </c>
      <c r="I419" s="35">
        <v>309.64469285714284</v>
      </c>
      <c r="J419" s="35"/>
      <c r="K419" s="35">
        <v>7.5</v>
      </c>
      <c r="L419" s="35">
        <v>8.8000000000000007</v>
      </c>
      <c r="M419" s="35"/>
      <c r="N419" s="35">
        <v>8.15</v>
      </c>
      <c r="O419" s="12">
        <v>0</v>
      </c>
      <c r="P419" s="12">
        <v>5.5016181229773622</v>
      </c>
      <c r="Q419" s="35">
        <v>710.87443571428571</v>
      </c>
      <c r="R419" s="35"/>
      <c r="S419" s="35">
        <v>2.75</v>
      </c>
      <c r="T419" s="35">
        <v>3</v>
      </c>
      <c r="U419" s="35"/>
      <c r="V419" s="181">
        <v>2.875</v>
      </c>
      <c r="W419" s="12">
        <v>0</v>
      </c>
      <c r="X419" s="12">
        <v>21.05263157894737</v>
      </c>
      <c r="Y419" s="181">
        <v>250.76858928571428</v>
      </c>
    </row>
    <row r="420" spans="1:25">
      <c r="A420" s="168">
        <f t="shared" si="2"/>
        <v>42904</v>
      </c>
      <c r="B420" s="44">
        <v>0.87823428571428575</v>
      </c>
      <c r="C420" s="35">
        <v>3.5</v>
      </c>
      <c r="D420" s="35">
        <v>3.6</v>
      </c>
      <c r="E420" s="35"/>
      <c r="F420" s="35">
        <v>3.55</v>
      </c>
      <c r="G420" s="12">
        <v>0</v>
      </c>
      <c r="H420" s="12">
        <v>8.3969465648854964</v>
      </c>
      <c r="I420" s="35">
        <v>311.7731714285714</v>
      </c>
      <c r="J420" s="35"/>
      <c r="K420" s="35">
        <v>7.5</v>
      </c>
      <c r="L420" s="35">
        <v>8.8000000000000007</v>
      </c>
      <c r="M420" s="35"/>
      <c r="N420" s="35">
        <v>8.15</v>
      </c>
      <c r="O420" s="12">
        <v>0</v>
      </c>
      <c r="P420" s="12">
        <v>6.885245901639351</v>
      </c>
      <c r="Q420" s="35">
        <v>715.76094285714294</v>
      </c>
      <c r="R420" s="35"/>
      <c r="S420" s="35">
        <v>2.75</v>
      </c>
      <c r="T420" s="35">
        <v>3</v>
      </c>
      <c r="U420" s="35"/>
      <c r="V420" s="181">
        <v>2.875</v>
      </c>
      <c r="W420" s="12">
        <v>0</v>
      </c>
      <c r="X420" s="12">
        <v>21.05263157894737</v>
      </c>
      <c r="Y420" s="181">
        <v>252.49235714285714</v>
      </c>
    </row>
    <row r="421" spans="1:25">
      <c r="A421" s="168">
        <f t="shared" si="2"/>
        <v>42911</v>
      </c>
      <c r="B421" s="44">
        <v>0.87853142857142852</v>
      </c>
      <c r="C421" s="35">
        <v>3.5</v>
      </c>
      <c r="D421" s="35">
        <v>3.6</v>
      </c>
      <c r="E421" s="35"/>
      <c r="F421" s="35">
        <v>3.55</v>
      </c>
      <c r="G421" s="12">
        <v>0</v>
      </c>
      <c r="H421" s="12">
        <v>5.9701492537313356</v>
      </c>
      <c r="I421" s="35">
        <v>311.87865714285709</v>
      </c>
      <c r="J421" s="35"/>
      <c r="K421" s="35">
        <v>7.5</v>
      </c>
      <c r="L421" s="35">
        <v>8.8000000000000007</v>
      </c>
      <c r="M421" s="35"/>
      <c r="N421" s="35">
        <v>8.15</v>
      </c>
      <c r="O421" s="12">
        <v>0</v>
      </c>
      <c r="P421" s="12">
        <v>6.885245901639351</v>
      </c>
      <c r="Q421" s="35">
        <v>716.00311428571433</v>
      </c>
      <c r="R421" s="35"/>
      <c r="S421" s="35">
        <v>2.75</v>
      </c>
      <c r="T421" s="35">
        <v>3</v>
      </c>
      <c r="U421" s="35"/>
      <c r="V421" s="181">
        <v>2.875</v>
      </c>
      <c r="W421" s="12">
        <v>0</v>
      </c>
      <c r="X421" s="12">
        <v>18.55670103092784</v>
      </c>
      <c r="Y421" s="181">
        <v>252.57778571428568</v>
      </c>
    </row>
    <row r="422" spans="1:25">
      <c r="A422" s="168">
        <f t="shared" si="2"/>
        <v>42918</v>
      </c>
      <c r="B422" s="44">
        <v>0.88055142857142854</v>
      </c>
      <c r="C422" s="35">
        <v>3.45</v>
      </c>
      <c r="D422" s="35">
        <v>3.6</v>
      </c>
      <c r="E422" s="35"/>
      <c r="F422" s="35">
        <v>3.5250000000000004</v>
      </c>
      <c r="G422" s="12">
        <v>-0.70422535211265824</v>
      </c>
      <c r="H422" s="12">
        <v>3.6764705882353041</v>
      </c>
      <c r="I422" s="35">
        <v>310.39437857142855</v>
      </c>
      <c r="J422" s="35"/>
      <c r="K422" s="35">
        <v>7.3</v>
      </c>
      <c r="L422" s="35">
        <v>8.8000000000000007</v>
      </c>
      <c r="M422" s="35"/>
      <c r="N422" s="35">
        <v>8.0500000000000007</v>
      </c>
      <c r="O422" s="12">
        <v>-1.2269938650306642</v>
      </c>
      <c r="P422" s="12">
        <v>5.5737704918033018</v>
      </c>
      <c r="Q422" s="35">
        <v>708.84389999999996</v>
      </c>
      <c r="R422" s="35"/>
      <c r="S422" s="35">
        <v>2.75</v>
      </c>
      <c r="T422" s="35">
        <v>3</v>
      </c>
      <c r="U422" s="35"/>
      <c r="V422" s="181">
        <v>2.875</v>
      </c>
      <c r="W422" s="12">
        <v>0</v>
      </c>
      <c r="X422" s="12">
        <v>16.161616161616152</v>
      </c>
      <c r="Y422" s="181">
        <v>253.15853571428573</v>
      </c>
    </row>
    <row r="423" spans="1:25">
      <c r="A423" s="168">
        <f t="shared" si="2"/>
        <v>42925</v>
      </c>
      <c r="B423" s="44">
        <v>0.88023857142857143</v>
      </c>
      <c r="C423" s="35">
        <v>3.45</v>
      </c>
      <c r="D423" s="35">
        <v>3.6</v>
      </c>
      <c r="E423" s="35"/>
      <c r="F423" s="35">
        <v>3.5250000000000004</v>
      </c>
      <c r="G423" s="12">
        <v>0</v>
      </c>
      <c r="H423" s="12">
        <v>3.6764705882353041</v>
      </c>
      <c r="I423" s="35">
        <v>310.28409642857144</v>
      </c>
      <c r="J423" s="35"/>
      <c r="K423" s="35">
        <v>7.3</v>
      </c>
      <c r="L423" s="35">
        <v>8.8000000000000007</v>
      </c>
      <c r="M423" s="35"/>
      <c r="N423" s="35">
        <v>8.0500000000000007</v>
      </c>
      <c r="O423" s="12">
        <v>0</v>
      </c>
      <c r="P423" s="12">
        <v>5.5737704918033018</v>
      </c>
      <c r="Q423" s="35">
        <v>708.59204999999997</v>
      </c>
      <c r="R423" s="35"/>
      <c r="S423" s="35">
        <v>2.7</v>
      </c>
      <c r="T423" s="35">
        <v>3</v>
      </c>
      <c r="U423" s="35"/>
      <c r="V423" s="181">
        <v>2.85</v>
      </c>
      <c r="W423" s="12">
        <v>-0.86956521739129755</v>
      </c>
      <c r="X423" s="12">
        <v>15.151515151515156</v>
      </c>
      <c r="Y423" s="181">
        <v>250.86799285714284</v>
      </c>
    </row>
    <row r="424" spans="1:25">
      <c r="A424" s="168">
        <f t="shared" si="2"/>
        <v>42932</v>
      </c>
      <c r="B424" s="44">
        <v>0.88336428571428571</v>
      </c>
      <c r="C424" s="35">
        <v>3.35</v>
      </c>
      <c r="D424" s="35">
        <v>3.5</v>
      </c>
      <c r="E424" s="35"/>
      <c r="F424" s="35">
        <v>3.4249999999999998</v>
      </c>
      <c r="G424" s="12">
        <v>-2.83687943262413</v>
      </c>
      <c r="H424" s="12">
        <v>0.73529411764705799</v>
      </c>
      <c r="I424" s="35">
        <v>302.55226785714285</v>
      </c>
      <c r="J424" s="35"/>
      <c r="K424" s="35">
        <v>6.95</v>
      </c>
      <c r="L424" s="35">
        <v>8.6</v>
      </c>
      <c r="M424" s="35"/>
      <c r="N424" s="35">
        <v>7.7750000000000004</v>
      </c>
      <c r="O424" s="12">
        <v>-3.41614906832298</v>
      </c>
      <c r="P424" s="12">
        <v>2.6402640264026473</v>
      </c>
      <c r="Q424" s="35">
        <v>686.8157321428572</v>
      </c>
      <c r="R424" s="35"/>
      <c r="S424" s="35">
        <v>2.65</v>
      </c>
      <c r="T424" s="35">
        <v>2.95</v>
      </c>
      <c r="U424" s="35"/>
      <c r="V424" s="181">
        <v>2.8</v>
      </c>
      <c r="W424" s="12">
        <v>-1.7543859649122879</v>
      </c>
      <c r="X424" s="12">
        <v>7.6923076923076934</v>
      </c>
      <c r="Y424" s="181">
        <v>247.34199999999998</v>
      </c>
    </row>
    <row r="425" spans="1:25">
      <c r="A425" s="168">
        <f t="shared" si="2"/>
        <v>42939</v>
      </c>
      <c r="B425" s="44">
        <v>0.88705857142857136</v>
      </c>
      <c r="C425" s="35">
        <v>3.25</v>
      </c>
      <c r="D425" s="35">
        <v>3.4</v>
      </c>
      <c r="E425" s="35"/>
      <c r="F425" s="35">
        <v>3.3250000000000002</v>
      </c>
      <c r="G425" s="12">
        <v>-2.9197080291970678</v>
      </c>
      <c r="H425" s="12">
        <v>-2.205882352941174</v>
      </c>
      <c r="I425" s="35">
        <v>294.94697500000001</v>
      </c>
      <c r="J425" s="35"/>
      <c r="K425" s="35">
        <v>6.95</v>
      </c>
      <c r="L425" s="35">
        <v>8.5</v>
      </c>
      <c r="M425" s="35"/>
      <c r="N425" s="35">
        <v>7.7249999999999996</v>
      </c>
      <c r="O425" s="12">
        <v>-0.64308681672025614</v>
      </c>
      <c r="P425" s="12">
        <v>2.6578073089700922</v>
      </c>
      <c r="Q425" s="35">
        <v>685.2527464285713</v>
      </c>
      <c r="R425" s="35"/>
      <c r="S425" s="35">
        <v>2.65</v>
      </c>
      <c r="T425" s="35">
        <v>2.9</v>
      </c>
      <c r="U425" s="35"/>
      <c r="V425" s="181">
        <v>2.7749999999999999</v>
      </c>
      <c r="W425" s="12">
        <v>-0.8928571428571388</v>
      </c>
      <c r="X425" s="12">
        <v>6.7307692307692264</v>
      </c>
      <c r="Y425" s="181">
        <v>246.15875357142855</v>
      </c>
    </row>
    <row r="426" spans="1:25">
      <c r="A426" s="168">
        <f t="shared" si="2"/>
        <v>42946</v>
      </c>
      <c r="B426" s="44">
        <v>0.89392000000000016</v>
      </c>
      <c r="C426" s="35">
        <v>3.25</v>
      </c>
      <c r="D426" s="35">
        <v>3.4</v>
      </c>
      <c r="E426" s="35"/>
      <c r="F426" s="35">
        <v>3.3250000000000002</v>
      </c>
      <c r="G426" s="12">
        <v>0</v>
      </c>
      <c r="H426" s="12">
        <v>-2.205882352941174</v>
      </c>
      <c r="I426" s="35">
        <v>297.22840000000008</v>
      </c>
      <c r="J426" s="35"/>
      <c r="K426" s="35">
        <v>6.95</v>
      </c>
      <c r="L426" s="35">
        <v>8.5</v>
      </c>
      <c r="M426" s="35"/>
      <c r="N426" s="35">
        <v>7.7249999999999996</v>
      </c>
      <c r="O426" s="12">
        <v>0</v>
      </c>
      <c r="P426" s="12">
        <v>2.6578073089700922</v>
      </c>
      <c r="Q426" s="35">
        <v>690.55320000000006</v>
      </c>
      <c r="R426" s="35"/>
      <c r="S426" s="35">
        <v>2.65</v>
      </c>
      <c r="T426" s="35">
        <v>2.9</v>
      </c>
      <c r="U426" s="35"/>
      <c r="V426" s="181">
        <v>2.7749999999999999</v>
      </c>
      <c r="W426" s="12">
        <v>0</v>
      </c>
      <c r="X426" s="12">
        <v>6.7307692307692264</v>
      </c>
      <c r="Y426" s="181">
        <v>248.06280000000004</v>
      </c>
    </row>
    <row r="427" spans="1:25">
      <c r="A427" s="168">
        <f t="shared" si="2"/>
        <v>42953</v>
      </c>
      <c r="B427" s="44">
        <v>0.89818714285714296</v>
      </c>
      <c r="C427" s="35">
        <v>3.25</v>
      </c>
      <c r="D427" s="35">
        <v>3.4</v>
      </c>
      <c r="E427" s="35"/>
      <c r="F427" s="35">
        <v>3.3250000000000002</v>
      </c>
      <c r="G427" s="12">
        <v>0</v>
      </c>
      <c r="H427" s="12">
        <v>-2.205882352941174</v>
      </c>
      <c r="I427" s="35">
        <v>298.64722500000005</v>
      </c>
      <c r="J427" s="35"/>
      <c r="K427" s="35">
        <v>6.95</v>
      </c>
      <c r="L427" s="35">
        <v>8.5</v>
      </c>
      <c r="M427" s="35"/>
      <c r="N427" s="35">
        <v>7.7249999999999996</v>
      </c>
      <c r="O427" s="12">
        <v>0</v>
      </c>
      <c r="P427" s="12">
        <v>2.6578073089700922</v>
      </c>
      <c r="Q427" s="35">
        <v>693.84956785714292</v>
      </c>
      <c r="R427" s="35"/>
      <c r="S427" s="35">
        <v>2.65</v>
      </c>
      <c r="T427" s="35">
        <v>2.9</v>
      </c>
      <c r="U427" s="35"/>
      <c r="V427" s="181">
        <v>2.7749999999999999</v>
      </c>
      <c r="W427" s="12">
        <v>0</v>
      </c>
      <c r="X427" s="12">
        <v>6.7307692307692264</v>
      </c>
      <c r="Y427" s="181">
        <v>249.24693214285716</v>
      </c>
    </row>
    <row r="428" spans="1:25">
      <c r="A428" s="168">
        <f t="shared" si="2"/>
        <v>42960</v>
      </c>
      <c r="B428" s="44">
        <v>0.90474857142857146</v>
      </c>
      <c r="C428" s="35">
        <v>3.2</v>
      </c>
      <c r="D428" s="35">
        <v>3.4</v>
      </c>
      <c r="E428" s="35"/>
      <c r="F428" s="35">
        <v>3.3</v>
      </c>
      <c r="G428" s="12">
        <v>-0.75187969924812137</v>
      </c>
      <c r="H428" s="12">
        <v>-2.941176470588232</v>
      </c>
      <c r="I428" s="35">
        <v>298.56702857142858</v>
      </c>
      <c r="J428" s="35"/>
      <c r="K428" s="35">
        <v>6.95</v>
      </c>
      <c r="L428" s="35">
        <v>8.5</v>
      </c>
      <c r="M428" s="35"/>
      <c r="N428" s="35">
        <v>7.7249999999999996</v>
      </c>
      <c r="O428" s="12">
        <v>0</v>
      </c>
      <c r="P428" s="12">
        <v>2.6578073089700922</v>
      </c>
      <c r="Q428" s="35">
        <v>698.91827142857142</v>
      </c>
      <c r="R428" s="35"/>
      <c r="S428" s="35">
        <v>2.65</v>
      </c>
      <c r="T428" s="35">
        <v>2.9</v>
      </c>
      <c r="U428" s="35"/>
      <c r="V428" s="181">
        <v>2.7749999999999999</v>
      </c>
      <c r="W428" s="12">
        <v>0</v>
      </c>
      <c r="X428" s="12">
        <v>6.7307692307692264</v>
      </c>
      <c r="Y428" s="181">
        <v>251.06772857142857</v>
      </c>
    </row>
    <row r="429" spans="1:25">
      <c r="A429" s="168">
        <f t="shared" si="2"/>
        <v>42967</v>
      </c>
      <c r="B429" s="44">
        <v>0.90998428571428569</v>
      </c>
      <c r="C429" s="35">
        <v>3.2</v>
      </c>
      <c r="D429" s="35">
        <v>3.4</v>
      </c>
      <c r="E429" s="35"/>
      <c r="F429" s="35">
        <v>3.3</v>
      </c>
      <c r="G429" s="12">
        <v>0</v>
      </c>
      <c r="H429" s="12">
        <v>-2.941176470588232</v>
      </c>
      <c r="I429" s="35">
        <v>300.29481428571427</v>
      </c>
      <c r="J429" s="35"/>
      <c r="K429" s="35">
        <v>6.95</v>
      </c>
      <c r="L429" s="35">
        <v>8.5</v>
      </c>
      <c r="M429" s="35"/>
      <c r="N429" s="35">
        <v>7.7249999999999996</v>
      </c>
      <c r="O429" s="12">
        <v>0</v>
      </c>
      <c r="P429" s="12">
        <v>2.6578073089700922</v>
      </c>
      <c r="Q429" s="35">
        <v>702.96286071428563</v>
      </c>
      <c r="R429" s="35"/>
      <c r="S429" s="35">
        <v>2.65</v>
      </c>
      <c r="T429" s="35">
        <v>2.9</v>
      </c>
      <c r="U429" s="35"/>
      <c r="V429" s="181">
        <v>2.7749999999999999</v>
      </c>
      <c r="W429" s="12">
        <v>0</v>
      </c>
      <c r="X429" s="12">
        <v>6.7307692307692264</v>
      </c>
      <c r="Y429" s="181">
        <v>252.52063928571425</v>
      </c>
    </row>
    <row r="430" spans="1:25">
      <c r="A430" s="168">
        <f t="shared" si="2"/>
        <v>42974</v>
      </c>
      <c r="B430" s="44">
        <v>0.91788285714285733</v>
      </c>
      <c r="C430" s="35">
        <v>3.2</v>
      </c>
      <c r="D430" s="35">
        <v>3.4</v>
      </c>
      <c r="E430" s="35"/>
      <c r="F430" s="35">
        <v>3.3</v>
      </c>
      <c r="G430" s="12">
        <v>0</v>
      </c>
      <c r="H430" s="12">
        <v>-2.941176470588232</v>
      </c>
      <c r="I430" s="35">
        <v>302.90134285714288</v>
      </c>
      <c r="J430" s="35"/>
      <c r="K430" s="35">
        <v>6.8</v>
      </c>
      <c r="L430" s="35">
        <v>8.5</v>
      </c>
      <c r="M430" s="35"/>
      <c r="N430" s="35">
        <v>7.65</v>
      </c>
      <c r="O430" s="12">
        <v>-0.97087378640775057</v>
      </c>
      <c r="P430" s="12">
        <v>1.6611295681063183</v>
      </c>
      <c r="Q430" s="35">
        <v>702.18038571428588</v>
      </c>
      <c r="R430" s="35"/>
      <c r="S430" s="35">
        <v>2.7</v>
      </c>
      <c r="T430" s="35">
        <v>3</v>
      </c>
      <c r="U430" s="35"/>
      <c r="V430" s="181">
        <v>2.85</v>
      </c>
      <c r="W430" s="12">
        <v>2.7027027027027231</v>
      </c>
      <c r="X430" s="12">
        <v>9.6153846153846274</v>
      </c>
      <c r="Y430" s="181">
        <v>261.5966142857144</v>
      </c>
    </row>
    <row r="431" spans="1:25">
      <c r="A431" s="168">
        <f t="shared" si="2"/>
        <v>42981</v>
      </c>
      <c r="B431" s="44">
        <v>0.92249285714285723</v>
      </c>
      <c r="C431" s="35">
        <v>3.2</v>
      </c>
      <c r="D431" s="35">
        <v>3.4</v>
      </c>
      <c r="E431" s="35"/>
      <c r="F431" s="35">
        <v>3.3</v>
      </c>
      <c r="G431" s="12">
        <v>0</v>
      </c>
      <c r="H431" s="12">
        <v>-2.941176470588232</v>
      </c>
      <c r="I431" s="35">
        <v>304.42264285714288</v>
      </c>
      <c r="J431" s="35"/>
      <c r="K431" s="35">
        <v>6.8</v>
      </c>
      <c r="L431" s="35">
        <v>8.5</v>
      </c>
      <c r="M431" s="35"/>
      <c r="N431" s="35">
        <v>7.65</v>
      </c>
      <c r="O431" s="12">
        <v>0</v>
      </c>
      <c r="P431" s="12">
        <v>1.6611295681063183</v>
      </c>
      <c r="Q431" s="35">
        <v>705.70703571428578</v>
      </c>
      <c r="R431" s="35"/>
      <c r="S431" s="35">
        <v>2.75</v>
      </c>
      <c r="T431" s="35">
        <v>3.1</v>
      </c>
      <c r="U431" s="35"/>
      <c r="V431" s="181">
        <v>2.9249999999999998</v>
      </c>
      <c r="W431" s="12">
        <v>2.6315789473684106</v>
      </c>
      <c r="X431" s="12">
        <v>12.5</v>
      </c>
      <c r="Y431" s="181">
        <v>269.82916071428571</v>
      </c>
    </row>
    <row r="432" spans="1:25">
      <c r="A432" s="168">
        <f t="shared" si="2"/>
        <v>42988</v>
      </c>
      <c r="B432" s="44">
        <v>0.91576714285714289</v>
      </c>
      <c r="C432" s="35">
        <v>3.2</v>
      </c>
      <c r="D432" s="35">
        <v>3.4</v>
      </c>
      <c r="E432" s="35"/>
      <c r="F432" s="35">
        <v>3.3</v>
      </c>
      <c r="G432" s="12">
        <v>0</v>
      </c>
      <c r="H432" s="12">
        <v>-2.941176470588232</v>
      </c>
      <c r="I432" s="35">
        <v>302.20315714285715</v>
      </c>
      <c r="J432" s="35"/>
      <c r="K432" s="35">
        <v>6.8</v>
      </c>
      <c r="L432" s="35">
        <v>8.5</v>
      </c>
      <c r="M432" s="35"/>
      <c r="N432" s="35">
        <v>7.65</v>
      </c>
      <c r="O432" s="12">
        <v>0</v>
      </c>
      <c r="P432" s="12">
        <v>1.6611295681063183</v>
      </c>
      <c r="Q432" s="35">
        <v>700.56186428571436</v>
      </c>
      <c r="R432" s="35"/>
      <c r="S432" s="35">
        <v>2.75</v>
      </c>
      <c r="T432" s="35">
        <v>3.1</v>
      </c>
      <c r="U432" s="35"/>
      <c r="V432" s="181">
        <v>2.9249999999999998</v>
      </c>
      <c r="W432" s="12">
        <v>0</v>
      </c>
      <c r="X432" s="12">
        <v>12.5</v>
      </c>
      <c r="Y432" s="181">
        <v>267.86188928571426</v>
      </c>
    </row>
    <row r="433" spans="1:25">
      <c r="A433" s="168">
        <f t="shared" ref="A433:A496" si="3">A432+7</f>
        <v>42995</v>
      </c>
      <c r="B433" s="44">
        <v>0.89624714285714291</v>
      </c>
      <c r="C433" s="35">
        <v>3.2</v>
      </c>
      <c r="D433" s="35">
        <v>3.4</v>
      </c>
      <c r="E433" s="35"/>
      <c r="F433" s="35">
        <v>3.3</v>
      </c>
      <c r="G433" s="12">
        <v>0</v>
      </c>
      <c r="H433" s="12">
        <v>-2.941176470588232</v>
      </c>
      <c r="I433" s="35">
        <v>295.7615571428571</v>
      </c>
      <c r="J433" s="35"/>
      <c r="K433" s="35">
        <v>6.8</v>
      </c>
      <c r="L433" s="35">
        <v>8.5</v>
      </c>
      <c r="M433" s="35"/>
      <c r="N433" s="35">
        <v>7.65</v>
      </c>
      <c r="O433" s="12">
        <v>0</v>
      </c>
      <c r="P433" s="12">
        <v>1.6611295681063183</v>
      </c>
      <c r="Q433" s="35">
        <v>685.62906428571443</v>
      </c>
      <c r="R433" s="35"/>
      <c r="S433" s="35">
        <v>2.75</v>
      </c>
      <c r="T433" s="35">
        <v>3.1</v>
      </c>
      <c r="U433" s="35"/>
      <c r="V433" s="181">
        <v>2.9249999999999998</v>
      </c>
      <c r="W433" s="12">
        <v>0</v>
      </c>
      <c r="X433" s="12">
        <v>11.428571428571431</v>
      </c>
      <c r="Y433" s="181">
        <v>262.15228928571429</v>
      </c>
    </row>
    <row r="434" spans="1:25">
      <c r="A434" s="168">
        <f t="shared" si="3"/>
        <v>43002</v>
      </c>
      <c r="B434" s="44">
        <v>0.88038285714285713</v>
      </c>
      <c r="C434" s="35">
        <v>3.15</v>
      </c>
      <c r="D434" s="35">
        <v>3.35</v>
      </c>
      <c r="E434" s="35"/>
      <c r="F434" s="35">
        <v>3.25</v>
      </c>
      <c r="G434" s="12">
        <v>-1.5151515151515156</v>
      </c>
      <c r="H434" s="12">
        <v>-6.8767908309455663</v>
      </c>
      <c r="I434" s="35">
        <v>286.12442857142855</v>
      </c>
      <c r="J434" s="35"/>
      <c r="K434" s="35">
        <v>6.8</v>
      </c>
      <c r="L434" s="35">
        <v>8.5</v>
      </c>
      <c r="M434" s="35"/>
      <c r="N434" s="35">
        <v>7.65</v>
      </c>
      <c r="O434" s="12">
        <v>0</v>
      </c>
      <c r="P434" s="12">
        <v>1.3245033112582689</v>
      </c>
      <c r="Q434" s="35">
        <v>673.49288571428576</v>
      </c>
      <c r="R434" s="35"/>
      <c r="S434" s="35">
        <v>2.75</v>
      </c>
      <c r="T434" s="35">
        <v>3.05</v>
      </c>
      <c r="U434" s="35"/>
      <c r="V434" s="181">
        <v>2.9</v>
      </c>
      <c r="W434" s="12">
        <v>-0.85470085470085166</v>
      </c>
      <c r="X434" s="12">
        <v>4.5045045045044958</v>
      </c>
      <c r="Y434" s="181">
        <v>255.31102857142858</v>
      </c>
    </row>
    <row r="435" spans="1:25">
      <c r="A435" s="168">
        <f t="shared" si="3"/>
        <v>43009</v>
      </c>
      <c r="B435" s="44">
        <v>0.87917714285714277</v>
      </c>
      <c r="C435" s="35">
        <v>3.1</v>
      </c>
      <c r="D435" s="35">
        <v>3.25</v>
      </c>
      <c r="E435" s="35"/>
      <c r="F435" s="35">
        <v>3.1749999999999998</v>
      </c>
      <c r="G435" s="12">
        <v>-2.3076923076923066</v>
      </c>
      <c r="H435" s="12">
        <v>-9.0257879656160611</v>
      </c>
      <c r="I435" s="35">
        <v>279.1387428571428</v>
      </c>
      <c r="J435" s="35"/>
      <c r="K435" s="35">
        <v>6.8</v>
      </c>
      <c r="L435" s="35">
        <v>8.5</v>
      </c>
      <c r="M435" s="35"/>
      <c r="N435" s="35">
        <v>7.65</v>
      </c>
      <c r="O435" s="12">
        <v>0</v>
      </c>
      <c r="P435" s="12">
        <v>1.3245033112582689</v>
      </c>
      <c r="Q435" s="35">
        <v>672.57051428571424</v>
      </c>
      <c r="R435" s="35"/>
      <c r="S435" s="35">
        <v>2.7</v>
      </c>
      <c r="T435" s="35">
        <v>3</v>
      </c>
      <c r="U435" s="35"/>
      <c r="V435" s="181">
        <v>2.85</v>
      </c>
      <c r="W435" s="12">
        <v>-1.7241379310344769</v>
      </c>
      <c r="X435" s="12">
        <v>2.7027027027027231</v>
      </c>
      <c r="Y435" s="181">
        <v>250.5654857142857</v>
      </c>
    </row>
    <row r="436" spans="1:25">
      <c r="A436" s="168">
        <f t="shared" si="3"/>
        <v>43016</v>
      </c>
      <c r="B436" s="44">
        <v>0.88911428571428563</v>
      </c>
      <c r="C436" s="35">
        <v>3</v>
      </c>
      <c r="D436" s="35">
        <v>3.15</v>
      </c>
      <c r="E436" s="35"/>
      <c r="F436" s="35">
        <v>3.0750000000000002</v>
      </c>
      <c r="G436" s="12">
        <v>-3.1496062992125928</v>
      </c>
      <c r="H436" s="12">
        <v>-9.5588235294117538</v>
      </c>
      <c r="I436" s="35">
        <v>273.40264285714284</v>
      </c>
      <c r="J436" s="35"/>
      <c r="K436" s="35">
        <v>6.8</v>
      </c>
      <c r="L436" s="35">
        <v>8.4</v>
      </c>
      <c r="M436" s="35"/>
      <c r="N436" s="35">
        <v>7.6</v>
      </c>
      <c r="O436" s="12">
        <v>-0.65359477124184195</v>
      </c>
      <c r="P436" s="12">
        <v>0.66225165562912025</v>
      </c>
      <c r="Q436" s="35">
        <v>675.72685714285706</v>
      </c>
      <c r="R436" s="35"/>
      <c r="S436" s="35">
        <v>2.65</v>
      </c>
      <c r="T436" s="35">
        <v>2.95</v>
      </c>
      <c r="U436" s="35"/>
      <c r="V436" s="181">
        <v>2.8</v>
      </c>
      <c r="W436" s="12">
        <v>-1.7543859649122879</v>
      </c>
      <c r="X436" s="12">
        <v>2.7522935779816322</v>
      </c>
      <c r="Y436" s="181">
        <v>248.95199999999997</v>
      </c>
    </row>
    <row r="437" spans="1:25">
      <c r="A437" s="168">
        <f t="shared" si="3"/>
        <v>43023</v>
      </c>
      <c r="B437" s="44">
        <v>0.89435000000000009</v>
      </c>
      <c r="C437" s="35">
        <v>2.95</v>
      </c>
      <c r="D437" s="35">
        <v>3.15</v>
      </c>
      <c r="E437" s="35"/>
      <c r="F437" s="35">
        <v>3.05</v>
      </c>
      <c r="G437" s="12">
        <v>-0.81300813008131456</v>
      </c>
      <c r="H437" s="12">
        <v>-7.5757575757575779</v>
      </c>
      <c r="I437" s="35">
        <v>272.77674999999999</v>
      </c>
      <c r="J437" s="35"/>
      <c r="K437" s="35">
        <v>6.8</v>
      </c>
      <c r="L437" s="35">
        <v>8.4</v>
      </c>
      <c r="M437" s="35"/>
      <c r="N437" s="35">
        <v>7.6</v>
      </c>
      <c r="O437" s="12">
        <v>0</v>
      </c>
      <c r="P437" s="12">
        <v>0.66225165562912025</v>
      </c>
      <c r="Q437" s="35">
        <v>679.70600000000002</v>
      </c>
      <c r="R437" s="35"/>
      <c r="S437" s="35">
        <v>2.6</v>
      </c>
      <c r="T437" s="35">
        <v>2.9</v>
      </c>
      <c r="U437" s="35"/>
      <c r="V437" s="181">
        <v>2.75</v>
      </c>
      <c r="W437" s="12">
        <v>-1.7857142857142776</v>
      </c>
      <c r="X437" s="12">
        <v>2.8037383177570234</v>
      </c>
      <c r="Y437" s="181">
        <v>245.94625000000002</v>
      </c>
    </row>
    <row r="438" spans="1:25">
      <c r="A438" s="168">
        <f t="shared" si="3"/>
        <v>43030</v>
      </c>
      <c r="B438" s="44">
        <v>0.89317857142857149</v>
      </c>
      <c r="C438" s="35">
        <v>2.95</v>
      </c>
      <c r="D438" s="35">
        <v>3.15</v>
      </c>
      <c r="E438" s="35"/>
      <c r="F438" s="35">
        <v>3.05</v>
      </c>
      <c r="G438" s="12">
        <v>0</v>
      </c>
      <c r="H438" s="12">
        <v>-4.6875000000000142</v>
      </c>
      <c r="I438" s="35">
        <v>272.4194642857143</v>
      </c>
      <c r="J438" s="35"/>
      <c r="K438" s="35">
        <v>6.8</v>
      </c>
      <c r="L438" s="35">
        <v>8.4</v>
      </c>
      <c r="M438" s="35"/>
      <c r="N438" s="35">
        <v>7.6</v>
      </c>
      <c r="O438" s="12">
        <v>0</v>
      </c>
      <c r="P438" s="12">
        <v>0.66225165562912025</v>
      </c>
      <c r="Q438" s="35">
        <v>678.81571428571431</v>
      </c>
      <c r="R438" s="35"/>
      <c r="S438" s="35">
        <v>2.6</v>
      </c>
      <c r="T438" s="35">
        <v>2.9</v>
      </c>
      <c r="U438" s="35"/>
      <c r="V438" s="181">
        <v>2.75</v>
      </c>
      <c r="W438" s="12">
        <v>0</v>
      </c>
      <c r="X438" s="12">
        <v>3.7735849056603712</v>
      </c>
      <c r="Y438" s="181">
        <v>245.62410714285713</v>
      </c>
    </row>
    <row r="439" spans="1:25">
      <c r="A439" s="168">
        <f t="shared" si="3"/>
        <v>43037</v>
      </c>
      <c r="B439" s="44">
        <v>0.89024999999999999</v>
      </c>
      <c r="C439" s="35">
        <v>2.95</v>
      </c>
      <c r="D439" s="35">
        <v>3.15</v>
      </c>
      <c r="E439" s="35"/>
      <c r="F439" s="35">
        <v>3.05</v>
      </c>
      <c r="G439" s="12">
        <v>0</v>
      </c>
      <c r="H439" s="12">
        <v>-3.1746031746031775</v>
      </c>
      <c r="I439" s="35">
        <v>271.52624999999995</v>
      </c>
      <c r="J439" s="35"/>
      <c r="K439" s="35">
        <v>6.8</v>
      </c>
      <c r="L439" s="35">
        <v>8.4</v>
      </c>
      <c r="M439" s="35"/>
      <c r="N439" s="35">
        <v>7.6</v>
      </c>
      <c r="O439" s="12">
        <v>0</v>
      </c>
      <c r="P439" s="12">
        <v>0.66225165562912025</v>
      </c>
      <c r="Q439" s="35">
        <v>676.58999999999992</v>
      </c>
      <c r="R439" s="35"/>
      <c r="S439" s="35">
        <v>2.6</v>
      </c>
      <c r="T439" s="35">
        <v>2.9</v>
      </c>
      <c r="U439" s="35"/>
      <c r="V439" s="181">
        <v>2.75</v>
      </c>
      <c r="W439" s="12">
        <v>0</v>
      </c>
      <c r="X439" s="12">
        <v>4.7619047619047734</v>
      </c>
      <c r="Y439" s="181">
        <v>244.81874999999999</v>
      </c>
    </row>
    <row r="440" spans="1:25">
      <c r="A440" s="168">
        <f t="shared" si="3"/>
        <v>43044</v>
      </c>
      <c r="B440" s="44">
        <v>0.88340999999999981</v>
      </c>
      <c r="C440" s="35">
        <v>2.95</v>
      </c>
      <c r="D440" s="35">
        <v>3.1</v>
      </c>
      <c r="E440" s="35"/>
      <c r="F440" s="35">
        <v>3.0250000000000004</v>
      </c>
      <c r="G440" s="12">
        <v>-0.81967213114751303</v>
      </c>
      <c r="H440" s="12">
        <v>-3.1999999999999886</v>
      </c>
      <c r="I440" s="35">
        <v>267.23152499999998</v>
      </c>
      <c r="J440" s="35"/>
      <c r="K440" s="35">
        <v>6.8</v>
      </c>
      <c r="L440" s="35">
        <v>8.4</v>
      </c>
      <c r="M440" s="35"/>
      <c r="N440" s="35">
        <v>7.6</v>
      </c>
      <c r="O440" s="12">
        <v>0</v>
      </c>
      <c r="P440" s="12">
        <v>0.66225165562912025</v>
      </c>
      <c r="Q440" s="35">
        <v>671.39159999999981</v>
      </c>
      <c r="R440" s="35"/>
      <c r="S440" s="35">
        <v>2.5499999999999998</v>
      </c>
      <c r="T440" s="35">
        <v>2.85</v>
      </c>
      <c r="U440" s="35"/>
      <c r="V440" s="181">
        <v>2.7</v>
      </c>
      <c r="W440" s="12">
        <v>-1.818181818181813</v>
      </c>
      <c r="X440" s="12">
        <v>-0.91743119266054407</v>
      </c>
      <c r="Y440" s="181">
        <v>238.52069999999998</v>
      </c>
    </row>
    <row r="441" spans="1:25">
      <c r="A441" s="168">
        <f t="shared" si="3"/>
        <v>43051</v>
      </c>
      <c r="B441" s="44">
        <v>0.88447000000000009</v>
      </c>
      <c r="C441" s="35">
        <v>2.95</v>
      </c>
      <c r="D441" s="35">
        <v>3.1</v>
      </c>
      <c r="E441" s="35"/>
      <c r="F441" s="35">
        <v>3.0250000000000004</v>
      </c>
      <c r="G441" s="12">
        <v>0</v>
      </c>
      <c r="H441" s="12">
        <v>-3.1999999999999886</v>
      </c>
      <c r="I441" s="35">
        <v>267.55217500000003</v>
      </c>
      <c r="J441" s="35"/>
      <c r="K441" s="35">
        <v>6.8</v>
      </c>
      <c r="L441" s="35">
        <v>8.4</v>
      </c>
      <c r="M441" s="35"/>
      <c r="N441" s="35">
        <v>7.6</v>
      </c>
      <c r="O441" s="12">
        <v>0</v>
      </c>
      <c r="P441" s="12">
        <v>-1.9354838709677438</v>
      </c>
      <c r="Q441" s="35">
        <v>672.19719999999995</v>
      </c>
      <c r="R441" s="35"/>
      <c r="S441" s="35">
        <v>2.5499999999999998</v>
      </c>
      <c r="T441" s="35">
        <v>2.85</v>
      </c>
      <c r="U441" s="35"/>
      <c r="V441" s="181">
        <v>2.7</v>
      </c>
      <c r="W441" s="12">
        <v>0</v>
      </c>
      <c r="X441" s="12">
        <v>-1.818181818181813</v>
      </c>
      <c r="Y441" s="181">
        <v>238.80690000000001</v>
      </c>
    </row>
    <row r="442" spans="1:25">
      <c r="A442" s="168">
        <f t="shared" si="3"/>
        <v>43058</v>
      </c>
      <c r="B442" s="44">
        <v>0.89262285714285716</v>
      </c>
      <c r="C442" s="35">
        <v>2.95</v>
      </c>
      <c r="D442" s="35">
        <v>3.1</v>
      </c>
      <c r="E442" s="35"/>
      <c r="F442" s="35">
        <v>3.0250000000000004</v>
      </c>
      <c r="G442" s="12">
        <v>0</v>
      </c>
      <c r="H442" s="12">
        <v>-3.1999999999999886</v>
      </c>
      <c r="I442" s="35">
        <v>270.0184142857143</v>
      </c>
      <c r="J442" s="35"/>
      <c r="K442" s="35">
        <v>6.8</v>
      </c>
      <c r="L442" s="35">
        <v>8.4</v>
      </c>
      <c r="M442" s="35"/>
      <c r="N442" s="35">
        <v>7.6</v>
      </c>
      <c r="O442" s="12">
        <v>0</v>
      </c>
      <c r="P442" s="12">
        <v>-4.7021943573667784</v>
      </c>
      <c r="Q442" s="35">
        <v>678.39337142857141</v>
      </c>
      <c r="R442" s="35"/>
      <c r="S442" s="35">
        <v>2.5499999999999998</v>
      </c>
      <c r="T442" s="35">
        <v>2.85</v>
      </c>
      <c r="U442" s="35"/>
      <c r="V442" s="181">
        <v>2.7</v>
      </c>
      <c r="W442" s="12">
        <v>0</v>
      </c>
      <c r="X442" s="12">
        <v>-1.818181818181813</v>
      </c>
      <c r="Y442" s="181">
        <v>241.00817142857144</v>
      </c>
    </row>
    <row r="443" spans="1:25">
      <c r="A443" s="168">
        <f t="shared" si="3"/>
        <v>43065</v>
      </c>
      <c r="B443" s="44">
        <v>0.88982571428571411</v>
      </c>
      <c r="C443" s="35">
        <v>2.95</v>
      </c>
      <c r="D443" s="35">
        <v>3.1</v>
      </c>
      <c r="E443" s="35"/>
      <c r="F443" s="35">
        <v>3.0250000000000004</v>
      </c>
      <c r="G443" s="12">
        <v>0</v>
      </c>
      <c r="H443" s="12">
        <v>-4.724409448818875</v>
      </c>
      <c r="I443" s="35">
        <v>269.17227857142854</v>
      </c>
      <c r="J443" s="35"/>
      <c r="K443" s="35">
        <v>7</v>
      </c>
      <c r="L443" s="35">
        <v>8.5</v>
      </c>
      <c r="M443" s="35"/>
      <c r="N443" s="35">
        <v>7.75</v>
      </c>
      <c r="O443" s="12">
        <v>1.9736842105263293</v>
      </c>
      <c r="P443" s="12">
        <v>-3.4267912772585731</v>
      </c>
      <c r="Q443" s="35">
        <v>689.61492857142844</v>
      </c>
      <c r="R443" s="35"/>
      <c r="S443" s="35">
        <v>2.5499999999999998</v>
      </c>
      <c r="T443" s="35">
        <v>2.85</v>
      </c>
      <c r="U443" s="35"/>
      <c r="V443" s="181">
        <v>2.7</v>
      </c>
      <c r="W443" s="12">
        <v>0</v>
      </c>
      <c r="X443" s="12">
        <v>-2.7027027027026946</v>
      </c>
      <c r="Y443" s="181">
        <v>240.25294285714281</v>
      </c>
    </row>
    <row r="444" spans="1:25">
      <c r="A444" s="168">
        <f t="shared" si="3"/>
        <v>43072</v>
      </c>
      <c r="B444" s="44">
        <v>0.88648714285714281</v>
      </c>
      <c r="C444" s="35">
        <v>2.95</v>
      </c>
      <c r="D444" s="35">
        <v>3.1</v>
      </c>
      <c r="E444" s="35"/>
      <c r="F444" s="35">
        <v>3.0250000000000004</v>
      </c>
      <c r="G444" s="12">
        <v>0</v>
      </c>
      <c r="H444" s="12">
        <v>-6.2015503875968818</v>
      </c>
      <c r="I444" s="35">
        <v>268.16236071428574</v>
      </c>
      <c r="J444" s="35"/>
      <c r="K444" s="35">
        <v>7.5</v>
      </c>
      <c r="L444" s="35">
        <v>8.75</v>
      </c>
      <c r="M444" s="35"/>
      <c r="N444" s="35">
        <v>8.125</v>
      </c>
      <c r="O444" s="12">
        <v>4.8387096774193452</v>
      </c>
      <c r="P444" s="12">
        <v>-0.30674846625767316</v>
      </c>
      <c r="Q444" s="35">
        <v>720.27080357142847</v>
      </c>
      <c r="R444" s="35"/>
      <c r="S444" s="35">
        <v>2.5499999999999998</v>
      </c>
      <c r="T444" s="35">
        <v>2.85</v>
      </c>
      <c r="U444" s="35"/>
      <c r="V444" s="181">
        <v>2.7</v>
      </c>
      <c r="W444" s="12">
        <v>0</v>
      </c>
      <c r="X444" s="12">
        <v>-2.7027027027026946</v>
      </c>
      <c r="Y444" s="181">
        <v>239.35152857142859</v>
      </c>
    </row>
    <row r="445" spans="1:25">
      <c r="A445" s="168">
        <f t="shared" si="3"/>
        <v>43079</v>
      </c>
      <c r="B445" s="44">
        <v>0.87925142857142868</v>
      </c>
      <c r="C445" s="35">
        <v>2.95</v>
      </c>
      <c r="D445" s="35">
        <v>3.1</v>
      </c>
      <c r="E445" s="35"/>
      <c r="F445" s="35">
        <v>3.0250000000000004</v>
      </c>
      <c r="G445" s="12">
        <v>0</v>
      </c>
      <c r="H445" s="12">
        <v>-8.3333333333333144</v>
      </c>
      <c r="I445" s="35">
        <v>265.9735571428572</v>
      </c>
      <c r="J445" s="35"/>
      <c r="K445" s="35">
        <v>7.8</v>
      </c>
      <c r="L445" s="35">
        <v>9</v>
      </c>
      <c r="M445" s="35"/>
      <c r="N445" s="35">
        <v>8.4</v>
      </c>
      <c r="O445" s="12">
        <v>3.3846153846153868</v>
      </c>
      <c r="P445" s="12">
        <v>-2.3255813953488342</v>
      </c>
      <c r="Q445" s="35">
        <v>738.5712000000002</v>
      </c>
      <c r="R445" s="35"/>
      <c r="S445" s="35">
        <v>2.5499999999999998</v>
      </c>
      <c r="T445" s="35">
        <v>2.85</v>
      </c>
      <c r="U445" s="35"/>
      <c r="V445" s="181">
        <v>2.7</v>
      </c>
      <c r="W445" s="12">
        <v>0</v>
      </c>
      <c r="X445" s="12">
        <v>-2.7027027027026946</v>
      </c>
      <c r="Y445" s="181">
        <v>237.39788571428576</v>
      </c>
    </row>
    <row r="446" spans="1:25">
      <c r="A446" s="168">
        <f t="shared" si="3"/>
        <v>43086</v>
      </c>
      <c r="B446" s="44">
        <v>0.88059571428571437</v>
      </c>
      <c r="C446" s="35">
        <v>2.95</v>
      </c>
      <c r="D446" s="35">
        <v>3.1</v>
      </c>
      <c r="E446" s="35"/>
      <c r="F446" s="35">
        <v>3.0250000000000004</v>
      </c>
      <c r="G446" s="12">
        <v>0</v>
      </c>
      <c r="H446" s="12">
        <v>-9.7014925373134275</v>
      </c>
      <c r="I446" s="35">
        <v>266.38020357142864</v>
      </c>
      <c r="J446" s="35"/>
      <c r="K446" s="35">
        <v>8.5</v>
      </c>
      <c r="L446" s="35">
        <v>9.8000000000000007</v>
      </c>
      <c r="M446" s="35"/>
      <c r="N446" s="35">
        <v>9.15</v>
      </c>
      <c r="O446" s="12">
        <v>8.9285714285714164</v>
      </c>
      <c r="P446" s="12">
        <v>-1.6129032258064484</v>
      </c>
      <c r="Q446" s="35">
        <v>805.74507857142873</v>
      </c>
      <c r="R446" s="35"/>
      <c r="S446" s="35">
        <v>2.5499999999999998</v>
      </c>
      <c r="T446" s="35">
        <v>2.8</v>
      </c>
      <c r="U446" s="35"/>
      <c r="V446" s="181">
        <v>2.6749999999999998</v>
      </c>
      <c r="W446" s="12">
        <v>-0.92592592592593803</v>
      </c>
      <c r="X446" s="12">
        <v>-3.6036036036036165</v>
      </c>
      <c r="Y446" s="181">
        <v>235.55935357142857</v>
      </c>
    </row>
    <row r="447" spans="1:25">
      <c r="A447" s="168">
        <f t="shared" si="3"/>
        <v>43093</v>
      </c>
      <c r="B447" s="44">
        <v>0.88454285714285708</v>
      </c>
      <c r="C447" s="35">
        <v>2.95</v>
      </c>
      <c r="D447" s="35">
        <v>3.1</v>
      </c>
      <c r="E447" s="35"/>
      <c r="F447" s="35">
        <v>3.0250000000000004</v>
      </c>
      <c r="G447" s="12">
        <v>0</v>
      </c>
      <c r="H447" s="12">
        <v>-9.7014925373134275</v>
      </c>
      <c r="I447" s="35">
        <v>267.57421428571433</v>
      </c>
      <c r="J447" s="35"/>
      <c r="K447" s="35">
        <v>8.5</v>
      </c>
      <c r="L447" s="35">
        <v>9.8000000000000007</v>
      </c>
      <c r="M447" s="35"/>
      <c r="N447" s="35">
        <v>9.15</v>
      </c>
      <c r="O447" s="12">
        <v>0</v>
      </c>
      <c r="P447" s="12">
        <v>-1.6129032258064484</v>
      </c>
      <c r="Q447" s="35">
        <v>809.35671428571436</v>
      </c>
      <c r="R447" s="35"/>
      <c r="S447" s="35">
        <v>2.5499999999999998</v>
      </c>
      <c r="T447" s="35">
        <v>2.8</v>
      </c>
      <c r="U447" s="35"/>
      <c r="V447" s="181">
        <v>2.6749999999999998</v>
      </c>
      <c r="W447" s="12">
        <v>0</v>
      </c>
      <c r="X447" s="12">
        <v>-3.6036036036036165</v>
      </c>
      <c r="Y447" s="181">
        <v>236.61521428571427</v>
      </c>
    </row>
    <row r="448" spans="1:25">
      <c r="A448" s="168">
        <f t="shared" si="3"/>
        <v>43100</v>
      </c>
      <c r="B448" s="44">
        <v>0.88644428571428568</v>
      </c>
      <c r="C448" s="35">
        <v>2.9</v>
      </c>
      <c r="D448" s="35">
        <v>3.1</v>
      </c>
      <c r="E448" s="35"/>
      <c r="F448" s="35">
        <v>3</v>
      </c>
      <c r="G448" s="12">
        <v>-0.82644628099174611</v>
      </c>
      <c r="H448" s="12">
        <v>-7.6923076923076934</v>
      </c>
      <c r="I448" s="35">
        <v>265.93328571428572</v>
      </c>
      <c r="J448" s="35"/>
      <c r="K448" s="35">
        <v>8.6</v>
      </c>
      <c r="L448" s="35">
        <v>10</v>
      </c>
      <c r="M448" s="35"/>
      <c r="N448" s="35">
        <v>9.3000000000000007</v>
      </c>
      <c r="O448" s="12">
        <v>1.6393442622950829</v>
      </c>
      <c r="P448" s="12">
        <v>3.3333333333333428</v>
      </c>
      <c r="Q448" s="35">
        <v>824.39318571428578</v>
      </c>
      <c r="R448" s="35"/>
      <c r="S448" s="35">
        <v>2.4500000000000002</v>
      </c>
      <c r="T448" s="35">
        <v>2.7</v>
      </c>
      <c r="U448" s="35"/>
      <c r="V448" s="181">
        <v>2.5750000000000002</v>
      </c>
      <c r="W448" s="12">
        <v>-3.7383177570093409</v>
      </c>
      <c r="X448" s="12">
        <v>-1.904761904761898</v>
      </c>
      <c r="Y448" s="181">
        <v>228.25940357142858</v>
      </c>
    </row>
    <row r="449" spans="1:25">
      <c r="A449" s="168">
        <f t="shared" si="3"/>
        <v>43107</v>
      </c>
      <c r="B449" s="44">
        <v>0.88844000000000001</v>
      </c>
      <c r="C449" s="35">
        <v>2.9</v>
      </c>
      <c r="D449" s="35">
        <v>3.1</v>
      </c>
      <c r="E449" s="35"/>
      <c r="F449" s="35">
        <v>3</v>
      </c>
      <c r="G449" s="12">
        <v>0</v>
      </c>
      <c r="H449" s="12">
        <v>-7.6923076923076934</v>
      </c>
      <c r="I449" s="35">
        <v>266.53199999999998</v>
      </c>
      <c r="J449" s="35"/>
      <c r="K449" s="35">
        <v>7.8</v>
      </c>
      <c r="L449" s="35">
        <v>9</v>
      </c>
      <c r="M449" s="35"/>
      <c r="N449" s="35">
        <v>8.4</v>
      </c>
      <c r="O449" s="12">
        <v>-9.6774193548387188</v>
      </c>
      <c r="P449" s="12">
        <v>-1.1764705882352899</v>
      </c>
      <c r="Q449" s="35">
        <v>746.28960000000006</v>
      </c>
      <c r="R449" s="35"/>
      <c r="S449" s="35">
        <v>2.4</v>
      </c>
      <c r="T449" s="35">
        <v>2.7</v>
      </c>
      <c r="U449" s="35"/>
      <c r="V449" s="181">
        <v>2.5499999999999998</v>
      </c>
      <c r="W449" s="12">
        <v>-0.97087378640777899</v>
      </c>
      <c r="X449" s="12">
        <v>-2.8571428571428754</v>
      </c>
      <c r="Y449" s="181">
        <v>226.55219999999997</v>
      </c>
    </row>
    <row r="450" spans="1:25">
      <c r="A450" s="168">
        <f t="shared" si="3"/>
        <v>43114</v>
      </c>
      <c r="B450" s="44">
        <v>0.8875385714285714</v>
      </c>
      <c r="C450" s="35">
        <v>2.9</v>
      </c>
      <c r="D450" s="35">
        <v>3.1</v>
      </c>
      <c r="E450" s="35"/>
      <c r="F450" s="35">
        <v>3</v>
      </c>
      <c r="G450" s="12">
        <v>0</v>
      </c>
      <c r="H450" s="12">
        <v>-8.3969465648855106</v>
      </c>
      <c r="I450" s="35">
        <v>266.26157142857141</v>
      </c>
      <c r="J450" s="35"/>
      <c r="K450" s="35">
        <v>7</v>
      </c>
      <c r="L450" s="35">
        <v>8</v>
      </c>
      <c r="M450" s="35"/>
      <c r="N450" s="35">
        <v>7.5</v>
      </c>
      <c r="O450" s="12">
        <v>-10.714285714285722</v>
      </c>
      <c r="P450" s="12">
        <v>-6.25</v>
      </c>
      <c r="Q450" s="35">
        <v>665.65392857142854</v>
      </c>
      <c r="R450" s="35"/>
      <c r="S450" s="35">
        <v>2.4</v>
      </c>
      <c r="T450" s="35">
        <v>2.7</v>
      </c>
      <c r="U450" s="35"/>
      <c r="V450" s="181">
        <v>2.5499999999999998</v>
      </c>
      <c r="W450" s="12">
        <v>0</v>
      </c>
      <c r="X450" s="12">
        <v>-2.8571428571428754</v>
      </c>
      <c r="Y450" s="181">
        <v>226.32233571428571</v>
      </c>
    </row>
    <row r="451" spans="1:25">
      <c r="A451" s="168">
        <f t="shared" si="3"/>
        <v>43121</v>
      </c>
      <c r="B451" s="44">
        <v>0.8862742857142859</v>
      </c>
      <c r="C451" s="35">
        <v>2.85</v>
      </c>
      <c r="D451" s="35">
        <v>3.05</v>
      </c>
      <c r="E451" s="35"/>
      <c r="F451" s="35">
        <v>2.95</v>
      </c>
      <c r="G451" s="12">
        <v>-1.6666666666666572</v>
      </c>
      <c r="H451" s="12">
        <v>-7.0866141732283268</v>
      </c>
      <c r="I451" s="35">
        <v>261.45091428571436</v>
      </c>
      <c r="J451" s="35"/>
      <c r="K451" s="35">
        <v>6.8</v>
      </c>
      <c r="L451" s="35">
        <v>7.8</v>
      </c>
      <c r="M451" s="35"/>
      <c r="N451" s="35">
        <v>7.3</v>
      </c>
      <c r="O451" s="12">
        <v>-2.6666666666666714</v>
      </c>
      <c r="P451" s="12">
        <v>-8.1761006289308256</v>
      </c>
      <c r="Q451" s="35">
        <v>646.9802285714286</v>
      </c>
      <c r="R451" s="35"/>
      <c r="S451" s="35">
        <v>2.35</v>
      </c>
      <c r="T451" s="35">
        <v>2.65</v>
      </c>
      <c r="U451" s="35"/>
      <c r="V451" s="181">
        <v>2.5</v>
      </c>
      <c r="W451" s="12">
        <v>-1.9607843137254832</v>
      </c>
      <c r="X451" s="12">
        <v>-4.7619047619047734</v>
      </c>
      <c r="Y451" s="181">
        <v>221.56857142857146</v>
      </c>
    </row>
    <row r="452" spans="1:25">
      <c r="A452" s="168">
        <f t="shared" si="3"/>
        <v>43128</v>
      </c>
      <c r="B452" s="44">
        <v>0.87595857142857159</v>
      </c>
      <c r="C452" s="35">
        <v>2.8</v>
      </c>
      <c r="D452" s="35">
        <v>3</v>
      </c>
      <c r="E452" s="35"/>
      <c r="F452" s="35">
        <v>2.9</v>
      </c>
      <c r="G452" s="12">
        <v>-1.6949152542373014</v>
      </c>
      <c r="H452" s="12">
        <v>-7.2000000000000028</v>
      </c>
      <c r="I452" s="35">
        <v>254.02798571428576</v>
      </c>
      <c r="J452" s="35"/>
      <c r="K452" s="35">
        <v>6.6</v>
      </c>
      <c r="L452" s="35">
        <v>7.6</v>
      </c>
      <c r="M452" s="35"/>
      <c r="N452" s="35">
        <v>7.1</v>
      </c>
      <c r="O452" s="12">
        <v>-2.7397260273972535</v>
      </c>
      <c r="P452" s="12">
        <v>-8.9743589743589922</v>
      </c>
      <c r="Q452" s="35">
        <v>621.93058571428583</v>
      </c>
      <c r="R452" s="35"/>
      <c r="S452" s="35">
        <v>2.2999999999999998</v>
      </c>
      <c r="T452" s="35">
        <v>2.6</v>
      </c>
      <c r="U452" s="35"/>
      <c r="V452" s="181">
        <v>2.4500000000000002</v>
      </c>
      <c r="W452" s="12">
        <v>-1.9999999999999858</v>
      </c>
      <c r="X452" s="12">
        <v>-6.6666666666666714</v>
      </c>
      <c r="Y452" s="181">
        <v>214.60985000000002</v>
      </c>
    </row>
    <row r="453" spans="1:25">
      <c r="A453" s="168">
        <f t="shared" si="3"/>
        <v>43135</v>
      </c>
      <c r="B453" s="44">
        <v>0.87762142857142855</v>
      </c>
      <c r="C453" s="35">
        <v>2.8</v>
      </c>
      <c r="D453" s="35">
        <v>3</v>
      </c>
      <c r="E453" s="35"/>
      <c r="F453" s="35">
        <v>2.9</v>
      </c>
      <c r="G453" s="12">
        <v>0</v>
      </c>
      <c r="H453" s="12">
        <v>-7.2000000000000028</v>
      </c>
      <c r="I453" s="35">
        <v>254.51021428571426</v>
      </c>
      <c r="J453" s="35"/>
      <c r="K453" s="35">
        <v>6.6</v>
      </c>
      <c r="L453" s="35">
        <v>7.6</v>
      </c>
      <c r="M453" s="35"/>
      <c r="N453" s="35">
        <v>7.1</v>
      </c>
      <c r="O453" s="12">
        <v>0</v>
      </c>
      <c r="P453" s="12">
        <v>-8.9743589743589922</v>
      </c>
      <c r="Q453" s="35">
        <v>623.11121428571425</v>
      </c>
      <c r="R453" s="35"/>
      <c r="S453" s="35">
        <v>2.2999999999999998</v>
      </c>
      <c r="T453" s="35">
        <v>2.6</v>
      </c>
      <c r="U453" s="35"/>
      <c r="V453" s="181">
        <v>2.4500000000000002</v>
      </c>
      <c r="W453" s="12">
        <v>0</v>
      </c>
      <c r="X453" s="12">
        <v>-6.6666666666666714</v>
      </c>
      <c r="Y453" s="181">
        <v>215.01724999999999</v>
      </c>
    </row>
    <row r="454" spans="1:25">
      <c r="A454" s="168">
        <f t="shared" si="3"/>
        <v>43142</v>
      </c>
      <c r="B454" s="44">
        <v>0.8842442857142857</v>
      </c>
      <c r="C454" s="35">
        <v>2.85</v>
      </c>
      <c r="D454" s="35">
        <v>3.05</v>
      </c>
      <c r="E454" s="35"/>
      <c r="F454" s="35">
        <v>2.95</v>
      </c>
      <c r="G454" s="12">
        <v>1.7241379310344911</v>
      </c>
      <c r="H454" s="12">
        <v>-5.5999999999999943</v>
      </c>
      <c r="I454" s="35">
        <v>260.85206428571428</v>
      </c>
      <c r="J454" s="35"/>
      <c r="K454" s="35">
        <v>6.3</v>
      </c>
      <c r="L454" s="35">
        <v>8.5</v>
      </c>
      <c r="M454" s="35"/>
      <c r="N454" s="35">
        <v>7.4</v>
      </c>
      <c r="O454" s="12">
        <v>4.2253521126760774</v>
      </c>
      <c r="P454" s="12">
        <v>-4.5161290322580641</v>
      </c>
      <c r="Q454" s="35">
        <v>654.34077142857143</v>
      </c>
      <c r="R454" s="35"/>
      <c r="S454" s="35">
        <v>2.2999999999999998</v>
      </c>
      <c r="T454" s="35">
        <v>2.6</v>
      </c>
      <c r="U454" s="35"/>
      <c r="V454" s="181">
        <v>2.4500000000000002</v>
      </c>
      <c r="W454" s="12">
        <v>0</v>
      </c>
      <c r="X454" s="12">
        <v>-6.6666666666666714</v>
      </c>
      <c r="Y454" s="181">
        <v>216.63985000000002</v>
      </c>
    </row>
    <row r="455" spans="1:25">
      <c r="A455" s="168">
        <f t="shared" si="3"/>
        <v>43149</v>
      </c>
      <c r="B455" s="44">
        <v>0.88797285714285701</v>
      </c>
      <c r="C455" s="35">
        <v>2.95</v>
      </c>
      <c r="D455" s="35">
        <v>3.15</v>
      </c>
      <c r="E455" s="35"/>
      <c r="F455" s="35">
        <v>3.05</v>
      </c>
      <c r="G455" s="12">
        <v>3.3898305084745743</v>
      </c>
      <c r="H455" s="12">
        <v>-2.4000000000000057</v>
      </c>
      <c r="I455" s="35">
        <v>270.83172142857137</v>
      </c>
      <c r="J455" s="35"/>
      <c r="K455" s="35">
        <v>6.4</v>
      </c>
      <c r="L455" s="35">
        <v>8.5</v>
      </c>
      <c r="M455" s="35"/>
      <c r="N455" s="35">
        <v>7.45</v>
      </c>
      <c r="O455" s="12">
        <v>0.67567567567567721</v>
      </c>
      <c r="P455" s="12">
        <v>-3.8709677419354875</v>
      </c>
      <c r="Q455" s="35">
        <v>661.53977857142843</v>
      </c>
      <c r="R455" s="35"/>
      <c r="S455" s="35">
        <v>2.35</v>
      </c>
      <c r="T455" s="35">
        <v>2.65</v>
      </c>
      <c r="U455" s="35"/>
      <c r="V455" s="181">
        <v>2.5</v>
      </c>
      <c r="W455" s="12">
        <v>2.0408163265306172</v>
      </c>
      <c r="X455" s="12">
        <v>-4.7619047619047734</v>
      </c>
      <c r="Y455" s="181">
        <v>221.99321428571426</v>
      </c>
    </row>
    <row r="456" spans="1:25">
      <c r="A456" s="168">
        <f t="shared" si="3"/>
        <v>43156</v>
      </c>
      <c r="B456" s="44">
        <v>0.88321000000000005</v>
      </c>
      <c r="C456" s="35">
        <v>3.05</v>
      </c>
      <c r="D456" s="35">
        <v>3.25</v>
      </c>
      <c r="E456" s="35"/>
      <c r="F456" s="35">
        <v>3.15</v>
      </c>
      <c r="G456" s="12">
        <v>3.2786885245901658</v>
      </c>
      <c r="H456" s="12">
        <v>1.6129032258064484</v>
      </c>
      <c r="I456" s="35">
        <v>278.21115000000003</v>
      </c>
      <c r="J456" s="35"/>
      <c r="K456" s="35">
        <v>6.5</v>
      </c>
      <c r="L456" s="35">
        <v>8.5</v>
      </c>
      <c r="M456" s="35"/>
      <c r="N456" s="35">
        <v>7.5</v>
      </c>
      <c r="O456" s="12">
        <v>0.67114093959730781</v>
      </c>
      <c r="P456" s="12">
        <v>-3.2258064516128968</v>
      </c>
      <c r="Q456" s="35">
        <v>662.40750000000003</v>
      </c>
      <c r="R456" s="35"/>
      <c r="S456" s="35">
        <v>2.4500000000000002</v>
      </c>
      <c r="T456" s="35">
        <v>2.7</v>
      </c>
      <c r="U456" s="35"/>
      <c r="V456" s="181">
        <v>2.5750000000000002</v>
      </c>
      <c r="W456" s="12">
        <v>3</v>
      </c>
      <c r="X456" s="12">
        <v>-1.904761904761898</v>
      </c>
      <c r="Y456" s="181">
        <v>227.42657500000001</v>
      </c>
    </row>
    <row r="457" spans="1:25">
      <c r="A457" s="168">
        <f t="shared" si="3"/>
        <v>43163</v>
      </c>
      <c r="B457" s="44">
        <v>0.88533571428571434</v>
      </c>
      <c r="C457" s="35">
        <v>3.1</v>
      </c>
      <c r="D457" s="35">
        <v>3.3</v>
      </c>
      <c r="E457" s="35"/>
      <c r="F457" s="35">
        <v>3.2</v>
      </c>
      <c r="G457" s="12">
        <v>1.5873015873016101</v>
      </c>
      <c r="H457" s="12">
        <v>3.2258064516128968</v>
      </c>
      <c r="I457" s="35">
        <v>283.3074285714286</v>
      </c>
      <c r="J457" s="35"/>
      <c r="K457" s="35">
        <v>6.6</v>
      </c>
      <c r="L457" s="35">
        <v>8.5</v>
      </c>
      <c r="M457" s="35"/>
      <c r="N457" s="35">
        <v>7.55</v>
      </c>
      <c r="O457" s="12">
        <v>0.66666666666665719</v>
      </c>
      <c r="P457" s="12">
        <v>-2.5806451612903345</v>
      </c>
      <c r="Q457" s="35">
        <v>668.42846428571431</v>
      </c>
      <c r="R457" s="35"/>
      <c r="S457" s="35">
        <v>2.5</v>
      </c>
      <c r="T457" s="35">
        <v>2.75</v>
      </c>
      <c r="U457" s="35"/>
      <c r="V457" s="181">
        <v>2.625</v>
      </c>
      <c r="W457" s="12">
        <v>1.9417475728155296</v>
      </c>
      <c r="X457" s="12">
        <v>0</v>
      </c>
      <c r="Y457" s="181">
        <v>232.40062499999999</v>
      </c>
    </row>
    <row r="458" spans="1:25">
      <c r="A458" s="168">
        <f t="shared" si="3"/>
        <v>43170</v>
      </c>
      <c r="B458" s="44">
        <v>0.8918842857142858</v>
      </c>
      <c r="C458" s="35">
        <v>3.15</v>
      </c>
      <c r="D458" s="35">
        <v>3.35</v>
      </c>
      <c r="E458" s="35"/>
      <c r="F458" s="35">
        <v>3.25</v>
      </c>
      <c r="G458" s="12">
        <v>1.5625</v>
      </c>
      <c r="H458" s="12">
        <v>3.1746031746031917</v>
      </c>
      <c r="I458" s="35">
        <v>289.86239285714288</v>
      </c>
      <c r="J458" s="35"/>
      <c r="K458" s="35">
        <v>6.75</v>
      </c>
      <c r="L458" s="35">
        <v>8.5</v>
      </c>
      <c r="M458" s="35"/>
      <c r="N458" s="35">
        <v>7.625</v>
      </c>
      <c r="O458" s="12">
        <v>0.9933774834437088</v>
      </c>
      <c r="P458" s="12">
        <v>3.040540540540519</v>
      </c>
      <c r="Q458" s="35">
        <v>680.06176785714297</v>
      </c>
      <c r="R458" s="35"/>
      <c r="S458" s="35">
        <v>2.5499999999999998</v>
      </c>
      <c r="T458" s="35">
        <v>2.8</v>
      </c>
      <c r="U458" s="35"/>
      <c r="V458" s="181">
        <v>2.6749999999999998</v>
      </c>
      <c r="W458" s="12">
        <v>1.904761904761898</v>
      </c>
      <c r="X458" s="12">
        <v>1.5180265654648935</v>
      </c>
      <c r="Y458" s="181">
        <v>238.57904642857144</v>
      </c>
    </row>
    <row r="459" spans="1:25">
      <c r="A459" s="168">
        <f t="shared" si="3"/>
        <v>43177</v>
      </c>
      <c r="B459" s="44">
        <v>0.88535571428571436</v>
      </c>
      <c r="C459" s="35">
        <v>3.05</v>
      </c>
      <c r="D459" s="35">
        <v>3.25</v>
      </c>
      <c r="E459" s="35"/>
      <c r="F459" s="35">
        <v>3.15</v>
      </c>
      <c r="G459" s="12">
        <v>-3.0769230769230802</v>
      </c>
      <c r="H459" s="12">
        <v>-1.5625000000000142</v>
      </c>
      <c r="I459" s="35">
        <v>278.88705000000004</v>
      </c>
      <c r="J459" s="35"/>
      <c r="K459" s="35">
        <v>6.75</v>
      </c>
      <c r="L459" s="35">
        <v>8.5</v>
      </c>
      <c r="M459" s="35"/>
      <c r="N459" s="35">
        <v>7.625</v>
      </c>
      <c r="O459" s="12">
        <v>0</v>
      </c>
      <c r="P459" s="12">
        <v>3.040540540540519</v>
      </c>
      <c r="Q459" s="35">
        <v>675.08373214285723</v>
      </c>
      <c r="R459" s="35"/>
      <c r="S459" s="35">
        <v>2.5</v>
      </c>
      <c r="T459" s="35">
        <v>2.75</v>
      </c>
      <c r="U459" s="35"/>
      <c r="V459" s="181">
        <v>2.625</v>
      </c>
      <c r="W459" s="12">
        <v>-1.8691588785046633</v>
      </c>
      <c r="X459" s="12">
        <v>-0.94339622641508925</v>
      </c>
      <c r="Y459" s="181">
        <v>232.40587500000004</v>
      </c>
    </row>
    <row r="460" spans="1:25">
      <c r="A460" s="168">
        <f t="shared" si="3"/>
        <v>43184</v>
      </c>
      <c r="B460" s="44">
        <v>0.87533428571428562</v>
      </c>
      <c r="C460" s="35">
        <v>3</v>
      </c>
      <c r="D460" s="35">
        <v>3.2</v>
      </c>
      <c r="E460" s="35"/>
      <c r="F460" s="35">
        <v>3.1</v>
      </c>
      <c r="G460" s="12">
        <v>-1.5873015873015817</v>
      </c>
      <c r="H460" s="12">
        <v>-3.125</v>
      </c>
      <c r="I460" s="35">
        <v>271.35362857142854</v>
      </c>
      <c r="J460" s="35"/>
      <c r="K460" s="35">
        <v>6.8</v>
      </c>
      <c r="L460" s="35">
        <v>8.5</v>
      </c>
      <c r="M460" s="35"/>
      <c r="N460" s="35">
        <v>7.65</v>
      </c>
      <c r="O460" s="12">
        <v>0.32786885245900521</v>
      </c>
      <c r="P460" s="12">
        <v>2</v>
      </c>
      <c r="Q460" s="35">
        <v>669.63072857142856</v>
      </c>
      <c r="R460" s="35"/>
      <c r="S460" s="35">
        <v>2.4500000000000002</v>
      </c>
      <c r="T460" s="35">
        <v>2.7</v>
      </c>
      <c r="U460" s="35"/>
      <c r="V460" s="181">
        <v>2.5750000000000002</v>
      </c>
      <c r="W460" s="12">
        <v>-1.904761904761898</v>
      </c>
      <c r="X460" s="12">
        <v>-2.8301886792452677</v>
      </c>
      <c r="Y460" s="181">
        <v>225.39857857142857</v>
      </c>
    </row>
    <row r="461" spans="1:25">
      <c r="A461" s="168">
        <f t="shared" si="3"/>
        <v>43191</v>
      </c>
      <c r="B461" s="44">
        <v>0.87506857142857153</v>
      </c>
      <c r="C461" s="35">
        <v>3</v>
      </c>
      <c r="D461" s="35">
        <v>3.2</v>
      </c>
      <c r="E461" s="35"/>
      <c r="F461" s="35">
        <v>3.1</v>
      </c>
      <c r="G461" s="12">
        <v>0</v>
      </c>
      <c r="H461" s="12">
        <v>-5.4878048780487916</v>
      </c>
      <c r="I461" s="35">
        <v>271.27125714285717</v>
      </c>
      <c r="J461" s="35"/>
      <c r="K461" s="35">
        <v>6.8</v>
      </c>
      <c r="L461" s="35">
        <v>8.5</v>
      </c>
      <c r="M461" s="35"/>
      <c r="N461" s="35">
        <v>7.65</v>
      </c>
      <c r="O461" s="12">
        <v>0</v>
      </c>
      <c r="P461" s="12">
        <v>-0.64935064935063735</v>
      </c>
      <c r="Q461" s="35">
        <v>669.42745714285718</v>
      </c>
      <c r="R461" s="35"/>
      <c r="S461" s="35">
        <v>2.4500000000000002</v>
      </c>
      <c r="T461" s="35">
        <v>2.7</v>
      </c>
      <c r="U461" s="35"/>
      <c r="V461" s="181">
        <v>2.5750000000000002</v>
      </c>
      <c r="W461" s="12">
        <v>0</v>
      </c>
      <c r="X461" s="12">
        <v>-4.6296296296296333</v>
      </c>
      <c r="Y461" s="181">
        <v>225.33015714285719</v>
      </c>
    </row>
    <row r="462" spans="1:25">
      <c r="A462" s="168">
        <f t="shared" si="3"/>
        <v>43198</v>
      </c>
      <c r="B462" s="44">
        <v>0.87437285714285717</v>
      </c>
      <c r="C462" s="35">
        <v>3</v>
      </c>
      <c r="D462" s="35">
        <v>3.2</v>
      </c>
      <c r="E462" s="35"/>
      <c r="F462" s="35">
        <v>3.1</v>
      </c>
      <c r="G462" s="12">
        <v>0</v>
      </c>
      <c r="H462" s="12">
        <v>-7.4626865671641838</v>
      </c>
      <c r="I462" s="35">
        <v>271.05558571428571</v>
      </c>
      <c r="J462" s="35"/>
      <c r="K462" s="35">
        <v>6.8</v>
      </c>
      <c r="L462" s="35">
        <v>8.5</v>
      </c>
      <c r="M462" s="35"/>
      <c r="N462" s="35">
        <v>7.65</v>
      </c>
      <c r="O462" s="12">
        <v>0</v>
      </c>
      <c r="P462" s="12">
        <v>-3.1645569620253156</v>
      </c>
      <c r="Q462" s="35">
        <v>668.89523571428583</v>
      </c>
      <c r="R462" s="35"/>
      <c r="S462" s="35">
        <v>2.4500000000000002</v>
      </c>
      <c r="T462" s="35">
        <v>2.7</v>
      </c>
      <c r="U462" s="35"/>
      <c r="V462" s="181">
        <v>2.5750000000000002</v>
      </c>
      <c r="W462" s="12">
        <v>0</v>
      </c>
      <c r="X462" s="12">
        <v>-8.0357142857142634</v>
      </c>
      <c r="Y462" s="181">
        <v>225.15101071428575</v>
      </c>
    </row>
    <row r="463" spans="1:25">
      <c r="A463" s="168">
        <f t="shared" si="3"/>
        <v>43205</v>
      </c>
      <c r="B463" s="44">
        <v>0.8692442857142858</v>
      </c>
      <c r="C463" s="35">
        <v>3</v>
      </c>
      <c r="D463" s="35">
        <v>3.2</v>
      </c>
      <c r="E463" s="35"/>
      <c r="F463" s="35">
        <v>3.1</v>
      </c>
      <c r="G463" s="12">
        <v>0</v>
      </c>
      <c r="H463" s="12">
        <v>-9.4890510948904989</v>
      </c>
      <c r="I463" s="35">
        <v>269.4657285714286</v>
      </c>
      <c r="J463" s="35"/>
      <c r="K463" s="35">
        <v>6.6</v>
      </c>
      <c r="L463" s="35">
        <v>8.5</v>
      </c>
      <c r="M463" s="35"/>
      <c r="N463" s="35">
        <v>7.55</v>
      </c>
      <c r="O463" s="12">
        <v>-1.3071895424836697</v>
      </c>
      <c r="P463" s="12">
        <v>-6.7901234567901412</v>
      </c>
      <c r="Q463" s="35">
        <v>656.2794357142858</v>
      </c>
      <c r="R463" s="35"/>
      <c r="S463" s="35">
        <v>2.4500000000000002</v>
      </c>
      <c r="T463" s="35">
        <v>2.7</v>
      </c>
      <c r="U463" s="35"/>
      <c r="V463" s="181">
        <v>2.5750000000000002</v>
      </c>
      <c r="W463" s="12">
        <v>0</v>
      </c>
      <c r="X463" s="12">
        <v>-8.0357142857142634</v>
      </c>
      <c r="Y463" s="181">
        <v>223.8304035714286</v>
      </c>
    </row>
    <row r="464" spans="1:25">
      <c r="A464" s="168">
        <f t="shared" si="3"/>
        <v>43212</v>
      </c>
      <c r="B464" s="44">
        <v>0.86920142857142857</v>
      </c>
      <c r="C464" s="35">
        <v>3</v>
      </c>
      <c r="D464" s="35">
        <v>3.2</v>
      </c>
      <c r="E464" s="35"/>
      <c r="F464" s="35">
        <v>3.1</v>
      </c>
      <c r="G464" s="12">
        <v>0</v>
      </c>
      <c r="H464" s="12">
        <v>-9.4890510948904989</v>
      </c>
      <c r="I464" s="35">
        <v>269.45244285714284</v>
      </c>
      <c r="J464" s="35"/>
      <c r="K464" s="35">
        <v>6.6</v>
      </c>
      <c r="L464" s="35">
        <v>8.5</v>
      </c>
      <c r="M464" s="35"/>
      <c r="N464" s="35">
        <v>7.55</v>
      </c>
      <c r="O464" s="12">
        <v>0</v>
      </c>
      <c r="P464" s="12">
        <v>-7.3619631901840563</v>
      </c>
      <c r="Q464" s="35">
        <v>656.24707857142857</v>
      </c>
      <c r="R464" s="35"/>
      <c r="S464" s="35">
        <v>2.4500000000000002</v>
      </c>
      <c r="T464" s="35">
        <v>2.7</v>
      </c>
      <c r="U464" s="35"/>
      <c r="V464" s="181">
        <v>2.5750000000000002</v>
      </c>
      <c r="W464" s="12">
        <v>0</v>
      </c>
      <c r="X464" s="12">
        <v>-8.0357142857142634</v>
      </c>
      <c r="Y464" s="181">
        <v>223.81936785714288</v>
      </c>
    </row>
    <row r="465" spans="1:25">
      <c r="A465" s="168">
        <f t="shared" si="3"/>
        <v>43219</v>
      </c>
      <c r="B465" s="44">
        <v>0.87513714285714272</v>
      </c>
      <c r="C465" s="35">
        <v>2.95</v>
      </c>
      <c r="D465" s="35">
        <v>3.15</v>
      </c>
      <c r="E465" s="35"/>
      <c r="F465" s="35">
        <v>3.05</v>
      </c>
      <c r="G465" s="12">
        <v>-1.6129032258064626</v>
      </c>
      <c r="H465" s="12">
        <v>-11.594202898550733</v>
      </c>
      <c r="I465" s="35">
        <v>266.91682857142848</v>
      </c>
      <c r="J465" s="35"/>
      <c r="K465" s="35">
        <v>6.4</v>
      </c>
      <c r="L465" s="35">
        <v>8.4</v>
      </c>
      <c r="M465" s="35"/>
      <c r="N465" s="35">
        <v>7.4</v>
      </c>
      <c r="O465" s="12">
        <v>-1.9867549668874034</v>
      </c>
      <c r="P465" s="12">
        <v>-9.2024539877300668</v>
      </c>
      <c r="Q465" s="35">
        <v>647.60148571428567</v>
      </c>
      <c r="R465" s="35"/>
      <c r="S465" s="35">
        <v>2.42</v>
      </c>
      <c r="T465" s="35">
        <v>2.65</v>
      </c>
      <c r="U465" s="35"/>
      <c r="V465" s="181">
        <v>2.5350000000000001</v>
      </c>
      <c r="W465" s="12">
        <v>-1.5533980582524265</v>
      </c>
      <c r="X465" s="12">
        <v>-9.4642857142857082</v>
      </c>
      <c r="Y465" s="181">
        <v>221.84726571428567</v>
      </c>
    </row>
    <row r="466" spans="1:25">
      <c r="A466" s="168">
        <f t="shared" si="3"/>
        <v>43226</v>
      </c>
      <c r="B466" s="44">
        <v>0.88044285714285697</v>
      </c>
      <c r="C466" s="35">
        <v>2.95</v>
      </c>
      <c r="D466" s="35">
        <v>3.15</v>
      </c>
      <c r="E466" s="35"/>
      <c r="F466" s="35">
        <v>3.05</v>
      </c>
      <c r="G466" s="12">
        <v>0</v>
      </c>
      <c r="H466" s="12">
        <v>-12.857142857142861</v>
      </c>
      <c r="I466" s="35">
        <v>268.53507142857137</v>
      </c>
      <c r="J466" s="35"/>
      <c r="K466" s="35">
        <v>6.4</v>
      </c>
      <c r="L466" s="35">
        <v>8.4</v>
      </c>
      <c r="M466" s="35"/>
      <c r="N466" s="35">
        <v>7.4</v>
      </c>
      <c r="O466" s="12">
        <v>0</v>
      </c>
      <c r="P466" s="12">
        <v>-9.75609756097559</v>
      </c>
      <c r="Q466" s="35">
        <v>651.52771428571418</v>
      </c>
      <c r="R466" s="35"/>
      <c r="S466" s="35">
        <v>2.4</v>
      </c>
      <c r="T466" s="35">
        <v>2.65</v>
      </c>
      <c r="U466" s="35"/>
      <c r="V466" s="181">
        <v>2.5249999999999999</v>
      </c>
      <c r="W466" s="12">
        <v>-0.39447731755424797</v>
      </c>
      <c r="X466" s="12">
        <v>-9.8214285714285694</v>
      </c>
      <c r="Y466" s="181">
        <v>222.31182142857139</v>
      </c>
    </row>
    <row r="467" spans="1:25">
      <c r="A467" s="168">
        <f t="shared" si="3"/>
        <v>43233</v>
      </c>
      <c r="B467" s="44">
        <v>0.87918571428571435</v>
      </c>
      <c r="C467" s="35">
        <v>2.9</v>
      </c>
      <c r="D467" s="35">
        <v>3.1</v>
      </c>
      <c r="E467" s="35"/>
      <c r="F467" s="35">
        <v>3</v>
      </c>
      <c r="G467" s="12">
        <v>-1.6393442622950687</v>
      </c>
      <c r="H467" s="12">
        <v>-14.285714285714292</v>
      </c>
      <c r="I467" s="35">
        <v>263.7557142857143</v>
      </c>
      <c r="J467" s="35"/>
      <c r="K467" s="35">
        <v>6.4</v>
      </c>
      <c r="L467" s="35">
        <v>8.4</v>
      </c>
      <c r="M467" s="35"/>
      <c r="N467" s="35">
        <v>7.4</v>
      </c>
      <c r="O467" s="12">
        <v>0</v>
      </c>
      <c r="P467" s="12">
        <v>-9.2024539877300668</v>
      </c>
      <c r="Q467" s="35">
        <v>650.59742857142862</v>
      </c>
      <c r="R467" s="35"/>
      <c r="S467" s="35">
        <v>2.35</v>
      </c>
      <c r="T467" s="35">
        <v>2.6</v>
      </c>
      <c r="U467" s="35"/>
      <c r="V467" s="181">
        <v>2.4750000000000001</v>
      </c>
      <c r="W467" s="12">
        <v>-1.9801980198019749</v>
      </c>
      <c r="X467" s="12">
        <v>-11.607142857142847</v>
      </c>
      <c r="Y467" s="181">
        <v>217.59846428571433</v>
      </c>
    </row>
    <row r="468" spans="1:25">
      <c r="A468" s="168">
        <f t="shared" si="3"/>
        <v>43240</v>
      </c>
      <c r="B468" s="44">
        <v>0.8765114285714285</v>
      </c>
      <c r="C468" s="35">
        <v>2.9</v>
      </c>
      <c r="D468" s="35">
        <v>3.1</v>
      </c>
      <c r="E468" s="35"/>
      <c r="F468" s="35">
        <v>3</v>
      </c>
      <c r="G468" s="12">
        <v>0</v>
      </c>
      <c r="H468" s="12">
        <v>-14.285714285714292</v>
      </c>
      <c r="I468" s="35">
        <v>262.95342857142856</v>
      </c>
      <c r="J468" s="35"/>
      <c r="K468" s="35">
        <v>6.6</v>
      </c>
      <c r="L468" s="35">
        <v>8.4</v>
      </c>
      <c r="M468" s="35"/>
      <c r="N468" s="35">
        <v>7.5</v>
      </c>
      <c r="O468" s="12">
        <v>1.3513513513513402</v>
      </c>
      <c r="P468" s="12">
        <v>-7.9754601226994026</v>
      </c>
      <c r="Q468" s="35">
        <v>657.38357142857137</v>
      </c>
      <c r="R468" s="35"/>
      <c r="S468" s="35">
        <v>2.35</v>
      </c>
      <c r="T468" s="35">
        <v>2.6</v>
      </c>
      <c r="U468" s="35"/>
      <c r="V468" s="181">
        <v>2.4750000000000001</v>
      </c>
      <c r="W468" s="12">
        <v>0</v>
      </c>
      <c r="X468" s="12">
        <v>-11.607142857142847</v>
      </c>
      <c r="Y468" s="181">
        <v>216.93657857142856</v>
      </c>
    </row>
    <row r="469" spans="1:25">
      <c r="A469" s="168">
        <f t="shared" si="3"/>
        <v>43247</v>
      </c>
      <c r="B469" s="44">
        <v>0.87594428571428562</v>
      </c>
      <c r="C469" s="35">
        <v>2.9</v>
      </c>
      <c r="D469" s="35">
        <v>3.1</v>
      </c>
      <c r="E469" s="35"/>
      <c r="F469" s="35">
        <v>3</v>
      </c>
      <c r="G469" s="12">
        <v>0</v>
      </c>
      <c r="H469" s="12">
        <v>-15.492957746478865</v>
      </c>
      <c r="I469" s="35">
        <v>262.78328571428568</v>
      </c>
      <c r="J469" s="35"/>
      <c r="K469" s="35">
        <v>6.6</v>
      </c>
      <c r="L469" s="35">
        <v>8.4</v>
      </c>
      <c r="M469" s="35"/>
      <c r="N469" s="35">
        <v>7.5</v>
      </c>
      <c r="O469" s="12">
        <v>0</v>
      </c>
      <c r="P469" s="12">
        <v>-7.9754601226994026</v>
      </c>
      <c r="Q469" s="35">
        <v>656.95821428571412</v>
      </c>
      <c r="R469" s="35"/>
      <c r="S469" s="35">
        <v>2.35</v>
      </c>
      <c r="T469" s="35">
        <v>2.6</v>
      </c>
      <c r="U469" s="35"/>
      <c r="V469" s="181">
        <v>2.4750000000000001</v>
      </c>
      <c r="W469" s="12">
        <v>0</v>
      </c>
      <c r="X469" s="12">
        <v>-13.157894736842096</v>
      </c>
      <c r="Y469" s="181">
        <v>216.79621071428571</v>
      </c>
    </row>
    <row r="470" spans="1:25">
      <c r="A470" s="168">
        <f t="shared" si="3"/>
        <v>43254</v>
      </c>
      <c r="B470" s="44">
        <v>0.87552571428571435</v>
      </c>
      <c r="C470" s="35">
        <v>2.8</v>
      </c>
      <c r="D470" s="35">
        <v>3.1</v>
      </c>
      <c r="E470" s="35"/>
      <c r="F470" s="35">
        <v>2.95</v>
      </c>
      <c r="G470" s="12">
        <v>-1.6666666666666572</v>
      </c>
      <c r="H470" s="12">
        <v>-16.90140845070421</v>
      </c>
      <c r="I470" s="35">
        <v>258.28008571428575</v>
      </c>
      <c r="J470" s="35"/>
      <c r="K470" s="35">
        <v>6.8</v>
      </c>
      <c r="L470" s="35">
        <v>8.4</v>
      </c>
      <c r="M470" s="35"/>
      <c r="N470" s="35">
        <v>7.6</v>
      </c>
      <c r="O470" s="12">
        <v>1.3333333333333144</v>
      </c>
      <c r="P470" s="12">
        <v>-6.7484662576687242</v>
      </c>
      <c r="Q470" s="35">
        <v>665.39954285714293</v>
      </c>
      <c r="R470" s="35"/>
      <c r="S470" s="35">
        <v>2.4</v>
      </c>
      <c r="T470" s="35">
        <v>2.65</v>
      </c>
      <c r="U470" s="35"/>
      <c r="V470" s="181">
        <v>2.5249999999999999</v>
      </c>
      <c r="W470" s="12">
        <v>2.0202020202020066</v>
      </c>
      <c r="X470" s="12">
        <v>-12.173913043478265</v>
      </c>
      <c r="Y470" s="181">
        <v>221.07024285714286</v>
      </c>
    </row>
    <row r="471" spans="1:25">
      <c r="A471" s="168">
        <f t="shared" si="3"/>
        <v>43261</v>
      </c>
      <c r="B471" s="44">
        <v>0.87716428571428562</v>
      </c>
      <c r="C471" s="35">
        <v>2.75</v>
      </c>
      <c r="D471" s="35">
        <v>3.1</v>
      </c>
      <c r="E471" s="35"/>
      <c r="F471" s="35">
        <v>2.9249999999999998</v>
      </c>
      <c r="G471" s="12">
        <v>-0.8474576271186578</v>
      </c>
      <c r="H471" s="12">
        <v>-17.605633802816897</v>
      </c>
      <c r="I471" s="35">
        <v>256.57055357142855</v>
      </c>
      <c r="J471" s="35"/>
      <c r="K471" s="35">
        <v>6.8</v>
      </c>
      <c r="L471" s="35">
        <v>8.4</v>
      </c>
      <c r="M471" s="35"/>
      <c r="N471" s="35">
        <v>7.6</v>
      </c>
      <c r="O471" s="12">
        <v>0</v>
      </c>
      <c r="P471" s="12">
        <v>-6.7484662576687242</v>
      </c>
      <c r="Q471" s="35">
        <v>666.64485714285706</v>
      </c>
      <c r="R471" s="35"/>
      <c r="S471" s="35">
        <v>2.4</v>
      </c>
      <c r="T471" s="35">
        <v>2.65</v>
      </c>
      <c r="U471" s="35"/>
      <c r="V471" s="181">
        <v>2.5249999999999999</v>
      </c>
      <c r="W471" s="12">
        <v>0</v>
      </c>
      <c r="X471" s="12">
        <v>-12.173913043478265</v>
      </c>
      <c r="Y471" s="181">
        <v>221.48398214285709</v>
      </c>
    </row>
    <row r="472" spans="1:25">
      <c r="A472" s="168">
        <f t="shared" si="3"/>
        <v>43268</v>
      </c>
      <c r="B472" s="44">
        <v>0.87802999999999998</v>
      </c>
      <c r="C472" s="35">
        <v>2.75</v>
      </c>
      <c r="D472" s="35">
        <v>3.1</v>
      </c>
      <c r="E472" s="35"/>
      <c r="F472" s="35">
        <v>2.9249999999999998</v>
      </c>
      <c r="G472" s="12">
        <v>0</v>
      </c>
      <c r="H472" s="12">
        <v>-17.605633802816897</v>
      </c>
      <c r="I472" s="35">
        <v>256.82377499999996</v>
      </c>
      <c r="J472" s="35"/>
      <c r="K472" s="35">
        <v>6.8</v>
      </c>
      <c r="L472" s="35">
        <v>8</v>
      </c>
      <c r="M472" s="35"/>
      <c r="N472" s="35">
        <v>7.4</v>
      </c>
      <c r="O472" s="12">
        <v>-2.6315789473684106</v>
      </c>
      <c r="P472" s="12">
        <v>-9.2024539877300668</v>
      </c>
      <c r="Q472" s="35">
        <v>649.74220000000003</v>
      </c>
      <c r="R472" s="35"/>
      <c r="S472" s="35">
        <v>2.4</v>
      </c>
      <c r="T472" s="35">
        <v>2.65</v>
      </c>
      <c r="U472" s="35"/>
      <c r="V472" s="181">
        <v>2.5249999999999999</v>
      </c>
      <c r="W472" s="12">
        <v>0</v>
      </c>
      <c r="X472" s="12">
        <v>-12.173913043478265</v>
      </c>
      <c r="Y472" s="181">
        <v>221.702575</v>
      </c>
    </row>
    <row r="473" spans="1:25">
      <c r="A473" s="168">
        <f t="shared" si="3"/>
        <v>43275</v>
      </c>
      <c r="B473" s="44">
        <v>0.87606000000000017</v>
      </c>
      <c r="C473" s="35">
        <v>2.75</v>
      </c>
      <c r="D473" s="35">
        <v>3.1</v>
      </c>
      <c r="E473" s="35"/>
      <c r="F473" s="35">
        <v>2.9249999999999998</v>
      </c>
      <c r="G473" s="12">
        <v>0</v>
      </c>
      <c r="H473" s="12">
        <v>-17.605633802816897</v>
      </c>
      <c r="I473" s="35">
        <v>256.24754999999999</v>
      </c>
      <c r="J473" s="35"/>
      <c r="K473" s="35">
        <v>6.8</v>
      </c>
      <c r="L473" s="35">
        <v>8</v>
      </c>
      <c r="M473" s="35"/>
      <c r="N473" s="35">
        <v>7.4</v>
      </c>
      <c r="O473" s="12">
        <v>0</v>
      </c>
      <c r="P473" s="12">
        <v>-9.2024539877300668</v>
      </c>
      <c r="Q473" s="35">
        <v>648.28440000000023</v>
      </c>
      <c r="R473" s="35"/>
      <c r="S473" s="35">
        <v>2.4</v>
      </c>
      <c r="T473" s="35">
        <v>2.65</v>
      </c>
      <c r="U473" s="35"/>
      <c r="V473" s="181">
        <v>2.5249999999999999</v>
      </c>
      <c r="W473" s="12">
        <v>0</v>
      </c>
      <c r="X473" s="12">
        <v>-12.173913043478265</v>
      </c>
      <c r="Y473" s="181">
        <v>221.20515000000003</v>
      </c>
    </row>
    <row r="474" spans="1:25">
      <c r="A474" s="168">
        <f t="shared" si="3"/>
        <v>43282</v>
      </c>
      <c r="B474" s="44">
        <v>0.88252285714285716</v>
      </c>
      <c r="C474" s="35">
        <v>2.75</v>
      </c>
      <c r="D474" s="35">
        <v>3.1</v>
      </c>
      <c r="E474" s="35"/>
      <c r="F474" s="35">
        <v>2.9249999999999998</v>
      </c>
      <c r="G474" s="12">
        <v>0</v>
      </c>
      <c r="H474" s="12">
        <v>-17.021276595744695</v>
      </c>
      <c r="I474" s="35">
        <v>258.13793571428573</v>
      </c>
      <c r="J474" s="35"/>
      <c r="K474" s="35">
        <v>6.8</v>
      </c>
      <c r="L474" s="35">
        <v>8</v>
      </c>
      <c r="M474" s="35"/>
      <c r="N474" s="35">
        <v>7.4</v>
      </c>
      <c r="O474" s="12">
        <v>0</v>
      </c>
      <c r="P474" s="12">
        <v>-8.0745341614906891</v>
      </c>
      <c r="Q474" s="35">
        <v>653.06691428571435</v>
      </c>
      <c r="R474" s="35"/>
      <c r="S474" s="35">
        <v>2.4</v>
      </c>
      <c r="T474" s="35">
        <v>2.65</v>
      </c>
      <c r="U474" s="35"/>
      <c r="V474" s="181">
        <v>2.5249999999999999</v>
      </c>
      <c r="W474" s="12">
        <v>0</v>
      </c>
      <c r="X474" s="12">
        <v>-12.173913043478265</v>
      </c>
      <c r="Y474" s="181">
        <v>222.83702142857146</v>
      </c>
    </row>
    <row r="475" spans="1:25">
      <c r="A475" s="168">
        <f t="shared" si="3"/>
        <v>43289</v>
      </c>
      <c r="B475" s="44">
        <v>0.88458999999999999</v>
      </c>
      <c r="C475" s="35">
        <v>2.75</v>
      </c>
      <c r="D475" s="35">
        <v>3.05</v>
      </c>
      <c r="E475" s="35"/>
      <c r="F475" s="35">
        <v>2.9</v>
      </c>
      <c r="G475" s="12">
        <v>-0.85470085470085166</v>
      </c>
      <c r="H475" s="12">
        <v>-17.730496453900727</v>
      </c>
      <c r="I475" s="35">
        <v>256.53109999999998</v>
      </c>
      <c r="J475" s="35"/>
      <c r="K475" s="35">
        <v>6.95</v>
      </c>
      <c r="L475" s="35">
        <v>8</v>
      </c>
      <c r="M475" s="35"/>
      <c r="N475" s="35">
        <v>7.4749999999999996</v>
      </c>
      <c r="O475" s="12">
        <v>1.0135135135135158</v>
      </c>
      <c r="P475" s="12">
        <v>-7.142857142857153</v>
      </c>
      <c r="Q475" s="35">
        <v>661.23102499999993</v>
      </c>
      <c r="R475" s="35"/>
      <c r="S475" s="35">
        <v>2.4</v>
      </c>
      <c r="T475" s="35">
        <v>2.65</v>
      </c>
      <c r="U475" s="35"/>
      <c r="V475" s="181">
        <v>2.5249999999999999</v>
      </c>
      <c r="W475" s="12">
        <v>0</v>
      </c>
      <c r="X475" s="12">
        <v>-11.403508771929822</v>
      </c>
      <c r="Y475" s="181">
        <v>223.35897499999996</v>
      </c>
    </row>
    <row r="476" spans="1:25">
      <c r="A476" s="168">
        <f t="shared" si="3"/>
        <v>43296</v>
      </c>
      <c r="B476" s="44">
        <v>0.88428428571428574</v>
      </c>
      <c r="C476" s="35">
        <v>2.75</v>
      </c>
      <c r="D476" s="35">
        <v>3</v>
      </c>
      <c r="E476" s="35"/>
      <c r="F476" s="35">
        <v>2.875</v>
      </c>
      <c r="G476" s="12">
        <v>-0.86206896551723844</v>
      </c>
      <c r="H476" s="12">
        <v>-16.05839416058393</v>
      </c>
      <c r="I476" s="35">
        <v>254.23173214285714</v>
      </c>
      <c r="J476" s="35"/>
      <c r="K476" s="35">
        <v>6.85</v>
      </c>
      <c r="L476" s="35">
        <v>7.8</v>
      </c>
      <c r="M476" s="35"/>
      <c r="N476" s="35">
        <v>7.3249999999999993</v>
      </c>
      <c r="O476" s="12">
        <v>-2.0066889632107063</v>
      </c>
      <c r="P476" s="12">
        <v>-5.7877813504823195</v>
      </c>
      <c r="Q476" s="35">
        <v>647.73823928571426</v>
      </c>
      <c r="R476" s="35"/>
      <c r="S476" s="35">
        <v>2.4</v>
      </c>
      <c r="T476" s="35">
        <v>2.65</v>
      </c>
      <c r="U476" s="35"/>
      <c r="V476" s="181">
        <v>2.5249999999999999</v>
      </c>
      <c r="W476" s="12">
        <v>0</v>
      </c>
      <c r="X476" s="12">
        <v>-9.8214285714285694</v>
      </c>
      <c r="Y476" s="181">
        <v>223.28178214285711</v>
      </c>
    </row>
    <row r="477" spans="1:25">
      <c r="A477" s="168">
        <f t="shared" si="3"/>
        <v>43303</v>
      </c>
      <c r="B477" s="44">
        <v>0.88969857142857134</v>
      </c>
      <c r="C477" s="35">
        <v>2.75</v>
      </c>
      <c r="D477" s="35">
        <v>3</v>
      </c>
      <c r="E477" s="35"/>
      <c r="F477" s="35">
        <v>2.875</v>
      </c>
      <c r="G477" s="12">
        <v>0</v>
      </c>
      <c r="H477" s="12">
        <v>-13.53383458646617</v>
      </c>
      <c r="I477" s="35">
        <v>255.78833928571427</v>
      </c>
      <c r="J477" s="35"/>
      <c r="K477" s="35">
        <v>6.85</v>
      </c>
      <c r="L477" s="35">
        <v>7.8</v>
      </c>
      <c r="M477" s="35"/>
      <c r="N477" s="35">
        <v>7.3249999999999993</v>
      </c>
      <c r="O477" s="12">
        <v>0</v>
      </c>
      <c r="P477" s="12">
        <v>-5.1779935275080931</v>
      </c>
      <c r="Q477" s="35">
        <v>651.70420357142848</v>
      </c>
      <c r="R477" s="35"/>
      <c r="S477" s="35">
        <v>2.4</v>
      </c>
      <c r="T477" s="35">
        <v>2.65</v>
      </c>
      <c r="U477" s="35"/>
      <c r="V477" s="181">
        <v>2.5249999999999999</v>
      </c>
      <c r="W477" s="12">
        <v>0</v>
      </c>
      <c r="X477" s="12">
        <v>-9.0090090090090058</v>
      </c>
      <c r="Y477" s="181">
        <v>224.64888928571426</v>
      </c>
    </row>
    <row r="478" spans="1:25">
      <c r="A478" s="168">
        <f t="shared" si="3"/>
        <v>43310</v>
      </c>
      <c r="B478" s="44">
        <v>0.89022000000000001</v>
      </c>
      <c r="C478" s="35">
        <v>2.7</v>
      </c>
      <c r="D478" s="35">
        <v>2.95</v>
      </c>
      <c r="E478" s="35"/>
      <c r="F478" s="35">
        <v>2.8250000000000002</v>
      </c>
      <c r="G478" s="12">
        <v>-1.7391304347825951</v>
      </c>
      <c r="H478" s="12">
        <v>-15.037593984962399</v>
      </c>
      <c r="I478" s="35">
        <v>251.48715000000004</v>
      </c>
      <c r="J478" s="35"/>
      <c r="K478" s="35">
        <v>6.85</v>
      </c>
      <c r="L478" s="35">
        <v>7.8</v>
      </c>
      <c r="M478" s="35"/>
      <c r="N478" s="35">
        <v>7.3249999999999993</v>
      </c>
      <c r="O478" s="12">
        <v>0</v>
      </c>
      <c r="P478" s="12">
        <v>-5.1779935275080931</v>
      </c>
      <c r="Q478" s="35">
        <v>652.08614999999998</v>
      </c>
      <c r="R478" s="35"/>
      <c r="S478" s="35">
        <v>2.4</v>
      </c>
      <c r="T478" s="35">
        <v>2.6</v>
      </c>
      <c r="U478" s="35"/>
      <c r="V478" s="181">
        <v>2.5</v>
      </c>
      <c r="W478" s="12">
        <v>-0.99009900990098743</v>
      </c>
      <c r="X478" s="12">
        <v>-9.9099099099099135</v>
      </c>
      <c r="Y478" s="181">
        <v>222.55500000000001</v>
      </c>
    </row>
    <row r="479" spans="1:25">
      <c r="A479" s="168">
        <f t="shared" si="3"/>
        <v>43317</v>
      </c>
      <c r="B479" s="44">
        <v>0.89056857142857149</v>
      </c>
      <c r="C479" s="35">
        <v>2.65</v>
      </c>
      <c r="D479" s="35">
        <v>2.9</v>
      </c>
      <c r="E479" s="35"/>
      <c r="F479" s="35">
        <v>2.7749999999999999</v>
      </c>
      <c r="G479" s="12">
        <v>-1.7699115044247975</v>
      </c>
      <c r="H479" s="12">
        <v>-16.541353383458656</v>
      </c>
      <c r="I479" s="35">
        <v>247.13277857142856</v>
      </c>
      <c r="J479" s="35"/>
      <c r="K479" s="35">
        <v>6.85</v>
      </c>
      <c r="L479" s="35">
        <v>7.75</v>
      </c>
      <c r="M479" s="35"/>
      <c r="N479" s="35">
        <v>7.3</v>
      </c>
      <c r="O479" s="12">
        <v>-0.34129692832763681</v>
      </c>
      <c r="P479" s="12">
        <v>-5.501618122977348</v>
      </c>
      <c r="Q479" s="35">
        <v>650.11505714285715</v>
      </c>
      <c r="R479" s="35"/>
      <c r="S479" s="35">
        <v>2.38</v>
      </c>
      <c r="T479" s="35">
        <v>2.5499999999999998</v>
      </c>
      <c r="U479" s="35"/>
      <c r="V479" s="181">
        <v>2.4649999999999999</v>
      </c>
      <c r="W479" s="12">
        <v>-1.4000000000000057</v>
      </c>
      <c r="X479" s="12">
        <v>-11.171171171171167</v>
      </c>
      <c r="Y479" s="181">
        <v>219.52515285714287</v>
      </c>
    </row>
    <row r="480" spans="1:25">
      <c r="A480" s="168">
        <f t="shared" si="3"/>
        <v>43324</v>
      </c>
      <c r="B480" s="44">
        <v>0.89598285714285719</v>
      </c>
      <c r="C480" s="35">
        <v>2.65</v>
      </c>
      <c r="D480" s="35">
        <v>2.9</v>
      </c>
      <c r="E480" s="35"/>
      <c r="F480" s="35">
        <v>2.7749999999999999</v>
      </c>
      <c r="G480" s="12">
        <v>0</v>
      </c>
      <c r="H480" s="12">
        <v>-15.909090909090907</v>
      </c>
      <c r="I480" s="35">
        <v>248.63524285714286</v>
      </c>
      <c r="J480" s="35"/>
      <c r="K480" s="35">
        <v>6.85</v>
      </c>
      <c r="L480" s="35">
        <v>7.75</v>
      </c>
      <c r="M480" s="35"/>
      <c r="N480" s="35">
        <v>7.3</v>
      </c>
      <c r="O480" s="12">
        <v>0</v>
      </c>
      <c r="P480" s="12">
        <v>-5.501618122977348</v>
      </c>
      <c r="Q480" s="35">
        <v>654.06748571428568</v>
      </c>
      <c r="R480" s="35"/>
      <c r="S480" s="35">
        <v>2.4</v>
      </c>
      <c r="T480" s="35">
        <v>2.5499999999999998</v>
      </c>
      <c r="U480" s="35"/>
      <c r="V480" s="181">
        <v>2.4749999999999996</v>
      </c>
      <c r="W480" s="12">
        <v>0.40567951318458029</v>
      </c>
      <c r="X480" s="12">
        <v>-10.810810810810821</v>
      </c>
      <c r="Y480" s="181">
        <v>221.75575714285714</v>
      </c>
    </row>
    <row r="481" spans="1:25">
      <c r="A481" s="168">
        <f t="shared" si="3"/>
        <v>43331</v>
      </c>
      <c r="B481" s="44">
        <v>0.89440428571428576</v>
      </c>
      <c r="C481" s="35">
        <v>2.8</v>
      </c>
      <c r="D481" s="35">
        <v>3.05</v>
      </c>
      <c r="E481" s="35"/>
      <c r="F481" s="35">
        <v>2.9249999999999998</v>
      </c>
      <c r="G481" s="12">
        <v>5.4054054054053893</v>
      </c>
      <c r="H481" s="12">
        <v>-11.36363636363636</v>
      </c>
      <c r="I481" s="35">
        <v>261.61325357142857</v>
      </c>
      <c r="J481" s="35"/>
      <c r="K481" s="35">
        <v>6.85</v>
      </c>
      <c r="L481" s="35">
        <v>7.75</v>
      </c>
      <c r="M481" s="35"/>
      <c r="N481" s="35">
        <v>7.3</v>
      </c>
      <c r="O481" s="12">
        <v>0</v>
      </c>
      <c r="P481" s="12">
        <v>-5.501618122977348</v>
      </c>
      <c r="Q481" s="35">
        <v>652.91512857142857</v>
      </c>
      <c r="R481" s="35"/>
      <c r="S481" s="35">
        <v>2.5</v>
      </c>
      <c r="T481" s="35">
        <v>2.65</v>
      </c>
      <c r="U481" s="35"/>
      <c r="V481" s="181">
        <v>2.5750000000000002</v>
      </c>
      <c r="W481" s="12">
        <v>4.04040404040407</v>
      </c>
      <c r="X481" s="12">
        <v>-7.2072072072072046</v>
      </c>
      <c r="Y481" s="181">
        <v>230.30910357142861</v>
      </c>
    </row>
    <row r="482" spans="1:25">
      <c r="A482" s="168">
        <f t="shared" si="3"/>
        <v>43338</v>
      </c>
      <c r="B482" s="44">
        <v>0.89857000000000009</v>
      </c>
      <c r="C482" s="35">
        <v>2.9</v>
      </c>
      <c r="D482" s="35">
        <v>3.15</v>
      </c>
      <c r="E482" s="35"/>
      <c r="F482" s="35">
        <v>3.0249999999999999</v>
      </c>
      <c r="G482" s="12">
        <v>3.4188034188034351</v>
      </c>
      <c r="H482" s="12">
        <v>-8.3333333333333286</v>
      </c>
      <c r="I482" s="35">
        <v>271.81742500000001</v>
      </c>
      <c r="J482" s="35"/>
      <c r="K482" s="35">
        <v>6.9</v>
      </c>
      <c r="L482" s="35">
        <v>7.75</v>
      </c>
      <c r="M482" s="35"/>
      <c r="N482" s="35">
        <v>7.3250000000000002</v>
      </c>
      <c r="O482" s="12">
        <v>0.34246575342467622</v>
      </c>
      <c r="P482" s="12">
        <v>-4.2483660130719016</v>
      </c>
      <c r="Q482" s="35">
        <v>658.20252500000015</v>
      </c>
      <c r="R482" s="35"/>
      <c r="S482" s="35">
        <v>2.6</v>
      </c>
      <c r="T482" s="35">
        <v>2.75</v>
      </c>
      <c r="U482" s="35"/>
      <c r="V482" s="181">
        <v>2.6749999999999998</v>
      </c>
      <c r="W482" s="12">
        <v>3.8834951456310449</v>
      </c>
      <c r="X482" s="12">
        <v>-6.1403508771929864</v>
      </c>
      <c r="Y482" s="181">
        <v>240.36747499999998</v>
      </c>
    </row>
    <row r="483" spans="1:25">
      <c r="A483" s="168">
        <f t="shared" si="3"/>
        <v>43345</v>
      </c>
      <c r="B483" s="44">
        <v>0.90140428571428566</v>
      </c>
      <c r="C483" s="35">
        <v>2.9</v>
      </c>
      <c r="D483" s="35">
        <v>3.15</v>
      </c>
      <c r="E483" s="35"/>
      <c r="F483" s="35">
        <v>3.0249999999999999</v>
      </c>
      <c r="G483" s="12">
        <v>0</v>
      </c>
      <c r="H483" s="12">
        <v>-8.3333333333333286</v>
      </c>
      <c r="I483" s="35">
        <v>272.67479642857143</v>
      </c>
      <c r="J483" s="35"/>
      <c r="K483" s="35">
        <v>6.9</v>
      </c>
      <c r="L483" s="35">
        <v>7.75</v>
      </c>
      <c r="M483" s="35"/>
      <c r="N483" s="35">
        <v>7.3250000000000002</v>
      </c>
      <c r="O483" s="12">
        <v>0</v>
      </c>
      <c r="P483" s="12">
        <v>-4.2483660130719016</v>
      </c>
      <c r="Q483" s="35">
        <v>660.27863928571423</v>
      </c>
      <c r="R483" s="35"/>
      <c r="S483" s="35">
        <v>2.6</v>
      </c>
      <c r="T483" s="35">
        <v>2.75</v>
      </c>
      <c r="U483" s="35"/>
      <c r="V483" s="181">
        <v>2.6749999999999998</v>
      </c>
      <c r="W483" s="12">
        <v>0</v>
      </c>
      <c r="X483" s="12">
        <v>-8.5470085470085451</v>
      </c>
      <c r="Y483" s="181">
        <v>241.12564642857143</v>
      </c>
    </row>
    <row r="484" spans="1:25">
      <c r="A484" s="168">
        <f t="shared" si="3"/>
        <v>43352</v>
      </c>
      <c r="B484" s="44">
        <v>0.89808285714285729</v>
      </c>
      <c r="C484" s="35">
        <v>2.9</v>
      </c>
      <c r="D484" s="35">
        <v>3.15</v>
      </c>
      <c r="E484" s="35"/>
      <c r="F484" s="35">
        <v>3.0249999999999999</v>
      </c>
      <c r="G484" s="12">
        <v>0</v>
      </c>
      <c r="H484" s="12">
        <v>-8.3333333333333286</v>
      </c>
      <c r="I484" s="35">
        <v>271.67006428571432</v>
      </c>
      <c r="J484" s="35"/>
      <c r="K484" s="35">
        <v>6.9</v>
      </c>
      <c r="L484" s="35">
        <v>7.75</v>
      </c>
      <c r="M484" s="35"/>
      <c r="N484" s="35">
        <v>7.3250000000000002</v>
      </c>
      <c r="O484" s="12">
        <v>0</v>
      </c>
      <c r="P484" s="12">
        <v>-4.2483660130719016</v>
      </c>
      <c r="Q484" s="35">
        <v>657.84569285714292</v>
      </c>
      <c r="R484" s="35"/>
      <c r="S484" s="35">
        <v>2.6</v>
      </c>
      <c r="T484" s="35">
        <v>2.75</v>
      </c>
      <c r="U484" s="35"/>
      <c r="V484" s="181">
        <v>2.6749999999999998</v>
      </c>
      <c r="W484" s="12">
        <v>0</v>
      </c>
      <c r="X484" s="12">
        <v>-8.5470085470085451</v>
      </c>
      <c r="Y484" s="181">
        <v>240.2371642857143</v>
      </c>
    </row>
    <row r="485" spans="1:25">
      <c r="A485" s="168">
        <f t="shared" si="3"/>
        <v>43359</v>
      </c>
      <c r="B485" s="44">
        <v>0.89166714285714277</v>
      </c>
      <c r="C485" s="35">
        <v>2.8</v>
      </c>
      <c r="D485" s="35">
        <v>3.05</v>
      </c>
      <c r="E485" s="35"/>
      <c r="F485" s="35">
        <v>2.9249999999999998</v>
      </c>
      <c r="G485" s="12">
        <v>-3.3057851239669418</v>
      </c>
      <c r="H485" s="12">
        <v>-11.36363636363636</v>
      </c>
      <c r="I485" s="35">
        <v>260.81263928571423</v>
      </c>
      <c r="J485" s="35"/>
      <c r="K485" s="35">
        <v>6.9</v>
      </c>
      <c r="L485" s="35">
        <v>7.6</v>
      </c>
      <c r="M485" s="35"/>
      <c r="N485" s="35">
        <v>7.25</v>
      </c>
      <c r="O485" s="12">
        <v>-1.0238907849829388</v>
      </c>
      <c r="P485" s="12">
        <v>-5.2287581699346504</v>
      </c>
      <c r="Q485" s="35">
        <v>646.45867857142855</v>
      </c>
      <c r="R485" s="35"/>
      <c r="S485" s="35">
        <v>2.5</v>
      </c>
      <c r="T485" s="35">
        <v>2.7</v>
      </c>
      <c r="U485" s="35"/>
      <c r="V485" s="181">
        <v>2.6</v>
      </c>
      <c r="W485" s="12">
        <v>-2.803738317756995</v>
      </c>
      <c r="X485" s="12">
        <v>-11.1111111111111</v>
      </c>
      <c r="Y485" s="181">
        <v>231.83345714285713</v>
      </c>
    </row>
    <row r="486" spans="1:25">
      <c r="A486" s="168">
        <f t="shared" si="3"/>
        <v>43366</v>
      </c>
      <c r="B486" s="44">
        <v>0.89076857142857147</v>
      </c>
      <c r="C486" s="35">
        <v>2.75</v>
      </c>
      <c r="D486" s="35">
        <v>3</v>
      </c>
      <c r="E486" s="35"/>
      <c r="F486" s="35">
        <v>2.875</v>
      </c>
      <c r="G486" s="12">
        <v>-1.7094017094017033</v>
      </c>
      <c r="H486" s="12">
        <v>-11.538461538461547</v>
      </c>
      <c r="I486" s="35">
        <v>256.09596428571433</v>
      </c>
      <c r="J486" s="35"/>
      <c r="K486" s="35">
        <v>6.8</v>
      </c>
      <c r="L486" s="35">
        <v>7.6</v>
      </c>
      <c r="M486" s="35"/>
      <c r="N486" s="35">
        <v>7.1999999999999993</v>
      </c>
      <c r="O486" s="12">
        <v>-0.6896551724138078</v>
      </c>
      <c r="P486" s="12">
        <v>-5.8823529411764781</v>
      </c>
      <c r="Q486" s="35">
        <v>641.35337142857145</v>
      </c>
      <c r="R486" s="35"/>
      <c r="S486" s="35">
        <v>2.4500000000000002</v>
      </c>
      <c r="T486" s="35">
        <v>2.65</v>
      </c>
      <c r="U486" s="35"/>
      <c r="V486" s="181">
        <v>2.5499999999999998</v>
      </c>
      <c r="W486" s="12">
        <v>-1.923076923076934</v>
      </c>
      <c r="X486" s="12">
        <v>-12.068965517241381</v>
      </c>
      <c r="Y486" s="181">
        <v>227.14598571428573</v>
      </c>
    </row>
    <row r="487" spans="1:25">
      <c r="A487" s="168">
        <f t="shared" si="3"/>
        <v>43373</v>
      </c>
      <c r="B487" s="44">
        <v>0.89113714285714274</v>
      </c>
      <c r="C487" s="35">
        <v>2.7</v>
      </c>
      <c r="D487" s="35">
        <v>2.95</v>
      </c>
      <c r="E487" s="35"/>
      <c r="F487" s="35">
        <v>2.8250000000000002</v>
      </c>
      <c r="G487" s="12">
        <v>-1.7391304347825951</v>
      </c>
      <c r="H487" s="12">
        <v>-11.023622047244089</v>
      </c>
      <c r="I487" s="35">
        <v>251.74624285714282</v>
      </c>
      <c r="J487" s="35"/>
      <c r="K487" s="35">
        <v>6.8</v>
      </c>
      <c r="L487" s="35">
        <v>7.6</v>
      </c>
      <c r="M487" s="35"/>
      <c r="N487" s="35">
        <v>7.1999999999999993</v>
      </c>
      <c r="O487" s="12">
        <v>0</v>
      </c>
      <c r="P487" s="12">
        <v>-5.8823529411764781</v>
      </c>
      <c r="Q487" s="35">
        <v>641.61874285714271</v>
      </c>
      <c r="R487" s="35"/>
      <c r="S487" s="35">
        <v>2.4500000000000002</v>
      </c>
      <c r="T487" s="35">
        <v>2.6</v>
      </c>
      <c r="U487" s="35"/>
      <c r="V487" s="181">
        <v>2.5250000000000004</v>
      </c>
      <c r="W487" s="12">
        <v>-0.9803921568627203</v>
      </c>
      <c r="X487" s="12">
        <v>-11.403508771929822</v>
      </c>
      <c r="Y487" s="181">
        <v>225.01212857142855</v>
      </c>
    </row>
    <row r="488" spans="1:25">
      <c r="A488" s="168">
        <f t="shared" si="3"/>
        <v>43380</v>
      </c>
      <c r="B488" s="44">
        <v>0.88665142857142876</v>
      </c>
      <c r="C488" s="35">
        <v>2.7</v>
      </c>
      <c r="D488" s="35">
        <v>2.95</v>
      </c>
      <c r="E488" s="35"/>
      <c r="F488" s="35">
        <v>2.8250000000000002</v>
      </c>
      <c r="G488" s="12">
        <v>0</v>
      </c>
      <c r="H488" s="12">
        <v>-8.1300813008130035</v>
      </c>
      <c r="I488" s="35">
        <v>250.47902857142864</v>
      </c>
      <c r="J488" s="35"/>
      <c r="K488" s="35">
        <v>6.8</v>
      </c>
      <c r="L488" s="35">
        <v>7.6</v>
      </c>
      <c r="M488" s="35"/>
      <c r="N488" s="35">
        <v>7.1999999999999993</v>
      </c>
      <c r="O488" s="12">
        <v>0</v>
      </c>
      <c r="P488" s="12">
        <v>-5.2631578947368496</v>
      </c>
      <c r="Q488" s="35">
        <v>638.38902857142864</v>
      </c>
      <c r="R488" s="35"/>
      <c r="S488" s="35">
        <v>2.4500000000000002</v>
      </c>
      <c r="T488" s="35">
        <v>2.6</v>
      </c>
      <c r="U488" s="35"/>
      <c r="V488" s="181">
        <v>2.5250000000000004</v>
      </c>
      <c r="W488" s="12">
        <v>0</v>
      </c>
      <c r="X488" s="12">
        <v>-9.821428571428541</v>
      </c>
      <c r="Y488" s="181">
        <v>223.87948571428581</v>
      </c>
    </row>
    <row r="489" spans="1:25">
      <c r="A489" s="168">
        <f t="shared" si="3"/>
        <v>43387</v>
      </c>
      <c r="B489" s="44">
        <v>0.877247142857143</v>
      </c>
      <c r="C489" s="35">
        <v>2.7</v>
      </c>
      <c r="D489" s="35">
        <v>2.95</v>
      </c>
      <c r="E489" s="35"/>
      <c r="F489" s="35">
        <v>2.8250000000000002</v>
      </c>
      <c r="G489" s="12">
        <v>0</v>
      </c>
      <c r="H489" s="12">
        <v>-7.3770491803278588</v>
      </c>
      <c r="I489" s="35">
        <v>247.82231785714291</v>
      </c>
      <c r="J489" s="35"/>
      <c r="K489" s="35">
        <v>6.8</v>
      </c>
      <c r="L489" s="35">
        <v>7.6</v>
      </c>
      <c r="M489" s="35"/>
      <c r="N489" s="35">
        <v>7.1999999999999993</v>
      </c>
      <c r="O489" s="12">
        <v>0</v>
      </c>
      <c r="P489" s="12">
        <v>-5.2631578947368496</v>
      </c>
      <c r="Q489" s="35">
        <v>631.61794285714291</v>
      </c>
      <c r="R489" s="35"/>
      <c r="S489" s="35">
        <v>2.4500000000000002</v>
      </c>
      <c r="T489" s="35">
        <v>2.6</v>
      </c>
      <c r="U489" s="35"/>
      <c r="V489" s="181">
        <v>2.5250000000000004</v>
      </c>
      <c r="W489" s="12">
        <v>0</v>
      </c>
      <c r="X489" s="12">
        <v>-8.1818181818181728</v>
      </c>
      <c r="Y489" s="181">
        <v>221.50490357142863</v>
      </c>
    </row>
    <row r="490" spans="1:25">
      <c r="A490" s="168">
        <f t="shared" si="3"/>
        <v>43394</v>
      </c>
      <c r="B490" s="44">
        <v>0.87872285714285714</v>
      </c>
      <c r="C490" s="35">
        <v>2.65</v>
      </c>
      <c r="D490" s="35">
        <v>2.9</v>
      </c>
      <c r="E490" s="35"/>
      <c r="F490" s="35">
        <v>2.7749999999999999</v>
      </c>
      <c r="G490" s="12">
        <v>-1.7699115044247975</v>
      </c>
      <c r="H490" s="12">
        <v>-9.0163934426229559</v>
      </c>
      <c r="I490" s="35">
        <v>243.84559285714283</v>
      </c>
      <c r="J490" s="35"/>
      <c r="K490" s="35">
        <v>6.8</v>
      </c>
      <c r="L490" s="35">
        <v>7.6</v>
      </c>
      <c r="M490" s="35"/>
      <c r="N490" s="35">
        <v>7.1999999999999993</v>
      </c>
      <c r="O490" s="12">
        <v>0</v>
      </c>
      <c r="P490" s="12">
        <v>-5.2631578947368496</v>
      </c>
      <c r="Q490" s="35">
        <v>632.68045714285699</v>
      </c>
      <c r="R490" s="35"/>
      <c r="S490" s="35">
        <v>2.4</v>
      </c>
      <c r="T490" s="35">
        <v>2.6</v>
      </c>
      <c r="U490" s="35"/>
      <c r="V490" s="181">
        <v>2.5</v>
      </c>
      <c r="W490" s="12">
        <v>-0.99009900990100164</v>
      </c>
      <c r="X490" s="12">
        <v>-9.0909090909090935</v>
      </c>
      <c r="Y490" s="181">
        <v>219.68071428571426</v>
      </c>
    </row>
    <row r="491" spans="1:25">
      <c r="A491" s="168">
        <f t="shared" si="3"/>
        <v>43401</v>
      </c>
      <c r="B491" s="44">
        <v>0.88382000000000005</v>
      </c>
      <c r="C491" s="35">
        <v>2.65</v>
      </c>
      <c r="D491" s="35">
        <v>2.9</v>
      </c>
      <c r="E491" s="35"/>
      <c r="F491" s="35">
        <v>2.7749999999999999</v>
      </c>
      <c r="G491" s="12">
        <v>0</v>
      </c>
      <c r="H491" s="12">
        <v>-9.0163934426229559</v>
      </c>
      <c r="I491" s="35">
        <v>245.26005000000001</v>
      </c>
      <c r="J491" s="35"/>
      <c r="K491" s="35">
        <v>6.6</v>
      </c>
      <c r="L491" s="35">
        <v>7.6</v>
      </c>
      <c r="M491" s="35"/>
      <c r="N491" s="35">
        <v>7.1</v>
      </c>
      <c r="O491" s="12">
        <v>-1.3888888888888857</v>
      </c>
      <c r="P491" s="12">
        <v>-6.5789473684210549</v>
      </c>
      <c r="Q491" s="35">
        <v>627.51220000000001</v>
      </c>
      <c r="R491" s="35"/>
      <c r="S491" s="35">
        <v>2.4</v>
      </c>
      <c r="T491" s="35">
        <v>2.6</v>
      </c>
      <c r="U491" s="35"/>
      <c r="V491" s="181">
        <v>2.5</v>
      </c>
      <c r="W491" s="12">
        <v>0</v>
      </c>
      <c r="X491" s="12">
        <v>-9.0909090909090935</v>
      </c>
      <c r="Y491" s="181">
        <v>220.95500000000001</v>
      </c>
    </row>
    <row r="492" spans="1:25">
      <c r="A492" s="168">
        <f t="shared" si="3"/>
        <v>43408</v>
      </c>
      <c r="B492" s="44">
        <v>0.88486000000000009</v>
      </c>
      <c r="C492" s="35">
        <v>2.65</v>
      </c>
      <c r="D492" s="35">
        <v>2.9</v>
      </c>
      <c r="E492" s="35"/>
      <c r="F492" s="35">
        <v>2.7749999999999999</v>
      </c>
      <c r="G492" s="12">
        <v>0</v>
      </c>
      <c r="H492" s="12">
        <v>-8.2644628099173758</v>
      </c>
      <c r="I492" s="35">
        <v>245.54865000000001</v>
      </c>
      <c r="J492" s="35"/>
      <c r="K492" s="35">
        <v>6.6</v>
      </c>
      <c r="L492" s="35">
        <v>7.6</v>
      </c>
      <c r="M492" s="35"/>
      <c r="N492" s="35">
        <v>7.1</v>
      </c>
      <c r="O492" s="12">
        <v>0</v>
      </c>
      <c r="P492" s="12">
        <v>-6.5789473684210549</v>
      </c>
      <c r="Q492" s="35">
        <v>628.25060000000008</v>
      </c>
      <c r="R492" s="35"/>
      <c r="S492" s="35">
        <v>2.4</v>
      </c>
      <c r="T492" s="35">
        <v>2.6</v>
      </c>
      <c r="U492" s="35"/>
      <c r="V492" s="181">
        <v>2.5</v>
      </c>
      <c r="W492" s="12">
        <v>0</v>
      </c>
      <c r="X492" s="12">
        <v>-7.407407407407419</v>
      </c>
      <c r="Y492" s="181">
        <v>221.21500000000003</v>
      </c>
    </row>
    <row r="493" spans="1:25">
      <c r="A493" s="168">
        <f t="shared" si="3"/>
        <v>43415</v>
      </c>
      <c r="B493" s="44">
        <v>0.87341428571428581</v>
      </c>
      <c r="C493" s="35">
        <v>2.65</v>
      </c>
      <c r="D493" s="35">
        <v>2.9</v>
      </c>
      <c r="E493" s="35"/>
      <c r="F493" s="35">
        <v>2.7749999999999999</v>
      </c>
      <c r="G493" s="12">
        <v>0</v>
      </c>
      <c r="H493" s="12">
        <v>-8.2644628099173758</v>
      </c>
      <c r="I493" s="35">
        <v>242.3724642857143</v>
      </c>
      <c r="J493" s="35"/>
      <c r="K493" s="35">
        <v>6.6</v>
      </c>
      <c r="L493" s="35">
        <v>7.6</v>
      </c>
      <c r="M493" s="35"/>
      <c r="N493" s="35">
        <v>7.1</v>
      </c>
      <c r="O493" s="12">
        <v>0</v>
      </c>
      <c r="P493" s="12">
        <v>-6.5789473684210549</v>
      </c>
      <c r="Q493" s="35">
        <v>620.12414285714283</v>
      </c>
      <c r="R493" s="35"/>
      <c r="S493" s="35">
        <v>2.4</v>
      </c>
      <c r="T493" s="35">
        <v>2.6</v>
      </c>
      <c r="U493" s="35"/>
      <c r="V493" s="181">
        <v>2.5</v>
      </c>
      <c r="W493" s="12">
        <v>0</v>
      </c>
      <c r="X493" s="12">
        <v>-7.407407407407419</v>
      </c>
      <c r="Y493" s="181">
        <v>218.35357142857146</v>
      </c>
    </row>
    <row r="494" spans="1:25">
      <c r="A494" s="168">
        <f t="shared" si="3"/>
        <v>43422</v>
      </c>
      <c r="B494" s="44">
        <v>0.87668428571428569</v>
      </c>
      <c r="C494" s="35">
        <v>2.65</v>
      </c>
      <c r="D494" s="35">
        <v>2.9</v>
      </c>
      <c r="E494" s="35"/>
      <c r="F494" s="35">
        <v>2.7749999999999999</v>
      </c>
      <c r="G494" s="12">
        <v>0</v>
      </c>
      <c r="H494" s="12">
        <v>-8.2644628099173758</v>
      </c>
      <c r="I494" s="35">
        <v>243.27988928571429</v>
      </c>
      <c r="J494" s="35"/>
      <c r="K494" s="35">
        <v>6.75</v>
      </c>
      <c r="L494" s="35">
        <v>7.8</v>
      </c>
      <c r="M494" s="35"/>
      <c r="N494" s="35">
        <v>7.2750000000000004</v>
      </c>
      <c r="O494" s="12">
        <v>2.4647887323943678</v>
      </c>
      <c r="P494" s="12">
        <v>-4.2763157894736707</v>
      </c>
      <c r="Q494" s="35">
        <v>637.78781785714284</v>
      </c>
      <c r="R494" s="35"/>
      <c r="S494" s="35">
        <v>2.4</v>
      </c>
      <c r="T494" s="35">
        <v>2.6</v>
      </c>
      <c r="U494" s="35"/>
      <c r="V494" s="181">
        <v>2.5</v>
      </c>
      <c r="W494" s="12">
        <v>0</v>
      </c>
      <c r="X494" s="12">
        <v>-7.407407407407419</v>
      </c>
      <c r="Y494" s="181">
        <v>219.17107142857142</v>
      </c>
    </row>
    <row r="495" spans="1:25">
      <c r="A495" s="168">
        <f t="shared" si="3"/>
        <v>43429</v>
      </c>
      <c r="B495" s="44">
        <v>0.88715285714285719</v>
      </c>
      <c r="C495" s="35">
        <v>2.65</v>
      </c>
      <c r="D495" s="35">
        <v>2.9</v>
      </c>
      <c r="E495" s="35"/>
      <c r="F495" s="35">
        <v>2.7749999999999999</v>
      </c>
      <c r="G495" s="12">
        <v>0</v>
      </c>
      <c r="H495" s="12">
        <v>-8.2644628099173758</v>
      </c>
      <c r="I495" s="35">
        <v>246.18491785714286</v>
      </c>
      <c r="J495" s="35"/>
      <c r="K495" s="35">
        <v>6.95</v>
      </c>
      <c r="L495" s="35">
        <v>8.5</v>
      </c>
      <c r="M495" s="35"/>
      <c r="N495" s="35">
        <v>7.7249999999999996</v>
      </c>
      <c r="O495" s="12">
        <v>6.1855670103092848</v>
      </c>
      <c r="P495" s="12">
        <v>-0.32258064516129537</v>
      </c>
      <c r="Q495" s="35">
        <v>685.32558214285712</v>
      </c>
      <c r="R495" s="35"/>
      <c r="S495" s="35">
        <v>2.4</v>
      </c>
      <c r="T495" s="35">
        <v>2.6</v>
      </c>
      <c r="U495" s="35"/>
      <c r="V495" s="181">
        <v>2.5</v>
      </c>
      <c r="W495" s="12">
        <v>0</v>
      </c>
      <c r="X495" s="12">
        <v>-7.407407407407419</v>
      </c>
      <c r="Y495" s="181">
        <v>221.7882142857143</v>
      </c>
    </row>
    <row r="496" spans="1:25">
      <c r="A496" s="168">
        <f t="shared" si="3"/>
        <v>43436</v>
      </c>
      <c r="B496" s="44">
        <v>0.88740571428571424</v>
      </c>
      <c r="C496" s="35">
        <v>2.65</v>
      </c>
      <c r="D496" s="35">
        <v>2.9</v>
      </c>
      <c r="E496" s="35"/>
      <c r="F496" s="35">
        <v>2.7749999999999999</v>
      </c>
      <c r="G496" s="12">
        <v>0</v>
      </c>
      <c r="H496" s="12">
        <v>-8.2644628099173758</v>
      </c>
      <c r="I496" s="35">
        <v>246.25508571428568</v>
      </c>
      <c r="J496" s="35"/>
      <c r="K496" s="35">
        <v>7.25</v>
      </c>
      <c r="L496" s="35">
        <v>8.75</v>
      </c>
      <c r="M496" s="35"/>
      <c r="N496" s="35">
        <v>8</v>
      </c>
      <c r="O496" s="12">
        <v>3.5598705501618326</v>
      </c>
      <c r="P496" s="12">
        <v>-1.538461538461533</v>
      </c>
      <c r="Q496" s="35">
        <v>709.92457142857143</v>
      </c>
      <c r="R496" s="35"/>
      <c r="S496" s="35">
        <v>2.4</v>
      </c>
      <c r="T496" s="35">
        <v>2.6</v>
      </c>
      <c r="U496" s="35"/>
      <c r="V496" s="181">
        <v>2.5</v>
      </c>
      <c r="W496" s="12">
        <v>0</v>
      </c>
      <c r="X496" s="12">
        <v>-7.407407407407419</v>
      </c>
      <c r="Y496" s="181">
        <v>221.85142857142856</v>
      </c>
    </row>
    <row r="497" spans="1:25">
      <c r="A497" s="168">
        <f t="shared" ref="A497:A560" si="4">A496+7</f>
        <v>43443</v>
      </c>
      <c r="B497" s="44">
        <v>0.8903728571428573</v>
      </c>
      <c r="C497" s="35">
        <v>2.65</v>
      </c>
      <c r="D497" s="35">
        <v>2.9</v>
      </c>
      <c r="E497" s="35"/>
      <c r="F497" s="35">
        <v>2.7749999999999999</v>
      </c>
      <c r="G497" s="12">
        <v>0</v>
      </c>
      <c r="H497" s="12">
        <v>-8.2644628099173758</v>
      </c>
      <c r="I497" s="35">
        <v>247.0784678571429</v>
      </c>
      <c r="J497" s="35"/>
      <c r="K497" s="35">
        <v>7.25</v>
      </c>
      <c r="L497" s="35">
        <v>8.75</v>
      </c>
      <c r="M497" s="35"/>
      <c r="N497" s="35">
        <v>8</v>
      </c>
      <c r="O497" s="12">
        <v>0</v>
      </c>
      <c r="P497" s="12">
        <v>-4.7619047619047734</v>
      </c>
      <c r="Q497" s="35">
        <v>712.29828571428584</v>
      </c>
      <c r="R497" s="35"/>
      <c r="S497" s="35">
        <v>2.4</v>
      </c>
      <c r="T497" s="35">
        <v>2.6</v>
      </c>
      <c r="U497" s="35"/>
      <c r="V497" s="181">
        <v>2.5</v>
      </c>
      <c r="W497" s="12">
        <v>0</v>
      </c>
      <c r="X497" s="12">
        <v>-7.407407407407419</v>
      </c>
      <c r="Y497" s="181">
        <v>222.59321428571434</v>
      </c>
    </row>
    <row r="498" spans="1:25">
      <c r="A498" s="168">
        <f t="shared" si="4"/>
        <v>43450</v>
      </c>
      <c r="B498" s="44">
        <v>0.89887285714285703</v>
      </c>
      <c r="C498" s="35">
        <v>2.65</v>
      </c>
      <c r="D498" s="35">
        <v>2.9</v>
      </c>
      <c r="E498" s="35"/>
      <c r="F498" s="35">
        <v>2.7749999999999999</v>
      </c>
      <c r="G498" s="12">
        <v>0</v>
      </c>
      <c r="H498" s="12">
        <v>-8.2644628099173758</v>
      </c>
      <c r="I498" s="35">
        <v>249.4372178571428</v>
      </c>
      <c r="J498" s="35"/>
      <c r="K498" s="35">
        <v>7.8</v>
      </c>
      <c r="L498" s="35">
        <v>9</v>
      </c>
      <c r="M498" s="35"/>
      <c r="N498" s="35">
        <v>8.4</v>
      </c>
      <c r="O498" s="12">
        <v>5</v>
      </c>
      <c r="P498" s="12">
        <v>-8.1967213114754145</v>
      </c>
      <c r="Q498" s="35">
        <v>755.05319999999995</v>
      </c>
      <c r="R498" s="35"/>
      <c r="S498" s="35">
        <v>2.4</v>
      </c>
      <c r="T498" s="35">
        <v>2.6</v>
      </c>
      <c r="U498" s="35"/>
      <c r="V498" s="181">
        <v>2.5</v>
      </c>
      <c r="W498" s="12">
        <v>0</v>
      </c>
      <c r="X498" s="12">
        <v>-6.5420560747663501</v>
      </c>
      <c r="Y498" s="181">
        <v>224.71821428571425</v>
      </c>
    </row>
    <row r="499" spans="1:25">
      <c r="A499" s="168">
        <f t="shared" si="4"/>
        <v>43457</v>
      </c>
      <c r="B499" s="44">
        <v>0.90074714285714275</v>
      </c>
      <c r="C499" s="35">
        <v>2.65</v>
      </c>
      <c r="D499" s="35">
        <v>2.9</v>
      </c>
      <c r="E499" s="35"/>
      <c r="F499" s="35">
        <v>2.7749999999999999</v>
      </c>
      <c r="G499" s="12">
        <v>0</v>
      </c>
      <c r="H499" s="12">
        <v>-8.2644628099173758</v>
      </c>
      <c r="I499" s="35">
        <v>249.95733214285713</v>
      </c>
      <c r="J499" s="35"/>
      <c r="K499" s="35">
        <v>8</v>
      </c>
      <c r="L499" s="35">
        <v>9.5</v>
      </c>
      <c r="M499" s="35"/>
      <c r="N499" s="35">
        <v>8.75</v>
      </c>
      <c r="O499" s="12">
        <v>4.1666666666666572</v>
      </c>
      <c r="P499" s="12">
        <v>-4.3715846994535639</v>
      </c>
      <c r="Q499" s="35">
        <v>788.15374999999995</v>
      </c>
      <c r="R499" s="35"/>
      <c r="S499" s="35">
        <v>2.35</v>
      </c>
      <c r="T499" s="35">
        <v>2.5499999999999998</v>
      </c>
      <c r="U499" s="35"/>
      <c r="V499" s="181">
        <v>2.4500000000000002</v>
      </c>
      <c r="W499" s="12">
        <v>-1.9999999999999858</v>
      </c>
      <c r="X499" s="12">
        <v>-8.4112149532710134</v>
      </c>
      <c r="Y499" s="181">
        <v>220.68304999999998</v>
      </c>
    </row>
    <row r="500" spans="1:25">
      <c r="A500" s="168">
        <f t="shared" si="4"/>
        <v>43464</v>
      </c>
      <c r="B500" s="44">
        <v>0.90135428571428577</v>
      </c>
      <c r="C500" s="35">
        <v>2.65</v>
      </c>
      <c r="D500" s="35">
        <v>2.9</v>
      </c>
      <c r="E500" s="35"/>
      <c r="F500" s="35">
        <v>2.7749999999999999</v>
      </c>
      <c r="G500" s="12">
        <v>0</v>
      </c>
      <c r="H500" s="12">
        <v>-7.5</v>
      </c>
      <c r="I500" s="35">
        <v>250.12581428571428</v>
      </c>
      <c r="J500" s="35"/>
      <c r="K500" s="35">
        <v>8</v>
      </c>
      <c r="L500" s="35">
        <v>9.5</v>
      </c>
      <c r="M500" s="35"/>
      <c r="N500" s="35">
        <v>8.75</v>
      </c>
      <c r="O500" s="12">
        <v>0</v>
      </c>
      <c r="P500" s="12">
        <v>-5.9139784946236631</v>
      </c>
      <c r="Q500" s="35">
        <v>788.68500000000006</v>
      </c>
      <c r="R500" s="35"/>
      <c r="S500" s="35">
        <v>2.35</v>
      </c>
      <c r="T500" s="35">
        <v>2.5499999999999998</v>
      </c>
      <c r="U500" s="35"/>
      <c r="V500" s="181">
        <v>2.4500000000000002</v>
      </c>
      <c r="W500" s="12">
        <v>0</v>
      </c>
      <c r="X500" s="12">
        <v>-4.8543689320388381</v>
      </c>
      <c r="Y500" s="181">
        <v>220.83180000000002</v>
      </c>
    </row>
    <row r="501" spans="1:25">
      <c r="A501" s="168">
        <f t="shared" si="4"/>
        <v>43471</v>
      </c>
      <c r="B501" s="44">
        <v>0.89947428571428567</v>
      </c>
      <c r="C501" s="35">
        <v>2.65</v>
      </c>
      <c r="D501" s="35">
        <v>2.9</v>
      </c>
      <c r="E501" s="35"/>
      <c r="F501" s="35">
        <v>2.7749999999999999</v>
      </c>
      <c r="G501" s="12">
        <v>0</v>
      </c>
      <c r="H501" s="12">
        <v>-7.5</v>
      </c>
      <c r="I501" s="35">
        <v>249.60411428571425</v>
      </c>
      <c r="J501" s="35"/>
      <c r="K501" s="35">
        <v>8</v>
      </c>
      <c r="L501" s="35">
        <v>9.25</v>
      </c>
      <c r="M501" s="35"/>
      <c r="N501" s="35">
        <v>8.625</v>
      </c>
      <c r="O501" s="12">
        <v>-1.4285714285714164</v>
      </c>
      <c r="P501" s="12">
        <v>2.6785714285714164</v>
      </c>
      <c r="Q501" s="35">
        <v>775.79657142857138</v>
      </c>
      <c r="R501" s="35"/>
      <c r="S501" s="35">
        <v>2.35</v>
      </c>
      <c r="T501" s="35">
        <v>2.5499999999999998</v>
      </c>
      <c r="U501" s="35"/>
      <c r="V501" s="181">
        <v>2.4500000000000002</v>
      </c>
      <c r="W501" s="12">
        <v>0</v>
      </c>
      <c r="X501" s="12">
        <v>-3.9215686274509665</v>
      </c>
      <c r="Y501" s="181">
        <v>220.37119999999999</v>
      </c>
    </row>
    <row r="502" spans="1:25">
      <c r="A502" s="168">
        <f t="shared" si="4"/>
        <v>43478</v>
      </c>
      <c r="B502" s="44">
        <v>0.89973857142857139</v>
      </c>
      <c r="C502" s="35">
        <v>2.65</v>
      </c>
      <c r="D502" s="35">
        <v>2.9</v>
      </c>
      <c r="E502" s="35"/>
      <c r="F502" s="35">
        <v>2.7749999999999999</v>
      </c>
      <c r="G502" s="12">
        <v>0</v>
      </c>
      <c r="H502" s="12">
        <v>-7.5</v>
      </c>
      <c r="I502" s="35">
        <v>249.67745357142857</v>
      </c>
      <c r="J502" s="35"/>
      <c r="K502" s="35">
        <v>7.25</v>
      </c>
      <c r="L502" s="35">
        <v>8.5</v>
      </c>
      <c r="M502" s="35"/>
      <c r="N502" s="35">
        <v>7.875</v>
      </c>
      <c r="O502" s="12">
        <v>-8.6956521739130466</v>
      </c>
      <c r="P502" s="12">
        <v>5</v>
      </c>
      <c r="Q502" s="35">
        <v>708.54412500000001</v>
      </c>
      <c r="R502" s="35"/>
      <c r="S502" s="35">
        <v>2.35</v>
      </c>
      <c r="T502" s="35">
        <v>2.5499999999999998</v>
      </c>
      <c r="U502" s="35"/>
      <c r="V502" s="181">
        <v>2.4500000000000002</v>
      </c>
      <c r="W502" s="12">
        <v>0</v>
      </c>
      <c r="X502" s="12">
        <v>-3.9215686274509665</v>
      </c>
      <c r="Y502" s="181">
        <v>220.43595000000002</v>
      </c>
    </row>
    <row r="503" spans="1:25">
      <c r="A503" s="168">
        <f t="shared" si="4"/>
        <v>43485</v>
      </c>
      <c r="B503" s="44">
        <v>0.88771857142857136</v>
      </c>
      <c r="C503" s="35">
        <v>2.65</v>
      </c>
      <c r="D503" s="35">
        <v>2.9</v>
      </c>
      <c r="E503" s="35"/>
      <c r="F503" s="35">
        <v>2.7749999999999999</v>
      </c>
      <c r="G503" s="12">
        <v>0</v>
      </c>
      <c r="H503" s="12">
        <v>-5.9322033898305193</v>
      </c>
      <c r="I503" s="35">
        <v>246.34190357142853</v>
      </c>
      <c r="J503" s="35"/>
      <c r="K503" s="35">
        <v>6.95</v>
      </c>
      <c r="L503" s="35">
        <v>8.25</v>
      </c>
      <c r="M503" s="35"/>
      <c r="N503" s="35">
        <v>7.6</v>
      </c>
      <c r="O503" s="12">
        <v>-3.4920634920635081</v>
      </c>
      <c r="P503" s="12">
        <v>4.1095890410958873</v>
      </c>
      <c r="Q503" s="35">
        <v>674.66611428571412</v>
      </c>
      <c r="R503" s="35"/>
      <c r="S503" s="35">
        <v>2.35</v>
      </c>
      <c r="T503" s="35">
        <v>2.5499999999999998</v>
      </c>
      <c r="U503" s="35"/>
      <c r="V503" s="181">
        <v>2.4500000000000002</v>
      </c>
      <c r="W503" s="12">
        <v>0</v>
      </c>
      <c r="X503" s="12">
        <v>-1.9999999999999858</v>
      </c>
      <c r="Y503" s="181">
        <v>217.49105000000003</v>
      </c>
    </row>
    <row r="504" spans="1:25">
      <c r="A504" s="168">
        <f t="shared" si="4"/>
        <v>43492</v>
      </c>
      <c r="B504" s="44">
        <v>0.87412285714285709</v>
      </c>
      <c r="C504" s="35">
        <v>2.65</v>
      </c>
      <c r="D504" s="35">
        <v>2.9</v>
      </c>
      <c r="E504" s="35"/>
      <c r="F504" s="35">
        <v>2.7749999999999999</v>
      </c>
      <c r="G504" s="12">
        <v>0</v>
      </c>
      <c r="H504" s="12">
        <v>-4.3103448275862064</v>
      </c>
      <c r="I504" s="35">
        <v>242.56909285714286</v>
      </c>
      <c r="J504" s="35"/>
      <c r="K504" s="35">
        <v>6.5</v>
      </c>
      <c r="L504" s="35">
        <v>8.25</v>
      </c>
      <c r="M504" s="35"/>
      <c r="N504" s="35">
        <v>7.375</v>
      </c>
      <c r="O504" s="12">
        <v>-2.9605263157894655</v>
      </c>
      <c r="P504" s="12">
        <v>3.8732394366197269</v>
      </c>
      <c r="Q504" s="35">
        <v>644.6656071428572</v>
      </c>
      <c r="R504" s="35"/>
      <c r="S504" s="35">
        <v>2.35</v>
      </c>
      <c r="T504" s="35">
        <v>2.5499999999999998</v>
      </c>
      <c r="U504" s="35"/>
      <c r="V504" s="181">
        <v>2.4500000000000002</v>
      </c>
      <c r="W504" s="12">
        <v>0</v>
      </c>
      <c r="X504" s="12">
        <v>0</v>
      </c>
      <c r="Y504" s="181">
        <v>214.1601</v>
      </c>
    </row>
    <row r="505" spans="1:25">
      <c r="A505" s="168">
        <f t="shared" si="4"/>
        <v>43499</v>
      </c>
      <c r="B505" s="44">
        <v>0.87271142857142847</v>
      </c>
      <c r="C505" s="35">
        <v>2.65</v>
      </c>
      <c r="D505" s="35">
        <v>2.9</v>
      </c>
      <c r="E505" s="35"/>
      <c r="F505" s="35">
        <v>2.7749999999999999</v>
      </c>
      <c r="G505" s="12">
        <v>0</v>
      </c>
      <c r="H505" s="12">
        <v>-4.3103448275862064</v>
      </c>
      <c r="I505" s="35">
        <v>242.17742142857136</v>
      </c>
      <c r="J505" s="35"/>
      <c r="K505" s="35">
        <v>6.6</v>
      </c>
      <c r="L505" s="35">
        <v>8.25</v>
      </c>
      <c r="M505" s="35"/>
      <c r="N505" s="35">
        <v>7.4249999999999998</v>
      </c>
      <c r="O505" s="12">
        <v>0.67796610169490634</v>
      </c>
      <c r="P505" s="12">
        <v>4.5774647887323994</v>
      </c>
      <c r="Q505" s="35">
        <v>647.98823571428568</v>
      </c>
      <c r="R505" s="35"/>
      <c r="S505" s="35">
        <v>2.35</v>
      </c>
      <c r="T505" s="35">
        <v>2.5499999999999998</v>
      </c>
      <c r="U505" s="35"/>
      <c r="V505" s="181">
        <v>2.4500000000000002</v>
      </c>
      <c r="W505" s="12">
        <v>0</v>
      </c>
      <c r="X505" s="12">
        <v>0</v>
      </c>
      <c r="Y505" s="181">
        <v>213.8143</v>
      </c>
    </row>
    <row r="506" spans="1:25">
      <c r="A506" s="168">
        <f t="shared" si="4"/>
        <v>43506</v>
      </c>
      <c r="B506" s="44">
        <v>0.87709857142857139</v>
      </c>
      <c r="C506" s="35">
        <v>2.65</v>
      </c>
      <c r="D506" s="35">
        <v>2.9</v>
      </c>
      <c r="E506" s="35"/>
      <c r="F506" s="35">
        <v>2.7749999999999999</v>
      </c>
      <c r="G506" s="12">
        <v>0</v>
      </c>
      <c r="H506" s="12">
        <v>-5.9322033898305193</v>
      </c>
      <c r="I506" s="35">
        <v>243.39485357142854</v>
      </c>
      <c r="J506" s="35"/>
      <c r="K506" s="35">
        <v>6.75</v>
      </c>
      <c r="L506" s="35">
        <v>8.25</v>
      </c>
      <c r="M506" s="35"/>
      <c r="N506" s="35">
        <v>7.5</v>
      </c>
      <c r="O506" s="12">
        <v>1.0101010101010104</v>
      </c>
      <c r="P506" s="12">
        <v>1.3513513513513402</v>
      </c>
      <c r="Q506" s="35">
        <v>657.8239285714285</v>
      </c>
      <c r="R506" s="35"/>
      <c r="S506" s="35">
        <v>2.35</v>
      </c>
      <c r="T506" s="35">
        <v>2.5499999999999998</v>
      </c>
      <c r="U506" s="35"/>
      <c r="V506" s="181">
        <v>2.4500000000000002</v>
      </c>
      <c r="W506" s="12">
        <v>0</v>
      </c>
      <c r="X506" s="12">
        <v>0</v>
      </c>
      <c r="Y506" s="181">
        <v>214.88915</v>
      </c>
    </row>
    <row r="507" spans="1:25">
      <c r="A507" s="168">
        <f t="shared" si="4"/>
        <v>43513</v>
      </c>
      <c r="B507" s="44">
        <v>0.87740571428571434</v>
      </c>
      <c r="C507" s="35">
        <v>2.75</v>
      </c>
      <c r="D507" s="35">
        <v>3</v>
      </c>
      <c r="E507" s="35"/>
      <c r="F507" s="35">
        <v>2.875</v>
      </c>
      <c r="G507" s="12">
        <v>3.6036036036036165</v>
      </c>
      <c r="H507" s="12">
        <v>-5.7377049180327759</v>
      </c>
      <c r="I507" s="35">
        <v>252.25414285714288</v>
      </c>
      <c r="J507" s="35"/>
      <c r="K507" s="35">
        <v>6.75</v>
      </c>
      <c r="L507" s="35">
        <v>8.25</v>
      </c>
      <c r="M507" s="35"/>
      <c r="N507" s="35">
        <v>7.5</v>
      </c>
      <c r="O507" s="12">
        <v>0</v>
      </c>
      <c r="P507" s="12">
        <v>0.67114093959730781</v>
      </c>
      <c r="Q507" s="35">
        <v>658.0542857142857</v>
      </c>
      <c r="R507" s="35"/>
      <c r="S507" s="35">
        <v>2.4</v>
      </c>
      <c r="T507" s="35">
        <v>2.6</v>
      </c>
      <c r="U507" s="35"/>
      <c r="V507" s="181">
        <v>2.5</v>
      </c>
      <c r="W507" s="12">
        <v>2.0408163265306172</v>
      </c>
      <c r="X507" s="12">
        <v>0</v>
      </c>
      <c r="Y507" s="181">
        <v>219.35142857142858</v>
      </c>
    </row>
    <row r="508" spans="1:25">
      <c r="A508" s="168">
        <f t="shared" si="4"/>
        <v>43520</v>
      </c>
      <c r="B508" s="44">
        <v>0.87288428571428578</v>
      </c>
      <c r="C508" s="35">
        <v>2.75</v>
      </c>
      <c r="D508" s="35">
        <v>3</v>
      </c>
      <c r="E508" s="35"/>
      <c r="F508" s="35">
        <v>2.875</v>
      </c>
      <c r="G508" s="12">
        <v>0</v>
      </c>
      <c r="H508" s="12">
        <v>-8.7301587301587347</v>
      </c>
      <c r="I508" s="35">
        <v>250.95423214285714</v>
      </c>
      <c r="J508" s="35"/>
      <c r="K508" s="35">
        <v>6.95</v>
      </c>
      <c r="L508" s="35">
        <v>8.25</v>
      </c>
      <c r="M508" s="35"/>
      <c r="N508" s="35">
        <v>7.6</v>
      </c>
      <c r="O508" s="12">
        <v>1.3333333333333144</v>
      </c>
      <c r="P508" s="12">
        <v>1.3333333333333144</v>
      </c>
      <c r="Q508" s="35">
        <v>663.3920571428572</v>
      </c>
      <c r="R508" s="35"/>
      <c r="S508" s="35">
        <v>2.4</v>
      </c>
      <c r="T508" s="35">
        <v>2.6</v>
      </c>
      <c r="U508" s="35"/>
      <c r="V508" s="181">
        <v>2.5</v>
      </c>
      <c r="W508" s="12">
        <v>0</v>
      </c>
      <c r="X508" s="12">
        <v>-2.9126213592233086</v>
      </c>
      <c r="Y508" s="181">
        <v>218.22107142857146</v>
      </c>
    </row>
    <row r="509" spans="1:25">
      <c r="A509" s="168">
        <f t="shared" si="4"/>
        <v>43527</v>
      </c>
      <c r="B509" s="44">
        <v>0.86202857142857137</v>
      </c>
      <c r="C509" s="35">
        <v>2.75</v>
      </c>
      <c r="D509" s="35">
        <v>3</v>
      </c>
      <c r="E509" s="35"/>
      <c r="F509" s="35">
        <v>2.875</v>
      </c>
      <c r="G509" s="12">
        <v>0</v>
      </c>
      <c r="H509" s="12">
        <v>-10.15625</v>
      </c>
      <c r="I509" s="35">
        <v>247.83321428571426</v>
      </c>
      <c r="J509" s="35"/>
      <c r="K509" s="35">
        <v>7.25</v>
      </c>
      <c r="L509" s="35">
        <v>8.5</v>
      </c>
      <c r="M509" s="35"/>
      <c r="N509" s="35">
        <v>7.875</v>
      </c>
      <c r="O509" s="12">
        <v>3.6184210526315894</v>
      </c>
      <c r="P509" s="12">
        <v>4.3046357615894095</v>
      </c>
      <c r="Q509" s="35">
        <v>678.84749999999997</v>
      </c>
      <c r="R509" s="35"/>
      <c r="S509" s="35">
        <v>2.4</v>
      </c>
      <c r="T509" s="35">
        <v>2.6</v>
      </c>
      <c r="U509" s="35"/>
      <c r="V509" s="181">
        <v>2.5</v>
      </c>
      <c r="W509" s="12">
        <v>0</v>
      </c>
      <c r="X509" s="12">
        <v>-4.7619047619047734</v>
      </c>
      <c r="Y509" s="181">
        <v>215.50714285714287</v>
      </c>
    </row>
    <row r="510" spans="1:25">
      <c r="A510" s="168">
        <f t="shared" si="4"/>
        <v>43534</v>
      </c>
      <c r="B510" s="44">
        <v>0.85965857142857138</v>
      </c>
      <c r="C510" s="35">
        <v>2.75</v>
      </c>
      <c r="D510" s="35">
        <v>3</v>
      </c>
      <c r="E510" s="35"/>
      <c r="F510" s="35">
        <v>2.875</v>
      </c>
      <c r="G510" s="12">
        <v>0</v>
      </c>
      <c r="H510" s="12">
        <v>-11.538461538461547</v>
      </c>
      <c r="I510" s="35">
        <v>247.15183928571429</v>
      </c>
      <c r="J510" s="35"/>
      <c r="K510" s="35">
        <v>7.25</v>
      </c>
      <c r="L510" s="35">
        <v>8.5</v>
      </c>
      <c r="M510" s="35"/>
      <c r="N510" s="35">
        <v>7.875</v>
      </c>
      <c r="O510" s="12">
        <v>0</v>
      </c>
      <c r="P510" s="12">
        <v>3.2786885245901658</v>
      </c>
      <c r="Q510" s="35">
        <v>676.98112500000002</v>
      </c>
      <c r="R510" s="35"/>
      <c r="S510" s="35">
        <v>2.4</v>
      </c>
      <c r="T510" s="35">
        <v>2.6</v>
      </c>
      <c r="U510" s="35"/>
      <c r="V510" s="181">
        <v>2.5</v>
      </c>
      <c r="W510" s="12">
        <v>0</v>
      </c>
      <c r="X510" s="12">
        <v>-6.5420560747663501</v>
      </c>
      <c r="Y510" s="181">
        <v>214.91464285714287</v>
      </c>
    </row>
    <row r="511" spans="1:25">
      <c r="A511" s="168">
        <f t="shared" si="4"/>
        <v>43541</v>
      </c>
      <c r="B511" s="44">
        <v>0.85746857142857136</v>
      </c>
      <c r="C511" s="35">
        <v>2.75</v>
      </c>
      <c r="D511" s="35">
        <v>3</v>
      </c>
      <c r="E511" s="35"/>
      <c r="F511" s="35">
        <v>2.875</v>
      </c>
      <c r="G511" s="12">
        <v>0</v>
      </c>
      <c r="H511" s="12">
        <v>-8.7301587301587347</v>
      </c>
      <c r="I511" s="35">
        <v>246.52221428571428</v>
      </c>
      <c r="J511" s="35"/>
      <c r="K511" s="35">
        <v>7.25</v>
      </c>
      <c r="L511" s="35">
        <v>8.5</v>
      </c>
      <c r="M511" s="35"/>
      <c r="N511" s="35">
        <v>7.875</v>
      </c>
      <c r="O511" s="12">
        <v>0</v>
      </c>
      <c r="P511" s="12">
        <v>3.2786885245901658</v>
      </c>
      <c r="Q511" s="35">
        <v>675.25649999999996</v>
      </c>
      <c r="R511" s="35"/>
      <c r="S511" s="35">
        <v>2.4</v>
      </c>
      <c r="T511" s="35">
        <v>2.6</v>
      </c>
      <c r="U511" s="35"/>
      <c r="V511" s="181">
        <v>2.5</v>
      </c>
      <c r="W511" s="12">
        <v>0</v>
      </c>
      <c r="X511" s="12">
        <v>-4.7619047619047734</v>
      </c>
      <c r="Y511" s="181">
        <v>214.36714285714285</v>
      </c>
    </row>
    <row r="512" spans="1:25">
      <c r="A512" s="168">
        <f t="shared" si="4"/>
        <v>43548</v>
      </c>
      <c r="B512" s="44">
        <v>0.85904714285714301</v>
      </c>
      <c r="C512" s="35">
        <v>2.8</v>
      </c>
      <c r="D512" s="35">
        <v>3.05</v>
      </c>
      <c r="E512" s="35"/>
      <c r="F512" s="35">
        <v>2.9249999999999998</v>
      </c>
      <c r="G512" s="12">
        <v>1.7391304347825951</v>
      </c>
      <c r="H512" s="12">
        <v>-5.6451612903225907</v>
      </c>
      <c r="I512" s="35">
        <v>251.27128928571429</v>
      </c>
      <c r="J512" s="35"/>
      <c r="K512" s="35">
        <v>7.25</v>
      </c>
      <c r="L512" s="35">
        <v>8.5</v>
      </c>
      <c r="M512" s="35"/>
      <c r="N512" s="35">
        <v>7.875</v>
      </c>
      <c r="O512" s="12">
        <v>0</v>
      </c>
      <c r="P512" s="12">
        <v>2.941176470588232</v>
      </c>
      <c r="Q512" s="35">
        <v>676.49962500000015</v>
      </c>
      <c r="R512" s="35"/>
      <c r="S512" s="35">
        <v>2.4500000000000002</v>
      </c>
      <c r="T512" s="35">
        <v>2.65</v>
      </c>
      <c r="U512" s="35"/>
      <c r="V512" s="181">
        <v>2.5499999999999998</v>
      </c>
      <c r="W512" s="12">
        <v>2</v>
      </c>
      <c r="X512" s="12">
        <v>-0.97087378640777899</v>
      </c>
      <c r="Y512" s="181">
        <v>219.05702142857146</v>
      </c>
    </row>
    <row r="513" spans="1:25">
      <c r="A513" s="168">
        <f t="shared" si="4"/>
        <v>43555</v>
      </c>
      <c r="B513" s="44">
        <v>0.85598714285714284</v>
      </c>
      <c r="C513" s="35">
        <v>2.95</v>
      </c>
      <c r="D513" s="35">
        <v>3.2</v>
      </c>
      <c r="E513" s="35"/>
      <c r="F513" s="35">
        <v>3.0750000000000002</v>
      </c>
      <c r="G513" s="12">
        <v>5.1282051282051384</v>
      </c>
      <c r="H513" s="12">
        <v>-0.80645161290323131</v>
      </c>
      <c r="I513" s="35">
        <v>263.21604642857142</v>
      </c>
      <c r="J513" s="35"/>
      <c r="K513" s="35">
        <v>7.3</v>
      </c>
      <c r="L513" s="35">
        <v>8.5</v>
      </c>
      <c r="M513" s="35"/>
      <c r="N513" s="35">
        <v>7.9</v>
      </c>
      <c r="O513" s="12">
        <v>0.31746031746031633</v>
      </c>
      <c r="P513" s="12">
        <v>3.2679738562091671</v>
      </c>
      <c r="Q513" s="35">
        <v>676.2298428571429</v>
      </c>
      <c r="R513" s="35"/>
      <c r="S513" s="35">
        <v>2.5499999999999998</v>
      </c>
      <c r="T513" s="35">
        <v>2.75</v>
      </c>
      <c r="U513" s="35"/>
      <c r="V513" s="181">
        <v>2.65</v>
      </c>
      <c r="W513" s="12">
        <v>3.9215686274509949</v>
      </c>
      <c r="X513" s="12">
        <v>2.9126213592232943</v>
      </c>
      <c r="Y513" s="181">
        <v>226.83659285714285</v>
      </c>
    </row>
    <row r="514" spans="1:25">
      <c r="A514" s="168">
        <f t="shared" si="4"/>
        <v>43562</v>
      </c>
      <c r="B514" s="44">
        <v>0.85738857142857139</v>
      </c>
      <c r="C514" s="35">
        <v>3.1</v>
      </c>
      <c r="D514" s="35">
        <v>3.3</v>
      </c>
      <c r="E514" s="35"/>
      <c r="F514" s="35">
        <v>3.2</v>
      </c>
      <c r="G514" s="12">
        <v>4.0650406504064875</v>
      </c>
      <c r="H514" s="12">
        <v>3.2258064516128968</v>
      </c>
      <c r="I514" s="35">
        <v>274.36434285714284</v>
      </c>
      <c r="J514" s="35"/>
      <c r="K514" s="35">
        <v>7.5</v>
      </c>
      <c r="L514" s="35">
        <v>8.5</v>
      </c>
      <c r="M514" s="35"/>
      <c r="N514" s="35">
        <v>8</v>
      </c>
      <c r="O514" s="12">
        <v>1.265822784810112</v>
      </c>
      <c r="P514" s="12">
        <v>4.5751633986928226</v>
      </c>
      <c r="Q514" s="35">
        <v>685.91085714285714</v>
      </c>
      <c r="R514" s="35"/>
      <c r="S514" s="35">
        <v>2.75</v>
      </c>
      <c r="T514" s="35">
        <v>2.95</v>
      </c>
      <c r="U514" s="35"/>
      <c r="V514" s="181">
        <v>2.85</v>
      </c>
      <c r="W514" s="12">
        <v>7.5471698113207566</v>
      </c>
      <c r="X514" s="12">
        <v>10.679611650485427</v>
      </c>
      <c r="Y514" s="181">
        <v>244.35574285714284</v>
      </c>
    </row>
    <row r="515" spans="1:25">
      <c r="A515" s="168">
        <f t="shared" si="4"/>
        <v>43569</v>
      </c>
      <c r="B515" s="44">
        <v>0.86183857142857145</v>
      </c>
      <c r="C515" s="35">
        <v>3.3</v>
      </c>
      <c r="D515" s="35">
        <v>3.5</v>
      </c>
      <c r="E515" s="35"/>
      <c r="F515" s="35">
        <v>3.4</v>
      </c>
      <c r="G515" s="12">
        <v>6.25</v>
      </c>
      <c r="H515" s="12">
        <v>9.6774193548387046</v>
      </c>
      <c r="I515" s="35">
        <v>293.02511428571427</v>
      </c>
      <c r="J515" s="35"/>
      <c r="K515" s="35">
        <v>7.8</v>
      </c>
      <c r="L515" s="35">
        <v>8.8000000000000007</v>
      </c>
      <c r="M515" s="35"/>
      <c r="N515" s="35">
        <v>8.3000000000000007</v>
      </c>
      <c r="O515" s="12">
        <v>3.7500000000000142</v>
      </c>
      <c r="P515" s="12">
        <v>9.933774834437088</v>
      </c>
      <c r="Q515" s="35">
        <v>715.32601428571434</v>
      </c>
      <c r="R515" s="35"/>
      <c r="S515" s="35">
        <v>2.95</v>
      </c>
      <c r="T515" s="35">
        <v>3.2</v>
      </c>
      <c r="U515" s="35"/>
      <c r="V515" s="181">
        <v>3.0750000000000002</v>
      </c>
      <c r="W515" s="12">
        <v>7.8947368421052602</v>
      </c>
      <c r="X515" s="12">
        <v>19.417475728155324</v>
      </c>
      <c r="Y515" s="181">
        <v>265.01536071428575</v>
      </c>
    </row>
    <row r="516" spans="1:25">
      <c r="A516" s="168">
        <f t="shared" si="4"/>
        <v>43576</v>
      </c>
      <c r="B516" s="44">
        <v>0.86426857142857139</v>
      </c>
      <c r="C516" s="35">
        <v>3.1</v>
      </c>
      <c r="D516" s="35">
        <v>3.25</v>
      </c>
      <c r="E516" s="35"/>
      <c r="F516" s="35">
        <v>3.1749999999999998</v>
      </c>
      <c r="G516" s="12">
        <v>-6.6176470588235219</v>
      </c>
      <c r="H516" s="12">
        <v>2.4193548387096797</v>
      </c>
      <c r="I516" s="35">
        <v>274.40527142857138</v>
      </c>
      <c r="J516" s="35"/>
      <c r="K516" s="35">
        <v>8</v>
      </c>
      <c r="L516" s="35">
        <v>8.9499999999999993</v>
      </c>
      <c r="M516" s="35"/>
      <c r="N516" s="35">
        <v>8.4749999999999996</v>
      </c>
      <c r="O516" s="12">
        <v>2.1084337349397373</v>
      </c>
      <c r="P516" s="12">
        <v>12.25165562913908</v>
      </c>
      <c r="Q516" s="35">
        <v>732.46761428571426</v>
      </c>
      <c r="R516" s="35"/>
      <c r="S516" s="35">
        <v>3</v>
      </c>
      <c r="T516" s="35">
        <v>3.25</v>
      </c>
      <c r="U516" s="35"/>
      <c r="V516" s="181">
        <v>3.125</v>
      </c>
      <c r="W516" s="12">
        <v>1.6260162601625865</v>
      </c>
      <c r="X516" s="12">
        <v>21.359223300970868</v>
      </c>
      <c r="Y516" s="181">
        <v>270.0839285714286</v>
      </c>
    </row>
    <row r="517" spans="1:25">
      <c r="A517" s="168">
        <f t="shared" si="4"/>
        <v>43583</v>
      </c>
      <c r="B517" s="44">
        <v>0.86435714285714305</v>
      </c>
      <c r="C517" s="35">
        <v>3.35</v>
      </c>
      <c r="D517" s="35">
        <v>3.55</v>
      </c>
      <c r="E517" s="35"/>
      <c r="F517" s="35">
        <v>3.45</v>
      </c>
      <c r="G517" s="12">
        <v>8.6614173228346516</v>
      </c>
      <c r="H517" s="12">
        <v>13.114754098360663</v>
      </c>
      <c r="I517" s="35">
        <v>298.20321428571435</v>
      </c>
      <c r="J517" s="35"/>
      <c r="K517" s="35">
        <v>8.1999999999999993</v>
      </c>
      <c r="L517" s="35">
        <v>8.9499999999999993</v>
      </c>
      <c r="M517" s="35"/>
      <c r="N517" s="35">
        <v>8.5749999999999993</v>
      </c>
      <c r="O517" s="12">
        <v>1.1799410029498461</v>
      </c>
      <c r="P517" s="12">
        <v>15.878378378378358</v>
      </c>
      <c r="Q517" s="35">
        <v>741.18625000000009</v>
      </c>
      <c r="R517" s="35"/>
      <c r="S517" s="35">
        <v>3</v>
      </c>
      <c r="T517" s="35">
        <v>3.25</v>
      </c>
      <c r="U517" s="35"/>
      <c r="V517" s="181">
        <v>3.125</v>
      </c>
      <c r="W517" s="12">
        <v>0</v>
      </c>
      <c r="X517" s="12">
        <v>23.274161735700176</v>
      </c>
      <c r="Y517" s="181">
        <v>270.11160714285722</v>
      </c>
    </row>
    <row r="518" spans="1:25">
      <c r="A518" s="168">
        <f t="shared" si="4"/>
        <v>43590</v>
      </c>
      <c r="B518" s="44">
        <v>0.86096571428571433</v>
      </c>
      <c r="C518" s="35">
        <v>3.35</v>
      </c>
      <c r="D518" s="35">
        <v>3.55</v>
      </c>
      <c r="E518" s="35"/>
      <c r="F518" s="35">
        <v>3.45</v>
      </c>
      <c r="G518" s="12">
        <v>0</v>
      </c>
      <c r="H518" s="12">
        <v>13.114754098360663</v>
      </c>
      <c r="I518" s="35">
        <v>297.03317142857145</v>
      </c>
      <c r="J518" s="35"/>
      <c r="K518" s="35">
        <v>8.1999999999999993</v>
      </c>
      <c r="L518" s="35">
        <v>8.9499999999999993</v>
      </c>
      <c r="M518" s="35"/>
      <c r="N518" s="35">
        <v>8.5749999999999993</v>
      </c>
      <c r="O518" s="12">
        <v>0</v>
      </c>
      <c r="P518" s="12">
        <v>15.878378378378358</v>
      </c>
      <c r="Q518" s="35">
        <v>738.27809999999999</v>
      </c>
      <c r="R518" s="35"/>
      <c r="S518" s="35">
        <v>3</v>
      </c>
      <c r="T518" s="35">
        <v>3.25</v>
      </c>
      <c r="U518" s="35"/>
      <c r="V518" s="181">
        <v>3.125</v>
      </c>
      <c r="W518" s="12">
        <v>0</v>
      </c>
      <c r="X518" s="12">
        <v>23.762376237623755</v>
      </c>
      <c r="Y518" s="181">
        <v>269.05178571428576</v>
      </c>
    </row>
    <row r="519" spans="1:25">
      <c r="A519" s="168">
        <f t="shared" si="4"/>
        <v>43597</v>
      </c>
      <c r="B519" s="44">
        <v>0.85944999999999994</v>
      </c>
      <c r="C519" s="35">
        <v>3</v>
      </c>
      <c r="D519" s="35">
        <v>3.2</v>
      </c>
      <c r="E519" s="35"/>
      <c r="F519" s="35">
        <v>3.1</v>
      </c>
      <c r="G519" s="12">
        <v>-10.14492753623189</v>
      </c>
      <c r="H519" s="12">
        <v>3.3333333333333428</v>
      </c>
      <c r="I519" s="35">
        <v>266.42950000000002</v>
      </c>
      <c r="J519" s="35"/>
      <c r="K519" s="35">
        <v>8</v>
      </c>
      <c r="L519" s="35">
        <v>8.9499999999999993</v>
      </c>
      <c r="M519" s="35"/>
      <c r="N519" s="35">
        <v>8.4749999999999996</v>
      </c>
      <c r="O519" s="12">
        <v>-1.1661807580174894</v>
      </c>
      <c r="P519" s="12">
        <v>14.527027027027017</v>
      </c>
      <c r="Q519" s="35">
        <v>728.38387499999988</v>
      </c>
      <c r="R519" s="35"/>
      <c r="S519" s="35">
        <v>3</v>
      </c>
      <c r="T519" s="35">
        <v>3.25</v>
      </c>
      <c r="U519" s="35"/>
      <c r="V519" s="181">
        <v>3.125</v>
      </c>
      <c r="W519" s="12">
        <v>0</v>
      </c>
      <c r="X519" s="12">
        <v>26.262626262626256</v>
      </c>
      <c r="Y519" s="181">
        <v>268.578125</v>
      </c>
    </row>
    <row r="520" spans="1:25">
      <c r="A520" s="168">
        <f t="shared" si="4"/>
        <v>43604</v>
      </c>
      <c r="B520" s="44">
        <v>0.86970857142857128</v>
      </c>
      <c r="C520" s="35">
        <v>3.4</v>
      </c>
      <c r="D520" s="35">
        <v>3.6</v>
      </c>
      <c r="E520" s="35"/>
      <c r="F520" s="35">
        <v>3.5</v>
      </c>
      <c r="G520" s="12">
        <v>12.903225806451601</v>
      </c>
      <c r="H520" s="12">
        <v>16.666666666666671</v>
      </c>
      <c r="I520" s="35">
        <v>304.39799999999997</v>
      </c>
      <c r="J520" s="35"/>
      <c r="K520" s="35">
        <v>8</v>
      </c>
      <c r="L520" s="35">
        <v>8.9499999999999993</v>
      </c>
      <c r="M520" s="35"/>
      <c r="N520" s="35">
        <v>8.4749999999999996</v>
      </c>
      <c r="O520" s="12">
        <v>0</v>
      </c>
      <c r="P520" s="12">
        <v>12.999999999999986</v>
      </c>
      <c r="Q520" s="35">
        <v>737.07801428571406</v>
      </c>
      <c r="R520" s="35"/>
      <c r="S520" s="35">
        <v>3</v>
      </c>
      <c r="T520" s="35">
        <v>3.25</v>
      </c>
      <c r="U520" s="35"/>
      <c r="V520" s="181">
        <v>3.125</v>
      </c>
      <c r="W520" s="12">
        <v>0</v>
      </c>
      <c r="X520" s="12">
        <v>26.262626262626256</v>
      </c>
      <c r="Y520" s="181">
        <v>271.78392857142853</v>
      </c>
    </row>
    <row r="521" spans="1:25">
      <c r="A521" s="168">
        <f t="shared" si="4"/>
        <v>43611</v>
      </c>
      <c r="B521" s="44">
        <v>0.87977285714285725</v>
      </c>
      <c r="C521" s="35">
        <v>3.45</v>
      </c>
      <c r="D521" s="35">
        <v>3.6</v>
      </c>
      <c r="E521" s="35"/>
      <c r="F521" s="35">
        <v>3.5250000000000004</v>
      </c>
      <c r="G521" s="12">
        <v>0.71428571428573662</v>
      </c>
      <c r="H521" s="12">
        <v>17.5</v>
      </c>
      <c r="I521" s="35">
        <v>310.11993214285718</v>
      </c>
      <c r="J521" s="35"/>
      <c r="K521" s="35">
        <v>7.8</v>
      </c>
      <c r="L521" s="35">
        <v>8.9499999999999993</v>
      </c>
      <c r="M521" s="35"/>
      <c r="N521" s="35">
        <v>8.375</v>
      </c>
      <c r="O521" s="12">
        <v>-1.1799410029498461</v>
      </c>
      <c r="P521" s="12">
        <v>11.666666666666671</v>
      </c>
      <c r="Q521" s="35">
        <v>736.80976785714302</v>
      </c>
      <c r="R521" s="35"/>
      <c r="S521" s="35">
        <v>3</v>
      </c>
      <c r="T521" s="35">
        <v>3.25</v>
      </c>
      <c r="U521" s="35"/>
      <c r="V521" s="181">
        <v>3.125</v>
      </c>
      <c r="W521" s="12">
        <v>0</v>
      </c>
      <c r="X521" s="12">
        <v>26.262626262626256</v>
      </c>
      <c r="Y521" s="181">
        <v>274.92901785714292</v>
      </c>
    </row>
    <row r="522" spans="1:25">
      <c r="A522" s="168">
        <f t="shared" si="4"/>
        <v>43618</v>
      </c>
      <c r="B522" s="44">
        <v>0.88386428571428566</v>
      </c>
      <c r="C522" s="35">
        <v>3.45</v>
      </c>
      <c r="D522" s="35">
        <v>3.6</v>
      </c>
      <c r="E522" s="35"/>
      <c r="F522" s="35">
        <v>3.5250000000000004</v>
      </c>
      <c r="G522" s="12">
        <v>0</v>
      </c>
      <c r="H522" s="12">
        <v>19.491525423728831</v>
      </c>
      <c r="I522" s="35">
        <v>311.56216071428571</v>
      </c>
      <c r="J522" s="35"/>
      <c r="K522" s="35">
        <v>7.8</v>
      </c>
      <c r="L522" s="35">
        <v>8.9499999999999993</v>
      </c>
      <c r="M522" s="35"/>
      <c r="N522" s="35">
        <v>8.375</v>
      </c>
      <c r="O522" s="12">
        <v>0</v>
      </c>
      <c r="P522" s="12">
        <v>10.19736842105263</v>
      </c>
      <c r="Q522" s="35">
        <v>740.23633928571428</v>
      </c>
      <c r="R522" s="35"/>
      <c r="S522" s="35">
        <v>3</v>
      </c>
      <c r="T522" s="35">
        <v>3.25</v>
      </c>
      <c r="U522" s="35"/>
      <c r="V522" s="181">
        <v>3.125</v>
      </c>
      <c r="W522" s="12">
        <v>0</v>
      </c>
      <c r="X522" s="12">
        <v>23.762376237623755</v>
      </c>
      <c r="Y522" s="181">
        <v>276.20758928571428</v>
      </c>
    </row>
    <row r="523" spans="1:25">
      <c r="A523" s="168">
        <f t="shared" si="4"/>
        <v>43625</v>
      </c>
      <c r="B523" s="44">
        <v>0.88655428571428574</v>
      </c>
      <c r="C523" s="35">
        <v>3.45</v>
      </c>
      <c r="D523" s="35">
        <v>3.6</v>
      </c>
      <c r="E523" s="35"/>
      <c r="F523" s="35">
        <v>3.5250000000000004</v>
      </c>
      <c r="G523" s="12">
        <v>0</v>
      </c>
      <c r="H523" s="12">
        <v>20.512820512820525</v>
      </c>
      <c r="I523" s="35">
        <v>312.5103857142858</v>
      </c>
      <c r="J523" s="35"/>
      <c r="K523" s="35">
        <v>7.9</v>
      </c>
      <c r="L523" s="35">
        <v>8.9499999999999993</v>
      </c>
      <c r="M523" s="35"/>
      <c r="N523" s="35">
        <v>8.4250000000000007</v>
      </c>
      <c r="O523" s="12">
        <v>0.59701492537314493</v>
      </c>
      <c r="P523" s="12">
        <v>10.855263157894754</v>
      </c>
      <c r="Q523" s="35">
        <v>746.92198571428582</v>
      </c>
      <c r="R523" s="35"/>
      <c r="S523" s="35">
        <v>3</v>
      </c>
      <c r="T523" s="35">
        <v>3.25</v>
      </c>
      <c r="U523" s="35"/>
      <c r="V523" s="181">
        <v>3.125</v>
      </c>
      <c r="W523" s="12">
        <v>0</v>
      </c>
      <c r="X523" s="12">
        <v>23.762376237623755</v>
      </c>
      <c r="Y523" s="181">
        <v>277.04821428571427</v>
      </c>
    </row>
    <row r="524" spans="1:25">
      <c r="A524" s="168">
        <f t="shared" si="4"/>
        <v>43632</v>
      </c>
      <c r="B524" s="44">
        <v>0.88992428571428572</v>
      </c>
      <c r="C524" s="35">
        <v>3.5</v>
      </c>
      <c r="D524" s="35">
        <v>3.65</v>
      </c>
      <c r="E524" s="35"/>
      <c r="F524" s="35">
        <v>3.5750000000000002</v>
      </c>
      <c r="G524" s="12">
        <v>1.418439716312065</v>
      </c>
      <c r="H524" s="12">
        <v>22.222222222222229</v>
      </c>
      <c r="I524" s="35">
        <v>318.14793214285714</v>
      </c>
      <c r="J524" s="35"/>
      <c r="K524" s="35">
        <v>8</v>
      </c>
      <c r="L524" s="35">
        <v>8.9499999999999993</v>
      </c>
      <c r="M524" s="35"/>
      <c r="N524" s="35">
        <v>8.4749999999999996</v>
      </c>
      <c r="O524" s="12">
        <v>0.59347181008901373</v>
      </c>
      <c r="P524" s="12">
        <v>14.527027027027017</v>
      </c>
      <c r="Q524" s="35">
        <v>754.21083214285716</v>
      </c>
      <c r="R524" s="35"/>
      <c r="S524" s="35">
        <v>3.05</v>
      </c>
      <c r="T524" s="35">
        <v>3.3</v>
      </c>
      <c r="U524" s="35"/>
      <c r="V524" s="181">
        <v>3.1749999999999998</v>
      </c>
      <c r="W524" s="12">
        <v>1.5999999999999943</v>
      </c>
      <c r="X524" s="12">
        <v>25.742574257425744</v>
      </c>
      <c r="Y524" s="181">
        <v>282.55096071428574</v>
      </c>
    </row>
    <row r="525" spans="1:25">
      <c r="A525" s="168">
        <f t="shared" si="4"/>
        <v>43639</v>
      </c>
      <c r="B525" s="44">
        <v>0.89230571428571415</v>
      </c>
      <c r="C525" s="35">
        <v>3.5</v>
      </c>
      <c r="D525" s="35">
        <v>3.65</v>
      </c>
      <c r="E525" s="35"/>
      <c r="F525" s="35">
        <v>3.5750000000000002</v>
      </c>
      <c r="G525" s="12">
        <v>0</v>
      </c>
      <c r="H525" s="12">
        <v>22.222222222222229</v>
      </c>
      <c r="I525" s="35">
        <v>318.99929285714285</v>
      </c>
      <c r="J525" s="35"/>
      <c r="K525" s="35">
        <v>8</v>
      </c>
      <c r="L525" s="35">
        <v>8.9499999999999993</v>
      </c>
      <c r="M525" s="35"/>
      <c r="N525" s="35">
        <v>8.4749999999999996</v>
      </c>
      <c r="O525" s="12">
        <v>0</v>
      </c>
      <c r="P525" s="12">
        <v>14.527027027027017</v>
      </c>
      <c r="Q525" s="35">
        <v>756.22909285714263</v>
      </c>
      <c r="R525" s="35"/>
      <c r="S525" s="35">
        <v>3.05</v>
      </c>
      <c r="T525" s="35">
        <v>3.3</v>
      </c>
      <c r="U525" s="35"/>
      <c r="V525" s="181">
        <v>3.1749999999999998</v>
      </c>
      <c r="W525" s="12">
        <v>0</v>
      </c>
      <c r="X525" s="12">
        <v>25.742574257425744</v>
      </c>
      <c r="Y525" s="181">
        <v>283.30706428571426</v>
      </c>
    </row>
    <row r="526" spans="1:25">
      <c r="A526" s="168">
        <f t="shared" si="4"/>
        <v>43646</v>
      </c>
      <c r="B526" s="44">
        <v>0.89516571428571423</v>
      </c>
      <c r="C526" s="35">
        <v>3.5</v>
      </c>
      <c r="D526" s="35">
        <v>3.65</v>
      </c>
      <c r="E526" s="35"/>
      <c r="F526" s="35">
        <v>3.5750000000000002</v>
      </c>
      <c r="G526" s="12">
        <v>0</v>
      </c>
      <c r="H526" s="12">
        <v>22.222222222222229</v>
      </c>
      <c r="I526" s="35">
        <v>320.02174285714284</v>
      </c>
      <c r="J526" s="35"/>
      <c r="K526" s="35">
        <v>8</v>
      </c>
      <c r="L526" s="35">
        <v>8.9499999999999993</v>
      </c>
      <c r="M526" s="35"/>
      <c r="N526" s="35">
        <v>8.4749999999999996</v>
      </c>
      <c r="O526" s="12">
        <v>0</v>
      </c>
      <c r="P526" s="12">
        <v>14.527027027027017</v>
      </c>
      <c r="Q526" s="35">
        <v>758.65294285714276</v>
      </c>
      <c r="R526" s="35"/>
      <c r="S526" s="35">
        <v>3.05</v>
      </c>
      <c r="T526" s="35">
        <v>3.3</v>
      </c>
      <c r="U526" s="35"/>
      <c r="V526" s="181">
        <v>3.1749999999999998</v>
      </c>
      <c r="W526" s="12">
        <v>0</v>
      </c>
      <c r="X526" s="12">
        <v>25.742574257425744</v>
      </c>
      <c r="Y526" s="181">
        <v>284.21511428571426</v>
      </c>
    </row>
    <row r="527" spans="1:25">
      <c r="A527" s="168">
        <f t="shared" si="4"/>
        <v>43653</v>
      </c>
      <c r="B527" s="44">
        <v>0.89671714285714288</v>
      </c>
      <c r="C527" s="35">
        <v>3.5</v>
      </c>
      <c r="D527" s="35">
        <v>3.65</v>
      </c>
      <c r="E527" s="35"/>
      <c r="F527" s="35">
        <v>3.5750000000000002</v>
      </c>
      <c r="G527" s="12">
        <v>0</v>
      </c>
      <c r="H527" s="12">
        <v>23.275862068965523</v>
      </c>
      <c r="I527" s="35">
        <v>320.57637857142856</v>
      </c>
      <c r="J527" s="35"/>
      <c r="K527" s="35">
        <v>7.85</v>
      </c>
      <c r="L527" s="35">
        <v>8.8000000000000007</v>
      </c>
      <c r="M527" s="35"/>
      <c r="N527" s="35">
        <v>8.3249999999999993</v>
      </c>
      <c r="O527" s="12">
        <v>-1.7699115044247833</v>
      </c>
      <c r="P527" s="12">
        <v>11.371237458193974</v>
      </c>
      <c r="Q527" s="35">
        <v>746.51702142857141</v>
      </c>
      <c r="R527" s="35"/>
      <c r="S527" s="35">
        <v>3.05</v>
      </c>
      <c r="T527" s="35">
        <v>3.3</v>
      </c>
      <c r="U527" s="35"/>
      <c r="V527" s="181">
        <v>3.1749999999999998</v>
      </c>
      <c r="W527" s="12">
        <v>0</v>
      </c>
      <c r="X527" s="12">
        <v>25.742574257425744</v>
      </c>
      <c r="Y527" s="181">
        <v>284.70769285714283</v>
      </c>
    </row>
    <row r="528" spans="1:25">
      <c r="A528" s="168">
        <f t="shared" si="4"/>
        <v>43660</v>
      </c>
      <c r="B528" s="44">
        <v>0.89799571428571423</v>
      </c>
      <c r="C528" s="35">
        <v>3.45</v>
      </c>
      <c r="D528" s="35">
        <v>3.6</v>
      </c>
      <c r="E528" s="35"/>
      <c r="F528" s="35">
        <v>3.5250000000000004</v>
      </c>
      <c r="G528" s="12">
        <v>-1.3986013986014001</v>
      </c>
      <c r="H528" s="12">
        <v>22.608695652173921</v>
      </c>
      <c r="I528" s="35">
        <v>316.54348928571432</v>
      </c>
      <c r="J528" s="35"/>
      <c r="K528" s="35">
        <v>7.85</v>
      </c>
      <c r="L528" s="35">
        <v>8.8000000000000007</v>
      </c>
      <c r="M528" s="35"/>
      <c r="N528" s="35">
        <v>8.3249999999999993</v>
      </c>
      <c r="O528" s="12">
        <v>0</v>
      </c>
      <c r="P528" s="12">
        <v>13.651877133105799</v>
      </c>
      <c r="Q528" s="35">
        <v>747.58143214285701</v>
      </c>
      <c r="R528" s="35"/>
      <c r="S528" s="35">
        <v>3.05</v>
      </c>
      <c r="T528" s="35">
        <v>3.3</v>
      </c>
      <c r="U528" s="35"/>
      <c r="V528" s="181">
        <v>3.1749999999999998</v>
      </c>
      <c r="W528" s="12">
        <v>0</v>
      </c>
      <c r="X528" s="12">
        <v>25.742574257425744</v>
      </c>
      <c r="Y528" s="181">
        <v>285.11363928571427</v>
      </c>
    </row>
    <row r="529" spans="1:25">
      <c r="A529" s="168">
        <f t="shared" si="4"/>
        <v>43667</v>
      </c>
      <c r="B529" s="44">
        <v>0.89911999999999992</v>
      </c>
      <c r="C529" s="35">
        <v>3.45</v>
      </c>
      <c r="D529" s="35">
        <v>3.6</v>
      </c>
      <c r="E529" s="35"/>
      <c r="F529" s="35">
        <v>3.5250000000000004</v>
      </c>
      <c r="G529" s="12">
        <v>0</v>
      </c>
      <c r="H529" s="12">
        <v>22.608695652173921</v>
      </c>
      <c r="I529" s="35">
        <v>316.93979999999999</v>
      </c>
      <c r="J529" s="35"/>
      <c r="K529" s="35">
        <v>7.3</v>
      </c>
      <c r="L529" s="35">
        <v>8</v>
      </c>
      <c r="M529" s="35"/>
      <c r="N529" s="35">
        <v>7.65</v>
      </c>
      <c r="O529" s="12">
        <v>-8.1081081081080981</v>
      </c>
      <c r="P529" s="12">
        <v>4.4368600682594064</v>
      </c>
      <c r="Q529" s="35">
        <v>687.82679999999993</v>
      </c>
      <c r="R529" s="35"/>
      <c r="S529" s="35">
        <v>3</v>
      </c>
      <c r="T529" s="35">
        <v>3.3</v>
      </c>
      <c r="U529" s="35"/>
      <c r="V529" s="181">
        <v>3.15</v>
      </c>
      <c r="W529" s="12">
        <v>-0.7874015748031411</v>
      </c>
      <c r="X529" s="12">
        <v>24.752475247524757</v>
      </c>
      <c r="Y529" s="181">
        <v>283.22279999999995</v>
      </c>
    </row>
    <row r="530" spans="1:25">
      <c r="A530" s="168">
        <f t="shared" si="4"/>
        <v>43674</v>
      </c>
      <c r="B530" s="44">
        <v>0.89543571428571422</v>
      </c>
      <c r="C530" s="35">
        <v>3.4</v>
      </c>
      <c r="D530" s="35">
        <v>3.55</v>
      </c>
      <c r="E530" s="35"/>
      <c r="F530" s="35">
        <v>3.4749999999999996</v>
      </c>
      <c r="G530" s="12">
        <v>-1.4184397163120792</v>
      </c>
      <c r="H530" s="12">
        <v>23.008849557522097</v>
      </c>
      <c r="I530" s="35">
        <v>311.16391071428563</v>
      </c>
      <c r="J530" s="35"/>
      <c r="K530" s="35">
        <v>7.2</v>
      </c>
      <c r="L530" s="35">
        <v>8</v>
      </c>
      <c r="M530" s="35"/>
      <c r="N530" s="35">
        <v>7.6</v>
      </c>
      <c r="O530" s="12">
        <v>-0.65359477124184195</v>
      </c>
      <c r="P530" s="12">
        <v>3.7542662116041043</v>
      </c>
      <c r="Q530" s="35">
        <v>680.53114285714275</v>
      </c>
      <c r="R530" s="35"/>
      <c r="S530" s="35">
        <v>3</v>
      </c>
      <c r="T530" s="35">
        <v>3.25</v>
      </c>
      <c r="U530" s="35"/>
      <c r="V530" s="181">
        <v>3.125</v>
      </c>
      <c r="W530" s="12">
        <v>-0.79365079365078373</v>
      </c>
      <c r="X530" s="12">
        <v>25</v>
      </c>
      <c r="Y530" s="181">
        <v>279.82366071428572</v>
      </c>
    </row>
    <row r="531" spans="1:25">
      <c r="A531" s="168">
        <f t="shared" si="4"/>
        <v>43681</v>
      </c>
      <c r="B531" s="44">
        <v>0.91073142857142853</v>
      </c>
      <c r="C531" s="35">
        <v>3.4</v>
      </c>
      <c r="D531" s="35">
        <v>3.55</v>
      </c>
      <c r="E531" s="35"/>
      <c r="F531" s="35">
        <v>3.4749999999999996</v>
      </c>
      <c r="G531" s="12">
        <v>0</v>
      </c>
      <c r="H531" s="12">
        <v>25.225225225225216</v>
      </c>
      <c r="I531" s="35">
        <v>316.47917142857136</v>
      </c>
      <c r="J531" s="35"/>
      <c r="K531" s="35">
        <v>7.2</v>
      </c>
      <c r="L531" s="35">
        <v>8</v>
      </c>
      <c r="M531" s="35"/>
      <c r="N531" s="35">
        <v>7.6</v>
      </c>
      <c r="O531" s="12">
        <v>0</v>
      </c>
      <c r="P531" s="12">
        <v>4.1095890410958873</v>
      </c>
      <c r="Q531" s="35">
        <v>692.15588571428566</v>
      </c>
      <c r="R531" s="35"/>
      <c r="S531" s="35">
        <v>3</v>
      </c>
      <c r="T531" s="35">
        <v>3.25</v>
      </c>
      <c r="U531" s="35"/>
      <c r="V531" s="181">
        <v>3.125</v>
      </c>
      <c r="W531" s="12">
        <v>0</v>
      </c>
      <c r="X531" s="12">
        <v>26.774847870182555</v>
      </c>
      <c r="Y531" s="181">
        <v>284.6035714285714</v>
      </c>
    </row>
    <row r="532" spans="1:25">
      <c r="A532" s="168">
        <f t="shared" si="4"/>
        <v>43688</v>
      </c>
      <c r="B532" s="44">
        <v>0.9218900000000001</v>
      </c>
      <c r="C532" s="35">
        <v>3.45</v>
      </c>
      <c r="D532" s="35">
        <v>3.6</v>
      </c>
      <c r="E532" s="35"/>
      <c r="F532" s="35">
        <v>3.5250000000000004</v>
      </c>
      <c r="G532" s="12">
        <v>1.4388489208633217</v>
      </c>
      <c r="H532" s="12">
        <v>27.027027027027046</v>
      </c>
      <c r="I532" s="35">
        <v>324.96622500000007</v>
      </c>
      <c r="J532" s="35"/>
      <c r="K532" s="35">
        <v>7.3</v>
      </c>
      <c r="L532" s="35">
        <v>8</v>
      </c>
      <c r="M532" s="35"/>
      <c r="N532" s="35">
        <v>7.65</v>
      </c>
      <c r="O532" s="12">
        <v>0.65789473684212396</v>
      </c>
      <c r="P532" s="12">
        <v>4.7945205479451971</v>
      </c>
      <c r="Q532" s="35">
        <v>705.24585000000013</v>
      </c>
      <c r="R532" s="35"/>
      <c r="S532" s="35">
        <v>3.05</v>
      </c>
      <c r="T532" s="35">
        <v>3.3</v>
      </c>
      <c r="U532" s="35"/>
      <c r="V532" s="181">
        <v>3.1749999999999998</v>
      </c>
      <c r="W532" s="12">
        <v>1.5999999999999943</v>
      </c>
      <c r="X532" s="12">
        <v>28.282828282828291</v>
      </c>
      <c r="Y532" s="181">
        <v>292.70007499999997</v>
      </c>
    </row>
    <row r="533" spans="1:25">
      <c r="A533" s="168">
        <f t="shared" si="4"/>
        <v>43695</v>
      </c>
      <c r="B533" s="44">
        <v>0.92123857142857157</v>
      </c>
      <c r="C533" s="35">
        <v>3.55</v>
      </c>
      <c r="D533" s="35">
        <v>3.75</v>
      </c>
      <c r="E533" s="35"/>
      <c r="F533" s="35">
        <v>3.65</v>
      </c>
      <c r="G533" s="12">
        <v>3.5460992907801341</v>
      </c>
      <c r="H533" s="12">
        <v>24.786324786324784</v>
      </c>
      <c r="I533" s="35">
        <v>336.25207857142863</v>
      </c>
      <c r="J533" s="35"/>
      <c r="K533" s="35">
        <v>7.4</v>
      </c>
      <c r="L533" s="35">
        <v>8.1999999999999993</v>
      </c>
      <c r="M533" s="35"/>
      <c r="N533" s="35">
        <v>7.8</v>
      </c>
      <c r="O533" s="12">
        <v>1.9607843137254832</v>
      </c>
      <c r="P533" s="12">
        <v>6.849315068493155</v>
      </c>
      <c r="Q533" s="35">
        <v>718.5660857142858</v>
      </c>
      <c r="R533" s="35"/>
      <c r="S533" s="35">
        <v>3.15</v>
      </c>
      <c r="T533" s="35">
        <v>3.4</v>
      </c>
      <c r="U533" s="35"/>
      <c r="V533" s="181">
        <v>3.2749999999999999</v>
      </c>
      <c r="W533" s="12">
        <v>3.1496062992125928</v>
      </c>
      <c r="X533" s="12">
        <v>27.184466019417471</v>
      </c>
      <c r="Y533" s="181">
        <v>301.70563214285721</v>
      </c>
    </row>
    <row r="534" spans="1:25">
      <c r="A534" s="168">
        <f t="shared" si="4"/>
        <v>43702</v>
      </c>
      <c r="B534" s="44">
        <v>0.91120000000000001</v>
      </c>
      <c r="C534" s="35">
        <v>3.6</v>
      </c>
      <c r="D534" s="35">
        <v>3.8</v>
      </c>
      <c r="E534" s="35"/>
      <c r="F534" s="35">
        <v>3.7</v>
      </c>
      <c r="G534" s="12">
        <v>1.3698630136986338</v>
      </c>
      <c r="H534" s="12">
        <v>22.314049586776875</v>
      </c>
      <c r="I534" s="35">
        <v>337.14400000000001</v>
      </c>
      <c r="J534" s="35"/>
      <c r="K534" s="35">
        <v>7.5</v>
      </c>
      <c r="L534" s="35">
        <v>8.1999999999999993</v>
      </c>
      <c r="M534" s="35"/>
      <c r="N534" s="35">
        <v>7.85</v>
      </c>
      <c r="O534" s="12">
        <v>0.6410256410256352</v>
      </c>
      <c r="P534" s="12">
        <v>7.1672354948805435</v>
      </c>
      <c r="Q534" s="35">
        <v>715.29200000000003</v>
      </c>
      <c r="R534" s="35"/>
      <c r="S534" s="35">
        <v>3.18</v>
      </c>
      <c r="T534" s="35">
        <v>3.4</v>
      </c>
      <c r="U534" s="35"/>
      <c r="V534" s="181">
        <v>3.29</v>
      </c>
      <c r="W534" s="12">
        <v>0.4580152671755684</v>
      </c>
      <c r="X534" s="12">
        <v>22.990654205607484</v>
      </c>
      <c r="Y534" s="181">
        <v>299.78479999999996</v>
      </c>
    </row>
    <row r="535" spans="1:25">
      <c r="A535" s="168">
        <f t="shared" si="4"/>
        <v>43709</v>
      </c>
      <c r="B535" s="44">
        <v>0.90597142857142843</v>
      </c>
      <c r="C535" s="35">
        <v>3.6</v>
      </c>
      <c r="D535" s="35">
        <v>3.8</v>
      </c>
      <c r="E535" s="35"/>
      <c r="F535" s="35">
        <v>3.7</v>
      </c>
      <c r="G535" s="12">
        <v>0</v>
      </c>
      <c r="H535" s="12">
        <v>22.314049586776875</v>
      </c>
      <c r="I535" s="35">
        <v>335.20942857142853</v>
      </c>
      <c r="J535" s="35"/>
      <c r="K535" s="35">
        <v>7.5</v>
      </c>
      <c r="L535" s="35">
        <v>8.1999999999999993</v>
      </c>
      <c r="M535" s="35"/>
      <c r="N535" s="35">
        <v>7.85</v>
      </c>
      <c r="O535" s="12">
        <v>0</v>
      </c>
      <c r="P535" s="12">
        <v>7.1672354948805435</v>
      </c>
      <c r="Q535" s="35">
        <v>711.18757142857123</v>
      </c>
      <c r="R535" s="35"/>
      <c r="S535" s="35">
        <v>3.15</v>
      </c>
      <c r="T535" s="35">
        <v>3.4</v>
      </c>
      <c r="U535" s="35"/>
      <c r="V535" s="181">
        <v>3.2749999999999999</v>
      </c>
      <c r="W535" s="12">
        <v>-0.45592705167173619</v>
      </c>
      <c r="X535" s="12">
        <v>22.429906542056074</v>
      </c>
      <c r="Y535" s="181">
        <v>296.70564285714278</v>
      </c>
    </row>
    <row r="536" spans="1:25">
      <c r="A536" s="168">
        <f t="shared" si="4"/>
        <v>43716</v>
      </c>
      <c r="B536" s="44">
        <v>0.90196428571428577</v>
      </c>
      <c r="C536" s="35">
        <v>3.6</v>
      </c>
      <c r="D536" s="35">
        <v>3.8</v>
      </c>
      <c r="E536" s="35"/>
      <c r="F536" s="35">
        <v>3.7</v>
      </c>
      <c r="G536" s="12">
        <v>0</v>
      </c>
      <c r="H536" s="12">
        <v>22.314049586776875</v>
      </c>
      <c r="I536" s="35">
        <v>333.72678571428571</v>
      </c>
      <c r="J536" s="35"/>
      <c r="K536" s="35">
        <v>7.6</v>
      </c>
      <c r="L536" s="35">
        <v>8.1999999999999993</v>
      </c>
      <c r="M536" s="35"/>
      <c r="N536" s="35">
        <v>7.8999999999999995</v>
      </c>
      <c r="O536" s="12">
        <v>0.63694267515923286</v>
      </c>
      <c r="P536" s="12">
        <v>7.8498293515358171</v>
      </c>
      <c r="Q536" s="35">
        <v>712.55178571428576</v>
      </c>
      <c r="R536" s="35"/>
      <c r="S536" s="35">
        <v>3.15</v>
      </c>
      <c r="T536" s="35">
        <v>3.4</v>
      </c>
      <c r="U536" s="35"/>
      <c r="V536" s="181">
        <v>3.2749999999999999</v>
      </c>
      <c r="W536" s="12">
        <v>0</v>
      </c>
      <c r="X536" s="12">
        <v>22.429906542056074</v>
      </c>
      <c r="Y536" s="181">
        <v>295.39330357142859</v>
      </c>
    </row>
    <row r="537" spans="1:25">
      <c r="A537" s="168">
        <f t="shared" si="4"/>
        <v>43723</v>
      </c>
      <c r="B537" s="44">
        <v>0.89207000000000003</v>
      </c>
      <c r="C537" s="35">
        <v>3.6</v>
      </c>
      <c r="D537" s="35">
        <v>3.75</v>
      </c>
      <c r="E537" s="35"/>
      <c r="F537" s="35">
        <v>3.6749999999999998</v>
      </c>
      <c r="G537" s="12">
        <v>-0.67567567567567721</v>
      </c>
      <c r="H537" s="12">
        <v>25.641025641025635</v>
      </c>
      <c r="I537" s="35">
        <v>327.83572500000002</v>
      </c>
      <c r="J537" s="35"/>
      <c r="K537" s="35">
        <v>7.6</v>
      </c>
      <c r="L537" s="35">
        <v>8.1999999999999993</v>
      </c>
      <c r="M537" s="35"/>
      <c r="N537" s="35">
        <v>7.8999999999999995</v>
      </c>
      <c r="O537" s="12">
        <v>0</v>
      </c>
      <c r="P537" s="12">
        <v>8.9655172413793025</v>
      </c>
      <c r="Q537" s="35">
        <v>704.73530000000005</v>
      </c>
      <c r="R537" s="35"/>
      <c r="S537" s="35">
        <v>3.15</v>
      </c>
      <c r="T537" s="35">
        <v>3.4</v>
      </c>
      <c r="U537" s="35"/>
      <c r="V537" s="181">
        <v>3.2749999999999999</v>
      </c>
      <c r="W537" s="12">
        <v>0</v>
      </c>
      <c r="X537" s="12">
        <v>25.961538461538453</v>
      </c>
      <c r="Y537" s="181">
        <v>292.15292499999998</v>
      </c>
    </row>
    <row r="538" spans="1:25">
      <c r="A538" s="168">
        <f t="shared" si="4"/>
        <v>43730</v>
      </c>
      <c r="B538" s="44">
        <v>0.88618714285714273</v>
      </c>
      <c r="C538" s="35">
        <v>3.6</v>
      </c>
      <c r="D538" s="35">
        <v>3.75</v>
      </c>
      <c r="E538" s="35"/>
      <c r="F538" s="35">
        <v>3.6749999999999998</v>
      </c>
      <c r="G538" s="12">
        <v>0</v>
      </c>
      <c r="H538" s="12">
        <v>27.826086956521735</v>
      </c>
      <c r="I538" s="35">
        <v>325.67377499999992</v>
      </c>
      <c r="J538" s="35"/>
      <c r="K538" s="35">
        <v>7.6</v>
      </c>
      <c r="L538" s="35">
        <v>8.1999999999999993</v>
      </c>
      <c r="M538" s="35"/>
      <c r="N538" s="35">
        <v>7.8999999999999995</v>
      </c>
      <c r="O538" s="12">
        <v>0</v>
      </c>
      <c r="P538" s="12">
        <v>9.7222222222222285</v>
      </c>
      <c r="Q538" s="35">
        <v>700.08784285714273</v>
      </c>
      <c r="R538" s="35"/>
      <c r="S538" s="35">
        <v>3.15</v>
      </c>
      <c r="T538" s="35">
        <v>3.4</v>
      </c>
      <c r="U538" s="35"/>
      <c r="V538" s="181">
        <v>3.2749999999999999</v>
      </c>
      <c r="W538" s="12">
        <v>0</v>
      </c>
      <c r="X538" s="12">
        <v>28.431372549019613</v>
      </c>
      <c r="Y538" s="181">
        <v>290.22628928571424</v>
      </c>
    </row>
    <row r="539" spans="1:25">
      <c r="A539" s="168">
        <f t="shared" si="4"/>
        <v>43737</v>
      </c>
      <c r="B539" s="44">
        <v>0.88493571428571438</v>
      </c>
      <c r="C539" s="35">
        <v>3.6</v>
      </c>
      <c r="D539" s="35">
        <v>3.75</v>
      </c>
      <c r="E539" s="35"/>
      <c r="F539" s="35">
        <v>3.6749999999999998</v>
      </c>
      <c r="G539" s="12">
        <v>0</v>
      </c>
      <c r="H539" s="12">
        <v>30.088495575221231</v>
      </c>
      <c r="I539" s="35">
        <v>325.21387500000003</v>
      </c>
      <c r="J539" s="35"/>
      <c r="K539" s="35">
        <v>7.6</v>
      </c>
      <c r="L539" s="35">
        <v>8.1999999999999993</v>
      </c>
      <c r="M539" s="35"/>
      <c r="N539" s="35">
        <v>7.8999999999999995</v>
      </c>
      <c r="O539" s="12">
        <v>0</v>
      </c>
      <c r="P539" s="12">
        <v>9.7222222222222285</v>
      </c>
      <c r="Q539" s="35">
        <v>699.09921428571431</v>
      </c>
      <c r="R539" s="35"/>
      <c r="S539" s="35">
        <v>3.15</v>
      </c>
      <c r="T539" s="35">
        <v>3.4</v>
      </c>
      <c r="U539" s="35"/>
      <c r="V539" s="181">
        <v>3.2749999999999999</v>
      </c>
      <c r="W539" s="12">
        <v>0</v>
      </c>
      <c r="X539" s="12">
        <v>29.70297029702968</v>
      </c>
      <c r="Y539" s="181">
        <v>289.81644642857145</v>
      </c>
    </row>
    <row r="540" spans="1:25">
      <c r="A540" s="168">
        <f t="shared" si="4"/>
        <v>43744</v>
      </c>
      <c r="B540" s="44">
        <v>0.88879428571428554</v>
      </c>
      <c r="C540" s="35">
        <v>3.6</v>
      </c>
      <c r="D540" s="35">
        <v>3.75</v>
      </c>
      <c r="E540" s="35"/>
      <c r="F540" s="35">
        <v>3.6749999999999998</v>
      </c>
      <c r="G540" s="12">
        <v>0</v>
      </c>
      <c r="H540" s="12">
        <v>30.088495575221231</v>
      </c>
      <c r="I540" s="35">
        <v>326.63189999999992</v>
      </c>
      <c r="J540" s="35"/>
      <c r="K540" s="35">
        <v>7.6</v>
      </c>
      <c r="L540" s="35">
        <v>8.3000000000000007</v>
      </c>
      <c r="M540" s="35"/>
      <c r="N540" s="35">
        <v>7.95</v>
      </c>
      <c r="O540" s="12">
        <v>0.63291139240506311</v>
      </c>
      <c r="P540" s="12">
        <v>10.416666666666671</v>
      </c>
      <c r="Q540" s="35">
        <v>706.59145714285705</v>
      </c>
      <c r="R540" s="35"/>
      <c r="S540" s="35">
        <v>3.15</v>
      </c>
      <c r="T540" s="35">
        <v>3.4</v>
      </c>
      <c r="U540" s="35"/>
      <c r="V540" s="181">
        <v>3.2749999999999999</v>
      </c>
      <c r="W540" s="12">
        <v>0</v>
      </c>
      <c r="X540" s="12">
        <v>29.70297029702968</v>
      </c>
      <c r="Y540" s="181">
        <v>291.08012857142847</v>
      </c>
    </row>
    <row r="541" spans="1:25">
      <c r="A541" s="168">
        <f t="shared" si="4"/>
        <v>43751</v>
      </c>
      <c r="B541" s="44">
        <v>0.8900514285714286</v>
      </c>
      <c r="C541" s="35">
        <v>3.6</v>
      </c>
      <c r="D541" s="35">
        <v>3.75</v>
      </c>
      <c r="E541" s="35"/>
      <c r="F541" s="35">
        <v>3.6749999999999998</v>
      </c>
      <c r="G541" s="12">
        <v>0</v>
      </c>
      <c r="H541" s="12">
        <v>30.088495575221231</v>
      </c>
      <c r="I541" s="35">
        <v>327.09389999999996</v>
      </c>
      <c r="J541" s="35"/>
      <c r="K541" s="35">
        <v>7.6</v>
      </c>
      <c r="L541" s="35">
        <v>8.3000000000000007</v>
      </c>
      <c r="M541" s="35"/>
      <c r="N541" s="35">
        <v>7.95</v>
      </c>
      <c r="O541" s="12">
        <v>0</v>
      </c>
      <c r="P541" s="12">
        <v>10.416666666666671</v>
      </c>
      <c r="Q541" s="35">
        <v>707.59088571428572</v>
      </c>
      <c r="R541" s="35"/>
      <c r="S541" s="35">
        <v>3.15</v>
      </c>
      <c r="T541" s="35">
        <v>3.4</v>
      </c>
      <c r="U541" s="35"/>
      <c r="V541" s="181">
        <v>3.2749999999999999</v>
      </c>
      <c r="W541" s="12">
        <v>0</v>
      </c>
      <c r="X541" s="12">
        <v>29.70297029702968</v>
      </c>
      <c r="Y541" s="181">
        <v>291.49184285714284</v>
      </c>
    </row>
    <row r="542" spans="1:25">
      <c r="A542" s="168">
        <f t="shared" si="4"/>
        <v>43758</v>
      </c>
      <c r="B542" s="44">
        <v>0.8697557142857143</v>
      </c>
      <c r="C542" s="35">
        <v>3.6</v>
      </c>
      <c r="D542" s="35">
        <v>3.75</v>
      </c>
      <c r="E542" s="35"/>
      <c r="F542" s="35">
        <v>3.6749999999999998</v>
      </c>
      <c r="G542" s="12">
        <v>0</v>
      </c>
      <c r="H542" s="12">
        <v>32.432432432432421</v>
      </c>
      <c r="I542" s="35">
        <v>319.63522499999999</v>
      </c>
      <c r="J542" s="35"/>
      <c r="K542" s="35">
        <v>7.6</v>
      </c>
      <c r="L542" s="35">
        <v>8.3000000000000007</v>
      </c>
      <c r="M542" s="35"/>
      <c r="N542" s="35">
        <v>7.95</v>
      </c>
      <c r="O542" s="12">
        <v>0</v>
      </c>
      <c r="P542" s="12">
        <v>10.416666666666671</v>
      </c>
      <c r="Q542" s="35">
        <v>691.45579285714291</v>
      </c>
      <c r="R542" s="35"/>
      <c r="S542" s="35">
        <v>3.15</v>
      </c>
      <c r="T542" s="35">
        <v>3.4</v>
      </c>
      <c r="U542" s="35"/>
      <c r="V542" s="181">
        <v>3.2749999999999999</v>
      </c>
      <c r="W542" s="12">
        <v>0</v>
      </c>
      <c r="X542" s="12">
        <v>31</v>
      </c>
      <c r="Y542" s="181">
        <v>284.84499642857145</v>
      </c>
    </row>
    <row r="543" spans="1:25">
      <c r="A543" s="168">
        <f t="shared" si="4"/>
        <v>43765</v>
      </c>
      <c r="B543" s="44">
        <v>0.86330285714285704</v>
      </c>
      <c r="C543" s="35">
        <v>3.6</v>
      </c>
      <c r="D543" s="35">
        <v>3.75</v>
      </c>
      <c r="E543" s="35"/>
      <c r="F543" s="35">
        <v>3.6749999999999998</v>
      </c>
      <c r="G543" s="12">
        <v>0</v>
      </c>
      <c r="H543" s="12">
        <v>32.432432432432421</v>
      </c>
      <c r="I543" s="35">
        <v>317.26379999999995</v>
      </c>
      <c r="J543" s="35"/>
      <c r="K543" s="35">
        <v>7.75</v>
      </c>
      <c r="L543" s="35">
        <v>8.3000000000000007</v>
      </c>
      <c r="M543" s="35"/>
      <c r="N543" s="35">
        <v>8.0250000000000004</v>
      </c>
      <c r="O543" s="12">
        <v>0.94339622641510346</v>
      </c>
      <c r="P543" s="12">
        <v>13.028169014084526</v>
      </c>
      <c r="Q543" s="35">
        <v>692.80054285714277</v>
      </c>
      <c r="R543" s="35"/>
      <c r="S543" s="35">
        <v>3.15</v>
      </c>
      <c r="T543" s="35">
        <v>3.4</v>
      </c>
      <c r="U543" s="35"/>
      <c r="V543" s="181">
        <v>3.2749999999999999</v>
      </c>
      <c r="W543" s="12">
        <v>0</v>
      </c>
      <c r="X543" s="12">
        <v>31</v>
      </c>
      <c r="Y543" s="181">
        <v>282.73168571428567</v>
      </c>
    </row>
    <row r="544" spans="1:25">
      <c r="A544" s="168">
        <f t="shared" si="4"/>
        <v>43772</v>
      </c>
      <c r="B544" s="44">
        <v>0.86228285714285724</v>
      </c>
      <c r="C544" s="35">
        <v>3.6</v>
      </c>
      <c r="D544" s="35">
        <v>3.75</v>
      </c>
      <c r="E544" s="35"/>
      <c r="F544" s="35">
        <v>3.6749999999999998</v>
      </c>
      <c r="G544" s="12">
        <v>0</v>
      </c>
      <c r="H544" s="12">
        <v>32.432432432432421</v>
      </c>
      <c r="I544" s="35">
        <v>316.88895000000002</v>
      </c>
      <c r="J544" s="35"/>
      <c r="K544" s="35">
        <v>7.75</v>
      </c>
      <c r="L544" s="35">
        <v>8.3000000000000007</v>
      </c>
      <c r="M544" s="35"/>
      <c r="N544" s="35">
        <v>8.0250000000000004</v>
      </c>
      <c r="O544" s="12">
        <v>0</v>
      </c>
      <c r="P544" s="12">
        <v>13.028169014084526</v>
      </c>
      <c r="Q544" s="35">
        <v>691.98199285714304</v>
      </c>
      <c r="R544" s="35"/>
      <c r="S544" s="35">
        <v>3.15</v>
      </c>
      <c r="T544" s="35">
        <v>3.4</v>
      </c>
      <c r="U544" s="35"/>
      <c r="V544" s="181">
        <v>3.2749999999999999</v>
      </c>
      <c r="W544" s="12">
        <v>0</v>
      </c>
      <c r="X544" s="12">
        <v>31</v>
      </c>
      <c r="Y544" s="181">
        <v>282.39763571428574</v>
      </c>
    </row>
    <row r="545" spans="1:25">
      <c r="A545" s="168">
        <f t="shared" si="4"/>
        <v>43779</v>
      </c>
      <c r="B545" s="44">
        <v>0.86182857142857139</v>
      </c>
      <c r="C545" s="35">
        <v>3.6</v>
      </c>
      <c r="D545" s="35">
        <v>3.75</v>
      </c>
      <c r="E545" s="35"/>
      <c r="F545" s="35">
        <v>3.6749999999999998</v>
      </c>
      <c r="G545" s="12">
        <v>0</v>
      </c>
      <c r="H545" s="12">
        <v>32.432432432432421</v>
      </c>
      <c r="I545" s="35">
        <v>316.72199999999992</v>
      </c>
      <c r="J545" s="35"/>
      <c r="K545" s="35">
        <v>6.95</v>
      </c>
      <c r="L545" s="35">
        <v>8.3000000000000007</v>
      </c>
      <c r="M545" s="35"/>
      <c r="N545" s="35">
        <v>7.625</v>
      </c>
      <c r="O545" s="12">
        <v>-4.9844236760124545</v>
      </c>
      <c r="P545" s="12">
        <v>7.3943661971831034</v>
      </c>
      <c r="Q545" s="35">
        <v>657.14428571428562</v>
      </c>
      <c r="R545" s="35"/>
      <c r="S545" s="35">
        <v>3.15</v>
      </c>
      <c r="T545" s="35">
        <v>3.4</v>
      </c>
      <c r="U545" s="35"/>
      <c r="V545" s="181">
        <v>3.2749999999999999</v>
      </c>
      <c r="W545" s="12">
        <v>0</v>
      </c>
      <c r="X545" s="12">
        <v>31</v>
      </c>
      <c r="Y545" s="181">
        <v>282.2488571428571</v>
      </c>
    </row>
    <row r="546" spans="1:25">
      <c r="A546" s="168">
        <f t="shared" si="4"/>
        <v>43786</v>
      </c>
      <c r="B546" s="44">
        <v>0.8577771428571429</v>
      </c>
      <c r="C546" s="35">
        <v>3.7</v>
      </c>
      <c r="D546" s="35">
        <v>3.85</v>
      </c>
      <c r="E546" s="35"/>
      <c r="F546" s="35">
        <v>3.7750000000000004</v>
      </c>
      <c r="G546" s="12">
        <v>2.7210884353741704</v>
      </c>
      <c r="H546" s="12">
        <v>36.036036036036052</v>
      </c>
      <c r="I546" s="35">
        <v>323.81087142857143</v>
      </c>
      <c r="J546" s="35"/>
      <c r="K546" s="35">
        <v>6.99</v>
      </c>
      <c r="L546" s="35">
        <v>8.3000000000000007</v>
      </c>
      <c r="M546" s="35"/>
      <c r="N546" s="35">
        <v>7.6450000000000005</v>
      </c>
      <c r="O546" s="12">
        <v>0.26229508196722406</v>
      </c>
      <c r="P546" s="12">
        <v>5.0859106529209726</v>
      </c>
      <c r="Q546" s="35">
        <v>655.77062571428576</v>
      </c>
      <c r="R546" s="35"/>
      <c r="S546" s="35">
        <v>3.3</v>
      </c>
      <c r="T546" s="35">
        <v>3.5</v>
      </c>
      <c r="U546" s="35"/>
      <c r="V546" s="181">
        <v>3.4</v>
      </c>
      <c r="W546" s="12">
        <v>3.8167938931297698</v>
      </c>
      <c r="X546" s="12">
        <v>36</v>
      </c>
      <c r="Y546" s="181">
        <v>291.64422857142858</v>
      </c>
    </row>
    <row r="547" spans="1:25">
      <c r="A547" s="168">
        <f t="shared" si="4"/>
        <v>43793</v>
      </c>
      <c r="B547" s="44">
        <v>0.85683714285714274</v>
      </c>
      <c r="C547" s="35">
        <v>3.9</v>
      </c>
      <c r="D547" s="35">
        <v>4.05</v>
      </c>
      <c r="E547" s="35"/>
      <c r="F547" s="35">
        <v>3.9749999999999996</v>
      </c>
      <c r="G547" s="12">
        <v>5.2980132450330899</v>
      </c>
      <c r="H547" s="12">
        <v>43.243243243243256</v>
      </c>
      <c r="I547" s="35">
        <v>340.59276428571417</v>
      </c>
      <c r="J547" s="35"/>
      <c r="K547" s="35">
        <v>6.95</v>
      </c>
      <c r="L547" s="35">
        <v>8.3000000000000007</v>
      </c>
      <c r="M547" s="35"/>
      <c r="N547" s="35">
        <v>7.625</v>
      </c>
      <c r="O547" s="12">
        <v>-0.26160889470241955</v>
      </c>
      <c r="P547" s="12">
        <v>-1.2944983818770197</v>
      </c>
      <c r="Q547" s="35">
        <v>653.33832142857136</v>
      </c>
      <c r="R547" s="35"/>
      <c r="S547" s="35">
        <v>3.6</v>
      </c>
      <c r="T547" s="35">
        <v>3.8</v>
      </c>
      <c r="U547" s="35"/>
      <c r="V547" s="181">
        <v>3.7</v>
      </c>
      <c r="W547" s="12">
        <v>8.8235294117647243</v>
      </c>
      <c r="X547" s="12">
        <v>48</v>
      </c>
      <c r="Y547" s="181">
        <v>317.02974285714282</v>
      </c>
    </row>
    <row r="548" spans="1:25">
      <c r="A548" s="168">
        <f t="shared" si="4"/>
        <v>43800</v>
      </c>
      <c r="B548" s="44">
        <v>0.8546999999999999</v>
      </c>
      <c r="C548" s="35">
        <v>4.05</v>
      </c>
      <c r="D548" s="35">
        <v>4.2</v>
      </c>
      <c r="E548" s="35"/>
      <c r="F548" s="35">
        <v>4.125</v>
      </c>
      <c r="G548" s="12">
        <v>3.7735849056603712</v>
      </c>
      <c r="H548" s="12">
        <v>48.648648648648674</v>
      </c>
      <c r="I548" s="35">
        <v>352.56374999999997</v>
      </c>
      <c r="J548" s="35"/>
      <c r="K548" s="35">
        <v>7.2</v>
      </c>
      <c r="L548" s="35">
        <v>8.5</v>
      </c>
      <c r="M548" s="35"/>
      <c r="N548" s="35">
        <v>7.85</v>
      </c>
      <c r="O548" s="12">
        <v>2.9508196721311322</v>
      </c>
      <c r="P548" s="12">
        <v>-1.875</v>
      </c>
      <c r="Q548" s="35">
        <v>670.93949999999984</v>
      </c>
      <c r="R548" s="35"/>
      <c r="S548" s="35">
        <v>3.8</v>
      </c>
      <c r="T548" s="35">
        <v>4.1500000000000004</v>
      </c>
      <c r="U548" s="35"/>
      <c r="V548" s="181">
        <v>3.9750000000000001</v>
      </c>
      <c r="W548" s="12">
        <v>7.4324324324324351</v>
      </c>
      <c r="X548" s="12">
        <v>59</v>
      </c>
      <c r="Y548" s="181">
        <v>339.74324999999999</v>
      </c>
    </row>
    <row r="549" spans="1:25">
      <c r="A549" s="168">
        <f t="shared" si="4"/>
        <v>43807</v>
      </c>
      <c r="B549" s="44">
        <v>0.8480414285714285</v>
      </c>
      <c r="C549" s="35">
        <v>4.2</v>
      </c>
      <c r="D549" s="35">
        <v>4.3499999999999996</v>
      </c>
      <c r="E549" s="35"/>
      <c r="F549" s="35">
        <v>4.2750000000000004</v>
      </c>
      <c r="G549" s="12">
        <v>3.6363636363636402</v>
      </c>
      <c r="H549" s="12">
        <v>54.054054054054092</v>
      </c>
      <c r="I549" s="35">
        <v>362.53771071428571</v>
      </c>
      <c r="J549" s="35"/>
      <c r="K549" s="35">
        <v>7.5</v>
      </c>
      <c r="L549" s="35">
        <v>8.8000000000000007</v>
      </c>
      <c r="M549" s="35"/>
      <c r="N549" s="35">
        <v>8.15</v>
      </c>
      <c r="O549" s="12">
        <v>3.8216560509554114</v>
      </c>
      <c r="P549" s="12">
        <v>1.875</v>
      </c>
      <c r="Q549" s="35">
        <v>691.15376428571426</v>
      </c>
      <c r="R549" s="35"/>
      <c r="S549" s="35">
        <v>4</v>
      </c>
      <c r="T549" s="35">
        <v>4.25</v>
      </c>
      <c r="U549" s="35"/>
      <c r="V549" s="181">
        <v>4.125</v>
      </c>
      <c r="W549" s="12">
        <v>3.7735849056603712</v>
      </c>
      <c r="X549" s="12">
        <v>65</v>
      </c>
      <c r="Y549" s="181">
        <v>349.81708928571425</v>
      </c>
    </row>
    <row r="550" spans="1:25">
      <c r="A550" s="168">
        <f t="shared" si="4"/>
        <v>43814</v>
      </c>
      <c r="B550" s="44">
        <v>0.8407742857142857</v>
      </c>
      <c r="C550" s="35">
        <v>4.25</v>
      </c>
      <c r="D550" s="35">
        <v>4.3499999999999996</v>
      </c>
      <c r="E550" s="35"/>
      <c r="F550" s="35">
        <v>4.3</v>
      </c>
      <c r="G550" s="12">
        <v>0.5847953216374151</v>
      </c>
      <c r="H550" s="12">
        <v>54.954954954954957</v>
      </c>
      <c r="I550" s="35">
        <v>361.53294285714281</v>
      </c>
      <c r="J550" s="35"/>
      <c r="K550" s="35">
        <v>7.8</v>
      </c>
      <c r="L550" s="35">
        <v>9.25</v>
      </c>
      <c r="M550" s="35"/>
      <c r="N550" s="35">
        <v>8.5250000000000004</v>
      </c>
      <c r="O550" s="12">
        <v>4.6012269938650263</v>
      </c>
      <c r="P550" s="12">
        <v>1.4880952380952266</v>
      </c>
      <c r="Q550" s="35">
        <v>716.76007857142861</v>
      </c>
      <c r="R550" s="35"/>
      <c r="S550" s="35">
        <v>4</v>
      </c>
      <c r="T550" s="35">
        <v>4.3</v>
      </c>
      <c r="U550" s="35"/>
      <c r="V550" s="181">
        <v>4.1500000000000004</v>
      </c>
      <c r="W550" s="12">
        <v>0.60606060606060908</v>
      </c>
      <c r="X550" s="12">
        <v>66</v>
      </c>
      <c r="Y550" s="181">
        <v>348.9213285714286</v>
      </c>
    </row>
    <row r="551" spans="1:25">
      <c r="A551" s="168">
        <f t="shared" si="4"/>
        <v>43821</v>
      </c>
      <c r="B551" s="44">
        <v>0.84580714285714287</v>
      </c>
      <c r="C551" s="35">
        <v>4.25</v>
      </c>
      <c r="D551" s="35">
        <v>4.3499999999999996</v>
      </c>
      <c r="E551" s="35"/>
      <c r="F551" s="35">
        <v>4.3</v>
      </c>
      <c r="G551" s="12">
        <v>0</v>
      </c>
      <c r="H551" s="12">
        <v>54.954954954954957</v>
      </c>
      <c r="I551" s="35">
        <v>363.69707142857146</v>
      </c>
      <c r="J551" s="35"/>
      <c r="K551" s="35">
        <v>8.5</v>
      </c>
      <c r="L551" s="35">
        <v>9.5</v>
      </c>
      <c r="M551" s="35"/>
      <c r="N551" s="35">
        <v>9</v>
      </c>
      <c r="O551" s="12">
        <v>5.5718475073313698</v>
      </c>
      <c r="P551" s="12">
        <v>2.857142857142847</v>
      </c>
      <c r="Q551" s="35">
        <v>761.22642857142853</v>
      </c>
      <c r="R551" s="35"/>
      <c r="S551" s="35">
        <v>4</v>
      </c>
      <c r="T551" s="35">
        <v>4.3</v>
      </c>
      <c r="U551" s="35"/>
      <c r="V551" s="181">
        <v>4.1500000000000004</v>
      </c>
      <c r="W551" s="12">
        <v>0</v>
      </c>
      <c r="X551" s="12">
        <v>69.387755102040813</v>
      </c>
      <c r="Y551" s="181">
        <v>351.00996428571432</v>
      </c>
    </row>
    <row r="552" spans="1:25">
      <c r="A552" s="168">
        <f t="shared" si="4"/>
        <v>43828</v>
      </c>
      <c r="B552" s="44">
        <v>0.85385714285714287</v>
      </c>
      <c r="C552" s="35">
        <v>4.25</v>
      </c>
      <c r="D552" s="35">
        <v>4.3499999999999996</v>
      </c>
      <c r="E552" s="35"/>
      <c r="F552" s="35">
        <v>4.3</v>
      </c>
      <c r="G552" s="12">
        <v>0</v>
      </c>
      <c r="H552" s="12">
        <v>54.954954954954957</v>
      </c>
      <c r="I552" s="35">
        <v>367.15857142857141</v>
      </c>
      <c r="J552" s="35"/>
      <c r="K552" s="35">
        <v>8.5</v>
      </c>
      <c r="L552" s="35">
        <v>9.5</v>
      </c>
      <c r="M552" s="35"/>
      <c r="N552" s="35">
        <v>9</v>
      </c>
      <c r="O552" s="12">
        <v>0</v>
      </c>
      <c r="P552" s="12">
        <v>2.857142857142847</v>
      </c>
      <c r="Q552" s="35">
        <v>768.47142857142853</v>
      </c>
      <c r="R552" s="35"/>
      <c r="S552" s="35">
        <v>4</v>
      </c>
      <c r="T552" s="35">
        <v>4.3</v>
      </c>
      <c r="U552" s="35"/>
      <c r="V552" s="181">
        <v>4.1500000000000004</v>
      </c>
      <c r="W552" s="12">
        <v>0</v>
      </c>
      <c r="X552" s="12">
        <v>69.387755102040813</v>
      </c>
      <c r="Y552" s="181">
        <v>354.35071428571433</v>
      </c>
    </row>
    <row r="553" spans="1:25">
      <c r="A553" s="168">
        <f t="shared" si="4"/>
        <v>43835</v>
      </c>
      <c r="B553" s="44">
        <v>0.85079428571428561</v>
      </c>
      <c r="C553" s="35">
        <v>4.1500000000000004</v>
      </c>
      <c r="D553" s="35">
        <v>4.25</v>
      </c>
      <c r="E553" s="35"/>
      <c r="F553" s="35">
        <v>4.2</v>
      </c>
      <c r="G553" s="12">
        <v>-2.3255813953488342</v>
      </c>
      <c r="H553" s="12">
        <v>51.351351351351354</v>
      </c>
      <c r="I553" s="35">
        <v>357.33359999999999</v>
      </c>
      <c r="J553" s="35"/>
      <c r="K553" s="35">
        <v>8.5</v>
      </c>
      <c r="L553" s="35">
        <v>9.5</v>
      </c>
      <c r="M553" s="35"/>
      <c r="N553" s="35">
        <v>9</v>
      </c>
      <c r="O553" s="12">
        <v>0</v>
      </c>
      <c r="P553" s="12">
        <v>4.3478260869565162</v>
      </c>
      <c r="Q553" s="35">
        <v>765.714857142857</v>
      </c>
      <c r="R553" s="35"/>
      <c r="S553" s="35">
        <v>3.9</v>
      </c>
      <c r="T553" s="35">
        <v>4.2</v>
      </c>
      <c r="U553" s="35"/>
      <c r="V553" s="181">
        <v>4.05</v>
      </c>
      <c r="W553" s="12">
        <v>-2.409638554216869</v>
      </c>
      <c r="X553" s="12">
        <v>65.306122448979579</v>
      </c>
      <c r="Y553" s="181">
        <v>344.57168571428565</v>
      </c>
    </row>
    <row r="554" spans="1:25">
      <c r="A554" s="168">
        <f t="shared" si="4"/>
        <v>43842</v>
      </c>
      <c r="B554" s="44">
        <v>0.85040857142857129</v>
      </c>
      <c r="C554" s="35">
        <v>4.1500000000000004</v>
      </c>
      <c r="D554" s="35">
        <v>4.25</v>
      </c>
      <c r="E554" s="35"/>
      <c r="F554" s="35">
        <v>4.2</v>
      </c>
      <c r="G554" s="12">
        <v>0</v>
      </c>
      <c r="H554" s="12">
        <v>51.351351351351354</v>
      </c>
      <c r="I554" s="35">
        <v>357.17159999999996</v>
      </c>
      <c r="J554" s="35"/>
      <c r="K554" s="35">
        <v>8</v>
      </c>
      <c r="L554" s="35">
        <v>9</v>
      </c>
      <c r="M554" s="35"/>
      <c r="N554" s="35">
        <v>8.5</v>
      </c>
      <c r="O554" s="12">
        <v>-5.5555555555555571</v>
      </c>
      <c r="P554" s="12">
        <v>7.9365079365079367</v>
      </c>
      <c r="Q554" s="35">
        <v>722.84728571428559</v>
      </c>
      <c r="R554" s="35"/>
      <c r="S554" s="35">
        <v>3.9</v>
      </c>
      <c r="T554" s="35">
        <v>4.2</v>
      </c>
      <c r="U554" s="35"/>
      <c r="V554" s="181">
        <v>4.05</v>
      </c>
      <c r="W554" s="12">
        <v>0</v>
      </c>
      <c r="X554" s="12">
        <v>65.306122448979579</v>
      </c>
      <c r="Y554" s="181">
        <v>344.41547142857132</v>
      </c>
    </row>
    <row r="555" spans="1:25">
      <c r="A555" s="168">
        <f t="shared" si="4"/>
        <v>43849</v>
      </c>
      <c r="B555" s="44">
        <v>0.85364428571428574</v>
      </c>
      <c r="C555" s="35">
        <v>3.95</v>
      </c>
      <c r="D555" s="35">
        <v>4.0999999999999996</v>
      </c>
      <c r="E555" s="35"/>
      <c r="F555" s="35">
        <v>4.0250000000000004</v>
      </c>
      <c r="G555" s="12">
        <v>-4.1666666666666572</v>
      </c>
      <c r="H555" s="12">
        <v>45.045045045045072</v>
      </c>
      <c r="I555" s="35">
        <v>343.59182500000003</v>
      </c>
      <c r="J555" s="35"/>
      <c r="K555" s="35">
        <v>7.5</v>
      </c>
      <c r="L555" s="35">
        <v>8.8000000000000007</v>
      </c>
      <c r="M555" s="35"/>
      <c r="N555" s="35">
        <v>8.15</v>
      </c>
      <c r="O555" s="12">
        <v>-4.1176470588235219</v>
      </c>
      <c r="P555" s="12">
        <v>7.2368421052631646</v>
      </c>
      <c r="Q555" s="35">
        <v>695.72009285714284</v>
      </c>
      <c r="R555" s="35"/>
      <c r="S555" s="35">
        <v>3.8</v>
      </c>
      <c r="T555" s="35">
        <v>4</v>
      </c>
      <c r="U555" s="35"/>
      <c r="V555" s="181">
        <v>3.9</v>
      </c>
      <c r="W555" s="12">
        <v>-3.7037037037036953</v>
      </c>
      <c r="X555" s="12">
        <v>59.183673469387742</v>
      </c>
      <c r="Y555" s="181">
        <v>332.9212714285714</v>
      </c>
    </row>
    <row r="556" spans="1:25">
      <c r="A556" s="168">
        <f t="shared" si="4"/>
        <v>43856</v>
      </c>
      <c r="B556" s="44">
        <v>0.84711285714285722</v>
      </c>
      <c r="C556" s="35">
        <v>3.8</v>
      </c>
      <c r="D556" s="35">
        <v>4</v>
      </c>
      <c r="E556" s="35"/>
      <c r="F556" s="35">
        <v>3.9</v>
      </c>
      <c r="G556" s="12">
        <v>-3.1055900621118013</v>
      </c>
      <c r="H556" s="12">
        <v>40.540540540540547</v>
      </c>
      <c r="I556" s="35">
        <v>330.37401428571428</v>
      </c>
      <c r="J556" s="35"/>
      <c r="K556" s="35">
        <v>7.3</v>
      </c>
      <c r="L556" s="35">
        <v>8.5</v>
      </c>
      <c r="M556" s="35"/>
      <c r="N556" s="35">
        <v>7.9</v>
      </c>
      <c r="O556" s="12">
        <v>-3.0674846625766889</v>
      </c>
      <c r="P556" s="12">
        <v>7.118644067796609</v>
      </c>
      <c r="Q556" s="35">
        <v>669.21915714285717</v>
      </c>
      <c r="R556" s="35"/>
      <c r="S556" s="35">
        <v>3.6</v>
      </c>
      <c r="T556" s="35">
        <v>3.95</v>
      </c>
      <c r="U556" s="35"/>
      <c r="V556" s="181">
        <v>3.7750000000000004</v>
      </c>
      <c r="W556" s="12">
        <v>-3.2051282051281902</v>
      </c>
      <c r="X556" s="12">
        <v>54.081632653061234</v>
      </c>
      <c r="Y556" s="181">
        <v>319.78510357142864</v>
      </c>
    </row>
    <row r="557" spans="1:25">
      <c r="A557" s="168">
        <f t="shared" si="4"/>
        <v>43863</v>
      </c>
      <c r="B557" s="44">
        <v>0.8434100000000001</v>
      </c>
      <c r="C557" s="35">
        <v>3.75</v>
      </c>
      <c r="D557" s="35">
        <v>4</v>
      </c>
      <c r="E557" s="35"/>
      <c r="F557" s="35">
        <v>3.875</v>
      </c>
      <c r="G557" s="12">
        <v>-0.6410256410256352</v>
      </c>
      <c r="H557" s="12">
        <v>39.639639639639626</v>
      </c>
      <c r="I557" s="35">
        <v>326.82137500000005</v>
      </c>
      <c r="J557" s="35"/>
      <c r="K557" s="35">
        <v>7.3</v>
      </c>
      <c r="L557" s="35">
        <v>8.5</v>
      </c>
      <c r="M557" s="35"/>
      <c r="N557" s="35">
        <v>7.9</v>
      </c>
      <c r="O557" s="12">
        <v>0</v>
      </c>
      <c r="P557" s="12">
        <v>6.3973063973064086</v>
      </c>
      <c r="Q557" s="35">
        <v>666.29390000000012</v>
      </c>
      <c r="R557" s="35"/>
      <c r="S557" s="35">
        <v>3.6</v>
      </c>
      <c r="T557" s="35">
        <v>3.9</v>
      </c>
      <c r="U557" s="35"/>
      <c r="V557" s="181">
        <v>3.75</v>
      </c>
      <c r="W557" s="12">
        <v>-0.66225165562914867</v>
      </c>
      <c r="X557" s="12">
        <v>53.061224489795904</v>
      </c>
      <c r="Y557" s="181">
        <v>316.27875000000006</v>
      </c>
    </row>
    <row r="558" spans="1:25">
      <c r="A558" s="168">
        <f t="shared" si="4"/>
        <v>43870</v>
      </c>
      <c r="B558" s="44">
        <v>0.84649857142857143</v>
      </c>
      <c r="C558" s="35">
        <v>3.75</v>
      </c>
      <c r="D558" s="35">
        <v>4</v>
      </c>
      <c r="E558" s="35"/>
      <c r="F558" s="35">
        <v>3.875</v>
      </c>
      <c r="G558" s="12">
        <v>0</v>
      </c>
      <c r="H558" s="12">
        <v>39.639639639639626</v>
      </c>
      <c r="I558" s="35">
        <v>328.0181964285714</v>
      </c>
      <c r="J558" s="35"/>
      <c r="K558" s="35">
        <v>7.3</v>
      </c>
      <c r="L558" s="35">
        <v>8.5</v>
      </c>
      <c r="M558" s="35"/>
      <c r="N558" s="35">
        <v>7.9</v>
      </c>
      <c r="O558" s="12">
        <v>0</v>
      </c>
      <c r="P558" s="12">
        <v>5.3333333333333428</v>
      </c>
      <c r="Q558" s="35">
        <v>668.73387142857143</v>
      </c>
      <c r="R558" s="35"/>
      <c r="S558" s="35">
        <v>3.6</v>
      </c>
      <c r="T558" s="35">
        <v>3.9</v>
      </c>
      <c r="U558" s="35"/>
      <c r="V558" s="181">
        <v>3.75</v>
      </c>
      <c r="W558" s="12">
        <v>0</v>
      </c>
      <c r="X558" s="12">
        <v>53.061224489795904</v>
      </c>
      <c r="Y558" s="181">
        <v>317.43696428571428</v>
      </c>
    </row>
    <row r="559" spans="1:25">
      <c r="A559" s="168">
        <f t="shared" si="4"/>
        <v>43877</v>
      </c>
      <c r="B559" s="44">
        <v>0.83931714285714309</v>
      </c>
      <c r="C559" s="35">
        <v>3.8</v>
      </c>
      <c r="D559" s="35">
        <v>4</v>
      </c>
      <c r="E559" s="35"/>
      <c r="F559" s="35">
        <v>3.9</v>
      </c>
      <c r="G559" s="12">
        <v>0.64516129032257652</v>
      </c>
      <c r="H559" s="12">
        <v>35.65217391304347</v>
      </c>
      <c r="I559" s="35">
        <v>327.33368571428582</v>
      </c>
      <c r="J559" s="35"/>
      <c r="K559" s="35">
        <v>7.3</v>
      </c>
      <c r="L559" s="35">
        <v>8.5</v>
      </c>
      <c r="M559" s="35"/>
      <c r="N559" s="35">
        <v>7.9</v>
      </c>
      <c r="O559" s="12">
        <v>0</v>
      </c>
      <c r="P559" s="12">
        <v>5.3333333333333428</v>
      </c>
      <c r="Q559" s="35">
        <v>663.0605428571431</v>
      </c>
      <c r="R559" s="35"/>
      <c r="S559" s="35">
        <v>3.6</v>
      </c>
      <c r="T559" s="35">
        <v>3.9</v>
      </c>
      <c r="U559" s="35"/>
      <c r="V559" s="181">
        <v>3.75</v>
      </c>
      <c r="W559" s="12">
        <v>0</v>
      </c>
      <c r="X559" s="12">
        <v>50</v>
      </c>
      <c r="Y559" s="181">
        <v>314.74392857142868</v>
      </c>
    </row>
    <row r="560" spans="1:25">
      <c r="A560" s="168">
        <f t="shared" si="4"/>
        <v>43884</v>
      </c>
      <c r="B560" s="44">
        <v>0.83348428571428557</v>
      </c>
      <c r="C560" s="35">
        <v>3.9</v>
      </c>
      <c r="D560" s="35">
        <v>4.0999999999999996</v>
      </c>
      <c r="E560" s="35"/>
      <c r="F560" s="35">
        <v>4</v>
      </c>
      <c r="G560" s="12">
        <v>2.5641025641025834</v>
      </c>
      <c r="H560" s="12">
        <v>39.130434782608688</v>
      </c>
      <c r="I560" s="35">
        <v>333.39371428571422</v>
      </c>
      <c r="J560" s="35"/>
      <c r="K560" s="35">
        <v>7.4</v>
      </c>
      <c r="L560" s="35">
        <v>8.5</v>
      </c>
      <c r="M560" s="35"/>
      <c r="N560" s="35">
        <v>7.95</v>
      </c>
      <c r="O560" s="12">
        <v>0.63291139240506311</v>
      </c>
      <c r="P560" s="12">
        <v>4.6052631578947398</v>
      </c>
      <c r="Q560" s="35">
        <v>662.62000714285705</v>
      </c>
      <c r="R560" s="35"/>
      <c r="S560" s="35">
        <v>3.7</v>
      </c>
      <c r="T560" s="35">
        <v>3.95</v>
      </c>
      <c r="U560" s="35"/>
      <c r="V560" s="181">
        <v>3.8250000000000002</v>
      </c>
      <c r="W560" s="12">
        <v>2</v>
      </c>
      <c r="X560" s="12">
        <v>53</v>
      </c>
      <c r="Y560" s="181">
        <v>318.80773928571426</v>
      </c>
    </row>
    <row r="561" spans="1:25">
      <c r="A561" s="168">
        <f t="shared" ref="A561:A624" si="5">A560+7</f>
        <v>43891</v>
      </c>
      <c r="B561" s="44">
        <v>0.84392571428571439</v>
      </c>
      <c r="C561" s="35">
        <v>3.9</v>
      </c>
      <c r="D561" s="35">
        <v>4.1500000000000004</v>
      </c>
      <c r="E561" s="35"/>
      <c r="F561" s="35">
        <v>4.0250000000000004</v>
      </c>
      <c r="G561" s="12">
        <v>0.62500000000001421</v>
      </c>
      <c r="H561" s="12">
        <v>40</v>
      </c>
      <c r="I561" s="35">
        <v>339.6801000000001</v>
      </c>
      <c r="J561" s="35"/>
      <c r="K561" s="35">
        <v>7.5</v>
      </c>
      <c r="L561" s="35">
        <v>8.5</v>
      </c>
      <c r="M561" s="35"/>
      <c r="N561" s="35">
        <v>8</v>
      </c>
      <c r="O561" s="12">
        <v>0.62893081761006897</v>
      </c>
      <c r="P561" s="12">
        <v>1.5873015873015817</v>
      </c>
      <c r="Q561" s="35">
        <v>675.14057142857155</v>
      </c>
      <c r="R561" s="35"/>
      <c r="S561" s="35">
        <v>3.75</v>
      </c>
      <c r="T561" s="35">
        <v>3.95</v>
      </c>
      <c r="U561" s="35"/>
      <c r="V561" s="181">
        <v>3.85</v>
      </c>
      <c r="W561" s="12">
        <v>0.65359477124182774</v>
      </c>
      <c r="X561" s="12">
        <v>54</v>
      </c>
      <c r="Y561" s="181">
        <v>324.91140000000007</v>
      </c>
    </row>
    <row r="562" spans="1:25">
      <c r="A562" s="168">
        <f t="shared" si="5"/>
        <v>43898</v>
      </c>
      <c r="B562" s="44">
        <v>0.86755428571428561</v>
      </c>
      <c r="C562" s="35">
        <v>4</v>
      </c>
      <c r="D562" s="35">
        <v>4.25</v>
      </c>
      <c r="E562" s="35"/>
      <c r="F562" s="35">
        <v>4.125</v>
      </c>
      <c r="G562" s="12">
        <v>2.4844720496894297</v>
      </c>
      <c r="H562" s="12">
        <v>43.478260869565219</v>
      </c>
      <c r="I562" s="35">
        <v>357.86614285714279</v>
      </c>
      <c r="J562" s="35"/>
      <c r="K562" s="35">
        <v>7.5</v>
      </c>
      <c r="L562" s="35">
        <v>8.5</v>
      </c>
      <c r="M562" s="35"/>
      <c r="N562" s="35">
        <v>8</v>
      </c>
      <c r="O562" s="12">
        <v>0</v>
      </c>
      <c r="P562" s="12">
        <v>1.5873015873015817</v>
      </c>
      <c r="Q562" s="35">
        <v>694.04342857142854</v>
      </c>
      <c r="R562" s="35"/>
      <c r="S562" s="35">
        <v>3.85</v>
      </c>
      <c r="T562" s="35">
        <v>4</v>
      </c>
      <c r="U562" s="35"/>
      <c r="V562" s="181">
        <v>3.9249999999999998</v>
      </c>
      <c r="W562" s="12">
        <v>1.9480519480519405</v>
      </c>
      <c r="X562" s="12">
        <v>56.999999999999972</v>
      </c>
      <c r="Y562" s="181">
        <v>340.51505714285713</v>
      </c>
    </row>
    <row r="563" spans="1:25">
      <c r="A563" s="168">
        <f t="shared" si="5"/>
        <v>43905</v>
      </c>
      <c r="B563" s="44">
        <v>0.88055142857142854</v>
      </c>
      <c r="C563" s="35">
        <v>4</v>
      </c>
      <c r="D563" s="35">
        <v>4.25</v>
      </c>
      <c r="E563" s="35"/>
      <c r="F563" s="35">
        <v>4.125</v>
      </c>
      <c r="G563" s="12">
        <v>0</v>
      </c>
      <c r="H563" s="12">
        <v>43.478260869565219</v>
      </c>
      <c r="I563" s="35">
        <v>363.22746428571429</v>
      </c>
      <c r="J563" s="35"/>
      <c r="K563" s="35">
        <v>6.99</v>
      </c>
      <c r="L563" s="35">
        <v>8.5</v>
      </c>
      <c r="M563" s="35"/>
      <c r="N563" s="35">
        <v>7.7450000000000001</v>
      </c>
      <c r="O563" s="12">
        <v>-3.1875</v>
      </c>
      <c r="P563" s="12">
        <v>-1.6507936507936449</v>
      </c>
      <c r="Q563" s="35">
        <v>681.9870814285714</v>
      </c>
      <c r="R563" s="35"/>
      <c r="S563" s="35">
        <v>3.85</v>
      </c>
      <c r="T563" s="35">
        <v>4</v>
      </c>
      <c r="U563" s="35"/>
      <c r="V563" s="181">
        <v>3.9249999999999998</v>
      </c>
      <c r="W563" s="12">
        <v>0</v>
      </c>
      <c r="X563" s="12">
        <v>56.999999999999972</v>
      </c>
      <c r="Y563" s="181">
        <v>345.61643571428567</v>
      </c>
    </row>
    <row r="564" spans="1:25">
      <c r="A564" s="168">
        <f t="shared" si="5"/>
        <v>43912</v>
      </c>
      <c r="B564" s="44">
        <v>0.91148857142857143</v>
      </c>
      <c r="C564" s="35">
        <v>3.9</v>
      </c>
      <c r="D564" s="35">
        <v>4.1500000000000004</v>
      </c>
      <c r="E564" s="35"/>
      <c r="F564" s="35">
        <v>4.0250000000000004</v>
      </c>
      <c r="G564" s="12">
        <v>-2.4242424242424221</v>
      </c>
      <c r="H564" s="12">
        <v>37.606837606837615</v>
      </c>
      <c r="I564" s="35">
        <v>366.87415000000004</v>
      </c>
      <c r="J564" s="35"/>
      <c r="K564" s="35">
        <v>6.79</v>
      </c>
      <c r="L564" s="35">
        <v>8.3000000000000007</v>
      </c>
      <c r="M564" s="35"/>
      <c r="N564" s="35">
        <v>7.5449999999999999</v>
      </c>
      <c r="O564" s="12">
        <v>-2.5823111684958064</v>
      </c>
      <c r="P564" s="12">
        <v>-4.1904761904761898</v>
      </c>
      <c r="Q564" s="35">
        <v>687.71812714285716</v>
      </c>
      <c r="R564" s="35"/>
      <c r="S564" s="35">
        <v>3.75</v>
      </c>
      <c r="T564" s="35">
        <v>3.9</v>
      </c>
      <c r="U564" s="35"/>
      <c r="V564" s="181">
        <v>3.8250000000000002</v>
      </c>
      <c r="W564" s="12">
        <v>-2.5477707006369315</v>
      </c>
      <c r="X564" s="12">
        <v>50.000000000000028</v>
      </c>
      <c r="Y564" s="181">
        <v>348.6443785714286</v>
      </c>
    </row>
    <row r="565" spans="1:25">
      <c r="A565" s="168">
        <f t="shared" si="5"/>
        <v>43919</v>
      </c>
      <c r="B565" s="44">
        <v>0.91204999999999992</v>
      </c>
      <c r="C565" s="35">
        <v>3.85</v>
      </c>
      <c r="D565" s="35">
        <v>4.0999999999999996</v>
      </c>
      <c r="E565" s="35"/>
      <c r="F565" s="35">
        <v>3.9749999999999996</v>
      </c>
      <c r="G565" s="12">
        <v>-1.2422360248447291</v>
      </c>
      <c r="H565" s="12">
        <v>29.268292682926813</v>
      </c>
      <c r="I565" s="35">
        <v>362.53987499999994</v>
      </c>
      <c r="J565" s="35"/>
      <c r="K565" s="35">
        <v>6.5</v>
      </c>
      <c r="L565" s="35">
        <v>8</v>
      </c>
      <c r="M565" s="35"/>
      <c r="N565" s="35">
        <v>7.25</v>
      </c>
      <c r="O565" s="12">
        <v>-3.909874088800521</v>
      </c>
      <c r="P565" s="12">
        <v>-8.2278481012658204</v>
      </c>
      <c r="Q565" s="35">
        <v>661.23624999999993</v>
      </c>
      <c r="R565" s="35"/>
      <c r="S565" s="35">
        <v>3.7</v>
      </c>
      <c r="T565" s="35">
        <v>3.9</v>
      </c>
      <c r="U565" s="35"/>
      <c r="V565" s="181">
        <v>3.8</v>
      </c>
      <c r="W565" s="12">
        <v>-0.65359477124184195</v>
      </c>
      <c r="X565" s="12">
        <v>43.396226415094333</v>
      </c>
      <c r="Y565" s="181">
        <v>346.57899999999995</v>
      </c>
    </row>
    <row r="566" spans="1:25">
      <c r="A566" s="168">
        <f t="shared" si="5"/>
        <v>43926</v>
      </c>
      <c r="B566" s="44">
        <v>0.88454857142857135</v>
      </c>
      <c r="C566" s="35">
        <v>3.85</v>
      </c>
      <c r="D566" s="35">
        <v>4.0999999999999996</v>
      </c>
      <c r="E566" s="35"/>
      <c r="F566" s="35">
        <v>3.9749999999999996</v>
      </c>
      <c r="G566" s="12">
        <v>0</v>
      </c>
      <c r="H566" s="12">
        <v>24.218749999999972</v>
      </c>
      <c r="I566" s="35">
        <v>351.60805714285709</v>
      </c>
      <c r="J566" s="35"/>
      <c r="K566" s="35">
        <v>6.5</v>
      </c>
      <c r="L566" s="35">
        <v>8</v>
      </c>
      <c r="M566" s="35"/>
      <c r="N566" s="35">
        <v>7.25</v>
      </c>
      <c r="O566" s="12">
        <v>0</v>
      </c>
      <c r="P566" s="12">
        <v>-9.375</v>
      </c>
      <c r="Q566" s="35">
        <v>641.29771428571428</v>
      </c>
      <c r="R566" s="35"/>
      <c r="S566" s="35">
        <v>3.7</v>
      </c>
      <c r="T566" s="35">
        <v>3.9</v>
      </c>
      <c r="U566" s="35"/>
      <c r="V566" s="181">
        <v>3.8</v>
      </c>
      <c r="W566" s="12">
        <v>0</v>
      </c>
      <c r="X566" s="12">
        <v>33.333333333333314</v>
      </c>
      <c r="Y566" s="181">
        <v>336.12845714285709</v>
      </c>
    </row>
    <row r="567" spans="1:25">
      <c r="A567" s="168">
        <f t="shared" si="5"/>
        <v>43933</v>
      </c>
      <c r="B567" s="44">
        <v>0.87769428571428587</v>
      </c>
      <c r="C567" s="35">
        <v>3.85</v>
      </c>
      <c r="D567" s="35">
        <v>4.0999999999999996</v>
      </c>
      <c r="E567" s="35"/>
      <c r="F567" s="35">
        <v>3.9749999999999996</v>
      </c>
      <c r="G567" s="12">
        <v>0</v>
      </c>
      <c r="H567" s="12">
        <v>16.911764705882334</v>
      </c>
      <c r="I567" s="35">
        <v>348.88347857142861</v>
      </c>
      <c r="J567" s="35"/>
      <c r="K567" s="35">
        <v>6.5</v>
      </c>
      <c r="L567" s="35">
        <v>7.75</v>
      </c>
      <c r="M567" s="35"/>
      <c r="N567" s="35">
        <v>7.125</v>
      </c>
      <c r="O567" s="12">
        <v>-1.7241379310344911</v>
      </c>
      <c r="P567" s="12">
        <v>-14.156626506024111</v>
      </c>
      <c r="Q567" s="35">
        <v>625.35717857142868</v>
      </c>
      <c r="R567" s="35"/>
      <c r="S567" s="35">
        <v>3.7</v>
      </c>
      <c r="T567" s="35">
        <v>3.9</v>
      </c>
      <c r="U567" s="35"/>
      <c r="V567" s="181">
        <v>3.8</v>
      </c>
      <c r="W567" s="12">
        <v>0</v>
      </c>
      <c r="X567" s="12">
        <v>23.57723577235771</v>
      </c>
      <c r="Y567" s="181">
        <v>333.52382857142857</v>
      </c>
    </row>
    <row r="568" spans="1:25">
      <c r="A568" s="168">
        <f t="shared" si="5"/>
        <v>43940</v>
      </c>
      <c r="B568" s="44">
        <v>0.87269571428571424</v>
      </c>
      <c r="C568" s="35">
        <v>3.85</v>
      </c>
      <c r="D568" s="35">
        <v>4.05</v>
      </c>
      <c r="E568" s="35"/>
      <c r="F568" s="35">
        <v>3.95</v>
      </c>
      <c r="G568" s="12">
        <v>-0.62893081761005476</v>
      </c>
      <c r="H568" s="12">
        <v>24.409448818897658</v>
      </c>
      <c r="I568" s="35">
        <v>344.71480714285713</v>
      </c>
      <c r="J568" s="35"/>
      <c r="K568" s="35">
        <v>6.5</v>
      </c>
      <c r="L568" s="35">
        <v>7.75</v>
      </c>
      <c r="M568" s="35"/>
      <c r="N568" s="35">
        <v>7.125</v>
      </c>
      <c r="O568" s="12">
        <v>0</v>
      </c>
      <c r="P568" s="12">
        <v>-15.929203539823007</v>
      </c>
      <c r="Q568" s="35">
        <v>621.79569642857132</v>
      </c>
      <c r="R568" s="35"/>
      <c r="S568" s="35">
        <v>3.65</v>
      </c>
      <c r="T568" s="35">
        <v>3.85</v>
      </c>
      <c r="U568" s="35"/>
      <c r="V568" s="181">
        <v>3.75</v>
      </c>
      <c r="W568" s="12">
        <v>-1.3157894736842053</v>
      </c>
      <c r="X568" s="12">
        <v>20</v>
      </c>
      <c r="Y568" s="181">
        <v>327.26089285714284</v>
      </c>
    </row>
    <row r="569" spans="1:25">
      <c r="A569" s="168">
        <f t="shared" si="5"/>
        <v>43947</v>
      </c>
      <c r="B569" s="44">
        <v>0.87508142857142857</v>
      </c>
      <c r="C569" s="35">
        <v>3.75</v>
      </c>
      <c r="D569" s="35">
        <v>4</v>
      </c>
      <c r="E569" s="35"/>
      <c r="F569" s="35">
        <v>3.875</v>
      </c>
      <c r="G569" s="12">
        <v>-1.8987341772151893</v>
      </c>
      <c r="H569" s="12">
        <v>12.318840579710127</v>
      </c>
      <c r="I569" s="35">
        <v>339.09405357142862</v>
      </c>
      <c r="J569" s="35"/>
      <c r="K569" s="35">
        <v>6.5</v>
      </c>
      <c r="L569" s="35">
        <v>7.75</v>
      </c>
      <c r="M569" s="35"/>
      <c r="N569" s="35">
        <v>7.125</v>
      </c>
      <c r="O569" s="12">
        <v>0</v>
      </c>
      <c r="P569" s="12">
        <v>-16.909620991253632</v>
      </c>
      <c r="Q569" s="35">
        <v>623.49551785714277</v>
      </c>
      <c r="R569" s="35"/>
      <c r="S569" s="35">
        <v>3.6</v>
      </c>
      <c r="T569" s="35">
        <v>3.8</v>
      </c>
      <c r="U569" s="35"/>
      <c r="V569" s="181">
        <v>3.7</v>
      </c>
      <c r="W569" s="12">
        <v>-1.3333333333333286</v>
      </c>
      <c r="X569" s="12">
        <v>18.40000000000002</v>
      </c>
      <c r="Y569" s="181">
        <v>323.78012857142858</v>
      </c>
    </row>
    <row r="570" spans="1:25">
      <c r="A570" s="168">
        <f t="shared" si="5"/>
        <v>43954</v>
      </c>
      <c r="B570" s="44">
        <v>0.87133142857142842</v>
      </c>
      <c r="C570" s="35">
        <v>3.6</v>
      </c>
      <c r="D570" s="35">
        <v>3.85</v>
      </c>
      <c r="E570" s="35"/>
      <c r="F570" s="35">
        <v>3.7250000000000001</v>
      </c>
      <c r="G570" s="12">
        <v>-3.8709677419354875</v>
      </c>
      <c r="H570" s="12">
        <v>7.9710144927536106</v>
      </c>
      <c r="I570" s="35">
        <v>324.57095714285708</v>
      </c>
      <c r="J570" s="35"/>
      <c r="K570" s="35">
        <v>6.4</v>
      </c>
      <c r="L570" s="35">
        <v>7.5</v>
      </c>
      <c r="M570" s="35"/>
      <c r="N570" s="35">
        <v>6.95</v>
      </c>
      <c r="O570" s="12">
        <v>-2.4561403508771917</v>
      </c>
      <c r="P570" s="12">
        <v>-18.95043731778425</v>
      </c>
      <c r="Q570" s="35">
        <v>605.57534285714269</v>
      </c>
      <c r="R570" s="35"/>
      <c r="S570" s="35">
        <v>3.45</v>
      </c>
      <c r="T570" s="35">
        <v>3.7</v>
      </c>
      <c r="U570" s="35"/>
      <c r="V570" s="181">
        <v>3.5750000000000002</v>
      </c>
      <c r="W570" s="12">
        <v>-3.3783783783783718</v>
      </c>
      <c r="X570" s="12">
        <v>14.400000000000006</v>
      </c>
      <c r="Y570" s="181">
        <v>311.50098571428566</v>
      </c>
    </row>
    <row r="571" spans="1:25">
      <c r="A571" s="168">
        <f t="shared" si="5"/>
        <v>43961</v>
      </c>
      <c r="B571" s="44">
        <v>0.8738057142857143</v>
      </c>
      <c r="C571" s="35">
        <v>3.45</v>
      </c>
      <c r="D571" s="35">
        <v>3.75</v>
      </c>
      <c r="E571" s="35"/>
      <c r="F571" s="35">
        <v>3.6</v>
      </c>
      <c r="G571" s="12">
        <v>-3.3557046979865675</v>
      </c>
      <c r="H571" s="12">
        <v>16.129032258064527</v>
      </c>
      <c r="I571" s="35">
        <v>314.57005714285719</v>
      </c>
      <c r="J571" s="35"/>
      <c r="K571" s="35">
        <v>6.2</v>
      </c>
      <c r="L571" s="35">
        <v>7.3</v>
      </c>
      <c r="M571" s="35"/>
      <c r="N571" s="35">
        <v>6.75</v>
      </c>
      <c r="O571" s="12">
        <v>-2.8776978417266292</v>
      </c>
      <c r="P571" s="12">
        <v>-20.353982300884951</v>
      </c>
      <c r="Q571" s="35">
        <v>589.81885714285715</v>
      </c>
      <c r="R571" s="35"/>
      <c r="S571" s="35">
        <v>3.35</v>
      </c>
      <c r="T571" s="35">
        <v>3.65</v>
      </c>
      <c r="U571" s="35"/>
      <c r="V571" s="181">
        <v>3.5</v>
      </c>
      <c r="W571" s="12">
        <v>-2.0979020979021072</v>
      </c>
      <c r="X571" s="12">
        <v>12.000000000000014</v>
      </c>
      <c r="Y571" s="181">
        <v>305.83199999999999</v>
      </c>
    </row>
    <row r="572" spans="1:25">
      <c r="A572" s="168">
        <f t="shared" si="5"/>
        <v>43968</v>
      </c>
      <c r="B572" s="44">
        <v>0.88199857142857152</v>
      </c>
      <c r="C572" s="35">
        <v>3.35</v>
      </c>
      <c r="D572" s="35">
        <v>3.6</v>
      </c>
      <c r="E572" s="35"/>
      <c r="F572" s="35">
        <v>3.4750000000000001</v>
      </c>
      <c r="G572" s="12">
        <v>-3.4722222222222143</v>
      </c>
      <c r="H572" s="12">
        <v>-0.7142857142857082</v>
      </c>
      <c r="I572" s="35">
        <v>306.4945035714286</v>
      </c>
      <c r="J572" s="35"/>
      <c r="K572" s="35">
        <v>6.2</v>
      </c>
      <c r="L572" s="35">
        <v>7</v>
      </c>
      <c r="M572" s="35"/>
      <c r="N572" s="35">
        <v>6.6</v>
      </c>
      <c r="O572" s="12">
        <v>-2.2222222222222285</v>
      </c>
      <c r="P572" s="12">
        <v>-22.123893805309734</v>
      </c>
      <c r="Q572" s="35">
        <v>582.11905714285717</v>
      </c>
      <c r="R572" s="35"/>
      <c r="S572" s="35">
        <v>3.25</v>
      </c>
      <c r="T572" s="35">
        <v>3.5</v>
      </c>
      <c r="U572" s="35"/>
      <c r="V572" s="181">
        <v>3.375</v>
      </c>
      <c r="W572" s="12">
        <v>-3.5714285714285694</v>
      </c>
      <c r="X572" s="12">
        <v>8</v>
      </c>
      <c r="Y572" s="181">
        <v>297.67451785714292</v>
      </c>
    </row>
    <row r="573" spans="1:25">
      <c r="A573" s="168">
        <f t="shared" si="5"/>
        <v>43975</v>
      </c>
      <c r="B573" s="44">
        <v>0.8940757142857142</v>
      </c>
      <c r="C573" s="35">
        <v>3.25</v>
      </c>
      <c r="D573" s="35">
        <v>3.5</v>
      </c>
      <c r="E573" s="35"/>
      <c r="F573" s="35">
        <v>3.375</v>
      </c>
      <c r="G573" s="12">
        <v>-2.8776978417266292</v>
      </c>
      <c r="H573" s="12">
        <v>-4.2553191489361808</v>
      </c>
      <c r="I573" s="35">
        <v>301.75055357142855</v>
      </c>
      <c r="J573" s="35"/>
      <c r="K573" s="35">
        <v>6.5</v>
      </c>
      <c r="L573" s="35">
        <v>7.5</v>
      </c>
      <c r="M573" s="35"/>
      <c r="N573" s="35">
        <v>7</v>
      </c>
      <c r="O573" s="12">
        <v>6.0606060606060623</v>
      </c>
      <c r="P573" s="12">
        <v>-16.417910447761201</v>
      </c>
      <c r="Q573" s="35">
        <v>625.85299999999995</v>
      </c>
      <c r="R573" s="35"/>
      <c r="S573" s="35">
        <v>3.2</v>
      </c>
      <c r="T573" s="35">
        <v>3.5</v>
      </c>
      <c r="U573" s="35"/>
      <c r="V573" s="181">
        <v>3.35</v>
      </c>
      <c r="W573" s="12">
        <v>-0.74074074074074758</v>
      </c>
      <c r="X573" s="12">
        <v>7.2000000000000028</v>
      </c>
      <c r="Y573" s="181">
        <v>299.51536428571427</v>
      </c>
    </row>
    <row r="574" spans="1:25">
      <c r="A574" s="168">
        <f t="shared" si="5"/>
        <v>43982</v>
      </c>
      <c r="B574" s="44">
        <v>0.89636428571428561</v>
      </c>
      <c r="C574" s="35">
        <v>3.35</v>
      </c>
      <c r="D574" s="35">
        <v>3.6</v>
      </c>
      <c r="E574" s="35"/>
      <c r="F574" s="35">
        <v>3.4750000000000001</v>
      </c>
      <c r="G574" s="12">
        <v>2.9629629629629619</v>
      </c>
      <c r="H574" s="12">
        <v>-1.418439716312065</v>
      </c>
      <c r="I574" s="35">
        <v>311.48658928571422</v>
      </c>
      <c r="J574" s="35"/>
      <c r="K574" s="35">
        <v>6.75</v>
      </c>
      <c r="L574" s="35">
        <v>7.8</v>
      </c>
      <c r="M574" s="35"/>
      <c r="N574" s="35">
        <v>7.2750000000000004</v>
      </c>
      <c r="O574" s="12">
        <v>3.9285714285714306</v>
      </c>
      <c r="P574" s="12">
        <v>-13.134328358208947</v>
      </c>
      <c r="Q574" s="35">
        <v>652.10501785714291</v>
      </c>
      <c r="R574" s="35"/>
      <c r="S574" s="35">
        <v>3.28</v>
      </c>
      <c r="T574" s="35">
        <v>3.6</v>
      </c>
      <c r="U574" s="35"/>
      <c r="V574" s="181">
        <v>3.44</v>
      </c>
      <c r="W574" s="12">
        <v>2.6865671641790954</v>
      </c>
      <c r="X574" s="12">
        <v>10.079999999999998</v>
      </c>
      <c r="Y574" s="181">
        <v>308.34931428571423</v>
      </c>
    </row>
    <row r="575" spans="1:25">
      <c r="A575" s="168">
        <f t="shared" si="5"/>
        <v>43989</v>
      </c>
      <c r="B575" s="44">
        <v>0.89498571428571416</v>
      </c>
      <c r="C575" s="35">
        <v>3.35</v>
      </c>
      <c r="D575" s="35">
        <v>3.6</v>
      </c>
      <c r="E575" s="35"/>
      <c r="F575" s="35">
        <v>3.4750000000000001</v>
      </c>
      <c r="G575" s="12">
        <v>0</v>
      </c>
      <c r="H575" s="12">
        <v>-1.418439716312065</v>
      </c>
      <c r="I575" s="35">
        <v>311.00753571428567</v>
      </c>
      <c r="J575" s="35"/>
      <c r="K575" s="35">
        <v>7</v>
      </c>
      <c r="L575" s="35">
        <v>8.25</v>
      </c>
      <c r="M575" s="35"/>
      <c r="N575" s="35">
        <v>7.625</v>
      </c>
      <c r="O575" s="12">
        <v>4.8109965635738945</v>
      </c>
      <c r="P575" s="12">
        <v>-9.4955489614243334</v>
      </c>
      <c r="Q575" s="35">
        <v>682.42660714285705</v>
      </c>
      <c r="R575" s="35"/>
      <c r="S575" s="35">
        <v>3.3</v>
      </c>
      <c r="T575" s="35">
        <v>3.6</v>
      </c>
      <c r="U575" s="35"/>
      <c r="V575" s="181">
        <v>3.45</v>
      </c>
      <c r="W575" s="12">
        <v>0.29069767441860961</v>
      </c>
      <c r="X575" s="12">
        <v>10.400000000000006</v>
      </c>
      <c r="Y575" s="181">
        <v>308.77007142857138</v>
      </c>
    </row>
    <row r="576" spans="1:25">
      <c r="A576" s="168">
        <f t="shared" si="5"/>
        <v>43996</v>
      </c>
      <c r="B576" s="44">
        <v>0.89382142857142866</v>
      </c>
      <c r="C576" s="35">
        <v>3.35</v>
      </c>
      <c r="D576" s="35">
        <v>3.6</v>
      </c>
      <c r="E576" s="35"/>
      <c r="F576" s="35">
        <v>3.4750000000000001</v>
      </c>
      <c r="G576" s="12">
        <v>0</v>
      </c>
      <c r="H576" s="12">
        <v>-2.7972027972028002</v>
      </c>
      <c r="I576" s="35">
        <v>310.60294642857144</v>
      </c>
      <c r="J576" s="35"/>
      <c r="K576" s="35">
        <v>7.2</v>
      </c>
      <c r="L576" s="35">
        <v>8.25</v>
      </c>
      <c r="M576" s="35"/>
      <c r="N576" s="35">
        <v>7.7249999999999996</v>
      </c>
      <c r="O576" s="12">
        <v>1.3114754098360777</v>
      </c>
      <c r="P576" s="12">
        <v>-8.8495575221239022</v>
      </c>
      <c r="Q576" s="35">
        <v>690.47705357142866</v>
      </c>
      <c r="R576" s="35"/>
      <c r="S576" s="35">
        <v>3.3</v>
      </c>
      <c r="T576" s="35">
        <v>3.6</v>
      </c>
      <c r="U576" s="35"/>
      <c r="V576" s="181">
        <v>3.45</v>
      </c>
      <c r="W576" s="12">
        <v>0</v>
      </c>
      <c r="X576" s="12">
        <v>8.6614173228346516</v>
      </c>
      <c r="Y576" s="181">
        <v>308.36839285714291</v>
      </c>
    </row>
    <row r="577" spans="1:25">
      <c r="A577" s="168">
        <f t="shared" si="5"/>
        <v>44003</v>
      </c>
      <c r="B577" s="44">
        <v>0.89879571428571425</v>
      </c>
      <c r="C577" s="35">
        <v>3.35</v>
      </c>
      <c r="D577" s="35">
        <v>3.6</v>
      </c>
      <c r="E577" s="35"/>
      <c r="F577" s="35">
        <v>3.4750000000000001</v>
      </c>
      <c r="G577" s="12">
        <v>0</v>
      </c>
      <c r="H577" s="12">
        <v>-2.7972027972028002</v>
      </c>
      <c r="I577" s="35">
        <v>312.33151071428568</v>
      </c>
      <c r="J577" s="35"/>
      <c r="K577" s="35">
        <v>5.99</v>
      </c>
      <c r="L577" s="35">
        <v>8.25</v>
      </c>
      <c r="M577" s="35"/>
      <c r="N577" s="35">
        <v>7.12</v>
      </c>
      <c r="O577" s="12">
        <v>-7.8317152103559806</v>
      </c>
      <c r="P577" s="12">
        <v>-15.988200589970489</v>
      </c>
      <c r="Q577" s="35">
        <v>639.94254857142857</v>
      </c>
      <c r="R577" s="35"/>
      <c r="S577" s="35">
        <v>3.3</v>
      </c>
      <c r="T577" s="35">
        <v>3.6</v>
      </c>
      <c r="U577" s="35"/>
      <c r="V577" s="181">
        <v>3.45</v>
      </c>
      <c r="W577" s="12">
        <v>0</v>
      </c>
      <c r="X577" s="12">
        <v>8.6614173228346516</v>
      </c>
      <c r="Y577" s="181">
        <v>310.08452142857141</v>
      </c>
    </row>
    <row r="578" spans="1:25">
      <c r="A578" s="168">
        <f t="shared" si="5"/>
        <v>44010</v>
      </c>
      <c r="B578" s="44">
        <v>0.90441285714285713</v>
      </c>
      <c r="C578" s="35">
        <v>3.35</v>
      </c>
      <c r="D578" s="35">
        <v>3.6</v>
      </c>
      <c r="E578" s="35"/>
      <c r="F578" s="35">
        <v>3.4750000000000001</v>
      </c>
      <c r="G578" s="12">
        <v>0</v>
      </c>
      <c r="H578" s="12">
        <v>-2.7972027972028002</v>
      </c>
      <c r="I578" s="35">
        <v>314.28346785714285</v>
      </c>
      <c r="J578" s="35"/>
      <c r="K578" s="35">
        <v>5.99</v>
      </c>
      <c r="L578" s="35">
        <v>8.25</v>
      </c>
      <c r="M578" s="35"/>
      <c r="N578" s="35">
        <v>7.12</v>
      </c>
      <c r="O578" s="12">
        <v>0</v>
      </c>
      <c r="P578" s="12">
        <v>-15.988200589970489</v>
      </c>
      <c r="Q578" s="35">
        <v>643.94195428571436</v>
      </c>
      <c r="R578" s="35"/>
      <c r="S578" s="35">
        <v>3.3</v>
      </c>
      <c r="T578" s="35">
        <v>3.6</v>
      </c>
      <c r="U578" s="35"/>
      <c r="V578" s="181">
        <v>3.45</v>
      </c>
      <c r="W578" s="12">
        <v>0</v>
      </c>
      <c r="X578" s="12">
        <v>8.6614173228346516</v>
      </c>
      <c r="Y578" s="181">
        <v>312.02243571428573</v>
      </c>
    </row>
    <row r="579" spans="1:25">
      <c r="A579" s="168">
        <f t="shared" si="5"/>
        <v>44017</v>
      </c>
      <c r="B579" s="44">
        <v>0.90607571428571432</v>
      </c>
      <c r="C579" s="35">
        <v>3.35</v>
      </c>
      <c r="D579" s="35">
        <v>3.6</v>
      </c>
      <c r="E579" s="35"/>
      <c r="F579" s="35">
        <v>3.4750000000000001</v>
      </c>
      <c r="G579" s="12">
        <v>0</v>
      </c>
      <c r="H579" s="12">
        <v>-2.7972027972028002</v>
      </c>
      <c r="I579" s="35">
        <v>314.86131071428576</v>
      </c>
      <c r="J579" s="35"/>
      <c r="K579" s="35">
        <v>7.25</v>
      </c>
      <c r="L579" s="35">
        <v>8.25</v>
      </c>
      <c r="M579" s="35"/>
      <c r="N579" s="35">
        <v>7.75</v>
      </c>
      <c r="O579" s="12">
        <v>8.8483146067415817</v>
      </c>
      <c r="P579" s="12">
        <v>-6.9069069069068973</v>
      </c>
      <c r="Q579" s="35">
        <v>702.20867857142866</v>
      </c>
      <c r="R579" s="35"/>
      <c r="S579" s="35">
        <v>3.3</v>
      </c>
      <c r="T579" s="35">
        <v>3.6</v>
      </c>
      <c r="U579" s="35"/>
      <c r="V579" s="181">
        <v>3.45</v>
      </c>
      <c r="W579" s="12">
        <v>0</v>
      </c>
      <c r="X579" s="12">
        <v>8.6614173228346516</v>
      </c>
      <c r="Y579" s="181">
        <v>312.59612142857145</v>
      </c>
    </row>
    <row r="580" spans="1:25">
      <c r="A580" s="168">
        <f t="shared" si="5"/>
        <v>44024</v>
      </c>
      <c r="B580" s="44">
        <v>0.89927571428571418</v>
      </c>
      <c r="C580" s="35">
        <v>3.2</v>
      </c>
      <c r="D580" s="35">
        <v>3.4</v>
      </c>
      <c r="E580" s="35"/>
      <c r="F580" s="35">
        <v>3.3</v>
      </c>
      <c r="G580" s="12">
        <v>-5.0359712230215905</v>
      </c>
      <c r="H580" s="12">
        <v>-6.3829787234042641</v>
      </c>
      <c r="I580" s="35">
        <v>296.76098571428565</v>
      </c>
      <c r="J580" s="35"/>
      <c r="K580" s="35">
        <v>6.25</v>
      </c>
      <c r="L580" s="35">
        <v>7.5</v>
      </c>
      <c r="M580" s="35"/>
      <c r="N580" s="35">
        <v>6.875</v>
      </c>
      <c r="O580" s="12">
        <v>-11.290322580645167</v>
      </c>
      <c r="P580" s="12">
        <v>-17.417417417417411</v>
      </c>
      <c r="Q580" s="35">
        <v>618.25205357142852</v>
      </c>
      <c r="R580" s="35"/>
      <c r="S580" s="35">
        <v>3.2</v>
      </c>
      <c r="T580" s="35">
        <v>3.5</v>
      </c>
      <c r="U580" s="35"/>
      <c r="V580" s="181">
        <v>3.35</v>
      </c>
      <c r="W580" s="12">
        <v>-2.8985507246376869</v>
      </c>
      <c r="X580" s="12">
        <v>5.5118110236220588</v>
      </c>
      <c r="Y580" s="181">
        <v>301.25736428571429</v>
      </c>
    </row>
    <row r="581" spans="1:25">
      <c r="A581" s="168">
        <f t="shared" si="5"/>
        <v>44031</v>
      </c>
      <c r="B581" s="44">
        <v>0.90551000000000015</v>
      </c>
      <c r="C581" s="35">
        <v>2.9</v>
      </c>
      <c r="D581" s="35">
        <v>3.15</v>
      </c>
      <c r="E581" s="35"/>
      <c r="F581" s="35">
        <v>3.0249999999999999</v>
      </c>
      <c r="G581" s="12">
        <v>-8.3333333333333286</v>
      </c>
      <c r="H581" s="12">
        <v>-14.184397163120579</v>
      </c>
      <c r="I581" s="35">
        <v>273.91677500000003</v>
      </c>
      <c r="J581" s="35"/>
      <c r="K581" s="35">
        <v>6</v>
      </c>
      <c r="L581" s="35">
        <v>7.3</v>
      </c>
      <c r="M581" s="35"/>
      <c r="N581" s="35">
        <v>6.65</v>
      </c>
      <c r="O581" s="12">
        <v>-3.2727272727272663</v>
      </c>
      <c r="P581" s="12">
        <v>-13.071895424836597</v>
      </c>
      <c r="Q581" s="35">
        <v>602.16415000000006</v>
      </c>
      <c r="R581" s="35"/>
      <c r="S581" s="35">
        <v>2.9</v>
      </c>
      <c r="T581" s="35">
        <v>3.25</v>
      </c>
      <c r="U581" s="35"/>
      <c r="V581" s="181">
        <v>3.0750000000000002</v>
      </c>
      <c r="W581" s="12">
        <v>-8.2089552238805936</v>
      </c>
      <c r="X581" s="12">
        <v>-2.3809523809523796</v>
      </c>
      <c r="Y581" s="181">
        <v>278.44432500000005</v>
      </c>
    </row>
    <row r="582" spans="1:25">
      <c r="A582" s="168">
        <f t="shared" si="5"/>
        <v>44038</v>
      </c>
      <c r="B582" s="44">
        <v>0.90856571428571442</v>
      </c>
      <c r="C582" s="35">
        <v>2.85</v>
      </c>
      <c r="D582" s="35">
        <v>3.1</v>
      </c>
      <c r="E582" s="35"/>
      <c r="F582" s="35">
        <v>2.9750000000000001</v>
      </c>
      <c r="G582" s="12">
        <v>-1.6528925619834638</v>
      </c>
      <c r="H582" s="12">
        <v>-14.388489208633075</v>
      </c>
      <c r="I582" s="35">
        <v>270.29830000000004</v>
      </c>
      <c r="J582" s="35"/>
      <c r="K582" s="35">
        <v>6</v>
      </c>
      <c r="L582" s="35">
        <v>7.3</v>
      </c>
      <c r="M582" s="35"/>
      <c r="N582" s="35">
        <v>6.65</v>
      </c>
      <c r="O582" s="12">
        <v>0</v>
      </c>
      <c r="P582" s="12">
        <v>-12.499999999999986</v>
      </c>
      <c r="Q582" s="35">
        <v>604.1962000000002</v>
      </c>
      <c r="R582" s="35"/>
      <c r="S582" s="35">
        <v>2.85</v>
      </c>
      <c r="T582" s="35">
        <v>3.2</v>
      </c>
      <c r="U582" s="35"/>
      <c r="V582" s="181">
        <v>3.0250000000000004</v>
      </c>
      <c r="W582" s="12">
        <v>-1.6260162601626007</v>
      </c>
      <c r="X582" s="12">
        <v>-3.1999999999999886</v>
      </c>
      <c r="Y582" s="181">
        <v>274.84112857142861</v>
      </c>
    </row>
    <row r="583" spans="1:25">
      <c r="A583" s="168">
        <f t="shared" si="5"/>
        <v>44045</v>
      </c>
      <c r="B583" s="44">
        <v>0.90578857142857139</v>
      </c>
      <c r="C583" s="35">
        <v>2.85</v>
      </c>
      <c r="D583" s="35">
        <v>3.1</v>
      </c>
      <c r="E583" s="35"/>
      <c r="F583" s="35">
        <v>2.9750000000000001</v>
      </c>
      <c r="G583" s="12">
        <v>0</v>
      </c>
      <c r="H583" s="12">
        <v>-14.388489208633075</v>
      </c>
      <c r="I583" s="35">
        <v>269.47210000000001</v>
      </c>
      <c r="J583" s="35"/>
      <c r="K583" s="35">
        <v>6.25</v>
      </c>
      <c r="L583" s="35">
        <v>7.3</v>
      </c>
      <c r="M583" s="35"/>
      <c r="N583" s="35">
        <v>6.7750000000000004</v>
      </c>
      <c r="O583" s="12">
        <v>1.8796992481203034</v>
      </c>
      <c r="P583" s="12">
        <v>-10.855263157894726</v>
      </c>
      <c r="Q583" s="35">
        <v>613.67175714285713</v>
      </c>
      <c r="R583" s="35"/>
      <c r="S583" s="35">
        <v>2.85</v>
      </c>
      <c r="T583" s="35">
        <v>3.2</v>
      </c>
      <c r="U583" s="35"/>
      <c r="V583" s="181">
        <v>3.0250000000000004</v>
      </c>
      <c r="W583" s="12">
        <v>0</v>
      </c>
      <c r="X583" s="12">
        <v>-3.1999999999999886</v>
      </c>
      <c r="Y583" s="181">
        <v>274.00104285714286</v>
      </c>
    </row>
    <row r="584" spans="1:25">
      <c r="A584" s="168">
        <f t="shared" si="5"/>
        <v>44052</v>
      </c>
      <c r="B584" s="44">
        <v>0.90206428571428587</v>
      </c>
      <c r="C584" s="35">
        <v>2.85</v>
      </c>
      <c r="D584" s="35">
        <v>3.1</v>
      </c>
      <c r="E584" s="35"/>
      <c r="F584" s="35">
        <v>2.9750000000000001</v>
      </c>
      <c r="G584" s="12">
        <v>0</v>
      </c>
      <c r="H584" s="12">
        <v>-15.60283687943263</v>
      </c>
      <c r="I584" s="35">
        <v>268.36412500000006</v>
      </c>
      <c r="J584" s="35"/>
      <c r="K584" s="35">
        <v>6.4</v>
      </c>
      <c r="L584" s="35">
        <v>7.3</v>
      </c>
      <c r="M584" s="35"/>
      <c r="N584" s="35">
        <v>6.85</v>
      </c>
      <c r="O584" s="12">
        <v>1.107011070110687</v>
      </c>
      <c r="P584" s="12">
        <v>-10.457516339869287</v>
      </c>
      <c r="Q584" s="35">
        <v>617.91403571428577</v>
      </c>
      <c r="R584" s="35"/>
      <c r="S584" s="35">
        <v>2.85</v>
      </c>
      <c r="T584" s="35">
        <v>3.2</v>
      </c>
      <c r="U584" s="35"/>
      <c r="V584" s="181">
        <v>3.0250000000000004</v>
      </c>
      <c r="W584" s="12">
        <v>0</v>
      </c>
      <c r="X584" s="12">
        <v>-4.724409448818875</v>
      </c>
      <c r="Y584" s="181">
        <v>272.8744464285715</v>
      </c>
    </row>
    <row r="585" spans="1:25">
      <c r="A585" s="168">
        <f t="shared" si="5"/>
        <v>44059</v>
      </c>
      <c r="B585" s="44">
        <v>0.90223571428571425</v>
      </c>
      <c r="C585" s="35">
        <v>2.85</v>
      </c>
      <c r="D585" s="35">
        <v>3.1</v>
      </c>
      <c r="E585" s="35"/>
      <c r="F585" s="35">
        <v>2.9750000000000001</v>
      </c>
      <c r="G585" s="12">
        <v>0</v>
      </c>
      <c r="H585" s="12">
        <v>-18.493150684931507</v>
      </c>
      <c r="I585" s="35">
        <v>268.41512499999999</v>
      </c>
      <c r="J585" s="35"/>
      <c r="K585" s="35">
        <v>6.4</v>
      </c>
      <c r="L585" s="35">
        <v>7.3</v>
      </c>
      <c r="M585" s="35"/>
      <c r="N585" s="35">
        <v>6.85</v>
      </c>
      <c r="O585" s="12">
        <v>0</v>
      </c>
      <c r="P585" s="12">
        <v>-12.179487179487182</v>
      </c>
      <c r="Q585" s="35">
        <v>618.03146428571426</v>
      </c>
      <c r="R585" s="35"/>
      <c r="S585" s="35">
        <v>2.85</v>
      </c>
      <c r="T585" s="35">
        <v>3.2</v>
      </c>
      <c r="U585" s="35"/>
      <c r="V585" s="181">
        <v>3.0250000000000004</v>
      </c>
      <c r="W585" s="12">
        <v>0</v>
      </c>
      <c r="X585" s="12">
        <v>-7.6335877862595396</v>
      </c>
      <c r="Y585" s="181">
        <v>272.92630357142855</v>
      </c>
    </row>
    <row r="586" spans="1:25">
      <c r="A586" s="168">
        <f t="shared" si="5"/>
        <v>44066</v>
      </c>
      <c r="B586" s="44">
        <v>0.90171571428571429</v>
      </c>
      <c r="C586" s="35">
        <v>2.85</v>
      </c>
      <c r="D586" s="35">
        <v>3.1</v>
      </c>
      <c r="E586" s="35"/>
      <c r="F586" s="35">
        <v>2.9750000000000001</v>
      </c>
      <c r="G586" s="12">
        <v>0</v>
      </c>
      <c r="H586" s="12">
        <v>-19.594594594594597</v>
      </c>
      <c r="I586" s="35">
        <v>268.260425</v>
      </c>
      <c r="J586" s="35"/>
      <c r="K586" s="35">
        <v>6.4</v>
      </c>
      <c r="L586" s="35">
        <v>7.3</v>
      </c>
      <c r="M586" s="35"/>
      <c r="N586" s="35">
        <v>6.85</v>
      </c>
      <c r="O586" s="12">
        <v>0</v>
      </c>
      <c r="P586" s="12">
        <v>-12.738853503184714</v>
      </c>
      <c r="Q586" s="35">
        <v>617.67526428571421</v>
      </c>
      <c r="R586" s="35"/>
      <c r="S586" s="35">
        <v>2.9</v>
      </c>
      <c r="T586" s="35">
        <v>3.2</v>
      </c>
      <c r="U586" s="35"/>
      <c r="V586" s="181">
        <v>3.05</v>
      </c>
      <c r="W586" s="12">
        <v>0.82644628099171769</v>
      </c>
      <c r="X586" s="12">
        <v>-7.2948328267477223</v>
      </c>
      <c r="Y586" s="181">
        <v>275.02329285714279</v>
      </c>
    </row>
    <row r="587" spans="1:25">
      <c r="A587" s="168">
        <f t="shared" si="5"/>
        <v>44073</v>
      </c>
      <c r="B587" s="44">
        <v>0.89715142857142871</v>
      </c>
      <c r="C587" s="35">
        <v>2.85</v>
      </c>
      <c r="D587" s="35">
        <v>3.1</v>
      </c>
      <c r="E587" s="35"/>
      <c r="F587" s="35">
        <v>2.9750000000000001</v>
      </c>
      <c r="G587" s="12">
        <v>0</v>
      </c>
      <c r="H587" s="12">
        <v>-19.594594594594597</v>
      </c>
      <c r="I587" s="35">
        <v>266.90255000000008</v>
      </c>
      <c r="J587" s="35"/>
      <c r="K587" s="35">
        <v>6.5</v>
      </c>
      <c r="L587" s="35">
        <v>7.5</v>
      </c>
      <c r="M587" s="35"/>
      <c r="N587" s="35">
        <v>7</v>
      </c>
      <c r="O587" s="12">
        <v>2.1897810218978151</v>
      </c>
      <c r="P587" s="12">
        <v>-10.828025477707001</v>
      </c>
      <c r="Q587" s="35">
        <v>628.00600000000009</v>
      </c>
      <c r="R587" s="35"/>
      <c r="S587" s="35">
        <v>2.9</v>
      </c>
      <c r="T587" s="35">
        <v>3.2</v>
      </c>
      <c r="U587" s="35"/>
      <c r="V587" s="181">
        <v>3.05</v>
      </c>
      <c r="W587" s="12">
        <v>0</v>
      </c>
      <c r="X587" s="12">
        <v>-6.8702290076335828</v>
      </c>
      <c r="Y587" s="181">
        <v>273.63118571428572</v>
      </c>
    </row>
    <row r="588" spans="1:25">
      <c r="A588" s="168">
        <f t="shared" si="5"/>
        <v>44080</v>
      </c>
      <c r="B588" s="44">
        <v>0.89239000000000002</v>
      </c>
      <c r="C588" s="35">
        <v>2.85</v>
      </c>
      <c r="D588" s="35">
        <v>3.1</v>
      </c>
      <c r="E588" s="35"/>
      <c r="F588" s="35">
        <v>2.9750000000000001</v>
      </c>
      <c r="G588" s="12">
        <v>0</v>
      </c>
      <c r="H588" s="12">
        <v>-19.594594594594597</v>
      </c>
      <c r="I588" s="35">
        <v>265.48602499999998</v>
      </c>
      <c r="J588" s="35"/>
      <c r="K588" s="35">
        <v>6.5</v>
      </c>
      <c r="L588" s="35">
        <v>7.5</v>
      </c>
      <c r="M588" s="35"/>
      <c r="N588" s="35">
        <v>7</v>
      </c>
      <c r="O588" s="12">
        <v>0</v>
      </c>
      <c r="P588" s="12">
        <v>-11.392405063291136</v>
      </c>
      <c r="Q588" s="35">
        <v>624.673</v>
      </c>
      <c r="R588" s="35"/>
      <c r="S588" s="35">
        <v>2.9</v>
      </c>
      <c r="T588" s="35">
        <v>3.2</v>
      </c>
      <c r="U588" s="35"/>
      <c r="V588" s="181">
        <v>3.05</v>
      </c>
      <c r="W588" s="12">
        <v>0</v>
      </c>
      <c r="X588" s="12">
        <v>-6.8702290076335828</v>
      </c>
      <c r="Y588" s="181">
        <v>272.17894999999999</v>
      </c>
    </row>
    <row r="589" spans="1:25">
      <c r="A589" s="168">
        <f t="shared" si="5"/>
        <v>44087</v>
      </c>
      <c r="B589" s="44">
        <v>0.91033142857142846</v>
      </c>
      <c r="C589" s="35">
        <v>2.85</v>
      </c>
      <c r="D589" s="35">
        <v>3.1</v>
      </c>
      <c r="E589" s="35"/>
      <c r="F589" s="35">
        <v>2.9750000000000001</v>
      </c>
      <c r="G589" s="12">
        <v>0</v>
      </c>
      <c r="H589" s="12">
        <v>-19.047619047619051</v>
      </c>
      <c r="I589" s="35">
        <v>270.8236</v>
      </c>
      <c r="J589" s="35"/>
      <c r="K589" s="35">
        <v>6.5</v>
      </c>
      <c r="L589" s="35">
        <v>7.5</v>
      </c>
      <c r="M589" s="35"/>
      <c r="N589" s="35">
        <v>7</v>
      </c>
      <c r="O589" s="12">
        <v>0</v>
      </c>
      <c r="P589" s="12">
        <v>-11.392405063291136</v>
      </c>
      <c r="Q589" s="35">
        <v>637.23199999999997</v>
      </c>
      <c r="R589" s="35"/>
      <c r="S589" s="35">
        <v>2.9</v>
      </c>
      <c r="T589" s="35">
        <v>3.2</v>
      </c>
      <c r="U589" s="35"/>
      <c r="V589" s="181">
        <v>3.05</v>
      </c>
      <c r="W589" s="12">
        <v>0</v>
      </c>
      <c r="X589" s="12">
        <v>-6.8702290076335828</v>
      </c>
      <c r="Y589" s="181">
        <v>277.65108571428567</v>
      </c>
    </row>
    <row r="590" spans="1:25">
      <c r="A590" s="168">
        <f t="shared" si="5"/>
        <v>44094</v>
      </c>
      <c r="B590" s="44">
        <v>0.91754571428571408</v>
      </c>
      <c r="C590" s="35">
        <v>2.7</v>
      </c>
      <c r="D590" s="35">
        <v>3</v>
      </c>
      <c r="E590" s="35"/>
      <c r="F590" s="35">
        <v>2.85</v>
      </c>
      <c r="G590" s="12">
        <v>-4.2016806722689068</v>
      </c>
      <c r="H590" s="12">
        <v>-22.448979591836732</v>
      </c>
      <c r="I590" s="35">
        <v>261.5005285714285</v>
      </c>
      <c r="J590" s="35"/>
      <c r="K590" s="35">
        <v>6.5</v>
      </c>
      <c r="L590" s="35">
        <v>7.5</v>
      </c>
      <c r="M590" s="35"/>
      <c r="N590" s="35">
        <v>7</v>
      </c>
      <c r="O590" s="12">
        <v>0</v>
      </c>
      <c r="P590" s="12">
        <v>-11.392405063291136</v>
      </c>
      <c r="Q590" s="35">
        <v>642.28199999999993</v>
      </c>
      <c r="R590" s="35"/>
      <c r="S590" s="35">
        <v>2.7</v>
      </c>
      <c r="T590" s="35">
        <v>3</v>
      </c>
      <c r="U590" s="35"/>
      <c r="V590" s="181">
        <v>2.85</v>
      </c>
      <c r="W590" s="12">
        <v>-6.5573770491803174</v>
      </c>
      <c r="X590" s="12">
        <v>-12.977099236641223</v>
      </c>
      <c r="Y590" s="181">
        <v>261.5005285714285</v>
      </c>
    </row>
    <row r="591" spans="1:25">
      <c r="A591" s="168">
        <f t="shared" si="5"/>
        <v>44101</v>
      </c>
      <c r="B591" s="44">
        <v>0.91495428571428572</v>
      </c>
      <c r="C591" s="35">
        <v>2.7</v>
      </c>
      <c r="D591" s="35">
        <v>3</v>
      </c>
      <c r="E591" s="35"/>
      <c r="F591" s="35">
        <v>2.85</v>
      </c>
      <c r="G591" s="12">
        <v>0</v>
      </c>
      <c r="H591" s="12">
        <v>-22.448979591836732</v>
      </c>
      <c r="I591" s="35">
        <v>260.76197142857143</v>
      </c>
      <c r="J591" s="35"/>
      <c r="K591" s="35">
        <v>6.5</v>
      </c>
      <c r="L591" s="35">
        <v>7.5</v>
      </c>
      <c r="M591" s="35"/>
      <c r="N591" s="35">
        <v>7</v>
      </c>
      <c r="O591" s="12">
        <v>0</v>
      </c>
      <c r="P591" s="12">
        <v>-11.392405063291136</v>
      </c>
      <c r="Q591" s="35">
        <v>640.46799999999996</v>
      </c>
      <c r="R591" s="35"/>
      <c r="S591" s="35">
        <v>2.65</v>
      </c>
      <c r="T591" s="35">
        <v>3</v>
      </c>
      <c r="U591" s="35"/>
      <c r="V591" s="181">
        <v>2.8250000000000002</v>
      </c>
      <c r="W591" s="12">
        <v>-0.87719298245613686</v>
      </c>
      <c r="X591" s="12">
        <v>-13.740458015267166</v>
      </c>
      <c r="Y591" s="181">
        <v>258.47458571428575</v>
      </c>
    </row>
    <row r="592" spans="1:25">
      <c r="A592" s="168">
        <f t="shared" si="5"/>
        <v>44108</v>
      </c>
      <c r="B592" s="44">
        <v>0.90873999999999988</v>
      </c>
      <c r="C592" s="35">
        <v>2.7</v>
      </c>
      <c r="D592" s="35">
        <v>3</v>
      </c>
      <c r="E592" s="35"/>
      <c r="F592" s="35">
        <v>2.85</v>
      </c>
      <c r="G592" s="12">
        <v>0</v>
      </c>
      <c r="H592" s="12">
        <v>-22.448979591836732</v>
      </c>
      <c r="I592" s="35">
        <v>258.99089999999995</v>
      </c>
      <c r="J592" s="35"/>
      <c r="K592" s="35">
        <v>6.5</v>
      </c>
      <c r="L592" s="35">
        <v>7.5</v>
      </c>
      <c r="M592" s="35"/>
      <c r="N592" s="35">
        <v>7</v>
      </c>
      <c r="O592" s="12">
        <v>0</v>
      </c>
      <c r="P592" s="12">
        <v>-11.949685534591197</v>
      </c>
      <c r="Q592" s="35">
        <v>636.11799999999994</v>
      </c>
      <c r="R592" s="35"/>
      <c r="S592" s="35">
        <v>2.6</v>
      </c>
      <c r="T592" s="35">
        <v>3</v>
      </c>
      <c r="U592" s="35"/>
      <c r="V592" s="181">
        <v>2.8</v>
      </c>
      <c r="W592" s="12">
        <v>-0.88495575221240586</v>
      </c>
      <c r="X592" s="12">
        <v>-14.503816793893137</v>
      </c>
      <c r="Y592" s="181">
        <v>254.44719999999995</v>
      </c>
    </row>
    <row r="593" spans="1:25">
      <c r="A593" s="168">
        <f t="shared" si="5"/>
        <v>44115</v>
      </c>
      <c r="B593" s="44">
        <v>0.91046142857142864</v>
      </c>
      <c r="C593" s="35">
        <v>2.7</v>
      </c>
      <c r="D593" s="35">
        <v>3</v>
      </c>
      <c r="E593" s="35"/>
      <c r="F593" s="35">
        <v>2.85</v>
      </c>
      <c r="G593" s="12">
        <v>0</v>
      </c>
      <c r="H593" s="12">
        <v>-22.448979591836732</v>
      </c>
      <c r="I593" s="35">
        <v>259.48150714285714</v>
      </c>
      <c r="J593" s="35"/>
      <c r="K593" s="35">
        <v>6.5</v>
      </c>
      <c r="L593" s="35">
        <v>7.5</v>
      </c>
      <c r="M593" s="35"/>
      <c r="N593" s="35">
        <v>7</v>
      </c>
      <c r="O593" s="12">
        <v>0</v>
      </c>
      <c r="P593" s="12">
        <v>-11.949685534591197</v>
      </c>
      <c r="Q593" s="35">
        <v>637.32300000000009</v>
      </c>
      <c r="R593" s="35"/>
      <c r="S593" s="35">
        <v>2.6</v>
      </c>
      <c r="T593" s="35">
        <v>3</v>
      </c>
      <c r="U593" s="35"/>
      <c r="V593" s="181">
        <v>2.8</v>
      </c>
      <c r="W593" s="12">
        <v>0</v>
      </c>
      <c r="X593" s="12">
        <v>-14.503816793893137</v>
      </c>
      <c r="Y593" s="181">
        <v>254.92919999999998</v>
      </c>
    </row>
    <row r="594" spans="1:25">
      <c r="A594" s="168">
        <f t="shared" si="5"/>
        <v>44122</v>
      </c>
      <c r="B594" s="44">
        <v>0.90730857142857158</v>
      </c>
      <c r="C594" s="35">
        <v>2.7</v>
      </c>
      <c r="D594" s="35">
        <v>3</v>
      </c>
      <c r="E594" s="35"/>
      <c r="F594" s="35">
        <v>2.85</v>
      </c>
      <c r="G594" s="12">
        <v>0</v>
      </c>
      <c r="H594" s="12">
        <v>-22.448979591836732</v>
      </c>
      <c r="I594" s="35">
        <v>258.58294285714288</v>
      </c>
      <c r="J594" s="35"/>
      <c r="K594" s="35">
        <v>6.5</v>
      </c>
      <c r="L594" s="35">
        <v>7.5</v>
      </c>
      <c r="M594" s="35"/>
      <c r="N594" s="35">
        <v>7</v>
      </c>
      <c r="O594" s="12">
        <v>0</v>
      </c>
      <c r="P594" s="12">
        <v>-11.949685534591197</v>
      </c>
      <c r="Q594" s="35">
        <v>635.1160000000001</v>
      </c>
      <c r="R594" s="35"/>
      <c r="S594" s="35">
        <v>2.6</v>
      </c>
      <c r="T594" s="35">
        <v>3</v>
      </c>
      <c r="U594" s="35"/>
      <c r="V594" s="181">
        <v>2.8</v>
      </c>
      <c r="W594" s="12">
        <v>0</v>
      </c>
      <c r="X594" s="12">
        <v>-14.503816793893137</v>
      </c>
      <c r="Y594" s="181">
        <v>254.04640000000001</v>
      </c>
    </row>
    <row r="595" spans="1:25">
      <c r="A595" s="168">
        <f t="shared" si="5"/>
        <v>44129</v>
      </c>
      <c r="B595" s="44">
        <v>0.90744142857142851</v>
      </c>
      <c r="C595" s="35">
        <v>2.7</v>
      </c>
      <c r="D595" s="35">
        <v>3</v>
      </c>
      <c r="E595" s="35"/>
      <c r="F595" s="35">
        <v>2.85</v>
      </c>
      <c r="G595" s="12">
        <v>0</v>
      </c>
      <c r="H595" s="12">
        <v>-22.448979591836732</v>
      </c>
      <c r="I595" s="35">
        <v>258.62080714285713</v>
      </c>
      <c r="J595" s="35"/>
      <c r="K595" s="35">
        <v>6.5</v>
      </c>
      <c r="L595" s="35">
        <v>7.5</v>
      </c>
      <c r="M595" s="35"/>
      <c r="N595" s="35">
        <v>7</v>
      </c>
      <c r="O595" s="12">
        <v>0</v>
      </c>
      <c r="P595" s="12">
        <v>-12.772585669781932</v>
      </c>
      <c r="Q595" s="35">
        <v>635.20899999999995</v>
      </c>
      <c r="R595" s="35"/>
      <c r="S595" s="35">
        <v>2.5</v>
      </c>
      <c r="T595" s="35">
        <v>2.9</v>
      </c>
      <c r="U595" s="35"/>
      <c r="V595" s="181">
        <v>2.7</v>
      </c>
      <c r="W595" s="12">
        <v>-3.5714285714285552</v>
      </c>
      <c r="X595" s="12">
        <v>-17.55725190839695</v>
      </c>
      <c r="Y595" s="181">
        <v>245.00918571428571</v>
      </c>
    </row>
    <row r="596" spans="1:25">
      <c r="A596" s="168">
        <f t="shared" si="5"/>
        <v>44136</v>
      </c>
      <c r="B596" s="44">
        <v>0.90522285714285711</v>
      </c>
      <c r="C596" s="35">
        <v>2.7</v>
      </c>
      <c r="D596" s="35">
        <v>3</v>
      </c>
      <c r="E596" s="35"/>
      <c r="F596" s="35">
        <v>2.85</v>
      </c>
      <c r="G596" s="12">
        <v>0</v>
      </c>
      <c r="H596" s="12">
        <v>-22.448979591836732</v>
      </c>
      <c r="I596" s="35">
        <v>257.9885142857143</v>
      </c>
      <c r="J596" s="35"/>
      <c r="K596" s="35">
        <v>6.5</v>
      </c>
      <c r="L596" s="35">
        <v>7.5</v>
      </c>
      <c r="M596" s="35"/>
      <c r="N596" s="35">
        <v>7</v>
      </c>
      <c r="O596" s="12">
        <v>0</v>
      </c>
      <c r="P596" s="12">
        <v>-12.772585669781932</v>
      </c>
      <c r="Q596" s="35">
        <v>633.65599999999995</v>
      </c>
      <c r="R596" s="35"/>
      <c r="S596" s="35">
        <v>2.5</v>
      </c>
      <c r="T596" s="35">
        <v>2.9</v>
      </c>
      <c r="U596" s="35"/>
      <c r="V596" s="181">
        <v>2.7</v>
      </c>
      <c r="W596" s="12">
        <v>0</v>
      </c>
      <c r="X596" s="12">
        <v>-17.55725190839695</v>
      </c>
      <c r="Y596" s="181">
        <v>244.41017142857143</v>
      </c>
    </row>
    <row r="597" spans="1:25">
      <c r="A597" s="168">
        <f t="shared" si="5"/>
        <v>44143</v>
      </c>
      <c r="B597" s="44">
        <v>0.90223857142857145</v>
      </c>
      <c r="C597" s="35">
        <v>2.7</v>
      </c>
      <c r="D597" s="35">
        <v>3</v>
      </c>
      <c r="E597" s="35"/>
      <c r="F597" s="35">
        <v>2.85</v>
      </c>
      <c r="G597" s="12">
        <v>0</v>
      </c>
      <c r="H597" s="12">
        <v>-22.448979591836732</v>
      </c>
      <c r="I597" s="35">
        <v>257.13799285714288</v>
      </c>
      <c r="J597" s="35"/>
      <c r="K597" s="35">
        <v>6.5</v>
      </c>
      <c r="L597" s="35">
        <v>7.5</v>
      </c>
      <c r="M597" s="35"/>
      <c r="N597" s="35">
        <v>7</v>
      </c>
      <c r="O597" s="12">
        <v>0</v>
      </c>
      <c r="P597" s="12">
        <v>-8.1967213114754145</v>
      </c>
      <c r="Q597" s="35">
        <v>631.56700000000001</v>
      </c>
      <c r="R597" s="35"/>
      <c r="S597" s="35">
        <v>2.5</v>
      </c>
      <c r="T597" s="35">
        <v>2.9</v>
      </c>
      <c r="U597" s="35"/>
      <c r="V597" s="181">
        <v>2.7</v>
      </c>
      <c r="W597" s="12">
        <v>0</v>
      </c>
      <c r="X597" s="12">
        <v>-17.55725190839695</v>
      </c>
      <c r="Y597" s="181">
        <v>243.60441428571428</v>
      </c>
    </row>
    <row r="598" spans="1:25">
      <c r="A598" s="168">
        <f t="shared" si="5"/>
        <v>44150</v>
      </c>
      <c r="B598" s="44">
        <v>0.89700428571428559</v>
      </c>
      <c r="C598" s="35">
        <v>2.7</v>
      </c>
      <c r="D598" s="35">
        <v>3</v>
      </c>
      <c r="E598" s="35"/>
      <c r="F598" s="35">
        <v>2.85</v>
      </c>
      <c r="G598" s="12">
        <v>0</v>
      </c>
      <c r="H598" s="12">
        <v>-24.503311258278146</v>
      </c>
      <c r="I598" s="35">
        <v>255.64622142857138</v>
      </c>
      <c r="J598" s="35"/>
      <c r="K598" s="35">
        <v>6.5</v>
      </c>
      <c r="L598" s="35">
        <v>7.5</v>
      </c>
      <c r="M598" s="35"/>
      <c r="N598" s="35">
        <v>7</v>
      </c>
      <c r="O598" s="12">
        <v>0</v>
      </c>
      <c r="P598" s="12">
        <v>-8.4368868541530446</v>
      </c>
      <c r="Q598" s="35">
        <v>627.90299999999991</v>
      </c>
      <c r="R598" s="35"/>
      <c r="S598" s="35">
        <v>2.5</v>
      </c>
      <c r="T598" s="35">
        <v>2.8</v>
      </c>
      <c r="U598" s="35"/>
      <c r="V598" s="181">
        <v>2.65</v>
      </c>
      <c r="W598" s="12">
        <v>-1.8518518518518619</v>
      </c>
      <c r="X598" s="12">
        <v>-22.058823529411768</v>
      </c>
      <c r="Y598" s="181">
        <v>237.70613571428569</v>
      </c>
    </row>
    <row r="599" spans="1:25">
      <c r="A599" s="168">
        <f t="shared" si="5"/>
        <v>44157</v>
      </c>
      <c r="B599" s="44">
        <v>0.895177142857143</v>
      </c>
      <c r="C599" s="35">
        <v>2.7</v>
      </c>
      <c r="D599" s="35">
        <v>3</v>
      </c>
      <c r="E599" s="35"/>
      <c r="F599" s="35">
        <v>2.85</v>
      </c>
      <c r="G599" s="12">
        <v>0</v>
      </c>
      <c r="H599" s="12">
        <v>-28.301886792452819</v>
      </c>
      <c r="I599" s="35">
        <v>255.12548571428576</v>
      </c>
      <c r="J599" s="35"/>
      <c r="K599" s="35">
        <v>6.5</v>
      </c>
      <c r="L599" s="35">
        <v>7.5</v>
      </c>
      <c r="M599" s="35"/>
      <c r="N599" s="35">
        <v>7</v>
      </c>
      <c r="O599" s="12">
        <v>0</v>
      </c>
      <c r="P599" s="12">
        <v>-8.1967213114754145</v>
      </c>
      <c r="Q599" s="35">
        <v>626.62400000000002</v>
      </c>
      <c r="R599" s="35"/>
      <c r="S599" s="35">
        <v>2.5</v>
      </c>
      <c r="T599" s="35">
        <v>2.8</v>
      </c>
      <c r="U599" s="35"/>
      <c r="V599" s="181">
        <v>2.65</v>
      </c>
      <c r="W599" s="12">
        <v>0</v>
      </c>
      <c r="X599" s="12">
        <v>-28.378378378378386</v>
      </c>
      <c r="Y599" s="181">
        <v>237.22194285714289</v>
      </c>
    </row>
    <row r="600" spans="1:25">
      <c r="A600" s="168">
        <f t="shared" si="5"/>
        <v>44164</v>
      </c>
      <c r="B600" s="44">
        <v>0.89205000000000012</v>
      </c>
      <c r="C600" s="35">
        <v>2.75</v>
      </c>
      <c r="D600" s="35">
        <v>2.9</v>
      </c>
      <c r="E600" s="35"/>
      <c r="F600" s="35">
        <v>2.8250000000000002</v>
      </c>
      <c r="G600" s="12">
        <v>-0.87719298245613686</v>
      </c>
      <c r="H600" s="12">
        <v>-31.515151515151501</v>
      </c>
      <c r="I600" s="35">
        <v>252.00412500000007</v>
      </c>
      <c r="J600" s="35"/>
      <c r="K600" s="35">
        <v>6.5</v>
      </c>
      <c r="L600" s="35">
        <v>7.5</v>
      </c>
      <c r="M600" s="35"/>
      <c r="N600" s="35">
        <v>7</v>
      </c>
      <c r="O600" s="12">
        <v>0</v>
      </c>
      <c r="P600" s="12">
        <v>-10.828025477707001</v>
      </c>
      <c r="Q600" s="35">
        <v>624.43500000000006</v>
      </c>
      <c r="R600" s="35"/>
      <c r="S600" s="35">
        <v>2.4</v>
      </c>
      <c r="T600" s="35">
        <v>2.7</v>
      </c>
      <c r="U600" s="35"/>
      <c r="V600" s="181">
        <v>2.5499999999999998</v>
      </c>
      <c r="W600" s="12">
        <v>-3.7735849056603712</v>
      </c>
      <c r="X600" s="12">
        <v>-35.84905660377359</v>
      </c>
      <c r="Y600" s="181">
        <v>227.47274999999999</v>
      </c>
    </row>
    <row r="601" spans="1:25">
      <c r="A601" s="168">
        <f t="shared" si="5"/>
        <v>44171</v>
      </c>
      <c r="B601" s="44">
        <v>0.90071000000000012</v>
      </c>
      <c r="C601" s="35">
        <v>2.75</v>
      </c>
      <c r="D601" s="35">
        <v>2.9</v>
      </c>
      <c r="E601" s="35"/>
      <c r="F601" s="35">
        <v>2.8250000000000002</v>
      </c>
      <c r="G601" s="12">
        <v>0</v>
      </c>
      <c r="H601" s="12">
        <v>-33.918128654970758</v>
      </c>
      <c r="I601" s="35">
        <v>254.45057500000004</v>
      </c>
      <c r="J601" s="35"/>
      <c r="K601" s="35">
        <v>7</v>
      </c>
      <c r="L601" s="35">
        <v>7.8</v>
      </c>
      <c r="M601" s="35"/>
      <c r="N601" s="35">
        <v>7.4</v>
      </c>
      <c r="O601" s="12">
        <v>5.7142857142857224</v>
      </c>
      <c r="P601" s="12">
        <v>-9.2024539877300668</v>
      </c>
      <c r="Q601" s="35">
        <v>666.5254000000001</v>
      </c>
      <c r="R601" s="35"/>
      <c r="S601" s="35">
        <v>2.35</v>
      </c>
      <c r="T601" s="35">
        <v>2.65</v>
      </c>
      <c r="U601" s="35"/>
      <c r="V601" s="181">
        <v>2.5</v>
      </c>
      <c r="W601" s="12">
        <v>-1.9607843137254832</v>
      </c>
      <c r="X601" s="12">
        <v>-39.393939393939391</v>
      </c>
      <c r="Y601" s="181">
        <v>225.17750000000004</v>
      </c>
    </row>
    <row r="602" spans="1:25">
      <c r="A602" s="168">
        <f t="shared" si="5"/>
        <v>44178</v>
      </c>
      <c r="B602" s="44">
        <v>0.91189714285714274</v>
      </c>
      <c r="C602" s="35">
        <v>2.75</v>
      </c>
      <c r="D602" s="35">
        <v>2.9</v>
      </c>
      <c r="E602" s="35"/>
      <c r="F602" s="35">
        <v>2.8250000000000002</v>
      </c>
      <c r="G602" s="12">
        <v>0</v>
      </c>
      <c r="H602" s="12">
        <v>-34.302325581395337</v>
      </c>
      <c r="I602" s="35">
        <v>257.61094285714285</v>
      </c>
      <c r="J602" s="35"/>
      <c r="K602" s="35">
        <v>7.3</v>
      </c>
      <c r="L602" s="35">
        <v>8</v>
      </c>
      <c r="M602" s="35"/>
      <c r="N602" s="35">
        <v>7.65</v>
      </c>
      <c r="O602" s="12">
        <v>3.3783783783783718</v>
      </c>
      <c r="P602" s="12">
        <v>-10.26392961876833</v>
      </c>
      <c r="Q602" s="35">
        <v>697.60131428571424</v>
      </c>
      <c r="R602" s="35"/>
      <c r="S602" s="35">
        <v>2.35</v>
      </c>
      <c r="T602" s="35">
        <v>2.65</v>
      </c>
      <c r="U602" s="35"/>
      <c r="V602" s="181">
        <v>2.5</v>
      </c>
      <c r="W602" s="12">
        <v>0</v>
      </c>
      <c r="X602" s="12">
        <v>-39.759036144578317</v>
      </c>
      <c r="Y602" s="181">
        <v>227.97428571428568</v>
      </c>
    </row>
    <row r="603" spans="1:25">
      <c r="A603" s="168">
        <f t="shared" si="5"/>
        <v>44185</v>
      </c>
      <c r="B603" s="44">
        <v>0.90777857142857143</v>
      </c>
      <c r="C603" s="35" t="s">
        <v>46</v>
      </c>
      <c r="D603" s="35" t="s">
        <v>46</v>
      </c>
      <c r="E603" s="35"/>
      <c r="F603" s="35" t="s">
        <v>46</v>
      </c>
      <c r="G603" s="35" t="s">
        <v>46</v>
      </c>
      <c r="H603" s="35" t="s">
        <v>46</v>
      </c>
      <c r="I603" s="35" t="s">
        <v>46</v>
      </c>
      <c r="J603" s="35"/>
      <c r="K603" s="35" t="s">
        <v>46</v>
      </c>
      <c r="L603" s="35" t="s">
        <v>46</v>
      </c>
      <c r="M603" s="35"/>
      <c r="N603" s="35" t="s">
        <v>46</v>
      </c>
      <c r="O603" s="35" t="s">
        <v>46</v>
      </c>
      <c r="P603" s="35" t="s">
        <v>46</v>
      </c>
      <c r="Q603" s="35" t="s">
        <v>46</v>
      </c>
      <c r="R603" s="35"/>
      <c r="S603" s="35" t="s">
        <v>46</v>
      </c>
      <c r="T603" s="35" t="s">
        <v>46</v>
      </c>
      <c r="U603" s="35"/>
      <c r="V603" s="181" t="s">
        <v>46</v>
      </c>
      <c r="W603" s="181" t="s">
        <v>46</v>
      </c>
      <c r="X603" s="181" t="s">
        <v>46</v>
      </c>
      <c r="Y603" s="181" t="s">
        <v>46</v>
      </c>
    </row>
    <row r="604" spans="1:25">
      <c r="A604" s="168">
        <f t="shared" si="5"/>
        <v>44192</v>
      </c>
      <c r="B604" s="44">
        <v>0.90524428571428572</v>
      </c>
      <c r="C604" s="35" t="s">
        <v>46</v>
      </c>
      <c r="D604" s="35" t="s">
        <v>46</v>
      </c>
      <c r="E604" s="35"/>
      <c r="F604" s="35" t="s">
        <v>46</v>
      </c>
      <c r="G604" s="35" t="s">
        <v>46</v>
      </c>
      <c r="H604" s="35" t="s">
        <v>46</v>
      </c>
      <c r="I604" s="35" t="s">
        <v>46</v>
      </c>
      <c r="J604" s="35"/>
      <c r="K604" s="35" t="s">
        <v>46</v>
      </c>
      <c r="L604" s="35" t="s">
        <v>46</v>
      </c>
      <c r="M604" s="35"/>
      <c r="N604" s="35" t="s">
        <v>46</v>
      </c>
      <c r="O604" s="35" t="s">
        <v>46</v>
      </c>
      <c r="P604" s="35" t="s">
        <v>46</v>
      </c>
      <c r="Q604" s="35" t="s">
        <v>46</v>
      </c>
      <c r="R604" s="35"/>
      <c r="S604" s="35" t="s">
        <v>46</v>
      </c>
      <c r="T604" s="35" t="s">
        <v>46</v>
      </c>
      <c r="U604" s="35"/>
      <c r="V604" s="181" t="s">
        <v>46</v>
      </c>
      <c r="W604" s="181" t="s">
        <v>46</v>
      </c>
      <c r="X604" s="181" t="s">
        <v>46</v>
      </c>
      <c r="Y604" s="181" t="s">
        <v>46</v>
      </c>
    </row>
    <row r="605" spans="1:25">
      <c r="A605" s="168">
        <f t="shared" si="5"/>
        <v>44199</v>
      </c>
      <c r="B605" s="44">
        <v>0.90154571428571428</v>
      </c>
      <c r="C605" s="35">
        <v>2.75</v>
      </c>
      <c r="D605" s="35">
        <v>2.9</v>
      </c>
      <c r="E605" s="35"/>
      <c r="F605" s="35">
        <v>2.8250000000000002</v>
      </c>
      <c r="G605" s="12" t="s">
        <v>46</v>
      </c>
      <c r="H605" s="12">
        <v>-32.738095238095227</v>
      </c>
      <c r="I605" s="35">
        <v>254.6866642857143</v>
      </c>
      <c r="J605" s="35"/>
      <c r="K605" s="35">
        <v>7.5</v>
      </c>
      <c r="L605" s="35">
        <v>9</v>
      </c>
      <c r="M605" s="35"/>
      <c r="N605" s="35">
        <v>8.25</v>
      </c>
      <c r="O605" s="12" t="s">
        <v>46</v>
      </c>
      <c r="P605" s="12">
        <v>-8.3333333333333428</v>
      </c>
      <c r="Q605" s="35">
        <v>743.77521428571424</v>
      </c>
      <c r="R605" s="35"/>
      <c r="S605" s="35">
        <v>2.2999999999999998</v>
      </c>
      <c r="T605" s="35">
        <v>2.6</v>
      </c>
      <c r="U605" s="35"/>
      <c r="V605" s="181">
        <v>2.4500000000000002</v>
      </c>
      <c r="W605" s="12" t="s">
        <v>46</v>
      </c>
      <c r="X605" s="12">
        <v>-39.506172839506171</v>
      </c>
      <c r="Y605" s="181">
        <v>220.87870000000001</v>
      </c>
    </row>
    <row r="606" spans="1:25">
      <c r="A606" s="168">
        <f t="shared" si="5"/>
        <v>44206</v>
      </c>
      <c r="B606" s="44">
        <v>0.90211000000000008</v>
      </c>
      <c r="C606" s="35">
        <v>2.75</v>
      </c>
      <c r="D606" s="35">
        <v>2.9</v>
      </c>
      <c r="E606" s="35"/>
      <c r="F606" s="35">
        <v>2.8250000000000002</v>
      </c>
      <c r="G606" s="12">
        <v>0</v>
      </c>
      <c r="H606" s="12">
        <v>-32.738095238095227</v>
      </c>
      <c r="I606" s="35">
        <v>254.84607500000004</v>
      </c>
      <c r="J606" s="35"/>
      <c r="K606" s="35">
        <v>7</v>
      </c>
      <c r="L606" s="35">
        <v>8.25</v>
      </c>
      <c r="M606" s="35"/>
      <c r="N606" s="35">
        <v>7.625</v>
      </c>
      <c r="O606" s="12">
        <v>-7.5757575757575779</v>
      </c>
      <c r="P606" s="12">
        <v>-10.294117647058826</v>
      </c>
      <c r="Q606" s="35">
        <v>687.85887500000001</v>
      </c>
      <c r="R606" s="35"/>
      <c r="S606" s="35">
        <v>2.2999999999999998</v>
      </c>
      <c r="T606" s="35">
        <v>2.6</v>
      </c>
      <c r="U606" s="35"/>
      <c r="V606" s="181">
        <v>2.4500000000000002</v>
      </c>
      <c r="W606" s="12">
        <v>0</v>
      </c>
      <c r="X606" s="12">
        <v>-39.506172839506171</v>
      </c>
      <c r="Y606" s="181">
        <v>221.01695000000007</v>
      </c>
    </row>
    <row r="607" spans="1:25">
      <c r="A607" s="168">
        <f t="shared" si="5"/>
        <v>44213</v>
      </c>
      <c r="B607" s="44">
        <v>0.89389285714285704</v>
      </c>
      <c r="C607" s="35">
        <v>2.75</v>
      </c>
      <c r="D607" s="35">
        <v>2.9</v>
      </c>
      <c r="E607" s="35"/>
      <c r="F607" s="35">
        <v>2.8250000000000002</v>
      </c>
      <c r="G607" s="12">
        <v>0</v>
      </c>
      <c r="H607" s="12">
        <v>-29.813664596273298</v>
      </c>
      <c r="I607" s="35">
        <v>252.52473214285712</v>
      </c>
      <c r="J607" s="35"/>
      <c r="K607" s="35">
        <v>6.5</v>
      </c>
      <c r="L607" s="35">
        <v>7.8</v>
      </c>
      <c r="M607" s="35"/>
      <c r="N607" s="35">
        <v>7.15</v>
      </c>
      <c r="O607" s="12">
        <v>-6.2295081967213122</v>
      </c>
      <c r="P607" s="12">
        <v>-12.269938650306742</v>
      </c>
      <c r="Q607" s="35">
        <v>639.13339285714278</v>
      </c>
      <c r="R607" s="35"/>
      <c r="S607" s="35">
        <v>2.2999999999999998</v>
      </c>
      <c r="T607" s="35">
        <v>2.6</v>
      </c>
      <c r="U607" s="35"/>
      <c r="V607" s="181">
        <v>2.4500000000000002</v>
      </c>
      <c r="W607" s="12">
        <v>0</v>
      </c>
      <c r="X607" s="12">
        <v>-37.179487179487168</v>
      </c>
      <c r="Y607" s="181">
        <v>219.00375</v>
      </c>
    </row>
    <row r="608" spans="1:25">
      <c r="A608" s="168">
        <f t="shared" si="5"/>
        <v>44220</v>
      </c>
      <c r="B608" s="44">
        <v>0.88921285714285703</v>
      </c>
      <c r="C608" s="35">
        <v>2.75</v>
      </c>
      <c r="D608" s="35">
        <v>2.9</v>
      </c>
      <c r="E608" s="35"/>
      <c r="F608" s="35">
        <v>2.8250000000000002</v>
      </c>
      <c r="G608" s="12">
        <v>0</v>
      </c>
      <c r="H608" s="12">
        <v>-27.564102564102555</v>
      </c>
      <c r="I608" s="35">
        <v>251.20263214285714</v>
      </c>
      <c r="J608" s="35"/>
      <c r="K608" s="35">
        <v>6.5</v>
      </c>
      <c r="L608" s="35">
        <v>7.5</v>
      </c>
      <c r="M608" s="35"/>
      <c r="N608" s="35">
        <v>7</v>
      </c>
      <c r="O608" s="12">
        <v>-2.0979020979021072</v>
      </c>
      <c r="P608" s="12">
        <v>-11.39240506329115</v>
      </c>
      <c r="Q608" s="35">
        <v>622.44899999999996</v>
      </c>
      <c r="R608" s="35"/>
      <c r="S608" s="35">
        <v>2.2999999999999998</v>
      </c>
      <c r="T608" s="35">
        <v>2.6</v>
      </c>
      <c r="U608" s="35"/>
      <c r="V608" s="181">
        <v>2.4500000000000002</v>
      </c>
      <c r="W608" s="12">
        <v>0</v>
      </c>
      <c r="X608" s="12">
        <v>-35.099337748344368</v>
      </c>
      <c r="Y608" s="181">
        <v>217.85714999999999</v>
      </c>
    </row>
    <row r="609" spans="1:25">
      <c r="A609" s="168">
        <f t="shared" si="5"/>
        <v>44227</v>
      </c>
      <c r="B609" s="44">
        <v>0.88615285714285708</v>
      </c>
      <c r="C609" s="35">
        <v>2.75</v>
      </c>
      <c r="D609" s="35">
        <v>2.9</v>
      </c>
      <c r="E609" s="35"/>
      <c r="F609" s="35">
        <v>2.8250000000000002</v>
      </c>
      <c r="G609" s="12">
        <v>0</v>
      </c>
      <c r="H609" s="12">
        <v>-27.096774193548384</v>
      </c>
      <c r="I609" s="35">
        <v>250.33818214285714</v>
      </c>
      <c r="J609" s="35"/>
      <c r="K609" s="35">
        <v>6.5</v>
      </c>
      <c r="L609" s="35">
        <v>7.5</v>
      </c>
      <c r="M609" s="35"/>
      <c r="N609" s="35">
        <v>7</v>
      </c>
      <c r="O609" s="12">
        <v>0</v>
      </c>
      <c r="P609" s="12">
        <v>-11.39240506329115</v>
      </c>
      <c r="Q609" s="35">
        <v>620.3069999999999</v>
      </c>
      <c r="R609" s="35"/>
      <c r="S609" s="35">
        <v>2.25</v>
      </c>
      <c r="T609" s="35">
        <v>2.6</v>
      </c>
      <c r="U609" s="35"/>
      <c r="V609" s="181">
        <v>2.4249999999999998</v>
      </c>
      <c r="W609" s="12">
        <v>-1.0204081632653157</v>
      </c>
      <c r="X609" s="12">
        <v>-35.333333333333343</v>
      </c>
      <c r="Y609" s="181">
        <v>214.89206785714282</v>
      </c>
    </row>
    <row r="610" spans="1:25">
      <c r="A610" s="168">
        <f t="shared" si="5"/>
        <v>44234</v>
      </c>
      <c r="B610" s="44">
        <v>0.87938857142857141</v>
      </c>
      <c r="C610" s="35">
        <v>2.75</v>
      </c>
      <c r="D610" s="35">
        <v>2.9</v>
      </c>
      <c r="E610" s="35"/>
      <c r="F610" s="35">
        <v>2.8250000000000002</v>
      </c>
      <c r="G610" s="12">
        <v>0</v>
      </c>
      <c r="H610" s="12">
        <v>-27.096774193548384</v>
      </c>
      <c r="I610" s="35">
        <v>248.42727142857143</v>
      </c>
      <c r="J610" s="35"/>
      <c r="K610" s="35">
        <v>6.5</v>
      </c>
      <c r="L610" s="35">
        <v>7.5</v>
      </c>
      <c r="M610" s="35"/>
      <c r="N610" s="35">
        <v>7</v>
      </c>
      <c r="O610" s="12">
        <v>0</v>
      </c>
      <c r="P610" s="12">
        <v>-11.39240506329115</v>
      </c>
      <c r="Q610" s="35">
        <v>615.572</v>
      </c>
      <c r="R610" s="35"/>
      <c r="S610" s="35">
        <v>2.25</v>
      </c>
      <c r="T610" s="35">
        <v>2.6</v>
      </c>
      <c r="U610" s="35"/>
      <c r="V610" s="181">
        <v>2.4249999999999998</v>
      </c>
      <c r="W610" s="12">
        <v>0</v>
      </c>
      <c r="X610" s="12">
        <v>-35.333333333333343</v>
      </c>
      <c r="Y610" s="181">
        <v>213.25172857142854</v>
      </c>
    </row>
    <row r="611" spans="1:25">
      <c r="A611" s="168">
        <f t="shared" si="5"/>
        <v>44241</v>
      </c>
      <c r="B611" s="44">
        <v>0.87730000000000008</v>
      </c>
      <c r="C611" s="35">
        <v>2.75</v>
      </c>
      <c r="D611" s="35">
        <v>2.9</v>
      </c>
      <c r="E611" s="35"/>
      <c r="F611" s="35">
        <v>2.8250000000000002</v>
      </c>
      <c r="G611" s="12">
        <v>0</v>
      </c>
      <c r="H611" s="12">
        <v>-27.564102564102555</v>
      </c>
      <c r="I611" s="35">
        <v>247.83725000000004</v>
      </c>
      <c r="J611" s="35"/>
      <c r="K611" s="35">
        <v>5.99</v>
      </c>
      <c r="L611" s="35">
        <v>7.5</v>
      </c>
      <c r="M611" s="35"/>
      <c r="N611" s="35">
        <v>6.7450000000000001</v>
      </c>
      <c r="O611" s="12">
        <v>-3.6428571428571388</v>
      </c>
      <c r="P611" s="12">
        <v>-14.620253164556956</v>
      </c>
      <c r="Q611" s="35">
        <v>591.73885000000007</v>
      </c>
      <c r="R611" s="35"/>
      <c r="S611" s="35">
        <v>2.25</v>
      </c>
      <c r="T611" s="35">
        <v>2.6</v>
      </c>
      <c r="U611" s="35"/>
      <c r="V611" s="181">
        <v>2.4249999999999998</v>
      </c>
      <c r="W611" s="12">
        <v>0</v>
      </c>
      <c r="X611" s="12">
        <v>-35.333333333333343</v>
      </c>
      <c r="Y611" s="181">
        <v>212.74525</v>
      </c>
    </row>
    <row r="612" spans="1:25">
      <c r="A612" s="168">
        <f t="shared" si="5"/>
        <v>44248</v>
      </c>
      <c r="B612" s="44">
        <v>0.86975285714285711</v>
      </c>
      <c r="C612" s="35">
        <v>2.75</v>
      </c>
      <c r="D612" s="35">
        <v>2.9</v>
      </c>
      <c r="E612" s="35"/>
      <c r="F612" s="35">
        <v>2.8250000000000002</v>
      </c>
      <c r="G612" s="12">
        <v>0</v>
      </c>
      <c r="H612" s="12">
        <v>-29.375</v>
      </c>
      <c r="I612" s="35">
        <v>245.70518214285713</v>
      </c>
      <c r="J612" s="35"/>
      <c r="K612" s="35">
        <v>5.99</v>
      </c>
      <c r="L612" s="35">
        <v>7.5</v>
      </c>
      <c r="M612" s="35"/>
      <c r="N612" s="35">
        <v>6.7450000000000001</v>
      </c>
      <c r="O612" s="12">
        <v>0</v>
      </c>
      <c r="P612" s="12">
        <v>-15.157232704402517</v>
      </c>
      <c r="Q612" s="35">
        <v>586.64830214285712</v>
      </c>
      <c r="R612" s="35"/>
      <c r="S612" s="35">
        <v>2.25</v>
      </c>
      <c r="T612" s="35">
        <v>2.5499999999999998</v>
      </c>
      <c r="U612" s="35"/>
      <c r="V612" s="181">
        <v>2.4</v>
      </c>
      <c r="W612" s="12">
        <v>-1.0309278350515427</v>
      </c>
      <c r="X612" s="12">
        <v>-37.254901960784316</v>
      </c>
      <c r="Y612" s="181">
        <v>208.74068571428569</v>
      </c>
    </row>
    <row r="613" spans="1:25">
      <c r="A613" s="168">
        <f t="shared" si="5"/>
        <v>44255</v>
      </c>
      <c r="B613" s="44">
        <v>0.86555714285714302</v>
      </c>
      <c r="C613" s="35">
        <v>2.75</v>
      </c>
      <c r="D613" s="35">
        <v>2.95</v>
      </c>
      <c r="E613" s="35"/>
      <c r="F613" s="35">
        <v>2.85</v>
      </c>
      <c r="G613" s="12">
        <v>0.88495575221239164</v>
      </c>
      <c r="H613" s="12">
        <v>-29.192546583850927</v>
      </c>
      <c r="I613" s="35">
        <v>246.68378571428576</v>
      </c>
      <c r="J613" s="35"/>
      <c r="K613" s="35">
        <v>5.99</v>
      </c>
      <c r="L613" s="35">
        <v>7.5</v>
      </c>
      <c r="M613" s="35"/>
      <c r="N613" s="35">
        <v>6.7450000000000001</v>
      </c>
      <c r="O613" s="12">
        <v>0</v>
      </c>
      <c r="P613" s="12">
        <v>-15.6875</v>
      </c>
      <c r="Q613" s="35">
        <v>583.81829285714298</v>
      </c>
      <c r="R613" s="35"/>
      <c r="S613" s="35">
        <v>2.25</v>
      </c>
      <c r="T613" s="35">
        <v>2.5499999999999998</v>
      </c>
      <c r="U613" s="35"/>
      <c r="V613" s="181">
        <v>2.4</v>
      </c>
      <c r="W613" s="12">
        <v>0</v>
      </c>
      <c r="X613" s="12">
        <v>-37.662337662337663</v>
      </c>
      <c r="Y613" s="181">
        <v>207.73371428571431</v>
      </c>
    </row>
    <row r="614" spans="1:25">
      <c r="A614" s="168">
        <f t="shared" si="5"/>
        <v>44262</v>
      </c>
      <c r="B614" s="44">
        <v>0.86466428571428566</v>
      </c>
      <c r="C614" s="35">
        <v>2.95</v>
      </c>
      <c r="D614" s="35">
        <v>3.15</v>
      </c>
      <c r="E614" s="35"/>
      <c r="F614" s="35">
        <v>3.05</v>
      </c>
      <c r="G614" s="12">
        <v>7.0175438596491233</v>
      </c>
      <c r="H614" s="12">
        <v>-26.060606060606062</v>
      </c>
      <c r="I614" s="35">
        <v>263.7226071428571</v>
      </c>
      <c r="J614" s="35"/>
      <c r="K614" s="35">
        <v>6.3</v>
      </c>
      <c r="L614" s="35">
        <v>7.8</v>
      </c>
      <c r="M614" s="35"/>
      <c r="N614" s="35">
        <v>7.05</v>
      </c>
      <c r="O614" s="12">
        <v>4.5218680504077042</v>
      </c>
      <c r="P614" s="12">
        <v>-11.875</v>
      </c>
      <c r="Q614" s="35">
        <v>609.58832142857136</v>
      </c>
      <c r="R614" s="35"/>
      <c r="S614" s="35">
        <v>2.4</v>
      </c>
      <c r="T614" s="35">
        <v>2.7</v>
      </c>
      <c r="U614" s="35"/>
      <c r="V614" s="181">
        <v>2.5499999999999998</v>
      </c>
      <c r="W614" s="12">
        <v>6.25</v>
      </c>
      <c r="X614" s="12">
        <v>-35.031847133757964</v>
      </c>
      <c r="Y614" s="181">
        <v>220.48939285714283</v>
      </c>
    </row>
    <row r="615" spans="1:25">
      <c r="A615" s="168">
        <f t="shared" si="5"/>
        <v>44269</v>
      </c>
      <c r="B615" s="44">
        <v>0.85818142857142854</v>
      </c>
      <c r="C615" s="35">
        <v>3.15</v>
      </c>
      <c r="D615" s="35">
        <v>3.35</v>
      </c>
      <c r="E615" s="35"/>
      <c r="F615" s="35">
        <v>3.25</v>
      </c>
      <c r="G615" s="12">
        <v>6.5573770491803316</v>
      </c>
      <c r="H615" s="12">
        <v>-21.212121212121218</v>
      </c>
      <c r="I615" s="35">
        <v>278.90896428571426</v>
      </c>
      <c r="J615" s="35"/>
      <c r="K615" s="35">
        <v>6.5</v>
      </c>
      <c r="L615" s="35">
        <v>8</v>
      </c>
      <c r="M615" s="35"/>
      <c r="N615" s="35">
        <v>7.25</v>
      </c>
      <c r="O615" s="12">
        <v>2.8368794326241158</v>
      </c>
      <c r="P615" s="12">
        <v>-6.3912201420271231</v>
      </c>
      <c r="Q615" s="35">
        <v>622.1815357142857</v>
      </c>
      <c r="R615" s="35"/>
      <c r="S615" s="35">
        <v>2.5499999999999998</v>
      </c>
      <c r="T615" s="35">
        <v>2.85</v>
      </c>
      <c r="U615" s="35"/>
      <c r="V615" s="181">
        <v>2.7</v>
      </c>
      <c r="W615" s="12">
        <v>5.8823529411764923</v>
      </c>
      <c r="X615" s="12">
        <v>-31.210191082802538</v>
      </c>
      <c r="Y615" s="181">
        <v>231.70898571428575</v>
      </c>
    </row>
    <row r="616" spans="1:25">
      <c r="A616" s="168">
        <f t="shared" si="5"/>
        <v>44276</v>
      </c>
      <c r="B616" s="44">
        <v>0.85745571428571432</v>
      </c>
      <c r="C616" s="35">
        <v>3.25</v>
      </c>
      <c r="D616" s="35">
        <v>3.45</v>
      </c>
      <c r="E616" s="35"/>
      <c r="F616" s="35">
        <v>3.35</v>
      </c>
      <c r="G616" s="12">
        <v>3.0769230769230944</v>
      </c>
      <c r="H616" s="12">
        <v>-16.770186335403736</v>
      </c>
      <c r="I616" s="35">
        <v>287.24766428571428</v>
      </c>
      <c r="J616" s="35"/>
      <c r="K616" s="35">
        <v>6.75</v>
      </c>
      <c r="L616" s="35">
        <v>8</v>
      </c>
      <c r="M616" s="35"/>
      <c r="N616" s="35">
        <v>7.375</v>
      </c>
      <c r="O616" s="12">
        <v>1.7241379310344769</v>
      </c>
      <c r="P616" s="12">
        <v>-2.2531477799867474</v>
      </c>
      <c r="Q616" s="35">
        <v>632.37358928571427</v>
      </c>
      <c r="R616" s="35"/>
      <c r="S616" s="35">
        <v>2.6</v>
      </c>
      <c r="T616" s="35">
        <v>2.9</v>
      </c>
      <c r="U616" s="35"/>
      <c r="V616" s="181">
        <v>2.75</v>
      </c>
      <c r="W616" s="12">
        <v>1.8518518518518334</v>
      </c>
      <c r="X616" s="12">
        <v>-28.104575163398692</v>
      </c>
      <c r="Y616" s="181">
        <v>235.80032142857146</v>
      </c>
    </row>
    <row r="617" spans="1:25">
      <c r="A617" s="168">
        <f t="shared" si="5"/>
        <v>44283</v>
      </c>
      <c r="B617" s="44">
        <v>0.85931142857142873</v>
      </c>
      <c r="C617" s="35">
        <v>3.25</v>
      </c>
      <c r="D617" s="35">
        <v>3.45</v>
      </c>
      <c r="E617" s="35"/>
      <c r="F617" s="35">
        <v>3.35</v>
      </c>
      <c r="G617" s="12">
        <v>0</v>
      </c>
      <c r="H617" s="12">
        <v>-15.723270440251554</v>
      </c>
      <c r="I617" s="35">
        <v>287.86932857142864</v>
      </c>
      <c r="J617" s="35"/>
      <c r="K617" s="35">
        <v>6.75</v>
      </c>
      <c r="L617" s="35">
        <v>8</v>
      </c>
      <c r="M617" s="35"/>
      <c r="N617" s="35">
        <v>7.375</v>
      </c>
      <c r="O617" s="12">
        <v>0</v>
      </c>
      <c r="P617" s="12">
        <v>1.7241379310344769</v>
      </c>
      <c r="Q617" s="35">
        <v>633.74217857142867</v>
      </c>
      <c r="R617" s="35"/>
      <c r="S617" s="35">
        <v>2.6</v>
      </c>
      <c r="T617" s="35">
        <v>2.9</v>
      </c>
      <c r="U617" s="35"/>
      <c r="V617" s="181">
        <v>2.75</v>
      </c>
      <c r="W617" s="12">
        <v>0</v>
      </c>
      <c r="X617" s="12">
        <v>-27.631578947368425</v>
      </c>
      <c r="Y617" s="181">
        <v>236.31064285714291</v>
      </c>
    </row>
    <row r="618" spans="1:25">
      <c r="A618" s="168">
        <f t="shared" si="5"/>
        <v>44290</v>
      </c>
      <c r="B618" s="44">
        <v>0.85256428571428577</v>
      </c>
      <c r="C618" s="35">
        <v>3.25</v>
      </c>
      <c r="D618" s="35">
        <v>3.45</v>
      </c>
      <c r="E618" s="35"/>
      <c r="F618" s="35">
        <v>3.35</v>
      </c>
      <c r="G618" s="12">
        <v>0</v>
      </c>
      <c r="H618" s="12">
        <v>-15.723270440251554</v>
      </c>
      <c r="I618" s="35">
        <v>285.60903571428577</v>
      </c>
      <c r="J618" s="35"/>
      <c r="K618" s="35">
        <v>6.75</v>
      </c>
      <c r="L618" s="35">
        <v>8.5</v>
      </c>
      <c r="M618" s="35"/>
      <c r="N618" s="35">
        <v>7.625</v>
      </c>
      <c r="O618" s="12">
        <v>3.3898305084745743</v>
      </c>
      <c r="P618" s="12">
        <v>5.1724137931034448</v>
      </c>
      <c r="Q618" s="35">
        <v>650.08026785714299</v>
      </c>
      <c r="R618" s="35"/>
      <c r="S618" s="35">
        <v>2.6</v>
      </c>
      <c r="T618" s="35">
        <v>2.9</v>
      </c>
      <c r="U618" s="35"/>
      <c r="V618" s="181">
        <v>2.75</v>
      </c>
      <c r="W618" s="12">
        <v>0</v>
      </c>
      <c r="X618" s="12">
        <v>-27.631578947368425</v>
      </c>
      <c r="Y618" s="181">
        <v>234.45517857142858</v>
      </c>
    </row>
    <row r="619" spans="1:25">
      <c r="A619" s="168">
        <f t="shared" si="5"/>
        <v>44297</v>
      </c>
      <c r="B619" s="44">
        <v>0.85916999999999999</v>
      </c>
      <c r="C619" s="35">
        <v>3.25</v>
      </c>
      <c r="D619" s="35">
        <v>3.45</v>
      </c>
      <c r="E619" s="35"/>
      <c r="F619" s="35">
        <v>3.35</v>
      </c>
      <c r="G619" s="12">
        <v>0</v>
      </c>
      <c r="H619" s="12">
        <v>-15.723270440251554</v>
      </c>
      <c r="I619" s="35">
        <v>287.82195000000002</v>
      </c>
      <c r="J619" s="35"/>
      <c r="K619" s="35">
        <v>6.75</v>
      </c>
      <c r="L619" s="35">
        <v>8.5</v>
      </c>
      <c r="M619" s="35"/>
      <c r="N619" s="35">
        <v>7.625</v>
      </c>
      <c r="O619" s="12">
        <v>0</v>
      </c>
      <c r="P619" s="12">
        <v>7.0175438596491233</v>
      </c>
      <c r="Q619" s="35">
        <v>655.11712499999999</v>
      </c>
      <c r="R619" s="35"/>
      <c r="S619" s="35">
        <v>2.6</v>
      </c>
      <c r="T619" s="35">
        <v>2.9</v>
      </c>
      <c r="U619" s="35"/>
      <c r="V619" s="181">
        <v>2.75</v>
      </c>
      <c r="W619" s="12">
        <v>0</v>
      </c>
      <c r="X619" s="12">
        <v>-27.631578947368425</v>
      </c>
      <c r="Y619" s="181">
        <v>236.27175</v>
      </c>
    </row>
    <row r="620" spans="1:25">
      <c r="A620" s="168">
        <f t="shared" si="5"/>
        <v>44304</v>
      </c>
      <c r="B620" s="44">
        <v>0.86733000000000005</v>
      </c>
      <c r="C620" s="35">
        <v>3.2</v>
      </c>
      <c r="D620" s="35">
        <v>3.4</v>
      </c>
      <c r="E620" s="35"/>
      <c r="F620" s="35">
        <v>3.3</v>
      </c>
      <c r="G620" s="12">
        <v>-1.4925373134328339</v>
      </c>
      <c r="H620" s="12">
        <v>-16.455696202531655</v>
      </c>
      <c r="I620" s="35">
        <v>286.21889999999996</v>
      </c>
      <c r="J620" s="35"/>
      <c r="K620" s="35">
        <v>6.5</v>
      </c>
      <c r="L620" s="35">
        <v>7.5</v>
      </c>
      <c r="M620" s="35"/>
      <c r="N620" s="35">
        <v>7</v>
      </c>
      <c r="O620" s="12">
        <v>-8.1967213114754145</v>
      </c>
      <c r="P620" s="12">
        <v>-1.7543859649122879</v>
      </c>
      <c r="Q620" s="35">
        <v>607.13100000000009</v>
      </c>
      <c r="R620" s="35"/>
      <c r="S620" s="35">
        <v>2.6</v>
      </c>
      <c r="T620" s="35">
        <v>2.85</v>
      </c>
      <c r="U620" s="35"/>
      <c r="V620" s="181">
        <v>2.7250000000000001</v>
      </c>
      <c r="W620" s="12">
        <v>-0.90909090909090651</v>
      </c>
      <c r="X620" s="12">
        <v>-27.333333333333329</v>
      </c>
      <c r="Y620" s="181">
        <v>236.34742500000004</v>
      </c>
    </row>
    <row r="621" spans="1:25">
      <c r="A621" s="168">
        <f t="shared" si="5"/>
        <v>44311</v>
      </c>
      <c r="B621" s="44">
        <v>0.86622571428571415</v>
      </c>
      <c r="C621" s="35">
        <v>3.2</v>
      </c>
      <c r="D621" s="35">
        <v>3.4</v>
      </c>
      <c r="E621" s="35"/>
      <c r="F621" s="35">
        <v>3.3</v>
      </c>
      <c r="G621" s="12">
        <v>0</v>
      </c>
      <c r="H621" s="12">
        <v>-14.838709677419359</v>
      </c>
      <c r="I621" s="35">
        <v>285.85448571428566</v>
      </c>
      <c r="J621" s="35"/>
      <c r="K621" s="35">
        <v>6.5</v>
      </c>
      <c r="L621" s="35">
        <v>7.5</v>
      </c>
      <c r="M621" s="35"/>
      <c r="N621" s="35">
        <v>7</v>
      </c>
      <c r="O621" s="12">
        <v>0</v>
      </c>
      <c r="P621" s="12">
        <v>-1.7543859649122879</v>
      </c>
      <c r="Q621" s="35">
        <v>606.35799999999995</v>
      </c>
      <c r="R621" s="35"/>
      <c r="S621" s="35">
        <v>2.6</v>
      </c>
      <c r="T621" s="35">
        <v>2.85</v>
      </c>
      <c r="U621" s="35"/>
      <c r="V621" s="181">
        <v>2.7250000000000001</v>
      </c>
      <c r="W621" s="12">
        <v>0</v>
      </c>
      <c r="X621" s="12">
        <v>-26.351351351351354</v>
      </c>
      <c r="Y621" s="181">
        <v>236.04650714285711</v>
      </c>
    </row>
    <row r="622" spans="1:25">
      <c r="A622" s="168">
        <f t="shared" si="5"/>
        <v>44318</v>
      </c>
      <c r="B622" s="44">
        <v>0.86914142857142829</v>
      </c>
      <c r="C622" s="35">
        <v>3.05</v>
      </c>
      <c r="D622" s="35">
        <v>3.25</v>
      </c>
      <c r="E622" s="35"/>
      <c r="F622" s="35">
        <v>3.15</v>
      </c>
      <c r="G622" s="12">
        <v>-4.5454545454545467</v>
      </c>
      <c r="H622" s="12">
        <v>-15.43624161073825</v>
      </c>
      <c r="I622" s="35">
        <v>273.77954999999992</v>
      </c>
      <c r="J622" s="35"/>
      <c r="K622" s="35">
        <v>6.5</v>
      </c>
      <c r="L622" s="35">
        <v>7.5</v>
      </c>
      <c r="M622" s="35"/>
      <c r="N622" s="35">
        <v>7</v>
      </c>
      <c r="O622" s="12">
        <v>0</v>
      </c>
      <c r="P622" s="12">
        <v>0.71942446043165376</v>
      </c>
      <c r="Q622" s="35">
        <v>608.39899999999977</v>
      </c>
      <c r="R622" s="35"/>
      <c r="S622" s="35">
        <v>2.5499999999999998</v>
      </c>
      <c r="T622" s="35">
        <v>2.75</v>
      </c>
      <c r="U622" s="35"/>
      <c r="V622" s="181">
        <v>2.65</v>
      </c>
      <c r="W622" s="12">
        <v>-2.7522935779816606</v>
      </c>
      <c r="X622" s="12">
        <v>-25.87412587412588</v>
      </c>
      <c r="Y622" s="181">
        <v>230.32247857142849</v>
      </c>
    </row>
    <row r="623" spans="1:25">
      <c r="A623" s="168">
        <f t="shared" si="5"/>
        <v>44325</v>
      </c>
      <c r="B623" s="44">
        <v>0.86724714285714288</v>
      </c>
      <c r="C623" s="35">
        <v>3.05</v>
      </c>
      <c r="D623" s="35">
        <v>3.25</v>
      </c>
      <c r="E623" s="35"/>
      <c r="F623" s="35">
        <v>3.15</v>
      </c>
      <c r="G623" s="12">
        <v>0</v>
      </c>
      <c r="H623" s="12">
        <v>-12.5</v>
      </c>
      <c r="I623" s="35">
        <v>273.18285000000003</v>
      </c>
      <c r="J623" s="35"/>
      <c r="K623" s="35">
        <v>6.5</v>
      </c>
      <c r="L623" s="35">
        <v>7.5</v>
      </c>
      <c r="M623" s="35"/>
      <c r="N623" s="35">
        <v>7</v>
      </c>
      <c r="O623" s="12">
        <v>0</v>
      </c>
      <c r="P623" s="12">
        <v>3.7037037037036953</v>
      </c>
      <c r="Q623" s="35">
        <v>607.07299999999998</v>
      </c>
      <c r="R623" s="35"/>
      <c r="S623" s="35">
        <v>2.5499999999999998</v>
      </c>
      <c r="T623" s="35">
        <v>2.75</v>
      </c>
      <c r="U623" s="35"/>
      <c r="V623" s="181">
        <v>2.65</v>
      </c>
      <c r="W623" s="12">
        <v>0</v>
      </c>
      <c r="X623" s="12">
        <v>-24.285714285714292</v>
      </c>
      <c r="Y623" s="181">
        <v>229.82049285714288</v>
      </c>
    </row>
    <row r="624" spans="1:25">
      <c r="A624" s="168">
        <f t="shared" si="5"/>
        <v>44332</v>
      </c>
      <c r="B624" s="44">
        <v>0.86149285714285717</v>
      </c>
      <c r="C624" s="35">
        <v>3.05</v>
      </c>
      <c r="D624" s="35">
        <v>3.25</v>
      </c>
      <c r="E624" s="35"/>
      <c r="F624" s="35">
        <v>3.15</v>
      </c>
      <c r="G624" s="12">
        <v>0</v>
      </c>
      <c r="H624" s="12">
        <v>-9.352517985611513</v>
      </c>
      <c r="I624" s="35">
        <v>271.37025</v>
      </c>
      <c r="J624" s="35"/>
      <c r="K624" s="35">
        <v>6.75</v>
      </c>
      <c r="L624" s="35">
        <v>7.8</v>
      </c>
      <c r="M624" s="35"/>
      <c r="N624" s="35">
        <v>7.2750000000000004</v>
      </c>
      <c r="O624" s="12">
        <v>3.9285714285714306</v>
      </c>
      <c r="P624" s="12">
        <v>10.227272727272734</v>
      </c>
      <c r="Q624" s="35">
        <v>626.73605357142867</v>
      </c>
      <c r="R624" s="35"/>
      <c r="S624" s="35">
        <v>2.5499999999999998</v>
      </c>
      <c r="T624" s="35">
        <v>2.75</v>
      </c>
      <c r="U624" s="35"/>
      <c r="V624" s="181">
        <v>2.65</v>
      </c>
      <c r="W624" s="12">
        <v>0</v>
      </c>
      <c r="X624" s="12">
        <v>-21.481481481481481</v>
      </c>
      <c r="Y624" s="181">
        <v>228.29560714285714</v>
      </c>
    </row>
    <row r="625" spans="1:25">
      <c r="A625" s="168">
        <f t="shared" ref="A625:A688" si="6">A624+7</f>
        <v>44339</v>
      </c>
      <c r="B625" s="44">
        <v>0.49218428571428569</v>
      </c>
      <c r="C625" s="35">
        <v>0</v>
      </c>
      <c r="D625" s="35">
        <v>0</v>
      </c>
      <c r="E625" s="35"/>
      <c r="F625" s="35" t="e">
        <v>#DIV/0!</v>
      </c>
      <c r="G625" s="12" t="e">
        <v>#DIV/0!</v>
      </c>
      <c r="H625" s="12" t="e">
        <v>#DIV/0!</v>
      </c>
      <c r="I625" s="35" t="e">
        <v>#DIV/0!</v>
      </c>
      <c r="J625" s="35"/>
      <c r="K625" s="35">
        <v>0</v>
      </c>
      <c r="L625" s="35">
        <v>0</v>
      </c>
      <c r="M625" s="35"/>
      <c r="N625" s="35" t="e">
        <v>#DIV/0!</v>
      </c>
      <c r="O625" s="12" t="e">
        <v>#DIV/0!</v>
      </c>
      <c r="P625" s="12" t="e">
        <v>#DIV/0!</v>
      </c>
      <c r="Q625" s="35" t="e">
        <v>#DIV/0!</v>
      </c>
      <c r="R625" s="35"/>
      <c r="S625" s="35">
        <v>0</v>
      </c>
      <c r="T625" s="35">
        <v>0</v>
      </c>
      <c r="U625" s="35"/>
      <c r="V625" s="181" t="e">
        <v>#DIV/0!</v>
      </c>
      <c r="W625" s="12" t="e">
        <v>#DIV/0!</v>
      </c>
      <c r="X625" s="12" t="e">
        <v>#DIV/0!</v>
      </c>
      <c r="Y625" s="181" t="e">
        <v>#DIV/0!</v>
      </c>
    </row>
    <row r="626" spans="1:25">
      <c r="A626" s="168">
        <f t="shared" si="6"/>
        <v>44346</v>
      </c>
      <c r="B626" s="44">
        <v>0</v>
      </c>
      <c r="C626" s="35">
        <v>0</v>
      </c>
      <c r="D626" s="35">
        <v>0</v>
      </c>
      <c r="E626" s="35"/>
      <c r="F626" s="35" t="e">
        <v>#DIV/0!</v>
      </c>
      <c r="G626" s="12" t="e">
        <v>#DIV/0!</v>
      </c>
      <c r="H626" s="12" t="e">
        <v>#DIV/0!</v>
      </c>
      <c r="I626" s="35" t="e">
        <v>#DIV/0!</v>
      </c>
      <c r="J626" s="35"/>
      <c r="K626" s="35">
        <v>0</v>
      </c>
      <c r="L626" s="35">
        <v>0</v>
      </c>
      <c r="M626" s="35"/>
      <c r="N626" s="35" t="e">
        <v>#DIV/0!</v>
      </c>
      <c r="O626" s="12" t="e">
        <v>#DIV/0!</v>
      </c>
      <c r="P626" s="12" t="e">
        <v>#DIV/0!</v>
      </c>
      <c r="Q626" s="35" t="e">
        <v>#DIV/0!</v>
      </c>
      <c r="R626" s="35"/>
      <c r="S626" s="35">
        <v>0</v>
      </c>
      <c r="T626" s="35">
        <v>0</v>
      </c>
      <c r="U626" s="35"/>
      <c r="V626" s="181" t="e">
        <v>#DIV/0!</v>
      </c>
      <c r="W626" s="12" t="e">
        <v>#DIV/0!</v>
      </c>
      <c r="X626" s="12" t="e">
        <v>#DIV/0!</v>
      </c>
      <c r="Y626" s="181" t="e">
        <v>#DIV/0!</v>
      </c>
    </row>
    <row r="627" spans="1:25">
      <c r="A627" s="168">
        <f t="shared" si="6"/>
        <v>44353</v>
      </c>
      <c r="B627" s="44">
        <v>0</v>
      </c>
      <c r="C627" s="35">
        <v>0</v>
      </c>
      <c r="D627" s="35">
        <v>0</v>
      </c>
      <c r="E627" s="35"/>
      <c r="F627" s="35" t="e">
        <v>#DIV/0!</v>
      </c>
      <c r="G627" s="12" t="e">
        <v>#DIV/0!</v>
      </c>
      <c r="H627" s="12" t="e">
        <v>#DIV/0!</v>
      </c>
      <c r="I627" s="35" t="e">
        <v>#DIV/0!</v>
      </c>
      <c r="J627" s="35"/>
      <c r="K627" s="35">
        <v>0</v>
      </c>
      <c r="L627" s="35">
        <v>0</v>
      </c>
      <c r="M627" s="35"/>
      <c r="N627" s="35" t="e">
        <v>#DIV/0!</v>
      </c>
      <c r="O627" s="12" t="e">
        <v>#DIV/0!</v>
      </c>
      <c r="P627" s="12" t="e">
        <v>#DIV/0!</v>
      </c>
      <c r="Q627" s="35" t="e">
        <v>#DIV/0!</v>
      </c>
      <c r="R627" s="35"/>
      <c r="S627" s="35">
        <v>0</v>
      </c>
      <c r="T627" s="35">
        <v>0</v>
      </c>
      <c r="U627" s="35"/>
      <c r="V627" s="181" t="e">
        <v>#DIV/0!</v>
      </c>
      <c r="W627" s="12" t="e">
        <v>#DIV/0!</v>
      </c>
      <c r="X627" s="12" t="e">
        <v>#DIV/0!</v>
      </c>
      <c r="Y627" s="181" t="e">
        <v>#DIV/0!</v>
      </c>
    </row>
    <row r="628" spans="1:25">
      <c r="A628" s="168">
        <f t="shared" si="6"/>
        <v>44360</v>
      </c>
      <c r="B628" s="44">
        <v>0</v>
      </c>
      <c r="C628" s="35">
        <v>0</v>
      </c>
      <c r="D628" s="35">
        <v>0</v>
      </c>
      <c r="E628" s="35"/>
      <c r="F628" s="35" t="e">
        <v>#DIV/0!</v>
      </c>
      <c r="G628" s="12" t="e">
        <v>#DIV/0!</v>
      </c>
      <c r="H628" s="12" t="e">
        <v>#DIV/0!</v>
      </c>
      <c r="I628" s="35" t="e">
        <v>#DIV/0!</v>
      </c>
      <c r="J628" s="35"/>
      <c r="K628" s="35">
        <v>0</v>
      </c>
      <c r="L628" s="35">
        <v>0</v>
      </c>
      <c r="M628" s="35"/>
      <c r="N628" s="35" t="e">
        <v>#DIV/0!</v>
      </c>
      <c r="O628" s="12" t="e">
        <v>#DIV/0!</v>
      </c>
      <c r="P628" s="12" t="e">
        <v>#DIV/0!</v>
      </c>
      <c r="Q628" s="35" t="e">
        <v>#DIV/0!</v>
      </c>
      <c r="R628" s="35"/>
      <c r="S628" s="35">
        <v>0</v>
      </c>
      <c r="T628" s="35">
        <v>0</v>
      </c>
      <c r="U628" s="35"/>
      <c r="V628" s="181" t="e">
        <v>#DIV/0!</v>
      </c>
      <c r="W628" s="12" t="e">
        <v>#DIV/0!</v>
      </c>
      <c r="X628" s="12" t="e">
        <v>#DIV/0!</v>
      </c>
      <c r="Y628" s="181" t="e">
        <v>#DIV/0!</v>
      </c>
    </row>
    <row r="629" spans="1:25">
      <c r="A629" s="168">
        <f t="shared" si="6"/>
        <v>44367</v>
      </c>
      <c r="B629" s="44">
        <v>0</v>
      </c>
      <c r="C629" s="35">
        <v>0</v>
      </c>
      <c r="D629" s="35">
        <v>0</v>
      </c>
      <c r="E629" s="35"/>
      <c r="F629" s="35" t="e">
        <v>#DIV/0!</v>
      </c>
      <c r="G629" s="12" t="e">
        <v>#DIV/0!</v>
      </c>
      <c r="H629" s="12" t="e">
        <v>#DIV/0!</v>
      </c>
      <c r="I629" s="35" t="e">
        <v>#DIV/0!</v>
      </c>
      <c r="J629" s="35"/>
      <c r="K629" s="35">
        <v>0</v>
      </c>
      <c r="L629" s="35">
        <v>0</v>
      </c>
      <c r="M629" s="35"/>
      <c r="N629" s="35" t="e">
        <v>#DIV/0!</v>
      </c>
      <c r="O629" s="12" t="e">
        <v>#DIV/0!</v>
      </c>
      <c r="P629" s="12" t="e">
        <v>#DIV/0!</v>
      </c>
      <c r="Q629" s="35" t="e">
        <v>#DIV/0!</v>
      </c>
      <c r="R629" s="35"/>
      <c r="S629" s="35">
        <v>0</v>
      </c>
      <c r="T629" s="35">
        <v>0</v>
      </c>
      <c r="U629" s="35"/>
      <c r="V629" s="181" t="e">
        <v>#DIV/0!</v>
      </c>
      <c r="W629" s="12" t="e">
        <v>#DIV/0!</v>
      </c>
      <c r="X629" s="12" t="e">
        <v>#DIV/0!</v>
      </c>
      <c r="Y629" s="181" t="e">
        <v>#DIV/0!</v>
      </c>
    </row>
    <row r="630" spans="1:25">
      <c r="A630" s="168">
        <f t="shared" si="6"/>
        <v>44374</v>
      </c>
      <c r="B630" s="44">
        <v>0</v>
      </c>
      <c r="C630" s="35">
        <v>0</v>
      </c>
      <c r="D630" s="35">
        <v>0</v>
      </c>
      <c r="E630" s="35"/>
      <c r="F630" s="35" t="e">
        <v>#DIV/0!</v>
      </c>
      <c r="G630" s="12" t="e">
        <v>#DIV/0!</v>
      </c>
      <c r="H630" s="12" t="e">
        <v>#DIV/0!</v>
      </c>
      <c r="I630" s="35" t="e">
        <v>#DIV/0!</v>
      </c>
      <c r="J630" s="35"/>
      <c r="K630" s="35">
        <v>0</v>
      </c>
      <c r="L630" s="35">
        <v>0</v>
      </c>
      <c r="M630" s="35"/>
      <c r="N630" s="35" t="e">
        <v>#DIV/0!</v>
      </c>
      <c r="O630" s="12" t="e">
        <v>#DIV/0!</v>
      </c>
      <c r="P630" s="12" t="e">
        <v>#DIV/0!</v>
      </c>
      <c r="Q630" s="35" t="e">
        <v>#DIV/0!</v>
      </c>
      <c r="R630" s="35"/>
      <c r="S630" s="35">
        <v>0</v>
      </c>
      <c r="T630" s="35">
        <v>0</v>
      </c>
      <c r="U630" s="35"/>
      <c r="V630" s="181" t="e">
        <v>#DIV/0!</v>
      </c>
      <c r="W630" s="12" t="e">
        <v>#DIV/0!</v>
      </c>
      <c r="X630" s="12" t="e">
        <v>#DIV/0!</v>
      </c>
      <c r="Y630" s="181" t="e">
        <v>#DIV/0!</v>
      </c>
    </row>
    <row r="631" spans="1:25">
      <c r="A631" s="168">
        <f t="shared" si="6"/>
        <v>44381</v>
      </c>
      <c r="B631" s="44">
        <v>0</v>
      </c>
      <c r="C631" s="35">
        <v>0</v>
      </c>
      <c r="D631" s="35">
        <v>0</v>
      </c>
      <c r="E631" s="35"/>
      <c r="F631" s="35" t="e">
        <v>#DIV/0!</v>
      </c>
      <c r="G631" s="12" t="e">
        <v>#DIV/0!</v>
      </c>
      <c r="H631" s="12" t="e">
        <v>#DIV/0!</v>
      </c>
      <c r="I631" s="35" t="e">
        <v>#DIV/0!</v>
      </c>
      <c r="J631" s="35"/>
      <c r="K631" s="35">
        <v>0</v>
      </c>
      <c r="L631" s="35">
        <v>0</v>
      </c>
      <c r="M631" s="35"/>
      <c r="N631" s="35" t="e">
        <v>#DIV/0!</v>
      </c>
      <c r="O631" s="12" t="e">
        <v>#DIV/0!</v>
      </c>
      <c r="P631" s="12" t="e">
        <v>#DIV/0!</v>
      </c>
      <c r="Q631" s="35" t="e">
        <v>#DIV/0!</v>
      </c>
      <c r="R631" s="35"/>
      <c r="S631" s="35">
        <v>0</v>
      </c>
      <c r="T631" s="35">
        <v>0</v>
      </c>
      <c r="U631" s="35"/>
      <c r="V631" s="181" t="e">
        <v>#DIV/0!</v>
      </c>
      <c r="W631" s="12" t="e">
        <v>#DIV/0!</v>
      </c>
      <c r="X631" s="12" t="e">
        <v>#DIV/0!</v>
      </c>
      <c r="Y631" s="181" t="e">
        <v>#DIV/0!</v>
      </c>
    </row>
    <row r="632" spans="1:25">
      <c r="A632" s="168">
        <f t="shared" si="6"/>
        <v>44388</v>
      </c>
      <c r="B632" s="44">
        <v>0</v>
      </c>
      <c r="C632" s="35">
        <v>0</v>
      </c>
      <c r="D632" s="35">
        <v>0</v>
      </c>
      <c r="E632" s="35"/>
      <c r="F632" s="35" t="e">
        <v>#DIV/0!</v>
      </c>
      <c r="G632" s="12" t="e">
        <v>#DIV/0!</v>
      </c>
      <c r="H632" s="12" t="e">
        <v>#DIV/0!</v>
      </c>
      <c r="I632" s="35" t="e">
        <v>#DIV/0!</v>
      </c>
      <c r="J632" s="35"/>
      <c r="K632" s="35">
        <v>0</v>
      </c>
      <c r="L632" s="35">
        <v>0</v>
      </c>
      <c r="M632" s="35"/>
      <c r="N632" s="35" t="e">
        <v>#DIV/0!</v>
      </c>
      <c r="O632" s="12" t="e">
        <v>#DIV/0!</v>
      </c>
      <c r="P632" s="12" t="e">
        <v>#DIV/0!</v>
      </c>
      <c r="Q632" s="35" t="e">
        <v>#DIV/0!</v>
      </c>
      <c r="R632" s="35"/>
      <c r="S632" s="35">
        <v>0</v>
      </c>
      <c r="T632" s="35">
        <v>0</v>
      </c>
      <c r="U632" s="35"/>
      <c r="V632" s="181" t="e">
        <v>#DIV/0!</v>
      </c>
      <c r="W632" s="12" t="e">
        <v>#DIV/0!</v>
      </c>
      <c r="X632" s="12" t="e">
        <v>#DIV/0!</v>
      </c>
      <c r="Y632" s="181" t="e">
        <v>#DIV/0!</v>
      </c>
    </row>
    <row r="633" spans="1:25">
      <c r="A633" s="168">
        <f t="shared" si="6"/>
        <v>44395</v>
      </c>
      <c r="B633" s="44">
        <v>0</v>
      </c>
      <c r="C633" s="35">
        <v>0</v>
      </c>
      <c r="D633" s="35">
        <v>0</v>
      </c>
      <c r="E633" s="35"/>
      <c r="F633" s="35" t="e">
        <v>#DIV/0!</v>
      </c>
      <c r="G633" s="12" t="e">
        <v>#DIV/0!</v>
      </c>
      <c r="H633" s="12" t="e">
        <v>#DIV/0!</v>
      </c>
      <c r="I633" s="35" t="e">
        <v>#DIV/0!</v>
      </c>
      <c r="J633" s="35"/>
      <c r="K633" s="35">
        <v>0</v>
      </c>
      <c r="L633" s="35">
        <v>0</v>
      </c>
      <c r="M633" s="35"/>
      <c r="N633" s="35" t="e">
        <v>#DIV/0!</v>
      </c>
      <c r="O633" s="12" t="e">
        <v>#DIV/0!</v>
      </c>
      <c r="P633" s="12" t="e">
        <v>#DIV/0!</v>
      </c>
      <c r="Q633" s="35" t="e">
        <v>#DIV/0!</v>
      </c>
      <c r="R633" s="35"/>
      <c r="S633" s="35">
        <v>0</v>
      </c>
      <c r="T633" s="35">
        <v>0</v>
      </c>
      <c r="U633" s="35"/>
      <c r="V633" s="181" t="e">
        <v>#DIV/0!</v>
      </c>
      <c r="W633" s="12" t="e">
        <v>#DIV/0!</v>
      </c>
      <c r="X633" s="12" t="e">
        <v>#DIV/0!</v>
      </c>
      <c r="Y633" s="181" t="e">
        <v>#DIV/0!</v>
      </c>
    </row>
    <row r="634" spans="1:25">
      <c r="A634" s="168">
        <f t="shared" si="6"/>
        <v>44402</v>
      </c>
      <c r="B634" s="44">
        <v>0</v>
      </c>
      <c r="C634" s="35">
        <v>0</v>
      </c>
      <c r="D634" s="35">
        <v>0</v>
      </c>
      <c r="E634" s="35"/>
      <c r="F634" s="35" t="e">
        <v>#DIV/0!</v>
      </c>
      <c r="G634" s="12" t="e">
        <v>#DIV/0!</v>
      </c>
      <c r="H634" s="12" t="e">
        <v>#DIV/0!</v>
      </c>
      <c r="I634" s="35" t="e">
        <v>#DIV/0!</v>
      </c>
      <c r="J634" s="35"/>
      <c r="K634" s="35">
        <v>0</v>
      </c>
      <c r="L634" s="35">
        <v>0</v>
      </c>
      <c r="M634" s="35"/>
      <c r="N634" s="35" t="e">
        <v>#DIV/0!</v>
      </c>
      <c r="O634" s="12" t="e">
        <v>#DIV/0!</v>
      </c>
      <c r="P634" s="12" t="e">
        <v>#DIV/0!</v>
      </c>
      <c r="Q634" s="35" t="e">
        <v>#DIV/0!</v>
      </c>
      <c r="R634" s="35"/>
      <c r="S634" s="35">
        <v>0</v>
      </c>
      <c r="T634" s="35">
        <v>0</v>
      </c>
      <c r="U634" s="35"/>
      <c r="V634" s="181" t="e">
        <v>#DIV/0!</v>
      </c>
      <c r="W634" s="12" t="e">
        <v>#DIV/0!</v>
      </c>
      <c r="X634" s="12" t="e">
        <v>#DIV/0!</v>
      </c>
      <c r="Y634" s="181" t="e">
        <v>#DIV/0!</v>
      </c>
    </row>
    <row r="635" spans="1:25">
      <c r="A635" s="168">
        <f t="shared" si="6"/>
        <v>44409</v>
      </c>
      <c r="B635" s="44">
        <v>0</v>
      </c>
      <c r="C635" s="35">
        <v>0</v>
      </c>
      <c r="D635" s="35">
        <v>0</v>
      </c>
      <c r="E635" s="35"/>
      <c r="F635" s="35" t="e">
        <v>#DIV/0!</v>
      </c>
      <c r="G635" s="12" t="e">
        <v>#DIV/0!</v>
      </c>
      <c r="H635" s="12" t="e">
        <v>#DIV/0!</v>
      </c>
      <c r="I635" s="35" t="e">
        <v>#DIV/0!</v>
      </c>
      <c r="J635" s="35"/>
      <c r="K635" s="35">
        <v>0</v>
      </c>
      <c r="L635" s="35">
        <v>0</v>
      </c>
      <c r="M635" s="35"/>
      <c r="N635" s="35" t="e">
        <v>#DIV/0!</v>
      </c>
      <c r="O635" s="12" t="e">
        <v>#DIV/0!</v>
      </c>
      <c r="P635" s="12" t="e">
        <v>#DIV/0!</v>
      </c>
      <c r="Q635" s="35" t="e">
        <v>#DIV/0!</v>
      </c>
      <c r="R635" s="35"/>
      <c r="S635" s="35">
        <v>0</v>
      </c>
      <c r="T635" s="35">
        <v>0</v>
      </c>
      <c r="U635" s="35"/>
      <c r="V635" s="181" t="e">
        <v>#DIV/0!</v>
      </c>
      <c r="W635" s="12" t="e">
        <v>#DIV/0!</v>
      </c>
      <c r="X635" s="12" t="e">
        <v>#DIV/0!</v>
      </c>
      <c r="Y635" s="181" t="e">
        <v>#DIV/0!</v>
      </c>
    </row>
    <row r="636" spans="1:25">
      <c r="A636" s="168">
        <f t="shared" si="6"/>
        <v>44416</v>
      </c>
      <c r="B636" s="44">
        <v>0</v>
      </c>
      <c r="C636" s="35">
        <v>0</v>
      </c>
      <c r="D636" s="35">
        <v>0</v>
      </c>
      <c r="E636" s="35"/>
      <c r="F636" s="35" t="e">
        <v>#DIV/0!</v>
      </c>
      <c r="G636" s="12" t="e">
        <v>#DIV/0!</v>
      </c>
      <c r="H636" s="12" t="e">
        <v>#DIV/0!</v>
      </c>
      <c r="I636" s="35" t="e">
        <v>#DIV/0!</v>
      </c>
      <c r="J636" s="35"/>
      <c r="K636" s="35">
        <v>0</v>
      </c>
      <c r="L636" s="35">
        <v>0</v>
      </c>
      <c r="M636" s="35"/>
      <c r="N636" s="35" t="e">
        <v>#DIV/0!</v>
      </c>
      <c r="O636" s="12" t="e">
        <v>#DIV/0!</v>
      </c>
      <c r="P636" s="12" t="e">
        <v>#DIV/0!</v>
      </c>
      <c r="Q636" s="35" t="e">
        <v>#DIV/0!</v>
      </c>
      <c r="R636" s="35"/>
      <c r="S636" s="35">
        <v>0</v>
      </c>
      <c r="T636" s="35">
        <v>0</v>
      </c>
      <c r="U636" s="35"/>
      <c r="V636" s="181" t="e">
        <v>#DIV/0!</v>
      </c>
      <c r="W636" s="12" t="e">
        <v>#DIV/0!</v>
      </c>
      <c r="X636" s="12" t="e">
        <v>#DIV/0!</v>
      </c>
      <c r="Y636" s="181" t="e">
        <v>#DIV/0!</v>
      </c>
    </row>
    <row r="637" spans="1:25">
      <c r="A637" s="168">
        <f t="shared" si="6"/>
        <v>44423</v>
      </c>
      <c r="B637" s="44">
        <v>0</v>
      </c>
      <c r="C637" s="35">
        <v>0</v>
      </c>
      <c r="D637" s="35">
        <v>0</v>
      </c>
      <c r="E637" s="35"/>
      <c r="F637" s="35" t="e">
        <v>#DIV/0!</v>
      </c>
      <c r="G637" s="12" t="e">
        <v>#DIV/0!</v>
      </c>
      <c r="H637" s="12" t="e">
        <v>#DIV/0!</v>
      </c>
      <c r="I637" s="35" t="e">
        <v>#DIV/0!</v>
      </c>
      <c r="J637" s="35"/>
      <c r="K637" s="35">
        <v>0</v>
      </c>
      <c r="L637" s="35">
        <v>0</v>
      </c>
      <c r="M637" s="35"/>
      <c r="N637" s="35" t="e">
        <v>#DIV/0!</v>
      </c>
      <c r="O637" s="12" t="e">
        <v>#DIV/0!</v>
      </c>
      <c r="P637" s="12" t="e">
        <v>#DIV/0!</v>
      </c>
      <c r="Q637" s="35" t="e">
        <v>#DIV/0!</v>
      </c>
      <c r="R637" s="35"/>
      <c r="S637" s="35">
        <v>0</v>
      </c>
      <c r="T637" s="35">
        <v>0</v>
      </c>
      <c r="U637" s="35"/>
      <c r="V637" s="181" t="e">
        <v>#DIV/0!</v>
      </c>
      <c r="W637" s="12" t="e">
        <v>#DIV/0!</v>
      </c>
      <c r="X637" s="12" t="e">
        <v>#DIV/0!</v>
      </c>
      <c r="Y637" s="181" t="e">
        <v>#DIV/0!</v>
      </c>
    </row>
    <row r="638" spans="1:25">
      <c r="A638" s="168">
        <f t="shared" si="6"/>
        <v>44430</v>
      </c>
      <c r="B638" s="44">
        <v>0</v>
      </c>
      <c r="C638" s="35">
        <v>0</v>
      </c>
      <c r="D638" s="35">
        <v>0</v>
      </c>
      <c r="E638" s="35"/>
      <c r="F638" s="35" t="e">
        <v>#DIV/0!</v>
      </c>
      <c r="G638" s="12" t="e">
        <v>#DIV/0!</v>
      </c>
      <c r="H638" s="12" t="e">
        <v>#DIV/0!</v>
      </c>
      <c r="I638" s="35" t="e">
        <v>#DIV/0!</v>
      </c>
      <c r="J638" s="35"/>
      <c r="K638" s="35">
        <v>0</v>
      </c>
      <c r="L638" s="35">
        <v>0</v>
      </c>
      <c r="M638" s="35"/>
      <c r="N638" s="35" t="e">
        <v>#DIV/0!</v>
      </c>
      <c r="O638" s="12" t="e">
        <v>#DIV/0!</v>
      </c>
      <c r="P638" s="12" t="e">
        <v>#DIV/0!</v>
      </c>
      <c r="Q638" s="35" t="e">
        <v>#DIV/0!</v>
      </c>
      <c r="R638" s="35"/>
      <c r="S638" s="35">
        <v>0</v>
      </c>
      <c r="T638" s="35">
        <v>0</v>
      </c>
      <c r="U638" s="35"/>
      <c r="V638" s="181" t="e">
        <v>#DIV/0!</v>
      </c>
      <c r="W638" s="12" t="e">
        <v>#DIV/0!</v>
      </c>
      <c r="X638" s="12" t="e">
        <v>#DIV/0!</v>
      </c>
      <c r="Y638" s="181" t="e">
        <v>#DIV/0!</v>
      </c>
    </row>
    <row r="639" spans="1:25">
      <c r="A639" s="168">
        <f t="shared" si="6"/>
        <v>44437</v>
      </c>
      <c r="B639" s="44">
        <v>0</v>
      </c>
      <c r="C639" s="35">
        <v>0</v>
      </c>
      <c r="D639" s="35">
        <v>0</v>
      </c>
      <c r="E639" s="35"/>
      <c r="F639" s="35" t="e">
        <v>#DIV/0!</v>
      </c>
      <c r="G639" s="12" t="e">
        <v>#DIV/0!</v>
      </c>
      <c r="H639" s="12" t="e">
        <v>#DIV/0!</v>
      </c>
      <c r="I639" s="35" t="e">
        <v>#DIV/0!</v>
      </c>
      <c r="J639" s="35"/>
      <c r="K639" s="35">
        <v>0</v>
      </c>
      <c r="L639" s="35">
        <v>0</v>
      </c>
      <c r="M639" s="35"/>
      <c r="N639" s="35" t="e">
        <v>#DIV/0!</v>
      </c>
      <c r="O639" s="12" t="e">
        <v>#DIV/0!</v>
      </c>
      <c r="P639" s="12" t="e">
        <v>#DIV/0!</v>
      </c>
      <c r="Q639" s="35" t="e">
        <v>#DIV/0!</v>
      </c>
      <c r="R639" s="35"/>
      <c r="S639" s="35">
        <v>0</v>
      </c>
      <c r="T639" s="35">
        <v>0</v>
      </c>
      <c r="U639" s="35"/>
      <c r="V639" s="181" t="e">
        <v>#DIV/0!</v>
      </c>
      <c r="W639" s="12" t="e">
        <v>#DIV/0!</v>
      </c>
      <c r="X639" s="12" t="e">
        <v>#DIV/0!</v>
      </c>
      <c r="Y639" s="181" t="e">
        <v>#DIV/0!</v>
      </c>
    </row>
    <row r="640" spans="1:25">
      <c r="A640" s="168">
        <f t="shared" si="6"/>
        <v>44444</v>
      </c>
      <c r="B640" s="44">
        <v>0</v>
      </c>
      <c r="C640" s="35">
        <v>0</v>
      </c>
      <c r="D640" s="35">
        <v>0</v>
      </c>
      <c r="E640" s="35"/>
      <c r="F640" s="35" t="e">
        <v>#DIV/0!</v>
      </c>
      <c r="G640" s="12" t="e">
        <v>#DIV/0!</v>
      </c>
      <c r="H640" s="12" t="e">
        <v>#DIV/0!</v>
      </c>
      <c r="I640" s="35" t="e">
        <v>#DIV/0!</v>
      </c>
      <c r="J640" s="35"/>
      <c r="K640" s="35">
        <v>0</v>
      </c>
      <c r="L640" s="35">
        <v>0</v>
      </c>
      <c r="M640" s="35"/>
      <c r="N640" s="35" t="e">
        <v>#DIV/0!</v>
      </c>
      <c r="O640" s="12" t="e">
        <v>#DIV/0!</v>
      </c>
      <c r="P640" s="12" t="e">
        <v>#DIV/0!</v>
      </c>
      <c r="Q640" s="35" t="e">
        <v>#DIV/0!</v>
      </c>
      <c r="R640" s="35"/>
      <c r="S640" s="35">
        <v>0</v>
      </c>
      <c r="T640" s="35">
        <v>0</v>
      </c>
      <c r="U640" s="35"/>
      <c r="V640" s="181" t="e">
        <v>#DIV/0!</v>
      </c>
      <c r="W640" s="12" t="e">
        <v>#DIV/0!</v>
      </c>
      <c r="X640" s="12" t="e">
        <v>#DIV/0!</v>
      </c>
      <c r="Y640" s="181" t="e">
        <v>#DIV/0!</v>
      </c>
    </row>
    <row r="641" spans="1:25">
      <c r="A641" s="168">
        <f t="shared" si="6"/>
        <v>44451</v>
      </c>
      <c r="B641" s="44">
        <v>0</v>
      </c>
      <c r="C641" s="35">
        <v>0</v>
      </c>
      <c r="D641" s="35">
        <v>0</v>
      </c>
      <c r="E641" s="35"/>
      <c r="F641" s="35" t="e">
        <v>#DIV/0!</v>
      </c>
      <c r="G641" s="12" t="e">
        <v>#DIV/0!</v>
      </c>
      <c r="H641" s="12" t="e">
        <v>#DIV/0!</v>
      </c>
      <c r="I641" s="35" t="e">
        <v>#DIV/0!</v>
      </c>
      <c r="J641" s="35"/>
      <c r="K641" s="35">
        <v>0</v>
      </c>
      <c r="L641" s="35">
        <v>0</v>
      </c>
      <c r="M641" s="35"/>
      <c r="N641" s="35" t="e">
        <v>#DIV/0!</v>
      </c>
      <c r="O641" s="12" t="e">
        <v>#DIV/0!</v>
      </c>
      <c r="P641" s="12" t="e">
        <v>#DIV/0!</v>
      </c>
      <c r="Q641" s="35" t="e">
        <v>#DIV/0!</v>
      </c>
      <c r="R641" s="35"/>
      <c r="S641" s="35">
        <v>0</v>
      </c>
      <c r="T641" s="35">
        <v>0</v>
      </c>
      <c r="U641" s="35"/>
      <c r="V641" s="181" t="e">
        <v>#DIV/0!</v>
      </c>
      <c r="W641" s="12" t="e">
        <v>#DIV/0!</v>
      </c>
      <c r="X641" s="12" t="e">
        <v>#DIV/0!</v>
      </c>
      <c r="Y641" s="181" t="e">
        <v>#DIV/0!</v>
      </c>
    </row>
    <row r="642" spans="1:25">
      <c r="A642" s="168">
        <f t="shared" si="6"/>
        <v>44458</v>
      </c>
      <c r="B642" s="44">
        <v>0</v>
      </c>
      <c r="C642" s="35">
        <v>0</v>
      </c>
      <c r="D642" s="35">
        <v>0</v>
      </c>
      <c r="E642" s="35"/>
      <c r="F642" s="35" t="e">
        <v>#DIV/0!</v>
      </c>
      <c r="G642" s="12" t="e">
        <v>#DIV/0!</v>
      </c>
      <c r="H642" s="12" t="e">
        <v>#DIV/0!</v>
      </c>
      <c r="I642" s="35" t="e">
        <v>#DIV/0!</v>
      </c>
      <c r="J642" s="35"/>
      <c r="K642" s="35">
        <v>0</v>
      </c>
      <c r="L642" s="35">
        <v>0</v>
      </c>
      <c r="M642" s="35"/>
      <c r="N642" s="35" t="e">
        <v>#DIV/0!</v>
      </c>
      <c r="O642" s="12" t="e">
        <v>#DIV/0!</v>
      </c>
      <c r="P642" s="12" t="e">
        <v>#DIV/0!</v>
      </c>
      <c r="Q642" s="35" t="e">
        <v>#DIV/0!</v>
      </c>
      <c r="R642" s="35"/>
      <c r="S642" s="35">
        <v>0</v>
      </c>
      <c r="T642" s="35">
        <v>0</v>
      </c>
      <c r="U642" s="35"/>
      <c r="V642" s="181" t="e">
        <v>#DIV/0!</v>
      </c>
      <c r="W642" s="12" t="e">
        <v>#DIV/0!</v>
      </c>
      <c r="X642" s="12" t="e">
        <v>#DIV/0!</v>
      </c>
      <c r="Y642" s="181" t="e">
        <v>#DIV/0!</v>
      </c>
    </row>
    <row r="643" spans="1:25">
      <c r="A643" s="168">
        <f t="shared" si="6"/>
        <v>44465</v>
      </c>
      <c r="B643" s="44">
        <v>0</v>
      </c>
      <c r="C643" s="35">
        <v>0</v>
      </c>
      <c r="D643" s="35">
        <v>0</v>
      </c>
      <c r="E643" s="35"/>
      <c r="F643" s="35" t="e">
        <v>#DIV/0!</v>
      </c>
      <c r="G643" s="12" t="e">
        <v>#DIV/0!</v>
      </c>
      <c r="H643" s="12" t="e">
        <v>#DIV/0!</v>
      </c>
      <c r="I643" s="35" t="e">
        <v>#DIV/0!</v>
      </c>
      <c r="J643" s="35"/>
      <c r="K643" s="35">
        <v>0</v>
      </c>
      <c r="L643" s="35">
        <v>0</v>
      </c>
      <c r="M643" s="35"/>
      <c r="N643" s="35" t="e">
        <v>#DIV/0!</v>
      </c>
      <c r="O643" s="12" t="e">
        <v>#DIV/0!</v>
      </c>
      <c r="P643" s="12" t="e">
        <v>#DIV/0!</v>
      </c>
      <c r="Q643" s="35" t="e">
        <v>#DIV/0!</v>
      </c>
      <c r="R643" s="35"/>
      <c r="S643" s="35">
        <v>0</v>
      </c>
      <c r="T643" s="35">
        <v>0</v>
      </c>
      <c r="U643" s="35"/>
      <c r="V643" s="181" t="e">
        <v>#DIV/0!</v>
      </c>
      <c r="W643" s="12" t="e">
        <v>#DIV/0!</v>
      </c>
      <c r="X643" s="12" t="e">
        <v>#DIV/0!</v>
      </c>
      <c r="Y643" s="181" t="e">
        <v>#DIV/0!</v>
      </c>
    </row>
    <row r="644" spans="1:25">
      <c r="A644" s="168">
        <f t="shared" si="6"/>
        <v>44472</v>
      </c>
      <c r="B644" s="44">
        <v>0</v>
      </c>
      <c r="C644" s="35">
        <v>0</v>
      </c>
      <c r="D644" s="35">
        <v>0</v>
      </c>
      <c r="E644" s="35"/>
      <c r="F644" s="35" t="e">
        <v>#DIV/0!</v>
      </c>
      <c r="G644" s="12" t="e">
        <v>#DIV/0!</v>
      </c>
      <c r="H644" s="12" t="e">
        <v>#DIV/0!</v>
      </c>
      <c r="I644" s="35" t="e">
        <v>#DIV/0!</v>
      </c>
      <c r="J644" s="35"/>
      <c r="K644" s="35">
        <v>0</v>
      </c>
      <c r="L644" s="35">
        <v>0</v>
      </c>
      <c r="M644" s="35"/>
      <c r="N644" s="35" t="e">
        <v>#DIV/0!</v>
      </c>
      <c r="O644" s="12" t="e">
        <v>#DIV/0!</v>
      </c>
      <c r="P644" s="12" t="e">
        <v>#DIV/0!</v>
      </c>
      <c r="Q644" s="35" t="e">
        <v>#DIV/0!</v>
      </c>
      <c r="R644" s="35"/>
      <c r="S644" s="35">
        <v>0</v>
      </c>
      <c r="T644" s="35">
        <v>0</v>
      </c>
      <c r="U644" s="35"/>
      <c r="V644" s="181" t="e">
        <v>#DIV/0!</v>
      </c>
      <c r="W644" s="12" t="e">
        <v>#DIV/0!</v>
      </c>
      <c r="X644" s="12" t="e">
        <v>#DIV/0!</v>
      </c>
      <c r="Y644" s="181" t="e">
        <v>#DIV/0!</v>
      </c>
    </row>
    <row r="645" spans="1:25">
      <c r="A645" s="168">
        <f t="shared" si="6"/>
        <v>44479</v>
      </c>
      <c r="B645" s="44">
        <v>0</v>
      </c>
      <c r="C645" s="35">
        <v>0</v>
      </c>
      <c r="D645" s="35">
        <v>0</v>
      </c>
      <c r="E645" s="35"/>
      <c r="F645" s="35" t="e">
        <v>#DIV/0!</v>
      </c>
      <c r="G645" s="12" t="e">
        <v>#DIV/0!</v>
      </c>
      <c r="H645" s="12" t="e">
        <v>#DIV/0!</v>
      </c>
      <c r="I645" s="35" t="e">
        <v>#DIV/0!</v>
      </c>
      <c r="J645" s="35"/>
      <c r="K645" s="35">
        <v>0</v>
      </c>
      <c r="L645" s="35">
        <v>0</v>
      </c>
      <c r="M645" s="35"/>
      <c r="N645" s="35" t="e">
        <v>#DIV/0!</v>
      </c>
      <c r="O645" s="12" t="e">
        <v>#DIV/0!</v>
      </c>
      <c r="P645" s="12" t="e">
        <v>#DIV/0!</v>
      </c>
      <c r="Q645" s="35" t="e">
        <v>#DIV/0!</v>
      </c>
      <c r="R645" s="35"/>
      <c r="S645" s="35">
        <v>0</v>
      </c>
      <c r="T645" s="35">
        <v>0</v>
      </c>
      <c r="U645" s="35"/>
      <c r="V645" s="181" t="e">
        <v>#DIV/0!</v>
      </c>
      <c r="W645" s="12" t="e">
        <v>#DIV/0!</v>
      </c>
      <c r="X645" s="12" t="e">
        <v>#DIV/0!</v>
      </c>
      <c r="Y645" s="181" t="e">
        <v>#DIV/0!</v>
      </c>
    </row>
    <row r="646" spans="1:25">
      <c r="A646" s="168">
        <f t="shared" si="6"/>
        <v>44486</v>
      </c>
      <c r="B646" s="44">
        <v>0</v>
      </c>
      <c r="C646" s="35">
        <v>0</v>
      </c>
      <c r="D646" s="35">
        <v>0</v>
      </c>
      <c r="E646" s="35"/>
      <c r="F646" s="35" t="e">
        <v>#DIV/0!</v>
      </c>
      <c r="G646" s="12" t="e">
        <v>#DIV/0!</v>
      </c>
      <c r="H646" s="12" t="e">
        <v>#DIV/0!</v>
      </c>
      <c r="I646" s="35" t="e">
        <v>#DIV/0!</v>
      </c>
      <c r="J646" s="35"/>
      <c r="K646" s="35">
        <v>0</v>
      </c>
      <c r="L646" s="35">
        <v>0</v>
      </c>
      <c r="M646" s="35"/>
      <c r="N646" s="35" t="e">
        <v>#DIV/0!</v>
      </c>
      <c r="O646" s="12" t="e">
        <v>#DIV/0!</v>
      </c>
      <c r="P646" s="12" t="e">
        <v>#DIV/0!</v>
      </c>
      <c r="Q646" s="35" t="e">
        <v>#DIV/0!</v>
      </c>
      <c r="R646" s="35"/>
      <c r="S646" s="35">
        <v>0</v>
      </c>
      <c r="T646" s="35">
        <v>0</v>
      </c>
      <c r="U646" s="35"/>
      <c r="V646" s="181" t="e">
        <v>#DIV/0!</v>
      </c>
      <c r="W646" s="12" t="e">
        <v>#DIV/0!</v>
      </c>
      <c r="X646" s="12" t="e">
        <v>#DIV/0!</v>
      </c>
      <c r="Y646" s="181" t="e">
        <v>#DIV/0!</v>
      </c>
    </row>
    <row r="647" spans="1:25">
      <c r="A647" s="168">
        <f t="shared" si="6"/>
        <v>44493</v>
      </c>
      <c r="B647" s="44">
        <v>0</v>
      </c>
      <c r="C647" s="35">
        <v>0</v>
      </c>
      <c r="D647" s="35">
        <v>0</v>
      </c>
      <c r="E647" s="35"/>
      <c r="F647" s="35" t="e">
        <v>#DIV/0!</v>
      </c>
      <c r="G647" s="12" t="e">
        <v>#DIV/0!</v>
      </c>
      <c r="H647" s="12" t="e">
        <v>#DIV/0!</v>
      </c>
      <c r="I647" s="35" t="e">
        <v>#DIV/0!</v>
      </c>
      <c r="J647" s="35"/>
      <c r="K647" s="35">
        <v>0</v>
      </c>
      <c r="L647" s="35">
        <v>0</v>
      </c>
      <c r="M647" s="35"/>
      <c r="N647" s="35" t="e">
        <v>#DIV/0!</v>
      </c>
      <c r="O647" s="12" t="e">
        <v>#DIV/0!</v>
      </c>
      <c r="P647" s="12" t="e">
        <v>#DIV/0!</v>
      </c>
      <c r="Q647" s="35" t="e">
        <v>#DIV/0!</v>
      </c>
      <c r="R647" s="35"/>
      <c r="S647" s="35">
        <v>0</v>
      </c>
      <c r="T647" s="35">
        <v>0</v>
      </c>
      <c r="U647" s="35"/>
      <c r="V647" s="181" t="e">
        <v>#DIV/0!</v>
      </c>
      <c r="W647" s="12" t="e">
        <v>#DIV/0!</v>
      </c>
      <c r="X647" s="12" t="e">
        <v>#DIV/0!</v>
      </c>
      <c r="Y647" s="181" t="e">
        <v>#DIV/0!</v>
      </c>
    </row>
    <row r="648" spans="1:25">
      <c r="A648" s="168">
        <f t="shared" si="6"/>
        <v>44500</v>
      </c>
      <c r="B648" s="44">
        <v>0</v>
      </c>
      <c r="C648" s="35">
        <v>0</v>
      </c>
      <c r="D648" s="35">
        <v>0</v>
      </c>
      <c r="E648" s="35"/>
      <c r="F648" s="35" t="e">
        <v>#DIV/0!</v>
      </c>
      <c r="G648" s="12" t="e">
        <v>#DIV/0!</v>
      </c>
      <c r="H648" s="12" t="e">
        <v>#DIV/0!</v>
      </c>
      <c r="I648" s="35" t="e">
        <v>#DIV/0!</v>
      </c>
      <c r="J648" s="35"/>
      <c r="K648" s="35">
        <v>0</v>
      </c>
      <c r="L648" s="35">
        <v>0</v>
      </c>
      <c r="M648" s="35"/>
      <c r="N648" s="35" t="e">
        <v>#DIV/0!</v>
      </c>
      <c r="O648" s="12" t="e">
        <v>#DIV/0!</v>
      </c>
      <c r="P648" s="12" t="e">
        <v>#DIV/0!</v>
      </c>
      <c r="Q648" s="35" t="e">
        <v>#DIV/0!</v>
      </c>
      <c r="R648" s="35"/>
      <c r="S648" s="35">
        <v>0</v>
      </c>
      <c r="T648" s="35">
        <v>0</v>
      </c>
      <c r="U648" s="35"/>
      <c r="V648" s="181" t="e">
        <v>#DIV/0!</v>
      </c>
      <c r="W648" s="12" t="e">
        <v>#DIV/0!</v>
      </c>
      <c r="X648" s="12" t="e">
        <v>#DIV/0!</v>
      </c>
      <c r="Y648" s="181" t="e">
        <v>#DIV/0!</v>
      </c>
    </row>
    <row r="649" spans="1:25">
      <c r="A649" s="168">
        <f t="shared" si="6"/>
        <v>44507</v>
      </c>
      <c r="B649" s="44">
        <v>0</v>
      </c>
      <c r="C649" s="35">
        <v>0</v>
      </c>
      <c r="D649" s="35">
        <v>0</v>
      </c>
      <c r="E649" s="35"/>
      <c r="F649" s="35" t="e">
        <v>#DIV/0!</v>
      </c>
      <c r="G649" s="12" t="e">
        <v>#DIV/0!</v>
      </c>
      <c r="H649" s="12" t="e">
        <v>#DIV/0!</v>
      </c>
      <c r="I649" s="35" t="e">
        <v>#DIV/0!</v>
      </c>
      <c r="J649" s="35"/>
      <c r="K649" s="35">
        <v>0</v>
      </c>
      <c r="L649" s="35">
        <v>0</v>
      </c>
      <c r="M649" s="35"/>
      <c r="N649" s="35" t="e">
        <v>#DIV/0!</v>
      </c>
      <c r="O649" s="12" t="e">
        <v>#DIV/0!</v>
      </c>
      <c r="P649" s="12" t="e">
        <v>#DIV/0!</v>
      </c>
      <c r="Q649" s="35" t="e">
        <v>#DIV/0!</v>
      </c>
      <c r="R649" s="35"/>
      <c r="S649" s="35">
        <v>0</v>
      </c>
      <c r="T649" s="35">
        <v>0</v>
      </c>
      <c r="U649" s="35"/>
      <c r="V649" s="181" t="e">
        <v>#DIV/0!</v>
      </c>
      <c r="W649" s="12" t="e">
        <v>#DIV/0!</v>
      </c>
      <c r="X649" s="12" t="e">
        <v>#DIV/0!</v>
      </c>
      <c r="Y649" s="181" t="e">
        <v>#DIV/0!</v>
      </c>
    </row>
    <row r="650" spans="1:25">
      <c r="A650" s="168">
        <f t="shared" si="6"/>
        <v>44514</v>
      </c>
      <c r="B650" s="44">
        <v>0</v>
      </c>
      <c r="C650" s="35">
        <v>0</v>
      </c>
      <c r="D650" s="35">
        <v>0</v>
      </c>
      <c r="E650" s="35"/>
      <c r="F650" s="35" t="e">
        <v>#DIV/0!</v>
      </c>
      <c r="G650" s="12" t="e">
        <v>#DIV/0!</v>
      </c>
      <c r="H650" s="12" t="e">
        <v>#DIV/0!</v>
      </c>
      <c r="I650" s="35" t="e">
        <v>#DIV/0!</v>
      </c>
      <c r="J650" s="35"/>
      <c r="K650" s="35">
        <v>0</v>
      </c>
      <c r="L650" s="35">
        <v>0</v>
      </c>
      <c r="M650" s="35"/>
      <c r="N650" s="35" t="e">
        <v>#DIV/0!</v>
      </c>
      <c r="O650" s="12" t="e">
        <v>#DIV/0!</v>
      </c>
      <c r="P650" s="12" t="e">
        <v>#DIV/0!</v>
      </c>
      <c r="Q650" s="35" t="e">
        <v>#DIV/0!</v>
      </c>
      <c r="R650" s="35"/>
      <c r="S650" s="35">
        <v>0</v>
      </c>
      <c r="T650" s="35">
        <v>0</v>
      </c>
      <c r="U650" s="35"/>
      <c r="V650" s="181" t="e">
        <v>#DIV/0!</v>
      </c>
      <c r="W650" s="12" t="e">
        <v>#DIV/0!</v>
      </c>
      <c r="X650" s="12" t="e">
        <v>#DIV/0!</v>
      </c>
      <c r="Y650" s="181" t="e">
        <v>#DIV/0!</v>
      </c>
    </row>
    <row r="651" spans="1:25">
      <c r="A651" s="168">
        <f t="shared" si="6"/>
        <v>44521</v>
      </c>
      <c r="B651" s="44">
        <v>0</v>
      </c>
      <c r="C651" s="35">
        <v>0</v>
      </c>
      <c r="D651" s="35">
        <v>0</v>
      </c>
      <c r="E651" s="35"/>
      <c r="F651" s="35" t="e">
        <v>#DIV/0!</v>
      </c>
      <c r="G651" s="12" t="e">
        <v>#DIV/0!</v>
      </c>
      <c r="H651" s="12" t="e">
        <v>#DIV/0!</v>
      </c>
      <c r="I651" s="35" t="e">
        <v>#DIV/0!</v>
      </c>
      <c r="J651" s="35"/>
      <c r="K651" s="35">
        <v>0</v>
      </c>
      <c r="L651" s="35">
        <v>0</v>
      </c>
      <c r="M651" s="35"/>
      <c r="N651" s="35" t="e">
        <v>#DIV/0!</v>
      </c>
      <c r="O651" s="12" t="e">
        <v>#DIV/0!</v>
      </c>
      <c r="P651" s="12" t="e">
        <v>#DIV/0!</v>
      </c>
      <c r="Q651" s="35" t="e">
        <v>#DIV/0!</v>
      </c>
      <c r="R651" s="35"/>
      <c r="S651" s="35">
        <v>0</v>
      </c>
      <c r="T651" s="35">
        <v>0</v>
      </c>
      <c r="U651" s="35"/>
      <c r="V651" s="181" t="e">
        <v>#DIV/0!</v>
      </c>
      <c r="W651" s="12" t="e">
        <v>#DIV/0!</v>
      </c>
      <c r="X651" s="12" t="e">
        <v>#DIV/0!</v>
      </c>
      <c r="Y651" s="181" t="e">
        <v>#DIV/0!</v>
      </c>
    </row>
    <row r="652" spans="1:25">
      <c r="A652" s="168">
        <f t="shared" si="6"/>
        <v>44528</v>
      </c>
      <c r="B652" s="44">
        <v>0</v>
      </c>
      <c r="C652" s="35">
        <v>0</v>
      </c>
      <c r="D652" s="35">
        <v>0</v>
      </c>
      <c r="E652" s="35"/>
      <c r="F652" s="35" t="e">
        <v>#DIV/0!</v>
      </c>
      <c r="G652" s="12" t="e">
        <v>#DIV/0!</v>
      </c>
      <c r="H652" s="12" t="e">
        <v>#DIV/0!</v>
      </c>
      <c r="I652" s="35" t="e">
        <v>#DIV/0!</v>
      </c>
      <c r="J652" s="35"/>
      <c r="K652" s="35">
        <v>0</v>
      </c>
      <c r="L652" s="35">
        <v>0</v>
      </c>
      <c r="M652" s="35"/>
      <c r="N652" s="35" t="e">
        <v>#DIV/0!</v>
      </c>
      <c r="O652" s="12" t="e">
        <v>#DIV/0!</v>
      </c>
      <c r="P652" s="12" t="e">
        <v>#DIV/0!</v>
      </c>
      <c r="Q652" s="35" t="e">
        <v>#DIV/0!</v>
      </c>
      <c r="R652" s="35"/>
      <c r="S652" s="35">
        <v>0</v>
      </c>
      <c r="T652" s="35">
        <v>0</v>
      </c>
      <c r="U652" s="35"/>
      <c r="V652" s="181" t="e">
        <v>#DIV/0!</v>
      </c>
      <c r="W652" s="12" t="e">
        <v>#DIV/0!</v>
      </c>
      <c r="X652" s="12" t="e">
        <v>#DIV/0!</v>
      </c>
      <c r="Y652" s="181" t="e">
        <v>#DIV/0!</v>
      </c>
    </row>
    <row r="653" spans="1:25">
      <c r="A653" s="168">
        <f t="shared" si="6"/>
        <v>44535</v>
      </c>
      <c r="B653" s="44">
        <v>0</v>
      </c>
      <c r="C653" s="35">
        <v>0</v>
      </c>
      <c r="D653" s="35">
        <v>0</v>
      </c>
      <c r="E653" s="35"/>
      <c r="F653" s="35" t="e">
        <v>#DIV/0!</v>
      </c>
      <c r="G653" s="12" t="e">
        <v>#DIV/0!</v>
      </c>
      <c r="H653" s="12" t="e">
        <v>#DIV/0!</v>
      </c>
      <c r="I653" s="35" t="e">
        <v>#DIV/0!</v>
      </c>
      <c r="J653" s="35"/>
      <c r="K653" s="35">
        <v>0</v>
      </c>
      <c r="L653" s="35">
        <v>0</v>
      </c>
      <c r="M653" s="35"/>
      <c r="N653" s="35" t="e">
        <v>#DIV/0!</v>
      </c>
      <c r="O653" s="12" t="e">
        <v>#DIV/0!</v>
      </c>
      <c r="P653" s="12" t="e">
        <v>#DIV/0!</v>
      </c>
      <c r="Q653" s="35" t="e">
        <v>#DIV/0!</v>
      </c>
      <c r="R653" s="35"/>
      <c r="S653" s="35">
        <v>0</v>
      </c>
      <c r="T653" s="35">
        <v>0</v>
      </c>
      <c r="U653" s="35"/>
      <c r="V653" s="181" t="e">
        <v>#DIV/0!</v>
      </c>
      <c r="W653" s="12" t="e">
        <v>#DIV/0!</v>
      </c>
      <c r="X653" s="12" t="e">
        <v>#DIV/0!</v>
      </c>
      <c r="Y653" s="181" t="e">
        <v>#DIV/0!</v>
      </c>
    </row>
    <row r="654" spans="1:25">
      <c r="A654" s="168">
        <f t="shared" si="6"/>
        <v>44542</v>
      </c>
      <c r="B654" s="44">
        <v>0</v>
      </c>
      <c r="C654" s="35">
        <v>0</v>
      </c>
      <c r="D654" s="35">
        <v>0</v>
      </c>
      <c r="E654" s="35"/>
      <c r="F654" s="35" t="e">
        <v>#DIV/0!</v>
      </c>
      <c r="G654" s="12" t="e">
        <v>#DIV/0!</v>
      </c>
      <c r="H654" s="12" t="e">
        <v>#DIV/0!</v>
      </c>
      <c r="I654" s="35" t="e">
        <v>#DIV/0!</v>
      </c>
      <c r="J654" s="35"/>
      <c r="K654" s="35">
        <v>0</v>
      </c>
      <c r="L654" s="35">
        <v>0</v>
      </c>
      <c r="M654" s="35"/>
      <c r="N654" s="35" t="e">
        <v>#DIV/0!</v>
      </c>
      <c r="O654" s="12" t="e">
        <v>#DIV/0!</v>
      </c>
      <c r="P654" s="12" t="e">
        <v>#DIV/0!</v>
      </c>
      <c r="Q654" s="35" t="e">
        <v>#DIV/0!</v>
      </c>
      <c r="R654" s="35"/>
      <c r="S654" s="35">
        <v>0</v>
      </c>
      <c r="T654" s="35">
        <v>0</v>
      </c>
      <c r="U654" s="35"/>
      <c r="V654" s="181" t="e">
        <v>#DIV/0!</v>
      </c>
      <c r="W654" s="12" t="e">
        <v>#DIV/0!</v>
      </c>
      <c r="X654" s="12" t="e">
        <v>#DIV/0!</v>
      </c>
      <c r="Y654" s="181" t="e">
        <v>#DIV/0!</v>
      </c>
    </row>
    <row r="655" spans="1:25">
      <c r="A655" s="168">
        <f t="shared" si="6"/>
        <v>44549</v>
      </c>
      <c r="B655" s="44">
        <v>0</v>
      </c>
      <c r="C655" s="35">
        <v>0</v>
      </c>
      <c r="D655" s="35">
        <v>0</v>
      </c>
      <c r="E655" s="35"/>
      <c r="F655" s="35" t="e">
        <v>#DIV/0!</v>
      </c>
      <c r="G655" s="12" t="e">
        <v>#DIV/0!</v>
      </c>
      <c r="H655" s="12" t="e">
        <v>#DIV/0!</v>
      </c>
      <c r="I655" s="35" t="e">
        <v>#DIV/0!</v>
      </c>
      <c r="J655" s="35"/>
      <c r="K655" s="35">
        <v>0</v>
      </c>
      <c r="L655" s="35">
        <v>0</v>
      </c>
      <c r="M655" s="35"/>
      <c r="N655" s="35" t="e">
        <v>#DIV/0!</v>
      </c>
      <c r="O655" s="12" t="e">
        <v>#DIV/0!</v>
      </c>
      <c r="P655" s="12" t="e">
        <v>#DIV/0!</v>
      </c>
      <c r="Q655" s="35" t="e">
        <v>#DIV/0!</v>
      </c>
      <c r="R655" s="35"/>
      <c r="S655" s="35">
        <v>0</v>
      </c>
      <c r="T655" s="35">
        <v>0</v>
      </c>
      <c r="U655" s="35"/>
      <c r="V655" s="181" t="e">
        <v>#DIV/0!</v>
      </c>
      <c r="W655" s="12" t="e">
        <v>#DIV/0!</v>
      </c>
      <c r="X655" s="12" t="e">
        <v>#DIV/0!</v>
      </c>
      <c r="Y655" s="181" t="e">
        <v>#DIV/0!</v>
      </c>
    </row>
    <row r="656" spans="1:25">
      <c r="A656" s="168">
        <f t="shared" si="6"/>
        <v>44556</v>
      </c>
      <c r="B656" s="44">
        <v>0</v>
      </c>
      <c r="C656" s="35">
        <v>0</v>
      </c>
      <c r="D656" s="35">
        <v>0</v>
      </c>
      <c r="E656" s="35"/>
      <c r="F656" s="35" t="e">
        <v>#DIV/0!</v>
      </c>
      <c r="G656" s="12" t="e">
        <v>#DIV/0!</v>
      </c>
      <c r="H656" s="12" t="e">
        <v>#DIV/0!</v>
      </c>
      <c r="I656" s="35" t="e">
        <v>#DIV/0!</v>
      </c>
      <c r="J656" s="35"/>
      <c r="K656" s="35">
        <v>0</v>
      </c>
      <c r="L656" s="35">
        <v>0</v>
      </c>
      <c r="M656" s="35"/>
      <c r="N656" s="35" t="e">
        <v>#DIV/0!</v>
      </c>
      <c r="O656" s="12" t="e">
        <v>#DIV/0!</v>
      </c>
      <c r="P656" s="12" t="e">
        <v>#DIV/0!</v>
      </c>
      <c r="Q656" s="35" t="e">
        <v>#DIV/0!</v>
      </c>
      <c r="R656" s="35"/>
      <c r="S656" s="35">
        <v>0</v>
      </c>
      <c r="T656" s="35">
        <v>0</v>
      </c>
      <c r="U656" s="35"/>
      <c r="V656" s="181" t="e">
        <v>#DIV/0!</v>
      </c>
      <c r="W656" s="12" t="e">
        <v>#DIV/0!</v>
      </c>
      <c r="X656" s="12" t="e">
        <v>#DIV/0!</v>
      </c>
      <c r="Y656" s="181" t="e">
        <v>#DIV/0!</v>
      </c>
    </row>
    <row r="657" spans="1:25">
      <c r="A657" s="168">
        <f t="shared" si="6"/>
        <v>44563</v>
      </c>
      <c r="B657" s="44">
        <v>0</v>
      </c>
      <c r="C657" s="35">
        <v>0</v>
      </c>
      <c r="D657" s="35">
        <v>0</v>
      </c>
      <c r="E657" s="35"/>
      <c r="F657" s="35" t="e">
        <v>#DIV/0!</v>
      </c>
      <c r="G657" s="12" t="e">
        <v>#DIV/0!</v>
      </c>
      <c r="H657" s="12" t="e">
        <v>#DIV/0!</v>
      </c>
      <c r="I657" s="35" t="e">
        <v>#DIV/0!</v>
      </c>
      <c r="J657" s="35"/>
      <c r="K657" s="35">
        <v>0</v>
      </c>
      <c r="L657" s="35">
        <v>0</v>
      </c>
      <c r="M657" s="35"/>
      <c r="N657" s="35" t="e">
        <v>#DIV/0!</v>
      </c>
      <c r="O657" s="12" t="e">
        <v>#DIV/0!</v>
      </c>
      <c r="P657" s="12" t="e">
        <v>#DIV/0!</v>
      </c>
      <c r="Q657" s="35" t="e">
        <v>#DIV/0!</v>
      </c>
      <c r="R657" s="35"/>
      <c r="S657" s="35">
        <v>0</v>
      </c>
      <c r="T657" s="35">
        <v>0</v>
      </c>
      <c r="U657" s="35"/>
      <c r="V657" s="181" t="e">
        <v>#DIV/0!</v>
      </c>
      <c r="W657" s="12" t="e">
        <v>#DIV/0!</v>
      </c>
      <c r="X657" s="12" t="e">
        <v>#DIV/0!</v>
      </c>
      <c r="Y657" s="181" t="e">
        <v>#DIV/0!</v>
      </c>
    </row>
    <row r="658" spans="1:25">
      <c r="A658" s="168">
        <f t="shared" si="6"/>
        <v>44570</v>
      </c>
      <c r="B658" s="44">
        <v>0</v>
      </c>
      <c r="C658" s="35">
        <v>0</v>
      </c>
      <c r="D658" s="35">
        <v>0</v>
      </c>
      <c r="E658" s="35"/>
      <c r="F658" s="35">
        <v>0</v>
      </c>
      <c r="G658" s="12">
        <v>0</v>
      </c>
      <c r="H658" s="12">
        <v>0</v>
      </c>
      <c r="I658" s="35">
        <v>0</v>
      </c>
      <c r="J658" s="35"/>
      <c r="K658" s="35">
        <v>0</v>
      </c>
      <c r="L658" s="35">
        <v>0</v>
      </c>
      <c r="M658" s="35"/>
      <c r="N658" s="35">
        <v>0</v>
      </c>
      <c r="O658" s="12">
        <v>0</v>
      </c>
      <c r="P658" s="12">
        <v>0</v>
      </c>
      <c r="Q658" s="35">
        <v>0</v>
      </c>
      <c r="R658" s="35"/>
      <c r="S658" s="35">
        <v>0</v>
      </c>
      <c r="T658" s="35">
        <v>0</v>
      </c>
      <c r="U658" s="35"/>
      <c r="V658" s="181">
        <v>0</v>
      </c>
      <c r="W658" s="12">
        <v>0</v>
      </c>
      <c r="X658" s="12">
        <v>0</v>
      </c>
      <c r="Y658" s="181">
        <v>0</v>
      </c>
    </row>
    <row r="659" spans="1:25">
      <c r="A659" s="168">
        <f t="shared" si="6"/>
        <v>44577</v>
      </c>
      <c r="B659" s="44">
        <v>0</v>
      </c>
      <c r="C659" s="35">
        <v>0</v>
      </c>
      <c r="D659" s="35">
        <v>0</v>
      </c>
      <c r="E659" s="35"/>
      <c r="F659" s="35">
        <v>0</v>
      </c>
      <c r="G659" s="12">
        <v>0</v>
      </c>
      <c r="H659" s="12">
        <v>0</v>
      </c>
      <c r="I659" s="35">
        <v>0</v>
      </c>
      <c r="J659" s="35"/>
      <c r="K659" s="35">
        <v>0</v>
      </c>
      <c r="L659" s="35">
        <v>0</v>
      </c>
      <c r="M659" s="35"/>
      <c r="N659" s="35">
        <v>0</v>
      </c>
      <c r="O659" s="12">
        <v>0</v>
      </c>
      <c r="P659" s="12">
        <v>0</v>
      </c>
      <c r="Q659" s="35">
        <v>0</v>
      </c>
      <c r="R659" s="35"/>
      <c r="S659" s="35">
        <v>0</v>
      </c>
      <c r="T659" s="35">
        <v>0</v>
      </c>
      <c r="U659" s="35"/>
      <c r="V659" s="181">
        <v>0</v>
      </c>
      <c r="W659" s="12">
        <v>0</v>
      </c>
      <c r="X659" s="12">
        <v>0</v>
      </c>
      <c r="Y659" s="181">
        <v>0</v>
      </c>
    </row>
    <row r="660" spans="1:25">
      <c r="A660" s="168">
        <f t="shared" si="6"/>
        <v>44584</v>
      </c>
      <c r="B660" s="44">
        <v>0</v>
      </c>
      <c r="C660" s="35">
        <v>0</v>
      </c>
      <c r="D660" s="35">
        <v>0</v>
      </c>
      <c r="E660" s="35"/>
      <c r="F660" s="35">
        <v>0</v>
      </c>
      <c r="G660" s="12">
        <v>0</v>
      </c>
      <c r="H660" s="12">
        <v>0</v>
      </c>
      <c r="I660" s="35">
        <v>0</v>
      </c>
      <c r="J660" s="35"/>
      <c r="K660" s="35">
        <v>0</v>
      </c>
      <c r="L660" s="35">
        <v>0</v>
      </c>
      <c r="M660" s="35"/>
      <c r="N660" s="35">
        <v>0</v>
      </c>
      <c r="O660" s="12">
        <v>0</v>
      </c>
      <c r="P660" s="12">
        <v>0</v>
      </c>
      <c r="Q660" s="35">
        <v>0</v>
      </c>
      <c r="R660" s="35"/>
      <c r="S660" s="35">
        <v>0</v>
      </c>
      <c r="T660" s="35">
        <v>0</v>
      </c>
      <c r="U660" s="35"/>
      <c r="V660" s="181">
        <v>0</v>
      </c>
      <c r="W660" s="12">
        <v>0</v>
      </c>
      <c r="X660" s="12">
        <v>0</v>
      </c>
      <c r="Y660" s="181">
        <v>0</v>
      </c>
    </row>
    <row r="661" spans="1:25">
      <c r="A661" s="168">
        <f t="shared" si="6"/>
        <v>44591</v>
      </c>
      <c r="B661" s="44">
        <v>0</v>
      </c>
      <c r="C661" s="35">
        <v>0</v>
      </c>
      <c r="D661" s="35">
        <v>0</v>
      </c>
      <c r="E661" s="35"/>
      <c r="F661" s="35">
        <v>0</v>
      </c>
      <c r="G661" s="12">
        <v>0</v>
      </c>
      <c r="H661" s="12">
        <v>0</v>
      </c>
      <c r="I661" s="35">
        <v>0</v>
      </c>
      <c r="J661" s="35"/>
      <c r="K661" s="35">
        <v>0</v>
      </c>
      <c r="L661" s="35">
        <v>0</v>
      </c>
      <c r="M661" s="35"/>
      <c r="N661" s="35">
        <v>0</v>
      </c>
      <c r="O661" s="12">
        <v>0</v>
      </c>
      <c r="P661" s="12">
        <v>0</v>
      </c>
      <c r="Q661" s="35">
        <v>0</v>
      </c>
      <c r="R661" s="35"/>
      <c r="S661" s="35">
        <v>0</v>
      </c>
      <c r="T661" s="35">
        <v>0</v>
      </c>
      <c r="U661" s="35"/>
      <c r="V661" s="181">
        <v>0</v>
      </c>
      <c r="W661" s="12">
        <v>0</v>
      </c>
      <c r="X661" s="12">
        <v>0</v>
      </c>
      <c r="Y661" s="181">
        <v>0</v>
      </c>
    </row>
    <row r="662" spans="1:25">
      <c r="A662" s="168">
        <f t="shared" si="6"/>
        <v>44598</v>
      </c>
      <c r="B662" s="44">
        <v>0</v>
      </c>
      <c r="C662" s="35">
        <v>0</v>
      </c>
      <c r="D662" s="35">
        <v>0</v>
      </c>
      <c r="E662" s="35"/>
      <c r="F662" s="35">
        <v>0</v>
      </c>
      <c r="G662" s="12">
        <v>0</v>
      </c>
      <c r="H662" s="12">
        <v>0</v>
      </c>
      <c r="I662" s="35">
        <v>0</v>
      </c>
      <c r="J662" s="35"/>
      <c r="K662" s="35">
        <v>0</v>
      </c>
      <c r="L662" s="35">
        <v>0</v>
      </c>
      <c r="M662" s="35"/>
      <c r="N662" s="35">
        <v>0</v>
      </c>
      <c r="O662" s="12">
        <v>0</v>
      </c>
      <c r="P662" s="12">
        <v>0</v>
      </c>
      <c r="Q662" s="35">
        <v>0</v>
      </c>
      <c r="R662" s="35"/>
      <c r="S662" s="35">
        <v>0</v>
      </c>
      <c r="T662" s="35">
        <v>0</v>
      </c>
      <c r="U662" s="35"/>
      <c r="V662" s="181">
        <v>0</v>
      </c>
      <c r="W662" s="12">
        <v>0</v>
      </c>
      <c r="X662" s="12">
        <v>0</v>
      </c>
      <c r="Y662" s="181">
        <v>0</v>
      </c>
    </row>
    <row r="663" spans="1:25">
      <c r="A663" s="168">
        <f t="shared" si="6"/>
        <v>44605</v>
      </c>
      <c r="B663" s="44">
        <v>0</v>
      </c>
      <c r="C663" s="35">
        <v>0</v>
      </c>
      <c r="D663" s="35">
        <v>0</v>
      </c>
      <c r="E663" s="35"/>
      <c r="F663" s="35">
        <v>0</v>
      </c>
      <c r="G663" s="12">
        <v>0</v>
      </c>
      <c r="H663" s="12">
        <v>0</v>
      </c>
      <c r="I663" s="35">
        <v>0</v>
      </c>
      <c r="J663" s="35"/>
      <c r="K663" s="35">
        <v>0</v>
      </c>
      <c r="L663" s="35">
        <v>0</v>
      </c>
      <c r="M663" s="35"/>
      <c r="N663" s="35">
        <v>0</v>
      </c>
      <c r="O663" s="12">
        <v>0</v>
      </c>
      <c r="P663" s="12">
        <v>0</v>
      </c>
      <c r="Q663" s="35">
        <v>0</v>
      </c>
      <c r="R663" s="35"/>
      <c r="S663" s="35">
        <v>0</v>
      </c>
      <c r="T663" s="35">
        <v>0</v>
      </c>
      <c r="U663" s="35"/>
      <c r="V663" s="181">
        <v>0</v>
      </c>
      <c r="W663" s="12">
        <v>0</v>
      </c>
      <c r="X663" s="12">
        <v>0</v>
      </c>
      <c r="Y663" s="181">
        <v>0</v>
      </c>
    </row>
    <row r="664" spans="1:25">
      <c r="A664" s="168">
        <f t="shared" si="6"/>
        <v>44612</v>
      </c>
      <c r="B664" s="44">
        <v>0</v>
      </c>
      <c r="C664" s="35">
        <v>0</v>
      </c>
      <c r="D664" s="35">
        <v>0</v>
      </c>
      <c r="E664" s="35"/>
      <c r="F664" s="35">
        <v>0</v>
      </c>
      <c r="G664" s="12">
        <v>0</v>
      </c>
      <c r="H664" s="12">
        <v>0</v>
      </c>
      <c r="I664" s="35">
        <v>0</v>
      </c>
      <c r="J664" s="35"/>
      <c r="K664" s="35">
        <v>0</v>
      </c>
      <c r="L664" s="35">
        <v>0</v>
      </c>
      <c r="M664" s="35"/>
      <c r="N664" s="35">
        <v>0</v>
      </c>
      <c r="O664" s="12">
        <v>0</v>
      </c>
      <c r="P664" s="12">
        <v>0</v>
      </c>
      <c r="Q664" s="35">
        <v>0</v>
      </c>
      <c r="R664" s="35"/>
      <c r="S664" s="35">
        <v>0</v>
      </c>
      <c r="T664" s="35">
        <v>0</v>
      </c>
      <c r="U664" s="35"/>
      <c r="V664" s="181">
        <v>0</v>
      </c>
      <c r="W664" s="12">
        <v>0</v>
      </c>
      <c r="X664" s="12">
        <v>0</v>
      </c>
      <c r="Y664" s="181">
        <v>0</v>
      </c>
    </row>
    <row r="665" spans="1:25">
      <c r="A665" s="168">
        <f t="shared" si="6"/>
        <v>44619</v>
      </c>
      <c r="B665" s="44">
        <v>0</v>
      </c>
      <c r="C665" s="35">
        <v>0</v>
      </c>
      <c r="D665" s="35">
        <v>0</v>
      </c>
      <c r="E665" s="35"/>
      <c r="F665" s="35">
        <v>0</v>
      </c>
      <c r="G665" s="12">
        <v>0</v>
      </c>
      <c r="H665" s="12">
        <v>0</v>
      </c>
      <c r="I665" s="35">
        <v>0</v>
      </c>
      <c r="J665" s="35"/>
      <c r="K665" s="35">
        <v>0</v>
      </c>
      <c r="L665" s="35">
        <v>0</v>
      </c>
      <c r="M665" s="35"/>
      <c r="N665" s="35">
        <v>0</v>
      </c>
      <c r="O665" s="12">
        <v>0</v>
      </c>
      <c r="P665" s="12">
        <v>0</v>
      </c>
      <c r="Q665" s="35">
        <v>0</v>
      </c>
      <c r="R665" s="35"/>
      <c r="S665" s="35">
        <v>0</v>
      </c>
      <c r="T665" s="35">
        <v>0</v>
      </c>
      <c r="U665" s="35"/>
      <c r="V665" s="181">
        <v>0</v>
      </c>
      <c r="W665" s="12">
        <v>0</v>
      </c>
      <c r="X665" s="12">
        <v>0</v>
      </c>
      <c r="Y665" s="181">
        <v>0</v>
      </c>
    </row>
    <row r="666" spans="1:25">
      <c r="A666" s="168">
        <f t="shared" si="6"/>
        <v>44626</v>
      </c>
      <c r="B666" s="44">
        <v>0</v>
      </c>
      <c r="C666" s="35">
        <v>0</v>
      </c>
      <c r="D666" s="35">
        <v>0</v>
      </c>
      <c r="E666" s="35"/>
      <c r="F666" s="35">
        <v>0</v>
      </c>
      <c r="G666" s="12">
        <v>0</v>
      </c>
      <c r="H666" s="12">
        <v>0</v>
      </c>
      <c r="I666" s="35">
        <v>0</v>
      </c>
      <c r="J666" s="35"/>
      <c r="K666" s="35">
        <v>0</v>
      </c>
      <c r="L666" s="35">
        <v>0</v>
      </c>
      <c r="M666" s="35"/>
      <c r="N666" s="35">
        <v>0</v>
      </c>
      <c r="O666" s="12">
        <v>0</v>
      </c>
      <c r="P666" s="12">
        <v>0</v>
      </c>
      <c r="Q666" s="35">
        <v>0</v>
      </c>
      <c r="R666" s="35"/>
      <c r="S666" s="35">
        <v>0</v>
      </c>
      <c r="T666" s="35">
        <v>0</v>
      </c>
      <c r="U666" s="35"/>
      <c r="V666" s="181">
        <v>0</v>
      </c>
      <c r="W666" s="12">
        <v>0</v>
      </c>
      <c r="X666" s="12">
        <v>0</v>
      </c>
      <c r="Y666" s="181">
        <v>0</v>
      </c>
    </row>
    <row r="667" spans="1:25">
      <c r="A667" s="168">
        <f t="shared" si="6"/>
        <v>44633</v>
      </c>
      <c r="B667" s="44">
        <v>0</v>
      </c>
      <c r="C667" s="35">
        <v>0</v>
      </c>
      <c r="D667" s="35">
        <v>0</v>
      </c>
      <c r="E667" s="35"/>
      <c r="F667" s="35">
        <v>0</v>
      </c>
      <c r="G667" s="12">
        <v>0</v>
      </c>
      <c r="H667" s="12">
        <v>0</v>
      </c>
      <c r="I667" s="35">
        <v>0</v>
      </c>
      <c r="J667" s="35"/>
      <c r="K667" s="35">
        <v>0</v>
      </c>
      <c r="L667" s="35">
        <v>0</v>
      </c>
      <c r="M667" s="35"/>
      <c r="N667" s="35">
        <v>0</v>
      </c>
      <c r="O667" s="12">
        <v>0</v>
      </c>
      <c r="P667" s="12">
        <v>0</v>
      </c>
      <c r="Q667" s="35">
        <v>0</v>
      </c>
      <c r="R667" s="35"/>
      <c r="S667" s="35">
        <v>0</v>
      </c>
      <c r="T667" s="35">
        <v>0</v>
      </c>
      <c r="U667" s="35"/>
      <c r="V667" s="181">
        <v>0</v>
      </c>
      <c r="W667" s="12">
        <v>0</v>
      </c>
      <c r="X667" s="12">
        <v>0</v>
      </c>
      <c r="Y667" s="181">
        <v>0</v>
      </c>
    </row>
    <row r="668" spans="1:25">
      <c r="A668" s="168">
        <f t="shared" si="6"/>
        <v>44640</v>
      </c>
      <c r="B668" s="44">
        <v>0</v>
      </c>
      <c r="C668" s="35">
        <v>0</v>
      </c>
      <c r="D668" s="35">
        <v>0</v>
      </c>
      <c r="E668" s="35"/>
      <c r="F668" s="35">
        <v>0</v>
      </c>
      <c r="G668" s="12">
        <v>0</v>
      </c>
      <c r="H668" s="12">
        <v>0</v>
      </c>
      <c r="I668" s="35">
        <v>0</v>
      </c>
      <c r="J668" s="35"/>
      <c r="K668" s="35">
        <v>0</v>
      </c>
      <c r="L668" s="35">
        <v>0</v>
      </c>
      <c r="M668" s="35"/>
      <c r="N668" s="35">
        <v>0</v>
      </c>
      <c r="O668" s="12">
        <v>0</v>
      </c>
      <c r="P668" s="12">
        <v>0</v>
      </c>
      <c r="Q668" s="35">
        <v>0</v>
      </c>
      <c r="R668" s="35"/>
      <c r="S668" s="35">
        <v>0</v>
      </c>
      <c r="T668" s="35">
        <v>0</v>
      </c>
      <c r="U668" s="35"/>
      <c r="V668" s="181">
        <v>0</v>
      </c>
      <c r="W668" s="12">
        <v>0</v>
      </c>
      <c r="X668" s="12">
        <v>0</v>
      </c>
      <c r="Y668" s="181">
        <v>0</v>
      </c>
    </row>
    <row r="669" spans="1:25">
      <c r="A669" s="168">
        <f t="shared" si="6"/>
        <v>44647</v>
      </c>
      <c r="B669" s="44">
        <v>0</v>
      </c>
      <c r="C669" s="35">
        <v>0</v>
      </c>
      <c r="D669" s="35">
        <v>0</v>
      </c>
      <c r="E669" s="35"/>
      <c r="F669" s="35">
        <v>0</v>
      </c>
      <c r="G669" s="12">
        <v>0</v>
      </c>
      <c r="H669" s="12">
        <v>0</v>
      </c>
      <c r="I669" s="35">
        <v>0</v>
      </c>
      <c r="J669" s="35"/>
      <c r="K669" s="35">
        <v>0</v>
      </c>
      <c r="L669" s="35">
        <v>0</v>
      </c>
      <c r="M669" s="35"/>
      <c r="N669" s="35">
        <v>0</v>
      </c>
      <c r="O669" s="12">
        <v>0</v>
      </c>
      <c r="P669" s="12">
        <v>0</v>
      </c>
      <c r="Q669" s="35">
        <v>0</v>
      </c>
      <c r="R669" s="35"/>
      <c r="S669" s="35">
        <v>0</v>
      </c>
      <c r="T669" s="35">
        <v>0</v>
      </c>
      <c r="U669" s="35"/>
      <c r="V669" s="181">
        <v>0</v>
      </c>
      <c r="W669" s="12">
        <v>0</v>
      </c>
      <c r="X669" s="12">
        <v>0</v>
      </c>
      <c r="Y669" s="181">
        <v>0</v>
      </c>
    </row>
    <row r="670" spans="1:25">
      <c r="A670" s="168">
        <f t="shared" si="6"/>
        <v>44654</v>
      </c>
      <c r="B670" s="44">
        <v>0</v>
      </c>
      <c r="C670" s="35">
        <v>0</v>
      </c>
      <c r="D670" s="35">
        <v>0</v>
      </c>
      <c r="E670" s="35"/>
      <c r="F670" s="35">
        <v>0</v>
      </c>
      <c r="G670" s="12">
        <v>0</v>
      </c>
      <c r="H670" s="12">
        <v>0</v>
      </c>
      <c r="I670" s="35">
        <v>0</v>
      </c>
      <c r="J670" s="35"/>
      <c r="K670" s="35">
        <v>0</v>
      </c>
      <c r="L670" s="35">
        <v>0</v>
      </c>
      <c r="M670" s="35"/>
      <c r="N670" s="35">
        <v>0</v>
      </c>
      <c r="O670" s="12">
        <v>0</v>
      </c>
      <c r="P670" s="12">
        <v>0</v>
      </c>
      <c r="Q670" s="35">
        <v>0</v>
      </c>
      <c r="R670" s="35"/>
      <c r="S670" s="35">
        <v>0</v>
      </c>
      <c r="T670" s="35">
        <v>0</v>
      </c>
      <c r="U670" s="35"/>
      <c r="V670" s="181">
        <v>0</v>
      </c>
      <c r="W670" s="12">
        <v>0</v>
      </c>
      <c r="X670" s="12">
        <v>0</v>
      </c>
      <c r="Y670" s="181">
        <v>0</v>
      </c>
    </row>
    <row r="671" spans="1:25">
      <c r="A671" s="168">
        <f t="shared" si="6"/>
        <v>44661</v>
      </c>
      <c r="B671" s="44">
        <v>0</v>
      </c>
      <c r="C671" s="35">
        <v>0</v>
      </c>
      <c r="D671" s="35">
        <v>0</v>
      </c>
      <c r="E671" s="35"/>
      <c r="F671" s="35">
        <v>0</v>
      </c>
      <c r="G671" s="12">
        <v>0</v>
      </c>
      <c r="H671" s="12">
        <v>0</v>
      </c>
      <c r="I671" s="35">
        <v>0</v>
      </c>
      <c r="J671" s="35"/>
      <c r="K671" s="35">
        <v>0</v>
      </c>
      <c r="L671" s="35">
        <v>0</v>
      </c>
      <c r="M671" s="35"/>
      <c r="N671" s="35">
        <v>0</v>
      </c>
      <c r="O671" s="12">
        <v>0</v>
      </c>
      <c r="P671" s="12">
        <v>0</v>
      </c>
      <c r="Q671" s="35">
        <v>0</v>
      </c>
      <c r="R671" s="35"/>
      <c r="S671" s="35">
        <v>0</v>
      </c>
      <c r="T671" s="35">
        <v>0</v>
      </c>
      <c r="U671" s="35"/>
      <c r="V671" s="181">
        <v>0</v>
      </c>
      <c r="W671" s="12">
        <v>0</v>
      </c>
      <c r="X671" s="12">
        <v>0</v>
      </c>
      <c r="Y671" s="181">
        <v>0</v>
      </c>
    </row>
    <row r="672" spans="1:25">
      <c r="A672" s="168">
        <f t="shared" si="6"/>
        <v>44668</v>
      </c>
      <c r="B672" s="44">
        <v>0</v>
      </c>
      <c r="C672" s="35">
        <v>0</v>
      </c>
      <c r="D672" s="35">
        <v>0</v>
      </c>
      <c r="E672" s="35"/>
      <c r="F672" s="35">
        <v>0</v>
      </c>
      <c r="G672" s="12">
        <v>0</v>
      </c>
      <c r="H672" s="12">
        <v>0</v>
      </c>
      <c r="I672" s="35">
        <v>0</v>
      </c>
      <c r="J672" s="35"/>
      <c r="K672" s="35">
        <v>0</v>
      </c>
      <c r="L672" s="35">
        <v>0</v>
      </c>
      <c r="M672" s="35"/>
      <c r="N672" s="35">
        <v>0</v>
      </c>
      <c r="O672" s="12">
        <v>0</v>
      </c>
      <c r="P672" s="12">
        <v>0</v>
      </c>
      <c r="Q672" s="35">
        <v>0</v>
      </c>
      <c r="R672" s="35"/>
      <c r="S672" s="35">
        <v>0</v>
      </c>
      <c r="T672" s="35">
        <v>0</v>
      </c>
      <c r="U672" s="35"/>
      <c r="V672" s="181">
        <v>0</v>
      </c>
      <c r="W672" s="12">
        <v>0</v>
      </c>
      <c r="X672" s="12">
        <v>0</v>
      </c>
      <c r="Y672" s="181">
        <v>0</v>
      </c>
    </row>
    <row r="673" spans="1:25">
      <c r="A673" s="168">
        <f t="shared" si="6"/>
        <v>44675</v>
      </c>
      <c r="B673" s="44">
        <v>0</v>
      </c>
      <c r="C673" s="35">
        <v>0</v>
      </c>
      <c r="D673" s="35">
        <v>0</v>
      </c>
      <c r="E673" s="35"/>
      <c r="F673" s="35">
        <v>0</v>
      </c>
      <c r="G673" s="12">
        <v>0</v>
      </c>
      <c r="H673" s="12">
        <v>0</v>
      </c>
      <c r="I673" s="35">
        <v>0</v>
      </c>
      <c r="J673" s="35"/>
      <c r="K673" s="35">
        <v>0</v>
      </c>
      <c r="L673" s="35">
        <v>0</v>
      </c>
      <c r="M673" s="35"/>
      <c r="N673" s="35">
        <v>0</v>
      </c>
      <c r="O673" s="12">
        <v>0</v>
      </c>
      <c r="P673" s="12">
        <v>0</v>
      </c>
      <c r="Q673" s="35">
        <v>0</v>
      </c>
      <c r="R673" s="35"/>
      <c r="S673" s="35">
        <v>0</v>
      </c>
      <c r="T673" s="35">
        <v>0</v>
      </c>
      <c r="U673" s="35"/>
      <c r="V673" s="181">
        <v>0</v>
      </c>
      <c r="W673" s="12">
        <v>0</v>
      </c>
      <c r="X673" s="12">
        <v>0</v>
      </c>
      <c r="Y673" s="181">
        <v>0</v>
      </c>
    </row>
    <row r="674" spans="1:25">
      <c r="A674" s="168">
        <f t="shared" si="6"/>
        <v>44682</v>
      </c>
      <c r="B674" s="44">
        <v>0</v>
      </c>
      <c r="C674" s="35">
        <v>0</v>
      </c>
      <c r="D674" s="35">
        <v>0</v>
      </c>
      <c r="E674" s="35"/>
      <c r="F674" s="35">
        <v>0</v>
      </c>
      <c r="G674" s="12">
        <v>0</v>
      </c>
      <c r="H674" s="12">
        <v>0</v>
      </c>
      <c r="I674" s="35">
        <v>0</v>
      </c>
      <c r="J674" s="35"/>
      <c r="K674" s="35">
        <v>0</v>
      </c>
      <c r="L674" s="35">
        <v>0</v>
      </c>
      <c r="M674" s="35"/>
      <c r="N674" s="35">
        <v>0</v>
      </c>
      <c r="O674" s="12">
        <v>0</v>
      </c>
      <c r="P674" s="12">
        <v>0</v>
      </c>
      <c r="Q674" s="35">
        <v>0</v>
      </c>
      <c r="R674" s="35"/>
      <c r="S674" s="35">
        <v>0</v>
      </c>
      <c r="T674" s="35">
        <v>0</v>
      </c>
      <c r="U674" s="35"/>
      <c r="V674" s="181">
        <v>0</v>
      </c>
      <c r="W674" s="12">
        <v>0</v>
      </c>
      <c r="X674" s="12">
        <v>0</v>
      </c>
      <c r="Y674" s="181">
        <v>0</v>
      </c>
    </row>
    <row r="675" spans="1:25">
      <c r="A675" s="168">
        <f t="shared" si="6"/>
        <v>44689</v>
      </c>
      <c r="B675" s="44">
        <v>0</v>
      </c>
      <c r="C675" s="35">
        <v>0</v>
      </c>
      <c r="D675" s="35">
        <v>0</v>
      </c>
      <c r="E675" s="35"/>
      <c r="F675" s="35">
        <v>0</v>
      </c>
      <c r="G675" s="12">
        <v>0</v>
      </c>
      <c r="H675" s="12">
        <v>0</v>
      </c>
      <c r="I675" s="35">
        <v>0</v>
      </c>
      <c r="J675" s="35"/>
      <c r="K675" s="35">
        <v>0</v>
      </c>
      <c r="L675" s="35">
        <v>0</v>
      </c>
      <c r="M675" s="35"/>
      <c r="N675" s="35">
        <v>0</v>
      </c>
      <c r="O675" s="12">
        <v>0</v>
      </c>
      <c r="P675" s="12">
        <v>0</v>
      </c>
      <c r="Q675" s="35">
        <v>0</v>
      </c>
      <c r="R675" s="35"/>
      <c r="S675" s="35">
        <v>0</v>
      </c>
      <c r="T675" s="35">
        <v>0</v>
      </c>
      <c r="U675" s="35"/>
      <c r="V675" s="181">
        <v>0</v>
      </c>
      <c r="W675" s="12">
        <v>0</v>
      </c>
      <c r="X675" s="12">
        <v>0</v>
      </c>
      <c r="Y675" s="181">
        <v>0</v>
      </c>
    </row>
    <row r="676" spans="1:25">
      <c r="A676" s="168">
        <f t="shared" si="6"/>
        <v>44696</v>
      </c>
      <c r="B676" s="44">
        <v>0</v>
      </c>
      <c r="C676" s="35">
        <v>0</v>
      </c>
      <c r="D676" s="35">
        <v>0</v>
      </c>
      <c r="E676" s="35"/>
      <c r="F676" s="35">
        <v>0</v>
      </c>
      <c r="G676" s="12">
        <v>0</v>
      </c>
      <c r="H676" s="12">
        <v>0</v>
      </c>
      <c r="I676" s="35">
        <v>0</v>
      </c>
      <c r="J676" s="35"/>
      <c r="K676" s="35">
        <v>0</v>
      </c>
      <c r="L676" s="35">
        <v>0</v>
      </c>
      <c r="M676" s="35"/>
      <c r="N676" s="35">
        <v>0</v>
      </c>
      <c r="O676" s="12">
        <v>0</v>
      </c>
      <c r="P676" s="12">
        <v>0</v>
      </c>
      <c r="Q676" s="35">
        <v>0</v>
      </c>
      <c r="R676" s="35"/>
      <c r="S676" s="35">
        <v>0</v>
      </c>
      <c r="T676" s="35">
        <v>0</v>
      </c>
      <c r="U676" s="35"/>
      <c r="V676" s="181">
        <v>0</v>
      </c>
      <c r="W676" s="12">
        <v>0</v>
      </c>
      <c r="X676" s="12">
        <v>0</v>
      </c>
      <c r="Y676" s="181">
        <v>0</v>
      </c>
    </row>
    <row r="677" spans="1:25">
      <c r="A677" s="168">
        <f t="shared" si="6"/>
        <v>44703</v>
      </c>
      <c r="B677" s="44">
        <v>0</v>
      </c>
      <c r="C677" s="35">
        <v>0</v>
      </c>
      <c r="D677" s="35">
        <v>0</v>
      </c>
      <c r="E677" s="35"/>
      <c r="F677" s="35">
        <v>0</v>
      </c>
      <c r="G677" s="12">
        <v>0</v>
      </c>
      <c r="H677" s="12">
        <v>0</v>
      </c>
      <c r="I677" s="35">
        <v>0</v>
      </c>
      <c r="J677" s="35"/>
      <c r="K677" s="35">
        <v>0</v>
      </c>
      <c r="L677" s="35">
        <v>0</v>
      </c>
      <c r="M677" s="35"/>
      <c r="N677" s="35">
        <v>0</v>
      </c>
      <c r="O677" s="12">
        <v>0</v>
      </c>
      <c r="P677" s="12">
        <v>0</v>
      </c>
      <c r="Q677" s="35">
        <v>0</v>
      </c>
      <c r="R677" s="35"/>
      <c r="S677" s="35">
        <v>0</v>
      </c>
      <c r="T677" s="35">
        <v>0</v>
      </c>
      <c r="U677" s="35"/>
      <c r="V677" s="181">
        <v>0</v>
      </c>
      <c r="W677" s="12">
        <v>0</v>
      </c>
      <c r="X677" s="12">
        <v>0</v>
      </c>
      <c r="Y677" s="181">
        <v>0</v>
      </c>
    </row>
    <row r="678" spans="1:25">
      <c r="A678" s="168">
        <f t="shared" si="6"/>
        <v>44710</v>
      </c>
      <c r="B678" s="44">
        <v>0</v>
      </c>
      <c r="C678" s="35">
        <v>0</v>
      </c>
      <c r="D678" s="35">
        <v>0</v>
      </c>
      <c r="E678" s="35"/>
      <c r="F678" s="35">
        <v>0</v>
      </c>
      <c r="G678" s="12">
        <v>0</v>
      </c>
      <c r="H678" s="12">
        <v>0</v>
      </c>
      <c r="I678" s="35">
        <v>0</v>
      </c>
      <c r="J678" s="35"/>
      <c r="K678" s="35">
        <v>0</v>
      </c>
      <c r="L678" s="35">
        <v>0</v>
      </c>
      <c r="M678" s="35"/>
      <c r="N678" s="35">
        <v>0</v>
      </c>
      <c r="O678" s="12">
        <v>0</v>
      </c>
      <c r="P678" s="12">
        <v>0</v>
      </c>
      <c r="Q678" s="35">
        <v>0</v>
      </c>
      <c r="R678" s="35"/>
      <c r="S678" s="35">
        <v>0</v>
      </c>
      <c r="T678" s="35">
        <v>0</v>
      </c>
      <c r="U678" s="35"/>
      <c r="V678" s="181">
        <v>0</v>
      </c>
      <c r="W678" s="12">
        <v>0</v>
      </c>
      <c r="X678" s="12">
        <v>0</v>
      </c>
      <c r="Y678" s="181">
        <v>0</v>
      </c>
    </row>
    <row r="679" spans="1:25">
      <c r="A679" s="168">
        <f t="shared" si="6"/>
        <v>44717</v>
      </c>
      <c r="B679" s="44">
        <v>0</v>
      </c>
      <c r="C679" s="35">
        <v>0</v>
      </c>
      <c r="D679" s="35">
        <v>0</v>
      </c>
      <c r="E679" s="35"/>
      <c r="F679" s="35">
        <v>0</v>
      </c>
      <c r="G679" s="12">
        <v>0</v>
      </c>
      <c r="H679" s="12">
        <v>0</v>
      </c>
      <c r="I679" s="35">
        <v>0</v>
      </c>
      <c r="J679" s="35"/>
      <c r="K679" s="35">
        <v>0</v>
      </c>
      <c r="L679" s="35">
        <v>0</v>
      </c>
      <c r="M679" s="35"/>
      <c r="N679" s="35">
        <v>0</v>
      </c>
      <c r="O679" s="12">
        <v>0</v>
      </c>
      <c r="P679" s="12">
        <v>0</v>
      </c>
      <c r="Q679" s="35">
        <v>0</v>
      </c>
      <c r="R679" s="35"/>
      <c r="S679" s="35">
        <v>0</v>
      </c>
      <c r="T679" s="35">
        <v>0</v>
      </c>
      <c r="U679" s="35"/>
      <c r="V679" s="181">
        <v>0</v>
      </c>
      <c r="W679" s="12">
        <v>0</v>
      </c>
      <c r="X679" s="12">
        <v>0</v>
      </c>
      <c r="Y679" s="181">
        <v>0</v>
      </c>
    </row>
    <row r="680" spans="1:25">
      <c r="A680" s="168">
        <f t="shared" si="6"/>
        <v>44724</v>
      </c>
      <c r="B680" s="44">
        <v>0</v>
      </c>
      <c r="C680" s="35">
        <v>0</v>
      </c>
      <c r="D680" s="35">
        <v>0</v>
      </c>
      <c r="E680" s="35"/>
      <c r="F680" s="35">
        <v>0</v>
      </c>
      <c r="G680" s="12">
        <v>0</v>
      </c>
      <c r="H680" s="12">
        <v>0</v>
      </c>
      <c r="I680" s="35">
        <v>0</v>
      </c>
      <c r="J680" s="35"/>
      <c r="K680" s="35">
        <v>0</v>
      </c>
      <c r="L680" s="35">
        <v>0</v>
      </c>
      <c r="M680" s="35"/>
      <c r="N680" s="35">
        <v>0</v>
      </c>
      <c r="O680" s="12">
        <v>0</v>
      </c>
      <c r="P680" s="12">
        <v>0</v>
      </c>
      <c r="Q680" s="35">
        <v>0</v>
      </c>
      <c r="R680" s="35"/>
      <c r="S680" s="35">
        <v>0</v>
      </c>
      <c r="T680" s="35">
        <v>0</v>
      </c>
      <c r="U680" s="35"/>
      <c r="V680" s="181">
        <v>0</v>
      </c>
      <c r="W680" s="12">
        <v>0</v>
      </c>
      <c r="X680" s="12">
        <v>0</v>
      </c>
      <c r="Y680" s="181">
        <v>0</v>
      </c>
    </row>
    <row r="681" spans="1:25">
      <c r="A681" s="168">
        <f t="shared" si="6"/>
        <v>44731</v>
      </c>
      <c r="B681" s="44">
        <v>0</v>
      </c>
      <c r="C681" s="35">
        <v>0</v>
      </c>
      <c r="D681" s="35">
        <v>0</v>
      </c>
      <c r="E681" s="35"/>
      <c r="F681" s="35">
        <v>0</v>
      </c>
      <c r="G681" s="12">
        <v>0</v>
      </c>
      <c r="H681" s="12">
        <v>0</v>
      </c>
      <c r="I681" s="35">
        <v>0</v>
      </c>
      <c r="J681" s="35"/>
      <c r="K681" s="35">
        <v>0</v>
      </c>
      <c r="L681" s="35">
        <v>0</v>
      </c>
      <c r="M681" s="35"/>
      <c r="N681" s="35">
        <v>0</v>
      </c>
      <c r="O681" s="12">
        <v>0</v>
      </c>
      <c r="P681" s="12">
        <v>0</v>
      </c>
      <c r="Q681" s="35">
        <v>0</v>
      </c>
      <c r="R681" s="35"/>
      <c r="S681" s="35">
        <v>0</v>
      </c>
      <c r="T681" s="35">
        <v>0</v>
      </c>
      <c r="U681" s="35"/>
      <c r="V681" s="181">
        <v>0</v>
      </c>
      <c r="W681" s="12">
        <v>0</v>
      </c>
      <c r="X681" s="12">
        <v>0</v>
      </c>
      <c r="Y681" s="181">
        <v>0</v>
      </c>
    </row>
    <row r="682" spans="1:25">
      <c r="A682" s="168">
        <f t="shared" si="6"/>
        <v>44738</v>
      </c>
      <c r="B682" s="44">
        <v>0</v>
      </c>
      <c r="C682" s="35">
        <v>0</v>
      </c>
      <c r="D682" s="35">
        <v>0</v>
      </c>
      <c r="E682" s="35"/>
      <c r="F682" s="35">
        <v>0</v>
      </c>
      <c r="G682" s="12">
        <v>0</v>
      </c>
      <c r="H682" s="12">
        <v>0</v>
      </c>
      <c r="I682" s="35">
        <v>0</v>
      </c>
      <c r="J682" s="35"/>
      <c r="K682" s="35">
        <v>0</v>
      </c>
      <c r="L682" s="35">
        <v>0</v>
      </c>
      <c r="M682" s="35"/>
      <c r="N682" s="35">
        <v>0</v>
      </c>
      <c r="O682" s="12">
        <v>0</v>
      </c>
      <c r="P682" s="12">
        <v>0</v>
      </c>
      <c r="Q682" s="35">
        <v>0</v>
      </c>
      <c r="R682" s="35"/>
      <c r="S682" s="35">
        <v>0</v>
      </c>
      <c r="T682" s="35">
        <v>0</v>
      </c>
      <c r="U682" s="35"/>
      <c r="V682" s="181">
        <v>0</v>
      </c>
      <c r="W682" s="12">
        <v>0</v>
      </c>
      <c r="X682" s="12">
        <v>0</v>
      </c>
      <c r="Y682" s="181">
        <v>0</v>
      </c>
    </row>
    <row r="683" spans="1:25">
      <c r="A683" s="168">
        <f t="shared" si="6"/>
        <v>44745</v>
      </c>
      <c r="B683" s="44">
        <v>0</v>
      </c>
      <c r="C683" s="35">
        <v>0</v>
      </c>
      <c r="D683" s="35">
        <v>0</v>
      </c>
      <c r="E683" s="35"/>
      <c r="F683" s="35">
        <v>0</v>
      </c>
      <c r="G683" s="12">
        <v>0</v>
      </c>
      <c r="H683" s="12">
        <v>0</v>
      </c>
      <c r="I683" s="35">
        <v>0</v>
      </c>
      <c r="J683" s="35"/>
      <c r="K683" s="35">
        <v>0</v>
      </c>
      <c r="L683" s="35">
        <v>0</v>
      </c>
      <c r="M683" s="35"/>
      <c r="N683" s="35">
        <v>0</v>
      </c>
      <c r="O683" s="12">
        <v>0</v>
      </c>
      <c r="P683" s="12">
        <v>0</v>
      </c>
      <c r="Q683" s="35">
        <v>0</v>
      </c>
      <c r="R683" s="35"/>
      <c r="S683" s="35">
        <v>0</v>
      </c>
      <c r="T683" s="35">
        <v>0</v>
      </c>
      <c r="U683" s="35"/>
      <c r="V683" s="181">
        <v>0</v>
      </c>
      <c r="W683" s="12">
        <v>0</v>
      </c>
      <c r="X683" s="12">
        <v>0</v>
      </c>
      <c r="Y683" s="181">
        <v>0</v>
      </c>
    </row>
    <row r="684" spans="1:25">
      <c r="A684" s="168">
        <f t="shared" si="6"/>
        <v>44752</v>
      </c>
      <c r="B684" s="44">
        <v>0</v>
      </c>
      <c r="C684" s="35">
        <v>0</v>
      </c>
      <c r="D684" s="35">
        <v>0</v>
      </c>
      <c r="E684" s="35"/>
      <c r="F684" s="35">
        <v>0</v>
      </c>
      <c r="G684" s="12">
        <v>0</v>
      </c>
      <c r="H684" s="12">
        <v>0</v>
      </c>
      <c r="I684" s="35">
        <v>0</v>
      </c>
      <c r="J684" s="35"/>
      <c r="K684" s="35">
        <v>0</v>
      </c>
      <c r="L684" s="35">
        <v>0</v>
      </c>
      <c r="M684" s="35"/>
      <c r="N684" s="35">
        <v>0</v>
      </c>
      <c r="O684" s="12">
        <v>0</v>
      </c>
      <c r="P684" s="12">
        <v>0</v>
      </c>
      <c r="Q684" s="35">
        <v>0</v>
      </c>
      <c r="R684" s="35"/>
      <c r="S684" s="35">
        <v>0</v>
      </c>
      <c r="T684" s="35">
        <v>0</v>
      </c>
      <c r="U684" s="35"/>
      <c r="V684" s="181">
        <v>0</v>
      </c>
      <c r="W684" s="12">
        <v>0</v>
      </c>
      <c r="X684" s="12">
        <v>0</v>
      </c>
      <c r="Y684" s="181">
        <v>0</v>
      </c>
    </row>
    <row r="685" spans="1:25">
      <c r="A685" s="168">
        <f t="shared" si="6"/>
        <v>44759</v>
      </c>
      <c r="B685" s="44">
        <v>0</v>
      </c>
      <c r="C685" s="35">
        <v>0</v>
      </c>
      <c r="D685" s="35">
        <v>0</v>
      </c>
      <c r="E685" s="35"/>
      <c r="F685" s="35">
        <v>0</v>
      </c>
      <c r="G685" s="12">
        <v>0</v>
      </c>
      <c r="H685" s="12">
        <v>0</v>
      </c>
      <c r="I685" s="35">
        <v>0</v>
      </c>
      <c r="J685" s="35"/>
      <c r="K685" s="35">
        <v>0</v>
      </c>
      <c r="L685" s="35">
        <v>0</v>
      </c>
      <c r="M685" s="35"/>
      <c r="N685" s="35">
        <v>0</v>
      </c>
      <c r="O685" s="12">
        <v>0</v>
      </c>
      <c r="P685" s="12">
        <v>0</v>
      </c>
      <c r="Q685" s="35">
        <v>0</v>
      </c>
      <c r="R685" s="35"/>
      <c r="S685" s="35">
        <v>0</v>
      </c>
      <c r="T685" s="35">
        <v>0</v>
      </c>
      <c r="U685" s="35"/>
      <c r="V685" s="181">
        <v>0</v>
      </c>
      <c r="W685" s="12">
        <v>0</v>
      </c>
      <c r="X685" s="12">
        <v>0</v>
      </c>
      <c r="Y685" s="181">
        <v>0</v>
      </c>
    </row>
    <row r="686" spans="1:25">
      <c r="A686" s="168">
        <f t="shared" si="6"/>
        <v>44766</v>
      </c>
      <c r="B686" s="44">
        <v>0</v>
      </c>
      <c r="C686" s="35">
        <v>0</v>
      </c>
      <c r="D686" s="35">
        <v>0</v>
      </c>
      <c r="E686" s="35"/>
      <c r="F686" s="35">
        <v>0</v>
      </c>
      <c r="G686" s="12">
        <v>0</v>
      </c>
      <c r="H686" s="12">
        <v>0</v>
      </c>
      <c r="I686" s="35">
        <v>0</v>
      </c>
      <c r="J686" s="35"/>
      <c r="K686" s="35">
        <v>0</v>
      </c>
      <c r="L686" s="35">
        <v>0</v>
      </c>
      <c r="M686" s="35"/>
      <c r="N686" s="35">
        <v>0</v>
      </c>
      <c r="O686" s="12">
        <v>0</v>
      </c>
      <c r="P686" s="12">
        <v>0</v>
      </c>
      <c r="Q686" s="35">
        <v>0</v>
      </c>
      <c r="R686" s="35"/>
      <c r="S686" s="35">
        <v>0</v>
      </c>
      <c r="T686" s="35">
        <v>0</v>
      </c>
      <c r="U686" s="35"/>
      <c r="V686" s="181">
        <v>0</v>
      </c>
      <c r="W686" s="12">
        <v>0</v>
      </c>
      <c r="X686" s="12">
        <v>0</v>
      </c>
      <c r="Y686" s="181">
        <v>0</v>
      </c>
    </row>
    <row r="687" spans="1:25">
      <c r="A687" s="168">
        <f t="shared" si="6"/>
        <v>44773</v>
      </c>
      <c r="B687" s="44">
        <v>0</v>
      </c>
      <c r="C687" s="35">
        <v>0</v>
      </c>
      <c r="D687" s="35">
        <v>0</v>
      </c>
      <c r="E687" s="35"/>
      <c r="F687" s="35">
        <v>0</v>
      </c>
      <c r="G687" s="12">
        <v>0</v>
      </c>
      <c r="H687" s="12">
        <v>0</v>
      </c>
      <c r="I687" s="35">
        <v>0</v>
      </c>
      <c r="J687" s="35"/>
      <c r="K687" s="35">
        <v>0</v>
      </c>
      <c r="L687" s="35">
        <v>0</v>
      </c>
      <c r="M687" s="35"/>
      <c r="N687" s="35">
        <v>0</v>
      </c>
      <c r="O687" s="12">
        <v>0</v>
      </c>
      <c r="P687" s="12">
        <v>0</v>
      </c>
      <c r="Q687" s="35">
        <v>0</v>
      </c>
      <c r="R687" s="35"/>
      <c r="S687" s="35">
        <v>0</v>
      </c>
      <c r="T687" s="35">
        <v>0</v>
      </c>
      <c r="U687" s="35"/>
      <c r="V687" s="181">
        <v>0</v>
      </c>
      <c r="W687" s="12">
        <v>0</v>
      </c>
      <c r="X687" s="12">
        <v>0</v>
      </c>
      <c r="Y687" s="181">
        <v>0</v>
      </c>
    </row>
    <row r="688" spans="1:25">
      <c r="A688" s="168">
        <f t="shared" si="6"/>
        <v>44780</v>
      </c>
      <c r="B688" s="44">
        <v>0</v>
      </c>
      <c r="C688" s="35">
        <v>0</v>
      </c>
      <c r="D688" s="35">
        <v>0</v>
      </c>
      <c r="E688" s="35"/>
      <c r="F688" s="35">
        <v>0</v>
      </c>
      <c r="G688" s="12">
        <v>0</v>
      </c>
      <c r="H688" s="12">
        <v>0</v>
      </c>
      <c r="I688" s="35">
        <v>0</v>
      </c>
      <c r="J688" s="35"/>
      <c r="K688" s="35">
        <v>0</v>
      </c>
      <c r="L688" s="35">
        <v>0</v>
      </c>
      <c r="M688" s="35"/>
      <c r="N688" s="35">
        <v>0</v>
      </c>
      <c r="O688" s="12">
        <v>0</v>
      </c>
      <c r="P688" s="12">
        <v>0</v>
      </c>
      <c r="Q688" s="35">
        <v>0</v>
      </c>
      <c r="R688" s="35"/>
      <c r="S688" s="35">
        <v>0</v>
      </c>
      <c r="T688" s="35">
        <v>0</v>
      </c>
      <c r="U688" s="35"/>
      <c r="V688" s="181">
        <v>0</v>
      </c>
      <c r="W688" s="12">
        <v>0</v>
      </c>
      <c r="X688" s="12">
        <v>0</v>
      </c>
      <c r="Y688" s="181">
        <v>0</v>
      </c>
    </row>
    <row r="689" spans="1:25">
      <c r="A689" s="168">
        <f t="shared" ref="A689:A752" si="7">A688+7</f>
        <v>44787</v>
      </c>
      <c r="B689" s="44">
        <v>0</v>
      </c>
      <c r="C689" s="35">
        <v>0</v>
      </c>
      <c r="D689" s="35">
        <v>0</v>
      </c>
      <c r="E689" s="35"/>
      <c r="F689" s="35">
        <v>0</v>
      </c>
      <c r="G689" s="12">
        <v>0</v>
      </c>
      <c r="H689" s="12">
        <v>0</v>
      </c>
      <c r="I689" s="35">
        <v>0</v>
      </c>
      <c r="J689" s="35"/>
      <c r="K689" s="35">
        <v>0</v>
      </c>
      <c r="L689" s="35">
        <v>0</v>
      </c>
      <c r="M689" s="35"/>
      <c r="N689" s="35">
        <v>0</v>
      </c>
      <c r="O689" s="12">
        <v>0</v>
      </c>
      <c r="P689" s="12">
        <v>0</v>
      </c>
      <c r="Q689" s="35">
        <v>0</v>
      </c>
      <c r="R689" s="35"/>
      <c r="S689" s="35">
        <v>0</v>
      </c>
      <c r="T689" s="35">
        <v>0</v>
      </c>
      <c r="U689" s="35"/>
      <c r="V689" s="181">
        <v>0</v>
      </c>
      <c r="W689" s="12">
        <v>0</v>
      </c>
      <c r="X689" s="12">
        <v>0</v>
      </c>
      <c r="Y689" s="181">
        <v>0</v>
      </c>
    </row>
    <row r="690" spans="1:25">
      <c r="A690" s="168">
        <f t="shared" si="7"/>
        <v>44794</v>
      </c>
      <c r="B690" s="44">
        <v>0</v>
      </c>
      <c r="C690" s="35">
        <v>0</v>
      </c>
      <c r="D690" s="35">
        <v>0</v>
      </c>
      <c r="E690" s="35"/>
      <c r="F690" s="35">
        <v>0</v>
      </c>
      <c r="G690" s="12">
        <v>0</v>
      </c>
      <c r="H690" s="12">
        <v>0</v>
      </c>
      <c r="I690" s="35">
        <v>0</v>
      </c>
      <c r="J690" s="35"/>
      <c r="K690" s="35">
        <v>0</v>
      </c>
      <c r="L690" s="35">
        <v>0</v>
      </c>
      <c r="M690" s="35"/>
      <c r="N690" s="35">
        <v>0</v>
      </c>
      <c r="O690" s="12">
        <v>0</v>
      </c>
      <c r="P690" s="12">
        <v>0</v>
      </c>
      <c r="Q690" s="35">
        <v>0</v>
      </c>
      <c r="R690" s="35"/>
      <c r="S690" s="35">
        <v>0</v>
      </c>
      <c r="T690" s="35">
        <v>0</v>
      </c>
      <c r="U690" s="35"/>
      <c r="V690" s="181">
        <v>0</v>
      </c>
      <c r="W690" s="12">
        <v>0</v>
      </c>
      <c r="X690" s="12">
        <v>0</v>
      </c>
      <c r="Y690" s="181">
        <v>0</v>
      </c>
    </row>
    <row r="691" spans="1:25">
      <c r="A691" s="168">
        <f t="shared" si="7"/>
        <v>44801</v>
      </c>
      <c r="B691" s="44">
        <v>0</v>
      </c>
      <c r="C691" s="35">
        <v>0</v>
      </c>
      <c r="D691" s="35">
        <v>0</v>
      </c>
      <c r="E691" s="35"/>
      <c r="F691" s="35">
        <v>0</v>
      </c>
      <c r="G691" s="12">
        <v>0</v>
      </c>
      <c r="H691" s="12">
        <v>0</v>
      </c>
      <c r="I691" s="35">
        <v>0</v>
      </c>
      <c r="J691" s="35"/>
      <c r="K691" s="35">
        <v>0</v>
      </c>
      <c r="L691" s="35">
        <v>0</v>
      </c>
      <c r="M691" s="35"/>
      <c r="N691" s="35">
        <v>0</v>
      </c>
      <c r="O691" s="12">
        <v>0</v>
      </c>
      <c r="P691" s="12">
        <v>0</v>
      </c>
      <c r="Q691" s="35">
        <v>0</v>
      </c>
      <c r="R691" s="35"/>
      <c r="S691" s="35">
        <v>0</v>
      </c>
      <c r="T691" s="35">
        <v>0</v>
      </c>
      <c r="U691" s="35"/>
      <c r="V691" s="181">
        <v>0</v>
      </c>
      <c r="W691" s="12">
        <v>0</v>
      </c>
      <c r="X691" s="12">
        <v>0</v>
      </c>
      <c r="Y691" s="181">
        <v>0</v>
      </c>
    </row>
    <row r="692" spans="1:25">
      <c r="A692" s="168">
        <f t="shared" si="7"/>
        <v>44808</v>
      </c>
      <c r="B692" s="44">
        <v>0</v>
      </c>
      <c r="C692" s="35">
        <v>0</v>
      </c>
      <c r="D692" s="35">
        <v>0</v>
      </c>
      <c r="E692" s="35"/>
      <c r="F692" s="35">
        <v>0</v>
      </c>
      <c r="G692" s="12">
        <v>0</v>
      </c>
      <c r="H692" s="12">
        <v>0</v>
      </c>
      <c r="I692" s="35">
        <v>0</v>
      </c>
      <c r="J692" s="35"/>
      <c r="K692" s="35">
        <v>0</v>
      </c>
      <c r="L692" s="35">
        <v>0</v>
      </c>
      <c r="M692" s="35"/>
      <c r="N692" s="35">
        <v>0</v>
      </c>
      <c r="O692" s="12">
        <v>0</v>
      </c>
      <c r="P692" s="12">
        <v>0</v>
      </c>
      <c r="Q692" s="35">
        <v>0</v>
      </c>
      <c r="R692" s="35"/>
      <c r="S692" s="35">
        <v>0</v>
      </c>
      <c r="T692" s="35">
        <v>0</v>
      </c>
      <c r="U692" s="35"/>
      <c r="V692" s="181">
        <v>0</v>
      </c>
      <c r="W692" s="12">
        <v>0</v>
      </c>
      <c r="X692" s="12">
        <v>0</v>
      </c>
      <c r="Y692" s="181">
        <v>0</v>
      </c>
    </row>
    <row r="693" spans="1:25">
      <c r="A693" s="168">
        <f t="shared" si="7"/>
        <v>44815</v>
      </c>
      <c r="B693" s="44">
        <v>0</v>
      </c>
      <c r="C693" s="35">
        <v>0</v>
      </c>
      <c r="D693" s="35">
        <v>0</v>
      </c>
      <c r="E693" s="35"/>
      <c r="F693" s="35">
        <v>0</v>
      </c>
      <c r="G693" s="12">
        <v>0</v>
      </c>
      <c r="H693" s="12">
        <v>0</v>
      </c>
      <c r="I693" s="35">
        <v>0</v>
      </c>
      <c r="J693" s="35"/>
      <c r="K693" s="35">
        <v>0</v>
      </c>
      <c r="L693" s="35">
        <v>0</v>
      </c>
      <c r="M693" s="35"/>
      <c r="N693" s="35">
        <v>0</v>
      </c>
      <c r="O693" s="12">
        <v>0</v>
      </c>
      <c r="P693" s="12">
        <v>0</v>
      </c>
      <c r="Q693" s="35">
        <v>0</v>
      </c>
      <c r="R693" s="35"/>
      <c r="S693" s="35">
        <v>0</v>
      </c>
      <c r="T693" s="35">
        <v>0</v>
      </c>
      <c r="U693" s="35"/>
      <c r="V693" s="181">
        <v>0</v>
      </c>
      <c r="W693" s="12">
        <v>0</v>
      </c>
      <c r="X693" s="12">
        <v>0</v>
      </c>
      <c r="Y693" s="181">
        <v>0</v>
      </c>
    </row>
    <row r="694" spans="1:25">
      <c r="A694" s="168">
        <f t="shared" si="7"/>
        <v>44822</v>
      </c>
      <c r="B694" s="44">
        <v>0</v>
      </c>
      <c r="C694" s="35">
        <v>0</v>
      </c>
      <c r="D694" s="35">
        <v>0</v>
      </c>
      <c r="E694" s="35"/>
      <c r="F694" s="35">
        <v>0</v>
      </c>
      <c r="G694" s="12">
        <v>0</v>
      </c>
      <c r="H694" s="12">
        <v>0</v>
      </c>
      <c r="I694" s="35">
        <v>0</v>
      </c>
      <c r="J694" s="35"/>
      <c r="K694" s="35">
        <v>0</v>
      </c>
      <c r="L694" s="35">
        <v>0</v>
      </c>
      <c r="M694" s="35"/>
      <c r="N694" s="35">
        <v>0</v>
      </c>
      <c r="O694" s="12">
        <v>0</v>
      </c>
      <c r="P694" s="12">
        <v>0</v>
      </c>
      <c r="Q694" s="35">
        <v>0</v>
      </c>
      <c r="R694" s="35"/>
      <c r="S694" s="35">
        <v>0</v>
      </c>
      <c r="T694" s="35">
        <v>0</v>
      </c>
      <c r="U694" s="35"/>
      <c r="V694" s="181">
        <v>0</v>
      </c>
      <c r="W694" s="12">
        <v>0</v>
      </c>
      <c r="X694" s="12">
        <v>0</v>
      </c>
      <c r="Y694" s="181">
        <v>0</v>
      </c>
    </row>
    <row r="695" spans="1:25">
      <c r="A695" s="168">
        <f t="shared" si="7"/>
        <v>44829</v>
      </c>
      <c r="B695" s="44">
        <v>0</v>
      </c>
      <c r="C695" s="35">
        <v>0</v>
      </c>
      <c r="D695" s="35">
        <v>0</v>
      </c>
      <c r="E695" s="35"/>
      <c r="F695" s="35">
        <v>0</v>
      </c>
      <c r="G695" s="12">
        <v>0</v>
      </c>
      <c r="H695" s="12">
        <v>0</v>
      </c>
      <c r="I695" s="35">
        <v>0</v>
      </c>
      <c r="J695" s="35"/>
      <c r="K695" s="35">
        <v>0</v>
      </c>
      <c r="L695" s="35">
        <v>0</v>
      </c>
      <c r="M695" s="35"/>
      <c r="N695" s="35">
        <v>0</v>
      </c>
      <c r="O695" s="12">
        <v>0</v>
      </c>
      <c r="P695" s="12">
        <v>0</v>
      </c>
      <c r="Q695" s="35">
        <v>0</v>
      </c>
      <c r="R695" s="35"/>
      <c r="S695" s="35">
        <v>0</v>
      </c>
      <c r="T695" s="35">
        <v>0</v>
      </c>
      <c r="U695" s="35"/>
      <c r="V695" s="181">
        <v>0</v>
      </c>
      <c r="W695" s="12">
        <v>0</v>
      </c>
      <c r="X695" s="12">
        <v>0</v>
      </c>
      <c r="Y695" s="181">
        <v>0</v>
      </c>
    </row>
    <row r="696" spans="1:25">
      <c r="A696" s="168">
        <f t="shared" si="7"/>
        <v>44836</v>
      </c>
      <c r="B696" s="44">
        <v>0</v>
      </c>
      <c r="C696" s="35">
        <v>0</v>
      </c>
      <c r="D696" s="35">
        <v>0</v>
      </c>
      <c r="E696" s="35"/>
      <c r="F696" s="35">
        <v>0</v>
      </c>
      <c r="G696" s="12">
        <v>0</v>
      </c>
      <c r="H696" s="12">
        <v>0</v>
      </c>
      <c r="I696" s="35">
        <v>0</v>
      </c>
      <c r="J696" s="35"/>
      <c r="K696" s="35">
        <v>0</v>
      </c>
      <c r="L696" s="35">
        <v>0</v>
      </c>
      <c r="M696" s="35"/>
      <c r="N696" s="35">
        <v>0</v>
      </c>
      <c r="O696" s="12">
        <v>0</v>
      </c>
      <c r="P696" s="12">
        <v>0</v>
      </c>
      <c r="Q696" s="35">
        <v>0</v>
      </c>
      <c r="R696" s="35"/>
      <c r="S696" s="35">
        <v>0</v>
      </c>
      <c r="T696" s="35">
        <v>0</v>
      </c>
      <c r="U696" s="35"/>
      <c r="V696" s="181">
        <v>0</v>
      </c>
      <c r="W696" s="12">
        <v>0</v>
      </c>
      <c r="X696" s="12">
        <v>0</v>
      </c>
      <c r="Y696" s="181">
        <v>0</v>
      </c>
    </row>
    <row r="697" spans="1:25">
      <c r="A697" s="168">
        <f t="shared" si="7"/>
        <v>44843</v>
      </c>
      <c r="B697" s="44">
        <v>0</v>
      </c>
      <c r="C697" s="35">
        <v>0</v>
      </c>
      <c r="D697" s="35">
        <v>0</v>
      </c>
      <c r="E697" s="35"/>
      <c r="F697" s="35">
        <v>0</v>
      </c>
      <c r="G697" s="12">
        <v>0</v>
      </c>
      <c r="H697" s="12">
        <v>0</v>
      </c>
      <c r="I697" s="35">
        <v>0</v>
      </c>
      <c r="J697" s="35"/>
      <c r="K697" s="35">
        <v>0</v>
      </c>
      <c r="L697" s="35">
        <v>0</v>
      </c>
      <c r="M697" s="35"/>
      <c r="N697" s="35">
        <v>0</v>
      </c>
      <c r="O697" s="12">
        <v>0</v>
      </c>
      <c r="P697" s="12">
        <v>0</v>
      </c>
      <c r="Q697" s="35">
        <v>0</v>
      </c>
      <c r="R697" s="35"/>
      <c r="S697" s="35">
        <v>0</v>
      </c>
      <c r="T697" s="35">
        <v>0</v>
      </c>
      <c r="U697" s="35"/>
      <c r="V697" s="181">
        <v>0</v>
      </c>
      <c r="W697" s="12">
        <v>0</v>
      </c>
      <c r="X697" s="12">
        <v>0</v>
      </c>
      <c r="Y697" s="181">
        <v>0</v>
      </c>
    </row>
    <row r="698" spans="1:25">
      <c r="A698" s="168">
        <f t="shared" si="7"/>
        <v>44850</v>
      </c>
      <c r="B698" s="44">
        <v>0</v>
      </c>
      <c r="C698" s="35">
        <v>0</v>
      </c>
      <c r="D698" s="35">
        <v>0</v>
      </c>
      <c r="E698" s="35"/>
      <c r="F698" s="35">
        <v>0</v>
      </c>
      <c r="G698" s="12">
        <v>0</v>
      </c>
      <c r="H698" s="12">
        <v>0</v>
      </c>
      <c r="I698" s="35">
        <v>0</v>
      </c>
      <c r="J698" s="35"/>
      <c r="K698" s="35">
        <v>0</v>
      </c>
      <c r="L698" s="35">
        <v>0</v>
      </c>
      <c r="M698" s="35"/>
      <c r="N698" s="35">
        <v>0</v>
      </c>
      <c r="O698" s="12">
        <v>0</v>
      </c>
      <c r="P698" s="12">
        <v>0</v>
      </c>
      <c r="Q698" s="35">
        <v>0</v>
      </c>
      <c r="R698" s="35"/>
      <c r="S698" s="35">
        <v>0</v>
      </c>
      <c r="T698" s="35">
        <v>0</v>
      </c>
      <c r="U698" s="35"/>
      <c r="V698" s="181">
        <v>0</v>
      </c>
      <c r="W698" s="12">
        <v>0</v>
      </c>
      <c r="X698" s="12">
        <v>0</v>
      </c>
      <c r="Y698" s="181">
        <v>0</v>
      </c>
    </row>
    <row r="699" spans="1:25">
      <c r="A699" s="168">
        <f t="shared" si="7"/>
        <v>44857</v>
      </c>
      <c r="B699" s="44">
        <v>0</v>
      </c>
      <c r="C699" s="35">
        <v>0</v>
      </c>
      <c r="D699" s="35">
        <v>0</v>
      </c>
      <c r="E699" s="35"/>
      <c r="F699" s="35">
        <v>0</v>
      </c>
      <c r="G699" s="12">
        <v>0</v>
      </c>
      <c r="H699" s="12">
        <v>0</v>
      </c>
      <c r="I699" s="35">
        <v>0</v>
      </c>
      <c r="J699" s="35"/>
      <c r="K699" s="35">
        <v>0</v>
      </c>
      <c r="L699" s="35">
        <v>0</v>
      </c>
      <c r="M699" s="35"/>
      <c r="N699" s="35">
        <v>0</v>
      </c>
      <c r="O699" s="12">
        <v>0</v>
      </c>
      <c r="P699" s="12">
        <v>0</v>
      </c>
      <c r="Q699" s="35">
        <v>0</v>
      </c>
      <c r="R699" s="35"/>
      <c r="S699" s="35">
        <v>0</v>
      </c>
      <c r="T699" s="35">
        <v>0</v>
      </c>
      <c r="U699" s="35"/>
      <c r="V699" s="181">
        <v>0</v>
      </c>
      <c r="W699" s="12">
        <v>0</v>
      </c>
      <c r="X699" s="12">
        <v>0</v>
      </c>
      <c r="Y699" s="181">
        <v>0</v>
      </c>
    </row>
    <row r="700" spans="1:25">
      <c r="A700" s="168">
        <f t="shared" si="7"/>
        <v>44864</v>
      </c>
      <c r="B700" s="44">
        <v>0</v>
      </c>
      <c r="C700" s="35">
        <v>0</v>
      </c>
      <c r="D700" s="35">
        <v>0</v>
      </c>
      <c r="E700" s="35"/>
      <c r="F700" s="35">
        <v>0</v>
      </c>
      <c r="G700" s="12">
        <v>0</v>
      </c>
      <c r="H700" s="12">
        <v>0</v>
      </c>
      <c r="I700" s="35">
        <v>0</v>
      </c>
      <c r="J700" s="35"/>
      <c r="K700" s="35">
        <v>0</v>
      </c>
      <c r="L700" s="35">
        <v>0</v>
      </c>
      <c r="M700" s="35"/>
      <c r="N700" s="35">
        <v>0</v>
      </c>
      <c r="O700" s="12">
        <v>0</v>
      </c>
      <c r="P700" s="12">
        <v>0</v>
      </c>
      <c r="Q700" s="35">
        <v>0</v>
      </c>
      <c r="R700" s="35"/>
      <c r="S700" s="35">
        <v>0</v>
      </c>
      <c r="T700" s="35">
        <v>0</v>
      </c>
      <c r="U700" s="35"/>
      <c r="V700" s="181">
        <v>0</v>
      </c>
      <c r="W700" s="12">
        <v>0</v>
      </c>
      <c r="X700" s="12">
        <v>0</v>
      </c>
      <c r="Y700" s="181">
        <v>0</v>
      </c>
    </row>
    <row r="701" spans="1:25">
      <c r="A701" s="168">
        <f t="shared" si="7"/>
        <v>44871</v>
      </c>
      <c r="B701" s="44">
        <v>0</v>
      </c>
      <c r="C701" s="35">
        <v>0</v>
      </c>
      <c r="D701" s="35">
        <v>0</v>
      </c>
      <c r="E701" s="35"/>
      <c r="F701" s="35">
        <v>0</v>
      </c>
      <c r="G701" s="12">
        <v>0</v>
      </c>
      <c r="H701" s="12">
        <v>0</v>
      </c>
      <c r="I701" s="35">
        <v>0</v>
      </c>
      <c r="J701" s="35"/>
      <c r="K701" s="35">
        <v>0</v>
      </c>
      <c r="L701" s="35">
        <v>0</v>
      </c>
      <c r="M701" s="35"/>
      <c r="N701" s="35">
        <v>0</v>
      </c>
      <c r="O701" s="12">
        <v>0</v>
      </c>
      <c r="P701" s="12">
        <v>0</v>
      </c>
      <c r="Q701" s="35">
        <v>0</v>
      </c>
      <c r="R701" s="35"/>
      <c r="S701" s="35">
        <v>0</v>
      </c>
      <c r="T701" s="35">
        <v>0</v>
      </c>
      <c r="U701" s="35"/>
      <c r="V701" s="181">
        <v>0</v>
      </c>
      <c r="W701" s="12">
        <v>0</v>
      </c>
      <c r="X701" s="12">
        <v>0</v>
      </c>
      <c r="Y701" s="181">
        <v>0</v>
      </c>
    </row>
    <row r="702" spans="1:25">
      <c r="A702" s="168">
        <f t="shared" si="7"/>
        <v>44878</v>
      </c>
      <c r="B702" s="44">
        <v>0</v>
      </c>
      <c r="C702" s="35">
        <v>0</v>
      </c>
      <c r="D702" s="35">
        <v>0</v>
      </c>
      <c r="E702" s="35"/>
      <c r="F702" s="35">
        <v>0</v>
      </c>
      <c r="G702" s="12">
        <v>0</v>
      </c>
      <c r="H702" s="12">
        <v>0</v>
      </c>
      <c r="I702" s="35">
        <v>0</v>
      </c>
      <c r="J702" s="35"/>
      <c r="K702" s="35">
        <v>0</v>
      </c>
      <c r="L702" s="35">
        <v>0</v>
      </c>
      <c r="M702" s="35"/>
      <c r="N702" s="35">
        <v>0</v>
      </c>
      <c r="O702" s="12">
        <v>0</v>
      </c>
      <c r="P702" s="12">
        <v>0</v>
      </c>
      <c r="Q702" s="35">
        <v>0</v>
      </c>
      <c r="R702" s="35"/>
      <c r="S702" s="35">
        <v>0</v>
      </c>
      <c r="T702" s="35">
        <v>0</v>
      </c>
      <c r="U702" s="35"/>
      <c r="V702" s="181">
        <v>0</v>
      </c>
      <c r="W702" s="12">
        <v>0</v>
      </c>
      <c r="X702" s="12">
        <v>0</v>
      </c>
      <c r="Y702" s="181">
        <v>0</v>
      </c>
    </row>
    <row r="703" spans="1:25">
      <c r="A703" s="168">
        <f t="shared" si="7"/>
        <v>44885</v>
      </c>
      <c r="B703" s="44">
        <v>0</v>
      </c>
      <c r="C703" s="35">
        <v>0</v>
      </c>
      <c r="D703" s="35">
        <v>0</v>
      </c>
      <c r="E703" s="35"/>
      <c r="F703" s="35">
        <v>0</v>
      </c>
      <c r="G703" s="12">
        <v>0</v>
      </c>
      <c r="H703" s="12">
        <v>0</v>
      </c>
      <c r="I703" s="35">
        <v>0</v>
      </c>
      <c r="J703" s="35"/>
      <c r="K703" s="35">
        <v>0</v>
      </c>
      <c r="L703" s="35">
        <v>0</v>
      </c>
      <c r="M703" s="35"/>
      <c r="N703" s="35">
        <v>0</v>
      </c>
      <c r="O703" s="12">
        <v>0</v>
      </c>
      <c r="P703" s="12">
        <v>0</v>
      </c>
      <c r="Q703" s="35">
        <v>0</v>
      </c>
      <c r="R703" s="35"/>
      <c r="S703" s="35">
        <v>0</v>
      </c>
      <c r="T703" s="35">
        <v>0</v>
      </c>
      <c r="U703" s="35"/>
      <c r="V703" s="181">
        <v>0</v>
      </c>
      <c r="W703" s="12">
        <v>0</v>
      </c>
      <c r="X703" s="12">
        <v>0</v>
      </c>
      <c r="Y703" s="181">
        <v>0</v>
      </c>
    </row>
    <row r="704" spans="1:25">
      <c r="A704" s="168">
        <f t="shared" si="7"/>
        <v>44892</v>
      </c>
      <c r="B704" s="44">
        <v>0</v>
      </c>
      <c r="C704" s="35">
        <v>0</v>
      </c>
      <c r="D704" s="35">
        <v>0</v>
      </c>
      <c r="E704" s="35"/>
      <c r="F704" s="35">
        <v>0</v>
      </c>
      <c r="G704" s="12">
        <v>0</v>
      </c>
      <c r="H704" s="12">
        <v>0</v>
      </c>
      <c r="I704" s="35">
        <v>0</v>
      </c>
      <c r="J704" s="35"/>
      <c r="K704" s="35">
        <v>0</v>
      </c>
      <c r="L704" s="35">
        <v>0</v>
      </c>
      <c r="M704" s="35"/>
      <c r="N704" s="35">
        <v>0</v>
      </c>
      <c r="O704" s="12">
        <v>0</v>
      </c>
      <c r="P704" s="12">
        <v>0</v>
      </c>
      <c r="Q704" s="35">
        <v>0</v>
      </c>
      <c r="R704" s="35"/>
      <c r="S704" s="35">
        <v>0</v>
      </c>
      <c r="T704" s="35">
        <v>0</v>
      </c>
      <c r="U704" s="35"/>
      <c r="V704" s="181">
        <v>0</v>
      </c>
      <c r="W704" s="12">
        <v>0</v>
      </c>
      <c r="X704" s="12">
        <v>0</v>
      </c>
      <c r="Y704" s="181">
        <v>0</v>
      </c>
    </row>
    <row r="705" spans="1:25">
      <c r="A705" s="168">
        <f t="shared" si="7"/>
        <v>44899</v>
      </c>
      <c r="B705" s="44">
        <v>0</v>
      </c>
      <c r="C705" s="35">
        <v>0</v>
      </c>
      <c r="D705" s="35">
        <v>0</v>
      </c>
      <c r="E705" s="35"/>
      <c r="F705" s="35">
        <v>0</v>
      </c>
      <c r="G705" s="12">
        <v>0</v>
      </c>
      <c r="H705" s="12">
        <v>0</v>
      </c>
      <c r="I705" s="35">
        <v>0</v>
      </c>
      <c r="J705" s="35"/>
      <c r="K705" s="35">
        <v>0</v>
      </c>
      <c r="L705" s="35">
        <v>0</v>
      </c>
      <c r="M705" s="35"/>
      <c r="N705" s="35">
        <v>0</v>
      </c>
      <c r="O705" s="12">
        <v>0</v>
      </c>
      <c r="P705" s="12">
        <v>0</v>
      </c>
      <c r="Q705" s="35">
        <v>0</v>
      </c>
      <c r="R705" s="35"/>
      <c r="S705" s="35">
        <v>0</v>
      </c>
      <c r="T705" s="35">
        <v>0</v>
      </c>
      <c r="U705" s="35"/>
      <c r="V705" s="181">
        <v>0</v>
      </c>
      <c r="W705" s="12">
        <v>0</v>
      </c>
      <c r="X705" s="12">
        <v>0</v>
      </c>
      <c r="Y705" s="181">
        <v>0</v>
      </c>
    </row>
    <row r="706" spans="1:25">
      <c r="A706" s="168">
        <f t="shared" si="7"/>
        <v>44906</v>
      </c>
      <c r="B706" s="44">
        <v>0</v>
      </c>
      <c r="C706" s="35">
        <v>0</v>
      </c>
      <c r="D706" s="35">
        <v>0</v>
      </c>
      <c r="E706" s="35"/>
      <c r="F706" s="35">
        <v>0</v>
      </c>
      <c r="G706" s="12">
        <v>0</v>
      </c>
      <c r="H706" s="12">
        <v>0</v>
      </c>
      <c r="I706" s="35">
        <v>0</v>
      </c>
      <c r="J706" s="35"/>
      <c r="K706" s="35">
        <v>0</v>
      </c>
      <c r="L706" s="35">
        <v>0</v>
      </c>
      <c r="M706" s="35"/>
      <c r="N706" s="35">
        <v>0</v>
      </c>
      <c r="O706" s="12">
        <v>0</v>
      </c>
      <c r="P706" s="12">
        <v>0</v>
      </c>
      <c r="Q706" s="35">
        <v>0</v>
      </c>
      <c r="R706" s="35"/>
      <c r="S706" s="35">
        <v>0</v>
      </c>
      <c r="T706" s="35">
        <v>0</v>
      </c>
      <c r="U706" s="35"/>
      <c r="V706" s="181">
        <v>0</v>
      </c>
      <c r="W706" s="12">
        <v>0</v>
      </c>
      <c r="X706" s="12">
        <v>0</v>
      </c>
      <c r="Y706" s="181">
        <v>0</v>
      </c>
    </row>
    <row r="707" spans="1:25">
      <c r="A707" s="168">
        <f t="shared" si="7"/>
        <v>44913</v>
      </c>
      <c r="B707" s="44">
        <v>0</v>
      </c>
      <c r="C707" s="35">
        <v>0</v>
      </c>
      <c r="D707" s="35">
        <v>0</v>
      </c>
      <c r="E707" s="35"/>
      <c r="F707" s="35">
        <v>0</v>
      </c>
      <c r="G707" s="12">
        <v>0</v>
      </c>
      <c r="H707" s="12">
        <v>0</v>
      </c>
      <c r="I707" s="35">
        <v>0</v>
      </c>
      <c r="J707" s="35"/>
      <c r="K707" s="35">
        <v>0</v>
      </c>
      <c r="L707" s="35">
        <v>0</v>
      </c>
      <c r="M707" s="35"/>
      <c r="N707" s="35">
        <v>0</v>
      </c>
      <c r="O707" s="12">
        <v>0</v>
      </c>
      <c r="P707" s="12">
        <v>0</v>
      </c>
      <c r="Q707" s="35">
        <v>0</v>
      </c>
      <c r="R707" s="35"/>
      <c r="S707" s="35">
        <v>0</v>
      </c>
      <c r="T707" s="35">
        <v>0</v>
      </c>
      <c r="U707" s="35"/>
      <c r="V707" s="181">
        <v>0</v>
      </c>
      <c r="W707" s="12">
        <v>0</v>
      </c>
      <c r="X707" s="12">
        <v>0</v>
      </c>
      <c r="Y707" s="181">
        <v>0</v>
      </c>
    </row>
    <row r="708" spans="1:25">
      <c r="A708" s="168">
        <f t="shared" si="7"/>
        <v>44920</v>
      </c>
      <c r="B708" s="44">
        <v>0</v>
      </c>
      <c r="C708" s="35">
        <v>0</v>
      </c>
      <c r="D708" s="35">
        <v>0</v>
      </c>
      <c r="E708" s="35"/>
      <c r="F708" s="35">
        <v>0</v>
      </c>
      <c r="G708" s="12">
        <v>0</v>
      </c>
      <c r="H708" s="12">
        <v>0</v>
      </c>
      <c r="I708" s="35">
        <v>0</v>
      </c>
      <c r="J708" s="35"/>
      <c r="K708" s="35">
        <v>0</v>
      </c>
      <c r="L708" s="35">
        <v>0</v>
      </c>
      <c r="M708" s="35"/>
      <c r="N708" s="35">
        <v>0</v>
      </c>
      <c r="O708" s="12">
        <v>0</v>
      </c>
      <c r="P708" s="12">
        <v>0</v>
      </c>
      <c r="Q708" s="35">
        <v>0</v>
      </c>
      <c r="R708" s="35"/>
      <c r="S708" s="35">
        <v>0</v>
      </c>
      <c r="T708" s="35">
        <v>0</v>
      </c>
      <c r="U708" s="35"/>
      <c r="V708" s="181">
        <v>0</v>
      </c>
      <c r="W708" s="12">
        <v>0</v>
      </c>
      <c r="X708" s="12">
        <v>0</v>
      </c>
      <c r="Y708" s="181">
        <v>0</v>
      </c>
    </row>
    <row r="709" spans="1:25">
      <c r="A709" s="168">
        <f t="shared" si="7"/>
        <v>44927</v>
      </c>
      <c r="B709" s="44">
        <v>0</v>
      </c>
      <c r="C709" s="35">
        <v>0</v>
      </c>
      <c r="D709" s="35">
        <v>0</v>
      </c>
      <c r="E709" s="35"/>
      <c r="F709" s="35">
        <v>0</v>
      </c>
      <c r="G709" s="12">
        <v>0</v>
      </c>
      <c r="H709" s="12">
        <v>0</v>
      </c>
      <c r="I709" s="35">
        <v>0</v>
      </c>
      <c r="J709" s="35"/>
      <c r="K709" s="35">
        <v>0</v>
      </c>
      <c r="L709" s="35">
        <v>0</v>
      </c>
      <c r="M709" s="35"/>
      <c r="N709" s="35">
        <v>0</v>
      </c>
      <c r="O709" s="12">
        <v>0</v>
      </c>
      <c r="P709" s="12">
        <v>0</v>
      </c>
      <c r="Q709" s="35">
        <v>0</v>
      </c>
      <c r="R709" s="35"/>
      <c r="S709" s="35">
        <v>0</v>
      </c>
      <c r="T709" s="35">
        <v>0</v>
      </c>
      <c r="U709" s="35"/>
      <c r="V709" s="181">
        <v>0</v>
      </c>
      <c r="W709" s="12">
        <v>0</v>
      </c>
      <c r="X709" s="12">
        <v>0</v>
      </c>
      <c r="Y709" s="181">
        <v>0</v>
      </c>
    </row>
    <row r="710" spans="1:25">
      <c r="A710" s="168">
        <f t="shared" si="7"/>
        <v>44934</v>
      </c>
      <c r="B710" s="44">
        <v>0</v>
      </c>
      <c r="C710" s="35">
        <v>0</v>
      </c>
      <c r="D710" s="35">
        <v>0</v>
      </c>
      <c r="E710" s="35"/>
      <c r="F710" s="35">
        <v>0</v>
      </c>
      <c r="G710" s="12">
        <v>0</v>
      </c>
      <c r="H710" s="12">
        <v>0</v>
      </c>
      <c r="I710" s="35">
        <v>0</v>
      </c>
      <c r="J710" s="35"/>
      <c r="K710" s="35">
        <v>0</v>
      </c>
      <c r="L710" s="35">
        <v>0</v>
      </c>
      <c r="M710" s="35"/>
      <c r="N710" s="35">
        <v>0</v>
      </c>
      <c r="O710" s="12">
        <v>0</v>
      </c>
      <c r="P710" s="12">
        <v>0</v>
      </c>
      <c r="Q710" s="35">
        <v>0</v>
      </c>
      <c r="R710" s="35"/>
      <c r="S710" s="35">
        <v>0</v>
      </c>
      <c r="T710" s="35">
        <v>0</v>
      </c>
      <c r="U710" s="35"/>
      <c r="V710" s="181">
        <v>0</v>
      </c>
      <c r="W710" s="12">
        <v>0</v>
      </c>
      <c r="X710" s="12">
        <v>0</v>
      </c>
      <c r="Y710" s="181">
        <v>0</v>
      </c>
    </row>
    <row r="711" spans="1:25">
      <c r="A711" s="168">
        <f t="shared" si="7"/>
        <v>44941</v>
      </c>
      <c r="B711" s="44">
        <v>0</v>
      </c>
      <c r="C711" s="35">
        <v>0</v>
      </c>
      <c r="D711" s="35">
        <v>0</v>
      </c>
      <c r="E711" s="35"/>
      <c r="F711" s="35">
        <v>0</v>
      </c>
      <c r="G711" s="12">
        <v>0</v>
      </c>
      <c r="H711" s="12">
        <v>0</v>
      </c>
      <c r="I711" s="35">
        <v>0</v>
      </c>
      <c r="J711" s="35"/>
      <c r="K711" s="35">
        <v>0</v>
      </c>
      <c r="L711" s="35">
        <v>0</v>
      </c>
      <c r="M711" s="35"/>
      <c r="N711" s="35">
        <v>0</v>
      </c>
      <c r="O711" s="12">
        <v>0</v>
      </c>
      <c r="P711" s="12">
        <v>0</v>
      </c>
      <c r="Q711" s="35">
        <v>0</v>
      </c>
      <c r="R711" s="35"/>
      <c r="S711" s="35">
        <v>0</v>
      </c>
      <c r="T711" s="35">
        <v>0</v>
      </c>
      <c r="U711" s="35"/>
      <c r="V711" s="181">
        <v>0</v>
      </c>
      <c r="W711" s="12">
        <v>0</v>
      </c>
      <c r="X711" s="12">
        <v>0</v>
      </c>
      <c r="Y711" s="181">
        <v>0</v>
      </c>
    </row>
    <row r="712" spans="1:25">
      <c r="A712" s="168">
        <f t="shared" si="7"/>
        <v>44948</v>
      </c>
      <c r="B712" s="44">
        <v>0</v>
      </c>
      <c r="C712" s="35">
        <v>0</v>
      </c>
      <c r="D712" s="35">
        <v>0</v>
      </c>
      <c r="E712" s="35"/>
      <c r="F712" s="35">
        <v>0</v>
      </c>
      <c r="G712" s="12">
        <v>0</v>
      </c>
      <c r="H712" s="12">
        <v>0</v>
      </c>
      <c r="I712" s="35">
        <v>0</v>
      </c>
      <c r="J712" s="35"/>
      <c r="K712" s="35">
        <v>0</v>
      </c>
      <c r="L712" s="35">
        <v>0</v>
      </c>
      <c r="M712" s="35"/>
      <c r="N712" s="35">
        <v>0</v>
      </c>
      <c r="O712" s="12">
        <v>0</v>
      </c>
      <c r="P712" s="12">
        <v>0</v>
      </c>
      <c r="Q712" s="35">
        <v>0</v>
      </c>
      <c r="R712" s="35"/>
      <c r="S712" s="35">
        <v>0</v>
      </c>
      <c r="T712" s="35">
        <v>0</v>
      </c>
      <c r="U712" s="35"/>
      <c r="V712" s="181">
        <v>0</v>
      </c>
      <c r="W712" s="12">
        <v>0</v>
      </c>
      <c r="X712" s="12">
        <v>0</v>
      </c>
      <c r="Y712" s="181">
        <v>0</v>
      </c>
    </row>
    <row r="713" spans="1:25">
      <c r="A713" s="168">
        <f t="shared" si="7"/>
        <v>44955</v>
      </c>
      <c r="B713" s="44">
        <v>0</v>
      </c>
      <c r="C713" s="35">
        <v>0</v>
      </c>
      <c r="D713" s="35">
        <v>0</v>
      </c>
      <c r="E713" s="35"/>
      <c r="F713" s="35">
        <v>0</v>
      </c>
      <c r="G713" s="12">
        <v>0</v>
      </c>
      <c r="H713" s="12">
        <v>0</v>
      </c>
      <c r="I713" s="35">
        <v>0</v>
      </c>
      <c r="J713" s="35"/>
      <c r="K713" s="35">
        <v>0</v>
      </c>
      <c r="L713" s="35">
        <v>0</v>
      </c>
      <c r="M713" s="35"/>
      <c r="N713" s="35">
        <v>0</v>
      </c>
      <c r="O713" s="12">
        <v>0</v>
      </c>
      <c r="P713" s="12">
        <v>0</v>
      </c>
      <c r="Q713" s="35">
        <v>0</v>
      </c>
      <c r="R713" s="35"/>
      <c r="S713" s="35">
        <v>0</v>
      </c>
      <c r="T713" s="35">
        <v>0</v>
      </c>
      <c r="U713" s="35"/>
      <c r="V713" s="181">
        <v>0</v>
      </c>
      <c r="W713" s="12">
        <v>0</v>
      </c>
      <c r="X713" s="12">
        <v>0</v>
      </c>
      <c r="Y713" s="181">
        <v>0</v>
      </c>
    </row>
    <row r="714" spans="1:25">
      <c r="A714" s="168">
        <f t="shared" si="7"/>
        <v>44962</v>
      </c>
      <c r="B714" s="44">
        <v>0</v>
      </c>
      <c r="C714" s="35">
        <v>0</v>
      </c>
      <c r="D714" s="35">
        <v>0</v>
      </c>
      <c r="E714" s="35"/>
      <c r="F714" s="35">
        <v>0</v>
      </c>
      <c r="G714" s="12">
        <v>0</v>
      </c>
      <c r="H714" s="12">
        <v>0</v>
      </c>
      <c r="I714" s="35">
        <v>0</v>
      </c>
      <c r="J714" s="35"/>
      <c r="K714" s="35">
        <v>0</v>
      </c>
      <c r="L714" s="35">
        <v>0</v>
      </c>
      <c r="M714" s="35"/>
      <c r="N714" s="35">
        <v>0</v>
      </c>
      <c r="O714" s="12">
        <v>0</v>
      </c>
      <c r="P714" s="12">
        <v>0</v>
      </c>
      <c r="Q714" s="35">
        <v>0</v>
      </c>
      <c r="R714" s="35"/>
      <c r="S714" s="35">
        <v>0</v>
      </c>
      <c r="T714" s="35">
        <v>0</v>
      </c>
      <c r="U714" s="35"/>
      <c r="V714" s="181">
        <v>0</v>
      </c>
      <c r="W714" s="12">
        <v>0</v>
      </c>
      <c r="X714" s="12">
        <v>0</v>
      </c>
      <c r="Y714" s="181">
        <v>0</v>
      </c>
    </row>
    <row r="715" spans="1:25">
      <c r="A715" s="168">
        <f t="shared" si="7"/>
        <v>44969</v>
      </c>
      <c r="B715" s="44">
        <v>0</v>
      </c>
      <c r="C715" s="35">
        <v>0</v>
      </c>
      <c r="D715" s="35">
        <v>0</v>
      </c>
      <c r="E715" s="35"/>
      <c r="F715" s="35">
        <v>0</v>
      </c>
      <c r="G715" s="12">
        <v>0</v>
      </c>
      <c r="H715" s="12">
        <v>0</v>
      </c>
      <c r="I715" s="35">
        <v>0</v>
      </c>
      <c r="J715" s="35"/>
      <c r="K715" s="35">
        <v>0</v>
      </c>
      <c r="L715" s="35">
        <v>0</v>
      </c>
      <c r="M715" s="35"/>
      <c r="N715" s="35">
        <v>0</v>
      </c>
      <c r="O715" s="12">
        <v>0</v>
      </c>
      <c r="P715" s="12">
        <v>0</v>
      </c>
      <c r="Q715" s="35">
        <v>0</v>
      </c>
      <c r="R715" s="35"/>
      <c r="S715" s="35">
        <v>0</v>
      </c>
      <c r="T715" s="35">
        <v>0</v>
      </c>
      <c r="U715" s="35"/>
      <c r="V715" s="181">
        <v>0</v>
      </c>
      <c r="W715" s="12">
        <v>0</v>
      </c>
      <c r="X715" s="12">
        <v>0</v>
      </c>
      <c r="Y715" s="181">
        <v>0</v>
      </c>
    </row>
    <row r="716" spans="1:25">
      <c r="A716" s="168">
        <f t="shared" si="7"/>
        <v>44976</v>
      </c>
      <c r="B716" s="44">
        <v>0</v>
      </c>
      <c r="C716" s="35">
        <v>0</v>
      </c>
      <c r="D716" s="35">
        <v>0</v>
      </c>
      <c r="E716" s="35"/>
      <c r="F716" s="35">
        <v>0</v>
      </c>
      <c r="G716" s="12">
        <v>0</v>
      </c>
      <c r="H716" s="12">
        <v>0</v>
      </c>
      <c r="I716" s="35">
        <v>0</v>
      </c>
      <c r="J716" s="35"/>
      <c r="K716" s="35">
        <v>0</v>
      </c>
      <c r="L716" s="35">
        <v>0</v>
      </c>
      <c r="M716" s="35"/>
      <c r="N716" s="35">
        <v>0</v>
      </c>
      <c r="O716" s="12">
        <v>0</v>
      </c>
      <c r="P716" s="12">
        <v>0</v>
      </c>
      <c r="Q716" s="35">
        <v>0</v>
      </c>
      <c r="R716" s="35"/>
      <c r="S716" s="35">
        <v>0</v>
      </c>
      <c r="T716" s="35">
        <v>0</v>
      </c>
      <c r="U716" s="35"/>
      <c r="V716" s="181">
        <v>0</v>
      </c>
      <c r="W716" s="12">
        <v>0</v>
      </c>
      <c r="X716" s="12">
        <v>0</v>
      </c>
      <c r="Y716" s="181">
        <v>0</v>
      </c>
    </row>
    <row r="717" spans="1:25">
      <c r="A717" s="168">
        <f t="shared" si="7"/>
        <v>44983</v>
      </c>
      <c r="B717" s="44">
        <v>0</v>
      </c>
      <c r="C717" s="35">
        <v>0</v>
      </c>
      <c r="D717" s="35">
        <v>0</v>
      </c>
      <c r="E717" s="35"/>
      <c r="F717" s="35">
        <v>0</v>
      </c>
      <c r="G717" s="12">
        <v>0</v>
      </c>
      <c r="H717" s="12">
        <v>0</v>
      </c>
      <c r="I717" s="35">
        <v>0</v>
      </c>
      <c r="J717" s="35"/>
      <c r="K717" s="35">
        <v>0</v>
      </c>
      <c r="L717" s="35">
        <v>0</v>
      </c>
      <c r="M717" s="35"/>
      <c r="N717" s="35">
        <v>0</v>
      </c>
      <c r="O717" s="12">
        <v>0</v>
      </c>
      <c r="P717" s="12">
        <v>0</v>
      </c>
      <c r="Q717" s="35">
        <v>0</v>
      </c>
      <c r="R717" s="35"/>
      <c r="S717" s="35">
        <v>0</v>
      </c>
      <c r="T717" s="35">
        <v>0</v>
      </c>
      <c r="U717" s="35"/>
      <c r="V717" s="181">
        <v>0</v>
      </c>
      <c r="W717" s="12">
        <v>0</v>
      </c>
      <c r="X717" s="12">
        <v>0</v>
      </c>
      <c r="Y717" s="181">
        <v>0</v>
      </c>
    </row>
    <row r="718" spans="1:25">
      <c r="A718" s="168">
        <f t="shared" si="7"/>
        <v>44990</v>
      </c>
      <c r="B718" s="44">
        <v>0</v>
      </c>
      <c r="C718" s="35">
        <v>0</v>
      </c>
      <c r="D718" s="35">
        <v>0</v>
      </c>
      <c r="E718" s="35"/>
      <c r="F718" s="35">
        <v>0</v>
      </c>
      <c r="G718" s="12">
        <v>0</v>
      </c>
      <c r="H718" s="12">
        <v>0</v>
      </c>
      <c r="I718" s="35">
        <v>0</v>
      </c>
      <c r="J718" s="35"/>
      <c r="K718" s="35">
        <v>0</v>
      </c>
      <c r="L718" s="35">
        <v>0</v>
      </c>
      <c r="M718" s="35"/>
      <c r="N718" s="35">
        <v>0</v>
      </c>
      <c r="O718" s="12">
        <v>0</v>
      </c>
      <c r="P718" s="12">
        <v>0</v>
      </c>
      <c r="Q718" s="35">
        <v>0</v>
      </c>
      <c r="R718" s="35"/>
      <c r="S718" s="35">
        <v>0</v>
      </c>
      <c r="T718" s="35">
        <v>0</v>
      </c>
      <c r="U718" s="35"/>
      <c r="V718" s="181">
        <v>0</v>
      </c>
      <c r="W718" s="12">
        <v>0</v>
      </c>
      <c r="X718" s="12">
        <v>0</v>
      </c>
      <c r="Y718" s="181">
        <v>0</v>
      </c>
    </row>
    <row r="719" spans="1:25">
      <c r="A719" s="168">
        <f t="shared" si="7"/>
        <v>44997</v>
      </c>
      <c r="B719" s="44">
        <v>0</v>
      </c>
      <c r="C719" s="35">
        <v>0</v>
      </c>
      <c r="D719" s="35">
        <v>0</v>
      </c>
      <c r="E719" s="35"/>
      <c r="F719" s="35">
        <v>0</v>
      </c>
      <c r="G719" s="12">
        <v>0</v>
      </c>
      <c r="H719" s="12">
        <v>0</v>
      </c>
      <c r="I719" s="35">
        <v>0</v>
      </c>
      <c r="J719" s="35"/>
      <c r="K719" s="35">
        <v>0</v>
      </c>
      <c r="L719" s="35">
        <v>0</v>
      </c>
      <c r="M719" s="35"/>
      <c r="N719" s="35">
        <v>0</v>
      </c>
      <c r="O719" s="12">
        <v>0</v>
      </c>
      <c r="P719" s="12">
        <v>0</v>
      </c>
      <c r="Q719" s="35">
        <v>0</v>
      </c>
      <c r="R719" s="35"/>
      <c r="S719" s="35">
        <v>0</v>
      </c>
      <c r="T719" s="35">
        <v>0</v>
      </c>
      <c r="U719" s="35"/>
      <c r="V719" s="181">
        <v>0</v>
      </c>
      <c r="W719" s="12">
        <v>0</v>
      </c>
      <c r="X719" s="12">
        <v>0</v>
      </c>
      <c r="Y719" s="181">
        <v>0</v>
      </c>
    </row>
    <row r="720" spans="1:25">
      <c r="A720" s="168">
        <f t="shared" si="7"/>
        <v>45004</v>
      </c>
      <c r="B720" s="44">
        <v>0</v>
      </c>
      <c r="C720" s="35">
        <v>0</v>
      </c>
      <c r="D720" s="35">
        <v>0</v>
      </c>
      <c r="E720" s="35"/>
      <c r="F720" s="35">
        <v>0</v>
      </c>
      <c r="G720" s="12">
        <v>0</v>
      </c>
      <c r="H720" s="12">
        <v>0</v>
      </c>
      <c r="I720" s="35">
        <v>0</v>
      </c>
      <c r="J720" s="35"/>
      <c r="K720" s="35">
        <v>0</v>
      </c>
      <c r="L720" s="35">
        <v>0</v>
      </c>
      <c r="M720" s="35"/>
      <c r="N720" s="35">
        <v>0</v>
      </c>
      <c r="O720" s="12">
        <v>0</v>
      </c>
      <c r="P720" s="12">
        <v>0</v>
      </c>
      <c r="Q720" s="35">
        <v>0</v>
      </c>
      <c r="R720" s="35"/>
      <c r="S720" s="35">
        <v>0</v>
      </c>
      <c r="T720" s="35">
        <v>0</v>
      </c>
      <c r="U720" s="35"/>
      <c r="V720" s="181">
        <v>0</v>
      </c>
      <c r="W720" s="12">
        <v>0</v>
      </c>
      <c r="X720" s="12">
        <v>0</v>
      </c>
      <c r="Y720" s="181">
        <v>0</v>
      </c>
    </row>
    <row r="721" spans="1:25">
      <c r="A721" s="168">
        <f t="shared" si="7"/>
        <v>45011</v>
      </c>
      <c r="B721" s="44">
        <v>0</v>
      </c>
      <c r="C721" s="35">
        <v>0</v>
      </c>
      <c r="D721" s="35">
        <v>0</v>
      </c>
      <c r="E721" s="35"/>
      <c r="F721" s="35">
        <v>0</v>
      </c>
      <c r="G721" s="12">
        <v>0</v>
      </c>
      <c r="H721" s="12">
        <v>0</v>
      </c>
      <c r="I721" s="35">
        <v>0</v>
      </c>
      <c r="J721" s="35"/>
      <c r="K721" s="35">
        <v>0</v>
      </c>
      <c r="L721" s="35">
        <v>0</v>
      </c>
      <c r="M721" s="35"/>
      <c r="N721" s="35">
        <v>0</v>
      </c>
      <c r="O721" s="12">
        <v>0</v>
      </c>
      <c r="P721" s="12">
        <v>0</v>
      </c>
      <c r="Q721" s="35">
        <v>0</v>
      </c>
      <c r="R721" s="35"/>
      <c r="S721" s="35">
        <v>0</v>
      </c>
      <c r="T721" s="35">
        <v>0</v>
      </c>
      <c r="U721" s="35"/>
      <c r="V721" s="181">
        <v>0</v>
      </c>
      <c r="W721" s="12">
        <v>0</v>
      </c>
      <c r="X721" s="12">
        <v>0</v>
      </c>
      <c r="Y721" s="181">
        <v>0</v>
      </c>
    </row>
    <row r="722" spans="1:25">
      <c r="A722" s="168">
        <f t="shared" si="7"/>
        <v>45018</v>
      </c>
      <c r="B722" s="44">
        <v>0</v>
      </c>
      <c r="C722" s="35">
        <v>0</v>
      </c>
      <c r="D722" s="35">
        <v>0</v>
      </c>
      <c r="E722" s="35"/>
      <c r="F722" s="35">
        <v>0</v>
      </c>
      <c r="G722" s="12">
        <v>0</v>
      </c>
      <c r="H722" s="12">
        <v>0</v>
      </c>
      <c r="I722" s="35">
        <v>0</v>
      </c>
      <c r="J722" s="35"/>
      <c r="K722" s="35">
        <v>0</v>
      </c>
      <c r="L722" s="35">
        <v>0</v>
      </c>
      <c r="M722" s="35"/>
      <c r="N722" s="35">
        <v>0</v>
      </c>
      <c r="O722" s="12">
        <v>0</v>
      </c>
      <c r="P722" s="12">
        <v>0</v>
      </c>
      <c r="Q722" s="35">
        <v>0</v>
      </c>
      <c r="R722" s="35"/>
      <c r="S722" s="35">
        <v>0</v>
      </c>
      <c r="T722" s="35">
        <v>0</v>
      </c>
      <c r="U722" s="35"/>
      <c r="V722" s="181">
        <v>0</v>
      </c>
      <c r="W722" s="12">
        <v>0</v>
      </c>
      <c r="X722" s="12">
        <v>0</v>
      </c>
      <c r="Y722" s="181">
        <v>0</v>
      </c>
    </row>
    <row r="723" spans="1:25">
      <c r="A723" s="168">
        <f t="shared" si="7"/>
        <v>45025</v>
      </c>
      <c r="B723" s="44">
        <v>0</v>
      </c>
      <c r="C723" s="35">
        <v>0</v>
      </c>
      <c r="D723" s="35">
        <v>0</v>
      </c>
      <c r="E723" s="35"/>
      <c r="F723" s="35">
        <v>0</v>
      </c>
      <c r="G723" s="12">
        <v>0</v>
      </c>
      <c r="H723" s="12">
        <v>0</v>
      </c>
      <c r="I723" s="35">
        <v>0</v>
      </c>
      <c r="J723" s="35"/>
      <c r="K723" s="35">
        <v>0</v>
      </c>
      <c r="L723" s="35">
        <v>0</v>
      </c>
      <c r="M723" s="35"/>
      <c r="N723" s="35">
        <v>0</v>
      </c>
      <c r="O723" s="12">
        <v>0</v>
      </c>
      <c r="P723" s="12">
        <v>0</v>
      </c>
      <c r="Q723" s="35">
        <v>0</v>
      </c>
      <c r="R723" s="35"/>
      <c r="S723" s="35">
        <v>0</v>
      </c>
      <c r="T723" s="35">
        <v>0</v>
      </c>
      <c r="U723" s="35"/>
      <c r="V723" s="181">
        <v>0</v>
      </c>
      <c r="W723" s="12">
        <v>0</v>
      </c>
      <c r="X723" s="12">
        <v>0</v>
      </c>
      <c r="Y723" s="181">
        <v>0</v>
      </c>
    </row>
    <row r="724" spans="1:25">
      <c r="A724" s="168">
        <f t="shared" si="7"/>
        <v>45032</v>
      </c>
      <c r="B724" s="44">
        <v>0</v>
      </c>
      <c r="C724" s="35">
        <v>0</v>
      </c>
      <c r="D724" s="35">
        <v>0</v>
      </c>
      <c r="E724" s="35"/>
      <c r="F724" s="35">
        <v>0</v>
      </c>
      <c r="G724" s="12">
        <v>0</v>
      </c>
      <c r="H724" s="12">
        <v>0</v>
      </c>
      <c r="I724" s="35">
        <v>0</v>
      </c>
      <c r="J724" s="35"/>
      <c r="K724" s="35">
        <v>0</v>
      </c>
      <c r="L724" s="35">
        <v>0</v>
      </c>
      <c r="M724" s="35"/>
      <c r="N724" s="35">
        <v>0</v>
      </c>
      <c r="O724" s="12">
        <v>0</v>
      </c>
      <c r="P724" s="12">
        <v>0</v>
      </c>
      <c r="Q724" s="35">
        <v>0</v>
      </c>
      <c r="R724" s="35"/>
      <c r="S724" s="35">
        <v>0</v>
      </c>
      <c r="T724" s="35">
        <v>0</v>
      </c>
      <c r="U724" s="35"/>
      <c r="V724" s="181">
        <v>0</v>
      </c>
      <c r="W724" s="12">
        <v>0</v>
      </c>
      <c r="X724" s="12">
        <v>0</v>
      </c>
      <c r="Y724" s="181">
        <v>0</v>
      </c>
    </row>
    <row r="725" spans="1:25">
      <c r="A725" s="168">
        <f t="shared" si="7"/>
        <v>45039</v>
      </c>
      <c r="B725" s="44">
        <v>0</v>
      </c>
      <c r="C725" s="35">
        <v>0</v>
      </c>
      <c r="D725" s="35">
        <v>0</v>
      </c>
      <c r="E725" s="35"/>
      <c r="F725" s="35">
        <v>0</v>
      </c>
      <c r="G725" s="12">
        <v>0</v>
      </c>
      <c r="H725" s="12">
        <v>0</v>
      </c>
      <c r="I725" s="35">
        <v>0</v>
      </c>
      <c r="J725" s="35"/>
      <c r="K725" s="35">
        <v>0</v>
      </c>
      <c r="L725" s="35">
        <v>0</v>
      </c>
      <c r="M725" s="35"/>
      <c r="N725" s="35">
        <v>0</v>
      </c>
      <c r="O725" s="12">
        <v>0</v>
      </c>
      <c r="P725" s="12">
        <v>0</v>
      </c>
      <c r="Q725" s="35">
        <v>0</v>
      </c>
      <c r="R725" s="35"/>
      <c r="S725" s="35">
        <v>0</v>
      </c>
      <c r="T725" s="35">
        <v>0</v>
      </c>
      <c r="U725" s="35"/>
      <c r="V725" s="181">
        <v>0</v>
      </c>
      <c r="W725" s="12">
        <v>0</v>
      </c>
      <c r="X725" s="12">
        <v>0</v>
      </c>
      <c r="Y725" s="181">
        <v>0</v>
      </c>
    </row>
    <row r="726" spans="1:25">
      <c r="A726" s="168">
        <f t="shared" si="7"/>
        <v>45046</v>
      </c>
      <c r="B726" s="44">
        <v>0</v>
      </c>
      <c r="C726" s="35">
        <v>0</v>
      </c>
      <c r="D726" s="35">
        <v>0</v>
      </c>
      <c r="E726" s="35"/>
      <c r="F726" s="35">
        <v>0</v>
      </c>
      <c r="G726" s="12">
        <v>0</v>
      </c>
      <c r="H726" s="12">
        <v>0</v>
      </c>
      <c r="I726" s="35">
        <v>0</v>
      </c>
      <c r="J726" s="35"/>
      <c r="K726" s="35">
        <v>0</v>
      </c>
      <c r="L726" s="35">
        <v>0</v>
      </c>
      <c r="M726" s="35"/>
      <c r="N726" s="35">
        <v>0</v>
      </c>
      <c r="O726" s="12">
        <v>0</v>
      </c>
      <c r="P726" s="12">
        <v>0</v>
      </c>
      <c r="Q726" s="35">
        <v>0</v>
      </c>
      <c r="R726" s="35"/>
      <c r="S726" s="35">
        <v>0</v>
      </c>
      <c r="T726" s="35">
        <v>0</v>
      </c>
      <c r="U726" s="35"/>
      <c r="V726" s="181">
        <v>0</v>
      </c>
      <c r="W726" s="12">
        <v>0</v>
      </c>
      <c r="X726" s="12">
        <v>0</v>
      </c>
      <c r="Y726" s="181">
        <v>0</v>
      </c>
    </row>
    <row r="727" spans="1:25">
      <c r="A727" s="168">
        <f t="shared" si="7"/>
        <v>45053</v>
      </c>
      <c r="B727" s="44">
        <v>0</v>
      </c>
      <c r="C727" s="35">
        <v>0</v>
      </c>
      <c r="D727" s="35">
        <v>0</v>
      </c>
      <c r="E727" s="35"/>
      <c r="F727" s="35">
        <v>0</v>
      </c>
      <c r="G727" s="12">
        <v>0</v>
      </c>
      <c r="H727" s="12">
        <v>0</v>
      </c>
      <c r="I727" s="35">
        <v>0</v>
      </c>
      <c r="J727" s="35"/>
      <c r="K727" s="35">
        <v>0</v>
      </c>
      <c r="L727" s="35">
        <v>0</v>
      </c>
      <c r="M727" s="35"/>
      <c r="N727" s="35">
        <v>0</v>
      </c>
      <c r="O727" s="12">
        <v>0</v>
      </c>
      <c r="P727" s="12">
        <v>0</v>
      </c>
      <c r="Q727" s="35">
        <v>0</v>
      </c>
      <c r="R727" s="35"/>
      <c r="S727" s="35">
        <v>0</v>
      </c>
      <c r="T727" s="35">
        <v>0</v>
      </c>
      <c r="U727" s="35"/>
      <c r="V727" s="181">
        <v>0</v>
      </c>
      <c r="W727" s="12">
        <v>0</v>
      </c>
      <c r="X727" s="12">
        <v>0</v>
      </c>
      <c r="Y727" s="181">
        <v>0</v>
      </c>
    </row>
    <row r="728" spans="1:25">
      <c r="A728" s="168">
        <f t="shared" si="7"/>
        <v>45060</v>
      </c>
      <c r="B728" s="44">
        <v>0</v>
      </c>
      <c r="C728" s="35">
        <v>0</v>
      </c>
      <c r="D728" s="35">
        <v>0</v>
      </c>
      <c r="E728" s="35"/>
      <c r="F728" s="35">
        <v>0</v>
      </c>
      <c r="G728" s="12">
        <v>0</v>
      </c>
      <c r="H728" s="12">
        <v>0</v>
      </c>
      <c r="I728" s="35">
        <v>0</v>
      </c>
      <c r="J728" s="35"/>
      <c r="K728" s="35">
        <v>0</v>
      </c>
      <c r="L728" s="35">
        <v>0</v>
      </c>
      <c r="M728" s="35"/>
      <c r="N728" s="35">
        <v>0</v>
      </c>
      <c r="O728" s="12">
        <v>0</v>
      </c>
      <c r="P728" s="12">
        <v>0</v>
      </c>
      <c r="Q728" s="35">
        <v>0</v>
      </c>
      <c r="R728" s="35"/>
      <c r="S728" s="35">
        <v>0</v>
      </c>
      <c r="T728" s="35">
        <v>0</v>
      </c>
      <c r="U728" s="35"/>
      <c r="V728" s="181">
        <v>0</v>
      </c>
      <c r="W728" s="12">
        <v>0</v>
      </c>
      <c r="X728" s="12">
        <v>0</v>
      </c>
      <c r="Y728" s="181">
        <v>0</v>
      </c>
    </row>
    <row r="729" spans="1:25">
      <c r="A729" s="168">
        <f t="shared" si="7"/>
        <v>45067</v>
      </c>
      <c r="B729" s="44">
        <v>0</v>
      </c>
      <c r="C729" s="35">
        <v>0</v>
      </c>
      <c r="D729" s="35">
        <v>0</v>
      </c>
      <c r="E729" s="35"/>
      <c r="F729" s="35">
        <v>0</v>
      </c>
      <c r="G729" s="12">
        <v>0</v>
      </c>
      <c r="H729" s="12">
        <v>0</v>
      </c>
      <c r="I729" s="35">
        <v>0</v>
      </c>
      <c r="J729" s="35"/>
      <c r="K729" s="35">
        <v>0</v>
      </c>
      <c r="L729" s="35">
        <v>0</v>
      </c>
      <c r="M729" s="35"/>
      <c r="N729" s="35">
        <v>0</v>
      </c>
      <c r="O729" s="12">
        <v>0</v>
      </c>
      <c r="P729" s="12">
        <v>0</v>
      </c>
      <c r="Q729" s="35">
        <v>0</v>
      </c>
      <c r="R729" s="35"/>
      <c r="S729" s="35">
        <v>0</v>
      </c>
      <c r="T729" s="35">
        <v>0</v>
      </c>
      <c r="U729" s="35"/>
      <c r="V729" s="181">
        <v>0</v>
      </c>
      <c r="W729" s="12">
        <v>0</v>
      </c>
      <c r="X729" s="12">
        <v>0</v>
      </c>
      <c r="Y729" s="181">
        <v>0</v>
      </c>
    </row>
    <row r="730" spans="1:25">
      <c r="A730" s="168">
        <f t="shared" si="7"/>
        <v>45074</v>
      </c>
      <c r="B730" s="44">
        <v>0</v>
      </c>
      <c r="C730" s="35">
        <v>0</v>
      </c>
      <c r="D730" s="35">
        <v>0</v>
      </c>
      <c r="E730" s="35"/>
      <c r="F730" s="35">
        <v>0</v>
      </c>
      <c r="G730" s="12">
        <v>0</v>
      </c>
      <c r="H730" s="12">
        <v>0</v>
      </c>
      <c r="I730" s="35">
        <v>0</v>
      </c>
      <c r="J730" s="35"/>
      <c r="K730" s="35">
        <v>0</v>
      </c>
      <c r="L730" s="35">
        <v>0</v>
      </c>
      <c r="M730" s="35"/>
      <c r="N730" s="35">
        <v>0</v>
      </c>
      <c r="O730" s="12">
        <v>0</v>
      </c>
      <c r="P730" s="12">
        <v>0</v>
      </c>
      <c r="Q730" s="35">
        <v>0</v>
      </c>
      <c r="R730" s="35"/>
      <c r="S730" s="35">
        <v>0</v>
      </c>
      <c r="T730" s="35">
        <v>0</v>
      </c>
      <c r="U730" s="35"/>
      <c r="V730" s="181">
        <v>0</v>
      </c>
      <c r="W730" s="12">
        <v>0</v>
      </c>
      <c r="X730" s="12">
        <v>0</v>
      </c>
      <c r="Y730" s="181">
        <v>0</v>
      </c>
    </row>
    <row r="731" spans="1:25">
      <c r="A731" s="168">
        <f t="shared" si="7"/>
        <v>45081</v>
      </c>
      <c r="B731" s="44">
        <v>0</v>
      </c>
      <c r="C731" s="35">
        <v>0</v>
      </c>
      <c r="D731" s="35">
        <v>0</v>
      </c>
      <c r="E731" s="35"/>
      <c r="F731" s="35">
        <v>0</v>
      </c>
      <c r="G731" s="12">
        <v>0</v>
      </c>
      <c r="H731" s="12">
        <v>0</v>
      </c>
      <c r="I731" s="35">
        <v>0</v>
      </c>
      <c r="J731" s="35"/>
      <c r="K731" s="35">
        <v>0</v>
      </c>
      <c r="L731" s="35">
        <v>0</v>
      </c>
      <c r="M731" s="35"/>
      <c r="N731" s="35">
        <v>0</v>
      </c>
      <c r="O731" s="12">
        <v>0</v>
      </c>
      <c r="P731" s="12">
        <v>0</v>
      </c>
      <c r="Q731" s="35">
        <v>0</v>
      </c>
      <c r="R731" s="35"/>
      <c r="S731" s="35">
        <v>0</v>
      </c>
      <c r="T731" s="35">
        <v>0</v>
      </c>
      <c r="U731" s="35"/>
      <c r="V731" s="181">
        <v>0</v>
      </c>
      <c r="W731" s="12">
        <v>0</v>
      </c>
      <c r="X731" s="12">
        <v>0</v>
      </c>
      <c r="Y731" s="181">
        <v>0</v>
      </c>
    </row>
    <row r="732" spans="1:25">
      <c r="A732" s="168">
        <f t="shared" si="7"/>
        <v>45088</v>
      </c>
      <c r="B732" s="44">
        <v>0</v>
      </c>
      <c r="C732" s="35">
        <v>0</v>
      </c>
      <c r="D732" s="35">
        <v>0</v>
      </c>
      <c r="E732" s="35"/>
      <c r="F732" s="35">
        <v>0</v>
      </c>
      <c r="G732" s="12">
        <v>0</v>
      </c>
      <c r="H732" s="12">
        <v>0</v>
      </c>
      <c r="I732" s="35">
        <v>0</v>
      </c>
      <c r="J732" s="35"/>
      <c r="K732" s="35">
        <v>0</v>
      </c>
      <c r="L732" s="35">
        <v>0</v>
      </c>
      <c r="M732" s="35"/>
      <c r="N732" s="35">
        <v>0</v>
      </c>
      <c r="O732" s="12">
        <v>0</v>
      </c>
      <c r="P732" s="12">
        <v>0</v>
      </c>
      <c r="Q732" s="35">
        <v>0</v>
      </c>
      <c r="R732" s="35"/>
      <c r="S732" s="35">
        <v>0</v>
      </c>
      <c r="T732" s="35">
        <v>0</v>
      </c>
      <c r="U732" s="35"/>
      <c r="V732" s="181">
        <v>0</v>
      </c>
      <c r="W732" s="12">
        <v>0</v>
      </c>
      <c r="X732" s="12">
        <v>0</v>
      </c>
      <c r="Y732" s="181">
        <v>0</v>
      </c>
    </row>
    <row r="733" spans="1:25">
      <c r="A733" s="168">
        <f t="shared" si="7"/>
        <v>45095</v>
      </c>
      <c r="B733" s="44">
        <v>0</v>
      </c>
      <c r="C733" s="35">
        <v>0</v>
      </c>
      <c r="D733" s="35">
        <v>0</v>
      </c>
      <c r="E733" s="35"/>
      <c r="F733" s="35">
        <v>0</v>
      </c>
      <c r="G733" s="12">
        <v>0</v>
      </c>
      <c r="H733" s="12">
        <v>0</v>
      </c>
      <c r="I733" s="35">
        <v>0</v>
      </c>
      <c r="J733" s="35"/>
      <c r="K733" s="35">
        <v>0</v>
      </c>
      <c r="L733" s="35">
        <v>0</v>
      </c>
      <c r="M733" s="35"/>
      <c r="N733" s="35">
        <v>0</v>
      </c>
      <c r="O733" s="12">
        <v>0</v>
      </c>
      <c r="P733" s="12">
        <v>0</v>
      </c>
      <c r="Q733" s="35">
        <v>0</v>
      </c>
      <c r="R733" s="35"/>
      <c r="S733" s="35">
        <v>0</v>
      </c>
      <c r="T733" s="35">
        <v>0</v>
      </c>
      <c r="U733" s="35"/>
      <c r="V733" s="181">
        <v>0</v>
      </c>
      <c r="W733" s="12">
        <v>0</v>
      </c>
      <c r="X733" s="12">
        <v>0</v>
      </c>
      <c r="Y733" s="181">
        <v>0</v>
      </c>
    </row>
    <row r="734" spans="1:25">
      <c r="A734" s="168">
        <f t="shared" si="7"/>
        <v>45102</v>
      </c>
      <c r="B734" s="44">
        <v>0</v>
      </c>
      <c r="C734" s="35">
        <v>0</v>
      </c>
      <c r="D734" s="35">
        <v>0</v>
      </c>
      <c r="E734" s="35"/>
      <c r="F734" s="35">
        <v>0</v>
      </c>
      <c r="G734" s="12">
        <v>0</v>
      </c>
      <c r="H734" s="12">
        <v>0</v>
      </c>
      <c r="I734" s="35">
        <v>0</v>
      </c>
      <c r="J734" s="35"/>
      <c r="K734" s="35">
        <v>0</v>
      </c>
      <c r="L734" s="35">
        <v>0</v>
      </c>
      <c r="M734" s="35"/>
      <c r="N734" s="35">
        <v>0</v>
      </c>
      <c r="O734" s="12">
        <v>0</v>
      </c>
      <c r="P734" s="12">
        <v>0</v>
      </c>
      <c r="Q734" s="35">
        <v>0</v>
      </c>
      <c r="R734" s="35"/>
      <c r="S734" s="35">
        <v>0</v>
      </c>
      <c r="T734" s="35">
        <v>0</v>
      </c>
      <c r="U734" s="35"/>
      <c r="V734" s="181">
        <v>0</v>
      </c>
      <c r="W734" s="12">
        <v>0</v>
      </c>
      <c r="X734" s="12">
        <v>0</v>
      </c>
      <c r="Y734" s="181">
        <v>0</v>
      </c>
    </row>
    <row r="735" spans="1:25">
      <c r="A735" s="168">
        <f t="shared" si="7"/>
        <v>45109</v>
      </c>
      <c r="B735" s="44">
        <v>0</v>
      </c>
      <c r="C735" s="35">
        <v>0</v>
      </c>
      <c r="D735" s="35">
        <v>0</v>
      </c>
      <c r="E735" s="35"/>
      <c r="F735" s="35">
        <v>0</v>
      </c>
      <c r="G735" s="12">
        <v>0</v>
      </c>
      <c r="H735" s="12">
        <v>0</v>
      </c>
      <c r="I735" s="35">
        <v>0</v>
      </c>
      <c r="J735" s="35"/>
      <c r="K735" s="35">
        <v>0</v>
      </c>
      <c r="L735" s="35">
        <v>0</v>
      </c>
      <c r="M735" s="35"/>
      <c r="N735" s="35">
        <v>0</v>
      </c>
      <c r="O735" s="12">
        <v>0</v>
      </c>
      <c r="P735" s="12">
        <v>0</v>
      </c>
      <c r="Q735" s="35">
        <v>0</v>
      </c>
      <c r="R735" s="35"/>
      <c r="S735" s="35">
        <v>0</v>
      </c>
      <c r="T735" s="35">
        <v>0</v>
      </c>
      <c r="U735" s="35"/>
      <c r="V735" s="181">
        <v>0</v>
      </c>
      <c r="W735" s="12">
        <v>0</v>
      </c>
      <c r="X735" s="12">
        <v>0</v>
      </c>
      <c r="Y735" s="181">
        <v>0</v>
      </c>
    </row>
    <row r="736" spans="1:25">
      <c r="A736" s="168">
        <f t="shared" si="7"/>
        <v>45116</v>
      </c>
      <c r="B736" s="44">
        <v>0</v>
      </c>
      <c r="C736" s="35">
        <v>0</v>
      </c>
      <c r="D736" s="35">
        <v>0</v>
      </c>
      <c r="E736" s="35"/>
      <c r="F736" s="35">
        <v>0</v>
      </c>
      <c r="G736" s="12">
        <v>0</v>
      </c>
      <c r="H736" s="12">
        <v>0</v>
      </c>
      <c r="I736" s="35">
        <v>0</v>
      </c>
      <c r="J736" s="35"/>
      <c r="K736" s="35">
        <v>0</v>
      </c>
      <c r="L736" s="35">
        <v>0</v>
      </c>
      <c r="M736" s="35"/>
      <c r="N736" s="35">
        <v>0</v>
      </c>
      <c r="O736" s="12">
        <v>0</v>
      </c>
      <c r="P736" s="12">
        <v>0</v>
      </c>
      <c r="Q736" s="35">
        <v>0</v>
      </c>
      <c r="R736" s="35"/>
      <c r="S736" s="35">
        <v>0</v>
      </c>
      <c r="T736" s="35">
        <v>0</v>
      </c>
      <c r="U736" s="35"/>
      <c r="V736" s="181">
        <v>0</v>
      </c>
      <c r="W736" s="12">
        <v>0</v>
      </c>
      <c r="X736" s="12">
        <v>0</v>
      </c>
      <c r="Y736" s="181">
        <v>0</v>
      </c>
    </row>
    <row r="737" spans="1:25">
      <c r="A737" s="168">
        <f t="shared" si="7"/>
        <v>45123</v>
      </c>
      <c r="B737" s="44">
        <v>0</v>
      </c>
      <c r="C737" s="35">
        <v>0</v>
      </c>
      <c r="D737" s="35">
        <v>0</v>
      </c>
      <c r="E737" s="35"/>
      <c r="F737" s="35">
        <v>0</v>
      </c>
      <c r="G737" s="12">
        <v>0</v>
      </c>
      <c r="H737" s="12">
        <v>0</v>
      </c>
      <c r="I737" s="35">
        <v>0</v>
      </c>
      <c r="J737" s="35"/>
      <c r="K737" s="35">
        <v>0</v>
      </c>
      <c r="L737" s="35">
        <v>0</v>
      </c>
      <c r="M737" s="35"/>
      <c r="N737" s="35">
        <v>0</v>
      </c>
      <c r="O737" s="12">
        <v>0</v>
      </c>
      <c r="P737" s="12">
        <v>0</v>
      </c>
      <c r="Q737" s="35">
        <v>0</v>
      </c>
      <c r="R737" s="35"/>
      <c r="S737" s="35">
        <v>0</v>
      </c>
      <c r="T737" s="35">
        <v>0</v>
      </c>
      <c r="U737" s="35"/>
      <c r="V737" s="181">
        <v>0</v>
      </c>
      <c r="W737" s="12">
        <v>0</v>
      </c>
      <c r="X737" s="12">
        <v>0</v>
      </c>
      <c r="Y737" s="181">
        <v>0</v>
      </c>
    </row>
    <row r="738" spans="1:25">
      <c r="A738" s="168">
        <f t="shared" si="7"/>
        <v>45130</v>
      </c>
      <c r="B738" s="44">
        <v>0</v>
      </c>
      <c r="C738" s="35">
        <v>0</v>
      </c>
      <c r="D738" s="35">
        <v>0</v>
      </c>
      <c r="E738" s="35"/>
      <c r="F738" s="35">
        <v>0</v>
      </c>
      <c r="G738" s="12">
        <v>0</v>
      </c>
      <c r="H738" s="12">
        <v>0</v>
      </c>
      <c r="I738" s="35">
        <v>0</v>
      </c>
      <c r="J738" s="35"/>
      <c r="K738" s="35">
        <v>0</v>
      </c>
      <c r="L738" s="35">
        <v>0</v>
      </c>
      <c r="M738" s="35"/>
      <c r="N738" s="35">
        <v>0</v>
      </c>
      <c r="O738" s="12">
        <v>0</v>
      </c>
      <c r="P738" s="12">
        <v>0</v>
      </c>
      <c r="Q738" s="35">
        <v>0</v>
      </c>
      <c r="R738" s="35"/>
      <c r="S738" s="35">
        <v>0</v>
      </c>
      <c r="T738" s="35">
        <v>0</v>
      </c>
      <c r="U738" s="35"/>
      <c r="V738" s="181">
        <v>0</v>
      </c>
      <c r="W738" s="12">
        <v>0</v>
      </c>
      <c r="X738" s="12">
        <v>0</v>
      </c>
      <c r="Y738" s="181">
        <v>0</v>
      </c>
    </row>
    <row r="739" spans="1:25">
      <c r="A739" s="168">
        <f t="shared" si="7"/>
        <v>45137</v>
      </c>
      <c r="B739" s="44">
        <v>0</v>
      </c>
      <c r="C739" s="35">
        <v>0</v>
      </c>
      <c r="D739" s="35">
        <v>0</v>
      </c>
      <c r="E739" s="35"/>
      <c r="F739" s="35">
        <v>0</v>
      </c>
      <c r="G739" s="12">
        <v>0</v>
      </c>
      <c r="H739" s="12">
        <v>0</v>
      </c>
      <c r="I739" s="35">
        <v>0</v>
      </c>
      <c r="J739" s="35"/>
      <c r="K739" s="35">
        <v>0</v>
      </c>
      <c r="L739" s="35">
        <v>0</v>
      </c>
      <c r="M739" s="35"/>
      <c r="N739" s="35">
        <v>0</v>
      </c>
      <c r="O739" s="12">
        <v>0</v>
      </c>
      <c r="P739" s="12">
        <v>0</v>
      </c>
      <c r="Q739" s="35">
        <v>0</v>
      </c>
      <c r="R739" s="35"/>
      <c r="S739" s="35">
        <v>0</v>
      </c>
      <c r="T739" s="35">
        <v>0</v>
      </c>
      <c r="U739" s="35"/>
      <c r="V739" s="181">
        <v>0</v>
      </c>
      <c r="W739" s="12">
        <v>0</v>
      </c>
      <c r="X739" s="12">
        <v>0</v>
      </c>
      <c r="Y739" s="181">
        <v>0</v>
      </c>
    </row>
    <row r="740" spans="1:25">
      <c r="A740" s="168">
        <f t="shared" si="7"/>
        <v>45144</v>
      </c>
      <c r="B740" s="44">
        <v>0</v>
      </c>
      <c r="C740" s="35">
        <v>0</v>
      </c>
      <c r="D740" s="35">
        <v>0</v>
      </c>
      <c r="E740" s="35"/>
      <c r="F740" s="35">
        <v>0</v>
      </c>
      <c r="G740" s="12">
        <v>0</v>
      </c>
      <c r="H740" s="12">
        <v>0</v>
      </c>
      <c r="I740" s="35">
        <v>0</v>
      </c>
      <c r="J740" s="35"/>
      <c r="K740" s="35">
        <v>0</v>
      </c>
      <c r="L740" s="35">
        <v>0</v>
      </c>
      <c r="M740" s="35"/>
      <c r="N740" s="35">
        <v>0</v>
      </c>
      <c r="O740" s="12">
        <v>0</v>
      </c>
      <c r="P740" s="12">
        <v>0</v>
      </c>
      <c r="Q740" s="35">
        <v>0</v>
      </c>
      <c r="R740" s="35"/>
      <c r="S740" s="35">
        <v>0</v>
      </c>
      <c r="T740" s="35">
        <v>0</v>
      </c>
      <c r="U740" s="35"/>
      <c r="V740" s="181">
        <v>0</v>
      </c>
      <c r="W740" s="12">
        <v>0</v>
      </c>
      <c r="X740" s="12">
        <v>0</v>
      </c>
      <c r="Y740" s="181">
        <v>0</v>
      </c>
    </row>
    <row r="741" spans="1:25">
      <c r="A741" s="168">
        <f t="shared" si="7"/>
        <v>45151</v>
      </c>
      <c r="B741" s="44">
        <v>0</v>
      </c>
      <c r="C741" s="35">
        <v>0</v>
      </c>
      <c r="D741" s="35">
        <v>0</v>
      </c>
      <c r="E741" s="35"/>
      <c r="F741" s="35">
        <v>0</v>
      </c>
      <c r="G741" s="12">
        <v>0</v>
      </c>
      <c r="H741" s="12">
        <v>0</v>
      </c>
      <c r="I741" s="35">
        <v>0</v>
      </c>
      <c r="J741" s="35"/>
      <c r="K741" s="35">
        <v>0</v>
      </c>
      <c r="L741" s="35">
        <v>0</v>
      </c>
      <c r="M741" s="35"/>
      <c r="N741" s="35">
        <v>0</v>
      </c>
      <c r="O741" s="12">
        <v>0</v>
      </c>
      <c r="P741" s="12">
        <v>0</v>
      </c>
      <c r="Q741" s="35">
        <v>0</v>
      </c>
      <c r="R741" s="35"/>
      <c r="S741" s="35">
        <v>0</v>
      </c>
      <c r="T741" s="35">
        <v>0</v>
      </c>
      <c r="U741" s="35"/>
      <c r="V741" s="181">
        <v>0</v>
      </c>
      <c r="W741" s="12">
        <v>0</v>
      </c>
      <c r="X741" s="12">
        <v>0</v>
      </c>
      <c r="Y741" s="181">
        <v>0</v>
      </c>
    </row>
    <row r="742" spans="1:25">
      <c r="A742" s="168">
        <f t="shared" si="7"/>
        <v>45158</v>
      </c>
      <c r="B742" s="44">
        <v>0</v>
      </c>
      <c r="C742" s="35">
        <v>0</v>
      </c>
      <c r="D742" s="35">
        <v>0</v>
      </c>
      <c r="E742" s="35"/>
      <c r="F742" s="35">
        <v>0</v>
      </c>
      <c r="G742" s="12">
        <v>0</v>
      </c>
      <c r="H742" s="12">
        <v>0</v>
      </c>
      <c r="I742" s="35">
        <v>0</v>
      </c>
      <c r="J742" s="35"/>
      <c r="K742" s="35">
        <v>0</v>
      </c>
      <c r="L742" s="35">
        <v>0</v>
      </c>
      <c r="M742" s="35"/>
      <c r="N742" s="35">
        <v>0</v>
      </c>
      <c r="O742" s="12">
        <v>0</v>
      </c>
      <c r="P742" s="12">
        <v>0</v>
      </c>
      <c r="Q742" s="35">
        <v>0</v>
      </c>
      <c r="R742" s="35"/>
      <c r="S742" s="35">
        <v>0</v>
      </c>
      <c r="T742" s="35">
        <v>0</v>
      </c>
      <c r="U742" s="35"/>
      <c r="V742" s="181">
        <v>0</v>
      </c>
      <c r="W742" s="12">
        <v>0</v>
      </c>
      <c r="X742" s="12">
        <v>0</v>
      </c>
      <c r="Y742" s="181">
        <v>0</v>
      </c>
    </row>
    <row r="743" spans="1:25">
      <c r="A743" s="168">
        <f t="shared" si="7"/>
        <v>45165</v>
      </c>
      <c r="B743" s="44">
        <v>0</v>
      </c>
      <c r="C743" s="35">
        <v>0</v>
      </c>
      <c r="D743" s="35">
        <v>0</v>
      </c>
      <c r="E743" s="35"/>
      <c r="F743" s="35">
        <v>0</v>
      </c>
      <c r="G743" s="12">
        <v>0</v>
      </c>
      <c r="H743" s="12">
        <v>0</v>
      </c>
      <c r="I743" s="35">
        <v>0</v>
      </c>
      <c r="J743" s="35"/>
      <c r="K743" s="35">
        <v>0</v>
      </c>
      <c r="L743" s="35">
        <v>0</v>
      </c>
      <c r="M743" s="35"/>
      <c r="N743" s="35">
        <v>0</v>
      </c>
      <c r="O743" s="12">
        <v>0</v>
      </c>
      <c r="P743" s="12">
        <v>0</v>
      </c>
      <c r="Q743" s="35">
        <v>0</v>
      </c>
      <c r="R743" s="35"/>
      <c r="S743" s="35">
        <v>0</v>
      </c>
      <c r="T743" s="35">
        <v>0</v>
      </c>
      <c r="U743" s="35"/>
      <c r="V743" s="181">
        <v>0</v>
      </c>
      <c r="W743" s="12">
        <v>0</v>
      </c>
      <c r="X743" s="12">
        <v>0</v>
      </c>
      <c r="Y743" s="181">
        <v>0</v>
      </c>
    </row>
    <row r="744" spans="1:25">
      <c r="A744" s="168">
        <f t="shared" si="7"/>
        <v>45172</v>
      </c>
      <c r="B744" s="44">
        <v>0</v>
      </c>
      <c r="C744" s="35">
        <v>0</v>
      </c>
      <c r="D744" s="35">
        <v>0</v>
      </c>
      <c r="E744" s="35"/>
      <c r="F744" s="35">
        <v>0</v>
      </c>
      <c r="G744" s="12">
        <v>0</v>
      </c>
      <c r="H744" s="12">
        <v>0</v>
      </c>
      <c r="I744" s="35">
        <v>0</v>
      </c>
      <c r="J744" s="35"/>
      <c r="K744" s="35">
        <v>0</v>
      </c>
      <c r="L744" s="35">
        <v>0</v>
      </c>
      <c r="M744" s="35"/>
      <c r="N744" s="35">
        <v>0</v>
      </c>
      <c r="O744" s="12">
        <v>0</v>
      </c>
      <c r="P744" s="12">
        <v>0</v>
      </c>
      <c r="Q744" s="35">
        <v>0</v>
      </c>
      <c r="R744" s="35"/>
      <c r="S744" s="35">
        <v>0</v>
      </c>
      <c r="T744" s="35">
        <v>0</v>
      </c>
      <c r="U744" s="35"/>
      <c r="V744" s="181">
        <v>0</v>
      </c>
      <c r="W744" s="12">
        <v>0</v>
      </c>
      <c r="X744" s="12">
        <v>0</v>
      </c>
      <c r="Y744" s="181">
        <v>0</v>
      </c>
    </row>
    <row r="745" spans="1:25">
      <c r="A745" s="168">
        <f t="shared" si="7"/>
        <v>45179</v>
      </c>
      <c r="B745" s="44">
        <v>0</v>
      </c>
      <c r="C745" s="35">
        <v>0</v>
      </c>
      <c r="D745" s="35">
        <v>0</v>
      </c>
      <c r="E745" s="35"/>
      <c r="F745" s="35">
        <v>0</v>
      </c>
      <c r="G745" s="12">
        <v>0</v>
      </c>
      <c r="H745" s="12">
        <v>0</v>
      </c>
      <c r="I745" s="35">
        <v>0</v>
      </c>
      <c r="J745" s="35"/>
      <c r="K745" s="35">
        <v>0</v>
      </c>
      <c r="L745" s="35">
        <v>0</v>
      </c>
      <c r="M745" s="35"/>
      <c r="N745" s="35">
        <v>0</v>
      </c>
      <c r="O745" s="12">
        <v>0</v>
      </c>
      <c r="P745" s="12">
        <v>0</v>
      </c>
      <c r="Q745" s="35">
        <v>0</v>
      </c>
      <c r="R745" s="35"/>
      <c r="S745" s="35">
        <v>0</v>
      </c>
      <c r="T745" s="35">
        <v>0</v>
      </c>
      <c r="U745" s="35"/>
      <c r="V745" s="181">
        <v>0</v>
      </c>
      <c r="W745" s="12">
        <v>0</v>
      </c>
      <c r="X745" s="12">
        <v>0</v>
      </c>
      <c r="Y745" s="181">
        <v>0</v>
      </c>
    </row>
    <row r="746" spans="1:25">
      <c r="A746" s="168">
        <f t="shared" si="7"/>
        <v>45186</v>
      </c>
      <c r="B746" s="44">
        <v>0</v>
      </c>
      <c r="C746" s="35">
        <v>0</v>
      </c>
      <c r="D746" s="35">
        <v>0</v>
      </c>
      <c r="E746" s="35"/>
      <c r="F746" s="35">
        <v>0</v>
      </c>
      <c r="G746" s="12">
        <v>0</v>
      </c>
      <c r="H746" s="12">
        <v>0</v>
      </c>
      <c r="I746" s="35">
        <v>0</v>
      </c>
      <c r="J746" s="35"/>
      <c r="K746" s="35">
        <v>0</v>
      </c>
      <c r="L746" s="35">
        <v>0</v>
      </c>
      <c r="M746" s="35"/>
      <c r="N746" s="35">
        <v>0</v>
      </c>
      <c r="O746" s="12">
        <v>0</v>
      </c>
      <c r="P746" s="12">
        <v>0</v>
      </c>
      <c r="Q746" s="35">
        <v>0</v>
      </c>
      <c r="R746" s="35"/>
      <c r="S746" s="35">
        <v>0</v>
      </c>
      <c r="T746" s="35">
        <v>0</v>
      </c>
      <c r="U746" s="35"/>
      <c r="V746" s="181">
        <v>0</v>
      </c>
      <c r="W746" s="12">
        <v>0</v>
      </c>
      <c r="X746" s="12">
        <v>0</v>
      </c>
      <c r="Y746" s="181">
        <v>0</v>
      </c>
    </row>
    <row r="747" spans="1:25">
      <c r="A747" s="168">
        <f t="shared" si="7"/>
        <v>45193</v>
      </c>
      <c r="B747" s="44">
        <v>0</v>
      </c>
      <c r="C747" s="35">
        <v>0</v>
      </c>
      <c r="D747" s="35">
        <v>0</v>
      </c>
      <c r="E747" s="35"/>
      <c r="F747" s="35">
        <v>0</v>
      </c>
      <c r="G747" s="12">
        <v>0</v>
      </c>
      <c r="H747" s="12">
        <v>0</v>
      </c>
      <c r="I747" s="35">
        <v>0</v>
      </c>
      <c r="J747" s="35"/>
      <c r="K747" s="35">
        <v>0</v>
      </c>
      <c r="L747" s="35">
        <v>0</v>
      </c>
      <c r="M747" s="35"/>
      <c r="N747" s="35">
        <v>0</v>
      </c>
      <c r="O747" s="12">
        <v>0</v>
      </c>
      <c r="P747" s="12">
        <v>0</v>
      </c>
      <c r="Q747" s="35">
        <v>0</v>
      </c>
      <c r="R747" s="35"/>
      <c r="S747" s="35">
        <v>0</v>
      </c>
      <c r="T747" s="35">
        <v>0</v>
      </c>
      <c r="U747" s="35"/>
      <c r="V747" s="181">
        <v>0</v>
      </c>
      <c r="W747" s="12">
        <v>0</v>
      </c>
      <c r="X747" s="12">
        <v>0</v>
      </c>
      <c r="Y747" s="181">
        <v>0</v>
      </c>
    </row>
    <row r="748" spans="1:25">
      <c r="A748" s="168">
        <f t="shared" si="7"/>
        <v>45200</v>
      </c>
      <c r="B748" s="44">
        <v>0</v>
      </c>
      <c r="C748" s="35">
        <v>0</v>
      </c>
      <c r="D748" s="35">
        <v>0</v>
      </c>
      <c r="E748" s="35"/>
      <c r="F748" s="35">
        <v>0</v>
      </c>
      <c r="G748" s="12">
        <v>0</v>
      </c>
      <c r="H748" s="12">
        <v>0</v>
      </c>
      <c r="I748" s="35">
        <v>0</v>
      </c>
      <c r="J748" s="35"/>
      <c r="K748" s="35">
        <v>0</v>
      </c>
      <c r="L748" s="35">
        <v>0</v>
      </c>
      <c r="M748" s="35"/>
      <c r="N748" s="35">
        <v>0</v>
      </c>
      <c r="O748" s="12">
        <v>0</v>
      </c>
      <c r="P748" s="12">
        <v>0</v>
      </c>
      <c r="Q748" s="35">
        <v>0</v>
      </c>
      <c r="R748" s="35"/>
      <c r="S748" s="35">
        <v>0</v>
      </c>
      <c r="T748" s="35">
        <v>0</v>
      </c>
      <c r="U748" s="35"/>
      <c r="V748" s="181">
        <v>0</v>
      </c>
      <c r="W748" s="12">
        <v>0</v>
      </c>
      <c r="X748" s="12">
        <v>0</v>
      </c>
      <c r="Y748" s="181">
        <v>0</v>
      </c>
    </row>
    <row r="749" spans="1:25">
      <c r="A749" s="168">
        <f t="shared" si="7"/>
        <v>45207</v>
      </c>
      <c r="B749" s="44">
        <v>0</v>
      </c>
      <c r="C749" s="35">
        <v>0</v>
      </c>
      <c r="D749" s="35">
        <v>0</v>
      </c>
      <c r="E749" s="35"/>
      <c r="F749" s="35">
        <v>0</v>
      </c>
      <c r="G749" s="12">
        <v>0</v>
      </c>
      <c r="H749" s="12">
        <v>0</v>
      </c>
      <c r="I749" s="35">
        <v>0</v>
      </c>
      <c r="J749" s="35"/>
      <c r="K749" s="35">
        <v>0</v>
      </c>
      <c r="L749" s="35">
        <v>0</v>
      </c>
      <c r="M749" s="35"/>
      <c r="N749" s="35">
        <v>0</v>
      </c>
      <c r="O749" s="12">
        <v>0</v>
      </c>
      <c r="P749" s="12">
        <v>0</v>
      </c>
      <c r="Q749" s="35">
        <v>0</v>
      </c>
      <c r="R749" s="35"/>
      <c r="S749" s="35">
        <v>0</v>
      </c>
      <c r="T749" s="35">
        <v>0</v>
      </c>
      <c r="U749" s="35"/>
      <c r="V749" s="181">
        <v>0</v>
      </c>
      <c r="W749" s="12">
        <v>0</v>
      </c>
      <c r="X749" s="12">
        <v>0</v>
      </c>
      <c r="Y749" s="181">
        <v>0</v>
      </c>
    </row>
    <row r="750" spans="1:25">
      <c r="A750" s="168">
        <f t="shared" si="7"/>
        <v>45214</v>
      </c>
      <c r="B750" s="44">
        <v>0</v>
      </c>
      <c r="C750" s="35">
        <v>0</v>
      </c>
      <c r="D750" s="35">
        <v>0</v>
      </c>
      <c r="E750" s="35"/>
      <c r="F750" s="35">
        <v>0</v>
      </c>
      <c r="G750" s="12">
        <v>0</v>
      </c>
      <c r="H750" s="12">
        <v>0</v>
      </c>
      <c r="I750" s="35">
        <v>0</v>
      </c>
      <c r="J750" s="35"/>
      <c r="K750" s="35">
        <v>0</v>
      </c>
      <c r="L750" s="35">
        <v>0</v>
      </c>
      <c r="M750" s="35"/>
      <c r="N750" s="35">
        <v>0</v>
      </c>
      <c r="O750" s="12">
        <v>0</v>
      </c>
      <c r="P750" s="12">
        <v>0</v>
      </c>
      <c r="Q750" s="35">
        <v>0</v>
      </c>
      <c r="R750" s="35"/>
      <c r="S750" s="35">
        <v>0</v>
      </c>
      <c r="T750" s="35">
        <v>0</v>
      </c>
      <c r="U750" s="35"/>
      <c r="V750" s="181">
        <v>0</v>
      </c>
      <c r="W750" s="12">
        <v>0</v>
      </c>
      <c r="X750" s="12">
        <v>0</v>
      </c>
      <c r="Y750" s="181">
        <v>0</v>
      </c>
    </row>
    <row r="751" spans="1:25">
      <c r="A751" s="168">
        <f t="shared" si="7"/>
        <v>45221</v>
      </c>
      <c r="B751" s="44">
        <v>0</v>
      </c>
      <c r="C751" s="35">
        <v>0</v>
      </c>
      <c r="D751" s="35">
        <v>0</v>
      </c>
      <c r="E751" s="35"/>
      <c r="F751" s="35">
        <v>0</v>
      </c>
      <c r="G751" s="12">
        <v>0</v>
      </c>
      <c r="H751" s="12">
        <v>0</v>
      </c>
      <c r="I751" s="35">
        <v>0</v>
      </c>
      <c r="J751" s="35"/>
      <c r="K751" s="35">
        <v>0</v>
      </c>
      <c r="L751" s="35">
        <v>0</v>
      </c>
      <c r="M751" s="35"/>
      <c r="N751" s="35">
        <v>0</v>
      </c>
      <c r="O751" s="12">
        <v>0</v>
      </c>
      <c r="P751" s="12">
        <v>0</v>
      </c>
      <c r="Q751" s="35">
        <v>0</v>
      </c>
      <c r="R751" s="35"/>
      <c r="S751" s="35">
        <v>0</v>
      </c>
      <c r="T751" s="35">
        <v>0</v>
      </c>
      <c r="U751" s="35"/>
      <c r="V751" s="181">
        <v>0</v>
      </c>
      <c r="W751" s="12">
        <v>0</v>
      </c>
      <c r="X751" s="12">
        <v>0</v>
      </c>
      <c r="Y751" s="181">
        <v>0</v>
      </c>
    </row>
    <row r="752" spans="1:25">
      <c r="A752" s="168">
        <f t="shared" si="7"/>
        <v>45228</v>
      </c>
      <c r="B752" s="44">
        <v>0</v>
      </c>
      <c r="C752" s="35">
        <v>0</v>
      </c>
      <c r="D752" s="35">
        <v>0</v>
      </c>
      <c r="E752" s="35"/>
      <c r="F752" s="35">
        <v>0</v>
      </c>
      <c r="G752" s="12">
        <v>0</v>
      </c>
      <c r="H752" s="12">
        <v>0</v>
      </c>
      <c r="I752" s="35">
        <v>0</v>
      </c>
      <c r="J752" s="35"/>
      <c r="K752" s="35">
        <v>0</v>
      </c>
      <c r="L752" s="35">
        <v>0</v>
      </c>
      <c r="M752" s="35"/>
      <c r="N752" s="35">
        <v>0</v>
      </c>
      <c r="O752" s="12">
        <v>0</v>
      </c>
      <c r="P752" s="12">
        <v>0</v>
      </c>
      <c r="Q752" s="35">
        <v>0</v>
      </c>
      <c r="R752" s="35"/>
      <c r="S752" s="35">
        <v>0</v>
      </c>
      <c r="T752" s="35">
        <v>0</v>
      </c>
      <c r="U752" s="35"/>
      <c r="V752" s="181">
        <v>0</v>
      </c>
      <c r="W752" s="12">
        <v>0</v>
      </c>
      <c r="X752" s="12">
        <v>0</v>
      </c>
      <c r="Y752" s="181">
        <v>0</v>
      </c>
    </row>
    <row r="753" spans="1:25">
      <c r="A753" s="168">
        <f t="shared" ref="A753:A761" si="8">A752+7</f>
        <v>45235</v>
      </c>
      <c r="B753" s="44">
        <v>0</v>
      </c>
      <c r="C753" s="35">
        <v>0</v>
      </c>
      <c r="D753" s="35">
        <v>0</v>
      </c>
      <c r="E753" s="35"/>
      <c r="F753" s="35">
        <v>0</v>
      </c>
      <c r="G753" s="12">
        <v>0</v>
      </c>
      <c r="H753" s="12">
        <v>0</v>
      </c>
      <c r="I753" s="35">
        <v>0</v>
      </c>
      <c r="J753" s="35"/>
      <c r="K753" s="35">
        <v>0</v>
      </c>
      <c r="L753" s="35">
        <v>0</v>
      </c>
      <c r="M753" s="35"/>
      <c r="N753" s="35">
        <v>0</v>
      </c>
      <c r="O753" s="12">
        <v>0</v>
      </c>
      <c r="P753" s="12">
        <v>0</v>
      </c>
      <c r="Q753" s="35">
        <v>0</v>
      </c>
      <c r="R753" s="35"/>
      <c r="S753" s="35">
        <v>0</v>
      </c>
      <c r="T753" s="35">
        <v>0</v>
      </c>
      <c r="U753" s="35"/>
      <c r="V753" s="181">
        <v>0</v>
      </c>
      <c r="W753" s="12">
        <v>0</v>
      </c>
      <c r="X753" s="12">
        <v>0</v>
      </c>
      <c r="Y753" s="181">
        <v>0</v>
      </c>
    </row>
    <row r="754" spans="1:25">
      <c r="A754" s="168">
        <f t="shared" si="8"/>
        <v>45242</v>
      </c>
      <c r="B754" s="44">
        <v>0</v>
      </c>
      <c r="C754" s="35">
        <v>0</v>
      </c>
      <c r="D754" s="35">
        <v>0</v>
      </c>
      <c r="E754" s="35"/>
      <c r="F754" s="35">
        <v>0</v>
      </c>
      <c r="G754" s="12">
        <v>0</v>
      </c>
      <c r="H754" s="12">
        <v>0</v>
      </c>
      <c r="I754" s="35">
        <v>0</v>
      </c>
      <c r="J754" s="35"/>
      <c r="K754" s="35">
        <v>0</v>
      </c>
      <c r="L754" s="35">
        <v>0</v>
      </c>
      <c r="M754" s="35"/>
      <c r="N754" s="35">
        <v>0</v>
      </c>
      <c r="O754" s="12">
        <v>0</v>
      </c>
      <c r="P754" s="12">
        <v>0</v>
      </c>
      <c r="Q754" s="35">
        <v>0</v>
      </c>
      <c r="R754" s="35"/>
      <c r="S754" s="35">
        <v>0</v>
      </c>
      <c r="T754" s="35">
        <v>0</v>
      </c>
      <c r="U754" s="35"/>
      <c r="V754" s="181">
        <v>0</v>
      </c>
      <c r="W754" s="12">
        <v>0</v>
      </c>
      <c r="X754" s="12">
        <v>0</v>
      </c>
      <c r="Y754" s="181">
        <v>0</v>
      </c>
    </row>
    <row r="755" spans="1:25">
      <c r="A755" s="168">
        <f t="shared" si="8"/>
        <v>45249</v>
      </c>
      <c r="B755" s="44">
        <v>0</v>
      </c>
      <c r="C755" s="35">
        <v>0</v>
      </c>
      <c r="D755" s="35">
        <v>0</v>
      </c>
      <c r="E755" s="35"/>
      <c r="F755" s="35">
        <v>0</v>
      </c>
      <c r="G755" s="12">
        <v>0</v>
      </c>
      <c r="H755" s="12">
        <v>0</v>
      </c>
      <c r="I755" s="35">
        <v>0</v>
      </c>
      <c r="J755" s="35"/>
      <c r="K755" s="35">
        <v>0</v>
      </c>
      <c r="L755" s="35">
        <v>0</v>
      </c>
      <c r="M755" s="35"/>
      <c r="N755" s="35">
        <v>0</v>
      </c>
      <c r="O755" s="12">
        <v>0</v>
      </c>
      <c r="P755" s="12">
        <v>0</v>
      </c>
      <c r="Q755" s="35">
        <v>0</v>
      </c>
      <c r="R755" s="35"/>
      <c r="S755" s="35">
        <v>0</v>
      </c>
      <c r="T755" s="35">
        <v>0</v>
      </c>
      <c r="U755" s="35"/>
      <c r="V755" s="181">
        <v>0</v>
      </c>
      <c r="W755" s="12">
        <v>0</v>
      </c>
      <c r="X755" s="12">
        <v>0</v>
      </c>
      <c r="Y755" s="181">
        <v>0</v>
      </c>
    </row>
    <row r="756" spans="1:25">
      <c r="A756" s="168">
        <f t="shared" si="8"/>
        <v>45256</v>
      </c>
      <c r="B756" s="44">
        <v>0</v>
      </c>
      <c r="C756" s="35">
        <v>0</v>
      </c>
      <c r="D756" s="35">
        <v>0</v>
      </c>
      <c r="E756" s="35"/>
      <c r="F756" s="35">
        <v>0</v>
      </c>
      <c r="G756" s="12">
        <v>0</v>
      </c>
      <c r="H756" s="12">
        <v>0</v>
      </c>
      <c r="I756" s="35">
        <v>0</v>
      </c>
      <c r="J756" s="35"/>
      <c r="K756" s="35">
        <v>0</v>
      </c>
      <c r="L756" s="35">
        <v>0</v>
      </c>
      <c r="M756" s="35"/>
      <c r="N756" s="35">
        <v>0</v>
      </c>
      <c r="O756" s="12">
        <v>0</v>
      </c>
      <c r="P756" s="12">
        <v>0</v>
      </c>
      <c r="Q756" s="35">
        <v>0</v>
      </c>
      <c r="R756" s="35"/>
      <c r="S756" s="35">
        <v>0</v>
      </c>
      <c r="T756" s="35">
        <v>0</v>
      </c>
      <c r="U756" s="35"/>
      <c r="V756" s="181">
        <v>0</v>
      </c>
      <c r="W756" s="12">
        <v>0</v>
      </c>
      <c r="X756" s="12">
        <v>0</v>
      </c>
      <c r="Y756" s="181">
        <v>0</v>
      </c>
    </row>
    <row r="757" spans="1:25">
      <c r="A757" s="168">
        <f t="shared" si="8"/>
        <v>45263</v>
      </c>
      <c r="B757" s="44">
        <v>0</v>
      </c>
      <c r="C757" s="35">
        <v>0</v>
      </c>
      <c r="D757" s="35">
        <v>0</v>
      </c>
      <c r="E757" s="35"/>
      <c r="F757" s="35">
        <v>0</v>
      </c>
      <c r="G757" s="12">
        <v>0</v>
      </c>
      <c r="H757" s="12">
        <v>0</v>
      </c>
      <c r="I757" s="35">
        <v>0</v>
      </c>
      <c r="J757" s="35"/>
      <c r="K757" s="35">
        <v>0</v>
      </c>
      <c r="L757" s="35">
        <v>0</v>
      </c>
      <c r="M757" s="35"/>
      <c r="N757" s="35">
        <v>0</v>
      </c>
      <c r="O757" s="12">
        <v>0</v>
      </c>
      <c r="P757" s="12">
        <v>0</v>
      </c>
      <c r="Q757" s="35">
        <v>0</v>
      </c>
      <c r="R757" s="35"/>
      <c r="S757" s="35">
        <v>0</v>
      </c>
      <c r="T757" s="35">
        <v>0</v>
      </c>
      <c r="U757" s="35"/>
      <c r="V757" s="181">
        <v>0</v>
      </c>
      <c r="W757" s="12">
        <v>0</v>
      </c>
      <c r="X757" s="12">
        <v>0</v>
      </c>
      <c r="Y757" s="181">
        <v>0</v>
      </c>
    </row>
    <row r="758" spans="1:25">
      <c r="A758" s="168">
        <f t="shared" si="8"/>
        <v>45270</v>
      </c>
      <c r="B758" s="44">
        <v>0</v>
      </c>
      <c r="C758" s="35">
        <v>0</v>
      </c>
      <c r="D758" s="35">
        <v>0</v>
      </c>
      <c r="E758" s="35"/>
      <c r="F758" s="35">
        <v>0</v>
      </c>
      <c r="G758" s="12">
        <v>0</v>
      </c>
      <c r="H758" s="12">
        <v>0</v>
      </c>
      <c r="I758" s="35">
        <v>0</v>
      </c>
      <c r="J758" s="35"/>
      <c r="K758" s="35">
        <v>0</v>
      </c>
      <c r="L758" s="35">
        <v>0</v>
      </c>
      <c r="M758" s="35"/>
      <c r="N758" s="35">
        <v>0</v>
      </c>
      <c r="O758" s="12">
        <v>0</v>
      </c>
      <c r="P758" s="12">
        <v>0</v>
      </c>
      <c r="Q758" s="35">
        <v>0</v>
      </c>
      <c r="R758" s="35"/>
      <c r="S758" s="35">
        <v>0</v>
      </c>
      <c r="T758" s="35">
        <v>0</v>
      </c>
      <c r="U758" s="35"/>
      <c r="V758" s="181">
        <v>0</v>
      </c>
      <c r="W758" s="12">
        <v>0</v>
      </c>
      <c r="X758" s="12">
        <v>0</v>
      </c>
      <c r="Y758" s="181">
        <v>0</v>
      </c>
    </row>
    <row r="759" spans="1:25">
      <c r="A759" s="168">
        <f t="shared" si="8"/>
        <v>45277</v>
      </c>
      <c r="B759" s="44">
        <v>0</v>
      </c>
      <c r="C759" s="35">
        <v>0</v>
      </c>
      <c r="D759" s="35">
        <v>0</v>
      </c>
      <c r="E759" s="35"/>
      <c r="F759" s="35">
        <v>0</v>
      </c>
      <c r="G759" s="12">
        <v>0</v>
      </c>
      <c r="H759" s="12">
        <v>0</v>
      </c>
      <c r="I759" s="35">
        <v>0</v>
      </c>
      <c r="J759" s="35"/>
      <c r="K759" s="35">
        <v>0</v>
      </c>
      <c r="L759" s="35">
        <v>0</v>
      </c>
      <c r="M759" s="35"/>
      <c r="N759" s="35">
        <v>0</v>
      </c>
      <c r="O759" s="12">
        <v>0</v>
      </c>
      <c r="P759" s="12">
        <v>0</v>
      </c>
      <c r="Q759" s="35">
        <v>0</v>
      </c>
      <c r="R759" s="35"/>
      <c r="S759" s="35">
        <v>0</v>
      </c>
      <c r="T759" s="35">
        <v>0</v>
      </c>
      <c r="U759" s="35"/>
      <c r="V759" s="181">
        <v>0</v>
      </c>
      <c r="W759" s="12">
        <v>0</v>
      </c>
      <c r="X759" s="12">
        <v>0</v>
      </c>
      <c r="Y759" s="181">
        <v>0</v>
      </c>
    </row>
    <row r="760" spans="1:25">
      <c r="A760" s="168">
        <f t="shared" si="8"/>
        <v>45284</v>
      </c>
      <c r="B760" s="44">
        <v>0</v>
      </c>
      <c r="C760" s="35">
        <v>0</v>
      </c>
      <c r="D760" s="35">
        <v>0</v>
      </c>
      <c r="E760" s="35"/>
      <c r="F760" s="35">
        <v>0</v>
      </c>
      <c r="G760" s="12">
        <v>0</v>
      </c>
      <c r="H760" s="12">
        <v>0</v>
      </c>
      <c r="I760" s="35">
        <v>0</v>
      </c>
      <c r="J760" s="35"/>
      <c r="K760" s="35">
        <v>0</v>
      </c>
      <c r="L760" s="35">
        <v>0</v>
      </c>
      <c r="M760" s="35"/>
      <c r="N760" s="35">
        <v>0</v>
      </c>
      <c r="O760" s="12">
        <v>0</v>
      </c>
      <c r="P760" s="12">
        <v>0</v>
      </c>
      <c r="Q760" s="35">
        <v>0</v>
      </c>
      <c r="R760" s="35"/>
      <c r="S760" s="35">
        <v>0</v>
      </c>
      <c r="T760" s="35">
        <v>0</v>
      </c>
      <c r="U760" s="35"/>
      <c r="V760" s="181">
        <v>0</v>
      </c>
      <c r="W760" s="12">
        <v>0</v>
      </c>
      <c r="X760" s="12">
        <v>0</v>
      </c>
      <c r="Y760" s="181">
        <v>0</v>
      </c>
    </row>
    <row r="761" spans="1:25">
      <c r="A761" s="168">
        <f t="shared" si="8"/>
        <v>45291</v>
      </c>
      <c r="B761" s="44">
        <v>0</v>
      </c>
      <c r="C761" s="35">
        <v>0</v>
      </c>
      <c r="D761" s="35">
        <v>0</v>
      </c>
      <c r="E761" s="35"/>
      <c r="F761" s="35">
        <v>0</v>
      </c>
      <c r="G761" s="12">
        <v>0</v>
      </c>
      <c r="H761" s="12">
        <v>0</v>
      </c>
      <c r="I761" s="35">
        <v>0</v>
      </c>
      <c r="J761" s="35"/>
      <c r="K761" s="35">
        <v>0</v>
      </c>
      <c r="L761" s="35">
        <v>0</v>
      </c>
      <c r="M761" s="35"/>
      <c r="N761" s="35">
        <v>0</v>
      </c>
      <c r="O761" s="12">
        <v>0</v>
      </c>
      <c r="P761" s="12">
        <v>0</v>
      </c>
      <c r="Q761" s="35">
        <v>0</v>
      </c>
      <c r="R761" s="35"/>
      <c r="S761" s="35">
        <v>0</v>
      </c>
      <c r="T761" s="35">
        <v>0</v>
      </c>
      <c r="U761" s="35"/>
      <c r="V761" s="181">
        <v>0</v>
      </c>
      <c r="W761" s="12">
        <v>0</v>
      </c>
      <c r="X761" s="12">
        <v>0</v>
      </c>
      <c r="Y761" s="181">
        <v>0</v>
      </c>
    </row>
  </sheetData>
  <mergeCells count="3">
    <mergeCell ref="C6:D6"/>
    <mergeCell ref="K6:L6"/>
    <mergeCell ref="S6:T6"/>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
  <sheetViews>
    <sheetView workbookViewId="0"/>
  </sheetViews>
  <sheetFormatPr defaultRowHeight="12.5"/>
  <sheetData/>
  <phoneticPr fontId="4"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Y842"/>
  <sheetViews>
    <sheetView workbookViewId="0">
      <pane ySplit="7" topLeftCell="A671" activePane="bottomLeft" state="frozen"/>
      <selection activeCell="A634" sqref="A634:W634"/>
      <selection pane="bottomLeft" activeCell="E700" sqref="E700"/>
    </sheetView>
  </sheetViews>
  <sheetFormatPr defaultRowHeight="12.5"/>
  <cols>
    <col min="1" max="1" width="12.1796875" style="21" customWidth="1"/>
    <col min="2" max="2" width="10.54296875" customWidth="1"/>
    <col min="3" max="3" width="10.54296875" style="44" bestFit="1" customWidth="1"/>
    <col min="6" max="6" width="9.81640625" customWidth="1"/>
    <col min="8" max="8" width="9.1796875" style="35"/>
    <col min="25" max="25" width="5.7265625" bestFit="1" customWidth="1"/>
  </cols>
  <sheetData>
    <row r="1" spans="1:23" s="138" customFormat="1" ht="13">
      <c r="A1" s="164" t="s">
        <v>87</v>
      </c>
      <c r="B1" s="15"/>
      <c r="C1" s="42"/>
      <c r="D1" s="15"/>
      <c r="E1" s="15"/>
      <c r="F1" s="15"/>
      <c r="G1" s="15"/>
      <c r="H1" s="38"/>
      <c r="I1" s="15"/>
      <c r="J1" s="15"/>
      <c r="K1" s="15"/>
      <c r="L1" s="15"/>
      <c r="M1" s="15"/>
      <c r="N1" s="15"/>
      <c r="O1" s="15"/>
      <c r="P1" s="15"/>
      <c r="Q1" s="15"/>
      <c r="R1" s="15"/>
      <c r="S1" s="15"/>
      <c r="T1" s="15"/>
      <c r="U1" s="15"/>
      <c r="V1" s="15"/>
      <c r="W1" s="15"/>
    </row>
    <row r="2" spans="1:23" s="138" customFormat="1" ht="13">
      <c r="A2" s="15"/>
      <c r="B2" s="15"/>
      <c r="C2" s="42"/>
      <c r="D2" s="15"/>
      <c r="E2" s="295" t="s">
        <v>32</v>
      </c>
      <c r="F2" s="295"/>
      <c r="G2" s="295"/>
      <c r="H2" s="295"/>
      <c r="I2" s="295"/>
      <c r="J2" s="295"/>
      <c r="K2" s="295"/>
      <c r="L2" s="295"/>
      <c r="M2" s="72"/>
      <c r="N2" s="15"/>
      <c r="O2" s="295" t="s">
        <v>33</v>
      </c>
      <c r="P2" s="295"/>
      <c r="Q2" s="295"/>
      <c r="R2" s="295"/>
      <c r="S2" s="295"/>
      <c r="T2" s="295"/>
      <c r="U2" s="295"/>
      <c r="V2" s="295"/>
      <c r="W2" s="15"/>
    </row>
    <row r="3" spans="1:23" s="138" customFormat="1" ht="13">
      <c r="A3" s="15" t="s">
        <v>93</v>
      </c>
      <c r="B3" s="16"/>
      <c r="C3" s="43"/>
      <c r="D3" s="15"/>
      <c r="E3" s="15"/>
      <c r="F3" s="15"/>
      <c r="G3" s="15"/>
      <c r="H3" s="38"/>
      <c r="I3" s="15"/>
      <c r="J3" s="15"/>
      <c r="K3" s="15"/>
      <c r="L3" s="15"/>
      <c r="M3" s="15"/>
      <c r="N3" s="15"/>
      <c r="O3" s="15"/>
      <c r="P3" s="15"/>
      <c r="Q3" s="15"/>
      <c r="R3" s="15"/>
      <c r="S3" s="15"/>
      <c r="T3" s="15"/>
      <c r="U3" s="15"/>
      <c r="V3" s="15"/>
      <c r="W3" s="15"/>
    </row>
    <row r="4" spans="1:23" s="138" customFormat="1" ht="13">
      <c r="A4" s="15"/>
      <c r="B4" s="15"/>
      <c r="C4" s="42"/>
      <c r="D4" s="15"/>
      <c r="E4" s="17" t="s">
        <v>34</v>
      </c>
      <c r="F4" s="17"/>
      <c r="G4" s="17"/>
      <c r="H4" s="39"/>
      <c r="I4" s="15"/>
      <c r="J4" s="17" t="s">
        <v>35</v>
      </c>
      <c r="K4" s="17"/>
      <c r="L4" s="17"/>
      <c r="M4" s="17"/>
      <c r="N4" s="15"/>
      <c r="O4" s="17" t="s">
        <v>34</v>
      </c>
      <c r="P4" s="17"/>
      <c r="Q4" s="17"/>
      <c r="R4" s="17"/>
      <c r="S4" s="15"/>
      <c r="T4" s="17" t="s">
        <v>35</v>
      </c>
      <c r="U4" s="18"/>
      <c r="V4" s="18"/>
      <c r="W4" s="18"/>
    </row>
    <row r="5" spans="1:23" s="138" customFormat="1" ht="13">
      <c r="A5" s="15" t="s">
        <v>42</v>
      </c>
      <c r="B5" s="16" t="s">
        <v>43</v>
      </c>
      <c r="C5" s="42"/>
      <c r="D5" s="15"/>
      <c r="E5" s="19"/>
      <c r="F5" s="19" t="s">
        <v>36</v>
      </c>
      <c r="G5" s="19" t="s">
        <v>36</v>
      </c>
      <c r="H5" s="40"/>
      <c r="I5" s="19"/>
      <c r="J5" s="19"/>
      <c r="K5" s="19" t="s">
        <v>36</v>
      </c>
      <c r="L5" s="19" t="s">
        <v>36</v>
      </c>
      <c r="M5" s="19"/>
      <c r="N5" s="15"/>
      <c r="O5" s="19"/>
      <c r="P5" s="19" t="s">
        <v>36</v>
      </c>
      <c r="Q5" s="19" t="s">
        <v>36</v>
      </c>
      <c r="R5" s="19"/>
      <c r="S5" s="15"/>
      <c r="T5" s="19"/>
      <c r="U5" s="19" t="s">
        <v>36</v>
      </c>
      <c r="V5" s="19" t="s">
        <v>36</v>
      </c>
      <c r="W5" s="19"/>
    </row>
    <row r="6" spans="1:23" s="138" customFormat="1" ht="13">
      <c r="A6" s="15"/>
      <c r="B6" s="16" t="s">
        <v>44</v>
      </c>
      <c r="C6" s="42"/>
      <c r="D6" s="15"/>
      <c r="E6" s="19"/>
      <c r="F6" s="19" t="s">
        <v>37</v>
      </c>
      <c r="G6" s="19" t="s">
        <v>37</v>
      </c>
      <c r="H6" s="40"/>
      <c r="I6" s="19"/>
      <c r="J6" s="19"/>
      <c r="K6" s="19" t="s">
        <v>37</v>
      </c>
      <c r="L6" s="19" t="s">
        <v>37</v>
      </c>
      <c r="M6" s="19"/>
      <c r="N6" s="15"/>
      <c r="O6" s="19"/>
      <c r="P6" s="19" t="s">
        <v>37</v>
      </c>
      <c r="Q6" s="19" t="s">
        <v>37</v>
      </c>
      <c r="R6" s="19"/>
      <c r="S6" s="15"/>
      <c r="T6" s="19"/>
      <c r="U6" s="19" t="s">
        <v>37</v>
      </c>
      <c r="V6" s="19" t="s">
        <v>37</v>
      </c>
      <c r="W6" s="19"/>
    </row>
    <row r="7" spans="1:23" s="141" customFormat="1" ht="13">
      <c r="A7" s="139"/>
      <c r="B7" s="139"/>
      <c r="C7" s="140"/>
      <c r="D7" s="18"/>
      <c r="E7" s="75" t="s">
        <v>38</v>
      </c>
      <c r="F7" s="75" t="s">
        <v>39</v>
      </c>
      <c r="G7" s="75" t="s">
        <v>40</v>
      </c>
      <c r="H7" s="82" t="s">
        <v>45</v>
      </c>
      <c r="I7" s="75"/>
      <c r="J7" s="75" t="s">
        <v>38</v>
      </c>
      <c r="K7" s="75" t="s">
        <v>39</v>
      </c>
      <c r="L7" s="75" t="s">
        <v>40</v>
      </c>
      <c r="M7" s="75" t="s">
        <v>45</v>
      </c>
      <c r="N7" s="18"/>
      <c r="O7" s="75" t="s">
        <v>38</v>
      </c>
      <c r="P7" s="75" t="s">
        <v>39</v>
      </c>
      <c r="Q7" s="75" t="s">
        <v>40</v>
      </c>
      <c r="R7" s="75" t="s">
        <v>45</v>
      </c>
      <c r="S7" s="18"/>
      <c r="T7" s="75" t="s">
        <v>38</v>
      </c>
      <c r="U7" s="75" t="s">
        <v>39</v>
      </c>
      <c r="V7" s="75" t="s">
        <v>40</v>
      </c>
      <c r="W7" s="75" t="s">
        <v>45</v>
      </c>
    </row>
    <row r="8" spans="1:23">
      <c r="A8" s="166"/>
      <c r="B8" s="167"/>
    </row>
    <row r="9" spans="1:23">
      <c r="A9" s="166">
        <v>39453</v>
      </c>
      <c r="B9" s="167">
        <v>39456</v>
      </c>
      <c r="C9" s="44">
        <v>0.74865000000000004</v>
      </c>
      <c r="E9">
        <v>1.95</v>
      </c>
      <c r="F9" s="12" t="e">
        <v>#DIV/0!</v>
      </c>
      <c r="G9" s="12">
        <v>-4.8780487804878021</v>
      </c>
      <c r="H9" s="33">
        <f t="shared" ref="H9:H40" si="0">(E9*C8)*100</f>
        <v>0</v>
      </c>
      <c r="J9">
        <v>5.35</v>
      </c>
      <c r="K9" t="e">
        <v>#DIV/0!</v>
      </c>
      <c r="L9">
        <v>0.94339622641508925</v>
      </c>
      <c r="M9">
        <f t="shared" ref="M9:M40" si="1">(J9*C8)*100</f>
        <v>0</v>
      </c>
      <c r="O9">
        <v>1.4</v>
      </c>
      <c r="P9" t="e">
        <v>#DIV/0!</v>
      </c>
      <c r="Q9">
        <v>-15.151515151515156</v>
      </c>
      <c r="R9">
        <f t="shared" ref="R9:R40" si="2">(O9*C8)*100</f>
        <v>0</v>
      </c>
      <c r="T9">
        <v>4.3</v>
      </c>
      <c r="U9" t="e">
        <v>#DIV/0!</v>
      </c>
      <c r="V9">
        <v>-12.244897959183689</v>
      </c>
      <c r="W9">
        <f t="shared" ref="W9:W40" si="3">(T9*C8)*100</f>
        <v>0</v>
      </c>
    </row>
    <row r="10" spans="1:23">
      <c r="A10" s="166">
        <v>39460</v>
      </c>
      <c r="B10" s="167">
        <v>39463</v>
      </c>
      <c r="C10" s="44">
        <v>0.754</v>
      </c>
      <c r="E10">
        <v>2.2999999999999998</v>
      </c>
      <c r="F10" s="12">
        <v>17.948717948717956</v>
      </c>
      <c r="G10" s="12">
        <v>53.333333333333314</v>
      </c>
      <c r="H10" s="33">
        <f t="shared" si="0"/>
        <v>172.18950000000001</v>
      </c>
      <c r="J10">
        <v>5.45</v>
      </c>
      <c r="K10">
        <v>1.8691588785046775</v>
      </c>
      <c r="L10">
        <v>5.8252427184466029</v>
      </c>
      <c r="M10">
        <f t="shared" si="1"/>
        <v>408.01425</v>
      </c>
      <c r="O10">
        <v>1.9</v>
      </c>
      <c r="P10">
        <v>35.714285714285722</v>
      </c>
      <c r="Q10">
        <v>5.5555555555555571</v>
      </c>
      <c r="R10">
        <f t="shared" si="2"/>
        <v>142.24350000000001</v>
      </c>
      <c r="T10">
        <v>4.4000000000000004</v>
      </c>
      <c r="U10">
        <v>2.3255813953488484</v>
      </c>
      <c r="V10">
        <v>-1.1235955056179705</v>
      </c>
      <c r="W10">
        <f t="shared" si="3"/>
        <v>329.40600000000006</v>
      </c>
    </row>
    <row r="11" spans="1:23">
      <c r="A11" s="166">
        <v>39467</v>
      </c>
      <c r="B11" s="167">
        <v>39470</v>
      </c>
      <c r="C11" s="44">
        <v>0.74719999999999998</v>
      </c>
      <c r="E11">
        <v>2.2000000000000002</v>
      </c>
      <c r="F11" s="12">
        <v>-4.347826086956502</v>
      </c>
      <c r="G11" s="12">
        <v>18.918918918918919</v>
      </c>
      <c r="H11" s="33">
        <f t="shared" si="0"/>
        <v>165.88</v>
      </c>
      <c r="J11">
        <v>5.4</v>
      </c>
      <c r="K11">
        <v>-0.91743119266054407</v>
      </c>
      <c r="L11">
        <v>4.8543689320388381</v>
      </c>
      <c r="M11">
        <f t="shared" si="1"/>
        <v>407.16</v>
      </c>
      <c r="O11">
        <v>1.85</v>
      </c>
      <c r="P11">
        <v>-2.6315789473684106</v>
      </c>
      <c r="Q11">
        <v>2.7777777777777857</v>
      </c>
      <c r="R11">
        <f t="shared" si="2"/>
        <v>139.49</v>
      </c>
      <c r="T11">
        <v>4.3</v>
      </c>
      <c r="U11">
        <v>-2.2727272727272805</v>
      </c>
      <c r="V11">
        <v>-3.3707865168539399</v>
      </c>
      <c r="W11">
        <f t="shared" si="3"/>
        <v>324.21999999999997</v>
      </c>
    </row>
    <row r="12" spans="1:23">
      <c r="A12" s="166">
        <v>39474</v>
      </c>
      <c r="B12" s="167">
        <v>39477</v>
      </c>
      <c r="C12" s="44">
        <v>0.74339999999999995</v>
      </c>
      <c r="E12">
        <v>2.1</v>
      </c>
      <c r="F12" s="12">
        <v>-4.5454545454545467</v>
      </c>
      <c r="G12" s="12">
        <v>10.526315789473699</v>
      </c>
      <c r="H12" s="33">
        <f t="shared" si="0"/>
        <v>156.91200000000001</v>
      </c>
      <c r="J12">
        <v>5.3</v>
      </c>
      <c r="K12">
        <v>-1.8518518518518619</v>
      </c>
      <c r="L12">
        <v>7.0707070707070727</v>
      </c>
      <c r="M12">
        <f t="shared" si="1"/>
        <v>396.01599999999996</v>
      </c>
      <c r="O12">
        <v>1.8</v>
      </c>
      <c r="P12">
        <v>-2.7027027027027088</v>
      </c>
      <c r="Q12">
        <v>-5.2631578947368354</v>
      </c>
      <c r="R12">
        <f t="shared" si="2"/>
        <v>134.49599999999998</v>
      </c>
      <c r="T12">
        <v>4.25</v>
      </c>
      <c r="U12">
        <v>-1.16279069767441</v>
      </c>
      <c r="V12">
        <v>-2.2988505747126453</v>
      </c>
      <c r="W12">
        <f t="shared" si="3"/>
        <v>317.56</v>
      </c>
    </row>
    <row r="13" spans="1:23">
      <c r="A13" s="166">
        <v>39481</v>
      </c>
      <c r="B13" s="167">
        <v>39484</v>
      </c>
      <c r="C13" s="44">
        <v>0.747</v>
      </c>
      <c r="E13">
        <v>2.25</v>
      </c>
      <c r="F13" s="12">
        <v>7.1428571428571388</v>
      </c>
      <c r="G13" s="12">
        <v>12.5</v>
      </c>
      <c r="H13" s="33">
        <f t="shared" si="0"/>
        <v>167.26499999999999</v>
      </c>
      <c r="J13">
        <v>5.0999999999999996</v>
      </c>
      <c r="K13">
        <v>-3.7735849056603712</v>
      </c>
      <c r="L13">
        <v>4.0816326530612059</v>
      </c>
      <c r="M13">
        <f t="shared" si="1"/>
        <v>379.13399999999996</v>
      </c>
      <c r="O13">
        <v>2</v>
      </c>
      <c r="P13">
        <v>11.111111111111114</v>
      </c>
      <c r="Q13">
        <v>2.5641025641025834</v>
      </c>
      <c r="R13">
        <f t="shared" si="2"/>
        <v>148.67999999999998</v>
      </c>
      <c r="T13">
        <v>4.1500000000000004</v>
      </c>
      <c r="U13">
        <v>-2.3529411764705799</v>
      </c>
      <c r="V13">
        <v>-4.5977011494252764</v>
      </c>
      <c r="W13">
        <f t="shared" si="3"/>
        <v>308.51100000000002</v>
      </c>
    </row>
    <row r="14" spans="1:23">
      <c r="A14" s="166">
        <v>39488</v>
      </c>
      <c r="B14" s="167">
        <v>39491</v>
      </c>
      <c r="C14" s="44">
        <v>0.74314999999999998</v>
      </c>
      <c r="E14">
        <v>2.25</v>
      </c>
      <c r="F14" s="12">
        <v>0</v>
      </c>
      <c r="G14" s="12">
        <v>15.384615384615401</v>
      </c>
      <c r="H14" s="33">
        <f t="shared" si="0"/>
        <v>168.07499999999999</v>
      </c>
      <c r="J14">
        <v>5.0999999999999996</v>
      </c>
      <c r="K14">
        <v>0</v>
      </c>
      <c r="L14">
        <v>4.0816326530612059</v>
      </c>
      <c r="M14">
        <f t="shared" si="1"/>
        <v>380.96999999999997</v>
      </c>
      <c r="O14">
        <v>2</v>
      </c>
      <c r="P14">
        <v>0</v>
      </c>
      <c r="Q14">
        <v>-2.4390243902438868</v>
      </c>
      <c r="R14">
        <f t="shared" si="2"/>
        <v>149.4</v>
      </c>
      <c r="T14">
        <v>4.0999999999999996</v>
      </c>
      <c r="U14">
        <v>-1.2048192771084416</v>
      </c>
      <c r="V14">
        <v>-4.6511627906976827</v>
      </c>
      <c r="W14">
        <f t="shared" si="3"/>
        <v>306.27</v>
      </c>
    </row>
    <row r="15" spans="1:23">
      <c r="A15" s="166">
        <v>39495</v>
      </c>
      <c r="B15" s="167">
        <v>39498</v>
      </c>
      <c r="C15" s="44">
        <v>0.75439999999999996</v>
      </c>
      <c r="E15">
        <v>2.35</v>
      </c>
      <c r="F15" s="12">
        <v>4.4444444444444571</v>
      </c>
      <c r="G15" s="12">
        <v>20.512820512820525</v>
      </c>
      <c r="H15" s="33">
        <f t="shared" si="0"/>
        <v>174.64025000000001</v>
      </c>
      <c r="J15">
        <v>5</v>
      </c>
      <c r="K15">
        <v>-1.9607843137254832</v>
      </c>
      <c r="L15">
        <v>4.1666666666666714</v>
      </c>
      <c r="M15">
        <f t="shared" si="1"/>
        <v>371.57499999999999</v>
      </c>
      <c r="O15">
        <v>2.1</v>
      </c>
      <c r="P15">
        <v>5</v>
      </c>
      <c r="Q15">
        <v>2.4390243902439011</v>
      </c>
      <c r="R15">
        <f t="shared" si="2"/>
        <v>156.0615</v>
      </c>
      <c r="T15">
        <v>4</v>
      </c>
      <c r="U15">
        <v>-2.4390243902438868</v>
      </c>
      <c r="V15">
        <v>0.94117647058823528</v>
      </c>
      <c r="W15">
        <f t="shared" si="3"/>
        <v>297.26</v>
      </c>
    </row>
    <row r="16" spans="1:23">
      <c r="A16" s="166">
        <v>39502</v>
      </c>
      <c r="B16" s="167">
        <v>39505</v>
      </c>
      <c r="C16" s="44">
        <v>0.75760000000000005</v>
      </c>
      <c r="E16">
        <v>2.35</v>
      </c>
      <c r="F16" s="12">
        <v>0</v>
      </c>
      <c r="G16" s="12">
        <v>20.512820512820525</v>
      </c>
      <c r="H16" s="33">
        <f t="shared" si="0"/>
        <v>177.28399999999999</v>
      </c>
      <c r="J16">
        <v>5</v>
      </c>
      <c r="K16">
        <v>0</v>
      </c>
      <c r="L16">
        <v>4.1666666666666714</v>
      </c>
      <c r="M16">
        <f t="shared" si="1"/>
        <v>377.2</v>
      </c>
      <c r="O16">
        <v>2.1</v>
      </c>
      <c r="P16">
        <v>0</v>
      </c>
      <c r="Q16">
        <v>2.4390243902439011</v>
      </c>
      <c r="R16">
        <f t="shared" si="2"/>
        <v>158.42400000000001</v>
      </c>
      <c r="T16">
        <v>4</v>
      </c>
      <c r="U16">
        <v>0</v>
      </c>
      <c r="V16">
        <v>0.94117647058823528</v>
      </c>
      <c r="W16">
        <f t="shared" si="3"/>
        <v>301.76</v>
      </c>
    </row>
    <row r="17" spans="1:23">
      <c r="A17" s="166">
        <v>39509</v>
      </c>
      <c r="B17" s="167">
        <v>39512</v>
      </c>
      <c r="C17" s="44">
        <v>0.76849999999999996</v>
      </c>
      <c r="E17">
        <v>2.35</v>
      </c>
      <c r="F17" s="12">
        <v>0</v>
      </c>
      <c r="G17" s="12">
        <v>20.512820512820525</v>
      </c>
      <c r="H17" s="33">
        <f t="shared" si="0"/>
        <v>178.03600000000003</v>
      </c>
      <c r="J17">
        <v>5</v>
      </c>
      <c r="K17">
        <v>0</v>
      </c>
      <c r="L17">
        <v>5.2631578947368354</v>
      </c>
      <c r="M17">
        <f t="shared" si="1"/>
        <v>378.8</v>
      </c>
      <c r="O17">
        <v>2.1</v>
      </c>
      <c r="P17">
        <v>0</v>
      </c>
      <c r="Q17">
        <v>2.4390243902439011</v>
      </c>
      <c r="R17">
        <f t="shared" si="2"/>
        <v>159.096</v>
      </c>
      <c r="T17">
        <v>4</v>
      </c>
      <c r="U17">
        <v>0</v>
      </c>
      <c r="V17">
        <v>0.95238095238095233</v>
      </c>
      <c r="W17">
        <f t="shared" si="3"/>
        <v>303.04000000000002</v>
      </c>
    </row>
    <row r="18" spans="1:23">
      <c r="A18" s="166">
        <v>39516</v>
      </c>
      <c r="B18" s="167">
        <v>39519</v>
      </c>
      <c r="C18" s="44">
        <v>0.76659999999999995</v>
      </c>
      <c r="E18">
        <v>2.5</v>
      </c>
      <c r="F18" s="12">
        <v>6.3829787234042499</v>
      </c>
      <c r="G18" s="12">
        <v>21.951219512195138</v>
      </c>
      <c r="H18" s="33">
        <f t="shared" si="0"/>
        <v>192.125</v>
      </c>
      <c r="J18">
        <v>5.3</v>
      </c>
      <c r="K18">
        <v>6</v>
      </c>
      <c r="L18">
        <v>9.2783505154639272</v>
      </c>
      <c r="M18">
        <f t="shared" si="1"/>
        <v>407.30499999999995</v>
      </c>
      <c r="O18">
        <v>2.15</v>
      </c>
      <c r="P18">
        <v>2.3809523809523796</v>
      </c>
      <c r="Q18">
        <v>0</v>
      </c>
      <c r="R18">
        <f t="shared" si="2"/>
        <v>165.22749999999999</v>
      </c>
      <c r="T18">
        <v>4.3</v>
      </c>
      <c r="U18">
        <v>7.5</v>
      </c>
      <c r="V18">
        <v>0</v>
      </c>
      <c r="W18">
        <f t="shared" si="3"/>
        <v>330.45499999999998</v>
      </c>
    </row>
    <row r="19" spans="1:23">
      <c r="A19" s="166">
        <v>39523</v>
      </c>
      <c r="B19" s="167">
        <v>39526</v>
      </c>
      <c r="C19" s="44">
        <v>0.78590000000000004</v>
      </c>
      <c r="E19">
        <v>2.4</v>
      </c>
      <c r="F19" s="12">
        <v>-4</v>
      </c>
      <c r="G19" s="12">
        <v>11.627906976744185</v>
      </c>
      <c r="H19" s="33">
        <f t="shared" si="0"/>
        <v>183.98399999999998</v>
      </c>
      <c r="J19">
        <v>5.4</v>
      </c>
      <c r="K19">
        <v>1.8867924528301927</v>
      </c>
      <c r="L19">
        <v>3.8461538461538538</v>
      </c>
      <c r="M19">
        <f t="shared" si="1"/>
        <v>413.964</v>
      </c>
      <c r="O19">
        <v>2.15</v>
      </c>
      <c r="P19">
        <v>0</v>
      </c>
      <c r="Q19">
        <v>7.5</v>
      </c>
      <c r="R19">
        <f t="shared" si="2"/>
        <v>164.81899999999999</v>
      </c>
      <c r="T19">
        <v>4.4000000000000004</v>
      </c>
      <c r="U19">
        <v>2.3255813953488484</v>
      </c>
      <c r="V19">
        <v>-2.2222222222222143</v>
      </c>
      <c r="W19">
        <f t="shared" si="3"/>
        <v>337.30400000000003</v>
      </c>
    </row>
    <row r="20" spans="1:23">
      <c r="A20" s="166">
        <v>39530</v>
      </c>
      <c r="B20" s="167">
        <v>39533</v>
      </c>
      <c r="C20" s="44">
        <v>0.78810000000000002</v>
      </c>
      <c r="E20">
        <v>2.2999999999999998</v>
      </c>
      <c r="F20" s="12">
        <v>-4.1666666666666714</v>
      </c>
      <c r="G20" s="12">
        <v>6.9767441860465027</v>
      </c>
      <c r="H20" s="33">
        <f t="shared" si="0"/>
        <v>180.75699999999998</v>
      </c>
      <c r="J20">
        <v>5.4</v>
      </c>
      <c r="K20">
        <v>0</v>
      </c>
      <c r="L20">
        <v>3.8461538461538538</v>
      </c>
      <c r="M20">
        <f t="shared" si="1"/>
        <v>424.38600000000008</v>
      </c>
      <c r="O20">
        <v>2.15</v>
      </c>
      <c r="P20">
        <v>0</v>
      </c>
      <c r="Q20">
        <v>13.157894736842096</v>
      </c>
      <c r="R20">
        <f t="shared" si="2"/>
        <v>168.96850000000001</v>
      </c>
      <c r="T20">
        <v>4.4000000000000004</v>
      </c>
      <c r="U20">
        <v>0</v>
      </c>
      <c r="V20">
        <v>-2.2222222222222143</v>
      </c>
      <c r="W20">
        <f t="shared" si="3"/>
        <v>345.79600000000005</v>
      </c>
    </row>
    <row r="21" spans="1:23">
      <c r="A21" s="166">
        <v>39537</v>
      </c>
      <c r="B21" s="167">
        <v>39540</v>
      </c>
      <c r="C21" s="44">
        <v>0.78849999999999998</v>
      </c>
      <c r="E21">
        <v>2.2999999999999998</v>
      </c>
      <c r="F21" s="12">
        <v>0</v>
      </c>
      <c r="G21" s="12">
        <v>12.195121951219519</v>
      </c>
      <c r="H21" s="33">
        <f t="shared" si="0"/>
        <v>181.26300000000001</v>
      </c>
      <c r="J21">
        <v>5.4</v>
      </c>
      <c r="K21">
        <v>0</v>
      </c>
      <c r="L21">
        <v>5.8823529411764923</v>
      </c>
      <c r="M21">
        <f t="shared" si="1"/>
        <v>425.57400000000001</v>
      </c>
      <c r="O21">
        <v>2.15</v>
      </c>
      <c r="P21">
        <v>0</v>
      </c>
      <c r="Q21">
        <v>26.470588235294116</v>
      </c>
      <c r="R21">
        <f t="shared" si="2"/>
        <v>169.44149999999999</v>
      </c>
      <c r="T21">
        <v>4.4000000000000004</v>
      </c>
      <c r="U21">
        <v>0</v>
      </c>
      <c r="V21">
        <v>0</v>
      </c>
      <c r="W21">
        <f t="shared" si="3"/>
        <v>346.76400000000001</v>
      </c>
    </row>
    <row r="22" spans="1:23">
      <c r="A22" s="166">
        <v>39544</v>
      </c>
      <c r="B22" s="167">
        <v>39547</v>
      </c>
      <c r="C22" s="44">
        <v>0.79769999999999996</v>
      </c>
      <c r="E22">
        <v>2.1</v>
      </c>
      <c r="F22" s="12">
        <v>-8.6956521739130324</v>
      </c>
      <c r="G22" s="12">
        <v>13.513513513513516</v>
      </c>
      <c r="H22" s="33">
        <f t="shared" si="0"/>
        <v>165.58500000000001</v>
      </c>
      <c r="J22">
        <v>5.25</v>
      </c>
      <c r="K22">
        <v>-2.7777777777777857</v>
      </c>
      <c r="L22">
        <v>1.9417475728155296</v>
      </c>
      <c r="M22">
        <f t="shared" si="1"/>
        <v>413.96249999999998</v>
      </c>
      <c r="O22">
        <v>1.8</v>
      </c>
      <c r="P22">
        <v>-16.279069767441854</v>
      </c>
      <c r="Q22">
        <v>24.137931034482762</v>
      </c>
      <c r="R22">
        <f t="shared" si="2"/>
        <v>141.93</v>
      </c>
      <c r="T22">
        <v>4.2</v>
      </c>
      <c r="U22">
        <v>-4.5454545454545467</v>
      </c>
      <c r="V22">
        <v>-3.4482758620689538</v>
      </c>
      <c r="W22">
        <f t="shared" si="3"/>
        <v>331.17</v>
      </c>
    </row>
    <row r="23" spans="1:23">
      <c r="A23" s="166">
        <v>39551</v>
      </c>
      <c r="B23" s="167">
        <v>39554</v>
      </c>
      <c r="C23" s="44">
        <v>0.80610000000000004</v>
      </c>
      <c r="E23">
        <v>2.1</v>
      </c>
      <c r="F23" s="12">
        <v>0</v>
      </c>
      <c r="G23" s="12">
        <v>13.513513513513516</v>
      </c>
      <c r="H23" s="33">
        <f t="shared" si="0"/>
        <v>167.517</v>
      </c>
      <c r="J23">
        <v>5.25</v>
      </c>
      <c r="K23">
        <v>0</v>
      </c>
      <c r="L23">
        <v>1.9417475728155296</v>
      </c>
      <c r="M23">
        <f t="shared" si="1"/>
        <v>418.79250000000002</v>
      </c>
      <c r="O23">
        <v>1.8</v>
      </c>
      <c r="P23">
        <v>0</v>
      </c>
      <c r="Q23">
        <v>33.333333333333314</v>
      </c>
      <c r="R23">
        <f t="shared" si="2"/>
        <v>143.58599999999998</v>
      </c>
      <c r="T23">
        <v>4.2</v>
      </c>
      <c r="U23">
        <v>0</v>
      </c>
      <c r="V23">
        <v>-3.4482758620689538</v>
      </c>
      <c r="W23">
        <f t="shared" si="3"/>
        <v>335.03399999999999</v>
      </c>
    </row>
    <row r="24" spans="1:23">
      <c r="A24" s="166">
        <v>39558</v>
      </c>
      <c r="B24" s="167">
        <v>39561</v>
      </c>
      <c r="C24" s="44">
        <v>0.80034499999999997</v>
      </c>
      <c r="E24">
        <v>2.1</v>
      </c>
      <c r="F24" s="12">
        <v>0</v>
      </c>
      <c r="G24" s="12">
        <v>20</v>
      </c>
      <c r="H24" s="33">
        <f t="shared" si="0"/>
        <v>169.28100000000001</v>
      </c>
      <c r="J24">
        <v>5.35</v>
      </c>
      <c r="K24">
        <v>1.904761904761898</v>
      </c>
      <c r="L24">
        <v>3.8834951456310449</v>
      </c>
      <c r="M24">
        <f t="shared" si="1"/>
        <v>431.26350000000002</v>
      </c>
      <c r="O24">
        <v>1.8</v>
      </c>
      <c r="P24">
        <v>0</v>
      </c>
      <c r="Q24">
        <v>44</v>
      </c>
      <c r="R24">
        <f t="shared" si="2"/>
        <v>145.09800000000001</v>
      </c>
      <c r="T24">
        <v>4.3</v>
      </c>
      <c r="U24">
        <v>2.3809523809523796</v>
      </c>
      <c r="V24">
        <v>0</v>
      </c>
      <c r="W24">
        <f t="shared" si="3"/>
        <v>346.62299999999999</v>
      </c>
    </row>
    <row r="25" spans="1:23">
      <c r="A25" s="166">
        <v>39565</v>
      </c>
      <c r="B25" s="167">
        <v>39568</v>
      </c>
      <c r="C25" s="44">
        <v>0.79015000000000002</v>
      </c>
      <c r="E25">
        <v>2.0499999999999998</v>
      </c>
      <c r="F25" s="12">
        <v>-2.3809523809523938</v>
      </c>
      <c r="G25" s="12">
        <v>10.810810810810793</v>
      </c>
      <c r="H25" s="33">
        <f t="shared" si="0"/>
        <v>164.07072499999998</v>
      </c>
      <c r="J25">
        <v>5.35</v>
      </c>
      <c r="K25">
        <v>0</v>
      </c>
      <c r="L25">
        <v>2.8846153846153726</v>
      </c>
      <c r="M25">
        <f t="shared" si="1"/>
        <v>428.18457499999994</v>
      </c>
      <c r="O25">
        <v>1.8</v>
      </c>
      <c r="P25">
        <v>0</v>
      </c>
      <c r="Q25">
        <v>33.333333333333314</v>
      </c>
      <c r="R25">
        <f t="shared" si="2"/>
        <v>144.06209999999999</v>
      </c>
      <c r="T25">
        <v>4.3</v>
      </c>
      <c r="U25">
        <v>0</v>
      </c>
      <c r="V25">
        <v>-1.1494252873563227</v>
      </c>
      <c r="W25">
        <f t="shared" si="3"/>
        <v>344.14834999999999</v>
      </c>
    </row>
    <row r="26" spans="1:23">
      <c r="A26" s="166">
        <v>39572</v>
      </c>
      <c r="B26" s="167">
        <v>39575</v>
      </c>
      <c r="C26" s="44">
        <v>0.78864999999999996</v>
      </c>
      <c r="E26">
        <v>2.0499999999999998</v>
      </c>
      <c r="F26" s="12">
        <v>0</v>
      </c>
      <c r="G26" s="12">
        <v>10.810810810810793</v>
      </c>
      <c r="H26" s="33">
        <f t="shared" si="0"/>
        <v>161.98074999999997</v>
      </c>
      <c r="J26">
        <v>5.35</v>
      </c>
      <c r="K26">
        <v>0</v>
      </c>
      <c r="L26">
        <v>-0.92592592592593803</v>
      </c>
      <c r="M26">
        <f t="shared" si="1"/>
        <v>422.73024999999996</v>
      </c>
      <c r="O26">
        <v>1.8</v>
      </c>
      <c r="P26">
        <v>0</v>
      </c>
      <c r="Q26">
        <v>38.461538461538453</v>
      </c>
      <c r="R26">
        <f t="shared" si="2"/>
        <v>142.227</v>
      </c>
      <c r="T26">
        <v>4.3</v>
      </c>
      <c r="U26">
        <v>0</v>
      </c>
      <c r="V26">
        <v>-3.3707865168539399</v>
      </c>
      <c r="W26">
        <f t="shared" si="3"/>
        <v>339.7645</v>
      </c>
    </row>
    <row r="27" spans="1:23">
      <c r="A27" s="166">
        <v>39579</v>
      </c>
      <c r="B27" s="167">
        <v>39582</v>
      </c>
      <c r="C27" s="44">
        <v>0.79100000000000004</v>
      </c>
      <c r="E27">
        <v>2</v>
      </c>
      <c r="F27" s="12">
        <v>-2.4390243902438868</v>
      </c>
      <c r="G27" s="12">
        <v>8.1081081081080981</v>
      </c>
      <c r="H27" s="33">
        <f t="shared" si="0"/>
        <v>157.72999999999999</v>
      </c>
      <c r="J27">
        <v>5.75</v>
      </c>
      <c r="K27">
        <v>7.476635514018696</v>
      </c>
      <c r="L27">
        <v>3.6036036036036165</v>
      </c>
      <c r="M27">
        <f t="shared" si="1"/>
        <v>453.47374999999994</v>
      </c>
      <c r="O27">
        <v>1.8</v>
      </c>
      <c r="P27">
        <v>0</v>
      </c>
      <c r="Q27">
        <v>33.333333333333314</v>
      </c>
      <c r="R27">
        <f t="shared" si="2"/>
        <v>141.95699999999999</v>
      </c>
      <c r="T27">
        <v>4.4000000000000004</v>
      </c>
      <c r="U27">
        <v>2.3255813953488484</v>
      </c>
      <c r="V27">
        <v>-4.347826086956502</v>
      </c>
      <c r="W27">
        <f t="shared" si="3"/>
        <v>347.00600000000003</v>
      </c>
    </row>
    <row r="28" spans="1:23">
      <c r="A28" s="166">
        <v>39586</v>
      </c>
      <c r="B28" s="167">
        <v>39589</v>
      </c>
      <c r="C28" s="44">
        <v>0.80145</v>
      </c>
      <c r="E28">
        <v>2</v>
      </c>
      <c r="F28" s="12">
        <v>0</v>
      </c>
      <c r="G28" s="12">
        <v>11.111111111111114</v>
      </c>
      <c r="H28" s="33">
        <f t="shared" si="0"/>
        <v>158.20000000000002</v>
      </c>
      <c r="J28">
        <v>5.75</v>
      </c>
      <c r="K28">
        <v>0</v>
      </c>
      <c r="L28">
        <v>3.6036036036036165</v>
      </c>
      <c r="M28">
        <f t="shared" si="1"/>
        <v>454.82500000000005</v>
      </c>
      <c r="O28">
        <v>1.8</v>
      </c>
      <c r="P28">
        <v>0</v>
      </c>
      <c r="Q28">
        <v>33.333333333333314</v>
      </c>
      <c r="R28">
        <f t="shared" si="2"/>
        <v>142.38000000000002</v>
      </c>
      <c r="T28">
        <v>4.4000000000000004</v>
      </c>
      <c r="U28">
        <v>0</v>
      </c>
      <c r="V28">
        <v>-3.296703296703285</v>
      </c>
      <c r="W28">
        <f t="shared" si="3"/>
        <v>348.04</v>
      </c>
    </row>
    <row r="29" spans="1:23">
      <c r="A29" s="166">
        <v>39593</v>
      </c>
      <c r="B29" s="167">
        <v>39596</v>
      </c>
      <c r="C29" s="44">
        <v>0.79315000000000002</v>
      </c>
      <c r="E29">
        <v>2.0499999999999998</v>
      </c>
      <c r="F29" s="12">
        <v>2.4999999999999858</v>
      </c>
      <c r="G29" s="12">
        <v>20.588235294117638</v>
      </c>
      <c r="H29" s="33">
        <f t="shared" si="0"/>
        <v>164.29724999999999</v>
      </c>
      <c r="J29">
        <v>6.1</v>
      </c>
      <c r="K29">
        <v>6.0869565217391113</v>
      </c>
      <c r="L29">
        <v>12.962962962962948</v>
      </c>
      <c r="M29">
        <f t="shared" si="1"/>
        <v>488.8845</v>
      </c>
      <c r="O29">
        <v>1.8</v>
      </c>
      <c r="P29">
        <v>0</v>
      </c>
      <c r="Q29">
        <v>44</v>
      </c>
      <c r="R29">
        <f t="shared" si="2"/>
        <v>144.261</v>
      </c>
      <c r="T29">
        <v>5</v>
      </c>
      <c r="U29">
        <v>13.636363636363626</v>
      </c>
      <c r="V29">
        <v>13.636363636363626</v>
      </c>
      <c r="W29">
        <f t="shared" si="3"/>
        <v>400.72500000000002</v>
      </c>
    </row>
    <row r="30" spans="1:23">
      <c r="A30" s="166">
        <v>39600</v>
      </c>
      <c r="B30" s="167">
        <v>39603</v>
      </c>
      <c r="C30" s="44">
        <v>0.79020000000000001</v>
      </c>
      <c r="E30">
        <v>2</v>
      </c>
      <c r="F30" s="12">
        <v>-2.4390243902438868</v>
      </c>
      <c r="G30" s="12">
        <v>11.111111111111114</v>
      </c>
      <c r="H30" s="33">
        <f t="shared" si="0"/>
        <v>158.63</v>
      </c>
      <c r="J30">
        <v>6</v>
      </c>
      <c r="K30">
        <v>-1.6393442622950687</v>
      </c>
      <c r="L30">
        <v>11.1111111111111</v>
      </c>
      <c r="M30">
        <f t="shared" si="1"/>
        <v>475.89000000000004</v>
      </c>
      <c r="O30">
        <v>1.8</v>
      </c>
      <c r="P30">
        <v>0</v>
      </c>
      <c r="Q30">
        <v>44</v>
      </c>
      <c r="R30">
        <f t="shared" si="2"/>
        <v>142.767</v>
      </c>
      <c r="T30">
        <v>4.9000000000000004</v>
      </c>
      <c r="U30">
        <v>-1.9999999999999858</v>
      </c>
      <c r="V30">
        <v>11.36363636363636</v>
      </c>
      <c r="W30">
        <f t="shared" si="3"/>
        <v>388.64350000000007</v>
      </c>
    </row>
    <row r="31" spans="1:23">
      <c r="A31" s="166">
        <v>39607</v>
      </c>
      <c r="B31" s="167">
        <v>39610</v>
      </c>
      <c r="C31" s="44">
        <v>0.79144999999999999</v>
      </c>
      <c r="E31">
        <v>2</v>
      </c>
      <c r="F31" s="12">
        <v>0</v>
      </c>
      <c r="G31" s="12">
        <v>11.111111111111114</v>
      </c>
      <c r="H31" s="33">
        <f t="shared" si="0"/>
        <v>158.04</v>
      </c>
      <c r="J31">
        <v>6</v>
      </c>
      <c r="K31">
        <v>0</v>
      </c>
      <c r="L31">
        <v>11.1111111111111</v>
      </c>
      <c r="M31">
        <f t="shared" si="1"/>
        <v>474.12</v>
      </c>
      <c r="O31">
        <v>1.7</v>
      </c>
      <c r="P31">
        <v>-5.5555555555555571</v>
      </c>
      <c r="Q31">
        <v>36</v>
      </c>
      <c r="R31">
        <f t="shared" si="2"/>
        <v>134.334</v>
      </c>
      <c r="T31">
        <v>4.9000000000000004</v>
      </c>
      <c r="U31">
        <v>0</v>
      </c>
      <c r="V31">
        <v>11.36363636363636</v>
      </c>
      <c r="W31">
        <f t="shared" si="3"/>
        <v>387.19800000000004</v>
      </c>
    </row>
    <row r="32" spans="1:23">
      <c r="A32" s="166">
        <v>39614</v>
      </c>
      <c r="B32" s="167">
        <v>39617</v>
      </c>
      <c r="C32" s="44">
        <v>0.79330000000000001</v>
      </c>
      <c r="E32">
        <v>2</v>
      </c>
      <c r="F32" s="12">
        <v>0</v>
      </c>
      <c r="G32" s="12">
        <v>21.212121212121218</v>
      </c>
      <c r="H32" s="33">
        <f t="shared" si="0"/>
        <v>158.29</v>
      </c>
      <c r="J32">
        <v>5.95</v>
      </c>
      <c r="K32">
        <v>-0.8333333333333286</v>
      </c>
      <c r="L32">
        <v>12.264150943396231</v>
      </c>
      <c r="M32">
        <f t="shared" si="1"/>
        <v>470.91275000000002</v>
      </c>
      <c r="O32">
        <v>1.7</v>
      </c>
      <c r="P32">
        <v>0</v>
      </c>
      <c r="Q32">
        <v>54.545454545454533</v>
      </c>
      <c r="R32">
        <f t="shared" si="2"/>
        <v>134.54649999999998</v>
      </c>
      <c r="T32">
        <v>4.9000000000000004</v>
      </c>
      <c r="U32">
        <v>0</v>
      </c>
      <c r="V32">
        <v>12.643678160919563</v>
      </c>
      <c r="W32">
        <f t="shared" si="3"/>
        <v>387.81049999999999</v>
      </c>
    </row>
    <row r="33" spans="1:23">
      <c r="A33" s="166">
        <v>39621</v>
      </c>
      <c r="B33" s="167">
        <v>39624</v>
      </c>
      <c r="C33" s="44">
        <v>0.79069999999999996</v>
      </c>
      <c r="E33">
        <v>2.0499999999999998</v>
      </c>
      <c r="F33" s="12">
        <v>2.4999999999999858</v>
      </c>
      <c r="G33" s="12">
        <v>24.242424242424249</v>
      </c>
      <c r="H33" s="33">
        <f t="shared" si="0"/>
        <v>162.62649999999999</v>
      </c>
      <c r="J33">
        <v>5.9</v>
      </c>
      <c r="K33">
        <v>-0.84033613445377853</v>
      </c>
      <c r="L33">
        <v>11.320754716981156</v>
      </c>
      <c r="M33">
        <f t="shared" si="1"/>
        <v>468.04700000000008</v>
      </c>
      <c r="O33">
        <v>1.75</v>
      </c>
      <c r="P33">
        <v>2.9411764705882462</v>
      </c>
      <c r="Q33">
        <v>59.090909090909093</v>
      </c>
      <c r="R33">
        <f t="shared" si="2"/>
        <v>138.82749999999999</v>
      </c>
      <c r="T33">
        <v>4.8499999999999996</v>
      </c>
      <c r="U33">
        <v>-1.0204081632653157</v>
      </c>
      <c r="V33">
        <v>11.494252873563227</v>
      </c>
      <c r="W33">
        <f t="shared" si="3"/>
        <v>384.75049999999999</v>
      </c>
    </row>
    <row r="34" spans="1:23">
      <c r="A34" s="166">
        <v>39628</v>
      </c>
      <c r="B34" s="167">
        <v>39631</v>
      </c>
      <c r="C34" s="44">
        <v>0.79520000000000002</v>
      </c>
      <c r="E34">
        <v>1.9</v>
      </c>
      <c r="F34" s="12">
        <v>-7.3170731707317032</v>
      </c>
      <c r="G34" s="12">
        <v>18.749999999999972</v>
      </c>
      <c r="H34" s="33">
        <f t="shared" si="0"/>
        <v>150.233</v>
      </c>
      <c r="J34">
        <v>5.8</v>
      </c>
      <c r="K34">
        <v>-1.6949152542373014</v>
      </c>
      <c r="L34">
        <v>10.476190476190482</v>
      </c>
      <c r="M34">
        <f t="shared" si="1"/>
        <v>458.60599999999999</v>
      </c>
      <c r="O34">
        <v>1.55</v>
      </c>
      <c r="P34">
        <v>-11.428571428571416</v>
      </c>
      <c r="Q34">
        <v>40.909090909090907</v>
      </c>
      <c r="R34">
        <f t="shared" si="2"/>
        <v>122.5585</v>
      </c>
      <c r="T34">
        <v>4.75</v>
      </c>
      <c r="U34">
        <v>-2.0618556701030855</v>
      </c>
      <c r="V34">
        <v>10.465116279069761</v>
      </c>
      <c r="W34">
        <f t="shared" si="3"/>
        <v>375.58249999999998</v>
      </c>
    </row>
    <row r="35" spans="1:23">
      <c r="A35" s="166">
        <v>39635</v>
      </c>
      <c r="B35" s="167">
        <v>39638</v>
      </c>
      <c r="C35" s="44">
        <v>0.79654999999999998</v>
      </c>
      <c r="E35">
        <v>1.8</v>
      </c>
      <c r="F35" s="12">
        <v>-5.2631578947368354</v>
      </c>
      <c r="G35" s="12">
        <v>9.0909090909091077</v>
      </c>
      <c r="H35" s="33">
        <f t="shared" si="0"/>
        <v>143.136</v>
      </c>
      <c r="J35">
        <v>5.8</v>
      </c>
      <c r="K35">
        <v>0</v>
      </c>
      <c r="L35">
        <v>10.476190476190482</v>
      </c>
      <c r="M35">
        <f t="shared" si="1"/>
        <v>461.21600000000001</v>
      </c>
      <c r="O35">
        <v>1.55</v>
      </c>
      <c r="P35">
        <v>0</v>
      </c>
      <c r="Q35">
        <v>47.61904761904762</v>
      </c>
      <c r="R35">
        <f t="shared" si="2"/>
        <v>123.25600000000001</v>
      </c>
      <c r="T35">
        <v>4.75</v>
      </c>
      <c r="U35">
        <v>0</v>
      </c>
      <c r="V35">
        <v>10.465116279069761</v>
      </c>
      <c r="W35">
        <f t="shared" si="3"/>
        <v>377.72</v>
      </c>
    </row>
    <row r="36" spans="1:23">
      <c r="A36" s="166">
        <v>39642</v>
      </c>
      <c r="B36" s="167">
        <v>39645</v>
      </c>
      <c r="C36" s="44">
        <v>0.79395000000000004</v>
      </c>
      <c r="E36">
        <v>1.9</v>
      </c>
      <c r="F36" s="12">
        <v>5.5555555555555571</v>
      </c>
      <c r="G36" s="12">
        <v>11.764705882352942</v>
      </c>
      <c r="H36" s="33">
        <f t="shared" si="0"/>
        <v>151.34449999999998</v>
      </c>
      <c r="J36">
        <v>5.8</v>
      </c>
      <c r="K36">
        <v>0</v>
      </c>
      <c r="L36">
        <v>8.4112149532710418</v>
      </c>
      <c r="M36">
        <f t="shared" si="1"/>
        <v>461.99899999999997</v>
      </c>
      <c r="O36">
        <v>1.5</v>
      </c>
      <c r="P36">
        <v>-3.225806451612911</v>
      </c>
      <c r="Q36">
        <v>42.857142857142861</v>
      </c>
      <c r="R36">
        <f t="shared" si="2"/>
        <v>119.4825</v>
      </c>
      <c r="T36">
        <v>4.75</v>
      </c>
      <c r="U36">
        <v>0</v>
      </c>
      <c r="V36">
        <v>7.954545454545439</v>
      </c>
      <c r="W36">
        <f t="shared" si="3"/>
        <v>378.36124999999998</v>
      </c>
    </row>
    <row r="37" spans="1:23">
      <c r="A37" s="166">
        <v>39649</v>
      </c>
      <c r="B37" s="167">
        <v>39652</v>
      </c>
      <c r="C37" s="44">
        <v>0.78720000000000001</v>
      </c>
      <c r="E37">
        <v>2.1</v>
      </c>
      <c r="F37" s="12">
        <v>10.526315789473699</v>
      </c>
      <c r="G37" s="12">
        <v>27.272727272727295</v>
      </c>
      <c r="H37" s="33">
        <f t="shared" si="0"/>
        <v>166.72950000000003</v>
      </c>
      <c r="J37">
        <v>6.1</v>
      </c>
      <c r="K37">
        <v>5.1724137931034448</v>
      </c>
      <c r="L37">
        <v>15.094339622641513</v>
      </c>
      <c r="M37">
        <f t="shared" si="1"/>
        <v>484.30950000000001</v>
      </c>
      <c r="O37">
        <v>2</v>
      </c>
      <c r="P37">
        <v>33.333333333333314</v>
      </c>
      <c r="Q37">
        <v>90.476190476190453</v>
      </c>
      <c r="R37">
        <f t="shared" si="2"/>
        <v>158.79000000000002</v>
      </c>
      <c r="T37">
        <v>4.8499999999999996</v>
      </c>
      <c r="U37">
        <v>2.1052631578947256</v>
      </c>
      <c r="V37">
        <v>11.494252873563227</v>
      </c>
      <c r="W37">
        <f t="shared" si="3"/>
        <v>385.06574999999998</v>
      </c>
    </row>
    <row r="38" spans="1:23">
      <c r="A38" s="166">
        <v>39656</v>
      </c>
      <c r="B38" s="167">
        <v>39659</v>
      </c>
      <c r="C38" s="44">
        <v>0.78669999999999995</v>
      </c>
      <c r="E38">
        <v>2</v>
      </c>
      <c r="F38" s="12">
        <v>-4.7619047619047734</v>
      </c>
      <c r="G38" s="12">
        <v>25</v>
      </c>
      <c r="H38" s="33">
        <f t="shared" si="0"/>
        <v>157.44</v>
      </c>
      <c r="J38">
        <v>6</v>
      </c>
      <c r="K38">
        <v>-1.6393442622950687</v>
      </c>
      <c r="L38">
        <v>13.20754716981132</v>
      </c>
      <c r="M38">
        <f t="shared" si="1"/>
        <v>472.32000000000005</v>
      </c>
      <c r="O38">
        <v>1.8</v>
      </c>
      <c r="P38">
        <v>-10</v>
      </c>
      <c r="Q38">
        <v>71.428571428571416</v>
      </c>
      <c r="R38">
        <f t="shared" si="2"/>
        <v>141.696</v>
      </c>
      <c r="T38">
        <v>4.75</v>
      </c>
      <c r="U38">
        <v>-2.0618556701030855</v>
      </c>
      <c r="V38">
        <v>9.1954022988505812</v>
      </c>
      <c r="W38">
        <f t="shared" si="3"/>
        <v>373.91999999999996</v>
      </c>
    </row>
    <row r="39" spans="1:23">
      <c r="A39" s="166">
        <v>39663</v>
      </c>
      <c r="B39" s="167">
        <v>39666</v>
      </c>
      <c r="C39" s="44">
        <v>0.79205000000000003</v>
      </c>
      <c r="E39">
        <v>1.9</v>
      </c>
      <c r="F39" s="12">
        <v>-5</v>
      </c>
      <c r="G39" s="12">
        <v>26.666666666666657</v>
      </c>
      <c r="H39" s="33">
        <f t="shared" si="0"/>
        <v>149.47299999999998</v>
      </c>
      <c r="J39">
        <v>5.95</v>
      </c>
      <c r="K39">
        <v>-0.8333333333333286</v>
      </c>
      <c r="L39">
        <v>12.264150943396231</v>
      </c>
      <c r="M39">
        <f t="shared" si="1"/>
        <v>468.0865</v>
      </c>
      <c r="O39">
        <v>1.65</v>
      </c>
      <c r="P39">
        <v>-8.3333333333333428</v>
      </c>
      <c r="Q39">
        <v>83.333333333333314</v>
      </c>
      <c r="R39">
        <f t="shared" si="2"/>
        <v>129.80549999999999</v>
      </c>
      <c r="T39">
        <v>4.7</v>
      </c>
      <c r="U39">
        <v>-1.0526315789473557</v>
      </c>
      <c r="V39">
        <v>8.0459770114942728</v>
      </c>
      <c r="W39">
        <f t="shared" si="3"/>
        <v>369.74899999999997</v>
      </c>
    </row>
    <row r="40" spans="1:23">
      <c r="A40" s="166">
        <v>39670</v>
      </c>
      <c r="B40" s="167">
        <v>39673</v>
      </c>
      <c r="C40" s="44">
        <v>0.79420000000000002</v>
      </c>
      <c r="E40">
        <v>1.9</v>
      </c>
      <c r="F40" s="12">
        <v>0</v>
      </c>
      <c r="G40" s="12">
        <v>26.666666666666657</v>
      </c>
      <c r="H40" s="33">
        <f t="shared" si="0"/>
        <v>150.48950000000002</v>
      </c>
      <c r="J40">
        <v>5.95</v>
      </c>
      <c r="K40">
        <v>0</v>
      </c>
      <c r="L40">
        <v>12.264150943396231</v>
      </c>
      <c r="M40">
        <f t="shared" si="1"/>
        <v>471.26974999999999</v>
      </c>
      <c r="O40">
        <v>1.6</v>
      </c>
      <c r="P40">
        <v>-3.030303030303017</v>
      </c>
      <c r="Q40">
        <v>60</v>
      </c>
      <c r="R40">
        <f t="shared" si="2"/>
        <v>126.72800000000002</v>
      </c>
      <c r="T40">
        <v>4.7</v>
      </c>
      <c r="U40">
        <v>0</v>
      </c>
      <c r="V40">
        <v>8.0459770114942728</v>
      </c>
      <c r="W40">
        <f t="shared" si="3"/>
        <v>372.26350000000002</v>
      </c>
    </row>
    <row r="41" spans="1:23">
      <c r="A41" s="166">
        <v>39677</v>
      </c>
      <c r="B41" s="167">
        <v>39680</v>
      </c>
      <c r="C41" s="44">
        <v>0.79315000000000002</v>
      </c>
      <c r="E41">
        <v>2</v>
      </c>
      <c r="F41" s="12">
        <v>5.2631578947368354</v>
      </c>
      <c r="G41" s="12" t="e">
        <v>#DIV/0!</v>
      </c>
      <c r="H41" s="33">
        <f t="shared" ref="H41:H60" si="4">(E41*C40)*100</f>
        <v>158.84</v>
      </c>
      <c r="J41">
        <v>5.95</v>
      </c>
      <c r="K41">
        <v>0</v>
      </c>
      <c r="L41" t="e">
        <v>#DIV/0!</v>
      </c>
      <c r="M41">
        <f t="shared" ref="M41:M60" si="5">(J41*C40)*100</f>
        <v>472.54900000000009</v>
      </c>
      <c r="O41">
        <v>1.6</v>
      </c>
      <c r="P41">
        <v>0</v>
      </c>
      <c r="Q41" t="e">
        <v>#DIV/0!</v>
      </c>
      <c r="R41">
        <f t="shared" ref="R41:R60" si="6">(O41*C40)*100</f>
        <v>127.072</v>
      </c>
      <c r="T41">
        <v>4.7</v>
      </c>
      <c r="U41">
        <v>0</v>
      </c>
      <c r="V41" t="e">
        <v>#DIV/0!</v>
      </c>
      <c r="W41">
        <f t="shared" ref="W41:W60" si="7">(T41*C40)*100</f>
        <v>373.274</v>
      </c>
    </row>
    <row r="42" spans="1:23">
      <c r="A42" s="166">
        <v>39684</v>
      </c>
      <c r="B42" s="167">
        <v>39687</v>
      </c>
      <c r="C42" s="44">
        <v>0.79969999999999997</v>
      </c>
      <c r="E42">
        <v>2.1</v>
      </c>
      <c r="F42" s="12">
        <v>5</v>
      </c>
      <c r="G42" s="12">
        <v>31.25</v>
      </c>
      <c r="H42" s="33">
        <f t="shared" si="4"/>
        <v>166.5615</v>
      </c>
      <c r="J42">
        <v>5.95</v>
      </c>
      <c r="K42">
        <v>0</v>
      </c>
      <c r="L42">
        <v>12.264150943396231</v>
      </c>
      <c r="M42">
        <f t="shared" si="5"/>
        <v>471.92425000000003</v>
      </c>
      <c r="O42">
        <v>1.7</v>
      </c>
      <c r="P42">
        <v>6.25</v>
      </c>
      <c r="Q42">
        <v>30.769230769230774</v>
      </c>
      <c r="R42">
        <f t="shared" si="6"/>
        <v>134.8355</v>
      </c>
      <c r="T42">
        <v>4.7</v>
      </c>
      <c r="U42">
        <v>0</v>
      </c>
      <c r="V42">
        <v>8.0459770114942728</v>
      </c>
      <c r="W42">
        <f t="shared" si="7"/>
        <v>372.78050000000002</v>
      </c>
    </row>
    <row r="43" spans="1:23">
      <c r="A43" s="166">
        <v>39691</v>
      </c>
      <c r="B43" s="167">
        <v>39694</v>
      </c>
      <c r="C43" s="44">
        <v>0.81330000000000002</v>
      </c>
      <c r="E43">
        <v>2.25</v>
      </c>
      <c r="F43" s="12">
        <v>7.1428571428571388</v>
      </c>
      <c r="G43" s="12">
        <v>28.571428571428584</v>
      </c>
      <c r="H43" s="33">
        <f t="shared" si="4"/>
        <v>179.93249999999998</v>
      </c>
      <c r="J43">
        <v>5.95</v>
      </c>
      <c r="K43">
        <v>0</v>
      </c>
      <c r="L43">
        <v>8.1818181818181728</v>
      </c>
      <c r="M43">
        <f t="shared" si="5"/>
        <v>475.82150000000001</v>
      </c>
      <c r="O43">
        <v>2.1</v>
      </c>
      <c r="P43">
        <v>23.529411764705884</v>
      </c>
      <c r="Q43">
        <v>31.25</v>
      </c>
      <c r="R43">
        <f t="shared" si="6"/>
        <v>167.93700000000001</v>
      </c>
      <c r="T43">
        <v>4.9000000000000004</v>
      </c>
      <c r="U43">
        <v>4.2553191489361808</v>
      </c>
      <c r="V43">
        <v>10.112359550561806</v>
      </c>
      <c r="W43">
        <f t="shared" si="7"/>
        <v>391.85300000000001</v>
      </c>
    </row>
    <row r="44" spans="1:23">
      <c r="A44" s="166">
        <v>39698</v>
      </c>
      <c r="B44" s="167">
        <v>39701</v>
      </c>
      <c r="C44" s="44">
        <v>0.80200000000000005</v>
      </c>
      <c r="E44">
        <v>2.25</v>
      </c>
      <c r="F44" s="12">
        <v>0</v>
      </c>
      <c r="G44" s="12">
        <v>25</v>
      </c>
      <c r="H44" s="33">
        <f t="shared" si="4"/>
        <v>182.99250000000001</v>
      </c>
      <c r="J44">
        <v>5.95</v>
      </c>
      <c r="K44">
        <v>0</v>
      </c>
      <c r="L44">
        <v>8.1818181818181728</v>
      </c>
      <c r="M44">
        <f t="shared" si="5"/>
        <v>483.91350000000006</v>
      </c>
      <c r="O44">
        <v>2.1</v>
      </c>
      <c r="P44">
        <v>0</v>
      </c>
      <c r="Q44">
        <v>23.529411764705884</v>
      </c>
      <c r="R44">
        <f t="shared" si="6"/>
        <v>170.79300000000001</v>
      </c>
      <c r="T44">
        <v>4.9000000000000004</v>
      </c>
      <c r="U44">
        <v>0</v>
      </c>
      <c r="V44">
        <v>3.1578947368421098</v>
      </c>
      <c r="W44">
        <f t="shared" si="7"/>
        <v>398.51700000000005</v>
      </c>
    </row>
    <row r="45" spans="1:23">
      <c r="A45" s="166">
        <v>39705</v>
      </c>
      <c r="B45" s="167">
        <v>39708</v>
      </c>
      <c r="C45" s="44">
        <v>0.79515000000000002</v>
      </c>
      <c r="E45">
        <v>2.2000000000000002</v>
      </c>
      <c r="F45" s="12">
        <v>-2.2222222222222143</v>
      </c>
      <c r="G45" s="12">
        <v>15.789473684210535</v>
      </c>
      <c r="H45" s="33">
        <f t="shared" si="4"/>
        <v>176.44000000000003</v>
      </c>
      <c r="J45">
        <v>6.05</v>
      </c>
      <c r="K45">
        <v>1.6806722689075571</v>
      </c>
      <c r="L45">
        <v>12.037037037037024</v>
      </c>
      <c r="M45">
        <f t="shared" si="5"/>
        <v>485.21000000000004</v>
      </c>
      <c r="O45">
        <v>2.1</v>
      </c>
      <c r="P45">
        <v>0</v>
      </c>
      <c r="Q45">
        <v>10.526315789473699</v>
      </c>
      <c r="R45">
        <f t="shared" si="6"/>
        <v>168.42000000000002</v>
      </c>
      <c r="T45">
        <v>5</v>
      </c>
      <c r="U45">
        <v>2.0408163265306172</v>
      </c>
      <c r="V45">
        <v>12.359550561797732</v>
      </c>
      <c r="W45">
        <f t="shared" si="7"/>
        <v>401</v>
      </c>
    </row>
    <row r="46" spans="1:23">
      <c r="A46" s="166">
        <v>39712</v>
      </c>
      <c r="B46" s="167">
        <v>39715</v>
      </c>
      <c r="C46" s="44">
        <v>0.79235</v>
      </c>
      <c r="E46">
        <v>2.15</v>
      </c>
      <c r="F46" s="12">
        <v>-2.2727272727272805</v>
      </c>
      <c r="G46" s="12">
        <v>4.8780487804878021</v>
      </c>
      <c r="H46" s="33">
        <f t="shared" si="4"/>
        <v>170.95724999999999</v>
      </c>
      <c r="J46">
        <v>5.9</v>
      </c>
      <c r="K46">
        <v>-2.4793388429751957</v>
      </c>
      <c r="L46">
        <v>9.2592592592592524</v>
      </c>
      <c r="M46">
        <f t="shared" si="5"/>
        <v>469.13850000000002</v>
      </c>
      <c r="O46">
        <v>2.1</v>
      </c>
      <c r="P46">
        <v>0</v>
      </c>
      <c r="Q46">
        <v>0</v>
      </c>
      <c r="R46">
        <f t="shared" si="6"/>
        <v>166.98150000000001</v>
      </c>
      <c r="T46">
        <v>4.9000000000000004</v>
      </c>
      <c r="U46">
        <v>-1.9999999999999858</v>
      </c>
      <c r="V46">
        <v>8.8888888888888999</v>
      </c>
      <c r="W46">
        <f t="shared" si="7"/>
        <v>389.62350000000004</v>
      </c>
    </row>
    <row r="47" spans="1:23">
      <c r="A47" s="166">
        <v>39719</v>
      </c>
      <c r="B47" s="167">
        <v>39722</v>
      </c>
      <c r="C47" s="44">
        <v>0.79190000000000005</v>
      </c>
      <c r="E47">
        <v>2.1</v>
      </c>
      <c r="F47" s="12">
        <v>-2.3255813953488342</v>
      </c>
      <c r="G47" s="12">
        <v>10.526315789473699</v>
      </c>
      <c r="H47" s="33">
        <f t="shared" si="4"/>
        <v>166.39350000000002</v>
      </c>
      <c r="J47">
        <v>5.85</v>
      </c>
      <c r="K47">
        <v>-0.8474576271186578</v>
      </c>
      <c r="L47">
        <v>9.3457943925233593</v>
      </c>
      <c r="M47">
        <f t="shared" si="5"/>
        <v>463.52474999999993</v>
      </c>
      <c r="O47">
        <v>2.0499999999999998</v>
      </c>
      <c r="P47">
        <v>-2.3809523809523938</v>
      </c>
      <c r="Q47">
        <v>7.8947368421052602</v>
      </c>
      <c r="R47">
        <f t="shared" si="6"/>
        <v>162.43174999999999</v>
      </c>
      <c r="T47">
        <v>4.9000000000000004</v>
      </c>
      <c r="U47">
        <v>0</v>
      </c>
      <c r="V47">
        <v>10.112359550561806</v>
      </c>
      <c r="W47">
        <f t="shared" si="7"/>
        <v>388.25150000000002</v>
      </c>
    </row>
    <row r="48" spans="1:23">
      <c r="A48" s="166">
        <v>39726</v>
      </c>
      <c r="B48" s="167">
        <v>39729</v>
      </c>
      <c r="C48" s="44">
        <v>0.78090000000000004</v>
      </c>
      <c r="E48">
        <v>2.2000000000000002</v>
      </c>
      <c r="F48" s="12">
        <v>4.7619047619047734</v>
      </c>
      <c r="G48" s="12">
        <v>12.820512820512846</v>
      </c>
      <c r="H48" s="33">
        <f t="shared" si="4"/>
        <v>174.21800000000002</v>
      </c>
      <c r="J48">
        <v>5.85</v>
      </c>
      <c r="K48">
        <v>0</v>
      </c>
      <c r="L48">
        <v>10.377358490566024</v>
      </c>
      <c r="M48">
        <f t="shared" si="5"/>
        <v>463.26150000000001</v>
      </c>
      <c r="O48">
        <v>2.1</v>
      </c>
      <c r="P48">
        <v>2.4390243902439011</v>
      </c>
      <c r="Q48">
        <v>5</v>
      </c>
      <c r="R48">
        <f t="shared" si="6"/>
        <v>166.29900000000001</v>
      </c>
      <c r="T48">
        <v>4.9000000000000004</v>
      </c>
      <c r="U48">
        <v>0</v>
      </c>
      <c r="V48">
        <v>11.36363636363636</v>
      </c>
      <c r="W48">
        <f t="shared" si="7"/>
        <v>388.03100000000006</v>
      </c>
    </row>
    <row r="49" spans="1:23">
      <c r="A49" s="166">
        <v>39733</v>
      </c>
      <c r="B49" s="167">
        <v>39736</v>
      </c>
      <c r="C49" s="44">
        <v>0.77615000000000001</v>
      </c>
      <c r="E49">
        <v>2.0499999999999998</v>
      </c>
      <c r="F49" s="12">
        <v>-6.8181818181818414</v>
      </c>
      <c r="G49" s="12">
        <v>0</v>
      </c>
      <c r="H49" s="33">
        <f t="shared" si="4"/>
        <v>160.08449999999999</v>
      </c>
      <c r="J49">
        <v>5.7</v>
      </c>
      <c r="K49">
        <v>-2.564102564102555</v>
      </c>
      <c r="L49">
        <v>8.5714285714285836</v>
      </c>
      <c r="M49">
        <f t="shared" si="5"/>
        <v>445.113</v>
      </c>
      <c r="O49">
        <v>2</v>
      </c>
      <c r="P49">
        <v>-4.7619047619047734</v>
      </c>
      <c r="Q49">
        <v>0</v>
      </c>
      <c r="R49">
        <f t="shared" si="6"/>
        <v>156.18</v>
      </c>
      <c r="T49">
        <v>4.75</v>
      </c>
      <c r="U49">
        <v>-3.0612244897959187</v>
      </c>
      <c r="V49">
        <v>9.1954022988505812</v>
      </c>
      <c r="W49">
        <f t="shared" si="7"/>
        <v>370.92750000000001</v>
      </c>
    </row>
    <row r="50" spans="1:23">
      <c r="A50" s="166">
        <v>39740</v>
      </c>
      <c r="B50" s="167">
        <v>39743</v>
      </c>
      <c r="C50" s="44">
        <v>0.78815000000000002</v>
      </c>
      <c r="E50">
        <v>2.25</v>
      </c>
      <c r="F50" s="12">
        <v>9.7560975609756184</v>
      </c>
      <c r="G50" s="12">
        <v>-2.173913043478251</v>
      </c>
      <c r="H50" s="33">
        <f t="shared" si="4"/>
        <v>174.63375000000002</v>
      </c>
      <c r="J50">
        <v>5.7</v>
      </c>
      <c r="K50">
        <v>0</v>
      </c>
      <c r="L50">
        <v>8.5714285714285836</v>
      </c>
      <c r="M50">
        <f t="shared" si="5"/>
        <v>442.40550000000002</v>
      </c>
      <c r="O50">
        <v>2.0499999999999998</v>
      </c>
      <c r="P50">
        <v>2.4999999999999858</v>
      </c>
      <c r="Q50">
        <v>-8.8888888888888999</v>
      </c>
      <c r="R50">
        <f t="shared" si="6"/>
        <v>159.11075</v>
      </c>
      <c r="T50">
        <v>4.75</v>
      </c>
      <c r="U50">
        <v>0</v>
      </c>
      <c r="V50">
        <v>9.1954022988505812</v>
      </c>
      <c r="W50">
        <f t="shared" si="7"/>
        <v>368.67124999999999</v>
      </c>
    </row>
    <row r="51" spans="1:23">
      <c r="A51" s="166">
        <v>39747</v>
      </c>
      <c r="B51" s="167">
        <v>39750</v>
      </c>
      <c r="C51" s="44">
        <v>0.79579999999999995</v>
      </c>
      <c r="E51">
        <v>2.2000000000000002</v>
      </c>
      <c r="F51" s="12">
        <v>-2.2222222222222143</v>
      </c>
      <c r="G51" s="12">
        <v>-2.2222222222222143</v>
      </c>
      <c r="H51" s="33">
        <f t="shared" si="4"/>
        <v>173.39300000000003</v>
      </c>
      <c r="J51">
        <v>5.7</v>
      </c>
      <c r="K51">
        <v>0</v>
      </c>
      <c r="L51">
        <v>9.6153846153846274</v>
      </c>
      <c r="M51">
        <f t="shared" si="5"/>
        <v>449.24550000000005</v>
      </c>
      <c r="O51">
        <v>2.0499999999999998</v>
      </c>
      <c r="P51">
        <v>0</v>
      </c>
      <c r="Q51">
        <v>-6.8181818181818414</v>
      </c>
      <c r="R51">
        <f t="shared" si="6"/>
        <v>161.57074999999998</v>
      </c>
      <c r="T51">
        <v>4.75</v>
      </c>
      <c r="U51">
        <v>0</v>
      </c>
      <c r="V51">
        <v>10.465116279069761</v>
      </c>
      <c r="W51">
        <f t="shared" si="7"/>
        <v>374.37124999999997</v>
      </c>
    </row>
    <row r="52" spans="1:23">
      <c r="A52" s="166">
        <v>39754</v>
      </c>
      <c r="B52" s="167">
        <v>39757</v>
      </c>
      <c r="C52" s="44">
        <v>0.80649999999999999</v>
      </c>
      <c r="E52">
        <v>2.4500000000000002</v>
      </c>
      <c r="F52" s="12">
        <v>11.36363636363636</v>
      </c>
      <c r="G52" s="12">
        <v>11.36363636363636</v>
      </c>
      <c r="H52" s="33">
        <f t="shared" si="4"/>
        <v>194.971</v>
      </c>
      <c r="J52">
        <v>5.65</v>
      </c>
      <c r="K52">
        <v>-0.87719298245613686</v>
      </c>
      <c r="L52">
        <v>9.708737864077662</v>
      </c>
      <c r="M52">
        <f t="shared" si="5"/>
        <v>449.62700000000001</v>
      </c>
      <c r="O52">
        <v>2.15</v>
      </c>
      <c r="P52">
        <v>4.8780487804878021</v>
      </c>
      <c r="Q52">
        <v>0</v>
      </c>
      <c r="R52">
        <f t="shared" si="6"/>
        <v>171.09699999999998</v>
      </c>
      <c r="T52">
        <v>4.7</v>
      </c>
      <c r="U52">
        <v>-1.0526315789473557</v>
      </c>
      <c r="V52">
        <v>10.588235294117652</v>
      </c>
      <c r="W52">
        <f t="shared" si="7"/>
        <v>374.02599999999995</v>
      </c>
    </row>
    <row r="53" spans="1:23">
      <c r="A53" s="166">
        <v>39761</v>
      </c>
      <c r="B53" s="167">
        <v>39764</v>
      </c>
      <c r="C53" s="44">
        <v>0.82310000000000005</v>
      </c>
      <c r="E53">
        <v>2.5499999999999998</v>
      </c>
      <c r="F53" s="12">
        <v>4.0816326530612059</v>
      </c>
      <c r="G53" s="12">
        <v>15.909090909090892</v>
      </c>
      <c r="H53" s="33">
        <f t="shared" si="4"/>
        <v>205.6575</v>
      </c>
      <c r="J53">
        <v>5.6</v>
      </c>
      <c r="K53">
        <v>-0.88495575221240586</v>
      </c>
      <c r="L53">
        <v>8.7378640776698973</v>
      </c>
      <c r="M53">
        <f t="shared" si="5"/>
        <v>451.64</v>
      </c>
      <c r="O53">
        <v>2.15</v>
      </c>
      <c r="P53">
        <v>0</v>
      </c>
      <c r="Q53">
        <v>0</v>
      </c>
      <c r="R53">
        <f t="shared" si="6"/>
        <v>173.39749999999998</v>
      </c>
      <c r="T53">
        <v>4.6500000000000004</v>
      </c>
      <c r="U53">
        <v>-1.0638297872340416</v>
      </c>
      <c r="V53">
        <v>9.4117647058823621</v>
      </c>
      <c r="W53">
        <f t="shared" si="7"/>
        <v>375.02250000000004</v>
      </c>
    </row>
    <row r="54" spans="1:23">
      <c r="A54" s="166">
        <v>39768</v>
      </c>
      <c r="B54" s="167">
        <v>39771</v>
      </c>
      <c r="C54" s="44">
        <v>0.83979999999999999</v>
      </c>
      <c r="E54">
        <v>2.5499999999999998</v>
      </c>
      <c r="F54" s="12">
        <v>0</v>
      </c>
      <c r="G54" s="12">
        <v>6.25</v>
      </c>
      <c r="H54" s="33">
        <f t="shared" si="4"/>
        <v>209.89049999999997</v>
      </c>
      <c r="J54">
        <v>5.6</v>
      </c>
      <c r="K54">
        <v>0</v>
      </c>
      <c r="L54">
        <v>8.7378640776698973</v>
      </c>
      <c r="M54">
        <f t="shared" si="5"/>
        <v>460.93599999999998</v>
      </c>
      <c r="O54">
        <v>2.15</v>
      </c>
      <c r="P54">
        <v>0</v>
      </c>
      <c r="Q54">
        <v>-8.5106382978723474</v>
      </c>
      <c r="R54">
        <f t="shared" si="6"/>
        <v>176.9665</v>
      </c>
      <c r="T54">
        <v>4.6500000000000004</v>
      </c>
      <c r="U54">
        <v>0</v>
      </c>
      <c r="V54">
        <v>9.4117647058823621</v>
      </c>
      <c r="W54">
        <f t="shared" si="7"/>
        <v>382.74150000000009</v>
      </c>
    </row>
    <row r="55" spans="1:23">
      <c r="A55" s="166">
        <v>39775</v>
      </c>
      <c r="B55" s="167">
        <v>39778</v>
      </c>
      <c r="C55" s="44">
        <v>0.84560000000000002</v>
      </c>
      <c r="E55">
        <v>2.5499999999999998</v>
      </c>
      <c r="F55" s="12">
        <v>0</v>
      </c>
      <c r="G55" s="12">
        <v>-1.923076923076934</v>
      </c>
      <c r="H55" s="33">
        <f t="shared" si="4"/>
        <v>214.14899999999997</v>
      </c>
      <c r="J55">
        <v>5.6</v>
      </c>
      <c r="K55">
        <v>0</v>
      </c>
      <c r="L55">
        <v>9.8039215686274588</v>
      </c>
      <c r="M55">
        <f t="shared" si="5"/>
        <v>470.28799999999995</v>
      </c>
      <c r="O55">
        <v>2.25</v>
      </c>
      <c r="P55">
        <v>4.6511627906976827</v>
      </c>
      <c r="Q55">
        <v>-6.25</v>
      </c>
      <c r="R55">
        <f t="shared" si="6"/>
        <v>188.95500000000001</v>
      </c>
      <c r="T55">
        <v>4.6500000000000004</v>
      </c>
      <c r="U55">
        <v>0</v>
      </c>
      <c r="V55">
        <v>10.714285714285722</v>
      </c>
      <c r="W55">
        <f t="shared" si="7"/>
        <v>390.50700000000001</v>
      </c>
    </row>
    <row r="56" spans="1:23">
      <c r="A56" s="166">
        <v>39782</v>
      </c>
      <c r="B56" s="167">
        <v>39785</v>
      </c>
      <c r="C56" s="44">
        <v>0.85475000000000001</v>
      </c>
      <c r="E56">
        <v>2.5499999999999998</v>
      </c>
      <c r="F56" s="12">
        <v>0</v>
      </c>
      <c r="G56" s="12">
        <v>-1.923076923076934</v>
      </c>
      <c r="H56" s="33">
        <f t="shared" si="4"/>
        <v>215.62799999999999</v>
      </c>
      <c r="J56">
        <v>5.6</v>
      </c>
      <c r="K56">
        <v>0</v>
      </c>
      <c r="L56">
        <v>10.891089108910876</v>
      </c>
      <c r="M56">
        <f t="shared" si="5"/>
        <v>473.536</v>
      </c>
      <c r="O56">
        <v>2.25</v>
      </c>
      <c r="P56">
        <v>0</v>
      </c>
      <c r="Q56">
        <v>-4.2553191489361808</v>
      </c>
      <c r="R56">
        <f t="shared" si="6"/>
        <v>190.26000000000002</v>
      </c>
      <c r="T56">
        <v>4.6500000000000004</v>
      </c>
      <c r="U56">
        <v>0</v>
      </c>
      <c r="V56">
        <v>12.048192771084331</v>
      </c>
      <c r="W56">
        <f t="shared" si="7"/>
        <v>393.20400000000001</v>
      </c>
    </row>
    <row r="57" spans="1:23">
      <c r="A57" s="166">
        <v>39789</v>
      </c>
      <c r="B57" s="167">
        <v>39792</v>
      </c>
      <c r="C57" s="44">
        <v>0.87324999999999997</v>
      </c>
      <c r="E57">
        <v>2.5499999999999998</v>
      </c>
      <c r="F57" s="12">
        <v>0</v>
      </c>
      <c r="G57" s="12">
        <v>6.25</v>
      </c>
      <c r="H57" s="33">
        <f t="shared" si="4"/>
        <v>217.96124999999998</v>
      </c>
      <c r="J57">
        <v>5.55</v>
      </c>
      <c r="K57">
        <v>-0.8928571428571388</v>
      </c>
      <c r="L57">
        <v>10.999999999999986</v>
      </c>
      <c r="M57">
        <f t="shared" si="5"/>
        <v>474.38624999999996</v>
      </c>
      <c r="O57">
        <v>2.25</v>
      </c>
      <c r="P57">
        <v>0</v>
      </c>
      <c r="Q57">
        <v>12.5</v>
      </c>
      <c r="R57">
        <f t="shared" si="6"/>
        <v>192.31874999999999</v>
      </c>
      <c r="T57">
        <v>4.5999999999999996</v>
      </c>
      <c r="U57">
        <v>-1.0752688172043179</v>
      </c>
      <c r="V57">
        <v>12.195121951219519</v>
      </c>
      <c r="W57">
        <f t="shared" si="7"/>
        <v>393.185</v>
      </c>
    </row>
    <row r="58" spans="1:23">
      <c r="A58" s="166">
        <v>39796</v>
      </c>
      <c r="B58" s="167">
        <v>39799</v>
      </c>
      <c r="C58" s="44">
        <v>0.91854999999999998</v>
      </c>
      <c r="E58">
        <v>2.4500000000000002</v>
      </c>
      <c r="F58" s="12">
        <v>-3.9215686274509665</v>
      </c>
      <c r="G58" s="12">
        <v>8.8888888888888999</v>
      </c>
      <c r="H58" s="33">
        <f t="shared" si="4"/>
        <v>213.94624999999999</v>
      </c>
      <c r="J58">
        <v>5.55</v>
      </c>
      <c r="K58">
        <v>0</v>
      </c>
      <c r="L58">
        <v>13.265306122448962</v>
      </c>
      <c r="M58">
        <f t="shared" si="5"/>
        <v>484.65374999999995</v>
      </c>
      <c r="O58">
        <v>2.2000000000000002</v>
      </c>
      <c r="P58">
        <v>-2.2222222222222143</v>
      </c>
      <c r="Q58">
        <v>12.820512820512846</v>
      </c>
      <c r="R58">
        <f t="shared" si="6"/>
        <v>192.11500000000001</v>
      </c>
      <c r="T58">
        <v>4.5999999999999996</v>
      </c>
      <c r="U58">
        <v>0</v>
      </c>
      <c r="V58">
        <v>14.999999999999986</v>
      </c>
      <c r="W58">
        <f t="shared" si="7"/>
        <v>401.69499999999994</v>
      </c>
    </row>
    <row r="59" spans="1:23">
      <c r="A59" s="166">
        <v>39803</v>
      </c>
      <c r="B59" s="167">
        <v>39806</v>
      </c>
      <c r="C59" s="44">
        <v>0.94930000000000003</v>
      </c>
      <c r="E59">
        <v>2.2000000000000002</v>
      </c>
      <c r="F59" s="12">
        <v>-10.204081632653057</v>
      </c>
      <c r="G59" s="12">
        <v>-2.2222222222222143</v>
      </c>
      <c r="H59" s="33">
        <f t="shared" si="4"/>
        <v>202.08099999999999</v>
      </c>
      <c r="J59">
        <v>5.65</v>
      </c>
      <c r="K59">
        <v>1.8018018018018012</v>
      </c>
      <c r="L59">
        <v>11.881188118811892</v>
      </c>
      <c r="M59">
        <f t="shared" si="5"/>
        <v>518.98075000000006</v>
      </c>
      <c r="O59">
        <v>2.1</v>
      </c>
      <c r="P59">
        <v>-4.5454545454545467</v>
      </c>
      <c r="Q59">
        <v>5</v>
      </c>
      <c r="R59">
        <f t="shared" si="6"/>
        <v>192.8955</v>
      </c>
      <c r="T59">
        <v>4.55</v>
      </c>
      <c r="U59">
        <v>-1.0869565217391255</v>
      </c>
      <c r="V59">
        <v>13.75</v>
      </c>
      <c r="W59">
        <f t="shared" si="7"/>
        <v>417.94024999999999</v>
      </c>
    </row>
    <row r="60" spans="1:23">
      <c r="A60" s="166">
        <v>39810</v>
      </c>
      <c r="B60" s="167">
        <v>39813</v>
      </c>
      <c r="C60" s="44">
        <v>0.95250000000000001</v>
      </c>
      <c r="E60">
        <v>1.95</v>
      </c>
      <c r="F60" s="12">
        <v>-11.363636363636374</v>
      </c>
      <c r="G60" s="12" t="e">
        <v>#DIV/0!</v>
      </c>
      <c r="H60" s="33">
        <f t="shared" si="4"/>
        <v>185.11349999999999</v>
      </c>
      <c r="J60">
        <v>5.65</v>
      </c>
      <c r="K60">
        <v>0</v>
      </c>
      <c r="L60" t="e">
        <v>#DIV/0!</v>
      </c>
      <c r="M60">
        <f t="shared" si="5"/>
        <v>536.35450000000003</v>
      </c>
      <c r="O60">
        <v>1.7</v>
      </c>
      <c r="P60">
        <v>-19.047619047619051</v>
      </c>
      <c r="Q60" t="e">
        <v>#DIV/0!</v>
      </c>
      <c r="R60">
        <f t="shared" si="6"/>
        <v>161.381</v>
      </c>
      <c r="T60">
        <v>4.5999999999999996</v>
      </c>
      <c r="U60">
        <v>1.098901098901095</v>
      </c>
      <c r="V60" t="e">
        <v>#DIV/0!</v>
      </c>
      <c r="W60">
        <f t="shared" si="7"/>
        <v>436.67799999999994</v>
      </c>
    </row>
    <row r="61" spans="1:23">
      <c r="A61" s="166">
        <v>39824</v>
      </c>
      <c r="B61" s="165">
        <v>39820</v>
      </c>
      <c r="C61" s="20">
        <v>0.89954999999999996</v>
      </c>
      <c r="D61" s="21"/>
      <c r="E61" s="21"/>
      <c r="F61" s="36"/>
      <c r="G61" s="36"/>
      <c r="H61" s="33">
        <f t="shared" ref="H61" si="8">(E61*C61)*100</f>
        <v>0</v>
      </c>
      <c r="I61" s="21"/>
      <c r="J61" s="21"/>
      <c r="K61" s="21"/>
      <c r="L61" s="21"/>
      <c r="M61" s="21"/>
      <c r="N61" s="21"/>
      <c r="O61" s="21"/>
      <c r="P61" s="21"/>
      <c r="Q61" s="21"/>
      <c r="R61">
        <f t="shared" ref="R61" si="9">(O61*C61)*100</f>
        <v>0</v>
      </c>
      <c r="S61" s="21"/>
      <c r="T61" s="21"/>
      <c r="U61" s="21"/>
      <c r="V61" s="21"/>
      <c r="W61">
        <f t="shared" ref="W61" si="10">(T61*C61)*100</f>
        <v>0</v>
      </c>
    </row>
    <row r="62" spans="1:23">
      <c r="A62" s="166">
        <v>39831</v>
      </c>
      <c r="B62" s="165">
        <v>39827</v>
      </c>
      <c r="C62" s="20">
        <v>0.89787099999999997</v>
      </c>
      <c r="D62" s="21"/>
      <c r="E62" s="13">
        <v>2.5499999999999998</v>
      </c>
      <c r="F62" s="32" t="e">
        <v>#DIV/0!</v>
      </c>
      <c r="G62" s="36">
        <v>10.869565217391312</v>
      </c>
      <c r="H62" s="33">
        <f>(E62*C62)*100</f>
        <v>228.95710499999998</v>
      </c>
      <c r="I62" s="13"/>
      <c r="J62" s="13">
        <v>5.95</v>
      </c>
      <c r="K62" s="22" t="e">
        <v>#DIV/0!</v>
      </c>
      <c r="L62" s="23">
        <v>9.1743119266054975</v>
      </c>
      <c r="M62" s="24">
        <v>534.23324500000001</v>
      </c>
      <c r="N62" s="13"/>
      <c r="O62" s="13">
        <v>2.2000000000000002</v>
      </c>
      <c r="P62" s="22" t="e">
        <v>#DIV/0!</v>
      </c>
      <c r="Q62" s="22">
        <v>15.789473684210535</v>
      </c>
      <c r="R62" s="25">
        <v>197.53162000000003</v>
      </c>
      <c r="S62" s="25"/>
      <c r="T62" s="13">
        <v>5.0999999999999996</v>
      </c>
      <c r="U62" s="22" t="e">
        <v>#DIV/0!</v>
      </c>
      <c r="V62" s="22">
        <v>15.909090909090892</v>
      </c>
      <c r="W62" s="26">
        <v>457.91420999999997</v>
      </c>
    </row>
    <row r="63" spans="1:23">
      <c r="A63" s="166">
        <v>39838</v>
      </c>
      <c r="B63" s="165">
        <v>39834</v>
      </c>
      <c r="C63" s="20">
        <v>0.92645699999999997</v>
      </c>
      <c r="D63" s="21"/>
      <c r="E63" s="13">
        <v>2.65</v>
      </c>
      <c r="F63" s="32">
        <v>3.9215686274509949</v>
      </c>
      <c r="G63" s="36">
        <v>20.454545454545439</v>
      </c>
      <c r="H63" s="33">
        <v>245.51110499999999</v>
      </c>
      <c r="I63" s="13"/>
      <c r="J63" s="13">
        <v>5.95</v>
      </c>
      <c r="K63" s="22">
        <v>0</v>
      </c>
      <c r="L63" s="23">
        <v>10.18518518518519</v>
      </c>
      <c r="M63" s="24">
        <v>551.24191500000006</v>
      </c>
      <c r="N63" s="13"/>
      <c r="O63" s="13">
        <v>2.4</v>
      </c>
      <c r="P63" s="22">
        <v>9.0909090909090793</v>
      </c>
      <c r="Q63" s="22">
        <v>29.729729729729712</v>
      </c>
      <c r="R63" s="25">
        <v>222.34968000000001</v>
      </c>
      <c r="S63" s="25"/>
      <c r="T63" s="13">
        <v>5.0999999999999996</v>
      </c>
      <c r="U63" s="22">
        <v>0</v>
      </c>
      <c r="V63" s="22">
        <v>18.604651162790688</v>
      </c>
      <c r="W63" s="26">
        <v>472.49306999999999</v>
      </c>
    </row>
    <row r="64" spans="1:23">
      <c r="A64" s="166">
        <v>39845</v>
      </c>
      <c r="B64" s="165">
        <v>39841</v>
      </c>
      <c r="C64" s="20">
        <v>0.92194299999999996</v>
      </c>
      <c r="D64" s="21"/>
      <c r="E64" s="13">
        <v>2.25</v>
      </c>
      <c r="F64" s="32">
        <v>-15.094339622641513</v>
      </c>
      <c r="G64" s="36">
        <v>7.1428571428571388</v>
      </c>
      <c r="H64" s="33">
        <v>207.437175</v>
      </c>
      <c r="I64" s="13"/>
      <c r="J64" s="13">
        <v>5.55</v>
      </c>
      <c r="K64" s="22">
        <v>-6.7226890756302566</v>
      </c>
      <c r="L64" s="23">
        <v>4.7169811320754889</v>
      </c>
      <c r="M64" s="24">
        <v>511.67836499999993</v>
      </c>
      <c r="N64" s="13"/>
      <c r="O64" s="13">
        <v>2.1</v>
      </c>
      <c r="P64" s="22">
        <v>-12.499999999999986</v>
      </c>
      <c r="Q64" s="22">
        <v>16.666666666666671</v>
      </c>
      <c r="R64" s="25">
        <v>193.60802999999999</v>
      </c>
      <c r="S64" s="25"/>
      <c r="T64" s="13">
        <v>4.7</v>
      </c>
      <c r="U64" s="22">
        <v>-7.8431372549019613</v>
      </c>
      <c r="V64" s="22">
        <v>10.588235294117652</v>
      </c>
      <c r="W64" s="26">
        <v>433.31321000000003</v>
      </c>
    </row>
    <row r="65" spans="1:23">
      <c r="A65" s="166">
        <v>39852</v>
      </c>
      <c r="B65" s="165">
        <v>39848</v>
      </c>
      <c r="C65" s="20">
        <v>0.887629</v>
      </c>
      <c r="D65" s="21"/>
      <c r="E65" s="13">
        <v>2.15</v>
      </c>
      <c r="F65" s="32">
        <v>-4.4444444444444571</v>
      </c>
      <c r="G65" s="36">
        <v>-4.4444444444444571</v>
      </c>
      <c r="H65" s="33">
        <v>190.84023500000001</v>
      </c>
      <c r="I65" s="13"/>
      <c r="J65" s="13">
        <v>5.45</v>
      </c>
      <c r="K65" s="22">
        <v>-1.8018018018018012</v>
      </c>
      <c r="L65" s="23">
        <v>6.862745098039241</v>
      </c>
      <c r="M65" s="24">
        <v>483.75780500000002</v>
      </c>
      <c r="N65" s="13"/>
      <c r="O65" s="13">
        <v>2</v>
      </c>
      <c r="P65" s="22">
        <v>-4.7619047619047734</v>
      </c>
      <c r="Q65" s="22">
        <v>0</v>
      </c>
      <c r="R65" s="25">
        <v>177.5258</v>
      </c>
      <c r="S65" s="25"/>
      <c r="T65" s="13">
        <v>4.5999999999999996</v>
      </c>
      <c r="U65" s="22">
        <v>-2.1276595744680975</v>
      </c>
      <c r="V65" s="22">
        <v>10.843373493975889</v>
      </c>
      <c r="W65" s="26">
        <v>408.30934000000002</v>
      </c>
    </row>
    <row r="66" spans="1:23">
      <c r="A66" s="166">
        <v>39859</v>
      </c>
      <c r="B66" s="165">
        <v>39855</v>
      </c>
      <c r="C66" s="20">
        <v>0.88428600000000002</v>
      </c>
      <c r="D66" s="21"/>
      <c r="E66" s="13">
        <v>2.35</v>
      </c>
      <c r="F66" s="32">
        <v>9.3023255813953654</v>
      </c>
      <c r="G66" s="36">
        <v>4.4444444444444571</v>
      </c>
      <c r="H66" s="33">
        <v>207.80721</v>
      </c>
      <c r="I66" s="13"/>
      <c r="J66" s="13">
        <v>5.65</v>
      </c>
      <c r="K66" s="22">
        <v>3.6697247706422047</v>
      </c>
      <c r="L66" s="23">
        <v>10.784313725490208</v>
      </c>
      <c r="M66" s="24">
        <v>499.62159000000003</v>
      </c>
      <c r="N66" s="13"/>
      <c r="O66" s="13">
        <v>2.2000000000000002</v>
      </c>
      <c r="P66" s="22">
        <v>10.000000000000014</v>
      </c>
      <c r="Q66" s="22">
        <v>10.000000000000014</v>
      </c>
      <c r="R66" s="25">
        <v>194.54292000000001</v>
      </c>
      <c r="S66" s="25"/>
      <c r="T66" s="13">
        <v>4.7</v>
      </c>
      <c r="U66" s="22">
        <v>2.1739130434782652</v>
      </c>
      <c r="V66" s="22">
        <v>14.634146341463435</v>
      </c>
      <c r="W66" s="26">
        <v>415.61442</v>
      </c>
    </row>
    <row r="67" spans="1:23">
      <c r="A67" s="166">
        <v>39866</v>
      </c>
      <c r="B67" s="165">
        <v>39862</v>
      </c>
      <c r="C67" s="20">
        <v>0.88466400000000001</v>
      </c>
      <c r="D67" s="21"/>
      <c r="E67" s="13">
        <v>2.35</v>
      </c>
      <c r="F67" s="32">
        <v>0</v>
      </c>
      <c r="G67" s="36">
        <v>0</v>
      </c>
      <c r="H67" s="33">
        <v>207.89604000000003</v>
      </c>
      <c r="I67" s="13"/>
      <c r="J67" s="13">
        <v>5.65</v>
      </c>
      <c r="K67" s="22">
        <v>0</v>
      </c>
      <c r="L67" s="23">
        <v>13.000000000000014</v>
      </c>
      <c r="M67" s="24">
        <v>499.83516000000003</v>
      </c>
      <c r="N67" s="13"/>
      <c r="O67" s="13">
        <v>2.2000000000000002</v>
      </c>
      <c r="P67" s="22">
        <v>0</v>
      </c>
      <c r="Q67" s="22">
        <v>4.7619047619047734</v>
      </c>
      <c r="R67" s="25">
        <v>194.62608</v>
      </c>
      <c r="S67" s="25"/>
      <c r="T67" s="13">
        <v>4.7</v>
      </c>
      <c r="U67" s="22">
        <v>0</v>
      </c>
      <c r="V67" s="22">
        <v>17.5</v>
      </c>
      <c r="W67" s="26">
        <v>415.79208000000006</v>
      </c>
    </row>
    <row r="68" spans="1:23">
      <c r="A68" s="166">
        <v>39873</v>
      </c>
      <c r="B68" s="165">
        <v>39869</v>
      </c>
      <c r="C68" s="20">
        <v>0.88637100000000002</v>
      </c>
      <c r="D68" s="21"/>
      <c r="E68" s="13">
        <v>2.4500000000000002</v>
      </c>
      <c r="F68" s="32">
        <v>4.2553191489361808</v>
      </c>
      <c r="G68" s="36">
        <v>4.2553191489361808</v>
      </c>
      <c r="H68" s="33">
        <v>217.16089500000004</v>
      </c>
      <c r="I68" s="13"/>
      <c r="J68" s="13">
        <v>5.45</v>
      </c>
      <c r="K68" s="22">
        <v>-3.5398230088495666</v>
      </c>
      <c r="L68" s="23">
        <v>9.0000000000000142</v>
      </c>
      <c r="M68" s="24">
        <v>483.07219500000002</v>
      </c>
      <c r="N68" s="13"/>
      <c r="O68" s="13">
        <v>2.4</v>
      </c>
      <c r="P68" s="22">
        <v>9.0909090909090793</v>
      </c>
      <c r="Q68" s="22">
        <v>14.285714285714278</v>
      </c>
      <c r="R68" s="25">
        <v>212.72904000000003</v>
      </c>
      <c r="S68" s="25"/>
      <c r="T68" s="13">
        <v>4.6500000000000004</v>
      </c>
      <c r="U68" s="22">
        <v>-1.0638297872340416</v>
      </c>
      <c r="V68" s="22">
        <v>16.250000000000014</v>
      </c>
      <c r="W68" s="26">
        <v>412.1625150000001</v>
      </c>
    </row>
    <row r="69" spans="1:23">
      <c r="A69" s="166">
        <v>39880</v>
      </c>
      <c r="B69" s="165">
        <v>39876</v>
      </c>
      <c r="C69" s="20">
        <v>0.89180700000000002</v>
      </c>
      <c r="D69" s="21"/>
      <c r="E69" s="13">
        <v>2.4500000000000002</v>
      </c>
      <c r="F69" s="32">
        <v>0</v>
      </c>
      <c r="G69" s="36">
        <v>4.2553191489361808</v>
      </c>
      <c r="H69" s="33">
        <v>218.492715</v>
      </c>
      <c r="I69" s="13"/>
      <c r="J69" s="13">
        <v>5.45</v>
      </c>
      <c r="K69" s="22">
        <v>0</v>
      </c>
      <c r="L69" s="23">
        <v>9.0000000000000142</v>
      </c>
      <c r="M69" s="24">
        <v>486.03481499999998</v>
      </c>
      <c r="N69" s="13"/>
      <c r="O69" s="13">
        <v>2.2999999999999998</v>
      </c>
      <c r="P69" s="22">
        <v>-4.1666666666666714</v>
      </c>
      <c r="Q69" s="22">
        <v>9.5238095238095184</v>
      </c>
      <c r="R69" s="25">
        <v>205.11561</v>
      </c>
      <c r="S69" s="25"/>
      <c r="T69" s="13">
        <v>4.6500000000000004</v>
      </c>
      <c r="U69" s="22">
        <v>0</v>
      </c>
      <c r="V69" s="22">
        <v>16.250000000000014</v>
      </c>
      <c r="W69" s="26">
        <v>414.69025499999998</v>
      </c>
    </row>
    <row r="70" spans="1:23">
      <c r="A70" s="166">
        <v>39887</v>
      </c>
      <c r="B70" s="165">
        <v>39883</v>
      </c>
      <c r="C70" s="20">
        <v>0.91779999999999995</v>
      </c>
      <c r="D70" s="21"/>
      <c r="E70" s="13">
        <v>2.4500000000000002</v>
      </c>
      <c r="F70" s="32">
        <v>0</v>
      </c>
      <c r="G70" s="36">
        <v>-1.9999999999999858</v>
      </c>
      <c r="H70" s="33">
        <v>224.86100000000002</v>
      </c>
      <c r="I70" s="13"/>
      <c r="J70" s="13">
        <v>5.55</v>
      </c>
      <c r="K70" s="22">
        <v>1.8348623853210881</v>
      </c>
      <c r="L70" s="23">
        <v>4.7169811320754889</v>
      </c>
      <c r="M70" s="24">
        <v>509.37899999999996</v>
      </c>
      <c r="N70" s="13"/>
      <c r="O70" s="13">
        <v>2.2999999999999998</v>
      </c>
      <c r="P70" s="22">
        <v>0</v>
      </c>
      <c r="Q70" s="22">
        <v>6.9767441860465027</v>
      </c>
      <c r="R70" s="25">
        <v>211.09399999999999</v>
      </c>
      <c r="S70" s="25"/>
      <c r="T70" s="13">
        <v>4.6500000000000004</v>
      </c>
      <c r="U70" s="22">
        <v>0</v>
      </c>
      <c r="V70" s="22">
        <v>8.1395348837209411</v>
      </c>
      <c r="W70" s="26">
        <v>426.77700000000004</v>
      </c>
    </row>
    <row r="71" spans="1:23">
      <c r="A71" s="166">
        <v>39894</v>
      </c>
      <c r="B71" s="165">
        <v>39890</v>
      </c>
      <c r="C71" s="20">
        <v>0.93252100000000004</v>
      </c>
      <c r="D71" s="21"/>
      <c r="E71" s="13">
        <v>2.4500000000000002</v>
      </c>
      <c r="F71" s="32">
        <v>0</v>
      </c>
      <c r="G71" s="36">
        <v>2.0833333333333428</v>
      </c>
      <c r="H71" s="33">
        <v>228.467645</v>
      </c>
      <c r="I71" s="13"/>
      <c r="J71" s="13">
        <v>5.55</v>
      </c>
      <c r="K71" s="22">
        <v>0</v>
      </c>
      <c r="L71" s="23">
        <v>2.7777777777777715</v>
      </c>
      <c r="M71" s="24">
        <v>517.54915500000004</v>
      </c>
      <c r="N71" s="13"/>
      <c r="O71" s="13">
        <v>2.2999999999999998</v>
      </c>
      <c r="P71" s="22">
        <v>0</v>
      </c>
      <c r="Q71" s="22">
        <v>6.9767441860465027</v>
      </c>
      <c r="R71" s="25">
        <v>214.47983000000002</v>
      </c>
      <c r="S71" s="25"/>
      <c r="T71" s="13">
        <v>4.6500000000000004</v>
      </c>
      <c r="U71" s="22">
        <v>0</v>
      </c>
      <c r="V71" s="22">
        <v>5.681818181818187</v>
      </c>
      <c r="W71" s="26">
        <v>433.62226500000008</v>
      </c>
    </row>
    <row r="72" spans="1:23">
      <c r="A72" s="166">
        <v>39901</v>
      </c>
      <c r="B72" s="165">
        <v>39897</v>
      </c>
      <c r="C72" s="20">
        <v>0.92891400000000002</v>
      </c>
      <c r="D72" s="21"/>
      <c r="E72" s="13">
        <v>2.4500000000000002</v>
      </c>
      <c r="F72" s="32">
        <v>0</v>
      </c>
      <c r="G72" s="36">
        <v>6.5217391304347956</v>
      </c>
      <c r="H72" s="33">
        <v>227.58393000000004</v>
      </c>
      <c r="I72" s="13"/>
      <c r="J72" s="13">
        <v>5.5</v>
      </c>
      <c r="K72" s="22">
        <v>-0.90090090090090769</v>
      </c>
      <c r="L72" s="23">
        <v>1.8518518518518334</v>
      </c>
      <c r="M72" s="24">
        <v>510.90270000000004</v>
      </c>
      <c r="N72" s="13"/>
      <c r="O72" s="13">
        <v>2.2000000000000002</v>
      </c>
      <c r="P72" s="22">
        <v>-4.347826086956502</v>
      </c>
      <c r="Q72" s="22">
        <v>2.3255813953488484</v>
      </c>
      <c r="R72" s="25">
        <v>204.36108000000002</v>
      </c>
      <c r="S72" s="25"/>
      <c r="T72" s="13">
        <v>4.5999999999999996</v>
      </c>
      <c r="U72" s="22">
        <v>-1.0752688172043179</v>
      </c>
      <c r="V72" s="22">
        <v>4.5454545454545183</v>
      </c>
      <c r="W72" s="26">
        <v>427.30043999999998</v>
      </c>
    </row>
    <row r="73" spans="1:23">
      <c r="A73" s="166">
        <v>39908</v>
      </c>
      <c r="B73" s="165">
        <v>39904</v>
      </c>
      <c r="C73" s="20">
        <v>0.91999399999999998</v>
      </c>
      <c r="D73" s="21"/>
      <c r="E73" s="13">
        <v>2.15</v>
      </c>
      <c r="F73" s="32">
        <v>-12.244897959183689</v>
      </c>
      <c r="G73" s="36">
        <v>-6.5217391304347814</v>
      </c>
      <c r="H73" s="33">
        <v>197.79870999999997</v>
      </c>
      <c r="I73" s="13"/>
      <c r="J73" s="13">
        <v>5.45</v>
      </c>
      <c r="K73" s="22">
        <v>-0.90909090909090651</v>
      </c>
      <c r="L73" s="23">
        <v>0.92592592592592382</v>
      </c>
      <c r="M73" s="24">
        <v>501.39672999999999</v>
      </c>
      <c r="N73" s="13"/>
      <c r="O73" s="13">
        <v>2</v>
      </c>
      <c r="P73" s="22">
        <v>-9.0909090909090935</v>
      </c>
      <c r="Q73" s="22">
        <v>-6.9767441860465169</v>
      </c>
      <c r="R73" s="25">
        <v>183.99879999999999</v>
      </c>
      <c r="S73" s="25"/>
      <c r="T73" s="13">
        <v>4.5999999999999996</v>
      </c>
      <c r="U73" s="22">
        <v>0</v>
      </c>
      <c r="V73" s="22">
        <v>4.5454545454545183</v>
      </c>
      <c r="W73" s="26">
        <v>423.19723999999991</v>
      </c>
    </row>
    <row r="74" spans="1:23">
      <c r="A74" s="166">
        <v>39915</v>
      </c>
      <c r="B74" s="165">
        <v>39911</v>
      </c>
      <c r="C74" s="20">
        <v>0.904586</v>
      </c>
      <c r="D74" s="21"/>
      <c r="E74" s="13">
        <v>2.0499999999999998</v>
      </c>
      <c r="F74" s="32">
        <v>-4.6511627906976827</v>
      </c>
      <c r="G74" s="36">
        <v>-2.3809523809523938</v>
      </c>
      <c r="H74" s="33">
        <v>185.44012999999998</v>
      </c>
      <c r="I74" s="13"/>
      <c r="J74" s="13">
        <v>5.45</v>
      </c>
      <c r="K74" s="22">
        <v>0</v>
      </c>
      <c r="L74" s="23">
        <v>3.8095238095238244</v>
      </c>
      <c r="M74" s="24">
        <v>492.99937</v>
      </c>
      <c r="N74" s="13"/>
      <c r="O74" s="13">
        <v>2</v>
      </c>
      <c r="P74" s="22">
        <v>0</v>
      </c>
      <c r="Q74" s="22">
        <v>11.111111111111114</v>
      </c>
      <c r="R74" s="25">
        <v>180.91720000000001</v>
      </c>
      <c r="S74" s="25"/>
      <c r="T74" s="13">
        <v>4.5999999999999996</v>
      </c>
      <c r="U74" s="22">
        <v>0</v>
      </c>
      <c r="V74" s="22">
        <v>9.5238095238095184</v>
      </c>
      <c r="W74" s="26">
        <v>416.10955999999993</v>
      </c>
    </row>
    <row r="75" spans="1:23">
      <c r="A75" s="166">
        <v>39922</v>
      </c>
      <c r="B75" s="165">
        <v>39918</v>
      </c>
      <c r="C75" s="20">
        <v>0.89051400000000003</v>
      </c>
      <c r="D75" s="21"/>
      <c r="E75" s="13">
        <v>2</v>
      </c>
      <c r="F75" s="32">
        <v>-2.4390243902438868</v>
      </c>
      <c r="G75" s="36">
        <v>-4.7619047619047734</v>
      </c>
      <c r="H75" s="33">
        <v>178.1028</v>
      </c>
      <c r="I75" s="13"/>
      <c r="J75" s="13">
        <v>5.75</v>
      </c>
      <c r="K75" s="22">
        <v>5.5045871559632928</v>
      </c>
      <c r="L75" s="23">
        <v>9.5238095238095326</v>
      </c>
      <c r="M75" s="24">
        <v>512.04555000000005</v>
      </c>
      <c r="N75" s="13"/>
      <c r="O75" s="13">
        <v>1.9</v>
      </c>
      <c r="P75" s="22">
        <v>-5</v>
      </c>
      <c r="Q75" s="22">
        <v>5.5555555555555571</v>
      </c>
      <c r="R75" s="25">
        <v>169.19766000000001</v>
      </c>
      <c r="S75" s="25"/>
      <c r="T75" s="13">
        <v>4.9000000000000004</v>
      </c>
      <c r="U75" s="22">
        <v>6.5217391304347956</v>
      </c>
      <c r="V75" s="22">
        <v>16.666666666666671</v>
      </c>
      <c r="W75" s="26">
        <v>436.3518600000001</v>
      </c>
    </row>
    <row r="76" spans="1:23">
      <c r="A76" s="166">
        <v>39929</v>
      </c>
      <c r="B76" s="165">
        <v>39925</v>
      </c>
      <c r="C76" s="20">
        <v>0.89400000000000002</v>
      </c>
      <c r="D76" s="21"/>
      <c r="E76" s="13">
        <v>2</v>
      </c>
      <c r="F76" s="32">
        <v>0</v>
      </c>
      <c r="G76" s="36">
        <v>-4.7619047619047734</v>
      </c>
      <c r="H76" s="33">
        <v>178.8</v>
      </c>
      <c r="I76" s="13"/>
      <c r="J76" s="13">
        <v>5.75</v>
      </c>
      <c r="K76" s="22">
        <v>0</v>
      </c>
      <c r="L76" s="23">
        <v>7.476635514018696</v>
      </c>
      <c r="M76" s="24">
        <v>514.05000000000007</v>
      </c>
      <c r="N76" s="13"/>
      <c r="O76" s="13">
        <v>1.9</v>
      </c>
      <c r="P76" s="22">
        <v>0</v>
      </c>
      <c r="Q76" s="22">
        <v>5.5555555555555571</v>
      </c>
      <c r="R76" s="25">
        <v>169.85999999999999</v>
      </c>
      <c r="S76" s="25"/>
      <c r="T76" s="13">
        <v>4.9000000000000004</v>
      </c>
      <c r="U76" s="22">
        <v>0</v>
      </c>
      <c r="V76" s="22">
        <v>13.95348837209302</v>
      </c>
      <c r="W76" s="26">
        <v>438.06</v>
      </c>
    </row>
    <row r="77" spans="1:23">
      <c r="A77" s="166">
        <v>39936</v>
      </c>
      <c r="B77" s="165">
        <v>39932</v>
      </c>
      <c r="C77" s="20">
        <v>0.89655700000000005</v>
      </c>
      <c r="D77" s="21"/>
      <c r="E77" s="13">
        <v>2</v>
      </c>
      <c r="F77" s="32">
        <v>0</v>
      </c>
      <c r="G77" s="36">
        <v>-2.4390243902438868</v>
      </c>
      <c r="H77" s="33">
        <v>179.31140000000002</v>
      </c>
      <c r="I77" s="13"/>
      <c r="J77" s="13">
        <v>5.75</v>
      </c>
      <c r="K77" s="22">
        <v>0</v>
      </c>
      <c r="L77" s="23">
        <v>7.476635514018696</v>
      </c>
      <c r="M77" s="24">
        <v>515.52027499999997</v>
      </c>
      <c r="N77" s="13"/>
      <c r="O77" s="13">
        <v>1.9</v>
      </c>
      <c r="P77" s="22">
        <v>0</v>
      </c>
      <c r="Q77" s="22">
        <v>5.5555555555555571</v>
      </c>
      <c r="R77" s="25">
        <v>170.34583000000001</v>
      </c>
      <c r="S77" s="25"/>
      <c r="T77" s="13">
        <v>4.9000000000000004</v>
      </c>
      <c r="U77" s="22">
        <v>0</v>
      </c>
      <c r="V77" s="22">
        <v>13.95348837209302</v>
      </c>
      <c r="W77" s="26">
        <v>439.31293000000011</v>
      </c>
    </row>
    <row r="78" spans="1:23">
      <c r="A78" s="166">
        <v>39943</v>
      </c>
      <c r="B78" s="165">
        <v>39939</v>
      </c>
      <c r="C78" s="20">
        <v>0.88873599999999997</v>
      </c>
      <c r="D78" s="21"/>
      <c r="E78" s="13">
        <v>1.95</v>
      </c>
      <c r="F78" s="32">
        <v>-2.5</v>
      </c>
      <c r="G78" s="36">
        <v>-4.8780487804878021</v>
      </c>
      <c r="H78" s="33">
        <v>173.30351999999999</v>
      </c>
      <c r="I78" s="13"/>
      <c r="J78" s="13">
        <v>5.65</v>
      </c>
      <c r="K78" s="22">
        <v>-1.7391304347825951</v>
      </c>
      <c r="L78" s="23">
        <v>5.6074766355140468</v>
      </c>
      <c r="M78" s="24">
        <v>502.13584000000003</v>
      </c>
      <c r="N78" s="13"/>
      <c r="O78" s="13">
        <v>1.85</v>
      </c>
      <c r="P78" s="22">
        <v>-2.6315789473684106</v>
      </c>
      <c r="Q78" s="22">
        <v>2.7777777777777857</v>
      </c>
      <c r="R78" s="25">
        <v>164.41616000000002</v>
      </c>
      <c r="S78" s="25"/>
      <c r="T78" s="13">
        <v>4.8</v>
      </c>
      <c r="U78" s="22">
        <v>-2.0408163265306314</v>
      </c>
      <c r="V78" s="22">
        <v>11.627906976744185</v>
      </c>
      <c r="W78" s="26">
        <v>426.59327999999999</v>
      </c>
    </row>
    <row r="79" spans="1:23">
      <c r="A79" s="166">
        <v>39950</v>
      </c>
      <c r="B79" s="165">
        <v>39946</v>
      </c>
      <c r="C79" s="20">
        <v>0.89451400000000003</v>
      </c>
      <c r="D79" s="21"/>
      <c r="E79" s="13">
        <v>2</v>
      </c>
      <c r="F79" s="32">
        <v>2.5641025641025834</v>
      </c>
      <c r="G79" s="36">
        <v>0</v>
      </c>
      <c r="H79" s="33">
        <v>178.90280000000001</v>
      </c>
      <c r="I79" s="13"/>
      <c r="J79" s="13">
        <v>5.85</v>
      </c>
      <c r="K79" s="22">
        <v>3.5398230088495382</v>
      </c>
      <c r="L79" s="23">
        <v>1.7391304347825951</v>
      </c>
      <c r="M79" s="24">
        <v>523.29068999999993</v>
      </c>
      <c r="N79" s="13"/>
      <c r="O79" s="13">
        <v>1.85</v>
      </c>
      <c r="P79" s="22">
        <v>0</v>
      </c>
      <c r="Q79" s="22">
        <v>2.7777777777777857</v>
      </c>
      <c r="R79" s="25">
        <v>165.48509000000001</v>
      </c>
      <c r="S79" s="25"/>
      <c r="T79" s="13">
        <v>4.9000000000000004</v>
      </c>
      <c r="U79" s="22">
        <v>2.0833333333333428</v>
      </c>
      <c r="V79" s="22">
        <v>11.36363636363636</v>
      </c>
      <c r="W79" s="26">
        <v>438.31186000000002</v>
      </c>
    </row>
    <row r="80" spans="1:23">
      <c r="A80" s="166">
        <v>39957</v>
      </c>
      <c r="B80" s="165">
        <v>39953</v>
      </c>
      <c r="C80" s="20">
        <v>0.88145700000000005</v>
      </c>
      <c r="D80" s="21"/>
      <c r="E80" s="13">
        <v>2</v>
      </c>
      <c r="F80" s="32">
        <v>0</v>
      </c>
      <c r="G80" s="36">
        <v>0</v>
      </c>
      <c r="H80" s="33">
        <v>176.29140000000001</v>
      </c>
      <c r="I80" s="13"/>
      <c r="J80" s="13">
        <v>5.85</v>
      </c>
      <c r="K80" s="22">
        <v>0</v>
      </c>
      <c r="L80" s="23">
        <v>1.7391304347825951</v>
      </c>
      <c r="M80" s="24">
        <v>515.65234499999997</v>
      </c>
      <c r="N80" s="13"/>
      <c r="O80" s="13">
        <v>1.85</v>
      </c>
      <c r="P80" s="22">
        <v>0</v>
      </c>
      <c r="Q80" s="22">
        <v>2.7777777777777857</v>
      </c>
      <c r="R80" s="25">
        <v>163.06954500000001</v>
      </c>
      <c r="S80" s="25"/>
      <c r="T80" s="13">
        <v>4.9000000000000004</v>
      </c>
      <c r="U80" s="22">
        <v>0</v>
      </c>
      <c r="V80" s="22">
        <v>11.36363636363636</v>
      </c>
      <c r="W80" s="26">
        <v>431.91393000000005</v>
      </c>
    </row>
    <row r="81" spans="1:23">
      <c r="A81" s="166">
        <v>39964</v>
      </c>
      <c r="B81" s="165">
        <v>39960</v>
      </c>
      <c r="C81" s="20">
        <v>0.87439999999999996</v>
      </c>
      <c r="D81" s="21"/>
      <c r="E81" s="13">
        <v>2.1</v>
      </c>
      <c r="F81" s="32">
        <v>5</v>
      </c>
      <c r="G81" s="36">
        <v>2.4390243902439011</v>
      </c>
      <c r="H81" s="33">
        <v>183.62400000000002</v>
      </c>
      <c r="I81" s="13"/>
      <c r="J81" s="13">
        <v>5.85</v>
      </c>
      <c r="K81" s="22">
        <v>0</v>
      </c>
      <c r="L81" s="23">
        <v>-4.0983606557377072</v>
      </c>
      <c r="M81" s="24">
        <v>511.52399999999989</v>
      </c>
      <c r="N81" s="13"/>
      <c r="O81" s="13">
        <v>2</v>
      </c>
      <c r="P81" s="22">
        <v>8.1081081081080981</v>
      </c>
      <c r="Q81" s="22">
        <v>11.111111111111114</v>
      </c>
      <c r="R81" s="25">
        <v>174.88</v>
      </c>
      <c r="S81" s="25"/>
      <c r="T81" s="13">
        <v>4.9000000000000004</v>
      </c>
      <c r="U81" s="22">
        <v>0</v>
      </c>
      <c r="V81" s="22">
        <v>-1.9999999999999858</v>
      </c>
      <c r="W81" s="26">
        <v>428.45600000000002</v>
      </c>
    </row>
    <row r="82" spans="1:23">
      <c r="A82" s="166">
        <v>39971</v>
      </c>
      <c r="B82" s="165">
        <v>39967</v>
      </c>
      <c r="C82" s="20">
        <v>0.87044299999999997</v>
      </c>
      <c r="D82" s="21"/>
      <c r="E82" s="13">
        <v>2</v>
      </c>
      <c r="F82" s="32">
        <v>-4.7619047619047734</v>
      </c>
      <c r="G82" s="36">
        <v>0</v>
      </c>
      <c r="H82" s="33">
        <v>174.08859999999999</v>
      </c>
      <c r="I82" s="13"/>
      <c r="J82" s="13">
        <v>5.85</v>
      </c>
      <c r="K82" s="22">
        <v>0</v>
      </c>
      <c r="L82" s="23">
        <v>-2.5</v>
      </c>
      <c r="M82" s="24">
        <v>509.2091549999999</v>
      </c>
      <c r="N82" s="13"/>
      <c r="O82" s="13">
        <v>1.9</v>
      </c>
      <c r="P82" s="22">
        <v>-5</v>
      </c>
      <c r="Q82" s="22">
        <v>5.5555555555555571</v>
      </c>
      <c r="R82" s="25">
        <v>165.38416999999998</v>
      </c>
      <c r="S82" s="25"/>
      <c r="T82" s="13">
        <v>4.9000000000000004</v>
      </c>
      <c r="U82" s="22">
        <v>0</v>
      </c>
      <c r="V82" s="22">
        <v>0</v>
      </c>
      <c r="W82" s="26">
        <v>426.51707000000005</v>
      </c>
    </row>
    <row r="83" spans="1:23">
      <c r="A83" s="166">
        <v>39978</v>
      </c>
      <c r="B83" s="165">
        <v>39974</v>
      </c>
      <c r="C83" s="20">
        <v>0.86141400000000001</v>
      </c>
      <c r="D83" s="21"/>
      <c r="E83" s="13">
        <v>2</v>
      </c>
      <c r="F83" s="32">
        <v>0</v>
      </c>
      <c r="G83" s="36">
        <v>0</v>
      </c>
      <c r="H83" s="33">
        <v>172.28280000000001</v>
      </c>
      <c r="I83" s="13"/>
      <c r="J83" s="13">
        <v>5.95</v>
      </c>
      <c r="K83" s="22">
        <v>1.7094017094017318</v>
      </c>
      <c r="L83" s="23">
        <v>-0.8333333333333286</v>
      </c>
      <c r="M83" s="24">
        <v>512.54133000000002</v>
      </c>
      <c r="N83" s="13"/>
      <c r="O83" s="13">
        <v>1.9</v>
      </c>
      <c r="P83" s="22">
        <v>0</v>
      </c>
      <c r="Q83" s="22">
        <v>11.764705882352942</v>
      </c>
      <c r="R83" s="25">
        <v>163.66865999999999</v>
      </c>
      <c r="S83" s="25"/>
      <c r="T83" s="13">
        <v>5</v>
      </c>
      <c r="U83" s="22">
        <v>2.0408163265306172</v>
      </c>
      <c r="V83" s="22">
        <v>2.0408163265306172</v>
      </c>
      <c r="W83" s="26">
        <v>430.70700000000005</v>
      </c>
    </row>
    <row r="84" spans="1:23">
      <c r="A84" s="166">
        <v>39985</v>
      </c>
      <c r="B84" s="165">
        <v>39981</v>
      </c>
      <c r="C84" s="20">
        <v>0.84992900000000005</v>
      </c>
      <c r="D84" s="21"/>
      <c r="E84" s="13">
        <v>2</v>
      </c>
      <c r="F84" s="32">
        <v>0</v>
      </c>
      <c r="G84" s="36">
        <v>0</v>
      </c>
      <c r="H84" s="33">
        <v>169.98580000000001</v>
      </c>
      <c r="I84" s="13"/>
      <c r="J84" s="13">
        <v>5.95</v>
      </c>
      <c r="K84" s="22">
        <v>0</v>
      </c>
      <c r="L84" s="23">
        <v>0</v>
      </c>
      <c r="M84" s="24">
        <v>505.70775500000008</v>
      </c>
      <c r="N84" s="13"/>
      <c r="O84" s="13">
        <v>1.7</v>
      </c>
      <c r="P84" s="22">
        <v>-10.526315789473685</v>
      </c>
      <c r="Q84" s="22">
        <v>0</v>
      </c>
      <c r="R84" s="25">
        <v>144.48793000000001</v>
      </c>
      <c r="S84" s="25"/>
      <c r="T84" s="13">
        <v>5</v>
      </c>
      <c r="U84" s="22">
        <v>0</v>
      </c>
      <c r="V84" s="22">
        <v>2.0408163265306172</v>
      </c>
      <c r="W84" s="26">
        <v>424.96449999999999</v>
      </c>
    </row>
    <row r="85" spans="1:23">
      <c r="A85" s="166">
        <v>39992</v>
      </c>
      <c r="B85" s="165">
        <v>39988</v>
      </c>
      <c r="C85" s="20">
        <v>0.85166399999999998</v>
      </c>
      <c r="D85" s="21"/>
      <c r="E85" s="13">
        <v>1.95</v>
      </c>
      <c r="F85" s="32">
        <v>-2.5</v>
      </c>
      <c r="G85" s="36">
        <v>-4.8780487804878021</v>
      </c>
      <c r="H85" s="33">
        <v>166.07447999999999</v>
      </c>
      <c r="I85" s="13"/>
      <c r="J85" s="13">
        <v>5.95</v>
      </c>
      <c r="K85" s="22">
        <v>0</v>
      </c>
      <c r="L85" s="23">
        <v>0.84745762711864359</v>
      </c>
      <c r="M85" s="24">
        <v>506.74007999999998</v>
      </c>
      <c r="N85" s="13"/>
      <c r="O85" s="13">
        <v>1.6</v>
      </c>
      <c r="P85" s="22">
        <v>-5.8823529411764639</v>
      </c>
      <c r="Q85" s="22">
        <v>-8.5714285714285694</v>
      </c>
      <c r="R85" s="25">
        <v>136.26624000000001</v>
      </c>
      <c r="S85" s="25"/>
      <c r="T85" s="13">
        <v>5.0999999999999996</v>
      </c>
      <c r="U85" s="22">
        <v>2</v>
      </c>
      <c r="V85" s="22">
        <v>5.1546391752577421</v>
      </c>
      <c r="W85" s="26">
        <v>434.34863999999999</v>
      </c>
    </row>
    <row r="86" spans="1:23">
      <c r="A86" s="166">
        <v>39999</v>
      </c>
      <c r="B86" s="165">
        <v>39995</v>
      </c>
      <c r="C86" s="20">
        <v>0.85443599999999997</v>
      </c>
      <c r="D86" s="21"/>
      <c r="E86" s="13">
        <v>1.9</v>
      </c>
      <c r="F86" s="32">
        <v>-2.5641025641025692</v>
      </c>
      <c r="G86" s="36">
        <v>0</v>
      </c>
      <c r="H86" s="33">
        <v>162.34284</v>
      </c>
      <c r="I86" s="13"/>
      <c r="J86" s="13">
        <v>5.85</v>
      </c>
      <c r="K86" s="22">
        <v>-1.6806722689075713</v>
      </c>
      <c r="L86" s="23">
        <v>0.86206896551723844</v>
      </c>
      <c r="M86" s="24">
        <v>499.84505999999999</v>
      </c>
      <c r="N86" s="13"/>
      <c r="O86" s="13">
        <v>1.6</v>
      </c>
      <c r="P86" s="22">
        <v>0</v>
      </c>
      <c r="Q86" s="22">
        <v>3.2258064516128968</v>
      </c>
      <c r="R86" s="25">
        <v>136.70976000000002</v>
      </c>
      <c r="S86" s="25"/>
      <c r="T86" s="13">
        <v>5</v>
      </c>
      <c r="U86" s="22">
        <v>-1.9607843137254832</v>
      </c>
      <c r="V86" s="22">
        <v>5.2631578947368354</v>
      </c>
      <c r="W86" s="26">
        <v>427.21799999999996</v>
      </c>
    </row>
    <row r="87" spans="1:23">
      <c r="A87" s="166">
        <v>40006</v>
      </c>
      <c r="B87" s="165">
        <v>40002</v>
      </c>
      <c r="C87" s="20">
        <v>0.86040000000000005</v>
      </c>
      <c r="D87" s="21"/>
      <c r="E87" s="13">
        <v>1.9</v>
      </c>
      <c r="F87" s="32">
        <v>0</v>
      </c>
      <c r="G87" s="36">
        <v>5.5555555555555571</v>
      </c>
      <c r="H87" s="33">
        <v>163.476</v>
      </c>
      <c r="I87" s="13"/>
      <c r="J87" s="13">
        <v>5.85</v>
      </c>
      <c r="K87" s="22">
        <v>0</v>
      </c>
      <c r="L87" s="23">
        <v>0.86206896551723844</v>
      </c>
      <c r="M87" s="24">
        <v>503.334</v>
      </c>
      <c r="N87" s="13"/>
      <c r="O87" s="13">
        <v>1.6</v>
      </c>
      <c r="P87" s="22">
        <v>0</v>
      </c>
      <c r="Q87" s="22">
        <v>3.2258064516128968</v>
      </c>
      <c r="R87" s="25">
        <v>137.66400000000002</v>
      </c>
      <c r="S87" s="25"/>
      <c r="T87" s="13">
        <v>5</v>
      </c>
      <c r="U87" s="22">
        <v>0</v>
      </c>
      <c r="V87" s="22">
        <v>5.2631578947368354</v>
      </c>
      <c r="W87" s="26">
        <v>430.20000000000005</v>
      </c>
    </row>
    <row r="88" spans="1:23">
      <c r="A88" s="166">
        <v>40013</v>
      </c>
      <c r="B88" s="165">
        <v>40009</v>
      </c>
      <c r="C88" s="20">
        <v>0.86152142857142855</v>
      </c>
      <c r="D88" s="21"/>
      <c r="E88" s="27">
        <v>1.85</v>
      </c>
      <c r="F88" s="32">
        <v>-2.6315789473684106</v>
      </c>
      <c r="G88" s="36">
        <v>-2.6315789473684106</v>
      </c>
      <c r="H88" s="33">
        <v>159.38146428571429</v>
      </c>
      <c r="I88" s="13"/>
      <c r="J88" s="27">
        <v>5.85</v>
      </c>
      <c r="K88" s="22">
        <v>0</v>
      </c>
      <c r="L88" s="23">
        <v>0.86206896551723844</v>
      </c>
      <c r="M88" s="24">
        <v>503.99003571428568</v>
      </c>
      <c r="N88" s="13"/>
      <c r="O88" s="27">
        <v>1.3</v>
      </c>
      <c r="P88" s="22">
        <v>-18.75</v>
      </c>
      <c r="Q88" s="22">
        <v>-13.333333333333329</v>
      </c>
      <c r="R88" s="25">
        <v>111.99778571428571</v>
      </c>
      <c r="S88" s="25"/>
      <c r="T88" s="27">
        <v>5</v>
      </c>
      <c r="U88" s="22">
        <v>0</v>
      </c>
      <c r="V88" s="22">
        <v>5.2631578947368354</v>
      </c>
      <c r="W88" s="26">
        <v>430.7607142857143</v>
      </c>
    </row>
    <row r="89" spans="1:23">
      <c r="A89" s="166">
        <v>40020</v>
      </c>
      <c r="B89" s="165">
        <v>40016</v>
      </c>
      <c r="C89" s="20">
        <v>0.86445714285714281</v>
      </c>
      <c r="D89" s="21"/>
      <c r="E89" s="13">
        <v>1.95</v>
      </c>
      <c r="F89" s="32">
        <v>5.4054054054053893</v>
      </c>
      <c r="G89" s="36">
        <v>-7.142857142857153</v>
      </c>
      <c r="H89" s="33">
        <v>168.56914285714285</v>
      </c>
      <c r="I89" s="13"/>
      <c r="J89" s="13">
        <v>6.05</v>
      </c>
      <c r="K89" s="22">
        <v>3.4188034188034351</v>
      </c>
      <c r="L89" s="23">
        <v>-0.81967213114754145</v>
      </c>
      <c r="M89" s="24">
        <v>522.99657142857143</v>
      </c>
      <c r="N89" s="13"/>
      <c r="O89" s="13">
        <v>1.4</v>
      </c>
      <c r="P89" s="22">
        <v>7.6923076923076934</v>
      </c>
      <c r="Q89" s="22">
        <v>-30</v>
      </c>
      <c r="R89" s="25">
        <v>121.02399999999997</v>
      </c>
      <c r="S89" s="25"/>
      <c r="T89" s="13">
        <v>5.2</v>
      </c>
      <c r="U89" s="22">
        <v>4</v>
      </c>
      <c r="V89" s="22">
        <v>7.2164948453608417</v>
      </c>
      <c r="W89" s="26">
        <v>449.51771428571431</v>
      </c>
    </row>
    <row r="90" spans="1:23">
      <c r="A90" s="166">
        <v>40027</v>
      </c>
      <c r="B90" s="165">
        <v>40023</v>
      </c>
      <c r="C90" s="20">
        <v>0.85988571428571425</v>
      </c>
      <c r="D90" s="21"/>
      <c r="E90" s="27">
        <v>1.9</v>
      </c>
      <c r="F90" s="32">
        <v>-2.5641025641025692</v>
      </c>
      <c r="G90" s="36">
        <v>-5</v>
      </c>
      <c r="H90" s="33">
        <v>163.37828571428571</v>
      </c>
      <c r="I90" s="13"/>
      <c r="J90" s="13">
        <v>5.95</v>
      </c>
      <c r="K90" s="22">
        <v>-1.6528925619834638</v>
      </c>
      <c r="L90" s="23">
        <v>-0.8333333333333286</v>
      </c>
      <c r="M90" s="24">
        <v>511.63200000000001</v>
      </c>
      <c r="N90" s="13"/>
      <c r="O90" s="13">
        <v>1.25</v>
      </c>
      <c r="P90" s="22">
        <v>-10.714285714285708</v>
      </c>
      <c r="Q90" s="22">
        <v>-30.555555555555557</v>
      </c>
      <c r="R90" s="25">
        <v>107.48571428571427</v>
      </c>
      <c r="S90" s="25"/>
      <c r="T90" s="13">
        <v>5.0999999999999996</v>
      </c>
      <c r="U90" s="22">
        <v>-1.923076923076934</v>
      </c>
      <c r="V90" s="22">
        <v>7.3684210526315752</v>
      </c>
      <c r="W90" s="26">
        <v>438.54171428571425</v>
      </c>
    </row>
    <row r="91" spans="1:23">
      <c r="A91" s="166">
        <v>40034</v>
      </c>
      <c r="B91" s="165">
        <v>40030</v>
      </c>
      <c r="C91" s="20">
        <v>0.85228571428571431</v>
      </c>
      <c r="D91" s="21"/>
      <c r="E91" s="13">
        <v>1.85</v>
      </c>
      <c r="F91" s="32">
        <v>-2.6315789473684106</v>
      </c>
      <c r="G91" s="36">
        <v>-2.6315789473684106</v>
      </c>
      <c r="H91" s="33">
        <v>157.67285714285714</v>
      </c>
      <c r="I91" s="13"/>
      <c r="J91" s="13">
        <v>5.95</v>
      </c>
      <c r="K91" s="22">
        <v>0</v>
      </c>
      <c r="L91" s="23">
        <v>0</v>
      </c>
      <c r="M91" s="24">
        <v>507.11</v>
      </c>
      <c r="N91" s="13"/>
      <c r="O91" s="13">
        <v>1.25</v>
      </c>
      <c r="P91" s="22">
        <v>0</v>
      </c>
      <c r="Q91" s="22">
        <v>-24.242424242424249</v>
      </c>
      <c r="R91" s="25">
        <v>106.53571428571429</v>
      </c>
      <c r="S91" s="25"/>
      <c r="T91" s="13">
        <v>5.0999999999999996</v>
      </c>
      <c r="U91" s="22">
        <v>0</v>
      </c>
      <c r="V91" s="22">
        <v>8.5106382978723332</v>
      </c>
      <c r="W91" s="26">
        <v>434.66571428571427</v>
      </c>
    </row>
    <row r="92" spans="1:23">
      <c r="A92" s="166">
        <v>40041</v>
      </c>
      <c r="B92" s="165">
        <v>40037</v>
      </c>
      <c r="C92" s="20">
        <v>0.85859285714285716</v>
      </c>
      <c r="D92" s="21"/>
      <c r="E92" s="13">
        <v>1.85</v>
      </c>
      <c r="F92" s="32">
        <v>0</v>
      </c>
      <c r="G92" s="36">
        <v>-2.6315789473684106</v>
      </c>
      <c r="H92" s="33">
        <v>158.83967857142858</v>
      </c>
      <c r="I92" s="13"/>
      <c r="J92" s="13">
        <v>5.95</v>
      </c>
      <c r="K92" s="22">
        <v>0</v>
      </c>
      <c r="L92" s="23">
        <v>0</v>
      </c>
      <c r="M92" s="24">
        <v>510.86275000000001</v>
      </c>
      <c r="N92" s="13"/>
      <c r="O92" s="13">
        <v>1.25</v>
      </c>
      <c r="P92" s="22">
        <v>0</v>
      </c>
      <c r="Q92" s="22">
        <v>-21.875</v>
      </c>
      <c r="R92" s="25">
        <v>107.32410714285714</v>
      </c>
      <c r="S92" s="25"/>
      <c r="T92" s="13">
        <v>5.0999999999999996</v>
      </c>
      <c r="U92" s="22">
        <v>0</v>
      </c>
      <c r="V92" s="22">
        <v>8.5106382978723332</v>
      </c>
      <c r="W92" s="26">
        <v>437.88235714285707</v>
      </c>
    </row>
    <row r="93" spans="1:23">
      <c r="A93" s="166">
        <v>40048</v>
      </c>
      <c r="B93" s="165">
        <v>40044</v>
      </c>
      <c r="C93" s="20">
        <v>0.86244285714285696</v>
      </c>
      <c r="D93" s="21"/>
      <c r="E93" s="13">
        <v>1.85</v>
      </c>
      <c r="F93" s="32">
        <v>0</v>
      </c>
      <c r="G93" s="36">
        <v>-7.5</v>
      </c>
      <c r="H93" s="33">
        <v>159.55192857142856</v>
      </c>
      <c r="I93" s="13"/>
      <c r="J93" s="13">
        <v>5.95</v>
      </c>
      <c r="K93" s="22">
        <v>0</v>
      </c>
      <c r="L93" s="23">
        <v>0</v>
      </c>
      <c r="M93" s="24">
        <v>513.15349999999989</v>
      </c>
      <c r="N93" s="13"/>
      <c r="O93" s="13">
        <v>1.25</v>
      </c>
      <c r="P93" s="22">
        <v>0</v>
      </c>
      <c r="Q93" s="22">
        <v>-21.875</v>
      </c>
      <c r="R93" s="25">
        <v>107.80535714285713</v>
      </c>
      <c r="S93" s="25"/>
      <c r="T93" s="13">
        <v>5.0999999999999996</v>
      </c>
      <c r="U93" s="22">
        <v>0</v>
      </c>
      <c r="V93" s="22">
        <v>8.5106382978723332</v>
      </c>
      <c r="W93" s="26">
        <v>439.84585714285697</v>
      </c>
    </row>
    <row r="94" spans="1:23">
      <c r="A94" s="166">
        <v>40055</v>
      </c>
      <c r="B94" s="165">
        <v>40051</v>
      </c>
      <c r="C94" s="20">
        <v>0.87473571428571428</v>
      </c>
      <c r="D94" s="21"/>
      <c r="E94" s="14">
        <v>2</v>
      </c>
      <c r="F94" s="32">
        <v>8.1081081081080981</v>
      </c>
      <c r="G94" s="36">
        <v>-4.7619047619047734</v>
      </c>
      <c r="H94" s="33">
        <v>174.94714285714286</v>
      </c>
      <c r="I94" s="13"/>
      <c r="J94" s="14">
        <v>5.95</v>
      </c>
      <c r="K94" s="22">
        <v>0</v>
      </c>
      <c r="L94" s="23">
        <v>0</v>
      </c>
      <c r="M94" s="24">
        <v>520.46775000000002</v>
      </c>
      <c r="N94" s="13"/>
      <c r="O94" s="14">
        <v>1.5</v>
      </c>
      <c r="P94" s="22">
        <v>20</v>
      </c>
      <c r="Q94" s="22">
        <v>-11.764705882352942</v>
      </c>
      <c r="R94" s="25">
        <v>131.21035714285713</v>
      </c>
      <c r="S94" s="25"/>
      <c r="T94" s="14">
        <v>5.0999999999999996</v>
      </c>
      <c r="U94" s="22">
        <v>0</v>
      </c>
      <c r="V94" s="22">
        <v>8.5106382978723332</v>
      </c>
      <c r="W94" s="26">
        <v>446.11521428571422</v>
      </c>
    </row>
    <row r="95" spans="1:23">
      <c r="A95" s="166">
        <v>40062</v>
      </c>
      <c r="B95" s="165">
        <v>40058</v>
      </c>
      <c r="C95" s="20">
        <v>0.87643571428571421</v>
      </c>
      <c r="D95" s="21"/>
      <c r="E95" s="13">
        <v>2</v>
      </c>
      <c r="F95" s="32">
        <v>0</v>
      </c>
      <c r="G95" s="36">
        <v>-11.111111111111114</v>
      </c>
      <c r="H95" s="33">
        <v>175.28714285714284</v>
      </c>
      <c r="I95" s="13"/>
      <c r="J95" s="13">
        <v>5.95</v>
      </c>
      <c r="K95" s="22">
        <v>0</v>
      </c>
      <c r="L95" s="23">
        <v>0</v>
      </c>
      <c r="M95" s="24">
        <v>521.47924999999998</v>
      </c>
      <c r="N95" s="13"/>
      <c r="O95" s="13">
        <v>1.5</v>
      </c>
      <c r="P95" s="22">
        <v>0</v>
      </c>
      <c r="Q95" s="22">
        <v>-28.571428571428569</v>
      </c>
      <c r="R95" s="25">
        <v>131.46535714285713</v>
      </c>
      <c r="S95" s="25"/>
      <c r="T95" s="13">
        <v>5.0999999999999996</v>
      </c>
      <c r="U95" s="22">
        <v>0</v>
      </c>
      <c r="V95" s="22">
        <v>4.0816326530612059</v>
      </c>
      <c r="W95" s="26">
        <v>446.98221428571418</v>
      </c>
    </row>
    <row r="96" spans="1:23">
      <c r="A96" s="166">
        <v>40069</v>
      </c>
      <c r="B96" s="165">
        <v>40065</v>
      </c>
      <c r="C96" s="20">
        <v>0.87457142857142856</v>
      </c>
      <c r="D96" s="21"/>
      <c r="E96" s="13">
        <v>2</v>
      </c>
      <c r="F96" s="32">
        <v>0</v>
      </c>
      <c r="G96" s="36">
        <v>-11.111111111111114</v>
      </c>
      <c r="H96" s="33">
        <v>174.91428571428571</v>
      </c>
      <c r="I96" s="13"/>
      <c r="J96" s="13">
        <v>5.95</v>
      </c>
      <c r="K96" s="22">
        <v>0</v>
      </c>
      <c r="L96" s="23">
        <v>0</v>
      </c>
      <c r="M96" s="24">
        <v>520.37</v>
      </c>
      <c r="N96" s="13"/>
      <c r="O96" s="13">
        <v>1.5</v>
      </c>
      <c r="P96" s="22">
        <v>0</v>
      </c>
      <c r="Q96" s="22">
        <v>-28.571428571428569</v>
      </c>
      <c r="R96" s="25">
        <v>131.18571428571428</v>
      </c>
      <c r="S96" s="25"/>
      <c r="T96" s="13">
        <v>5.0999999999999996</v>
      </c>
      <c r="U96" s="22">
        <v>0</v>
      </c>
      <c r="V96" s="22">
        <v>4.0816326530612059</v>
      </c>
      <c r="W96" s="26">
        <v>446.03142857142853</v>
      </c>
    </row>
    <row r="97" spans="1:23">
      <c r="A97" s="166">
        <v>40076</v>
      </c>
      <c r="B97" s="165">
        <v>40072</v>
      </c>
      <c r="C97" s="20">
        <v>0.8886571428571427</v>
      </c>
      <c r="D97" s="21"/>
      <c r="E97" s="13">
        <v>2.1</v>
      </c>
      <c r="F97" s="32">
        <v>5</v>
      </c>
      <c r="G97" s="36">
        <v>-4.5454545454545467</v>
      </c>
      <c r="H97" s="33">
        <v>186.61799999999997</v>
      </c>
      <c r="I97" s="13"/>
      <c r="J97" s="13">
        <v>5.95</v>
      </c>
      <c r="K97" s="22">
        <v>0</v>
      </c>
      <c r="L97" s="23">
        <v>-1.6528925619834638</v>
      </c>
      <c r="M97" s="24">
        <v>528.75099999999998</v>
      </c>
      <c r="N97" s="13"/>
      <c r="O97" s="13">
        <v>1.8</v>
      </c>
      <c r="P97" s="22">
        <v>20</v>
      </c>
      <c r="Q97" s="22">
        <v>-14.285714285714292</v>
      </c>
      <c r="R97" s="25">
        <v>159.95828571428569</v>
      </c>
      <c r="S97" s="25"/>
      <c r="T97" s="13">
        <v>5.0999999999999996</v>
      </c>
      <c r="U97" s="22">
        <v>0</v>
      </c>
      <c r="V97" s="22">
        <v>2</v>
      </c>
      <c r="W97" s="26">
        <v>453.21514285714272</v>
      </c>
    </row>
    <row r="98" spans="1:23">
      <c r="A98" s="166">
        <v>40083</v>
      </c>
      <c r="B98" s="165">
        <v>40079</v>
      </c>
      <c r="C98" s="20">
        <v>0.90844999999999998</v>
      </c>
      <c r="D98" s="21"/>
      <c r="E98" s="13">
        <v>2.1</v>
      </c>
      <c r="F98" s="32">
        <v>0</v>
      </c>
      <c r="G98" s="36">
        <v>-2.3255813953488342</v>
      </c>
      <c r="H98" s="33">
        <v>190.77449999999999</v>
      </c>
      <c r="I98" s="13"/>
      <c r="J98" s="13">
        <v>5.95</v>
      </c>
      <c r="K98" s="22">
        <v>0</v>
      </c>
      <c r="L98" s="23">
        <v>0.84745762711864359</v>
      </c>
      <c r="M98" s="24">
        <v>540.52775000000008</v>
      </c>
      <c r="N98" s="13"/>
      <c r="O98" s="13">
        <v>1.9</v>
      </c>
      <c r="P98" s="22">
        <v>5.5555555555555571</v>
      </c>
      <c r="Q98" s="22">
        <v>-9.5238095238095326</v>
      </c>
      <c r="R98" s="25">
        <v>172.60549999999998</v>
      </c>
      <c r="S98" s="25"/>
      <c r="T98" s="13">
        <v>5.0999999999999996</v>
      </c>
      <c r="U98" s="22">
        <v>0</v>
      </c>
      <c r="V98" s="22">
        <v>4.0816326530612059</v>
      </c>
      <c r="W98" s="26">
        <v>463.30950000000001</v>
      </c>
    </row>
    <row r="99" spans="1:23">
      <c r="A99" s="166">
        <v>40090</v>
      </c>
      <c r="B99" s="165">
        <v>40086</v>
      </c>
      <c r="C99" s="20">
        <v>0.91539285714285723</v>
      </c>
      <c r="D99" s="21"/>
      <c r="E99" s="13">
        <v>2.1</v>
      </c>
      <c r="F99" s="32">
        <v>0</v>
      </c>
      <c r="G99" s="36">
        <v>0</v>
      </c>
      <c r="H99" s="33">
        <v>192.23250000000002</v>
      </c>
      <c r="I99" s="13"/>
      <c r="J99" s="13">
        <v>5.95</v>
      </c>
      <c r="K99" s="22">
        <v>0</v>
      </c>
      <c r="L99" s="23">
        <v>1.7094017094017318</v>
      </c>
      <c r="M99" s="24">
        <v>544.65875000000005</v>
      </c>
      <c r="N99" s="13"/>
      <c r="O99" s="13">
        <v>1.9</v>
      </c>
      <c r="P99" s="22">
        <v>0</v>
      </c>
      <c r="Q99" s="22">
        <v>-7.3170731707317032</v>
      </c>
      <c r="R99" s="25">
        <v>173.92464285714286</v>
      </c>
      <c r="S99" s="25"/>
      <c r="T99" s="13">
        <v>5.0999999999999996</v>
      </c>
      <c r="U99" s="22">
        <v>0</v>
      </c>
      <c r="V99" s="22">
        <v>4.0816326530612059</v>
      </c>
      <c r="W99" s="26">
        <v>466.85035714285715</v>
      </c>
    </row>
    <row r="100" spans="1:23">
      <c r="A100" s="166">
        <v>40097</v>
      </c>
      <c r="B100" s="165">
        <v>40093</v>
      </c>
      <c r="C100" s="20">
        <v>0.92156428571428584</v>
      </c>
      <c r="D100" s="21"/>
      <c r="E100" s="13">
        <v>1.85</v>
      </c>
      <c r="F100" s="32">
        <v>-11.904761904761912</v>
      </c>
      <c r="G100" s="36">
        <v>-15.909090909090921</v>
      </c>
      <c r="H100" s="33">
        <v>170.48939285714289</v>
      </c>
      <c r="I100" s="13"/>
      <c r="J100" s="13">
        <v>5.85</v>
      </c>
      <c r="K100" s="22">
        <v>-1.6806722689075713</v>
      </c>
      <c r="L100" s="23">
        <v>0</v>
      </c>
      <c r="M100" s="24">
        <v>539.11510714285725</v>
      </c>
      <c r="N100" s="13"/>
      <c r="O100" s="13">
        <v>1.65</v>
      </c>
      <c r="P100" s="22">
        <v>-13.157894736842096</v>
      </c>
      <c r="Q100" s="22">
        <v>-21.428571428571445</v>
      </c>
      <c r="R100" s="25">
        <v>152.05810714285715</v>
      </c>
      <c r="S100" s="25"/>
      <c r="T100" s="13">
        <v>5</v>
      </c>
      <c r="U100" s="22">
        <v>-1.9607843137254832</v>
      </c>
      <c r="V100" s="22">
        <v>2.0408163265306172</v>
      </c>
      <c r="W100" s="26">
        <v>460.78214285714296</v>
      </c>
    </row>
    <row r="101" spans="1:23">
      <c r="A101" s="166">
        <v>40104</v>
      </c>
      <c r="B101" s="165">
        <v>40100</v>
      </c>
      <c r="C101" s="20">
        <v>0.92362857142857124</v>
      </c>
      <c r="D101" s="21"/>
      <c r="E101" s="13">
        <v>1.8</v>
      </c>
      <c r="F101" s="32">
        <v>-2.7027027027027088</v>
      </c>
      <c r="G101" s="36">
        <v>-12.195121951219505</v>
      </c>
      <c r="H101" s="33">
        <v>166.25314285714282</v>
      </c>
      <c r="I101" s="13"/>
      <c r="J101" s="13">
        <v>5.8</v>
      </c>
      <c r="K101" s="22">
        <v>-0.85470085470085166</v>
      </c>
      <c r="L101" s="23">
        <v>1.7543859649122595</v>
      </c>
      <c r="M101" s="24">
        <v>535.70457142857128</v>
      </c>
      <c r="N101" s="13"/>
      <c r="O101" s="13">
        <v>1.6</v>
      </c>
      <c r="P101" s="22">
        <v>-3.030303030303017</v>
      </c>
      <c r="Q101" s="22">
        <v>-20</v>
      </c>
      <c r="R101" s="25">
        <v>147.78057142857142</v>
      </c>
      <c r="S101" s="25"/>
      <c r="T101" s="13">
        <v>4.95</v>
      </c>
      <c r="U101" s="22">
        <v>-1</v>
      </c>
      <c r="V101" s="22">
        <v>4.2105263157894797</v>
      </c>
      <c r="W101" s="26">
        <v>457.19614285714283</v>
      </c>
    </row>
    <row r="102" spans="1:23">
      <c r="A102" s="166">
        <v>40111</v>
      </c>
      <c r="B102" s="165">
        <v>40107</v>
      </c>
      <c r="C102" s="20">
        <v>0.91107857142857163</v>
      </c>
      <c r="D102" s="21"/>
      <c r="E102" s="13">
        <v>2.2000000000000002</v>
      </c>
      <c r="F102" s="32">
        <v>22.222222222222229</v>
      </c>
      <c r="G102" s="36">
        <v>-2.2222222222222143</v>
      </c>
      <c r="H102" s="33">
        <v>200.43728571428576</v>
      </c>
      <c r="I102" s="13"/>
      <c r="J102" s="13">
        <v>5.8</v>
      </c>
      <c r="K102" s="22">
        <v>0</v>
      </c>
      <c r="L102" s="23">
        <v>1.7543859649122595</v>
      </c>
      <c r="M102" s="24">
        <v>528.42557142857152</v>
      </c>
      <c r="N102" s="13"/>
      <c r="O102" s="13">
        <v>1.9</v>
      </c>
      <c r="P102" s="22">
        <v>18.749999999999972</v>
      </c>
      <c r="Q102" s="22">
        <v>-7.3170731707317032</v>
      </c>
      <c r="R102" s="25">
        <v>173.10492857142862</v>
      </c>
      <c r="S102" s="25"/>
      <c r="T102" s="13">
        <v>4.9000000000000004</v>
      </c>
      <c r="U102" s="22">
        <v>-1.0101010101010104</v>
      </c>
      <c r="V102" s="22">
        <v>3.1578947368421098</v>
      </c>
      <c r="W102" s="26">
        <v>446.4285000000001</v>
      </c>
    </row>
    <row r="103" spans="1:23">
      <c r="A103" s="166">
        <v>40118</v>
      </c>
      <c r="B103" s="165">
        <v>40114</v>
      </c>
      <c r="C103" s="20">
        <v>0.90500714285714268</v>
      </c>
      <c r="D103" s="21"/>
      <c r="E103" s="13">
        <v>2.1</v>
      </c>
      <c r="F103" s="32">
        <v>-4.5454545454545467</v>
      </c>
      <c r="G103" s="36">
        <v>-4.5454545454545467</v>
      </c>
      <c r="H103" s="33">
        <v>190.05149999999998</v>
      </c>
      <c r="I103" s="13"/>
      <c r="J103" s="13">
        <v>5.5</v>
      </c>
      <c r="K103" s="22">
        <v>-5.1724137931034448</v>
      </c>
      <c r="L103" s="23">
        <v>-3.5087719298245617</v>
      </c>
      <c r="M103" s="24">
        <v>497.75392857142845</v>
      </c>
      <c r="N103" s="13"/>
      <c r="O103" s="13">
        <v>2</v>
      </c>
      <c r="P103" s="22">
        <v>5.2631578947368354</v>
      </c>
      <c r="Q103" s="22">
        <v>-2.4390243902438868</v>
      </c>
      <c r="R103" s="25">
        <v>181.00142857142853</v>
      </c>
      <c r="S103" s="25"/>
      <c r="T103" s="13">
        <v>4.5999999999999996</v>
      </c>
      <c r="U103" s="22">
        <v>-6.1224489795918515</v>
      </c>
      <c r="V103" s="22">
        <v>-3.1578947368421098</v>
      </c>
      <c r="W103" s="26">
        <v>416.30328571428555</v>
      </c>
    </row>
    <row r="104" spans="1:23">
      <c r="A104" s="166">
        <v>40125</v>
      </c>
      <c r="B104" s="165">
        <v>40121</v>
      </c>
      <c r="C104" s="20">
        <v>0.89664999999999995</v>
      </c>
      <c r="D104" s="21"/>
      <c r="E104" s="13">
        <v>1.85</v>
      </c>
      <c r="F104" s="32">
        <v>-11.904761904761912</v>
      </c>
      <c r="G104" s="36">
        <v>-24.489795918367349</v>
      </c>
      <c r="H104" s="33">
        <v>165.88024999999999</v>
      </c>
      <c r="I104" s="13"/>
      <c r="J104" s="13">
        <v>5.35</v>
      </c>
      <c r="K104" s="22">
        <v>-2.7272727272727337</v>
      </c>
      <c r="L104" s="23">
        <v>-5.3097345132743499</v>
      </c>
      <c r="M104" s="24">
        <v>479.70774999999992</v>
      </c>
      <c r="N104" s="13"/>
      <c r="O104" s="13">
        <v>1.75</v>
      </c>
      <c r="P104" s="22">
        <v>-12.5</v>
      </c>
      <c r="Q104" s="22">
        <v>-18.604651162790702</v>
      </c>
      <c r="R104" s="25">
        <v>156.91374999999999</v>
      </c>
      <c r="S104" s="25"/>
      <c r="T104" s="13">
        <v>4.45</v>
      </c>
      <c r="U104" s="22">
        <v>-3.2608695652173765</v>
      </c>
      <c r="V104" s="22">
        <v>-5.3191489361702082</v>
      </c>
      <c r="W104" s="26">
        <v>399.00925000000001</v>
      </c>
    </row>
    <row r="105" spans="1:23">
      <c r="A105" s="166">
        <v>40132</v>
      </c>
      <c r="B105" s="165">
        <v>40128</v>
      </c>
      <c r="C105" s="20">
        <v>0.89652142857142869</v>
      </c>
      <c r="D105" s="21"/>
      <c r="E105" s="13">
        <v>1.85</v>
      </c>
      <c r="F105" s="32">
        <v>0</v>
      </c>
      <c r="G105" s="36">
        <v>-27.45098039215685</v>
      </c>
      <c r="H105" s="33">
        <v>165.85646428571431</v>
      </c>
      <c r="I105" s="13"/>
      <c r="J105" s="13">
        <v>5.3</v>
      </c>
      <c r="K105" s="22">
        <v>-0.93457943925233167</v>
      </c>
      <c r="L105" s="23">
        <v>-5.357142857142847</v>
      </c>
      <c r="M105" s="24">
        <v>475.15635714285719</v>
      </c>
      <c r="N105" s="13"/>
      <c r="O105" s="13">
        <v>1.75</v>
      </c>
      <c r="P105" s="22">
        <v>0</v>
      </c>
      <c r="Q105" s="22">
        <v>-18.604651162790702</v>
      </c>
      <c r="R105" s="25">
        <v>156.89125000000001</v>
      </c>
      <c r="S105" s="25"/>
      <c r="T105" s="13">
        <v>4.4000000000000004</v>
      </c>
      <c r="U105" s="22">
        <v>-1.1235955056179705</v>
      </c>
      <c r="V105" s="22">
        <v>-5.3763440860215042</v>
      </c>
      <c r="W105" s="26">
        <v>394.46942857142864</v>
      </c>
    </row>
    <row r="106" spans="1:23">
      <c r="A106" s="166">
        <v>40139</v>
      </c>
      <c r="B106" s="165">
        <v>40135</v>
      </c>
      <c r="C106" s="20">
        <v>0.89342857142857135</v>
      </c>
      <c r="D106" s="21"/>
      <c r="E106" s="13" t="s">
        <v>46</v>
      </c>
      <c r="F106" s="32" t="e">
        <v>#VALUE!</v>
      </c>
      <c r="G106" s="36" t="e">
        <v>#VALUE!</v>
      </c>
      <c r="H106" s="33" t="e">
        <v>#VALUE!</v>
      </c>
      <c r="I106" s="13"/>
      <c r="J106" s="13" t="s">
        <v>46</v>
      </c>
      <c r="K106" s="22" t="e">
        <v>#VALUE!</v>
      </c>
      <c r="L106" s="23" t="e">
        <v>#VALUE!</v>
      </c>
      <c r="M106" s="24" t="e">
        <v>#VALUE!</v>
      </c>
      <c r="N106" s="13"/>
      <c r="O106" s="13" t="s">
        <v>46</v>
      </c>
      <c r="P106" s="22" t="e">
        <v>#VALUE!</v>
      </c>
      <c r="Q106" s="22" t="e">
        <v>#VALUE!</v>
      </c>
      <c r="R106" s="25" t="e">
        <v>#VALUE!</v>
      </c>
      <c r="S106" s="25"/>
      <c r="T106" s="13" t="s">
        <v>46</v>
      </c>
      <c r="U106" s="22" t="e">
        <v>#VALUE!</v>
      </c>
      <c r="V106" s="22" t="e">
        <v>#VALUE!</v>
      </c>
      <c r="W106" s="26" t="e">
        <v>#VALUE!</v>
      </c>
    </row>
    <row r="107" spans="1:23">
      <c r="A107" s="166">
        <v>40146</v>
      </c>
      <c r="B107" s="165">
        <v>40142</v>
      </c>
      <c r="C107" s="20">
        <v>0.90504285714285737</v>
      </c>
      <c r="D107" s="21"/>
      <c r="E107" s="13">
        <v>2.0499999999999998</v>
      </c>
      <c r="F107" s="32" t="e">
        <v>#VALUE!</v>
      </c>
      <c r="G107" s="36">
        <v>-19.607843137254903</v>
      </c>
      <c r="H107" s="33">
        <v>185.53378571428573</v>
      </c>
      <c r="I107" s="13"/>
      <c r="J107" s="13">
        <v>5.35</v>
      </c>
      <c r="K107" s="22" t="e">
        <v>#VALUE!</v>
      </c>
      <c r="L107" s="23">
        <v>-4.4642857142857082</v>
      </c>
      <c r="M107" s="24">
        <v>484.19792857142863</v>
      </c>
      <c r="N107" s="13"/>
      <c r="O107" s="13">
        <v>1.95</v>
      </c>
      <c r="P107" s="22" t="e">
        <v>#VALUE!</v>
      </c>
      <c r="Q107" s="22">
        <v>-13.333333333333329</v>
      </c>
      <c r="R107" s="25">
        <v>176.48335714285719</v>
      </c>
      <c r="S107" s="25"/>
      <c r="T107" s="13">
        <v>4.45</v>
      </c>
      <c r="U107" s="22" t="e">
        <v>#VALUE!</v>
      </c>
      <c r="V107" s="22">
        <v>-4.3010752688172147</v>
      </c>
      <c r="W107" s="26">
        <v>402.74407142857154</v>
      </c>
    </row>
    <row r="108" spans="1:23">
      <c r="A108" s="166">
        <v>40153</v>
      </c>
      <c r="B108" s="165">
        <v>40149</v>
      </c>
      <c r="C108" s="20">
        <v>0.90764999999999996</v>
      </c>
      <c r="D108" s="21"/>
      <c r="E108" s="13">
        <v>2.0499999999999998</v>
      </c>
      <c r="F108" s="32">
        <v>0</v>
      </c>
      <c r="G108" s="36">
        <v>-19.607843137254903</v>
      </c>
      <c r="H108" s="33">
        <v>186.06824999999998</v>
      </c>
      <c r="I108" s="13"/>
      <c r="J108" s="13">
        <v>5.35</v>
      </c>
      <c r="K108" s="22">
        <v>0</v>
      </c>
      <c r="L108" s="23">
        <v>-4.4642857142857082</v>
      </c>
      <c r="M108" s="24">
        <v>485.59274999999991</v>
      </c>
      <c r="N108" s="13"/>
      <c r="O108" s="13">
        <v>1.95</v>
      </c>
      <c r="P108" s="22">
        <v>0</v>
      </c>
      <c r="Q108" s="22">
        <v>-13.333333333333329</v>
      </c>
      <c r="R108" s="25">
        <v>176.99174999999997</v>
      </c>
      <c r="S108" s="25"/>
      <c r="T108" s="13">
        <v>4.45</v>
      </c>
      <c r="U108" s="22">
        <v>0</v>
      </c>
      <c r="V108" s="22">
        <v>-4.3010752688172147</v>
      </c>
      <c r="W108" s="26">
        <v>403.90424999999999</v>
      </c>
    </row>
    <row r="109" spans="1:23">
      <c r="A109" s="166">
        <v>40160</v>
      </c>
      <c r="B109" s="165">
        <v>40156</v>
      </c>
      <c r="C109" s="20">
        <v>0.90515000000000001</v>
      </c>
      <c r="D109" s="21"/>
      <c r="E109" s="13">
        <v>2.0499999999999998</v>
      </c>
      <c r="F109" s="32">
        <v>0</v>
      </c>
      <c r="G109" s="36">
        <v>-19.607843137254903</v>
      </c>
      <c r="H109" s="33">
        <v>185.55574999999999</v>
      </c>
      <c r="I109" s="13"/>
      <c r="J109" s="13">
        <v>5.25</v>
      </c>
      <c r="K109" s="22">
        <v>-1.8691588785046633</v>
      </c>
      <c r="L109" s="23">
        <v>-5.4054054054054035</v>
      </c>
      <c r="M109" s="24">
        <v>475.20375000000001</v>
      </c>
      <c r="N109" s="13"/>
      <c r="O109" s="13">
        <v>1.95</v>
      </c>
      <c r="P109" s="22">
        <v>0</v>
      </c>
      <c r="Q109" s="22">
        <v>-13.333333333333329</v>
      </c>
      <c r="R109" s="25">
        <v>176.50425000000001</v>
      </c>
      <c r="S109" s="25"/>
      <c r="T109" s="13">
        <v>4.4000000000000004</v>
      </c>
      <c r="U109" s="22">
        <v>-1.1235955056179705</v>
      </c>
      <c r="V109" s="22">
        <v>-4.347826086956502</v>
      </c>
      <c r="W109" s="26">
        <v>398.26600000000008</v>
      </c>
    </row>
    <row r="110" spans="1:23">
      <c r="A110" s="166">
        <v>40167</v>
      </c>
      <c r="B110" s="165">
        <v>40163</v>
      </c>
      <c r="C110" s="20">
        <v>0.89359299999999997</v>
      </c>
      <c r="D110" s="21"/>
      <c r="E110" s="13">
        <v>2.25</v>
      </c>
      <c r="F110" s="32">
        <v>9.7560975609756184</v>
      </c>
      <c r="G110" s="36">
        <v>-8.1632653061224545</v>
      </c>
      <c r="H110" s="33">
        <v>201.058425</v>
      </c>
      <c r="I110" s="13"/>
      <c r="J110" s="13">
        <v>5.4</v>
      </c>
      <c r="K110" s="22">
        <v>2.8571428571428754</v>
      </c>
      <c r="L110" s="23">
        <v>-2.7027027027026946</v>
      </c>
      <c r="M110" s="24">
        <v>482.54022000000003</v>
      </c>
      <c r="N110" s="13"/>
      <c r="O110" s="13">
        <v>2.0499999999999998</v>
      </c>
      <c r="P110" s="22">
        <v>5.1282051282051384</v>
      </c>
      <c r="Q110" s="22">
        <v>-6.8181818181818414</v>
      </c>
      <c r="R110" s="25">
        <v>183.18656499999997</v>
      </c>
      <c r="S110" s="25"/>
      <c r="T110" s="13">
        <v>4.5999999999999996</v>
      </c>
      <c r="U110" s="22">
        <v>4.5454545454545183</v>
      </c>
      <c r="V110" s="22">
        <v>0</v>
      </c>
      <c r="W110" s="26">
        <v>411.05277999999998</v>
      </c>
    </row>
    <row r="111" spans="1:23">
      <c r="A111" s="166">
        <v>40174</v>
      </c>
      <c r="B111" s="165">
        <v>40170</v>
      </c>
      <c r="C111" s="20">
        <v>0.89556400000000003</v>
      </c>
      <c r="D111" s="21"/>
      <c r="E111" s="13">
        <v>1.95</v>
      </c>
      <c r="F111" s="32">
        <v>-13.333333333333329</v>
      </c>
      <c r="G111" s="36">
        <v>-11.363636363636374</v>
      </c>
      <c r="H111" s="33">
        <v>174.63497999999998</v>
      </c>
      <c r="I111" s="13"/>
      <c r="J111" s="13">
        <v>5.7</v>
      </c>
      <c r="K111" s="22">
        <v>5.5555555555555571</v>
      </c>
      <c r="L111" s="23">
        <v>0.88495575221239164</v>
      </c>
      <c r="M111" s="24">
        <v>510.47147999999999</v>
      </c>
      <c r="N111" s="13"/>
      <c r="O111" s="13">
        <v>1.75</v>
      </c>
      <c r="P111" s="22">
        <v>-14.634146341463406</v>
      </c>
      <c r="Q111" s="22">
        <v>-16.666666666666671</v>
      </c>
      <c r="R111" s="25">
        <v>156.72370000000001</v>
      </c>
      <c r="S111" s="25"/>
      <c r="T111" s="13">
        <v>4.9000000000000004</v>
      </c>
      <c r="U111" s="22">
        <v>6.5217391304347956</v>
      </c>
      <c r="V111" s="22">
        <v>7.6923076923077076</v>
      </c>
      <c r="W111" s="26">
        <v>438.82636000000002</v>
      </c>
    </row>
    <row r="112" spans="1:23">
      <c r="A112" s="166">
        <v>40181</v>
      </c>
      <c r="B112" s="165">
        <v>40177</v>
      </c>
      <c r="C112" s="20">
        <v>0.89617599999999997</v>
      </c>
      <c r="D112" s="21"/>
      <c r="E112" s="21">
        <v>1.75</v>
      </c>
      <c r="F112" s="32">
        <v>-10.256410256410248</v>
      </c>
      <c r="G112" s="37" t="s">
        <v>46</v>
      </c>
      <c r="H112" s="33">
        <v>156.83080000000001</v>
      </c>
      <c r="I112" s="21"/>
      <c r="J112" s="21">
        <v>5.65</v>
      </c>
      <c r="K112" s="22">
        <v>-0.87719298245613686</v>
      </c>
      <c r="L112" s="28" t="s">
        <v>46</v>
      </c>
      <c r="M112" s="24">
        <v>506.33943999999997</v>
      </c>
      <c r="N112" s="21"/>
      <c r="O112" s="24">
        <v>1.45</v>
      </c>
      <c r="P112" s="22">
        <v>-17.142857142857153</v>
      </c>
      <c r="Q112" s="28" t="s">
        <v>46</v>
      </c>
      <c r="R112" s="25">
        <v>129.94551999999999</v>
      </c>
      <c r="S112" s="21"/>
      <c r="T112" s="21">
        <v>4.8499999999999996</v>
      </c>
      <c r="U112" s="22">
        <v>-1.0204081632653157</v>
      </c>
      <c r="V112" s="28" t="s">
        <v>46</v>
      </c>
      <c r="W112" s="26">
        <v>434.64535999999993</v>
      </c>
    </row>
    <row r="113" spans="1:23">
      <c r="A113" s="166">
        <f>(A112+7)</f>
        <v>40188</v>
      </c>
      <c r="B113" s="165">
        <v>40184</v>
      </c>
      <c r="C113" s="20">
        <v>0.89499285714285703</v>
      </c>
      <c r="D113" s="21"/>
      <c r="E113" s="13">
        <v>2.25</v>
      </c>
      <c r="F113" s="32">
        <v>28.571428571428584</v>
      </c>
      <c r="G113" s="37" t="s">
        <v>46</v>
      </c>
      <c r="H113" s="33">
        <v>201.37339285714285</v>
      </c>
      <c r="I113" s="13"/>
      <c r="J113" s="13">
        <v>5.65</v>
      </c>
      <c r="K113" s="22">
        <v>0</v>
      </c>
      <c r="L113" s="28" t="s">
        <v>46</v>
      </c>
      <c r="M113" s="24">
        <v>505.67096428571421</v>
      </c>
      <c r="N113" s="13"/>
      <c r="O113" s="13">
        <v>2.0499999999999998</v>
      </c>
      <c r="P113" s="22">
        <v>41.379310344827587</v>
      </c>
      <c r="Q113" s="28" t="s">
        <v>46</v>
      </c>
      <c r="R113" s="25">
        <v>183.47353571428567</v>
      </c>
      <c r="S113" s="25"/>
      <c r="T113" s="29">
        <v>4.8499999999999996</v>
      </c>
      <c r="U113" s="22">
        <v>0</v>
      </c>
      <c r="V113" s="9" t="s">
        <v>46</v>
      </c>
      <c r="W113" s="26">
        <v>434.07153571428563</v>
      </c>
    </row>
    <row r="114" spans="1:23">
      <c r="A114" s="166">
        <f t="shared" ref="A114:B129" si="11">(A113+7)</f>
        <v>40195</v>
      </c>
      <c r="B114" s="165">
        <f>(B113+7)</f>
        <v>40191</v>
      </c>
      <c r="C114" s="20">
        <v>0.890957</v>
      </c>
      <c r="D114" s="21"/>
      <c r="E114" s="13">
        <v>2.65</v>
      </c>
      <c r="F114" s="32">
        <v>17.777777777777786</v>
      </c>
      <c r="G114" s="36">
        <v>3.9215686274509949</v>
      </c>
      <c r="H114" s="33">
        <v>236.10360500000002</v>
      </c>
      <c r="I114" s="13"/>
      <c r="J114" s="13">
        <v>5.65</v>
      </c>
      <c r="K114" s="22">
        <v>0</v>
      </c>
      <c r="L114" s="23">
        <v>-5.0420168067226854</v>
      </c>
      <c r="M114" s="24">
        <v>503.39070500000008</v>
      </c>
      <c r="N114" s="13"/>
      <c r="O114" s="13">
        <v>2.4</v>
      </c>
      <c r="P114" s="22">
        <v>17.073170731707336</v>
      </c>
      <c r="Q114" s="22">
        <v>9.0909090909090793</v>
      </c>
      <c r="R114" s="25">
        <v>213.82968</v>
      </c>
      <c r="S114" s="25"/>
      <c r="T114" s="13">
        <v>4.8499999999999996</v>
      </c>
      <c r="U114" s="22">
        <v>0</v>
      </c>
      <c r="V114" s="22">
        <v>-4.9019607843137294</v>
      </c>
      <c r="W114" s="26">
        <v>432.11414500000001</v>
      </c>
    </row>
    <row r="115" spans="1:23">
      <c r="A115" s="166">
        <f t="shared" si="11"/>
        <v>40202</v>
      </c>
      <c r="B115" s="165">
        <f>(B114+7)</f>
        <v>40198</v>
      </c>
      <c r="C115" s="20">
        <v>0.87523571428571412</v>
      </c>
      <c r="D115" s="21"/>
      <c r="E115" s="13">
        <v>2.4500000000000002</v>
      </c>
      <c r="F115" s="32">
        <v>-7.5471698113207424</v>
      </c>
      <c r="G115" s="36">
        <v>-7.5471698113207424</v>
      </c>
      <c r="H115" s="33">
        <v>214.43274999999997</v>
      </c>
      <c r="I115" s="13"/>
      <c r="J115" s="13">
        <v>5.0999999999999996</v>
      </c>
      <c r="K115" s="22">
        <v>-9.7345132743362939</v>
      </c>
      <c r="L115" s="23">
        <v>-14.285714285714292</v>
      </c>
      <c r="M115" s="24">
        <v>446.37021428571416</v>
      </c>
      <c r="N115" s="13"/>
      <c r="O115" s="13">
        <v>2.2000000000000002</v>
      </c>
      <c r="P115" s="22">
        <v>-8.3333333333333286</v>
      </c>
      <c r="Q115" s="22">
        <v>-8.3333333333333286</v>
      </c>
      <c r="R115" s="25">
        <v>192.55185714285713</v>
      </c>
      <c r="S115" s="25"/>
      <c r="T115" s="13">
        <v>4.8499999999999996</v>
      </c>
      <c r="U115" s="22">
        <v>0</v>
      </c>
      <c r="V115" s="22">
        <v>-4.9019607843137294</v>
      </c>
      <c r="W115" s="26">
        <v>424.48932142857132</v>
      </c>
    </row>
    <row r="116" spans="1:23">
      <c r="A116" s="166">
        <f t="shared" si="11"/>
        <v>40209</v>
      </c>
      <c r="B116" s="165">
        <f t="shared" si="11"/>
        <v>40205</v>
      </c>
      <c r="C116" s="20">
        <v>0.86983571428571427</v>
      </c>
      <c r="D116" s="21"/>
      <c r="E116" s="13">
        <v>2.4</v>
      </c>
      <c r="F116" s="32">
        <v>-2.0408163265306314</v>
      </c>
      <c r="G116" s="36">
        <v>6.6666666666666714</v>
      </c>
      <c r="H116" s="33">
        <v>208.76057142857141</v>
      </c>
      <c r="I116" s="13"/>
      <c r="J116" s="13">
        <v>5</v>
      </c>
      <c r="K116" s="22">
        <v>-1.9607843137254832</v>
      </c>
      <c r="L116" s="23">
        <v>-9.9099099099099135</v>
      </c>
      <c r="M116" s="24">
        <v>434.91785714285714</v>
      </c>
      <c r="N116" s="13"/>
      <c r="O116" s="13">
        <v>2.15</v>
      </c>
      <c r="P116" s="22">
        <v>-2.2727272727272805</v>
      </c>
      <c r="Q116" s="22">
        <v>2.3809523809523796</v>
      </c>
      <c r="R116" s="25">
        <v>187.01467857142856</v>
      </c>
      <c r="S116" s="25"/>
      <c r="T116" s="13">
        <v>4.25</v>
      </c>
      <c r="U116" s="22">
        <v>-12.371134020618541</v>
      </c>
      <c r="V116" s="22">
        <v>-9.574468085106389</v>
      </c>
      <c r="W116" s="26">
        <v>369.68017857142854</v>
      </c>
    </row>
    <row r="117" spans="1:23">
      <c r="A117" s="166">
        <f t="shared" si="11"/>
        <v>40216</v>
      </c>
      <c r="B117" s="165">
        <f t="shared" si="11"/>
        <v>40212</v>
      </c>
      <c r="C117" s="20">
        <v>0.87299000000000004</v>
      </c>
      <c r="D117" s="21"/>
      <c r="E117" s="13">
        <v>2.35</v>
      </c>
      <c r="F117" s="32">
        <v>-2.0833333333333286</v>
      </c>
      <c r="G117" s="36">
        <v>9.3023255813953654</v>
      </c>
      <c r="H117" s="33">
        <v>205.15264999999999</v>
      </c>
      <c r="I117" s="13"/>
      <c r="J117" s="13">
        <v>4.9000000000000004</v>
      </c>
      <c r="K117" s="22">
        <v>-1.9999999999999858</v>
      </c>
      <c r="L117" s="23">
        <v>-10.091743119266056</v>
      </c>
      <c r="M117" s="24">
        <v>427.76510000000007</v>
      </c>
      <c r="N117" s="13"/>
      <c r="O117" s="13">
        <v>2.1</v>
      </c>
      <c r="P117" s="22">
        <v>-2.3255813953488342</v>
      </c>
      <c r="Q117" s="22">
        <v>5</v>
      </c>
      <c r="R117" s="25">
        <v>183.3279</v>
      </c>
      <c r="S117" s="25"/>
      <c r="T117" s="13">
        <v>4.1500000000000004</v>
      </c>
      <c r="U117" s="22">
        <v>-2.3529411764705799</v>
      </c>
      <c r="V117" s="22">
        <v>-9.7826086956521578</v>
      </c>
      <c r="W117" s="26">
        <v>362.29085000000003</v>
      </c>
    </row>
    <row r="118" spans="1:23">
      <c r="A118" s="166">
        <f t="shared" si="11"/>
        <v>40223</v>
      </c>
      <c r="B118" s="165">
        <f t="shared" si="11"/>
        <v>40219</v>
      </c>
      <c r="C118" s="20">
        <v>0.87503571428571425</v>
      </c>
      <c r="D118" s="21"/>
      <c r="E118" s="13">
        <v>2.35</v>
      </c>
      <c r="F118" s="32">
        <v>0</v>
      </c>
      <c r="G118" s="36">
        <v>0</v>
      </c>
      <c r="H118" s="33">
        <v>205.63339285714287</v>
      </c>
      <c r="I118" s="13"/>
      <c r="J118" s="13">
        <v>4.9000000000000004</v>
      </c>
      <c r="K118" s="22">
        <v>0</v>
      </c>
      <c r="L118" s="23">
        <v>-13.274336283185846</v>
      </c>
      <c r="M118" s="24">
        <v>428.76750000000004</v>
      </c>
      <c r="N118" s="13"/>
      <c r="O118" s="13">
        <v>2.1</v>
      </c>
      <c r="P118" s="22">
        <v>0</v>
      </c>
      <c r="Q118" s="22">
        <v>-4.5454545454545467</v>
      </c>
      <c r="R118" s="25">
        <v>183.75749999999999</v>
      </c>
      <c r="S118" s="25"/>
      <c r="T118" s="13">
        <v>4.1500000000000004</v>
      </c>
      <c r="U118" s="22">
        <v>0</v>
      </c>
      <c r="V118" s="22">
        <v>-11.702127659574472</v>
      </c>
      <c r="W118" s="26">
        <v>363.13982142857145</v>
      </c>
    </row>
    <row r="119" spans="1:23">
      <c r="A119" s="166">
        <f t="shared" si="11"/>
        <v>40230</v>
      </c>
      <c r="B119" s="165">
        <f t="shared" si="11"/>
        <v>40226</v>
      </c>
      <c r="C119" s="20">
        <v>0.86983571428571427</v>
      </c>
      <c r="D119" s="21"/>
      <c r="E119" s="14">
        <v>2.5499999999999998</v>
      </c>
      <c r="F119" s="32">
        <v>8.5106382978723332</v>
      </c>
      <c r="G119" s="36">
        <v>8.5106382978723332</v>
      </c>
      <c r="H119" s="33">
        <v>221.80810714285712</v>
      </c>
      <c r="I119" s="13"/>
      <c r="J119" s="13">
        <v>4.8499999999999996</v>
      </c>
      <c r="K119" s="22">
        <v>-1.0204081632653157</v>
      </c>
      <c r="L119" s="23">
        <v>-14.159292035398238</v>
      </c>
      <c r="M119" s="24">
        <v>421.8703214285714</v>
      </c>
      <c r="N119" s="13"/>
      <c r="O119" s="13">
        <v>2.2999999999999998</v>
      </c>
      <c r="P119" s="22">
        <v>9.5238095238095184</v>
      </c>
      <c r="Q119" s="22">
        <v>4.5454545454545183</v>
      </c>
      <c r="R119" s="25">
        <v>200.06221428571425</v>
      </c>
      <c r="S119" s="25"/>
      <c r="T119" s="13">
        <v>4</v>
      </c>
      <c r="U119" s="22">
        <v>-3.6144578313253106</v>
      </c>
      <c r="V119" s="22">
        <v>-14.893617021276597</v>
      </c>
      <c r="W119" s="26">
        <v>347.93428571428569</v>
      </c>
    </row>
    <row r="120" spans="1:23">
      <c r="A120" s="166">
        <f t="shared" si="11"/>
        <v>40237</v>
      </c>
      <c r="B120" s="165">
        <f t="shared" si="11"/>
        <v>40233</v>
      </c>
      <c r="C120" s="20">
        <v>0.8831428571428569</v>
      </c>
      <c r="D120" s="21"/>
      <c r="E120" s="13">
        <v>2.4</v>
      </c>
      <c r="F120" s="32">
        <v>-5.8823529411764781</v>
      </c>
      <c r="G120" s="36">
        <v>-2.0408163265306314</v>
      </c>
      <c r="H120" s="33">
        <v>211.95428571428562</v>
      </c>
      <c r="I120" s="13"/>
      <c r="J120" s="13">
        <v>4.8499999999999996</v>
      </c>
      <c r="K120" s="22">
        <v>0</v>
      </c>
      <c r="L120" s="23">
        <v>-11.009174311926614</v>
      </c>
      <c r="M120" s="24">
        <v>428.32428571428557</v>
      </c>
      <c r="N120" s="13"/>
      <c r="O120" s="13">
        <v>2.2000000000000002</v>
      </c>
      <c r="P120" s="22">
        <v>-4.347826086956502</v>
      </c>
      <c r="Q120" s="22">
        <v>-8.3333333333333286</v>
      </c>
      <c r="R120" s="25">
        <v>194.29142857142853</v>
      </c>
      <c r="S120" s="25"/>
      <c r="T120" s="13">
        <v>4</v>
      </c>
      <c r="U120" s="22">
        <v>0</v>
      </c>
      <c r="V120" s="22">
        <v>-13.978494623655919</v>
      </c>
      <c r="W120" s="26">
        <v>353.25714285714275</v>
      </c>
    </row>
    <row r="121" spans="1:23">
      <c r="A121" s="166">
        <f t="shared" si="11"/>
        <v>40244</v>
      </c>
      <c r="B121" s="165">
        <f t="shared" si="11"/>
        <v>40240</v>
      </c>
      <c r="C121" s="20">
        <v>0.90306428571428565</v>
      </c>
      <c r="D121" s="21"/>
      <c r="E121" s="13">
        <v>2.4</v>
      </c>
      <c r="F121" s="32">
        <v>0</v>
      </c>
      <c r="G121" s="36">
        <v>-2.0408163265306314</v>
      </c>
      <c r="H121" s="33">
        <v>216.73542857142854</v>
      </c>
      <c r="I121" s="13"/>
      <c r="J121" s="13">
        <v>4.8499999999999996</v>
      </c>
      <c r="K121" s="22">
        <v>0</v>
      </c>
      <c r="L121" s="23">
        <v>-11.009174311926614</v>
      </c>
      <c r="M121" s="24">
        <v>437.98617857142847</v>
      </c>
      <c r="N121" s="13"/>
      <c r="O121" s="13">
        <v>2.2000000000000002</v>
      </c>
      <c r="P121" s="22">
        <v>0</v>
      </c>
      <c r="Q121" s="22">
        <v>-4.347826086956502</v>
      </c>
      <c r="R121" s="25">
        <v>198.67414285714287</v>
      </c>
      <c r="S121" s="25"/>
      <c r="T121" s="13">
        <v>4</v>
      </c>
      <c r="U121" s="22">
        <v>0</v>
      </c>
      <c r="V121" s="22">
        <v>-13.978494623655919</v>
      </c>
      <c r="W121" s="26">
        <v>361.22571428571428</v>
      </c>
    </row>
    <row r="122" spans="1:23">
      <c r="A122" s="166">
        <f t="shared" si="11"/>
        <v>40251</v>
      </c>
      <c r="B122" s="165">
        <f t="shared" si="11"/>
        <v>40247</v>
      </c>
      <c r="C122" s="20">
        <v>0.90684285714285706</v>
      </c>
      <c r="D122" s="21"/>
      <c r="E122" s="13">
        <v>2.4</v>
      </c>
      <c r="F122" s="32">
        <v>0</v>
      </c>
      <c r="G122" s="36">
        <v>-2.0408163265306314</v>
      </c>
      <c r="H122" s="33">
        <v>217.64228571428566</v>
      </c>
      <c r="I122" s="13"/>
      <c r="J122" s="13">
        <v>5</v>
      </c>
      <c r="K122" s="22">
        <v>3.0927835051546566</v>
      </c>
      <c r="L122" s="23">
        <v>-9.9099099099099135</v>
      </c>
      <c r="M122" s="24">
        <v>453.42142857142858</v>
      </c>
      <c r="N122" s="13"/>
      <c r="O122" s="13">
        <v>2.2000000000000002</v>
      </c>
      <c r="P122" s="22">
        <v>0</v>
      </c>
      <c r="Q122" s="22">
        <v>-4.347826086956502</v>
      </c>
      <c r="R122" s="25">
        <v>199.50542857142858</v>
      </c>
      <c r="S122" s="25"/>
      <c r="T122" s="13">
        <v>4.0999999999999996</v>
      </c>
      <c r="U122" s="22">
        <v>2.4999999999999858</v>
      </c>
      <c r="V122" s="22">
        <v>-11.827956989247326</v>
      </c>
      <c r="W122" s="26">
        <v>371.8055714285714</v>
      </c>
    </row>
    <row r="123" spans="1:23">
      <c r="A123" s="166">
        <f t="shared" si="11"/>
        <v>40258</v>
      </c>
      <c r="B123" s="165">
        <f t="shared" si="11"/>
        <v>40254</v>
      </c>
      <c r="C123" s="20">
        <v>0.90069999999999983</v>
      </c>
      <c r="D123" s="21"/>
      <c r="E123" s="13">
        <v>2.2999999999999998</v>
      </c>
      <c r="F123" s="32">
        <v>-4.1666666666666714</v>
      </c>
      <c r="G123" s="36">
        <v>-6.1224489795918515</v>
      </c>
      <c r="H123" s="33">
        <v>207.16099999999992</v>
      </c>
      <c r="I123" s="13"/>
      <c r="J123" s="13">
        <v>5.2</v>
      </c>
      <c r="K123" s="22">
        <v>4</v>
      </c>
      <c r="L123" s="23">
        <v>-6.306306306306297</v>
      </c>
      <c r="M123" s="24">
        <v>468.36399999999998</v>
      </c>
      <c r="N123" s="13"/>
      <c r="O123" s="13">
        <v>2.2000000000000002</v>
      </c>
      <c r="P123" s="22">
        <v>0</v>
      </c>
      <c r="Q123" s="22">
        <v>-4.347826086956502</v>
      </c>
      <c r="R123" s="25">
        <v>198.154</v>
      </c>
      <c r="S123" s="25"/>
      <c r="T123" s="13">
        <v>4.2</v>
      </c>
      <c r="U123" s="22">
        <v>2.4390243902439011</v>
      </c>
      <c r="V123" s="22">
        <v>-9.6774193548387188</v>
      </c>
      <c r="W123" s="26">
        <v>378.29399999999993</v>
      </c>
    </row>
    <row r="124" spans="1:23">
      <c r="A124" s="166">
        <f t="shared" si="11"/>
        <v>40265</v>
      </c>
      <c r="B124" s="165">
        <f t="shared" si="11"/>
        <v>40261</v>
      </c>
      <c r="C124" s="20">
        <v>0.89768571428571431</v>
      </c>
      <c r="D124" s="21"/>
      <c r="E124" s="13">
        <v>2.1</v>
      </c>
      <c r="F124" s="32">
        <v>-8.6956521739130324</v>
      </c>
      <c r="G124" s="36">
        <v>-14.285714285714292</v>
      </c>
      <c r="H124" s="33">
        <v>188.51400000000001</v>
      </c>
      <c r="I124" s="13"/>
      <c r="J124" s="13">
        <v>5.2</v>
      </c>
      <c r="K124" s="22">
        <v>0</v>
      </c>
      <c r="L124" s="23">
        <v>-5.4545454545454533</v>
      </c>
      <c r="M124" s="24">
        <v>466.7965714285715</v>
      </c>
      <c r="N124" s="13"/>
      <c r="O124" s="13">
        <v>1.8</v>
      </c>
      <c r="P124" s="22">
        <v>-18.181818181818187</v>
      </c>
      <c r="Q124" s="22">
        <v>-18.181818181818187</v>
      </c>
      <c r="R124" s="25">
        <v>161.58342857142858</v>
      </c>
      <c r="S124" s="25"/>
      <c r="T124" s="13">
        <v>4.2</v>
      </c>
      <c r="U124" s="22">
        <v>0</v>
      </c>
      <c r="V124" s="22">
        <v>-8.6956521739130324</v>
      </c>
      <c r="W124" s="26">
        <v>377.02800000000002</v>
      </c>
    </row>
    <row r="125" spans="1:23">
      <c r="A125" s="166">
        <f t="shared" si="11"/>
        <v>40272</v>
      </c>
      <c r="B125" s="165">
        <f t="shared" si="11"/>
        <v>40268</v>
      </c>
      <c r="C125" s="20">
        <v>0.89106428571428575</v>
      </c>
      <c r="D125" s="21"/>
      <c r="E125" s="13">
        <v>1.9</v>
      </c>
      <c r="F125" s="32">
        <v>-9.5238095238095326</v>
      </c>
      <c r="G125" s="36">
        <v>-11.627906976744185</v>
      </c>
      <c r="H125" s="33">
        <v>169.30221428571429</v>
      </c>
      <c r="I125" s="13"/>
      <c r="J125" s="13">
        <v>5.2</v>
      </c>
      <c r="K125" s="22">
        <v>0</v>
      </c>
      <c r="L125" s="23">
        <v>-4.5871559633027488</v>
      </c>
      <c r="M125" s="24">
        <v>463.35342857142859</v>
      </c>
      <c r="N125" s="13"/>
      <c r="O125" s="13">
        <v>1.5</v>
      </c>
      <c r="P125" s="22">
        <v>-16.666666666666671</v>
      </c>
      <c r="Q125" s="22">
        <v>-25</v>
      </c>
      <c r="R125" s="25">
        <v>133.65964285714287</v>
      </c>
      <c r="S125" s="25"/>
      <c r="T125" s="13">
        <v>4.2</v>
      </c>
      <c r="U125" s="22">
        <v>0</v>
      </c>
      <c r="V125" s="22">
        <v>-8.6956521739130324</v>
      </c>
      <c r="W125" s="26">
        <v>374.24700000000001</v>
      </c>
    </row>
    <row r="126" spans="1:23">
      <c r="A126" s="166">
        <f t="shared" si="11"/>
        <v>40279</v>
      </c>
      <c r="B126" s="165">
        <f t="shared" si="11"/>
        <v>40275</v>
      </c>
      <c r="C126" s="20">
        <v>0.87856428571428569</v>
      </c>
      <c r="D126" s="21"/>
      <c r="E126" s="13">
        <v>2.2000000000000002</v>
      </c>
      <c r="F126" s="32">
        <v>15.789473684210535</v>
      </c>
      <c r="G126" s="36">
        <v>7.3170731707317316</v>
      </c>
      <c r="H126" s="33">
        <v>193.28414285714285</v>
      </c>
      <c r="I126" s="13"/>
      <c r="J126" s="13">
        <v>5.3</v>
      </c>
      <c r="K126" s="22">
        <v>1.9230769230769198</v>
      </c>
      <c r="L126" s="23">
        <v>-2.7522935779816606</v>
      </c>
      <c r="M126" s="24">
        <v>465.63907142857141</v>
      </c>
      <c r="N126" s="13"/>
      <c r="O126" s="13">
        <v>2</v>
      </c>
      <c r="P126" s="22">
        <v>33.333333333333314</v>
      </c>
      <c r="Q126" s="22">
        <v>0</v>
      </c>
      <c r="R126" s="25">
        <v>175.71285714285713</v>
      </c>
      <c r="S126" s="25"/>
      <c r="T126" s="13">
        <v>4.4000000000000004</v>
      </c>
      <c r="U126" s="22">
        <v>4.7619047619047734</v>
      </c>
      <c r="V126" s="22">
        <v>-4.347826086956502</v>
      </c>
      <c r="W126" s="26">
        <v>386.56828571428571</v>
      </c>
    </row>
    <row r="127" spans="1:23">
      <c r="A127" s="166">
        <f t="shared" si="11"/>
        <v>40286</v>
      </c>
      <c r="B127" s="165">
        <f t="shared" si="11"/>
        <v>40282</v>
      </c>
      <c r="C127" s="20">
        <v>0.87837857142857145</v>
      </c>
      <c r="D127" s="21"/>
      <c r="E127" s="13">
        <v>2.1</v>
      </c>
      <c r="F127" s="32">
        <v>-4.5454545454545467</v>
      </c>
      <c r="G127" s="36">
        <v>5</v>
      </c>
      <c r="H127" s="33">
        <v>184.45950000000002</v>
      </c>
      <c r="I127" s="13"/>
      <c r="J127" s="13">
        <v>5.3</v>
      </c>
      <c r="K127" s="22">
        <v>0</v>
      </c>
      <c r="L127" s="23">
        <v>-7.8260869565217348</v>
      </c>
      <c r="M127" s="24">
        <v>465.54064285714281</v>
      </c>
      <c r="N127" s="13"/>
      <c r="O127" s="13">
        <v>2</v>
      </c>
      <c r="P127" s="22">
        <v>0</v>
      </c>
      <c r="Q127" s="22">
        <v>5.2631578947368354</v>
      </c>
      <c r="R127" s="25">
        <v>175.67571428571429</v>
      </c>
      <c r="S127" s="25"/>
      <c r="T127" s="13">
        <v>4.4000000000000004</v>
      </c>
      <c r="U127" s="22">
        <v>0</v>
      </c>
      <c r="V127" s="22">
        <v>-10.204081632653057</v>
      </c>
      <c r="W127" s="26">
        <v>386.48657142857144</v>
      </c>
    </row>
    <row r="128" spans="1:23">
      <c r="A128" s="166">
        <f t="shared" si="11"/>
        <v>40293</v>
      </c>
      <c r="B128" s="165">
        <f t="shared" si="11"/>
        <v>40289</v>
      </c>
      <c r="C128" s="20">
        <v>0.87206428571428574</v>
      </c>
      <c r="D128" s="21"/>
      <c r="E128" s="13">
        <v>2.1</v>
      </c>
      <c r="F128" s="32">
        <v>0</v>
      </c>
      <c r="G128" s="36">
        <v>5</v>
      </c>
      <c r="H128" s="33">
        <v>183.13350000000003</v>
      </c>
      <c r="I128" s="13"/>
      <c r="J128" s="13">
        <v>5.3</v>
      </c>
      <c r="K128" s="22">
        <v>0</v>
      </c>
      <c r="L128" s="23">
        <v>-7.8260869565217348</v>
      </c>
      <c r="M128" s="24">
        <v>462.19407142857148</v>
      </c>
      <c r="N128" s="13"/>
      <c r="O128" s="13">
        <v>1.9</v>
      </c>
      <c r="P128" s="22">
        <v>-5</v>
      </c>
      <c r="Q128" s="22">
        <v>0</v>
      </c>
      <c r="R128" s="25">
        <v>165.69221428571427</v>
      </c>
      <c r="S128" s="25"/>
      <c r="T128" s="13">
        <v>4.4000000000000004</v>
      </c>
      <c r="U128" s="22">
        <v>0</v>
      </c>
      <c r="V128" s="22">
        <v>-10.204081632653057</v>
      </c>
      <c r="W128" s="26">
        <v>383.70828571428575</v>
      </c>
    </row>
    <row r="129" spans="1:23">
      <c r="A129" s="166">
        <f t="shared" si="11"/>
        <v>40300</v>
      </c>
      <c r="B129" s="165">
        <f t="shared" si="11"/>
        <v>40296</v>
      </c>
      <c r="C129" s="20">
        <v>0.8680000000000001</v>
      </c>
      <c r="D129" s="21"/>
      <c r="E129" s="13">
        <v>2.1</v>
      </c>
      <c r="F129" s="32">
        <v>0</v>
      </c>
      <c r="G129" s="36">
        <v>5</v>
      </c>
      <c r="H129" s="33">
        <v>182.28000000000003</v>
      </c>
      <c r="I129" s="13"/>
      <c r="J129" s="13">
        <v>5.3</v>
      </c>
      <c r="K129" s="22">
        <v>0</v>
      </c>
      <c r="L129" s="23">
        <v>-7.8260869565217348</v>
      </c>
      <c r="M129" s="24">
        <v>460.04000000000008</v>
      </c>
      <c r="N129" s="13"/>
      <c r="O129" s="13">
        <v>1.8</v>
      </c>
      <c r="P129" s="22">
        <v>-5.2631578947368354</v>
      </c>
      <c r="Q129" s="22">
        <v>-5.2631578947368354</v>
      </c>
      <c r="R129" s="25">
        <v>156.24</v>
      </c>
      <c r="S129" s="25"/>
      <c r="T129" s="13">
        <v>4.4000000000000004</v>
      </c>
      <c r="U129" s="22">
        <v>0</v>
      </c>
      <c r="V129" s="22">
        <v>-10.204081632653057</v>
      </c>
      <c r="W129" s="26">
        <v>381.92000000000007</v>
      </c>
    </row>
    <row r="130" spans="1:23">
      <c r="A130" s="166">
        <f t="shared" ref="A130:B145" si="12">(A129+7)</f>
        <v>40307</v>
      </c>
      <c r="B130" s="165">
        <f t="shared" si="12"/>
        <v>40303</v>
      </c>
      <c r="C130" s="20">
        <v>0.8622428571428572</v>
      </c>
      <c r="D130" s="21"/>
      <c r="E130" s="13">
        <v>2.2000000000000002</v>
      </c>
      <c r="F130" s="32">
        <v>4.7619047619047734</v>
      </c>
      <c r="G130" s="36">
        <v>12.820512820512846</v>
      </c>
      <c r="H130" s="33">
        <v>189.6934285714286</v>
      </c>
      <c r="I130" s="13"/>
      <c r="J130" s="13">
        <v>5.3</v>
      </c>
      <c r="K130" s="22">
        <v>0</v>
      </c>
      <c r="L130" s="23">
        <v>-6.1946902654867415</v>
      </c>
      <c r="M130" s="24">
        <v>456.98871428571425</v>
      </c>
      <c r="N130" s="13"/>
      <c r="O130" s="13">
        <v>1.9</v>
      </c>
      <c r="P130" s="22">
        <v>5.5555555555555571</v>
      </c>
      <c r="Q130" s="22">
        <v>2.7027027027026946</v>
      </c>
      <c r="R130" s="25">
        <v>163.82614285714286</v>
      </c>
      <c r="S130" s="25"/>
      <c r="T130" s="13">
        <v>4.4000000000000004</v>
      </c>
      <c r="U130" s="22">
        <v>0</v>
      </c>
      <c r="V130" s="22">
        <v>-8.3333333333333286</v>
      </c>
      <c r="W130" s="26">
        <v>379.3868571428572</v>
      </c>
    </row>
    <row r="131" spans="1:23">
      <c r="A131" s="166">
        <f t="shared" si="12"/>
        <v>40314</v>
      </c>
      <c r="B131" s="165">
        <f t="shared" si="12"/>
        <v>40310</v>
      </c>
      <c r="C131" s="20">
        <v>0.85832857142857144</v>
      </c>
      <c r="D131" s="21"/>
      <c r="E131" s="30" t="s">
        <v>46</v>
      </c>
      <c r="F131" s="32" t="e">
        <v>#VALUE!</v>
      </c>
      <c r="G131" s="36" t="e">
        <v>#VALUE!</v>
      </c>
      <c r="H131" s="33" t="e">
        <v>#VALUE!</v>
      </c>
      <c r="I131" s="13"/>
      <c r="J131" s="30" t="s">
        <v>46</v>
      </c>
      <c r="K131" s="22" t="e">
        <v>#VALUE!</v>
      </c>
      <c r="L131" s="23" t="e">
        <v>#VALUE!</v>
      </c>
      <c r="M131" s="24" t="e">
        <v>#VALUE!</v>
      </c>
      <c r="N131" s="13"/>
      <c r="O131" s="30" t="s">
        <v>46</v>
      </c>
      <c r="P131" s="22" t="e">
        <v>#VALUE!</v>
      </c>
      <c r="Q131" s="22" t="e">
        <v>#VALUE!</v>
      </c>
      <c r="R131" s="25" t="e">
        <v>#VALUE!</v>
      </c>
      <c r="S131" s="25"/>
      <c r="T131" s="30" t="s">
        <v>46</v>
      </c>
      <c r="U131" s="22" t="e">
        <v>#VALUE!</v>
      </c>
      <c r="V131" s="22" t="e">
        <v>#VALUE!</v>
      </c>
      <c r="W131" s="26" t="e">
        <v>#VALUE!</v>
      </c>
    </row>
    <row r="132" spans="1:23">
      <c r="A132" s="166">
        <f t="shared" si="12"/>
        <v>40321</v>
      </c>
      <c r="B132" s="165">
        <f t="shared" si="12"/>
        <v>40317</v>
      </c>
      <c r="C132" s="20">
        <v>0.86208571428571434</v>
      </c>
      <c r="D132" s="21"/>
      <c r="E132" s="30" t="s">
        <v>46</v>
      </c>
      <c r="F132" s="32" t="e">
        <v>#VALUE!</v>
      </c>
      <c r="G132" s="36" t="e">
        <v>#VALUE!</v>
      </c>
      <c r="H132" s="33" t="e">
        <v>#VALUE!</v>
      </c>
      <c r="I132" s="13"/>
      <c r="J132" s="30" t="s">
        <v>46</v>
      </c>
      <c r="K132" s="22" t="e">
        <v>#VALUE!</v>
      </c>
      <c r="L132" s="23" t="e">
        <v>#VALUE!</v>
      </c>
      <c r="M132" s="24" t="e">
        <v>#VALUE!</v>
      </c>
      <c r="N132" s="13"/>
      <c r="O132" s="30" t="s">
        <v>46</v>
      </c>
      <c r="P132" s="22" t="e">
        <v>#VALUE!</v>
      </c>
      <c r="Q132" s="22" t="e">
        <v>#VALUE!</v>
      </c>
      <c r="R132" s="25" t="e">
        <v>#VALUE!</v>
      </c>
      <c r="S132" s="25"/>
      <c r="T132" s="30" t="s">
        <v>46</v>
      </c>
      <c r="U132" s="22" t="e">
        <v>#VALUE!</v>
      </c>
      <c r="V132" s="22" t="e">
        <v>#VALUE!</v>
      </c>
      <c r="W132" s="26" t="e">
        <v>#VALUE!</v>
      </c>
    </row>
    <row r="133" spans="1:23">
      <c r="A133" s="166">
        <f t="shared" si="12"/>
        <v>40328</v>
      </c>
      <c r="B133" s="165">
        <f t="shared" si="12"/>
        <v>40324</v>
      </c>
      <c r="C133" s="20">
        <v>0.85486428571428574</v>
      </c>
      <c r="D133" s="21"/>
      <c r="E133" s="30" t="s">
        <v>46</v>
      </c>
      <c r="F133" s="32" t="e">
        <v>#VALUE!</v>
      </c>
      <c r="G133" s="36" t="e">
        <v>#VALUE!</v>
      </c>
      <c r="H133" s="33" t="e">
        <v>#VALUE!</v>
      </c>
      <c r="I133" s="13"/>
      <c r="J133" s="30" t="s">
        <v>46</v>
      </c>
      <c r="K133" s="22" t="e">
        <v>#VALUE!</v>
      </c>
      <c r="L133" s="23" t="e">
        <v>#VALUE!</v>
      </c>
      <c r="M133" s="24" t="e">
        <v>#VALUE!</v>
      </c>
      <c r="N133" s="13"/>
      <c r="O133" s="30" t="s">
        <v>46</v>
      </c>
      <c r="P133" s="22" t="e">
        <v>#VALUE!</v>
      </c>
      <c r="Q133" s="22" t="e">
        <v>#VALUE!</v>
      </c>
      <c r="R133" s="25" t="e">
        <v>#VALUE!</v>
      </c>
      <c r="S133" s="25"/>
      <c r="T133" s="30" t="s">
        <v>46</v>
      </c>
      <c r="U133" s="22" t="e">
        <v>#VALUE!</v>
      </c>
      <c r="V133" s="22" t="e">
        <v>#VALUE!</v>
      </c>
      <c r="W133" s="26" t="e">
        <v>#VALUE!</v>
      </c>
    </row>
    <row r="134" spans="1:23">
      <c r="A134" s="166">
        <f t="shared" si="12"/>
        <v>40335</v>
      </c>
      <c r="B134" s="165">
        <f t="shared" si="12"/>
        <v>40331</v>
      </c>
      <c r="C134" s="20">
        <v>0.83676142857142843</v>
      </c>
      <c r="D134" s="21"/>
      <c r="E134" s="30" t="s">
        <v>46</v>
      </c>
      <c r="F134" s="32" t="e">
        <v>#VALUE!</v>
      </c>
      <c r="G134" s="36" t="e">
        <v>#VALUE!</v>
      </c>
      <c r="H134" s="33" t="e">
        <v>#VALUE!</v>
      </c>
      <c r="I134" s="13"/>
      <c r="J134" s="30" t="s">
        <v>46</v>
      </c>
      <c r="K134" s="22" t="e">
        <v>#VALUE!</v>
      </c>
      <c r="L134" s="23" t="e">
        <v>#VALUE!</v>
      </c>
      <c r="M134" s="24" t="e">
        <v>#VALUE!</v>
      </c>
      <c r="N134" s="13"/>
      <c r="O134" s="30" t="s">
        <v>46</v>
      </c>
      <c r="P134" s="22" t="e">
        <v>#VALUE!</v>
      </c>
      <c r="Q134" s="22" t="e">
        <v>#VALUE!</v>
      </c>
      <c r="R134" s="25" t="e">
        <v>#VALUE!</v>
      </c>
      <c r="S134" s="25"/>
      <c r="T134" s="13"/>
      <c r="U134" s="22" t="e">
        <v>#VALUE!</v>
      </c>
      <c r="V134" s="22">
        <v>-100</v>
      </c>
      <c r="W134" s="26">
        <v>0</v>
      </c>
    </row>
    <row r="135" spans="1:23">
      <c r="A135" s="166">
        <f t="shared" si="12"/>
        <v>40342</v>
      </c>
      <c r="B135" s="165">
        <f t="shared" si="12"/>
        <v>40338</v>
      </c>
      <c r="C135" s="20">
        <v>0.82711428571428569</v>
      </c>
      <c r="D135" s="21"/>
      <c r="E135" s="30" t="s">
        <v>46</v>
      </c>
      <c r="F135" s="32" t="e">
        <v>#VALUE!</v>
      </c>
      <c r="G135" s="36" t="e">
        <v>#VALUE!</v>
      </c>
      <c r="H135" s="33" t="e">
        <v>#VALUE!</v>
      </c>
      <c r="I135" s="13"/>
      <c r="J135" s="30" t="s">
        <v>46</v>
      </c>
      <c r="K135" s="22" t="e">
        <v>#VALUE!</v>
      </c>
      <c r="L135" s="23" t="e">
        <v>#VALUE!</v>
      </c>
      <c r="M135" s="24" t="e">
        <v>#VALUE!</v>
      </c>
      <c r="N135" s="13"/>
      <c r="O135" s="30" t="s">
        <v>46</v>
      </c>
      <c r="P135" s="22" t="e">
        <v>#VALUE!</v>
      </c>
      <c r="Q135" s="22" t="e">
        <v>#VALUE!</v>
      </c>
      <c r="R135" s="25" t="e">
        <v>#VALUE!</v>
      </c>
      <c r="S135" s="25"/>
      <c r="T135" s="13"/>
      <c r="U135" s="22" t="e">
        <v>#DIV/0!</v>
      </c>
      <c r="V135" s="22">
        <v>-100</v>
      </c>
      <c r="W135" s="26">
        <v>0</v>
      </c>
    </row>
    <row r="136" spans="1:23">
      <c r="A136" s="166">
        <f t="shared" si="12"/>
        <v>40349</v>
      </c>
      <c r="B136" s="165">
        <f t="shared" si="12"/>
        <v>40345</v>
      </c>
      <c r="C136" s="20">
        <v>0.83274999999999999</v>
      </c>
      <c r="D136" s="21"/>
      <c r="E136" s="30" t="s">
        <v>46</v>
      </c>
      <c r="F136" s="32" t="e">
        <v>#VALUE!</v>
      </c>
      <c r="G136" s="36" t="e">
        <v>#VALUE!</v>
      </c>
      <c r="H136" s="33" t="e">
        <v>#VALUE!</v>
      </c>
      <c r="I136" s="13"/>
      <c r="J136" s="30" t="s">
        <v>46</v>
      </c>
      <c r="K136" s="22" t="e">
        <v>#VALUE!</v>
      </c>
      <c r="L136" s="23" t="e">
        <v>#VALUE!</v>
      </c>
      <c r="M136" s="24" t="e">
        <v>#VALUE!</v>
      </c>
      <c r="N136" s="13"/>
      <c r="O136" s="30" t="s">
        <v>46</v>
      </c>
      <c r="P136" s="22" t="e">
        <v>#VALUE!</v>
      </c>
      <c r="Q136" s="22" t="e">
        <v>#VALUE!</v>
      </c>
      <c r="R136" s="25" t="e">
        <v>#VALUE!</v>
      </c>
      <c r="S136" s="25"/>
      <c r="T136" s="13"/>
      <c r="U136" s="22" t="e">
        <v>#DIV/0!</v>
      </c>
      <c r="V136" s="22">
        <v>-100</v>
      </c>
      <c r="W136" s="26">
        <v>0</v>
      </c>
    </row>
    <row r="137" spans="1:23">
      <c r="A137" s="166">
        <f t="shared" si="12"/>
        <v>40356</v>
      </c>
      <c r="B137" s="165">
        <f t="shared" si="12"/>
        <v>40352</v>
      </c>
      <c r="C137" s="20">
        <v>0.82748571428571427</v>
      </c>
      <c r="D137" s="21"/>
      <c r="E137" s="13">
        <v>2.1</v>
      </c>
      <c r="F137" s="32" t="e">
        <v>#VALUE!</v>
      </c>
      <c r="G137" s="36">
        <v>7.6923076923077076</v>
      </c>
      <c r="H137" s="33">
        <v>173.77199999999999</v>
      </c>
      <c r="I137" s="13"/>
      <c r="J137" s="13">
        <v>5.3</v>
      </c>
      <c r="K137" s="22" t="e">
        <v>#VALUE!</v>
      </c>
      <c r="L137" s="23">
        <v>-10.924369747899163</v>
      </c>
      <c r="M137" s="24">
        <v>438.56742857142859</v>
      </c>
      <c r="N137" s="13"/>
      <c r="O137" s="13">
        <v>1.7</v>
      </c>
      <c r="P137" s="22" t="e">
        <v>#VALUE!</v>
      </c>
      <c r="Q137" s="22">
        <v>6.25</v>
      </c>
      <c r="R137" s="25">
        <v>140.67257142857142</v>
      </c>
      <c r="S137" s="25"/>
      <c r="T137" s="13">
        <v>4.4000000000000004</v>
      </c>
      <c r="U137" s="22" t="e">
        <v>#DIV/0!</v>
      </c>
      <c r="V137" s="22">
        <v>-13.725490196078411</v>
      </c>
      <c r="W137" s="26">
        <v>364.09371428571433</v>
      </c>
    </row>
    <row r="138" spans="1:23">
      <c r="A138" s="166">
        <f t="shared" si="12"/>
        <v>40363</v>
      </c>
      <c r="B138" s="165">
        <f t="shared" si="12"/>
        <v>40359</v>
      </c>
      <c r="C138" s="20">
        <v>0.8205714285714284</v>
      </c>
      <c r="D138" s="21"/>
      <c r="E138" s="13">
        <v>2.1</v>
      </c>
      <c r="F138" s="32">
        <v>0</v>
      </c>
      <c r="G138" s="36">
        <v>10.526315789473699</v>
      </c>
      <c r="H138" s="33">
        <v>172.31999999999996</v>
      </c>
      <c r="I138" s="13"/>
      <c r="J138" s="13">
        <v>5.3</v>
      </c>
      <c r="K138" s="22">
        <v>0</v>
      </c>
      <c r="L138" s="23">
        <v>-9.4017094017093967</v>
      </c>
      <c r="M138" s="24">
        <v>434.90285714285699</v>
      </c>
      <c r="N138" s="13"/>
      <c r="O138" s="13">
        <v>1.7</v>
      </c>
      <c r="P138" s="22">
        <v>0</v>
      </c>
      <c r="Q138" s="22">
        <v>6.25</v>
      </c>
      <c r="R138" s="25">
        <v>139.49714285714282</v>
      </c>
      <c r="S138" s="25"/>
      <c r="T138" s="13">
        <v>4.4000000000000004</v>
      </c>
      <c r="U138" s="22">
        <v>0</v>
      </c>
      <c r="V138" s="22">
        <v>-11.999999999999986</v>
      </c>
      <c r="W138" s="26">
        <v>361.05142857142852</v>
      </c>
    </row>
    <row r="139" spans="1:23">
      <c r="A139" s="166">
        <f t="shared" si="12"/>
        <v>40370</v>
      </c>
      <c r="B139" s="165">
        <f t="shared" si="12"/>
        <v>40366</v>
      </c>
      <c r="C139" s="20">
        <v>0.83167142857142873</v>
      </c>
      <c r="D139" s="21"/>
      <c r="E139" s="27">
        <v>1.9</v>
      </c>
      <c r="F139" s="32">
        <v>-9.5238095238095326</v>
      </c>
      <c r="G139" s="36">
        <v>0</v>
      </c>
      <c r="H139" s="33">
        <v>158.01757142857144</v>
      </c>
      <c r="I139" s="13"/>
      <c r="J139" s="27">
        <v>5.2</v>
      </c>
      <c r="K139" s="22">
        <v>-1.8867924528301785</v>
      </c>
      <c r="L139" s="23">
        <v>-11.1111111111111</v>
      </c>
      <c r="M139" s="24">
        <v>432.46914285714297</v>
      </c>
      <c r="N139" s="13"/>
      <c r="O139" s="27">
        <v>1.5</v>
      </c>
      <c r="P139" s="22">
        <v>-11.764705882352942</v>
      </c>
      <c r="Q139" s="22">
        <v>-6.25</v>
      </c>
      <c r="R139" s="25">
        <v>124.75071428571431</v>
      </c>
      <c r="S139" s="25"/>
      <c r="T139" s="27">
        <v>4.4000000000000004</v>
      </c>
      <c r="U139" s="22">
        <v>0</v>
      </c>
      <c r="V139" s="22">
        <v>-11.999999999999986</v>
      </c>
      <c r="W139" s="26">
        <v>365.9354285714287</v>
      </c>
    </row>
    <row r="140" spans="1:23">
      <c r="A140" s="166">
        <f t="shared" si="12"/>
        <v>40377</v>
      </c>
      <c r="B140" s="165">
        <f t="shared" si="12"/>
        <v>40373</v>
      </c>
      <c r="C140" s="20">
        <v>0.83782142857142861</v>
      </c>
      <c r="D140" s="21"/>
      <c r="E140" s="13">
        <v>1.9</v>
      </c>
      <c r="F140" s="32">
        <v>0</v>
      </c>
      <c r="G140" s="36">
        <v>2.7027027027026946</v>
      </c>
      <c r="H140" s="33">
        <v>159.18607142857141</v>
      </c>
      <c r="I140" s="13"/>
      <c r="J140" s="13">
        <v>5.2</v>
      </c>
      <c r="K140" s="22">
        <v>0</v>
      </c>
      <c r="L140" s="23">
        <v>-11.1111111111111</v>
      </c>
      <c r="M140" s="24">
        <v>435.66714285714284</v>
      </c>
      <c r="N140" s="13"/>
      <c r="O140" s="13">
        <v>1.4</v>
      </c>
      <c r="P140" s="22">
        <v>-6.6666666666666714</v>
      </c>
      <c r="Q140" s="22">
        <v>7.6923076923076934</v>
      </c>
      <c r="R140" s="25">
        <v>117.29499999999999</v>
      </c>
      <c r="S140" s="25"/>
      <c r="T140" s="13">
        <v>4.3499999999999996</v>
      </c>
      <c r="U140" s="22">
        <v>-1.1363636363636545</v>
      </c>
      <c r="V140" s="22">
        <v>-13.000000000000014</v>
      </c>
      <c r="W140" s="26">
        <v>364.45232142857139</v>
      </c>
    </row>
    <row r="141" spans="1:23">
      <c r="A141" s="166">
        <f t="shared" si="12"/>
        <v>40384</v>
      </c>
      <c r="B141" s="165">
        <f t="shared" si="12"/>
        <v>40380</v>
      </c>
      <c r="C141" s="20">
        <v>0.84253571428571428</v>
      </c>
      <c r="D141" s="21"/>
      <c r="E141" s="27">
        <v>1.9</v>
      </c>
      <c r="F141" s="32">
        <v>0</v>
      </c>
      <c r="G141" s="36">
        <v>-2.5641025641025692</v>
      </c>
      <c r="H141" s="33">
        <v>160.0817857142857</v>
      </c>
      <c r="I141" s="13"/>
      <c r="J141" s="13">
        <v>5.15</v>
      </c>
      <c r="K141" s="22">
        <v>-0.96153846153845279</v>
      </c>
      <c r="L141" s="23">
        <v>-14.876033057851231</v>
      </c>
      <c r="M141" s="24">
        <v>433.90589285714293</v>
      </c>
      <c r="N141" s="13"/>
      <c r="O141" s="13">
        <v>1.5</v>
      </c>
      <c r="P141" s="22">
        <v>7.1428571428571388</v>
      </c>
      <c r="Q141" s="22">
        <v>7.1428571428571388</v>
      </c>
      <c r="R141" s="25">
        <v>126.38035714285714</v>
      </c>
      <c r="S141" s="25"/>
      <c r="T141" s="13">
        <v>4.3</v>
      </c>
      <c r="U141" s="22">
        <v>-1.1494252873563227</v>
      </c>
      <c r="V141" s="22">
        <v>-17.307692307692307</v>
      </c>
      <c r="W141" s="26">
        <v>362.29035714285709</v>
      </c>
    </row>
    <row r="142" spans="1:23">
      <c r="A142" s="166">
        <f t="shared" si="12"/>
        <v>40391</v>
      </c>
      <c r="B142" s="165">
        <f t="shared" si="12"/>
        <v>40387</v>
      </c>
      <c r="C142" s="20">
        <v>0.8357285714285716</v>
      </c>
      <c r="D142" s="21"/>
      <c r="E142" s="13">
        <v>1.9</v>
      </c>
      <c r="F142" s="32">
        <v>0</v>
      </c>
      <c r="G142" s="36">
        <v>0</v>
      </c>
      <c r="H142" s="33">
        <v>158.7884285714286</v>
      </c>
      <c r="I142" s="13"/>
      <c r="J142" s="13">
        <v>5.15</v>
      </c>
      <c r="K142" s="22">
        <v>0</v>
      </c>
      <c r="L142" s="23">
        <v>-13.445378151260499</v>
      </c>
      <c r="M142" s="24">
        <v>430.40021428571447</v>
      </c>
      <c r="N142" s="13"/>
      <c r="O142" s="13">
        <v>1.5</v>
      </c>
      <c r="P142" s="22">
        <v>0</v>
      </c>
      <c r="Q142" s="22">
        <v>20</v>
      </c>
      <c r="R142" s="25">
        <v>125.35928571428573</v>
      </c>
      <c r="S142" s="25"/>
      <c r="T142" s="13">
        <v>4.3</v>
      </c>
      <c r="U142" s="22">
        <v>0</v>
      </c>
      <c r="V142" s="22">
        <v>-15.686274509803923</v>
      </c>
      <c r="W142" s="26">
        <v>359.36328571428578</v>
      </c>
    </row>
    <row r="143" spans="1:23">
      <c r="A143" s="166">
        <f t="shared" si="12"/>
        <v>40398</v>
      </c>
      <c r="B143" s="165">
        <f t="shared" si="12"/>
        <v>40394</v>
      </c>
      <c r="C143" s="20">
        <v>0.82979999999999987</v>
      </c>
      <c r="D143" s="21"/>
      <c r="E143" s="13">
        <v>1.9</v>
      </c>
      <c r="F143" s="32">
        <v>0</v>
      </c>
      <c r="G143" s="36">
        <v>2.7027027027026946</v>
      </c>
      <c r="H143" s="33">
        <v>157.66199999999998</v>
      </c>
      <c r="I143" s="13"/>
      <c r="J143" s="13">
        <v>5.15</v>
      </c>
      <c r="K143" s="22">
        <v>0</v>
      </c>
      <c r="L143" s="23">
        <v>-13.445378151260499</v>
      </c>
      <c r="M143" s="24">
        <v>427.34699999999998</v>
      </c>
      <c r="N143" s="13"/>
      <c r="O143" s="13">
        <v>1.5</v>
      </c>
      <c r="P143" s="22">
        <v>0</v>
      </c>
      <c r="Q143" s="22">
        <v>20</v>
      </c>
      <c r="R143" s="25">
        <v>124.47</v>
      </c>
      <c r="S143" s="25"/>
      <c r="T143" s="13">
        <v>4.3</v>
      </c>
      <c r="U143" s="22">
        <v>0</v>
      </c>
      <c r="V143" s="22">
        <v>-15.686274509803923</v>
      </c>
      <c r="W143" s="26">
        <v>356.81399999999991</v>
      </c>
    </row>
    <row r="144" spans="1:23">
      <c r="A144" s="166">
        <f t="shared" si="12"/>
        <v>40405</v>
      </c>
      <c r="B144" s="165">
        <f t="shared" si="12"/>
        <v>40401</v>
      </c>
      <c r="C144" s="20">
        <v>0.82664285714285712</v>
      </c>
      <c r="D144" s="21"/>
      <c r="E144" s="13">
        <v>2</v>
      </c>
      <c r="F144" s="32">
        <v>5.2631578947368354</v>
      </c>
      <c r="G144" s="36">
        <v>8.1081081081080981</v>
      </c>
      <c r="H144" s="33">
        <v>165.32857142857142</v>
      </c>
      <c r="I144" s="13"/>
      <c r="J144" s="13">
        <v>5.15</v>
      </c>
      <c r="K144" s="22">
        <v>0</v>
      </c>
      <c r="L144" s="23">
        <v>-13.445378151260499</v>
      </c>
      <c r="M144" s="24">
        <v>425.72107142857146</v>
      </c>
      <c r="N144" s="13"/>
      <c r="O144" s="13">
        <v>1.6</v>
      </c>
      <c r="P144" s="22">
        <v>6.6666666666666714</v>
      </c>
      <c r="Q144" s="22">
        <v>28</v>
      </c>
      <c r="R144" s="25">
        <v>132.26285714285714</v>
      </c>
      <c r="S144" s="25"/>
      <c r="T144" s="13">
        <v>4.3</v>
      </c>
      <c r="U144" s="22">
        <v>0</v>
      </c>
      <c r="V144" s="22">
        <v>-15.686274509803923</v>
      </c>
      <c r="W144" s="26">
        <v>355.45642857142855</v>
      </c>
    </row>
    <row r="145" spans="1:23">
      <c r="A145" s="166">
        <f t="shared" si="12"/>
        <v>40412</v>
      </c>
      <c r="B145" s="165">
        <f t="shared" si="12"/>
        <v>40408</v>
      </c>
      <c r="C145" s="20">
        <v>0.82104999999999995</v>
      </c>
      <c r="D145" s="21"/>
      <c r="E145" s="14">
        <v>2.1</v>
      </c>
      <c r="F145" s="32">
        <v>5</v>
      </c>
      <c r="G145" s="36">
        <v>13.513513513513516</v>
      </c>
      <c r="H145" s="33">
        <v>172.4205</v>
      </c>
      <c r="I145" s="13"/>
      <c r="J145" s="14">
        <v>5.15</v>
      </c>
      <c r="K145" s="22">
        <v>0</v>
      </c>
      <c r="L145" s="23">
        <v>-13.445378151260499</v>
      </c>
      <c r="M145" s="24">
        <v>422.84075000000001</v>
      </c>
      <c r="N145" s="13"/>
      <c r="O145" s="14">
        <v>1.7</v>
      </c>
      <c r="P145" s="22">
        <v>6.25</v>
      </c>
      <c r="Q145" s="22">
        <v>36</v>
      </c>
      <c r="R145" s="25">
        <v>139.57849999999999</v>
      </c>
      <c r="S145" s="25"/>
      <c r="T145" s="14">
        <v>4.3</v>
      </c>
      <c r="U145" s="22">
        <v>0</v>
      </c>
      <c r="V145" s="22">
        <v>-15.686274509803923</v>
      </c>
      <c r="W145" s="26">
        <v>353.05149999999992</v>
      </c>
    </row>
    <row r="146" spans="1:23">
      <c r="A146" s="166">
        <f t="shared" ref="A146:B161" si="13">(A145+7)</f>
        <v>40419</v>
      </c>
      <c r="B146" s="165">
        <f t="shared" si="13"/>
        <v>40415</v>
      </c>
      <c r="C146" s="20">
        <v>0.81892142857142858</v>
      </c>
      <c r="D146" s="21"/>
      <c r="E146" s="13">
        <v>2.1</v>
      </c>
      <c r="F146" s="32">
        <v>0</v>
      </c>
      <c r="G146" s="36">
        <v>5</v>
      </c>
      <c r="H146" s="33">
        <v>171.9735</v>
      </c>
      <c r="I146" s="13"/>
      <c r="J146" s="13">
        <v>5.2</v>
      </c>
      <c r="K146" s="22">
        <v>0.97087378640776478</v>
      </c>
      <c r="L146" s="23">
        <v>-12.605042016806721</v>
      </c>
      <c r="M146" s="24">
        <v>425.83914285714286</v>
      </c>
      <c r="N146" s="13"/>
      <c r="O146" s="13">
        <v>1.9</v>
      </c>
      <c r="P146" s="22">
        <v>11.764705882352942</v>
      </c>
      <c r="Q146" s="22">
        <v>26.666666666666657</v>
      </c>
      <c r="R146" s="25">
        <v>155.59507142857143</v>
      </c>
      <c r="S146" s="25"/>
      <c r="T146" s="13">
        <v>4.9000000000000004</v>
      </c>
      <c r="U146" s="22">
        <v>13.95348837209302</v>
      </c>
      <c r="V146" s="22">
        <v>-3.9215686274509665</v>
      </c>
      <c r="W146" s="26">
        <v>401.2715</v>
      </c>
    </row>
    <row r="147" spans="1:23">
      <c r="A147" s="166">
        <f t="shared" si="13"/>
        <v>40426</v>
      </c>
      <c r="B147" s="165">
        <f t="shared" si="13"/>
        <v>40422</v>
      </c>
      <c r="C147" s="20">
        <v>0.82744285714285704</v>
      </c>
      <c r="D147" s="21"/>
      <c r="E147" s="13">
        <v>2.1</v>
      </c>
      <c r="F147" s="32">
        <v>0</v>
      </c>
      <c r="G147" s="36">
        <v>5</v>
      </c>
      <c r="H147" s="33">
        <v>173.76299999999998</v>
      </c>
      <c r="I147" s="13"/>
      <c r="J147" s="13">
        <v>5.2</v>
      </c>
      <c r="K147" s="22">
        <v>0</v>
      </c>
      <c r="L147" s="23">
        <v>-12.605042016806721</v>
      </c>
      <c r="M147" s="24">
        <v>430.27028571428571</v>
      </c>
      <c r="N147" s="13"/>
      <c r="O147" s="13">
        <v>1.9</v>
      </c>
      <c r="P147" s="22">
        <v>0</v>
      </c>
      <c r="Q147" s="22">
        <v>26.666666666666657</v>
      </c>
      <c r="R147" s="25">
        <v>157.21414285714283</v>
      </c>
      <c r="S147" s="25"/>
      <c r="T147" s="13">
        <v>4.9000000000000004</v>
      </c>
      <c r="U147" s="22">
        <v>0</v>
      </c>
      <c r="V147" s="22">
        <v>-3.9215686274509665</v>
      </c>
      <c r="W147" s="26">
        <v>405.44699999999995</v>
      </c>
    </row>
    <row r="148" spans="1:23">
      <c r="A148" s="166">
        <f t="shared" si="13"/>
        <v>40433</v>
      </c>
      <c r="B148" s="165">
        <f t="shared" si="13"/>
        <v>40429</v>
      </c>
      <c r="C148" s="20">
        <v>0.82824285714285728</v>
      </c>
      <c r="D148" s="21"/>
      <c r="E148" s="13">
        <v>2.2000000000000002</v>
      </c>
      <c r="F148" s="32">
        <v>4.7619047619047734</v>
      </c>
      <c r="G148" s="36">
        <v>10.000000000000014</v>
      </c>
      <c r="H148" s="33">
        <v>182.21342857142861</v>
      </c>
      <c r="I148" s="13"/>
      <c r="J148" s="13">
        <v>5.3</v>
      </c>
      <c r="K148" s="22">
        <v>1.9230769230769198</v>
      </c>
      <c r="L148" s="23">
        <v>-10.924369747899163</v>
      </c>
      <c r="M148" s="24">
        <v>438.96871428571433</v>
      </c>
      <c r="N148" s="13"/>
      <c r="O148" s="13">
        <v>2</v>
      </c>
      <c r="P148" s="22">
        <v>5.2631578947368354</v>
      </c>
      <c r="Q148" s="22">
        <v>33.333333333333314</v>
      </c>
      <c r="R148" s="25">
        <v>165.64857142857144</v>
      </c>
      <c r="S148" s="25"/>
      <c r="T148" s="13">
        <v>4.3</v>
      </c>
      <c r="U148" s="22">
        <v>-12.244897959183689</v>
      </c>
      <c r="V148" s="22">
        <v>-15.686274509803923</v>
      </c>
      <c r="W148" s="26">
        <v>356.14442857142865</v>
      </c>
    </row>
    <row r="149" spans="1:23">
      <c r="A149" s="166">
        <f t="shared" si="13"/>
        <v>40440</v>
      </c>
      <c r="B149" s="165">
        <f t="shared" si="13"/>
        <v>40436</v>
      </c>
      <c r="C149" s="20">
        <v>0.83330000000000004</v>
      </c>
      <c r="D149" s="21"/>
      <c r="E149" s="13">
        <v>2.0499999999999998</v>
      </c>
      <c r="F149" s="32">
        <v>-6.8181818181818414</v>
      </c>
      <c r="G149" s="36">
        <v>-2.3809523809523938</v>
      </c>
      <c r="H149" s="33">
        <v>170.82649999999998</v>
      </c>
      <c r="I149" s="13"/>
      <c r="J149" s="13">
        <v>5.25</v>
      </c>
      <c r="K149" s="22">
        <v>-0.94339622641508925</v>
      </c>
      <c r="L149" s="23">
        <v>-11.764705882352942</v>
      </c>
      <c r="M149" s="24">
        <v>437.48250000000002</v>
      </c>
      <c r="N149" s="13"/>
      <c r="O149" s="13">
        <v>1.85</v>
      </c>
      <c r="P149" s="22">
        <v>-7.5</v>
      </c>
      <c r="Q149" s="22">
        <v>2.7777777777777857</v>
      </c>
      <c r="R149" s="25">
        <v>154.16050000000001</v>
      </c>
      <c r="S149" s="25"/>
      <c r="T149" s="13">
        <v>4.25</v>
      </c>
      <c r="U149" s="22">
        <v>-1.16279069767441</v>
      </c>
      <c r="V149" s="22">
        <v>-16.666666666666657</v>
      </c>
      <c r="W149" s="26">
        <v>354.15250000000003</v>
      </c>
    </row>
    <row r="150" spans="1:23">
      <c r="A150" s="166">
        <f t="shared" si="13"/>
        <v>40447</v>
      </c>
      <c r="B150" s="165">
        <f t="shared" si="13"/>
        <v>40443</v>
      </c>
      <c r="C150" s="20">
        <v>0.8474571428571428</v>
      </c>
      <c r="D150" s="21"/>
      <c r="E150" s="13">
        <v>1.95</v>
      </c>
      <c r="F150" s="32">
        <v>-4.8780487804878021</v>
      </c>
      <c r="G150" s="36">
        <v>-7.142857142857153</v>
      </c>
      <c r="H150" s="33">
        <v>165.25414285714282</v>
      </c>
      <c r="I150" s="13"/>
      <c r="J150" s="13">
        <v>5.15</v>
      </c>
      <c r="K150" s="22">
        <v>-1.904761904761898</v>
      </c>
      <c r="L150" s="23">
        <v>-13.445378151260499</v>
      </c>
      <c r="M150" s="24">
        <v>436.44042857142853</v>
      </c>
      <c r="N150" s="13"/>
      <c r="O150" s="13">
        <v>1.75</v>
      </c>
      <c r="P150" s="22">
        <v>-5.4054054054054035</v>
      </c>
      <c r="Q150" s="22">
        <v>-7.8947368421052602</v>
      </c>
      <c r="R150" s="25">
        <v>148.30500000000001</v>
      </c>
      <c r="S150" s="25"/>
      <c r="T150" s="13">
        <v>4.1500000000000004</v>
      </c>
      <c r="U150" s="22">
        <v>-2.3529411764705799</v>
      </c>
      <c r="V150" s="22">
        <v>-18.62745098039214</v>
      </c>
      <c r="W150" s="26">
        <v>351.69471428571433</v>
      </c>
    </row>
    <row r="151" spans="1:23">
      <c r="A151" s="166">
        <f t="shared" si="13"/>
        <v>40454</v>
      </c>
      <c r="B151" s="165">
        <f t="shared" si="13"/>
        <v>40450</v>
      </c>
      <c r="C151" s="20">
        <v>0.85866428571428588</v>
      </c>
      <c r="D151" s="21"/>
      <c r="E151" s="13">
        <v>2.15</v>
      </c>
      <c r="F151" s="32">
        <v>10.256410256410263</v>
      </c>
      <c r="G151" s="36">
        <v>2.3809523809523796</v>
      </c>
      <c r="H151" s="33">
        <v>184.61282142857144</v>
      </c>
      <c r="I151" s="13"/>
      <c r="J151" s="13">
        <v>5.15</v>
      </c>
      <c r="K151" s="22">
        <v>0</v>
      </c>
      <c r="L151" s="23">
        <v>-13.445378151260499</v>
      </c>
      <c r="M151" s="24">
        <v>442.21210714285729</v>
      </c>
      <c r="N151" s="13"/>
      <c r="O151" s="13">
        <v>1.9</v>
      </c>
      <c r="P151" s="22">
        <v>8.5714285714285694</v>
      </c>
      <c r="Q151" s="22">
        <v>0</v>
      </c>
      <c r="R151" s="25">
        <v>163.14621428571431</v>
      </c>
      <c r="S151" s="25"/>
      <c r="T151" s="13">
        <v>4.1500000000000004</v>
      </c>
      <c r="U151" s="22">
        <v>0</v>
      </c>
      <c r="V151" s="22">
        <v>-18.62745098039214</v>
      </c>
      <c r="W151" s="26">
        <v>356.34567857142872</v>
      </c>
    </row>
    <row r="152" spans="1:23">
      <c r="A152" s="166">
        <f t="shared" si="13"/>
        <v>40461</v>
      </c>
      <c r="B152" s="165">
        <f t="shared" si="13"/>
        <v>40457</v>
      </c>
      <c r="C152" s="20">
        <v>0.87104999999999999</v>
      </c>
      <c r="D152" s="21"/>
      <c r="E152" s="13">
        <v>2.35</v>
      </c>
      <c r="F152" s="32">
        <v>9.3023255813953654</v>
      </c>
      <c r="G152" s="36">
        <v>27.027027027027017</v>
      </c>
      <c r="H152" s="33">
        <v>204.69675000000001</v>
      </c>
      <c r="I152" s="13"/>
      <c r="J152" s="13">
        <v>5.15</v>
      </c>
      <c r="K152" s="22">
        <v>0</v>
      </c>
      <c r="L152" s="23">
        <v>-11.965811965811952</v>
      </c>
      <c r="M152" s="24">
        <v>448.59075000000007</v>
      </c>
      <c r="N152" s="13"/>
      <c r="O152" s="13">
        <v>2</v>
      </c>
      <c r="P152" s="22">
        <v>5.2631578947368354</v>
      </c>
      <c r="Q152" s="22">
        <v>21.212121212121218</v>
      </c>
      <c r="R152" s="25">
        <v>174.21</v>
      </c>
      <c r="S152" s="25"/>
      <c r="T152" s="13">
        <v>4.1500000000000004</v>
      </c>
      <c r="U152" s="22">
        <v>0</v>
      </c>
      <c r="V152" s="22">
        <v>-17</v>
      </c>
      <c r="W152" s="26">
        <v>361.48575000000005</v>
      </c>
    </row>
    <row r="153" spans="1:23">
      <c r="A153" s="166">
        <f t="shared" si="13"/>
        <v>40468</v>
      </c>
      <c r="B153" s="165">
        <f t="shared" si="13"/>
        <v>40464</v>
      </c>
      <c r="C153" s="20">
        <v>0.87695714285714288</v>
      </c>
      <c r="D153" s="21"/>
      <c r="E153" s="13">
        <v>2.35</v>
      </c>
      <c r="F153" s="32">
        <v>0</v>
      </c>
      <c r="G153" s="36">
        <v>30.555555555555571</v>
      </c>
      <c r="H153" s="33">
        <v>206.08492857142858</v>
      </c>
      <c r="I153" s="13"/>
      <c r="J153" s="13">
        <v>5.15</v>
      </c>
      <c r="K153" s="22">
        <v>0</v>
      </c>
      <c r="L153" s="23">
        <v>-11.206896551724128</v>
      </c>
      <c r="M153" s="24">
        <v>451.63292857142858</v>
      </c>
      <c r="N153" s="13"/>
      <c r="O153" s="13">
        <v>2</v>
      </c>
      <c r="P153" s="22">
        <v>0</v>
      </c>
      <c r="Q153" s="22">
        <v>25</v>
      </c>
      <c r="R153" s="25">
        <v>175.39142857142858</v>
      </c>
      <c r="S153" s="25"/>
      <c r="T153" s="13">
        <v>4.1500000000000004</v>
      </c>
      <c r="U153" s="22">
        <v>0</v>
      </c>
      <c r="V153" s="22">
        <v>-16.161616161616152</v>
      </c>
      <c r="W153" s="26">
        <v>363.93721428571433</v>
      </c>
    </row>
    <row r="154" spans="1:23">
      <c r="A154" s="166">
        <f t="shared" si="13"/>
        <v>40475</v>
      </c>
      <c r="B154" s="165">
        <f t="shared" si="13"/>
        <v>40471</v>
      </c>
      <c r="C154" s="20">
        <v>0.88279999999999992</v>
      </c>
      <c r="D154" s="21"/>
      <c r="E154" s="13">
        <v>2.4500000000000002</v>
      </c>
      <c r="F154" s="32">
        <v>4.2553191489361808</v>
      </c>
      <c r="G154" s="36">
        <v>11.36363636363636</v>
      </c>
      <c r="H154" s="33">
        <v>216.28599999999997</v>
      </c>
      <c r="I154" s="13"/>
      <c r="J154" s="13">
        <v>5.0999999999999996</v>
      </c>
      <c r="K154" s="22">
        <v>-0.97087378640777899</v>
      </c>
      <c r="L154" s="23">
        <v>-12.068965517241381</v>
      </c>
      <c r="M154" s="24">
        <v>450.22799999999989</v>
      </c>
      <c r="N154" s="13"/>
      <c r="O154" s="13">
        <v>2.1</v>
      </c>
      <c r="P154" s="22">
        <v>5</v>
      </c>
      <c r="Q154" s="22">
        <v>10.526315789473699</v>
      </c>
      <c r="R154" s="25">
        <v>185.38800000000001</v>
      </c>
      <c r="S154" s="25"/>
      <c r="T154" s="13">
        <v>4.0999999999999996</v>
      </c>
      <c r="U154" s="22">
        <v>-1.2048192771084416</v>
      </c>
      <c r="V154" s="22">
        <v>-16.326530612244909</v>
      </c>
      <c r="W154" s="26">
        <v>361.94799999999992</v>
      </c>
    </row>
    <row r="155" spans="1:23">
      <c r="A155" s="166">
        <f t="shared" si="13"/>
        <v>40482</v>
      </c>
      <c r="B155" s="165">
        <f t="shared" si="13"/>
        <v>40478</v>
      </c>
      <c r="C155" s="20">
        <v>0.87666428571428567</v>
      </c>
      <c r="D155" s="21"/>
      <c r="E155" s="13">
        <v>2.4</v>
      </c>
      <c r="F155" s="32">
        <v>-2.0408163265306314</v>
      </c>
      <c r="G155" s="36">
        <v>14.285714285714278</v>
      </c>
      <c r="H155" s="33">
        <v>210.39942857142856</v>
      </c>
      <c r="I155" s="13"/>
      <c r="J155" s="13">
        <v>4.95</v>
      </c>
      <c r="K155" s="22">
        <v>-2.941176470588232</v>
      </c>
      <c r="L155" s="23">
        <v>-10</v>
      </c>
      <c r="M155" s="24">
        <v>433.94882142857136</v>
      </c>
      <c r="N155" s="13"/>
      <c r="O155" s="13">
        <v>2.0499999999999998</v>
      </c>
      <c r="P155" s="22">
        <v>-2.3809523809523938</v>
      </c>
      <c r="Q155" s="22">
        <v>2.4999999999999858</v>
      </c>
      <c r="R155" s="25">
        <v>179.71617857142854</v>
      </c>
      <c r="S155" s="25"/>
      <c r="T155" s="13">
        <v>4.05</v>
      </c>
      <c r="U155" s="22">
        <v>-1.2195121951219505</v>
      </c>
      <c r="V155" s="22">
        <v>-11.956521739130437</v>
      </c>
      <c r="W155" s="26">
        <v>355.04903571428571</v>
      </c>
    </row>
    <row r="156" spans="1:23">
      <c r="A156" s="166">
        <f>(A155+7)</f>
        <v>40489</v>
      </c>
      <c r="B156" s="165">
        <f t="shared" si="13"/>
        <v>40485</v>
      </c>
      <c r="C156" s="20">
        <v>0.8703142857142856</v>
      </c>
      <c r="D156" s="21"/>
      <c r="E156" s="13">
        <v>2.5499999999999998</v>
      </c>
      <c r="F156" s="32">
        <v>6.25</v>
      </c>
      <c r="G156" s="36">
        <v>37.837837837837839</v>
      </c>
      <c r="H156" s="33">
        <v>221.93014285714284</v>
      </c>
      <c r="I156" s="13"/>
      <c r="J156" s="13">
        <v>4.8499999999999996</v>
      </c>
      <c r="K156" s="22">
        <v>-2.020202020202035</v>
      </c>
      <c r="L156" s="23">
        <v>-9.3457943925233593</v>
      </c>
      <c r="M156" s="24">
        <v>422.1024285714285</v>
      </c>
      <c r="N156" s="13"/>
      <c r="O156" s="13">
        <v>2.2000000000000002</v>
      </c>
      <c r="P156" s="22">
        <v>7.3170731707317316</v>
      </c>
      <c r="Q156" s="22">
        <v>25.714285714285737</v>
      </c>
      <c r="R156" s="25">
        <v>191.46914285714286</v>
      </c>
      <c r="S156" s="25"/>
      <c r="T156" s="13">
        <v>3.9</v>
      </c>
      <c r="U156" s="22">
        <v>-3.7037037037036953</v>
      </c>
      <c r="V156" s="22">
        <v>-12.359550561797761</v>
      </c>
      <c r="W156" s="26">
        <v>339.42257142857136</v>
      </c>
    </row>
    <row r="157" spans="1:23">
      <c r="A157" s="166">
        <f t="shared" si="13"/>
        <v>40496</v>
      </c>
      <c r="B157" s="165">
        <f t="shared" si="13"/>
        <v>40492</v>
      </c>
      <c r="C157" s="20">
        <v>0.85718571428571422</v>
      </c>
      <c r="D157" s="21"/>
      <c r="E157" s="13">
        <v>2.75</v>
      </c>
      <c r="F157" s="32">
        <v>7.8431372549019756</v>
      </c>
      <c r="G157" s="36">
        <v>48.648648648648646</v>
      </c>
      <c r="H157" s="33">
        <v>235.72607142857143</v>
      </c>
      <c r="I157" s="13"/>
      <c r="J157" s="13">
        <v>4.8499999999999996</v>
      </c>
      <c r="K157" s="22">
        <v>0</v>
      </c>
      <c r="L157" s="23">
        <v>-8.4905660377358458</v>
      </c>
      <c r="M157" s="24">
        <v>415.73507142857136</v>
      </c>
      <c r="N157" s="13"/>
      <c r="O157" s="13">
        <v>2.5</v>
      </c>
      <c r="P157" s="22">
        <v>13.636363636363626</v>
      </c>
      <c r="Q157" s="22">
        <v>42.857142857142861</v>
      </c>
      <c r="R157" s="25">
        <v>214.29642857142858</v>
      </c>
      <c r="S157" s="25"/>
      <c r="T157" s="13">
        <v>3.9</v>
      </c>
      <c r="U157" s="22">
        <v>0</v>
      </c>
      <c r="V157" s="22">
        <v>-11.363636363636374</v>
      </c>
      <c r="W157" s="26">
        <v>334.30242857142855</v>
      </c>
    </row>
    <row r="158" spans="1:23">
      <c r="A158" s="166">
        <f t="shared" si="13"/>
        <v>40503</v>
      </c>
      <c r="B158" s="165">
        <f t="shared" si="13"/>
        <v>40499</v>
      </c>
      <c r="C158" s="20">
        <v>0.85159285714285715</v>
      </c>
      <c r="D158" s="21"/>
      <c r="E158" s="13">
        <v>2.85</v>
      </c>
      <c r="F158" s="32">
        <v>3.6363636363636402</v>
      </c>
      <c r="G158" s="36" t="e">
        <v>#VALUE!</v>
      </c>
      <c r="H158" s="33">
        <v>242.70396428571428</v>
      </c>
      <c r="I158" s="13"/>
      <c r="J158" s="13">
        <v>4.8</v>
      </c>
      <c r="K158" s="22">
        <v>-1.0309278350515427</v>
      </c>
      <c r="L158" s="23" t="e">
        <v>#VALUE!</v>
      </c>
      <c r="M158" s="24">
        <v>408.76457142857146</v>
      </c>
      <c r="N158" s="13"/>
      <c r="O158" s="13">
        <v>2.6</v>
      </c>
      <c r="P158" s="22">
        <v>4</v>
      </c>
      <c r="Q158" s="22" t="e">
        <v>#VALUE!</v>
      </c>
      <c r="R158" s="25">
        <v>221.41414285714288</v>
      </c>
      <c r="S158" s="25"/>
      <c r="T158" s="13">
        <v>3.8</v>
      </c>
      <c r="U158" s="22">
        <v>-2.5641025641025692</v>
      </c>
      <c r="V158" s="22" t="e">
        <v>#VALUE!</v>
      </c>
      <c r="W158" s="26">
        <v>323.60528571428569</v>
      </c>
    </row>
    <row r="159" spans="1:23">
      <c r="A159" s="166">
        <f t="shared" si="13"/>
        <v>40510</v>
      </c>
      <c r="B159" s="165">
        <f t="shared" si="13"/>
        <v>40506</v>
      </c>
      <c r="C159" s="20">
        <v>0.84824285714285708</v>
      </c>
      <c r="D159" s="21"/>
      <c r="E159" s="13">
        <v>2.5499999999999998</v>
      </c>
      <c r="F159" s="32">
        <v>-10.526315789473699</v>
      </c>
      <c r="G159" s="36">
        <v>24.390243902439025</v>
      </c>
      <c r="H159" s="33">
        <v>216.30192857142853</v>
      </c>
      <c r="I159" s="13"/>
      <c r="J159" s="13">
        <v>4.75</v>
      </c>
      <c r="K159" s="22">
        <v>-1.0416666666666572</v>
      </c>
      <c r="L159" s="23">
        <v>-11.214953271028023</v>
      </c>
      <c r="M159" s="24">
        <v>402.91535714285709</v>
      </c>
      <c r="N159" s="13"/>
      <c r="O159" s="13">
        <v>2.2999999999999998</v>
      </c>
      <c r="P159" s="22">
        <v>-11.538461538461547</v>
      </c>
      <c r="Q159" s="22">
        <v>17.948717948717956</v>
      </c>
      <c r="R159" s="25">
        <v>195.09585714285711</v>
      </c>
      <c r="S159" s="25"/>
      <c r="T159" s="13">
        <v>3.7</v>
      </c>
      <c r="U159" s="22">
        <v>-2.6315789473684106</v>
      </c>
      <c r="V159" s="22">
        <v>-16.853932584269657</v>
      </c>
      <c r="W159" s="26">
        <v>313.84985714285716</v>
      </c>
    </row>
    <row r="160" spans="1:23">
      <c r="A160" s="166">
        <f t="shared" si="13"/>
        <v>40517</v>
      </c>
      <c r="B160" s="165">
        <f t="shared" si="13"/>
        <v>40513</v>
      </c>
      <c r="C160" s="20">
        <v>0.84373571428571437</v>
      </c>
      <c r="D160" s="21"/>
      <c r="E160" s="13">
        <v>2.5499999999999998</v>
      </c>
      <c r="F160" s="32">
        <v>0</v>
      </c>
      <c r="G160" s="36">
        <v>24.390243902439025</v>
      </c>
      <c r="H160" s="33">
        <v>215.15260714285716</v>
      </c>
      <c r="I160" s="13"/>
      <c r="J160" s="13">
        <v>4.6500000000000004</v>
      </c>
      <c r="K160" s="22">
        <v>-2.1052631578947256</v>
      </c>
      <c r="L160" s="23">
        <v>-13.0841121495327</v>
      </c>
      <c r="M160" s="24">
        <v>392.33710714285718</v>
      </c>
      <c r="N160" s="13"/>
      <c r="O160" s="13">
        <v>2.2999999999999998</v>
      </c>
      <c r="P160" s="22">
        <v>0</v>
      </c>
      <c r="Q160" s="22">
        <v>17.948717948717956</v>
      </c>
      <c r="R160" s="25">
        <v>194.05921428571429</v>
      </c>
      <c r="S160" s="25"/>
      <c r="T160" s="13">
        <v>3.65</v>
      </c>
      <c r="U160" s="22">
        <v>-1.3513513513513544</v>
      </c>
      <c r="V160" s="22">
        <v>-17.977528089887656</v>
      </c>
      <c r="W160" s="26">
        <v>307.96353571428574</v>
      </c>
    </row>
    <row r="161" spans="1:23">
      <c r="A161" s="166">
        <f t="shared" si="13"/>
        <v>40524</v>
      </c>
      <c r="B161" s="165">
        <f t="shared" si="13"/>
        <v>40520</v>
      </c>
      <c r="C161" s="20">
        <v>0.84158571428571438</v>
      </c>
      <c r="D161" s="21"/>
      <c r="E161" s="13">
        <v>2.75</v>
      </c>
      <c r="F161" s="32">
        <v>7.8431372549019756</v>
      </c>
      <c r="G161" s="36">
        <v>34.146341463414643</v>
      </c>
      <c r="H161" s="33">
        <v>231.43607142857147</v>
      </c>
      <c r="I161" s="13"/>
      <c r="J161" s="13">
        <v>4.5</v>
      </c>
      <c r="K161" s="22">
        <v>-3.225806451612911</v>
      </c>
      <c r="L161" s="23">
        <v>-14.285714285714292</v>
      </c>
      <c r="M161" s="24">
        <v>378.71357142857147</v>
      </c>
      <c r="N161" s="13"/>
      <c r="O161" s="13">
        <v>2.5</v>
      </c>
      <c r="P161" s="22">
        <v>8.6956521739130608</v>
      </c>
      <c r="Q161" s="22">
        <v>28.205128205128204</v>
      </c>
      <c r="R161" s="25">
        <v>210.3964285714286</v>
      </c>
      <c r="S161" s="25"/>
      <c r="T161" s="13">
        <v>3.6</v>
      </c>
      <c r="U161" s="22">
        <v>-1.3698630136986196</v>
      </c>
      <c r="V161" s="22">
        <v>-18.181818181818187</v>
      </c>
      <c r="W161" s="26">
        <v>302.9708571428572</v>
      </c>
    </row>
    <row r="162" spans="1:23">
      <c r="A162" s="166">
        <f t="shared" ref="A162:B163" si="14">(A161+7)</f>
        <v>40531</v>
      </c>
      <c r="B162" s="165">
        <f t="shared" si="14"/>
        <v>40527</v>
      </c>
      <c r="C162" s="20">
        <v>0.84772857142857128</v>
      </c>
      <c r="D162" s="21"/>
      <c r="E162" s="13">
        <v>2.85</v>
      </c>
      <c r="F162" s="32">
        <v>3.6363636363636402</v>
      </c>
      <c r="G162" s="36">
        <v>26.666666666666657</v>
      </c>
      <c r="H162" s="33">
        <v>241.60264285714283</v>
      </c>
      <c r="I162" s="13"/>
      <c r="J162" s="13">
        <v>4.45</v>
      </c>
      <c r="K162" s="22">
        <v>-1.1111111111111143</v>
      </c>
      <c r="L162" s="23">
        <v>-17.592592592592595</v>
      </c>
      <c r="M162" s="24">
        <v>377.23921428571424</v>
      </c>
      <c r="N162" s="13"/>
      <c r="O162" s="13">
        <v>2.6</v>
      </c>
      <c r="P162" s="22">
        <v>4</v>
      </c>
      <c r="Q162" s="22">
        <v>26.829268292682954</v>
      </c>
      <c r="R162" s="25">
        <v>220.40942857142855</v>
      </c>
      <c r="S162" s="25"/>
      <c r="T162" s="13">
        <v>3.6</v>
      </c>
      <c r="U162" s="22">
        <v>0</v>
      </c>
      <c r="V162" s="22">
        <v>-21.739130434782609</v>
      </c>
      <c r="W162" s="26">
        <v>305.18228571428568</v>
      </c>
    </row>
    <row r="163" spans="1:23">
      <c r="A163" s="166">
        <f>(A162+7)</f>
        <v>40538</v>
      </c>
      <c r="B163" s="165">
        <f t="shared" si="14"/>
        <v>40534</v>
      </c>
      <c r="C163" s="31">
        <v>0.84927857142857133</v>
      </c>
      <c r="D163" s="21"/>
      <c r="E163" s="13">
        <v>2.15</v>
      </c>
      <c r="F163" s="32">
        <v>-24.561403508771946</v>
      </c>
      <c r="G163" s="36">
        <v>10.256410256410263</v>
      </c>
      <c r="H163" s="33">
        <v>182.59489285714284</v>
      </c>
      <c r="I163" s="13"/>
      <c r="J163" s="13">
        <v>4.55</v>
      </c>
      <c r="K163" s="22">
        <v>2.247191011235941</v>
      </c>
      <c r="L163" s="23">
        <v>-20.175438596491233</v>
      </c>
      <c r="M163" s="24">
        <v>386.42174999999992</v>
      </c>
      <c r="N163" s="13"/>
      <c r="O163" s="13">
        <v>2.1</v>
      </c>
      <c r="P163" s="22">
        <v>-19.230769230769226</v>
      </c>
      <c r="Q163" s="22">
        <v>20</v>
      </c>
      <c r="R163" s="25">
        <v>178.34849999999997</v>
      </c>
      <c r="S163" s="25"/>
      <c r="T163" s="13">
        <v>4.0999999999999996</v>
      </c>
      <c r="U163" s="22">
        <v>13.888888888888886</v>
      </c>
      <c r="V163" s="22">
        <v>-16.326530612244909</v>
      </c>
      <c r="W163" s="26">
        <v>348.20421428571422</v>
      </c>
    </row>
    <row r="164" spans="1:23">
      <c r="A164" s="166">
        <v>40545</v>
      </c>
      <c r="B164" s="165">
        <v>40541</v>
      </c>
      <c r="C164" s="20">
        <v>0.85585000000000011</v>
      </c>
      <c r="D164" s="21"/>
      <c r="E164" s="24">
        <v>2.1</v>
      </c>
      <c r="F164" s="32">
        <v>-2.3255813953488342</v>
      </c>
      <c r="G164" s="36">
        <v>20</v>
      </c>
      <c r="H164" s="33">
        <v>179.72850000000003</v>
      </c>
      <c r="I164" s="21"/>
      <c r="J164" s="21">
        <v>4.55</v>
      </c>
      <c r="K164" s="22">
        <v>0</v>
      </c>
      <c r="L164" s="23">
        <v>-19.469026548672574</v>
      </c>
      <c r="M164" s="24">
        <v>389.41175000000004</v>
      </c>
      <c r="N164" s="21"/>
      <c r="O164" s="24">
        <v>1.8</v>
      </c>
      <c r="P164" s="22">
        <v>-14.285714285714292</v>
      </c>
      <c r="Q164" s="22">
        <v>24.137931034482762</v>
      </c>
      <c r="R164" s="25">
        <v>154.05300000000003</v>
      </c>
      <c r="S164" s="21"/>
      <c r="T164" s="24">
        <v>4</v>
      </c>
      <c r="U164" s="32">
        <v>-2.4390243902438868</v>
      </c>
      <c r="V164" s="22">
        <v>-17.525773195876283</v>
      </c>
      <c r="W164" s="26">
        <v>342.34000000000003</v>
      </c>
    </row>
    <row r="165" spans="1:23">
      <c r="A165" s="166">
        <f t="shared" ref="A165:B180" si="15">(A164+7)</f>
        <v>40552</v>
      </c>
      <c r="B165" s="165">
        <f t="shared" si="15"/>
        <v>40548</v>
      </c>
      <c r="C165" s="20">
        <v>0.85003000000000006</v>
      </c>
      <c r="D165" s="21"/>
      <c r="E165" s="13">
        <v>2.5</v>
      </c>
      <c r="F165" s="32">
        <v>19.047619047619051</v>
      </c>
      <c r="G165" s="36">
        <v>11.111111111111114</v>
      </c>
      <c r="H165" s="33">
        <v>212.50750000000002</v>
      </c>
      <c r="I165" s="13"/>
      <c r="J165" s="13">
        <v>4.7</v>
      </c>
      <c r="K165" s="33">
        <v>3.2967032967033134</v>
      </c>
      <c r="L165" s="23">
        <v>-16.814159292035399</v>
      </c>
      <c r="M165" s="24">
        <v>399.51410000000004</v>
      </c>
      <c r="N165" s="13"/>
      <c r="O165" s="13">
        <v>2.2000000000000002</v>
      </c>
      <c r="P165" s="22">
        <v>22.222222222222229</v>
      </c>
      <c r="Q165" s="22">
        <v>7.3170731707317316</v>
      </c>
      <c r="R165" s="25">
        <v>187.00660000000002</v>
      </c>
      <c r="S165" s="25"/>
      <c r="T165" s="29">
        <v>4.4000000000000004</v>
      </c>
      <c r="U165" s="32">
        <v>10.000000000000014</v>
      </c>
      <c r="V165" s="22">
        <v>-9.278350515463913</v>
      </c>
      <c r="W165" s="26">
        <v>374.01320000000004</v>
      </c>
    </row>
    <row r="166" spans="1:23">
      <c r="A166" s="166">
        <f t="shared" si="15"/>
        <v>40559</v>
      </c>
      <c r="B166" s="165">
        <f t="shared" si="15"/>
        <v>40555</v>
      </c>
      <c r="C166" s="20">
        <v>0.83624285714285718</v>
      </c>
      <c r="D166" s="21"/>
      <c r="E166" s="13">
        <v>2</v>
      </c>
      <c r="F166" s="32">
        <v>-20</v>
      </c>
      <c r="G166" s="36">
        <v>-24.528301886792448</v>
      </c>
      <c r="H166" s="33">
        <v>167.24857142857144</v>
      </c>
      <c r="I166" s="13"/>
      <c r="J166" s="13">
        <v>4.8</v>
      </c>
      <c r="K166" s="33">
        <v>2.1276595744680833</v>
      </c>
      <c r="L166" s="23">
        <v>-15.04424778761063</v>
      </c>
      <c r="M166" s="24">
        <v>401.39657142857141</v>
      </c>
      <c r="N166" s="13"/>
      <c r="O166" s="13">
        <v>2.2999999999999998</v>
      </c>
      <c r="P166" s="22">
        <v>4.5454545454545183</v>
      </c>
      <c r="Q166" s="22">
        <v>-4.1666666666666714</v>
      </c>
      <c r="R166" s="25">
        <v>192.33585714285712</v>
      </c>
      <c r="S166" s="25"/>
      <c r="T166" s="13">
        <v>4.5999999999999996</v>
      </c>
      <c r="U166" s="32">
        <v>4.5454545454545183</v>
      </c>
      <c r="V166" s="22">
        <v>-5.1546391752577421</v>
      </c>
      <c r="W166" s="26">
        <v>384.67171428571424</v>
      </c>
    </row>
    <row r="167" spans="1:23">
      <c r="A167" s="166">
        <f t="shared" si="15"/>
        <v>40566</v>
      </c>
      <c r="B167" s="165">
        <f t="shared" si="15"/>
        <v>40562</v>
      </c>
      <c r="C167" s="20">
        <v>0.84247857142857152</v>
      </c>
      <c r="D167" s="21"/>
      <c r="E167" s="13">
        <v>2.65</v>
      </c>
      <c r="F167" s="32">
        <v>32.5</v>
      </c>
      <c r="G167" s="36">
        <v>8.1632653061224403</v>
      </c>
      <c r="H167" s="33">
        <v>223.25682142857147</v>
      </c>
      <c r="I167" s="13"/>
      <c r="J167" s="13">
        <v>4.7</v>
      </c>
      <c r="K167" s="32">
        <v>-2.0833333333333286</v>
      </c>
      <c r="L167" s="23">
        <v>-7.8431372549019613</v>
      </c>
      <c r="M167" s="24">
        <v>395.96492857142863</v>
      </c>
      <c r="N167" s="13"/>
      <c r="O167" s="13">
        <v>2.2000000000000002</v>
      </c>
      <c r="P167" s="22">
        <v>-4.347826086956502</v>
      </c>
      <c r="Q167" s="22">
        <v>0</v>
      </c>
      <c r="R167" s="25">
        <v>185.34528571428575</v>
      </c>
      <c r="S167" s="25"/>
      <c r="T167" s="13">
        <v>4.2</v>
      </c>
      <c r="U167" s="32">
        <v>-8.6956521739130324</v>
      </c>
      <c r="V167" s="22">
        <v>-13.402061855670084</v>
      </c>
      <c r="W167" s="26">
        <v>353.84100000000007</v>
      </c>
    </row>
    <row r="168" spans="1:23">
      <c r="A168" s="166">
        <f t="shared" si="15"/>
        <v>40573</v>
      </c>
      <c r="B168" s="165">
        <f t="shared" si="15"/>
        <v>40569</v>
      </c>
      <c r="C168" s="20">
        <v>0.85806428571428572</v>
      </c>
      <c r="D168" s="21"/>
      <c r="E168" s="13">
        <v>2.65</v>
      </c>
      <c r="F168" s="32">
        <v>0</v>
      </c>
      <c r="G168" s="36">
        <v>10.416666666666671</v>
      </c>
      <c r="H168" s="33">
        <v>227.3870357142857</v>
      </c>
      <c r="I168" s="13"/>
      <c r="J168" s="13">
        <v>4.7</v>
      </c>
      <c r="K168" s="34">
        <v>0</v>
      </c>
      <c r="L168" s="23">
        <v>-6</v>
      </c>
      <c r="M168" s="24">
        <v>403.29021428571428</v>
      </c>
      <c r="N168" s="13"/>
      <c r="O168" s="13">
        <v>2.2000000000000002</v>
      </c>
      <c r="P168" s="22">
        <v>0</v>
      </c>
      <c r="Q168" s="22">
        <v>2.3255813953488484</v>
      </c>
      <c r="R168" s="25">
        <v>188.77414285714286</v>
      </c>
      <c r="S168" s="25"/>
      <c r="T168" s="13">
        <v>4.2</v>
      </c>
      <c r="U168" s="32">
        <v>0</v>
      </c>
      <c r="V168" s="22">
        <v>-1.1764705882352899</v>
      </c>
      <c r="W168" s="26">
        <v>360.387</v>
      </c>
    </row>
    <row r="169" spans="1:23">
      <c r="A169" s="166">
        <f t="shared" si="15"/>
        <v>40580</v>
      </c>
      <c r="B169" s="165">
        <f t="shared" si="15"/>
        <v>40576</v>
      </c>
      <c r="C169" s="20">
        <v>0.85290714285714286</v>
      </c>
      <c r="D169" s="21"/>
      <c r="E169" s="13">
        <v>2.65</v>
      </c>
      <c r="F169" s="32">
        <v>0</v>
      </c>
      <c r="G169" s="36">
        <v>12.7659574468085</v>
      </c>
      <c r="H169" s="33">
        <v>226.02039285714284</v>
      </c>
      <c r="I169" s="13"/>
      <c r="J169" s="13">
        <v>4.7</v>
      </c>
      <c r="K169" s="34">
        <v>0</v>
      </c>
      <c r="L169" s="23">
        <v>-4.0816326530612344</v>
      </c>
      <c r="M169" s="24">
        <v>400.86635714285717</v>
      </c>
      <c r="N169" s="13"/>
      <c r="O169" s="13">
        <v>2.2000000000000002</v>
      </c>
      <c r="P169" s="22">
        <v>0</v>
      </c>
      <c r="Q169" s="22">
        <v>4.7619047619047734</v>
      </c>
      <c r="R169" s="25">
        <v>187.63957142857143</v>
      </c>
      <c r="S169" s="25"/>
      <c r="T169" s="13">
        <v>4.2</v>
      </c>
      <c r="U169" s="32">
        <v>0</v>
      </c>
      <c r="V169" s="22">
        <v>1.2048192771084274</v>
      </c>
      <c r="W169" s="26">
        <v>358.22100000000006</v>
      </c>
    </row>
    <row r="170" spans="1:23">
      <c r="A170" s="166">
        <f t="shared" si="15"/>
        <v>40587</v>
      </c>
      <c r="B170" s="165">
        <f t="shared" si="15"/>
        <v>40583</v>
      </c>
      <c r="C170" s="20">
        <v>0.8464571428571428</v>
      </c>
      <c r="D170" s="21"/>
      <c r="E170" s="13">
        <v>2.65</v>
      </c>
      <c r="F170" s="32">
        <v>0</v>
      </c>
      <c r="G170" s="36">
        <v>12.7659574468085</v>
      </c>
      <c r="H170" s="33">
        <v>224.31114285714284</v>
      </c>
      <c r="I170" s="13"/>
      <c r="J170" s="13">
        <v>4.7</v>
      </c>
      <c r="K170" s="34">
        <v>0</v>
      </c>
      <c r="L170" s="23">
        <v>-4.0816326530612344</v>
      </c>
      <c r="M170" s="24">
        <v>397.83485714285712</v>
      </c>
      <c r="N170" s="13"/>
      <c r="O170" s="13">
        <v>2.2000000000000002</v>
      </c>
      <c r="P170" s="22">
        <v>0</v>
      </c>
      <c r="Q170" s="22">
        <v>4.7619047619047734</v>
      </c>
      <c r="R170" s="25">
        <v>186.22057142857142</v>
      </c>
      <c r="S170" s="25"/>
      <c r="T170" s="13">
        <v>4.2</v>
      </c>
      <c r="U170" s="32">
        <v>0</v>
      </c>
      <c r="V170" s="22">
        <v>1.2048192771084274</v>
      </c>
      <c r="W170" s="26">
        <v>355.512</v>
      </c>
    </row>
    <row r="171" spans="1:23">
      <c r="A171" s="166">
        <f t="shared" si="15"/>
        <v>40594</v>
      </c>
      <c r="B171" s="165">
        <f t="shared" si="15"/>
        <v>40590</v>
      </c>
      <c r="C171" s="20">
        <v>0.84071428571428564</v>
      </c>
      <c r="D171" s="21"/>
      <c r="E171" s="14">
        <v>2.7</v>
      </c>
      <c r="F171" s="36">
        <v>1.8867924528301927</v>
      </c>
      <c r="G171" s="36">
        <v>5.8823529411764923</v>
      </c>
      <c r="H171" s="33">
        <v>226.99285714285713</v>
      </c>
      <c r="I171" s="13"/>
      <c r="J171" s="13">
        <v>4.8</v>
      </c>
      <c r="K171" s="22">
        <v>2.1276595744680833</v>
      </c>
      <c r="L171" s="23">
        <v>-1.0309278350515427</v>
      </c>
      <c r="M171" s="24">
        <v>403.54285714285709</v>
      </c>
      <c r="N171" s="13"/>
      <c r="O171" s="13">
        <v>2.2999999999999998</v>
      </c>
      <c r="P171" s="22">
        <v>4.5454545454545183</v>
      </c>
      <c r="Q171" s="22">
        <v>0</v>
      </c>
      <c r="R171" s="25">
        <v>193.36428571428567</v>
      </c>
      <c r="S171" s="25"/>
      <c r="T171" s="13">
        <v>4.3499999999999996</v>
      </c>
      <c r="U171" s="22">
        <v>3.5714285714285552</v>
      </c>
      <c r="V171" s="22">
        <v>8.7499999999999858</v>
      </c>
      <c r="W171" s="26">
        <v>365.71071428571418</v>
      </c>
    </row>
    <row r="172" spans="1:23">
      <c r="A172" s="166">
        <f t="shared" si="15"/>
        <v>40601</v>
      </c>
      <c r="B172" s="165">
        <f t="shared" si="15"/>
        <v>40597</v>
      </c>
      <c r="C172" s="20">
        <v>0.84794857142857138</v>
      </c>
      <c r="D172" s="21"/>
      <c r="E172" s="13">
        <v>2.7</v>
      </c>
      <c r="F172" s="32">
        <v>0</v>
      </c>
      <c r="G172" s="36">
        <v>12.500000000000028</v>
      </c>
      <c r="H172" s="33">
        <v>228.94611428571429</v>
      </c>
      <c r="I172" s="13"/>
      <c r="J172" s="13">
        <v>4.7</v>
      </c>
      <c r="K172" s="32">
        <v>-2.0833333333333286</v>
      </c>
      <c r="L172" s="23">
        <v>-3.0927835051546282</v>
      </c>
      <c r="M172" s="24">
        <v>398.53582857142857</v>
      </c>
      <c r="N172" s="13"/>
      <c r="O172" s="13">
        <v>2.2999999999999998</v>
      </c>
      <c r="P172" s="22">
        <v>0</v>
      </c>
      <c r="Q172" s="22">
        <v>4.5454545454545183</v>
      </c>
      <c r="R172" s="25">
        <v>195.0281714285714</v>
      </c>
      <c r="S172" s="25"/>
      <c r="T172" s="13">
        <v>4.3499999999999996</v>
      </c>
      <c r="U172" s="32">
        <v>0</v>
      </c>
      <c r="V172" s="22">
        <v>8.7499999999999858</v>
      </c>
      <c r="W172" s="26">
        <v>368.85762857142856</v>
      </c>
    </row>
    <row r="173" spans="1:23">
      <c r="A173" s="166">
        <f t="shared" si="15"/>
        <v>40608</v>
      </c>
      <c r="B173" s="165">
        <f t="shared" si="15"/>
        <v>40604</v>
      </c>
      <c r="C173" s="20">
        <v>0.85324285714285708</v>
      </c>
      <c r="D173" s="21"/>
      <c r="E173" s="13">
        <v>2.7</v>
      </c>
      <c r="F173" s="32">
        <v>0</v>
      </c>
      <c r="G173" s="36">
        <v>12.500000000000028</v>
      </c>
      <c r="H173" s="33">
        <v>230.37557142857145</v>
      </c>
      <c r="I173" s="13"/>
      <c r="J173" s="13">
        <v>4.8</v>
      </c>
      <c r="K173" s="32">
        <v>2.1276595744680833</v>
      </c>
      <c r="L173" s="23">
        <v>-1.0309278350515427</v>
      </c>
      <c r="M173" s="24">
        <v>409.55657142857137</v>
      </c>
      <c r="N173" s="13"/>
      <c r="O173" s="13">
        <v>2.2999999999999998</v>
      </c>
      <c r="P173" s="32">
        <v>0</v>
      </c>
      <c r="Q173" s="22">
        <v>4.5454545454545183</v>
      </c>
      <c r="R173" s="25">
        <v>196.24585714285712</v>
      </c>
      <c r="S173" s="25"/>
      <c r="T173" s="13">
        <v>4.45</v>
      </c>
      <c r="U173" s="32">
        <v>2.2988505747126595</v>
      </c>
      <c r="V173" s="22">
        <v>11.25</v>
      </c>
      <c r="W173" s="26">
        <v>379.69307142857144</v>
      </c>
    </row>
    <row r="174" spans="1:23">
      <c r="A174" s="166">
        <f t="shared" si="15"/>
        <v>40615</v>
      </c>
      <c r="B174" s="165">
        <f t="shared" si="15"/>
        <v>40611</v>
      </c>
      <c r="C174" s="20">
        <v>0.85964285714285726</v>
      </c>
      <c r="D174" s="21"/>
      <c r="E174" s="13">
        <v>2.8</v>
      </c>
      <c r="F174" s="32">
        <v>3.7037037037036953</v>
      </c>
      <c r="G174" s="36">
        <v>16.666666666666671</v>
      </c>
      <c r="H174" s="33">
        <v>240.7</v>
      </c>
      <c r="I174" s="13"/>
      <c r="J174" s="13">
        <v>5</v>
      </c>
      <c r="K174" s="32">
        <v>4.1666666666666714</v>
      </c>
      <c r="L174" s="23">
        <v>0</v>
      </c>
      <c r="M174" s="24">
        <v>429.82142857142867</v>
      </c>
      <c r="N174" s="13"/>
      <c r="O174" s="13">
        <v>2.5</v>
      </c>
      <c r="P174" s="32">
        <v>8.6956521739130608</v>
      </c>
      <c r="Q174" s="22">
        <v>13.636363636363626</v>
      </c>
      <c r="R174" s="25">
        <v>214.91071428571433</v>
      </c>
      <c r="S174" s="25"/>
      <c r="T174" s="13">
        <v>4.55</v>
      </c>
      <c r="U174" s="32">
        <v>2.247191011235941</v>
      </c>
      <c r="V174" s="22">
        <v>10.975609756097569</v>
      </c>
      <c r="W174" s="26">
        <v>391.13750000000005</v>
      </c>
    </row>
    <row r="175" spans="1:23">
      <c r="A175" s="166">
        <f t="shared" si="15"/>
        <v>40622</v>
      </c>
      <c r="B175" s="165">
        <f t="shared" si="15"/>
        <v>40618</v>
      </c>
      <c r="C175" s="20">
        <v>0.8681214285714286</v>
      </c>
      <c r="D175" s="21"/>
      <c r="E175" s="13">
        <v>2.7</v>
      </c>
      <c r="F175" s="32">
        <v>-3.5714285714285552</v>
      </c>
      <c r="G175" s="36">
        <v>17.391304347826093</v>
      </c>
      <c r="H175" s="33">
        <v>234.39278571428574</v>
      </c>
      <c r="I175" s="13"/>
      <c r="J175" s="13">
        <v>4.8</v>
      </c>
      <c r="K175" s="32">
        <v>-4</v>
      </c>
      <c r="L175" s="23">
        <v>-7.6923076923076934</v>
      </c>
      <c r="M175" s="24">
        <v>416.6982857142857</v>
      </c>
      <c r="N175" s="13"/>
      <c r="O175" s="13">
        <v>2.2999999999999998</v>
      </c>
      <c r="P175" s="32">
        <v>-8</v>
      </c>
      <c r="Q175" s="22">
        <v>4.5454545454545183</v>
      </c>
      <c r="R175" s="25">
        <v>199.66792857142858</v>
      </c>
      <c r="S175" s="25"/>
      <c r="T175" s="13">
        <v>4.3499999999999996</v>
      </c>
      <c r="U175" s="32">
        <v>-4.3956043956044084</v>
      </c>
      <c r="V175" s="22">
        <v>3.5714285714285552</v>
      </c>
      <c r="W175" s="26">
        <v>377.63282142857139</v>
      </c>
    </row>
    <row r="176" spans="1:23">
      <c r="A176" s="166">
        <f t="shared" si="15"/>
        <v>40629</v>
      </c>
      <c r="B176" s="165">
        <f t="shared" si="15"/>
        <v>40625</v>
      </c>
      <c r="C176" s="20">
        <v>0.87327142857142859</v>
      </c>
      <c r="D176" s="21"/>
      <c r="E176" s="14" t="s">
        <v>47</v>
      </c>
      <c r="F176" s="32" t="e">
        <v>#VALUE!</v>
      </c>
      <c r="G176" s="36" t="e">
        <v>#VALUE!</v>
      </c>
      <c r="H176" s="33" t="e">
        <v>#VALUE!</v>
      </c>
      <c r="I176" s="13"/>
      <c r="J176" s="13">
        <v>4.9000000000000004</v>
      </c>
      <c r="K176" s="32">
        <v>2.0833333333333428</v>
      </c>
      <c r="L176" s="23">
        <v>-5.7692307692307736</v>
      </c>
      <c r="M176" s="24">
        <v>427.90300000000008</v>
      </c>
      <c r="N176" s="13"/>
      <c r="O176" s="13">
        <v>2.1</v>
      </c>
      <c r="P176" s="32">
        <v>-8.6956521739130324</v>
      </c>
      <c r="Q176" s="22">
        <v>16.666666666666671</v>
      </c>
      <c r="R176" s="25">
        <v>183.387</v>
      </c>
      <c r="S176" s="25"/>
      <c r="T176" s="13">
        <v>4.45</v>
      </c>
      <c r="U176" s="32">
        <v>2.2988505747126595</v>
      </c>
      <c r="V176" s="22">
        <v>5.952380952380949</v>
      </c>
      <c r="W176" s="26">
        <v>388.60578571428573</v>
      </c>
    </row>
    <row r="177" spans="1:23">
      <c r="A177" s="166">
        <f t="shared" si="15"/>
        <v>40636</v>
      </c>
      <c r="B177" s="165">
        <f t="shared" si="15"/>
        <v>40632</v>
      </c>
      <c r="C177" s="20">
        <v>0.88044285714285719</v>
      </c>
      <c r="D177" s="21"/>
      <c r="E177" s="13">
        <v>2.1</v>
      </c>
      <c r="F177" s="32" t="e">
        <v>#VALUE!</v>
      </c>
      <c r="G177" s="36">
        <v>10.526315789473699</v>
      </c>
      <c r="H177" s="33">
        <v>184.89300000000003</v>
      </c>
      <c r="I177" s="13"/>
      <c r="J177" s="13">
        <v>4.8499999999999996</v>
      </c>
      <c r="K177" s="32">
        <v>-1.0204081632653157</v>
      </c>
      <c r="L177" s="23">
        <v>-6.7307692307692406</v>
      </c>
      <c r="M177" s="24">
        <v>427.01478571428567</v>
      </c>
      <c r="N177" s="13"/>
      <c r="O177" s="13">
        <v>1.8</v>
      </c>
      <c r="P177" s="32">
        <v>-14.285714285714292</v>
      </c>
      <c r="Q177" s="22">
        <v>20</v>
      </c>
      <c r="R177" s="25">
        <v>158.47971428571429</v>
      </c>
      <c r="S177" s="25"/>
      <c r="T177" s="13">
        <v>4.4000000000000004</v>
      </c>
      <c r="U177" s="32">
        <v>-1.1235955056179705</v>
      </c>
      <c r="V177" s="22">
        <v>4.7619047619047734</v>
      </c>
      <c r="W177" s="26">
        <v>387.39485714285718</v>
      </c>
    </row>
    <row r="178" spans="1:23">
      <c r="A178" s="166">
        <f t="shared" si="15"/>
        <v>40643</v>
      </c>
      <c r="B178" s="165">
        <f t="shared" si="15"/>
        <v>40639</v>
      </c>
      <c r="C178" s="20">
        <v>0.87865714285714291</v>
      </c>
      <c r="D178" s="21"/>
      <c r="E178" s="13">
        <v>2.2999999999999998</v>
      </c>
      <c r="F178" s="32">
        <v>9.5238095238095184</v>
      </c>
      <c r="G178" s="36">
        <v>4.5454545454545183</v>
      </c>
      <c r="H178" s="33">
        <v>202.09114285714284</v>
      </c>
      <c r="I178" s="13"/>
      <c r="J178" s="13">
        <v>4.8499999999999996</v>
      </c>
      <c r="K178" s="32">
        <v>0</v>
      </c>
      <c r="L178" s="23">
        <v>-8.4905660377358458</v>
      </c>
      <c r="M178" s="24">
        <v>426.14871428571428</v>
      </c>
      <c r="N178" s="13"/>
      <c r="O178" s="13">
        <v>1.9</v>
      </c>
      <c r="P178" s="32">
        <v>5.5555555555555571</v>
      </c>
      <c r="Q178" s="22">
        <v>-5</v>
      </c>
      <c r="R178" s="25">
        <v>166.94485714285713</v>
      </c>
      <c r="S178" s="25"/>
      <c r="T178" s="13">
        <v>4.4000000000000004</v>
      </c>
      <c r="U178" s="32">
        <v>0</v>
      </c>
      <c r="V178" s="22">
        <v>0</v>
      </c>
      <c r="W178" s="26">
        <v>386.6091428571429</v>
      </c>
    </row>
    <row r="179" spans="1:23">
      <c r="A179" s="166">
        <f t="shared" si="15"/>
        <v>40650</v>
      </c>
      <c r="B179" s="165">
        <f t="shared" si="15"/>
        <v>40646</v>
      </c>
      <c r="C179" s="20">
        <v>0.88469999999999993</v>
      </c>
      <c r="D179" s="21"/>
      <c r="E179" s="13">
        <v>2.1</v>
      </c>
      <c r="F179" s="32">
        <v>-8.6956521739130324</v>
      </c>
      <c r="G179" s="36">
        <v>0</v>
      </c>
      <c r="H179" s="33">
        <v>185.78699999999998</v>
      </c>
      <c r="I179" s="13"/>
      <c r="J179" s="13">
        <v>5</v>
      </c>
      <c r="K179" s="32">
        <v>3.0927835051546566</v>
      </c>
      <c r="L179" s="23">
        <v>-5.6603773584905639</v>
      </c>
      <c r="M179" s="24">
        <v>442.34999999999997</v>
      </c>
      <c r="N179" s="13"/>
      <c r="O179" s="13">
        <v>1.8</v>
      </c>
      <c r="P179" s="32">
        <v>-5.2631578947368354</v>
      </c>
      <c r="Q179" s="22">
        <v>-10</v>
      </c>
      <c r="R179" s="25">
        <v>159.24600000000001</v>
      </c>
      <c r="S179" s="25"/>
      <c r="T179" s="13">
        <v>4.5</v>
      </c>
      <c r="U179" s="32">
        <v>2.2727272727272663</v>
      </c>
      <c r="V179" s="22">
        <v>2.2727272727272663</v>
      </c>
      <c r="W179" s="26">
        <v>398.11499999999995</v>
      </c>
    </row>
    <row r="180" spans="1:23">
      <c r="A180" s="166">
        <f t="shared" si="15"/>
        <v>40657</v>
      </c>
      <c r="B180" s="165">
        <f t="shared" si="15"/>
        <v>40653</v>
      </c>
      <c r="C180" s="20">
        <v>0.88141428571428548</v>
      </c>
      <c r="D180" s="21"/>
      <c r="E180" s="13">
        <v>2.1</v>
      </c>
      <c r="F180" s="32">
        <v>0</v>
      </c>
      <c r="G180" s="36">
        <v>0</v>
      </c>
      <c r="H180" s="33">
        <v>185.09699999999995</v>
      </c>
      <c r="I180" s="13"/>
      <c r="J180" s="13">
        <v>5.0999999999999996</v>
      </c>
      <c r="K180" s="32">
        <v>2</v>
      </c>
      <c r="L180" s="23">
        <v>-3.7735849056603712</v>
      </c>
      <c r="M180" s="24">
        <v>449.52128571428557</v>
      </c>
      <c r="N180" s="13"/>
      <c r="O180" s="13">
        <v>1.8</v>
      </c>
      <c r="P180" s="32">
        <v>0</v>
      </c>
      <c r="Q180" s="22">
        <v>-5.2631578947368354</v>
      </c>
      <c r="R180" s="25">
        <v>158.65457142857139</v>
      </c>
      <c r="S180" s="25"/>
      <c r="T180" s="13">
        <v>4.5999999999999996</v>
      </c>
      <c r="U180" s="32">
        <v>2.2222222222222143</v>
      </c>
      <c r="V180" s="22">
        <v>4.5454545454545183</v>
      </c>
      <c r="W180" s="26">
        <v>405.45057142857132</v>
      </c>
    </row>
    <row r="181" spans="1:23">
      <c r="A181" s="166">
        <f t="shared" ref="A181:B196" si="16">(A180+7)</f>
        <v>40664</v>
      </c>
      <c r="B181" s="165">
        <f t="shared" si="16"/>
        <v>40660</v>
      </c>
      <c r="C181" s="20">
        <v>0.88690714285714289</v>
      </c>
      <c r="D181" s="21"/>
      <c r="E181" s="13">
        <v>2</v>
      </c>
      <c r="F181" s="32">
        <v>-4.7619047619047734</v>
      </c>
      <c r="G181" s="36">
        <v>-4.7619047619047734</v>
      </c>
      <c r="H181" s="33">
        <v>177.38142857142859</v>
      </c>
      <c r="I181" s="13"/>
      <c r="J181" s="13">
        <v>5.0999999999999996</v>
      </c>
      <c r="K181" s="32">
        <v>0</v>
      </c>
      <c r="L181" s="23">
        <v>-3.7735849056603712</v>
      </c>
      <c r="M181" s="24">
        <v>452.32264285714285</v>
      </c>
      <c r="N181" s="13"/>
      <c r="O181" s="13">
        <v>1.7</v>
      </c>
      <c r="P181" s="32">
        <v>-5.5555555555555571</v>
      </c>
      <c r="Q181" s="22">
        <v>-5.5555555555555571</v>
      </c>
      <c r="R181" s="25">
        <v>150.77421428571429</v>
      </c>
      <c r="S181" s="25"/>
      <c r="T181" s="13">
        <v>4.5999999999999996</v>
      </c>
      <c r="U181" s="32">
        <v>0</v>
      </c>
      <c r="V181" s="22">
        <v>4.5454545454545183</v>
      </c>
      <c r="W181" s="26">
        <v>407.97728571428576</v>
      </c>
    </row>
    <row r="182" spans="1:23">
      <c r="A182" s="166">
        <f t="shared" si="16"/>
        <v>40671</v>
      </c>
      <c r="B182" s="165">
        <f t="shared" si="16"/>
        <v>40667</v>
      </c>
      <c r="C182" s="20">
        <v>0.89624285714285712</v>
      </c>
      <c r="D182" s="21"/>
      <c r="E182" s="13">
        <v>1.8</v>
      </c>
      <c r="F182" s="32">
        <v>-10</v>
      </c>
      <c r="G182" s="36">
        <v>-18.181818181818187</v>
      </c>
      <c r="H182" s="33">
        <v>161.32371428571429</v>
      </c>
      <c r="I182" s="13"/>
      <c r="J182" s="13">
        <v>5.2</v>
      </c>
      <c r="K182" s="32">
        <v>1.9607843137255117</v>
      </c>
      <c r="L182" s="23">
        <v>-1.8867924528301785</v>
      </c>
      <c r="M182" s="24">
        <v>466.04628571428572</v>
      </c>
      <c r="N182" s="13"/>
      <c r="O182" s="13">
        <v>1.6</v>
      </c>
      <c r="P182" s="32">
        <v>-5.8823529411764639</v>
      </c>
      <c r="Q182" s="22">
        <v>-15.78947368421052</v>
      </c>
      <c r="R182" s="25">
        <v>143.39885714285714</v>
      </c>
      <c r="S182" s="25"/>
      <c r="T182" s="13">
        <v>4.7</v>
      </c>
      <c r="U182" s="32">
        <v>2.1739130434782652</v>
      </c>
      <c r="V182" s="22">
        <v>6.818181818181813</v>
      </c>
      <c r="W182" s="26">
        <v>421.23414285714284</v>
      </c>
    </row>
    <row r="183" spans="1:23">
      <c r="A183" s="166">
        <f t="shared" si="16"/>
        <v>40678</v>
      </c>
      <c r="B183" s="165">
        <f t="shared" si="16"/>
        <v>40674</v>
      </c>
      <c r="C183" s="20">
        <v>0.87894285714285725</v>
      </c>
      <c r="D183" s="21"/>
      <c r="E183" s="14">
        <v>2</v>
      </c>
      <c r="F183" s="32">
        <v>11.111111111111114</v>
      </c>
      <c r="G183" s="36" t="e">
        <v>#VALUE!</v>
      </c>
      <c r="H183" s="33">
        <v>175.78857142857146</v>
      </c>
      <c r="I183" s="13"/>
      <c r="J183" s="14">
        <v>5.3</v>
      </c>
      <c r="K183" s="32">
        <v>1.9230769230769198</v>
      </c>
      <c r="L183" s="23" t="e">
        <v>#VALUE!</v>
      </c>
      <c r="M183" s="24">
        <v>465.83971428571431</v>
      </c>
      <c r="N183" s="13"/>
      <c r="O183" s="14">
        <v>1.9</v>
      </c>
      <c r="P183" s="32">
        <v>18.749999999999972</v>
      </c>
      <c r="Q183" s="22" t="e">
        <v>#VALUE!</v>
      </c>
      <c r="R183" s="25">
        <v>166.99914285714289</v>
      </c>
      <c r="S183" s="25"/>
      <c r="T183" s="14">
        <v>4.8499999999999996</v>
      </c>
      <c r="U183" s="32">
        <v>3.1914893617021249</v>
      </c>
      <c r="V183" s="22" t="e">
        <v>#VALUE!</v>
      </c>
      <c r="W183" s="26">
        <v>426.2872857142857</v>
      </c>
    </row>
    <row r="184" spans="1:23">
      <c r="A184" s="166">
        <f t="shared" si="16"/>
        <v>40685</v>
      </c>
      <c r="B184" s="165">
        <f t="shared" si="16"/>
        <v>40681</v>
      </c>
      <c r="C184" s="20">
        <v>0.87705714285714287</v>
      </c>
      <c r="D184" s="21"/>
      <c r="E184" s="14">
        <v>2</v>
      </c>
      <c r="F184" s="32">
        <v>0</v>
      </c>
      <c r="G184" s="36" t="e">
        <v>#VALUE!</v>
      </c>
      <c r="H184" s="33">
        <v>175.41142857142859</v>
      </c>
      <c r="I184" s="13"/>
      <c r="J184" s="14">
        <v>5.3</v>
      </c>
      <c r="K184" s="32">
        <v>0</v>
      </c>
      <c r="L184" s="23" t="e">
        <v>#VALUE!</v>
      </c>
      <c r="M184" s="24">
        <v>464.8402857142857</v>
      </c>
      <c r="N184" s="13"/>
      <c r="O184" s="14">
        <v>1.9</v>
      </c>
      <c r="P184" s="32">
        <v>0</v>
      </c>
      <c r="Q184" s="22" t="e">
        <v>#VALUE!</v>
      </c>
      <c r="R184" s="25">
        <v>166.64085714285716</v>
      </c>
      <c r="S184" s="25"/>
      <c r="T184" s="14">
        <v>4.7</v>
      </c>
      <c r="U184" s="32">
        <v>-3.0927835051546282</v>
      </c>
      <c r="V184" s="22" t="e">
        <v>#VALUE!</v>
      </c>
      <c r="W184" s="26">
        <v>412.21685714285712</v>
      </c>
    </row>
    <row r="185" spans="1:23">
      <c r="A185" s="166">
        <f t="shared" si="16"/>
        <v>40692</v>
      </c>
      <c r="B185" s="165">
        <f t="shared" si="16"/>
        <v>40688</v>
      </c>
      <c r="C185" s="20">
        <v>0.86986428571428576</v>
      </c>
      <c r="D185" s="21"/>
      <c r="E185" s="14">
        <v>2</v>
      </c>
      <c r="F185" s="32">
        <v>0</v>
      </c>
      <c r="G185" s="36" t="e">
        <v>#VALUE!</v>
      </c>
      <c r="H185" s="33">
        <v>173.97285714285715</v>
      </c>
      <c r="I185" s="13"/>
      <c r="J185" s="14">
        <v>5.3</v>
      </c>
      <c r="K185" s="32">
        <v>0</v>
      </c>
      <c r="L185" s="23" t="e">
        <v>#VALUE!</v>
      </c>
      <c r="M185" s="24">
        <v>461.02807142857148</v>
      </c>
      <c r="N185" s="13"/>
      <c r="O185" s="14">
        <v>1.9</v>
      </c>
      <c r="P185" s="32">
        <v>0</v>
      </c>
      <c r="Q185" s="22" t="e">
        <v>#VALUE!</v>
      </c>
      <c r="R185" s="25">
        <v>165.27421428571429</v>
      </c>
      <c r="S185" s="25"/>
      <c r="T185" s="14">
        <v>4.75</v>
      </c>
      <c r="U185" s="32">
        <v>1.0638297872340559</v>
      </c>
      <c r="V185" s="22" t="e">
        <v>#VALUE!</v>
      </c>
      <c r="W185" s="26">
        <v>413.18553571428572</v>
      </c>
    </row>
    <row r="186" spans="1:23">
      <c r="A186" s="166">
        <f t="shared" si="16"/>
        <v>40699</v>
      </c>
      <c r="B186" s="165">
        <f t="shared" si="16"/>
        <v>40695</v>
      </c>
      <c r="C186" s="20">
        <v>0.87728571428571434</v>
      </c>
      <c r="D186" s="21"/>
      <c r="E186" s="14">
        <v>2</v>
      </c>
      <c r="F186" s="32">
        <v>0</v>
      </c>
      <c r="G186" s="36" t="e">
        <v>#VALUE!</v>
      </c>
      <c r="H186" s="33">
        <v>175.45714285714286</v>
      </c>
      <c r="I186" s="13"/>
      <c r="J186" s="14">
        <v>5.3</v>
      </c>
      <c r="K186" s="32">
        <v>0</v>
      </c>
      <c r="L186" s="23" t="e">
        <v>#VALUE!</v>
      </c>
      <c r="M186" s="24">
        <v>464.96142857142854</v>
      </c>
      <c r="N186" s="13"/>
      <c r="O186" s="14">
        <v>1.9</v>
      </c>
      <c r="P186" s="32">
        <v>0</v>
      </c>
      <c r="Q186" s="22" t="e">
        <v>#VALUE!</v>
      </c>
      <c r="R186" s="25">
        <v>166.68428571428569</v>
      </c>
      <c r="S186" s="25"/>
      <c r="T186" s="13">
        <v>4.7</v>
      </c>
      <c r="U186" s="32">
        <v>-1.0526315789473557</v>
      </c>
      <c r="V186" s="22" t="e">
        <v>#DIV/0!</v>
      </c>
      <c r="W186" s="26">
        <v>412.32428571428574</v>
      </c>
    </row>
    <row r="187" spans="1:23">
      <c r="A187" s="166">
        <f t="shared" si="16"/>
        <v>40706</v>
      </c>
      <c r="B187" s="165">
        <f t="shared" si="16"/>
        <v>40702</v>
      </c>
      <c r="C187" s="20">
        <v>0.8899071428571429</v>
      </c>
      <c r="D187" s="21"/>
      <c r="E187" s="14">
        <v>2</v>
      </c>
      <c r="F187" s="32">
        <v>0</v>
      </c>
      <c r="G187" s="36" t="e">
        <v>#VALUE!</v>
      </c>
      <c r="H187" s="33">
        <v>177.98142857142858</v>
      </c>
      <c r="I187" s="13"/>
      <c r="J187" s="14">
        <v>5.4</v>
      </c>
      <c r="K187" s="23">
        <v>1.8867924528301927</v>
      </c>
      <c r="L187" s="23" t="e">
        <v>#VALUE!</v>
      </c>
      <c r="M187" s="24">
        <v>480.54985714285721</v>
      </c>
      <c r="N187" s="13"/>
      <c r="O187" s="14">
        <v>1.9</v>
      </c>
      <c r="P187" s="34">
        <v>0</v>
      </c>
      <c r="Q187" s="22" t="e">
        <v>#VALUE!</v>
      </c>
      <c r="R187" s="25">
        <v>169.08235714285712</v>
      </c>
      <c r="S187" s="25"/>
      <c r="T187" s="13">
        <v>4.7</v>
      </c>
      <c r="U187" s="32">
        <v>0</v>
      </c>
      <c r="V187" s="22" t="e">
        <v>#DIV/0!</v>
      </c>
      <c r="W187" s="26">
        <v>418.25635714285721</v>
      </c>
    </row>
    <row r="188" spans="1:23">
      <c r="A188" s="166">
        <f t="shared" si="16"/>
        <v>40713</v>
      </c>
      <c r="B188" s="165">
        <f t="shared" si="16"/>
        <v>40709</v>
      </c>
      <c r="C188" s="20">
        <v>0.88145714285714294</v>
      </c>
      <c r="D188" s="21"/>
      <c r="E188" s="14">
        <v>2.1</v>
      </c>
      <c r="F188" s="32">
        <v>5</v>
      </c>
      <c r="G188" s="36" t="e">
        <v>#VALUE!</v>
      </c>
      <c r="H188" s="33">
        <v>185.10600000000002</v>
      </c>
      <c r="I188" s="13"/>
      <c r="J188" s="14">
        <v>5.4</v>
      </c>
      <c r="K188" s="23">
        <v>0</v>
      </c>
      <c r="L188" s="23" t="e">
        <v>#VALUE!</v>
      </c>
      <c r="M188" s="24">
        <v>475.98685714285722</v>
      </c>
      <c r="N188" s="13"/>
      <c r="O188" s="14">
        <v>2</v>
      </c>
      <c r="P188" s="32">
        <v>5.2631578947368354</v>
      </c>
      <c r="Q188" s="22" t="e">
        <v>#VALUE!</v>
      </c>
      <c r="R188" s="25">
        <v>176.29142857142858</v>
      </c>
      <c r="S188" s="25"/>
      <c r="T188" s="13">
        <v>4.7</v>
      </c>
      <c r="U188" s="32">
        <v>0</v>
      </c>
      <c r="V188" s="22" t="e">
        <v>#DIV/0!</v>
      </c>
      <c r="W188" s="26">
        <v>414.28485714285716</v>
      </c>
    </row>
    <row r="189" spans="1:23">
      <c r="A189" s="166">
        <f t="shared" si="16"/>
        <v>40720</v>
      </c>
      <c r="B189" s="165">
        <f t="shared" si="16"/>
        <v>40716</v>
      </c>
      <c r="C189" s="20">
        <v>0.88245714285714272</v>
      </c>
      <c r="D189" s="21"/>
      <c r="E189" s="13">
        <v>2</v>
      </c>
      <c r="F189" s="32">
        <v>-4.7619047619047734</v>
      </c>
      <c r="G189" s="36">
        <v>-4.7619047619047734</v>
      </c>
      <c r="H189" s="33">
        <v>176.49142857142854</v>
      </c>
      <c r="I189" s="13"/>
      <c r="J189" s="13">
        <v>5.4</v>
      </c>
      <c r="K189" s="23">
        <v>0</v>
      </c>
      <c r="L189" s="23">
        <v>1.8867924528301927</v>
      </c>
      <c r="M189" s="24">
        <v>476.52685714285712</v>
      </c>
      <c r="N189" s="13"/>
      <c r="O189" s="13">
        <v>1.9</v>
      </c>
      <c r="P189" s="32">
        <v>-5</v>
      </c>
      <c r="Q189" s="22">
        <v>11.764705882352942</v>
      </c>
      <c r="R189" s="25">
        <v>167.66685714285711</v>
      </c>
      <c r="S189" s="25"/>
      <c r="T189" s="13">
        <v>4.7</v>
      </c>
      <c r="U189" s="32">
        <v>0</v>
      </c>
      <c r="V189" s="22">
        <v>6.818181818181813</v>
      </c>
      <c r="W189" s="26">
        <v>414.75485714285708</v>
      </c>
    </row>
    <row r="190" spans="1:23">
      <c r="A190" s="166">
        <f t="shared" si="16"/>
        <v>40727</v>
      </c>
      <c r="B190" s="165">
        <f t="shared" si="16"/>
        <v>40723</v>
      </c>
      <c r="C190" s="20">
        <v>0.89558571428571443</v>
      </c>
      <c r="D190" s="21"/>
      <c r="E190" s="13">
        <v>1.9</v>
      </c>
      <c r="F190" s="32">
        <v>-5</v>
      </c>
      <c r="G190" s="36">
        <v>-9.5238095238095326</v>
      </c>
      <c r="H190" s="33">
        <v>170.16128571428573</v>
      </c>
      <c r="I190" s="13"/>
      <c r="J190" s="13">
        <v>5.4</v>
      </c>
      <c r="K190" s="23">
        <v>0</v>
      </c>
      <c r="L190" s="23">
        <v>1.8867924528301927</v>
      </c>
      <c r="M190" s="24">
        <v>483.61628571428577</v>
      </c>
      <c r="N190" s="13"/>
      <c r="O190" s="13">
        <v>1.8</v>
      </c>
      <c r="P190" s="32">
        <v>-5.2631578947368354</v>
      </c>
      <c r="Q190" s="22">
        <v>5.8823529411764781</v>
      </c>
      <c r="R190" s="25">
        <v>161.2054285714286</v>
      </c>
      <c r="S190" s="25"/>
      <c r="T190" s="13">
        <v>4.6500000000000004</v>
      </c>
      <c r="U190" s="32">
        <v>-1.0638297872340416</v>
      </c>
      <c r="V190" s="22">
        <v>5.681818181818187</v>
      </c>
      <c r="W190" s="26">
        <v>416.44735714285719</v>
      </c>
    </row>
    <row r="191" spans="1:23">
      <c r="A191" s="166">
        <f t="shared" si="16"/>
        <v>40734</v>
      </c>
      <c r="B191" s="165">
        <f t="shared" si="16"/>
        <v>40730</v>
      </c>
      <c r="C191" s="20">
        <v>0.89689285714285716</v>
      </c>
      <c r="D191" s="21"/>
      <c r="E191" s="13">
        <v>1.9</v>
      </c>
      <c r="F191" s="36">
        <v>0</v>
      </c>
      <c r="G191" s="36">
        <v>0</v>
      </c>
      <c r="H191" s="33">
        <v>170.40964285714287</v>
      </c>
      <c r="I191" s="13"/>
      <c r="J191" s="13">
        <v>5.4</v>
      </c>
      <c r="K191" s="23">
        <v>0</v>
      </c>
      <c r="L191" s="23">
        <v>3.8461538461538538</v>
      </c>
      <c r="M191" s="24">
        <v>484.32214285714286</v>
      </c>
      <c r="N191" s="13"/>
      <c r="O191" s="13">
        <v>1.8</v>
      </c>
      <c r="P191" s="32">
        <v>0</v>
      </c>
      <c r="Q191" s="22">
        <v>20</v>
      </c>
      <c r="R191" s="25">
        <v>161.44071428571431</v>
      </c>
      <c r="S191" s="25"/>
      <c r="T191" s="13">
        <v>4.6500000000000004</v>
      </c>
      <c r="U191" s="32">
        <v>0</v>
      </c>
      <c r="V191" s="22">
        <v>5.681818181818187</v>
      </c>
      <c r="W191" s="26">
        <v>417.0551785714286</v>
      </c>
    </row>
    <row r="192" spans="1:23">
      <c r="A192" s="166">
        <f t="shared" si="16"/>
        <v>40741</v>
      </c>
      <c r="B192" s="165">
        <f t="shared" si="16"/>
        <v>40737</v>
      </c>
      <c r="C192" s="20">
        <v>0.88211428571428563</v>
      </c>
      <c r="D192" s="21"/>
      <c r="E192" s="13">
        <v>1.9</v>
      </c>
      <c r="F192" s="36">
        <v>0</v>
      </c>
      <c r="G192" s="36">
        <v>0</v>
      </c>
      <c r="H192" s="33">
        <v>167.60171428571425</v>
      </c>
      <c r="I192" s="13"/>
      <c r="J192" s="13">
        <v>5.7</v>
      </c>
      <c r="K192" s="23">
        <v>5.5555555555555571</v>
      </c>
      <c r="L192" s="23">
        <v>9.6153846153846274</v>
      </c>
      <c r="M192" s="24">
        <v>502.80514285714287</v>
      </c>
      <c r="N192" s="13"/>
      <c r="O192" s="13">
        <v>1.8</v>
      </c>
      <c r="P192" s="32">
        <v>0</v>
      </c>
      <c r="Q192" s="22">
        <v>28.571428571428584</v>
      </c>
      <c r="R192" s="25">
        <v>158.78057142857142</v>
      </c>
      <c r="S192" s="25"/>
      <c r="T192" s="13">
        <v>4.8499999999999996</v>
      </c>
      <c r="U192" s="32">
        <v>4.3010752688171721</v>
      </c>
      <c r="V192" s="22">
        <v>11.494252873563227</v>
      </c>
      <c r="W192" s="26">
        <v>427.82542857142846</v>
      </c>
    </row>
    <row r="193" spans="1:23">
      <c r="A193" s="166">
        <f t="shared" si="16"/>
        <v>40748</v>
      </c>
      <c r="B193" s="165">
        <f t="shared" si="16"/>
        <v>40744</v>
      </c>
      <c r="C193" s="20">
        <v>0.87918571428571435</v>
      </c>
      <c r="D193" s="21"/>
      <c r="E193" s="13">
        <v>1.9</v>
      </c>
      <c r="F193" s="36">
        <v>0</v>
      </c>
      <c r="G193" s="36">
        <v>0</v>
      </c>
      <c r="H193" s="33">
        <v>167.04528571428571</v>
      </c>
      <c r="I193" s="13"/>
      <c r="J193" s="13">
        <v>5.7</v>
      </c>
      <c r="K193" s="23">
        <v>0</v>
      </c>
      <c r="L193" s="23">
        <v>10.679611650485427</v>
      </c>
      <c r="M193" s="24">
        <v>501.13585714285716</v>
      </c>
      <c r="N193" s="13"/>
      <c r="O193" s="13">
        <v>1.8</v>
      </c>
      <c r="P193" s="32">
        <v>0</v>
      </c>
      <c r="Q193" s="22">
        <v>20</v>
      </c>
      <c r="R193" s="25">
        <v>158.2534285714286</v>
      </c>
      <c r="S193" s="25"/>
      <c r="T193" s="13">
        <v>4.8499999999999996</v>
      </c>
      <c r="U193" s="32">
        <v>0</v>
      </c>
      <c r="V193" s="22">
        <v>12.79069767441861</v>
      </c>
      <c r="W193" s="26">
        <v>426.40507142857143</v>
      </c>
    </row>
    <row r="194" spans="1:23">
      <c r="A194" s="166">
        <f t="shared" si="16"/>
        <v>40755</v>
      </c>
      <c r="B194" s="165">
        <f t="shared" si="16"/>
        <v>40751</v>
      </c>
      <c r="C194" s="20">
        <v>0.87917857142857148</v>
      </c>
      <c r="D194" s="21"/>
      <c r="E194" s="13">
        <v>2.2000000000000002</v>
      </c>
      <c r="F194" s="36">
        <v>15.789473684210535</v>
      </c>
      <c r="G194" s="36">
        <v>15.789473684210535</v>
      </c>
      <c r="H194" s="33">
        <v>193.41928571428576</v>
      </c>
      <c r="I194" s="13"/>
      <c r="J194" s="13">
        <v>5.7</v>
      </c>
      <c r="K194" s="23">
        <v>0</v>
      </c>
      <c r="L194" s="23">
        <v>10.679611650485427</v>
      </c>
      <c r="M194" s="24">
        <v>501.13178571428574</v>
      </c>
      <c r="N194" s="13"/>
      <c r="O194" s="13">
        <v>2.1</v>
      </c>
      <c r="P194" s="32">
        <v>16.666666666666671</v>
      </c>
      <c r="Q194" s="22">
        <v>40</v>
      </c>
      <c r="R194" s="25">
        <v>184.6275</v>
      </c>
      <c r="S194" s="25"/>
      <c r="T194" s="13">
        <v>4.8499999999999996</v>
      </c>
      <c r="U194" s="32">
        <v>0</v>
      </c>
      <c r="V194" s="22">
        <v>12.79069767441861</v>
      </c>
      <c r="W194" s="26">
        <v>426.40160714285713</v>
      </c>
    </row>
    <row r="195" spans="1:23">
      <c r="A195" s="166">
        <f t="shared" si="16"/>
        <v>40762</v>
      </c>
      <c r="B195" s="165">
        <f t="shared" si="16"/>
        <v>40758</v>
      </c>
      <c r="C195" s="20">
        <v>0.87261428571428556</v>
      </c>
      <c r="D195" s="21"/>
      <c r="E195" s="13">
        <v>2.4</v>
      </c>
      <c r="F195" s="36">
        <v>9.0909090909090793</v>
      </c>
      <c r="G195" s="36">
        <v>26.315789473684205</v>
      </c>
      <c r="H195" s="33">
        <v>209.42742857142852</v>
      </c>
      <c r="I195" s="13"/>
      <c r="J195" s="13">
        <v>5.7</v>
      </c>
      <c r="K195" s="23">
        <v>0</v>
      </c>
      <c r="L195" s="23">
        <v>10.679611650485427</v>
      </c>
      <c r="M195" s="24">
        <v>497.39014285714279</v>
      </c>
      <c r="N195" s="13"/>
      <c r="O195" s="13">
        <v>2.2999999999999998</v>
      </c>
      <c r="P195" s="32">
        <v>9.5238095238095184</v>
      </c>
      <c r="Q195" s="22">
        <v>53.333333333333314</v>
      </c>
      <c r="R195" s="25">
        <v>200.70128571428566</v>
      </c>
      <c r="S195" s="25"/>
      <c r="T195" s="13">
        <v>4.8499999999999996</v>
      </c>
      <c r="U195" s="32">
        <v>0</v>
      </c>
      <c r="V195" s="22">
        <v>12.79069767441861</v>
      </c>
      <c r="W195" s="26">
        <v>423.21792857142844</v>
      </c>
    </row>
    <row r="196" spans="1:23">
      <c r="A196" s="166">
        <f t="shared" si="16"/>
        <v>40769</v>
      </c>
      <c r="B196" s="165">
        <f t="shared" si="16"/>
        <v>40765</v>
      </c>
      <c r="C196" s="20">
        <v>0.87485000000000013</v>
      </c>
      <c r="D196" s="21"/>
      <c r="E196" s="13">
        <v>2.4</v>
      </c>
      <c r="F196" s="36">
        <v>0</v>
      </c>
      <c r="G196" s="36">
        <v>20</v>
      </c>
      <c r="H196" s="33">
        <v>209.96400000000003</v>
      </c>
      <c r="I196" s="13"/>
      <c r="J196" s="13">
        <v>5.7</v>
      </c>
      <c r="K196" s="23">
        <v>0</v>
      </c>
      <c r="L196" s="23">
        <v>10.679611650485427</v>
      </c>
      <c r="M196" s="24">
        <v>498.66450000000009</v>
      </c>
      <c r="N196" s="13"/>
      <c r="O196" s="13">
        <v>2.2999999999999998</v>
      </c>
      <c r="P196" s="32">
        <v>0</v>
      </c>
      <c r="Q196" s="22">
        <v>43.749999999999972</v>
      </c>
      <c r="R196" s="25">
        <v>201.21549999999999</v>
      </c>
      <c r="S196" s="25"/>
      <c r="T196" s="13">
        <v>4.8499999999999996</v>
      </c>
      <c r="U196" s="32">
        <v>0</v>
      </c>
      <c r="V196" s="22">
        <v>12.79069767441861</v>
      </c>
      <c r="W196" s="26">
        <v>424.30225000000002</v>
      </c>
    </row>
    <row r="197" spans="1:23">
      <c r="A197" s="166">
        <f t="shared" ref="A197:B212" si="17">(A196+7)</f>
        <v>40776</v>
      </c>
      <c r="B197" s="165">
        <f t="shared" si="17"/>
        <v>40772</v>
      </c>
      <c r="C197" s="20">
        <v>0.87419285714285722</v>
      </c>
      <c r="D197" s="21"/>
      <c r="E197" s="14">
        <v>2.2999999999999998</v>
      </c>
      <c r="F197" s="36">
        <v>-4.1666666666666714</v>
      </c>
      <c r="G197" s="36">
        <v>9.5238095238095184</v>
      </c>
      <c r="H197" s="33">
        <v>201.06435714285715</v>
      </c>
      <c r="I197" s="13"/>
      <c r="J197" s="14">
        <v>5.7</v>
      </c>
      <c r="K197" s="23">
        <v>0</v>
      </c>
      <c r="L197" s="23">
        <v>10.679611650485427</v>
      </c>
      <c r="M197" s="24">
        <v>498.28992857142867</v>
      </c>
      <c r="N197" s="13"/>
      <c r="O197" s="14">
        <v>2.1</v>
      </c>
      <c r="P197" s="32">
        <v>-8.6956521739130324</v>
      </c>
      <c r="Q197" s="22">
        <v>23.529411764705884</v>
      </c>
      <c r="R197" s="25">
        <v>183.5805</v>
      </c>
      <c r="S197" s="25"/>
      <c r="T197" s="14">
        <v>4.8499999999999996</v>
      </c>
      <c r="U197" s="32">
        <v>0</v>
      </c>
      <c r="V197" s="22">
        <v>12.79069767441861</v>
      </c>
      <c r="W197" s="26">
        <v>423.98353571428567</v>
      </c>
    </row>
    <row r="198" spans="1:23">
      <c r="A198" s="166">
        <f t="shared" si="17"/>
        <v>40783</v>
      </c>
      <c r="B198" s="165">
        <f t="shared" si="17"/>
        <v>40779</v>
      </c>
      <c r="C198" s="20">
        <v>0.8784142857142857</v>
      </c>
      <c r="D198" s="21"/>
      <c r="E198" s="13">
        <v>2.2999999999999998</v>
      </c>
      <c r="F198" s="36">
        <v>0</v>
      </c>
      <c r="G198" s="36">
        <v>9.5238095238095184</v>
      </c>
      <c r="H198" s="33">
        <v>202.03528571428569</v>
      </c>
      <c r="I198" s="13"/>
      <c r="J198" s="13">
        <v>5.7</v>
      </c>
      <c r="K198" s="23">
        <v>0</v>
      </c>
      <c r="L198" s="23">
        <v>9.6153846153846274</v>
      </c>
      <c r="M198" s="24">
        <v>500.69614285714283</v>
      </c>
      <c r="N198" s="13"/>
      <c r="O198" s="13">
        <v>2.1</v>
      </c>
      <c r="P198" s="32">
        <v>0</v>
      </c>
      <c r="Q198" s="22">
        <v>10.526315789473699</v>
      </c>
      <c r="R198" s="25">
        <v>184.46700000000001</v>
      </c>
      <c r="S198" s="25"/>
      <c r="T198" s="13">
        <v>4.9000000000000004</v>
      </c>
      <c r="U198" s="32">
        <v>1.0309278350515712</v>
      </c>
      <c r="V198" s="22">
        <v>0</v>
      </c>
      <c r="W198" s="26">
        <v>430.42300000000006</v>
      </c>
    </row>
    <row r="199" spans="1:23">
      <c r="A199" s="166">
        <f t="shared" si="17"/>
        <v>40790</v>
      </c>
      <c r="B199" s="165">
        <f t="shared" si="17"/>
        <v>40786</v>
      </c>
      <c r="C199" s="20">
        <v>0.88264285714285706</v>
      </c>
      <c r="D199" s="21"/>
      <c r="E199" s="13">
        <v>2.2999999999999998</v>
      </c>
      <c r="F199" s="36">
        <v>0</v>
      </c>
      <c r="G199" s="36">
        <v>9.5238095238095184</v>
      </c>
      <c r="H199" s="33">
        <v>203.00785714285712</v>
      </c>
      <c r="I199" s="13"/>
      <c r="J199" s="13">
        <v>5.7</v>
      </c>
      <c r="K199" s="23">
        <v>0</v>
      </c>
      <c r="L199" s="23">
        <v>9.6153846153846274</v>
      </c>
      <c r="M199" s="24">
        <v>503.10642857142858</v>
      </c>
      <c r="N199" s="13"/>
      <c r="O199" s="13">
        <v>2.1</v>
      </c>
      <c r="P199" s="32">
        <v>0</v>
      </c>
      <c r="Q199" s="22">
        <v>10.526315789473699</v>
      </c>
      <c r="R199" s="25">
        <v>185.35499999999999</v>
      </c>
      <c r="S199" s="25"/>
      <c r="T199" s="13">
        <v>4.9000000000000004</v>
      </c>
      <c r="U199" s="32">
        <v>0</v>
      </c>
      <c r="V199" s="22">
        <v>0</v>
      </c>
      <c r="W199" s="26">
        <v>432.495</v>
      </c>
    </row>
    <row r="200" spans="1:23">
      <c r="A200" s="166">
        <f t="shared" si="17"/>
        <v>40797</v>
      </c>
      <c r="B200" s="165">
        <f t="shared" si="17"/>
        <v>40793</v>
      </c>
      <c r="C200" s="20">
        <v>0.87394285714285702</v>
      </c>
      <c r="D200" s="21"/>
      <c r="E200" s="13">
        <v>2.1</v>
      </c>
      <c r="F200" s="36">
        <v>-8.6956521739130324</v>
      </c>
      <c r="G200" s="36">
        <v>-4.5454545454545467</v>
      </c>
      <c r="H200" s="33">
        <v>183.52799999999999</v>
      </c>
      <c r="I200" s="13"/>
      <c r="J200" s="13">
        <v>5.6</v>
      </c>
      <c r="K200" s="23">
        <v>-1.7543859649122879</v>
      </c>
      <c r="L200" s="23">
        <v>5.6603773584905639</v>
      </c>
      <c r="M200" s="24">
        <v>489.4079999999999</v>
      </c>
      <c r="N200" s="13"/>
      <c r="O200" s="13">
        <v>1.9</v>
      </c>
      <c r="P200" s="32">
        <v>-9.5238095238095326</v>
      </c>
      <c r="Q200" s="22">
        <v>-5</v>
      </c>
      <c r="R200" s="25">
        <v>166.04914285714284</v>
      </c>
      <c r="S200" s="25"/>
      <c r="T200" s="13">
        <v>4.75</v>
      </c>
      <c r="U200" s="32">
        <v>-3.0612244897959187</v>
      </c>
      <c r="V200" s="22">
        <v>10.465116279069761</v>
      </c>
      <c r="W200" s="26">
        <v>415.12285714285707</v>
      </c>
    </row>
    <row r="201" spans="1:23">
      <c r="A201" s="166">
        <f t="shared" si="17"/>
        <v>40804</v>
      </c>
      <c r="B201" s="165">
        <f t="shared" si="17"/>
        <v>40800</v>
      </c>
      <c r="C201" s="20">
        <v>0.86786428571428564</v>
      </c>
      <c r="D201" s="21"/>
      <c r="E201" s="13">
        <v>2.4</v>
      </c>
      <c r="F201" s="36">
        <v>14.285714285714278</v>
      </c>
      <c r="G201" s="36">
        <v>17.073170731707336</v>
      </c>
      <c r="H201" s="33">
        <v>208.28742857142853</v>
      </c>
      <c r="I201" s="13"/>
      <c r="J201" s="13">
        <v>5.6</v>
      </c>
      <c r="K201" s="23">
        <v>0</v>
      </c>
      <c r="L201" s="23">
        <v>6.6666666666666714</v>
      </c>
      <c r="M201" s="24">
        <v>486.00399999999996</v>
      </c>
      <c r="N201" s="13"/>
      <c r="O201" s="13">
        <v>2.2000000000000002</v>
      </c>
      <c r="P201" s="32">
        <v>15.789473684210535</v>
      </c>
      <c r="Q201" s="22">
        <v>18.918918918918919</v>
      </c>
      <c r="R201" s="25">
        <v>190.93014285714284</v>
      </c>
      <c r="S201" s="25"/>
      <c r="T201" s="13">
        <v>4.75</v>
      </c>
      <c r="U201" s="32">
        <v>0</v>
      </c>
      <c r="V201" s="22">
        <v>11.764705882352942</v>
      </c>
      <c r="W201" s="26">
        <v>412.23553571428562</v>
      </c>
    </row>
    <row r="202" spans="1:23">
      <c r="A202" s="166">
        <f t="shared" si="17"/>
        <v>40811</v>
      </c>
      <c r="B202" s="165">
        <f t="shared" si="17"/>
        <v>40807</v>
      </c>
      <c r="C202" s="20">
        <v>0.87187857142857139</v>
      </c>
      <c r="D202" s="21"/>
      <c r="E202" s="13">
        <v>2.4</v>
      </c>
      <c r="F202" s="36">
        <v>0</v>
      </c>
      <c r="G202" s="36">
        <v>23.07692307692308</v>
      </c>
      <c r="H202" s="33">
        <v>209.25085714285711</v>
      </c>
      <c r="I202" s="13"/>
      <c r="J202" s="13">
        <v>5.6</v>
      </c>
      <c r="K202" s="23">
        <v>0</v>
      </c>
      <c r="L202" s="23">
        <v>8.7378640776698973</v>
      </c>
      <c r="M202" s="24">
        <v>488.25199999999995</v>
      </c>
      <c r="N202" s="13"/>
      <c r="O202" s="13">
        <v>2.2000000000000002</v>
      </c>
      <c r="P202" s="32">
        <v>0</v>
      </c>
      <c r="Q202" s="22">
        <v>25.714285714285737</v>
      </c>
      <c r="R202" s="25">
        <v>191.81328571428574</v>
      </c>
      <c r="S202" s="25"/>
      <c r="T202" s="13">
        <v>4.75</v>
      </c>
      <c r="U202" s="32">
        <v>0</v>
      </c>
      <c r="V202" s="22">
        <v>14.457831325301186</v>
      </c>
      <c r="W202" s="26">
        <v>414.14232142857139</v>
      </c>
    </row>
    <row r="203" spans="1:23">
      <c r="A203" s="166">
        <f t="shared" si="17"/>
        <v>40818</v>
      </c>
      <c r="B203" s="165">
        <f t="shared" si="17"/>
        <v>40814</v>
      </c>
      <c r="C203" s="20">
        <v>0.8696357142857144</v>
      </c>
      <c r="D203" s="21"/>
      <c r="E203" s="13">
        <v>2.4</v>
      </c>
      <c r="F203" s="36">
        <v>0</v>
      </c>
      <c r="G203" s="36">
        <v>11.627906976744185</v>
      </c>
      <c r="H203" s="33">
        <v>208.71257142857144</v>
      </c>
      <c r="I203" s="13"/>
      <c r="J203" s="13">
        <v>5.5</v>
      </c>
      <c r="K203" s="23">
        <v>-1.7857142857142776</v>
      </c>
      <c r="L203" s="23">
        <v>6.7961165048543677</v>
      </c>
      <c r="M203" s="24">
        <v>478.29964285714289</v>
      </c>
      <c r="N203" s="13"/>
      <c r="O203" s="13">
        <v>2.2000000000000002</v>
      </c>
      <c r="P203" s="32">
        <v>0</v>
      </c>
      <c r="Q203" s="22">
        <v>15.789473684210535</v>
      </c>
      <c r="R203" s="25">
        <v>191.31985714285719</v>
      </c>
      <c r="S203" s="25"/>
      <c r="T203" s="13">
        <v>4.5999999999999996</v>
      </c>
      <c r="U203" s="32">
        <v>-3.1578947368421098</v>
      </c>
      <c r="V203" s="22">
        <v>10.843373493975889</v>
      </c>
      <c r="W203" s="26">
        <v>400.03242857142862</v>
      </c>
    </row>
    <row r="204" spans="1:23">
      <c r="A204" s="166">
        <f t="shared" si="17"/>
        <v>40825</v>
      </c>
      <c r="B204" s="165">
        <f t="shared" si="17"/>
        <v>40821</v>
      </c>
      <c r="C204" s="20">
        <v>0.86316428571428561</v>
      </c>
      <c r="D204" s="21"/>
      <c r="E204" s="13">
        <v>2.2999999999999998</v>
      </c>
      <c r="F204" s="36">
        <v>-4.1666666666666714</v>
      </c>
      <c r="G204" s="36">
        <v>-2.1276595744680975</v>
      </c>
      <c r="H204" s="33">
        <v>198.52778571428567</v>
      </c>
      <c r="I204" s="13"/>
      <c r="J204" s="13">
        <v>5.5</v>
      </c>
      <c r="K204" s="23">
        <v>0</v>
      </c>
      <c r="L204" s="23">
        <v>6.7961165048543677</v>
      </c>
      <c r="M204" s="24">
        <v>474.74035714285708</v>
      </c>
      <c r="N204" s="13"/>
      <c r="O204" s="13">
        <v>2.1</v>
      </c>
      <c r="P204" s="32">
        <v>-4.5454545454545467</v>
      </c>
      <c r="Q204" s="22">
        <v>5</v>
      </c>
      <c r="R204" s="25">
        <v>181.2645</v>
      </c>
      <c r="S204" s="25"/>
      <c r="T204" s="13">
        <v>4.5999999999999996</v>
      </c>
      <c r="U204" s="32">
        <v>0</v>
      </c>
      <c r="V204" s="22">
        <v>10.843373493975889</v>
      </c>
      <c r="W204" s="26">
        <v>397.05557142857134</v>
      </c>
    </row>
    <row r="205" spans="1:23">
      <c r="A205" s="166">
        <f t="shared" si="17"/>
        <v>40832</v>
      </c>
      <c r="B205" s="165">
        <f t="shared" si="17"/>
        <v>40828</v>
      </c>
      <c r="C205" s="20">
        <v>0.87210000000000021</v>
      </c>
      <c r="D205" s="21"/>
      <c r="E205" s="13">
        <v>2.7</v>
      </c>
      <c r="F205" s="36">
        <v>17.391304347826093</v>
      </c>
      <c r="G205" s="36">
        <v>14.893617021276611</v>
      </c>
      <c r="H205" s="33">
        <v>235.4670000000001</v>
      </c>
      <c r="I205" s="13"/>
      <c r="J205" s="13">
        <v>5.5</v>
      </c>
      <c r="K205" s="23">
        <v>0</v>
      </c>
      <c r="L205" s="23">
        <v>6.7961165048543677</v>
      </c>
      <c r="M205" s="24">
        <v>479.65500000000009</v>
      </c>
      <c r="N205" s="13"/>
      <c r="O205" s="13">
        <v>2.4</v>
      </c>
      <c r="P205" s="32">
        <v>14.285714285714278</v>
      </c>
      <c r="Q205" s="22">
        <v>20</v>
      </c>
      <c r="R205" s="25">
        <v>209.30400000000003</v>
      </c>
      <c r="S205" s="25"/>
      <c r="T205" s="13">
        <v>4.5999999999999996</v>
      </c>
      <c r="U205" s="32">
        <v>0</v>
      </c>
      <c r="V205" s="22">
        <v>10.843373493975889</v>
      </c>
      <c r="W205" s="26">
        <v>401.16600000000011</v>
      </c>
    </row>
    <row r="206" spans="1:23">
      <c r="A206" s="166">
        <f t="shared" si="17"/>
        <v>40839</v>
      </c>
      <c r="B206" s="165">
        <f t="shared" si="17"/>
        <v>40835</v>
      </c>
      <c r="C206" s="20">
        <v>0.87206428571428574</v>
      </c>
      <c r="D206" s="21"/>
      <c r="E206" s="13">
        <v>2.7</v>
      </c>
      <c r="F206" s="36">
        <v>0</v>
      </c>
      <c r="G206" s="36">
        <v>10.204081632653043</v>
      </c>
      <c r="H206" s="33">
        <v>235.45735714285718</v>
      </c>
      <c r="I206" s="13"/>
      <c r="J206" s="13">
        <v>5.5</v>
      </c>
      <c r="K206" s="23">
        <v>0</v>
      </c>
      <c r="L206" s="23">
        <v>7.8431372549019756</v>
      </c>
      <c r="M206" s="24">
        <v>479.63535714285717</v>
      </c>
      <c r="N206" s="13"/>
      <c r="O206" s="13">
        <v>2.4</v>
      </c>
      <c r="P206" s="32">
        <v>0</v>
      </c>
      <c r="Q206" s="22">
        <v>14.285714285714278</v>
      </c>
      <c r="R206" s="25">
        <v>209.29542857142857</v>
      </c>
      <c r="S206" s="25"/>
      <c r="T206" s="13">
        <v>4.8</v>
      </c>
      <c r="U206" s="32">
        <v>4.3478260869565162</v>
      </c>
      <c r="V206" s="22">
        <v>17.073170731707336</v>
      </c>
      <c r="W206" s="26">
        <v>418.59085714285715</v>
      </c>
    </row>
    <row r="207" spans="1:23">
      <c r="A207" s="166">
        <f t="shared" si="17"/>
        <v>40846</v>
      </c>
      <c r="B207" s="165">
        <f t="shared" si="17"/>
        <v>40842</v>
      </c>
      <c r="C207" s="20">
        <v>0.87340714285714272</v>
      </c>
      <c r="D207" s="21"/>
      <c r="E207" s="13">
        <v>2.8</v>
      </c>
      <c r="F207" s="36">
        <v>3.7037037037036953</v>
      </c>
      <c r="G207" s="36">
        <v>16.666666666666671</v>
      </c>
      <c r="H207" s="33">
        <v>244.55399999999995</v>
      </c>
      <c r="I207" s="13"/>
      <c r="J207" s="13">
        <v>5.4</v>
      </c>
      <c r="K207" s="23">
        <v>-1.818181818181813</v>
      </c>
      <c r="L207" s="23">
        <v>9.0909090909091077</v>
      </c>
      <c r="M207" s="24">
        <v>471.63985714285712</v>
      </c>
      <c r="N207" s="13"/>
      <c r="O207" s="13">
        <v>2.5</v>
      </c>
      <c r="P207" s="32">
        <v>4.1666666666666714</v>
      </c>
      <c r="Q207" s="22">
        <v>21.951219512195138</v>
      </c>
      <c r="R207" s="25">
        <v>218.35178571428568</v>
      </c>
      <c r="S207" s="25"/>
      <c r="T207" s="13">
        <v>4.5999999999999996</v>
      </c>
      <c r="U207" s="32">
        <v>-4.1666666666666714</v>
      </c>
      <c r="V207" s="22">
        <v>13.58024691358024</v>
      </c>
      <c r="W207" s="26">
        <v>401.76728571428566</v>
      </c>
    </row>
    <row r="208" spans="1:23">
      <c r="A208" s="166">
        <f t="shared" si="17"/>
        <v>40853</v>
      </c>
      <c r="B208" s="165">
        <f t="shared" si="17"/>
        <v>40849</v>
      </c>
      <c r="C208" s="20">
        <v>0.86447142857142867</v>
      </c>
      <c r="D208" s="21"/>
      <c r="E208" s="13">
        <v>2.8</v>
      </c>
      <c r="F208" s="36">
        <v>0</v>
      </c>
      <c r="G208" s="36">
        <v>9.8039215686274588</v>
      </c>
      <c r="H208" s="33">
        <v>242.05200000000002</v>
      </c>
      <c r="I208" s="13"/>
      <c r="J208" s="13">
        <v>5.3</v>
      </c>
      <c r="K208" s="23">
        <v>-1.8518518518518619</v>
      </c>
      <c r="L208" s="23">
        <v>9.2783505154639272</v>
      </c>
      <c r="M208" s="24">
        <v>458.16985714285715</v>
      </c>
      <c r="N208" s="13"/>
      <c r="O208" s="13">
        <v>2.5</v>
      </c>
      <c r="P208" s="32">
        <v>0</v>
      </c>
      <c r="Q208" s="22">
        <v>13.636363636363626</v>
      </c>
      <c r="R208" s="25">
        <v>216.11785714285716</v>
      </c>
      <c r="S208" s="25"/>
      <c r="T208" s="13">
        <v>4.5</v>
      </c>
      <c r="U208" s="32">
        <v>-2.173913043478251</v>
      </c>
      <c r="V208" s="22">
        <v>15.384615384615401</v>
      </c>
      <c r="W208" s="26">
        <v>389.01214285714292</v>
      </c>
    </row>
    <row r="209" spans="1:23">
      <c r="A209" s="166">
        <f t="shared" si="17"/>
        <v>40860</v>
      </c>
      <c r="B209" s="165">
        <f t="shared" si="17"/>
        <v>40856</v>
      </c>
      <c r="C209" s="20">
        <v>0.85666428571428566</v>
      </c>
      <c r="D209" s="21"/>
      <c r="E209" s="13">
        <v>3</v>
      </c>
      <c r="F209" s="36">
        <v>7.1428571428571388</v>
      </c>
      <c r="G209" s="36">
        <v>9.0909090909090793</v>
      </c>
      <c r="H209" s="33">
        <v>256.99928571428575</v>
      </c>
      <c r="I209" s="13"/>
      <c r="J209" s="13">
        <v>5.3</v>
      </c>
      <c r="K209" s="23">
        <v>0</v>
      </c>
      <c r="L209" s="23">
        <v>9.2783505154639272</v>
      </c>
      <c r="M209" s="24">
        <v>454.03207142857138</v>
      </c>
      <c r="N209" s="13"/>
      <c r="O209" s="13">
        <v>2.65</v>
      </c>
      <c r="P209" s="32">
        <v>6</v>
      </c>
      <c r="Q209" s="22">
        <v>6</v>
      </c>
      <c r="R209" s="25">
        <v>227.01603571428569</v>
      </c>
      <c r="S209" s="25"/>
      <c r="T209" s="13">
        <v>4.5</v>
      </c>
      <c r="U209" s="32">
        <v>0</v>
      </c>
      <c r="V209" s="22">
        <v>15.384615384615401</v>
      </c>
      <c r="W209" s="26">
        <v>385.49892857142851</v>
      </c>
    </row>
    <row r="210" spans="1:23">
      <c r="A210" s="166">
        <f t="shared" si="17"/>
        <v>40867</v>
      </c>
      <c r="B210" s="165">
        <f t="shared" si="17"/>
        <v>40863</v>
      </c>
      <c r="C210" s="20">
        <v>0.85589285714285723</v>
      </c>
      <c r="D210" s="21"/>
      <c r="E210" s="13">
        <v>3</v>
      </c>
      <c r="F210" s="36">
        <v>0</v>
      </c>
      <c r="G210" s="36">
        <v>5.2631578947368354</v>
      </c>
      <c r="H210" s="33">
        <v>256.76785714285717</v>
      </c>
      <c r="I210" s="13"/>
      <c r="J210" s="13">
        <v>5.3</v>
      </c>
      <c r="K210" s="23">
        <v>0</v>
      </c>
      <c r="L210" s="23">
        <v>10.416666666666671</v>
      </c>
      <c r="M210" s="24">
        <v>453.62321428571431</v>
      </c>
      <c r="N210" s="13"/>
      <c r="O210" s="13">
        <v>2.7</v>
      </c>
      <c r="P210" s="32">
        <v>1.8867924528301927</v>
      </c>
      <c r="Q210" s="22">
        <v>3.8461538461538538</v>
      </c>
      <c r="R210" s="25">
        <v>231.09107142857147</v>
      </c>
      <c r="S210" s="25"/>
      <c r="T210" s="13">
        <v>4.5</v>
      </c>
      <c r="U210" s="32">
        <v>0</v>
      </c>
      <c r="V210" s="22">
        <v>18.421052631578959</v>
      </c>
      <c r="W210" s="26">
        <v>385.15178571428572</v>
      </c>
    </row>
    <row r="211" spans="1:23">
      <c r="A211" s="166">
        <f t="shared" si="17"/>
        <v>40874</v>
      </c>
      <c r="B211" s="165">
        <f t="shared" si="17"/>
        <v>40870</v>
      </c>
      <c r="C211" s="20">
        <v>0.85947857142857143</v>
      </c>
      <c r="D211" s="21"/>
      <c r="E211" s="13">
        <v>2.9</v>
      </c>
      <c r="F211" s="36">
        <v>-3.3333333333333286</v>
      </c>
      <c r="G211" s="36">
        <v>13.725490196078425</v>
      </c>
      <c r="H211" s="33">
        <v>249.24878571428573</v>
      </c>
      <c r="I211" s="13"/>
      <c r="J211" s="13">
        <v>5.2</v>
      </c>
      <c r="K211" s="23">
        <v>-1.8867924528301785</v>
      </c>
      <c r="L211" s="23">
        <v>9.4736842105263293</v>
      </c>
      <c r="M211" s="24">
        <v>446.92885714285717</v>
      </c>
      <c r="N211" s="13"/>
      <c r="O211" s="13">
        <v>2.6</v>
      </c>
      <c r="P211" s="32">
        <v>-3.7037037037037095</v>
      </c>
      <c r="Q211" s="22">
        <v>13.043478260869577</v>
      </c>
      <c r="R211" s="25">
        <v>223.46442857142858</v>
      </c>
      <c r="S211" s="25"/>
      <c r="T211" s="13">
        <v>4.5999999999999996</v>
      </c>
      <c r="U211" s="32">
        <v>2.2222222222222143</v>
      </c>
      <c r="V211" s="22">
        <v>24.324324324324294</v>
      </c>
      <c r="W211" s="26">
        <v>395.36014285714282</v>
      </c>
    </row>
    <row r="212" spans="1:23">
      <c r="A212" s="166">
        <f t="shared" si="17"/>
        <v>40881</v>
      </c>
      <c r="B212" s="165">
        <f t="shared" si="17"/>
        <v>40877</v>
      </c>
      <c r="C212" s="20">
        <v>0.86185714285714277</v>
      </c>
      <c r="D212" s="21"/>
      <c r="E212" s="13">
        <v>2.8</v>
      </c>
      <c r="F212" s="36">
        <v>-3.448275862068968</v>
      </c>
      <c r="G212" s="36">
        <v>9.8039215686274588</v>
      </c>
      <c r="H212" s="33">
        <v>241.32</v>
      </c>
      <c r="I212" s="13"/>
      <c r="J212" s="13">
        <v>5.0999999999999996</v>
      </c>
      <c r="K212" s="23">
        <v>-1.923076923076934</v>
      </c>
      <c r="L212" s="23">
        <v>9.6774193548387046</v>
      </c>
      <c r="M212" s="24">
        <v>439.54714285714277</v>
      </c>
      <c r="N212" s="13"/>
      <c r="O212" s="13">
        <v>2.5</v>
      </c>
      <c r="P212" s="32">
        <v>-3.8461538461538538</v>
      </c>
      <c r="Q212" s="22">
        <v>8.6956521739130608</v>
      </c>
      <c r="R212" s="25">
        <v>215.46428571428572</v>
      </c>
      <c r="S212" s="25"/>
      <c r="T212" s="13">
        <v>4.5</v>
      </c>
      <c r="U212" s="32">
        <v>-2.173913043478251</v>
      </c>
      <c r="V212" s="22">
        <v>23.287671232876718</v>
      </c>
      <c r="W212" s="26">
        <v>387.83571428571423</v>
      </c>
    </row>
    <row r="213" spans="1:23">
      <c r="A213" s="166">
        <f t="shared" ref="A213:B216" si="18">(A212+7)</f>
        <v>40888</v>
      </c>
      <c r="B213" s="165">
        <f t="shared" si="18"/>
        <v>40884</v>
      </c>
      <c r="C213" s="20">
        <v>0.85607857142857147</v>
      </c>
      <c r="D213" s="21"/>
      <c r="E213" s="13">
        <v>2.8</v>
      </c>
      <c r="F213" s="36">
        <v>0</v>
      </c>
      <c r="G213" s="36">
        <v>1.818181818181813</v>
      </c>
      <c r="H213" s="33">
        <v>239.702</v>
      </c>
      <c r="I213" s="13"/>
      <c r="J213" s="13">
        <v>5.0999999999999996</v>
      </c>
      <c r="K213" s="23">
        <v>0</v>
      </c>
      <c r="L213" s="23">
        <v>13.333333333333329</v>
      </c>
      <c r="M213" s="24">
        <v>436.60007142857137</v>
      </c>
      <c r="N213" s="13"/>
      <c r="O213" s="13">
        <v>2.5</v>
      </c>
      <c r="P213" s="32">
        <v>0</v>
      </c>
      <c r="Q213" s="22">
        <v>0</v>
      </c>
      <c r="R213" s="25">
        <v>214.01964285714286</v>
      </c>
      <c r="S213" s="25"/>
      <c r="T213" s="13">
        <v>4.7</v>
      </c>
      <c r="U213" s="32">
        <v>4.4444444444444571</v>
      </c>
      <c r="V213" s="22">
        <v>30.555555555555571</v>
      </c>
      <c r="W213" s="26">
        <v>402.35692857142863</v>
      </c>
    </row>
    <row r="214" spans="1:23">
      <c r="A214" s="166">
        <f t="shared" si="18"/>
        <v>40895</v>
      </c>
      <c r="B214" s="165">
        <f t="shared" si="18"/>
        <v>40891</v>
      </c>
      <c r="C214" s="20">
        <v>0.84383571428571436</v>
      </c>
      <c r="D214" s="21"/>
      <c r="E214" s="13">
        <v>2.8</v>
      </c>
      <c r="F214" s="36">
        <v>0</v>
      </c>
      <c r="G214" s="36">
        <v>-1.7543859649122879</v>
      </c>
      <c r="H214" s="33">
        <v>236.274</v>
      </c>
      <c r="I214" s="13"/>
      <c r="J214" s="13">
        <v>5.2</v>
      </c>
      <c r="K214" s="23">
        <v>1.9607843137255117</v>
      </c>
      <c r="L214" s="23">
        <v>16.853932584269657</v>
      </c>
      <c r="M214" s="24">
        <v>438.79457142857154</v>
      </c>
      <c r="N214" s="13"/>
      <c r="O214" s="13">
        <v>2.5</v>
      </c>
      <c r="P214" s="32">
        <v>0</v>
      </c>
      <c r="Q214" s="22">
        <v>-3.8461538461538538</v>
      </c>
      <c r="R214" s="25">
        <v>210.95892857142857</v>
      </c>
      <c r="S214" s="25"/>
      <c r="T214" s="13">
        <v>4.8</v>
      </c>
      <c r="U214" s="32">
        <v>2.1276595744680833</v>
      </c>
      <c r="V214" s="22">
        <v>33.333333333333314</v>
      </c>
      <c r="W214" s="26">
        <v>405.04114285714286</v>
      </c>
    </row>
    <row r="215" spans="1:23">
      <c r="A215" s="166">
        <f t="shared" si="18"/>
        <v>40902</v>
      </c>
      <c r="B215" s="165">
        <f t="shared" si="18"/>
        <v>40898</v>
      </c>
      <c r="C215" s="20">
        <v>0.83545000000000003</v>
      </c>
      <c r="D215" s="21"/>
      <c r="E215" s="13">
        <v>2.5</v>
      </c>
      <c r="F215" s="36">
        <v>-10.714285714285708</v>
      </c>
      <c r="G215" s="36">
        <v>16.279069767441868</v>
      </c>
      <c r="H215" s="33">
        <v>208.86249999999998</v>
      </c>
      <c r="I215" s="13"/>
      <c r="J215" s="13">
        <v>5.6</v>
      </c>
      <c r="K215" s="23">
        <v>7.6923076923076934</v>
      </c>
      <c r="L215" s="23">
        <v>23.07692307692308</v>
      </c>
      <c r="M215" s="24">
        <v>467.85199999999998</v>
      </c>
      <c r="N215" s="13"/>
      <c r="O215" s="13">
        <v>2.2999999999999998</v>
      </c>
      <c r="P215" s="32">
        <v>-8</v>
      </c>
      <c r="Q215" s="22">
        <v>9.5238095238095184</v>
      </c>
      <c r="R215" s="25">
        <v>192.15350000000001</v>
      </c>
      <c r="S215" s="25"/>
      <c r="T215" s="13">
        <v>5.0999999999999996</v>
      </c>
      <c r="U215" s="32">
        <v>6.25</v>
      </c>
      <c r="V215" s="22">
        <v>24.390243902439025</v>
      </c>
      <c r="W215" s="26">
        <v>426.0795</v>
      </c>
    </row>
    <row r="216" spans="1:23">
      <c r="A216" s="166">
        <f t="shared" si="18"/>
        <v>40909</v>
      </c>
      <c r="B216" s="165">
        <f t="shared" si="18"/>
        <v>40905</v>
      </c>
      <c r="C216" s="20">
        <v>0.83435714285714291</v>
      </c>
      <c r="D216" s="21"/>
      <c r="E216" s="13">
        <v>2.2999999999999998</v>
      </c>
      <c r="F216" s="36">
        <v>-8</v>
      </c>
      <c r="G216" s="36">
        <v>9.5238095238095184</v>
      </c>
      <c r="H216" s="33">
        <v>191.90214285714285</v>
      </c>
      <c r="I216" s="21"/>
      <c r="J216" s="13">
        <v>5.6</v>
      </c>
      <c r="K216" s="23">
        <v>0</v>
      </c>
      <c r="L216" s="23">
        <v>23.07692307692308</v>
      </c>
      <c r="M216" s="24">
        <v>467.23999999999995</v>
      </c>
      <c r="N216" s="21"/>
      <c r="O216" s="13">
        <v>2.1</v>
      </c>
      <c r="P216" s="32">
        <v>-8.6956521739130324</v>
      </c>
      <c r="Q216" s="23">
        <v>16.666666666666671</v>
      </c>
      <c r="R216" s="25">
        <v>175.215</v>
      </c>
      <c r="S216" s="21"/>
      <c r="T216" s="13">
        <v>5.0999999999999996</v>
      </c>
      <c r="U216" s="32">
        <v>0</v>
      </c>
      <c r="V216" s="23">
        <v>27.499999999999986</v>
      </c>
      <c r="W216" s="26">
        <v>425.52214285714285</v>
      </c>
    </row>
    <row r="217" spans="1:23">
      <c r="A217" s="166">
        <v>40916</v>
      </c>
      <c r="B217" s="165">
        <v>40912</v>
      </c>
      <c r="C217" s="20">
        <v>0.83088428571428552</v>
      </c>
      <c r="E217">
        <v>2.2999999999999998</v>
      </c>
      <c r="F217" s="12">
        <v>0</v>
      </c>
      <c r="G217" s="12">
        <v>-8</v>
      </c>
      <c r="H217" s="35">
        <v>191.10338571428565</v>
      </c>
      <c r="J217">
        <v>5.6</v>
      </c>
      <c r="K217">
        <v>0</v>
      </c>
      <c r="L217">
        <v>19.148936170212764</v>
      </c>
      <c r="M217">
        <v>465.2951999999998</v>
      </c>
      <c r="O217">
        <v>2.1</v>
      </c>
      <c r="P217">
        <v>0</v>
      </c>
      <c r="Q217">
        <v>-4.5454545454545467</v>
      </c>
      <c r="R217">
        <v>174.48569999999995</v>
      </c>
      <c r="T217">
        <v>5.0999999999999996</v>
      </c>
      <c r="U217">
        <v>0</v>
      </c>
      <c r="V217">
        <v>15.909090909090892</v>
      </c>
      <c r="W217">
        <v>423.75098571428555</v>
      </c>
    </row>
    <row r="218" spans="1:23">
      <c r="A218" s="166">
        <f>(A217+7)</f>
        <v>40923</v>
      </c>
      <c r="B218" s="165">
        <f>(B217+7)</f>
        <v>40919</v>
      </c>
      <c r="C218" s="20">
        <v>0.82877857142857125</v>
      </c>
      <c r="E218">
        <v>2.5</v>
      </c>
      <c r="F218" s="12">
        <v>8.6956521739130608</v>
      </c>
      <c r="G218" s="12">
        <v>25</v>
      </c>
      <c r="H218" s="35">
        <v>207.19464285714281</v>
      </c>
      <c r="J218">
        <v>5.5</v>
      </c>
      <c r="K218">
        <v>-1.7857142857142776</v>
      </c>
      <c r="L218">
        <v>14.583333333333343</v>
      </c>
      <c r="M218">
        <v>455.82821428571424</v>
      </c>
      <c r="O218">
        <v>2.2999999999999998</v>
      </c>
      <c r="P218">
        <v>9.5238095238095184</v>
      </c>
      <c r="Q218">
        <v>0</v>
      </c>
      <c r="R218">
        <v>190.61907142857137</v>
      </c>
      <c r="T218">
        <v>5</v>
      </c>
      <c r="U218">
        <v>-1.9607843137254832</v>
      </c>
      <c r="V218">
        <v>8.6956521739130608</v>
      </c>
      <c r="W218">
        <v>414.38928571428562</v>
      </c>
    </row>
    <row r="219" spans="1:23">
      <c r="A219" s="166">
        <f t="shared" ref="A219:B234" si="19">(A218+7)</f>
        <v>40930</v>
      </c>
      <c r="B219" s="165">
        <f t="shared" si="19"/>
        <v>40926</v>
      </c>
      <c r="C219" s="20">
        <v>0.83262142857142851</v>
      </c>
      <c r="E219">
        <v>2.7</v>
      </c>
      <c r="F219" s="12">
        <v>8</v>
      </c>
      <c r="G219" s="12">
        <v>1.8867924528301927</v>
      </c>
      <c r="H219" s="35">
        <v>224.8077857142857</v>
      </c>
      <c r="J219">
        <v>5.7</v>
      </c>
      <c r="K219">
        <v>3.6363636363636402</v>
      </c>
      <c r="L219">
        <v>21.276595744680861</v>
      </c>
      <c r="M219">
        <v>474.59421428571426</v>
      </c>
      <c r="O219">
        <v>2.6</v>
      </c>
      <c r="P219">
        <v>13.043478260869577</v>
      </c>
      <c r="Q219">
        <v>18.181818181818159</v>
      </c>
      <c r="R219">
        <v>216.48157142857141</v>
      </c>
      <c r="T219">
        <v>5</v>
      </c>
      <c r="U219">
        <v>0</v>
      </c>
      <c r="V219">
        <v>19.047619047619051</v>
      </c>
      <c r="W219">
        <v>416.3107142857142</v>
      </c>
    </row>
    <row r="220" spans="1:23">
      <c r="A220" s="166">
        <f t="shared" si="19"/>
        <v>40937</v>
      </c>
      <c r="B220" s="165">
        <f t="shared" si="19"/>
        <v>40933</v>
      </c>
      <c r="C220" s="20">
        <v>0.83550000000000002</v>
      </c>
      <c r="E220">
        <v>2.7</v>
      </c>
      <c r="F220" s="12">
        <v>0</v>
      </c>
      <c r="G220" s="12">
        <v>1.8867924528301927</v>
      </c>
      <c r="H220" s="35">
        <v>225.58500000000001</v>
      </c>
      <c r="J220">
        <v>5.7</v>
      </c>
      <c r="K220">
        <v>0</v>
      </c>
      <c r="L220">
        <v>21.276595744680861</v>
      </c>
      <c r="M220">
        <v>476.23500000000007</v>
      </c>
      <c r="O220">
        <v>2.6</v>
      </c>
      <c r="P220">
        <v>0</v>
      </c>
      <c r="Q220">
        <v>18.181818181818159</v>
      </c>
      <c r="R220">
        <v>217.23000000000005</v>
      </c>
      <c r="T220">
        <v>5</v>
      </c>
      <c r="U220">
        <v>0</v>
      </c>
      <c r="V220">
        <v>19.047619047619051</v>
      </c>
      <c r="W220">
        <v>417.75</v>
      </c>
    </row>
    <row r="221" spans="1:23">
      <c r="A221" s="166">
        <f t="shared" si="19"/>
        <v>40944</v>
      </c>
      <c r="B221" s="165">
        <f t="shared" si="19"/>
        <v>40940</v>
      </c>
      <c r="C221" s="20">
        <v>0.83300000000000007</v>
      </c>
      <c r="E221">
        <v>2.6</v>
      </c>
      <c r="F221" s="12">
        <v>-3.7037037037037095</v>
      </c>
      <c r="G221" s="12">
        <v>-1.8867924528301785</v>
      </c>
      <c r="H221" s="35">
        <v>216.58000000000004</v>
      </c>
      <c r="J221">
        <v>5.65</v>
      </c>
      <c r="K221">
        <v>-0.87719298245613686</v>
      </c>
      <c r="L221">
        <v>20.212765957446805</v>
      </c>
      <c r="M221">
        <v>470.6450000000001</v>
      </c>
      <c r="O221">
        <v>2.5</v>
      </c>
      <c r="P221">
        <v>-3.8461538461538538</v>
      </c>
      <c r="Q221">
        <v>13.636363636363626</v>
      </c>
      <c r="R221">
        <v>208.25</v>
      </c>
      <c r="T221">
        <v>4.95</v>
      </c>
      <c r="U221">
        <v>-1</v>
      </c>
      <c r="V221">
        <v>17.857142857142861</v>
      </c>
      <c r="W221">
        <v>412.33500000000004</v>
      </c>
    </row>
    <row r="222" spans="1:23">
      <c r="A222" s="166">
        <f t="shared" si="19"/>
        <v>40951</v>
      </c>
      <c r="B222" s="165">
        <f t="shared" si="19"/>
        <v>40947</v>
      </c>
      <c r="C222" s="20">
        <v>0.8335285714285714</v>
      </c>
      <c r="E222">
        <v>3</v>
      </c>
      <c r="F222" s="12">
        <v>15.384615384615373</v>
      </c>
      <c r="G222" s="12">
        <v>13.20754716981132</v>
      </c>
      <c r="H222" s="35">
        <v>250.05857142857141</v>
      </c>
      <c r="J222">
        <v>5.6</v>
      </c>
      <c r="K222">
        <v>-0.88495575221240586</v>
      </c>
      <c r="L222">
        <v>19.148936170212764</v>
      </c>
      <c r="M222">
        <v>466.77599999999995</v>
      </c>
      <c r="O222">
        <v>3</v>
      </c>
      <c r="P222">
        <v>20</v>
      </c>
      <c r="Q222">
        <v>36.363636363636346</v>
      </c>
      <c r="R222">
        <v>250.05857142857141</v>
      </c>
      <c r="T222">
        <v>4.9000000000000004</v>
      </c>
      <c r="U222">
        <v>-1.0101010101010104</v>
      </c>
      <c r="V222">
        <v>16.666666666666671</v>
      </c>
      <c r="W222">
        <v>408.42900000000003</v>
      </c>
    </row>
    <row r="223" spans="1:23">
      <c r="A223" s="166">
        <f t="shared" si="19"/>
        <v>40958</v>
      </c>
      <c r="B223" s="165">
        <f t="shared" si="19"/>
        <v>40954</v>
      </c>
      <c r="C223" s="20">
        <v>0.83403571428571432</v>
      </c>
      <c r="E223">
        <v>3.3</v>
      </c>
      <c r="F223" s="12">
        <v>9.9999999999999858</v>
      </c>
      <c r="G223" s="12">
        <v>22.222222222222214</v>
      </c>
      <c r="H223" s="35">
        <v>275.23178571428571</v>
      </c>
      <c r="J223">
        <v>5.45</v>
      </c>
      <c r="K223">
        <v>-2.6785714285714164</v>
      </c>
      <c r="L223">
        <v>13.541666666666671</v>
      </c>
      <c r="M223">
        <v>454.54946428571429</v>
      </c>
      <c r="O223">
        <v>3.2</v>
      </c>
      <c r="P223">
        <v>6.6666666666666714</v>
      </c>
      <c r="Q223">
        <v>39.130434782608717</v>
      </c>
      <c r="R223">
        <v>266.89142857142861</v>
      </c>
      <c r="T223">
        <v>4.75</v>
      </c>
      <c r="U223">
        <v>-3.0612244897959187</v>
      </c>
      <c r="V223">
        <v>9.1954022988505812</v>
      </c>
      <c r="W223">
        <v>396.1669642857143</v>
      </c>
    </row>
    <row r="224" spans="1:23">
      <c r="A224" s="166">
        <f t="shared" si="19"/>
        <v>40965</v>
      </c>
      <c r="B224" s="165">
        <f t="shared" si="19"/>
        <v>40961</v>
      </c>
      <c r="C224" s="20">
        <v>0.84149999999999991</v>
      </c>
      <c r="E224">
        <v>2.9</v>
      </c>
      <c r="F224" s="12">
        <v>-12.121212121212125</v>
      </c>
      <c r="G224" s="12">
        <v>7.4074074074073906</v>
      </c>
      <c r="H224" s="35">
        <v>244.03499999999997</v>
      </c>
      <c r="J224">
        <v>5.35</v>
      </c>
      <c r="K224">
        <v>-1.8348623853211166</v>
      </c>
      <c r="L224">
        <v>13.829787234042527</v>
      </c>
      <c r="M224">
        <v>450.20249999999987</v>
      </c>
      <c r="O224">
        <v>2.8</v>
      </c>
      <c r="P224">
        <v>-12.500000000000014</v>
      </c>
      <c r="Q224">
        <v>21.739130434782624</v>
      </c>
      <c r="R224">
        <v>235.61999999999995</v>
      </c>
      <c r="T224">
        <v>4.7</v>
      </c>
      <c r="U224">
        <v>-1.0526315789473557</v>
      </c>
      <c r="V224">
        <v>8.0459770114942728</v>
      </c>
      <c r="W224">
        <v>395.505</v>
      </c>
    </row>
    <row r="225" spans="1:23">
      <c r="A225" s="166">
        <f t="shared" si="19"/>
        <v>40972</v>
      </c>
      <c r="B225" s="165">
        <f t="shared" si="19"/>
        <v>40968</v>
      </c>
      <c r="C225" s="20">
        <v>0.84075</v>
      </c>
      <c r="E225">
        <v>2.7</v>
      </c>
      <c r="F225" s="12">
        <v>-6.8965517241379217</v>
      </c>
      <c r="G225" s="12">
        <v>0</v>
      </c>
      <c r="H225" s="35">
        <v>227.0025</v>
      </c>
      <c r="J225">
        <v>5.4</v>
      </c>
      <c r="K225">
        <v>0.93457943925234588</v>
      </c>
      <c r="L225">
        <v>12.500000000000028</v>
      </c>
      <c r="M225">
        <v>454.005</v>
      </c>
      <c r="O225">
        <v>2.6</v>
      </c>
      <c r="P225">
        <v>-7.1428571428571246</v>
      </c>
      <c r="Q225">
        <v>13.043478260869577</v>
      </c>
      <c r="R225">
        <v>218.595</v>
      </c>
      <c r="T225">
        <v>4.8</v>
      </c>
      <c r="U225">
        <v>2.1276595744680833</v>
      </c>
      <c r="V225">
        <v>7.8651685393258362</v>
      </c>
      <c r="W225">
        <v>403.55999999999995</v>
      </c>
    </row>
    <row r="226" spans="1:23">
      <c r="A226" s="166">
        <f t="shared" si="19"/>
        <v>40979</v>
      </c>
      <c r="B226" s="165">
        <f t="shared" si="19"/>
        <v>40975</v>
      </c>
      <c r="C226" s="20">
        <v>0.83504999999999996</v>
      </c>
      <c r="E226">
        <v>2.6</v>
      </c>
      <c r="F226" s="12">
        <v>-3.7037037037037095</v>
      </c>
      <c r="G226" s="12">
        <v>-7.1428571428571246</v>
      </c>
      <c r="H226" s="35">
        <v>217.11299999999997</v>
      </c>
      <c r="J226">
        <v>5.8</v>
      </c>
      <c r="K226">
        <v>7.4074074074073906</v>
      </c>
      <c r="L226">
        <v>15.999999999999986</v>
      </c>
      <c r="M226">
        <v>484.32899999999995</v>
      </c>
      <c r="O226">
        <v>2.5</v>
      </c>
      <c r="P226">
        <v>-3.8461538461538538</v>
      </c>
      <c r="Q226">
        <v>0</v>
      </c>
      <c r="R226">
        <v>208.76250000000002</v>
      </c>
      <c r="T226">
        <v>4.9000000000000004</v>
      </c>
      <c r="U226">
        <v>2.0833333333333428</v>
      </c>
      <c r="V226">
        <v>7.6923076923077076</v>
      </c>
      <c r="W226">
        <v>409.17450000000002</v>
      </c>
    </row>
    <row r="227" spans="1:23">
      <c r="A227" s="166">
        <f t="shared" si="19"/>
        <v>40986</v>
      </c>
      <c r="B227" s="165">
        <f t="shared" si="19"/>
        <v>40982</v>
      </c>
      <c r="C227" s="20">
        <v>0.83353571428571438</v>
      </c>
      <c r="E227">
        <v>2.4</v>
      </c>
      <c r="F227" s="12">
        <v>-7.6923076923076934</v>
      </c>
      <c r="G227" s="12">
        <v>-11.111111111111114</v>
      </c>
      <c r="H227" s="35">
        <v>200.04857142857145</v>
      </c>
      <c r="J227">
        <v>5.8</v>
      </c>
      <c r="K227">
        <v>0</v>
      </c>
      <c r="L227">
        <v>20.833333333333329</v>
      </c>
      <c r="M227">
        <v>483.45071428571435</v>
      </c>
      <c r="O227">
        <v>2.4</v>
      </c>
      <c r="P227">
        <v>-4</v>
      </c>
      <c r="Q227">
        <v>4.3478260869565162</v>
      </c>
      <c r="R227">
        <v>200.04857142857145</v>
      </c>
      <c r="T227">
        <v>4.9000000000000004</v>
      </c>
      <c r="U227">
        <v>0</v>
      </c>
      <c r="V227">
        <v>12.643678160919563</v>
      </c>
      <c r="W227">
        <v>408.43250000000006</v>
      </c>
    </row>
    <row r="228" spans="1:23">
      <c r="A228" s="166">
        <f t="shared" si="19"/>
        <v>40993</v>
      </c>
      <c r="B228" s="165">
        <f t="shared" si="19"/>
        <v>40989</v>
      </c>
      <c r="C228" s="20">
        <v>0.83299999999999996</v>
      </c>
      <c r="E228">
        <v>2.2999999999999998</v>
      </c>
      <c r="F228" s="12">
        <v>-4.1666666666666714</v>
      </c>
      <c r="G228" s="12" t="e">
        <v>#VALUE!</v>
      </c>
      <c r="H228" s="35">
        <v>191.58999999999997</v>
      </c>
      <c r="J228">
        <v>5.8</v>
      </c>
      <c r="K228">
        <v>0</v>
      </c>
      <c r="L228">
        <v>18.367346938775512</v>
      </c>
      <c r="M228">
        <v>483.13999999999993</v>
      </c>
      <c r="O228">
        <v>2.2999999999999998</v>
      </c>
      <c r="P228">
        <v>-4.1666666666666714</v>
      </c>
      <c r="Q228">
        <v>9.5238095238095184</v>
      </c>
      <c r="R228">
        <v>191.58999999999997</v>
      </c>
      <c r="T228">
        <v>4.9000000000000004</v>
      </c>
      <c r="U228">
        <v>0</v>
      </c>
      <c r="V228">
        <v>10.112359550561806</v>
      </c>
      <c r="W228">
        <v>408.17000000000007</v>
      </c>
    </row>
    <row r="229" spans="1:23">
      <c r="A229" s="166">
        <f t="shared" si="19"/>
        <v>41000</v>
      </c>
      <c r="B229" s="165">
        <f t="shared" si="19"/>
        <v>40996</v>
      </c>
      <c r="C229" s="20">
        <v>0.83571428571428563</v>
      </c>
      <c r="E229">
        <v>2.2000000000000002</v>
      </c>
      <c r="F229" s="12">
        <v>-4.347826086956502</v>
      </c>
      <c r="G229" s="12">
        <v>4.7619047619047734</v>
      </c>
      <c r="H229" s="35">
        <v>183.85714285714286</v>
      </c>
      <c r="J229">
        <v>5.8</v>
      </c>
      <c r="K229">
        <v>0</v>
      </c>
      <c r="L229">
        <v>19.587628865979383</v>
      </c>
      <c r="M229">
        <v>484.71428571428561</v>
      </c>
      <c r="O229">
        <v>2.1</v>
      </c>
      <c r="P229">
        <v>-8.6956521739130324</v>
      </c>
      <c r="Q229">
        <v>16.666666666666671</v>
      </c>
      <c r="R229">
        <v>175.5</v>
      </c>
      <c r="T229">
        <v>4.9000000000000004</v>
      </c>
      <c r="U229">
        <v>0</v>
      </c>
      <c r="V229">
        <v>11.36363636363636</v>
      </c>
      <c r="W229">
        <v>409.5</v>
      </c>
    </row>
    <row r="230" spans="1:23">
      <c r="A230" s="166">
        <f t="shared" si="19"/>
        <v>41007</v>
      </c>
      <c r="B230" s="165">
        <f t="shared" si="19"/>
        <v>41003</v>
      </c>
      <c r="C230" s="20">
        <v>0.82837142857142865</v>
      </c>
      <c r="E230">
        <v>2.2000000000000002</v>
      </c>
      <c r="F230" s="12">
        <v>0</v>
      </c>
      <c r="G230" s="12">
        <v>-4.347826086956502</v>
      </c>
      <c r="H230" s="35">
        <v>182.24171428571432</v>
      </c>
      <c r="J230">
        <v>6.3</v>
      </c>
      <c r="K230">
        <v>8.6206896551724128</v>
      </c>
      <c r="L230">
        <v>29.896907216494839</v>
      </c>
      <c r="M230">
        <v>521.87400000000002</v>
      </c>
      <c r="O230">
        <v>2.1</v>
      </c>
      <c r="P230">
        <v>0</v>
      </c>
      <c r="Q230">
        <v>10.526315789473699</v>
      </c>
      <c r="R230">
        <v>173.95800000000003</v>
      </c>
      <c r="T230">
        <v>5.2</v>
      </c>
      <c r="U230">
        <v>6.1224489795918373</v>
      </c>
      <c r="V230">
        <v>18.181818181818159</v>
      </c>
      <c r="W230">
        <v>430.7531428571429</v>
      </c>
    </row>
    <row r="231" spans="1:23">
      <c r="A231" s="166">
        <f t="shared" si="19"/>
        <v>41014</v>
      </c>
      <c r="B231" s="165">
        <f t="shared" si="19"/>
        <v>41010</v>
      </c>
      <c r="C231" s="20">
        <v>0.82507857142857133</v>
      </c>
      <c r="E231">
        <v>2.4</v>
      </c>
      <c r="F231" s="12">
        <v>9.0909090909090793</v>
      </c>
      <c r="G231" s="12">
        <v>14.285714285714278</v>
      </c>
      <c r="H231" s="35">
        <v>198.01885714285712</v>
      </c>
      <c r="J231">
        <v>6.3</v>
      </c>
      <c r="K231">
        <v>0</v>
      </c>
      <c r="L231">
        <v>26</v>
      </c>
      <c r="M231">
        <v>519.79949999999985</v>
      </c>
      <c r="O231">
        <v>2.2000000000000002</v>
      </c>
      <c r="P231">
        <v>4.7619047619047734</v>
      </c>
      <c r="Q231">
        <v>22.222222222222229</v>
      </c>
      <c r="R231">
        <v>181.51728571428572</v>
      </c>
      <c r="T231">
        <v>5.2</v>
      </c>
      <c r="U231">
        <v>0</v>
      </c>
      <c r="V231">
        <v>15.555555555555571</v>
      </c>
      <c r="W231">
        <v>429.04085714285713</v>
      </c>
    </row>
    <row r="232" spans="1:23">
      <c r="A232" s="166">
        <f t="shared" si="19"/>
        <v>41021</v>
      </c>
      <c r="B232" s="165">
        <f t="shared" si="19"/>
        <v>41017</v>
      </c>
      <c r="C232" s="20">
        <v>0.82066428571428562</v>
      </c>
      <c r="E232">
        <v>2.5</v>
      </c>
      <c r="F232" s="12">
        <v>4.1666666666666714</v>
      </c>
      <c r="G232" s="12">
        <v>19.047619047619051</v>
      </c>
      <c r="H232" s="35">
        <v>205.16607142857143</v>
      </c>
      <c r="J232">
        <v>6.3</v>
      </c>
      <c r="K232">
        <v>0</v>
      </c>
      <c r="L232">
        <v>23.529411764705884</v>
      </c>
      <c r="M232">
        <v>517.0184999999999</v>
      </c>
      <c r="O232">
        <v>2.2999999999999998</v>
      </c>
      <c r="P232">
        <v>4.5454545454545183</v>
      </c>
      <c r="Q232">
        <v>27.777777777777771</v>
      </c>
      <c r="R232">
        <v>188.75278571428569</v>
      </c>
      <c r="T232">
        <v>5.2</v>
      </c>
      <c r="U232">
        <v>0</v>
      </c>
      <c r="V232">
        <v>13.043478260869577</v>
      </c>
      <c r="W232">
        <v>426.74542857142848</v>
      </c>
    </row>
    <row r="233" spans="1:23">
      <c r="A233" s="166">
        <f t="shared" si="19"/>
        <v>41028</v>
      </c>
      <c r="B233" s="165">
        <f t="shared" si="19"/>
        <v>41024</v>
      </c>
      <c r="C233" s="20">
        <v>0.81673571428571423</v>
      </c>
      <c r="E233">
        <v>2.6</v>
      </c>
      <c r="F233" s="12">
        <v>4</v>
      </c>
      <c r="G233" s="12">
        <v>30</v>
      </c>
      <c r="H233" s="35">
        <v>212.35128571428569</v>
      </c>
      <c r="J233">
        <v>6.3</v>
      </c>
      <c r="K233">
        <v>0</v>
      </c>
      <c r="L233">
        <v>23.529411764705884</v>
      </c>
      <c r="M233">
        <v>514.54349999999988</v>
      </c>
      <c r="O233">
        <v>2.2999999999999998</v>
      </c>
      <c r="P233">
        <v>0</v>
      </c>
      <c r="Q233">
        <v>35.294117647058812</v>
      </c>
      <c r="R233">
        <v>187.84921428571425</v>
      </c>
      <c r="T233">
        <v>5.2</v>
      </c>
      <c r="U233">
        <v>0</v>
      </c>
      <c r="V233">
        <v>13.043478260869577</v>
      </c>
      <c r="W233">
        <v>424.70257142857139</v>
      </c>
    </row>
    <row r="234" spans="1:23">
      <c r="A234" s="166">
        <f t="shared" si="19"/>
        <v>41035</v>
      </c>
      <c r="B234" s="165">
        <f t="shared" si="19"/>
        <v>41031</v>
      </c>
      <c r="C234" s="20">
        <v>0.81262857142857137</v>
      </c>
      <c r="E234">
        <v>2.7</v>
      </c>
      <c r="F234" s="12">
        <v>3.8461538461538538</v>
      </c>
      <c r="G234" s="12">
        <v>50</v>
      </c>
      <c r="H234" s="35">
        <v>219.40971428571427</v>
      </c>
      <c r="J234">
        <v>6.3</v>
      </c>
      <c r="K234">
        <v>0</v>
      </c>
      <c r="L234">
        <v>21.153846153846146</v>
      </c>
      <c r="M234">
        <v>511.95600000000002</v>
      </c>
      <c r="O234">
        <v>2.4</v>
      </c>
      <c r="P234">
        <v>4.3478260869565162</v>
      </c>
      <c r="Q234">
        <v>49.999999999999972</v>
      </c>
      <c r="R234">
        <v>195.03085714285712</v>
      </c>
      <c r="T234">
        <v>5.2</v>
      </c>
      <c r="U234">
        <v>0</v>
      </c>
      <c r="V234">
        <v>10.638297872340431</v>
      </c>
      <c r="W234">
        <v>422.56685714285709</v>
      </c>
    </row>
    <row r="235" spans="1:23">
      <c r="A235" s="166">
        <f t="shared" ref="A235:B250" si="20">(A234+7)</f>
        <v>41042</v>
      </c>
      <c r="B235" s="165">
        <f t="shared" si="20"/>
        <v>41038</v>
      </c>
      <c r="C235" s="20">
        <v>0.80546000000000006</v>
      </c>
      <c r="E235">
        <v>2.8</v>
      </c>
      <c r="F235" s="12">
        <v>3.7037037037036953</v>
      </c>
      <c r="G235" s="12">
        <v>40</v>
      </c>
      <c r="H235" s="35">
        <v>225.52880000000002</v>
      </c>
      <c r="J235">
        <v>6.4</v>
      </c>
      <c r="K235">
        <v>1.5873015873016101</v>
      </c>
      <c r="L235">
        <v>20.754716981132091</v>
      </c>
      <c r="M235">
        <v>515.49440000000004</v>
      </c>
      <c r="O235">
        <v>2.5499999999999998</v>
      </c>
      <c r="P235">
        <v>6.25</v>
      </c>
      <c r="Q235">
        <v>34.21052631578948</v>
      </c>
      <c r="R235">
        <v>205.39230000000001</v>
      </c>
      <c r="T235">
        <v>5.3</v>
      </c>
      <c r="U235">
        <v>1.9230769230769198</v>
      </c>
      <c r="V235">
        <v>9.2783505154639272</v>
      </c>
      <c r="W235">
        <v>426.89380000000006</v>
      </c>
    </row>
    <row r="236" spans="1:23">
      <c r="A236" s="166">
        <f t="shared" si="20"/>
        <v>41049</v>
      </c>
      <c r="B236" s="165">
        <f t="shared" si="20"/>
        <v>41045</v>
      </c>
      <c r="C236" s="20">
        <v>0.8016928571428571</v>
      </c>
      <c r="E236">
        <v>2.8</v>
      </c>
      <c r="F236" s="12">
        <v>0</v>
      </c>
      <c r="G236" s="12">
        <v>40</v>
      </c>
      <c r="H236" s="35">
        <v>224.47399999999996</v>
      </c>
      <c r="J236">
        <v>6.5</v>
      </c>
      <c r="K236">
        <v>1.5625</v>
      </c>
      <c r="L236">
        <v>22.641509433962256</v>
      </c>
      <c r="M236">
        <v>521.10035714285709</v>
      </c>
      <c r="O236">
        <v>2.65</v>
      </c>
      <c r="P236">
        <v>3.9215686274509949</v>
      </c>
      <c r="Q236">
        <v>39.473684210526329</v>
      </c>
      <c r="R236">
        <v>212.44860714285713</v>
      </c>
      <c r="T236">
        <v>5.4</v>
      </c>
      <c r="U236">
        <v>1.8867924528301927</v>
      </c>
      <c r="V236">
        <v>14.893617021276611</v>
      </c>
      <c r="W236">
        <v>432.91414285714291</v>
      </c>
    </row>
    <row r="237" spans="1:23">
      <c r="A237" s="166">
        <f t="shared" si="20"/>
        <v>41056</v>
      </c>
      <c r="B237" s="165">
        <f t="shared" si="20"/>
        <v>41052</v>
      </c>
      <c r="C237" s="20">
        <v>0.80376428571428582</v>
      </c>
      <c r="E237">
        <v>2.8</v>
      </c>
      <c r="F237" s="12">
        <v>0</v>
      </c>
      <c r="G237" s="12">
        <v>40</v>
      </c>
      <c r="H237" s="35">
        <v>225.054</v>
      </c>
      <c r="J237">
        <v>6.6</v>
      </c>
      <c r="K237">
        <v>1.538461538461533</v>
      </c>
      <c r="L237">
        <v>24.528301886792448</v>
      </c>
      <c r="M237">
        <v>530.48442857142857</v>
      </c>
      <c r="O237">
        <v>2.65</v>
      </c>
      <c r="P237">
        <v>0</v>
      </c>
      <c r="Q237">
        <v>39.473684210526329</v>
      </c>
      <c r="R237">
        <v>212.99753571428573</v>
      </c>
      <c r="T237">
        <v>5.5</v>
      </c>
      <c r="U237">
        <v>1.8518518518518334</v>
      </c>
      <c r="V237">
        <v>15.789473684210535</v>
      </c>
      <c r="W237">
        <v>442.07035714285718</v>
      </c>
    </row>
    <row r="238" spans="1:23">
      <c r="A238" s="166">
        <f t="shared" si="20"/>
        <v>41063</v>
      </c>
      <c r="B238" s="165">
        <f t="shared" si="20"/>
        <v>41059</v>
      </c>
      <c r="C238" s="20">
        <v>0.80106428571428556</v>
      </c>
      <c r="E238">
        <v>2.4</v>
      </c>
      <c r="F238" s="12">
        <v>-14.285714285714278</v>
      </c>
      <c r="G238" s="12">
        <v>20</v>
      </c>
      <c r="H238" s="35">
        <v>192.25542857142852</v>
      </c>
      <c r="J238">
        <v>6.8</v>
      </c>
      <c r="K238">
        <v>3.0303030303030312</v>
      </c>
      <c r="L238">
        <v>28.301886792452819</v>
      </c>
      <c r="M238">
        <v>544.72371428571421</v>
      </c>
      <c r="O238">
        <v>2.2999999999999998</v>
      </c>
      <c r="P238">
        <v>-13.207547169811335</v>
      </c>
      <c r="Q238">
        <v>21.05263157894737</v>
      </c>
      <c r="R238">
        <v>184.24478571428565</v>
      </c>
      <c r="T238">
        <v>5.7</v>
      </c>
      <c r="U238">
        <v>3.6363636363636402</v>
      </c>
      <c r="V238">
        <v>21.276595744680861</v>
      </c>
      <c r="W238">
        <v>456.60664285714273</v>
      </c>
    </row>
    <row r="239" spans="1:23">
      <c r="A239" s="166">
        <f t="shared" si="20"/>
        <v>41070</v>
      </c>
      <c r="B239" s="165">
        <f t="shared" si="20"/>
        <v>41066</v>
      </c>
      <c r="C239" s="20">
        <v>0.80775714285714284</v>
      </c>
      <c r="E239">
        <v>2.4</v>
      </c>
      <c r="F239" s="12">
        <v>0</v>
      </c>
      <c r="G239" s="12">
        <v>20</v>
      </c>
      <c r="H239" s="35">
        <v>193.86171428571427</v>
      </c>
      <c r="J239">
        <v>6.8</v>
      </c>
      <c r="K239">
        <v>0</v>
      </c>
      <c r="L239">
        <v>25.92592592592591</v>
      </c>
      <c r="M239">
        <v>549.27485714285706</v>
      </c>
      <c r="O239">
        <v>2.2999999999999998</v>
      </c>
      <c r="P239">
        <v>0</v>
      </c>
      <c r="Q239">
        <v>21.05263157894737</v>
      </c>
      <c r="R239">
        <v>185.78414285714285</v>
      </c>
      <c r="T239">
        <v>5.7</v>
      </c>
      <c r="U239">
        <v>0</v>
      </c>
      <c r="V239">
        <v>21.276595744680861</v>
      </c>
      <c r="W239">
        <v>460.42157142857138</v>
      </c>
    </row>
    <row r="240" spans="1:23">
      <c r="A240" s="166">
        <f t="shared" si="20"/>
        <v>41077</v>
      </c>
      <c r="B240" s="165">
        <f t="shared" si="20"/>
        <v>41073</v>
      </c>
      <c r="C240" s="20">
        <v>0.8083999999999999</v>
      </c>
      <c r="E240">
        <v>2.5</v>
      </c>
      <c r="F240" s="12">
        <v>4.1666666666666714</v>
      </c>
      <c r="G240" s="12">
        <v>19.047619047619051</v>
      </c>
      <c r="H240" s="35">
        <v>202.1</v>
      </c>
      <c r="J240">
        <v>6.8</v>
      </c>
      <c r="K240">
        <v>0</v>
      </c>
      <c r="L240">
        <v>25.92592592592591</v>
      </c>
      <c r="M240">
        <v>549.71199999999988</v>
      </c>
      <c r="O240">
        <v>2.4</v>
      </c>
      <c r="P240">
        <v>4.3478260869565162</v>
      </c>
      <c r="Q240">
        <v>20</v>
      </c>
      <c r="R240">
        <v>194.01599999999996</v>
      </c>
      <c r="T240">
        <v>5.7</v>
      </c>
      <c r="U240">
        <v>0</v>
      </c>
      <c r="V240">
        <v>21.276595744680861</v>
      </c>
      <c r="W240">
        <v>460.78799999999995</v>
      </c>
    </row>
    <row r="241" spans="1:23">
      <c r="A241" s="166">
        <f t="shared" si="20"/>
        <v>41084</v>
      </c>
      <c r="B241" s="165">
        <f t="shared" si="20"/>
        <v>41080</v>
      </c>
      <c r="C241" s="20">
        <v>0.80635000000000001</v>
      </c>
      <c r="E241">
        <v>2.5</v>
      </c>
      <c r="F241" s="12">
        <v>0</v>
      </c>
      <c r="G241" s="12">
        <v>25</v>
      </c>
      <c r="H241" s="35">
        <v>201.58749999999998</v>
      </c>
      <c r="J241">
        <v>6.8</v>
      </c>
      <c r="K241">
        <v>0</v>
      </c>
      <c r="L241">
        <v>25.92592592592591</v>
      </c>
      <c r="M241">
        <v>548.31799999999998</v>
      </c>
      <c r="O241">
        <v>2.4</v>
      </c>
      <c r="P241">
        <v>0</v>
      </c>
      <c r="Q241">
        <v>26.315789473684205</v>
      </c>
      <c r="R241">
        <v>193.52399999999997</v>
      </c>
      <c r="T241">
        <v>5.7</v>
      </c>
      <c r="U241">
        <v>0</v>
      </c>
      <c r="V241">
        <v>21.276595744680861</v>
      </c>
      <c r="W241">
        <v>459.61949999999996</v>
      </c>
    </row>
    <row r="242" spans="1:23">
      <c r="A242" s="166">
        <f t="shared" si="20"/>
        <v>41091</v>
      </c>
      <c r="B242" s="165">
        <f t="shared" si="20"/>
        <v>41087</v>
      </c>
      <c r="C242" s="20">
        <v>0.80271428571428571</v>
      </c>
      <c r="E242">
        <v>2.5</v>
      </c>
      <c r="F242" s="12">
        <v>0</v>
      </c>
      <c r="G242" s="12">
        <v>31.578947368421069</v>
      </c>
      <c r="H242" s="35">
        <v>200.67857142857144</v>
      </c>
      <c r="J242">
        <v>6.8</v>
      </c>
      <c r="K242">
        <v>0</v>
      </c>
      <c r="L242">
        <v>25.92592592592591</v>
      </c>
      <c r="M242">
        <v>545.84571428571428</v>
      </c>
      <c r="O242">
        <v>2.4</v>
      </c>
      <c r="P242">
        <v>0</v>
      </c>
      <c r="Q242">
        <v>33.333333333333314</v>
      </c>
      <c r="R242">
        <v>192.65142857142857</v>
      </c>
      <c r="T242">
        <v>5.7</v>
      </c>
      <c r="U242">
        <v>0</v>
      </c>
      <c r="V242">
        <v>22.58064516129032</v>
      </c>
      <c r="W242">
        <v>457.54714285714283</v>
      </c>
    </row>
    <row r="243" spans="1:23">
      <c r="A243" s="166">
        <f t="shared" si="20"/>
        <v>41098</v>
      </c>
      <c r="B243" s="165">
        <f t="shared" si="20"/>
        <v>41094</v>
      </c>
      <c r="C243" s="20">
        <v>0.80117857142857141</v>
      </c>
      <c r="E243">
        <v>2.5</v>
      </c>
      <c r="F243" s="12">
        <v>0</v>
      </c>
      <c r="G243" s="12">
        <v>31.578947368421069</v>
      </c>
      <c r="H243" s="35">
        <v>200.29464285714286</v>
      </c>
      <c r="J243">
        <v>6.8</v>
      </c>
      <c r="K243">
        <v>0</v>
      </c>
      <c r="L243">
        <v>25.92592592592591</v>
      </c>
      <c r="M243">
        <v>544.80142857142857</v>
      </c>
      <c r="O243">
        <v>2.2999999999999998</v>
      </c>
      <c r="P243">
        <v>-4.1666666666666714</v>
      </c>
      <c r="Q243">
        <v>27.777777777777771</v>
      </c>
      <c r="R243">
        <v>184.27107142857142</v>
      </c>
      <c r="T243">
        <v>5.7</v>
      </c>
      <c r="U243">
        <v>0</v>
      </c>
      <c r="V243">
        <v>22.58064516129032</v>
      </c>
      <c r="W243">
        <v>456.6717857142857</v>
      </c>
    </row>
    <row r="244" spans="1:23">
      <c r="A244" s="166">
        <f t="shared" si="20"/>
        <v>41105</v>
      </c>
      <c r="B244" s="165">
        <f t="shared" si="20"/>
        <v>41101</v>
      </c>
      <c r="C244" s="20">
        <v>0.79056428571428561</v>
      </c>
      <c r="E244">
        <v>2.5</v>
      </c>
      <c r="F244" s="12">
        <v>0</v>
      </c>
      <c r="G244" s="12">
        <v>31.578947368421069</v>
      </c>
      <c r="H244" s="35">
        <v>197.64107142857142</v>
      </c>
      <c r="J244">
        <v>6.8</v>
      </c>
      <c r="K244">
        <v>0</v>
      </c>
      <c r="L244">
        <v>19.298245614035082</v>
      </c>
      <c r="M244">
        <v>537.58371428571422</v>
      </c>
      <c r="O244">
        <v>2.2999999999999998</v>
      </c>
      <c r="P244">
        <v>0</v>
      </c>
      <c r="Q244">
        <v>27.777777777777771</v>
      </c>
      <c r="R244">
        <v>181.82978571428566</v>
      </c>
      <c r="T244">
        <v>5.7</v>
      </c>
      <c r="U244">
        <v>0</v>
      </c>
      <c r="V244">
        <v>17.525773195876297</v>
      </c>
      <c r="W244">
        <v>450.62164285714283</v>
      </c>
    </row>
    <row r="245" spans="1:23">
      <c r="A245" s="166">
        <f t="shared" si="20"/>
        <v>41112</v>
      </c>
      <c r="B245" s="165">
        <f t="shared" si="20"/>
        <v>41108</v>
      </c>
      <c r="C245" s="20">
        <v>0.78310714285714289</v>
      </c>
      <c r="E245">
        <v>3.2</v>
      </c>
      <c r="F245" s="12">
        <v>28</v>
      </c>
      <c r="G245" s="12">
        <v>68.421052631578959</v>
      </c>
      <c r="H245" s="35">
        <v>250.59428571428572</v>
      </c>
      <c r="J245">
        <v>6.9</v>
      </c>
      <c r="K245">
        <v>1.4705882352941302</v>
      </c>
      <c r="L245">
        <v>21.05263157894737</v>
      </c>
      <c r="M245">
        <v>540.34392857142871</v>
      </c>
      <c r="O245">
        <v>3</v>
      </c>
      <c r="P245">
        <v>30.434782608695656</v>
      </c>
      <c r="Q245">
        <v>66.666666666666657</v>
      </c>
      <c r="R245">
        <v>234.93214285714288</v>
      </c>
      <c r="T245">
        <v>5.9</v>
      </c>
      <c r="U245">
        <v>3.5087719298245759</v>
      </c>
      <c r="V245">
        <v>21.649484536082483</v>
      </c>
      <c r="W245">
        <v>462.03321428571434</v>
      </c>
    </row>
    <row r="246" spans="1:23">
      <c r="A246" s="166">
        <f t="shared" si="20"/>
        <v>41119</v>
      </c>
      <c r="B246" s="165">
        <f t="shared" si="20"/>
        <v>41115</v>
      </c>
      <c r="C246" s="20">
        <v>0.7812214285714284</v>
      </c>
      <c r="E246">
        <v>3.1</v>
      </c>
      <c r="F246" s="12">
        <v>-3.125</v>
      </c>
      <c r="G246" s="12">
        <v>40.909090909090907</v>
      </c>
      <c r="H246" s="35">
        <v>242.17864285714282</v>
      </c>
      <c r="J246">
        <v>6.9</v>
      </c>
      <c r="K246">
        <v>0</v>
      </c>
      <c r="L246">
        <v>21.05263157894737</v>
      </c>
      <c r="M246">
        <v>539.04278571428563</v>
      </c>
      <c r="O246">
        <v>2.9</v>
      </c>
      <c r="P246">
        <v>-3.3333333333333286</v>
      </c>
      <c r="Q246">
        <v>38.095238095238102</v>
      </c>
      <c r="R246">
        <v>226.55421428571424</v>
      </c>
      <c r="T246">
        <v>5.9</v>
      </c>
      <c r="U246">
        <v>0</v>
      </c>
      <c r="V246">
        <v>21.649484536082483</v>
      </c>
      <c r="W246">
        <v>460.92064285714275</v>
      </c>
    </row>
    <row r="247" spans="1:23">
      <c r="A247" s="166">
        <f t="shared" si="20"/>
        <v>41126</v>
      </c>
      <c r="B247" s="165">
        <f t="shared" si="20"/>
        <v>41122</v>
      </c>
      <c r="C247" s="20">
        <v>0.78565000000000007</v>
      </c>
      <c r="E247">
        <v>2.6</v>
      </c>
      <c r="F247" s="12">
        <v>-16.129032258064512</v>
      </c>
      <c r="G247" s="12">
        <v>8.3333333333333428</v>
      </c>
      <c r="H247" s="35">
        <v>204.26900000000003</v>
      </c>
      <c r="J247">
        <v>6.9</v>
      </c>
      <c r="K247">
        <v>0</v>
      </c>
      <c r="L247">
        <v>21.05263157894737</v>
      </c>
      <c r="M247">
        <v>542.09850000000006</v>
      </c>
      <c r="O247">
        <v>2.4</v>
      </c>
      <c r="P247">
        <v>-17.241379310344826</v>
      </c>
      <c r="Q247">
        <v>4.3478260869565162</v>
      </c>
      <c r="R247">
        <v>188.55600000000001</v>
      </c>
      <c r="T247">
        <v>5.9</v>
      </c>
      <c r="U247">
        <v>0</v>
      </c>
      <c r="V247">
        <v>21.649484536082483</v>
      </c>
      <c r="W247">
        <v>463.53350000000006</v>
      </c>
    </row>
    <row r="248" spans="1:23">
      <c r="A248" s="166">
        <f t="shared" si="20"/>
        <v>41133</v>
      </c>
      <c r="B248" s="165">
        <f t="shared" si="20"/>
        <v>41129</v>
      </c>
      <c r="C248" s="20">
        <v>0.78913571428571427</v>
      </c>
      <c r="E248" s="41">
        <v>2.6</v>
      </c>
      <c r="F248" s="41">
        <v>0</v>
      </c>
      <c r="G248" s="41">
        <v>8.3333333333333428</v>
      </c>
      <c r="H248" s="35">
        <v>205.17528571428571</v>
      </c>
      <c r="I248" s="41"/>
      <c r="J248" s="41">
        <v>6.9</v>
      </c>
      <c r="K248" s="41">
        <v>0</v>
      </c>
      <c r="L248" s="41">
        <v>21.05263157894737</v>
      </c>
      <c r="M248" s="41">
        <v>544.50364285714295</v>
      </c>
      <c r="N248" s="41"/>
      <c r="O248" s="41">
        <v>2.4</v>
      </c>
      <c r="P248" s="41">
        <v>0</v>
      </c>
      <c r="Q248" s="41">
        <v>4.3478260869565162</v>
      </c>
      <c r="R248" s="41">
        <v>189.39257142857142</v>
      </c>
      <c r="S248" s="41"/>
      <c r="T248" s="41">
        <v>5.9</v>
      </c>
      <c r="U248" s="41">
        <v>0</v>
      </c>
      <c r="V248" s="41">
        <v>21.649484536082483</v>
      </c>
      <c r="W248" s="41">
        <v>465.59007142857138</v>
      </c>
    </row>
    <row r="249" spans="1:23">
      <c r="A249" s="166">
        <f t="shared" si="20"/>
        <v>41140</v>
      </c>
      <c r="B249" s="165">
        <f t="shared" si="20"/>
        <v>41136</v>
      </c>
      <c r="C249" s="20">
        <v>0.78472857142857144</v>
      </c>
      <c r="E249" s="41">
        <v>2.6</v>
      </c>
      <c r="F249" s="41">
        <v>0</v>
      </c>
      <c r="G249" s="41">
        <v>13.043478260869577</v>
      </c>
      <c r="H249" s="35">
        <v>204.02942857142858</v>
      </c>
      <c r="I249" s="41"/>
      <c r="J249" s="41">
        <v>6.9</v>
      </c>
      <c r="K249" s="41">
        <v>0</v>
      </c>
      <c r="L249" s="41">
        <v>21.05263157894737</v>
      </c>
      <c r="M249" s="41">
        <v>541.46271428571436</v>
      </c>
      <c r="N249" s="41"/>
      <c r="O249" s="41">
        <v>2.4</v>
      </c>
      <c r="P249" s="41">
        <v>0</v>
      </c>
      <c r="Q249" s="41">
        <v>14.285714285714278</v>
      </c>
      <c r="R249" s="41">
        <v>188.33485714285715</v>
      </c>
      <c r="S249" s="41"/>
      <c r="T249" s="41">
        <v>5.9</v>
      </c>
      <c r="U249" s="41">
        <v>0</v>
      </c>
      <c r="V249" s="41">
        <v>21.649484536082483</v>
      </c>
      <c r="W249" s="41">
        <v>462.9898571428572</v>
      </c>
    </row>
    <row r="250" spans="1:23">
      <c r="A250" s="166">
        <f t="shared" si="20"/>
        <v>41147</v>
      </c>
      <c r="B250" s="165">
        <f t="shared" si="20"/>
        <v>41143</v>
      </c>
      <c r="C250" s="20">
        <v>0.78780000000000006</v>
      </c>
      <c r="E250" s="41">
        <v>2.6</v>
      </c>
      <c r="F250" s="41">
        <v>0</v>
      </c>
      <c r="G250" s="41">
        <v>13.043478260869577</v>
      </c>
      <c r="H250" s="35">
        <v>204.828</v>
      </c>
      <c r="I250" s="41"/>
      <c r="J250" s="41">
        <v>6.9</v>
      </c>
      <c r="K250" s="41">
        <v>0</v>
      </c>
      <c r="L250" s="41">
        <v>21.05263157894737</v>
      </c>
      <c r="M250" s="41">
        <v>543.58200000000011</v>
      </c>
      <c r="N250" s="41"/>
      <c r="O250" s="41">
        <v>2.4</v>
      </c>
      <c r="P250" s="41">
        <v>0</v>
      </c>
      <c r="Q250" s="41">
        <v>14.285714285714278</v>
      </c>
      <c r="R250" s="41">
        <v>189.072</v>
      </c>
      <c r="S250" s="41"/>
      <c r="T250" s="41">
        <v>5.9</v>
      </c>
      <c r="U250" s="41">
        <v>0</v>
      </c>
      <c r="V250" s="41">
        <v>20.408163265306129</v>
      </c>
      <c r="W250" s="41">
        <v>464.80200000000008</v>
      </c>
    </row>
    <row r="251" spans="1:23">
      <c r="A251" s="166">
        <f t="shared" ref="A251:B266" si="21">(A250+7)</f>
        <v>41154</v>
      </c>
      <c r="B251" s="165">
        <f t="shared" si="21"/>
        <v>41150</v>
      </c>
      <c r="C251" s="20">
        <v>0.79287714285714284</v>
      </c>
      <c r="E251" s="41">
        <v>2.6</v>
      </c>
      <c r="F251" s="41">
        <v>0</v>
      </c>
      <c r="G251" s="41">
        <v>13.043478260869577</v>
      </c>
      <c r="H251" s="35">
        <v>206.14805714285717</v>
      </c>
      <c r="I251" s="41"/>
      <c r="J251" s="41">
        <v>7</v>
      </c>
      <c r="K251" s="41">
        <v>1.4492753623188293</v>
      </c>
      <c r="L251" s="41">
        <v>22.807017543859658</v>
      </c>
      <c r="M251" s="41">
        <v>555.01400000000001</v>
      </c>
      <c r="N251" s="41"/>
      <c r="O251" s="41">
        <v>2.4</v>
      </c>
      <c r="P251" s="41">
        <v>0</v>
      </c>
      <c r="Q251" s="41">
        <v>14.285714285714278</v>
      </c>
      <c r="R251" s="41">
        <v>190.29051428571427</v>
      </c>
      <c r="S251" s="41"/>
      <c r="T251" s="41">
        <v>6</v>
      </c>
      <c r="U251" s="41">
        <v>1.6949152542372872</v>
      </c>
      <c r="V251" s="41">
        <v>22.448979591836718</v>
      </c>
      <c r="W251" s="41">
        <v>475.72628571428572</v>
      </c>
    </row>
    <row r="252" spans="1:23">
      <c r="A252" s="166">
        <f t="shared" si="21"/>
        <v>41161</v>
      </c>
      <c r="B252" s="165">
        <f t="shared" si="21"/>
        <v>41157</v>
      </c>
      <c r="C252" s="20">
        <v>0.79369999999999996</v>
      </c>
      <c r="E252" s="41">
        <v>2.8</v>
      </c>
      <c r="F252" s="41">
        <v>7.6923076923076934</v>
      </c>
      <c r="G252" s="41">
        <v>33.333333333333314</v>
      </c>
      <c r="H252" s="35">
        <v>222.23599999999996</v>
      </c>
      <c r="I252" s="41"/>
      <c r="J252" s="41">
        <v>7</v>
      </c>
      <c r="K252" s="41">
        <v>0</v>
      </c>
      <c r="L252" s="41">
        <v>25</v>
      </c>
      <c r="M252" s="41">
        <v>555.58999999999992</v>
      </c>
      <c r="N252" s="41"/>
      <c r="O252" s="41">
        <v>2.5</v>
      </c>
      <c r="P252" s="41">
        <v>4.1666666666666714</v>
      </c>
      <c r="Q252" s="41">
        <v>31.578947368421069</v>
      </c>
      <c r="R252" s="41">
        <v>198.42499999999998</v>
      </c>
      <c r="S252" s="41"/>
      <c r="T252" s="41">
        <v>6</v>
      </c>
      <c r="U252" s="41">
        <v>0</v>
      </c>
      <c r="V252" s="41">
        <v>26.315789473684205</v>
      </c>
      <c r="W252" s="41">
        <v>476.22</v>
      </c>
    </row>
    <row r="253" spans="1:23">
      <c r="A253" s="166">
        <f t="shared" si="21"/>
        <v>41168</v>
      </c>
      <c r="B253" s="165">
        <f t="shared" si="21"/>
        <v>41164</v>
      </c>
      <c r="C253" s="20">
        <v>0.80175000000000007</v>
      </c>
      <c r="E253" s="41">
        <v>2.8</v>
      </c>
      <c r="F253" s="41">
        <v>0</v>
      </c>
      <c r="G253" s="41">
        <v>16.666666666666671</v>
      </c>
      <c r="H253" s="35">
        <v>224.48999999999998</v>
      </c>
      <c r="I253" s="41"/>
      <c r="J253" s="41">
        <v>7</v>
      </c>
      <c r="K253" s="41">
        <v>0</v>
      </c>
      <c r="L253" s="41">
        <v>25</v>
      </c>
      <c r="M253" s="41">
        <v>561.22500000000002</v>
      </c>
      <c r="N253" s="41"/>
      <c r="O253" s="41">
        <v>2.6</v>
      </c>
      <c r="P253" s="41">
        <v>4</v>
      </c>
      <c r="Q253" s="41">
        <v>18.181818181818159</v>
      </c>
      <c r="R253" s="41">
        <v>208.45500000000001</v>
      </c>
      <c r="S253" s="41"/>
      <c r="T253" s="41">
        <v>6.1</v>
      </c>
      <c r="U253" s="41">
        <v>1.6666666666666572</v>
      </c>
      <c r="V253" s="41">
        <v>28.421052631578959</v>
      </c>
      <c r="W253" s="41">
        <v>489.0675</v>
      </c>
    </row>
    <row r="254" spans="1:23">
      <c r="A254" s="166">
        <f t="shared" si="21"/>
        <v>41175</v>
      </c>
      <c r="B254" s="165">
        <f t="shared" si="21"/>
        <v>41171</v>
      </c>
      <c r="C254" s="20">
        <v>0.80259571428571441</v>
      </c>
      <c r="E254" s="41">
        <v>2.8</v>
      </c>
      <c r="F254" s="41">
        <v>0</v>
      </c>
      <c r="G254" s="41">
        <v>16.666666666666671</v>
      </c>
      <c r="H254" s="35">
        <v>224.7268</v>
      </c>
      <c r="I254" s="41"/>
      <c r="J254" s="41">
        <v>7</v>
      </c>
      <c r="K254" s="41">
        <v>0</v>
      </c>
      <c r="L254" s="41">
        <v>25</v>
      </c>
      <c r="M254" s="41">
        <v>561.81700000000012</v>
      </c>
      <c r="N254" s="41"/>
      <c r="O254" s="41">
        <v>2.6</v>
      </c>
      <c r="P254" s="41">
        <v>0</v>
      </c>
      <c r="Q254" s="41">
        <v>18.181818181818159</v>
      </c>
      <c r="R254" s="41">
        <v>208.67488571428575</v>
      </c>
      <c r="S254" s="41"/>
      <c r="T254" s="41">
        <v>6.1</v>
      </c>
      <c r="U254" s="41">
        <v>0</v>
      </c>
      <c r="V254" s="41">
        <v>28.421052631578959</v>
      </c>
      <c r="W254" s="41">
        <v>489.58338571428578</v>
      </c>
    </row>
    <row r="255" spans="1:23">
      <c r="A255" s="166">
        <f t="shared" si="21"/>
        <v>41182</v>
      </c>
      <c r="B255" s="165">
        <f t="shared" si="21"/>
        <v>41178</v>
      </c>
      <c r="C255" s="20">
        <v>0.79670000000000007</v>
      </c>
      <c r="E255" s="41">
        <v>2.8</v>
      </c>
      <c r="F255" s="41">
        <v>0</v>
      </c>
      <c r="G255" s="41">
        <v>16.666666666666671</v>
      </c>
      <c r="H255" s="35">
        <v>223.07600000000002</v>
      </c>
      <c r="I255" s="41"/>
      <c r="J255" s="41">
        <v>6.8</v>
      </c>
      <c r="K255" s="41">
        <v>-2.8571428571428612</v>
      </c>
      <c r="L255" s="41">
        <v>23.636363636363626</v>
      </c>
      <c r="M255" s="41">
        <v>541.75599999999997</v>
      </c>
      <c r="N255" s="41"/>
      <c r="O255" s="41">
        <v>2.6</v>
      </c>
      <c r="P255" s="41">
        <v>0</v>
      </c>
      <c r="Q255" s="41">
        <v>18.181818181818159</v>
      </c>
      <c r="R255" s="41">
        <v>207.14200000000002</v>
      </c>
      <c r="S255" s="41"/>
      <c r="T255" s="41">
        <v>5.9</v>
      </c>
      <c r="U255" s="41">
        <v>-3.2786885245901516</v>
      </c>
      <c r="V255" s="41">
        <v>28.260869565217405</v>
      </c>
      <c r="W255" s="41">
        <v>470.05300000000005</v>
      </c>
    </row>
    <row r="256" spans="1:23">
      <c r="A256" s="166">
        <f t="shared" si="21"/>
        <v>41189</v>
      </c>
      <c r="B256" s="165">
        <f t="shared" si="21"/>
        <v>41185</v>
      </c>
      <c r="C256" s="20">
        <v>0.80117857142857152</v>
      </c>
      <c r="E256" s="41">
        <v>3.2</v>
      </c>
      <c r="F256" s="41">
        <v>14.285714285714306</v>
      </c>
      <c r="G256" s="41">
        <v>39.130434782608717</v>
      </c>
      <c r="H256" s="35">
        <v>256.37714285714293</v>
      </c>
      <c r="I256" s="41"/>
      <c r="J256" s="41">
        <v>6.6</v>
      </c>
      <c r="K256" s="41">
        <v>-2.941176470588232</v>
      </c>
      <c r="L256" s="41">
        <v>20</v>
      </c>
      <c r="M256" s="41">
        <v>528.7778571428571</v>
      </c>
      <c r="N256" s="41"/>
      <c r="O256" s="41">
        <v>3</v>
      </c>
      <c r="P256" s="41">
        <v>15.384615384615373</v>
      </c>
      <c r="Q256" s="41">
        <v>42.857142857142861</v>
      </c>
      <c r="R256" s="41">
        <v>240.35357142857148</v>
      </c>
      <c r="S256" s="41"/>
      <c r="T256" s="41">
        <v>5.7</v>
      </c>
      <c r="U256" s="41">
        <v>-3.3898305084745743</v>
      </c>
      <c r="V256" s="41">
        <v>23.913043478260889</v>
      </c>
      <c r="W256" s="41">
        <v>456.67178571428576</v>
      </c>
    </row>
    <row r="257" spans="1:23">
      <c r="A257" s="166">
        <f t="shared" si="21"/>
        <v>41196</v>
      </c>
      <c r="B257" s="165">
        <f t="shared" si="21"/>
        <v>41192</v>
      </c>
      <c r="C257" s="20">
        <v>0.8061071428571428</v>
      </c>
      <c r="E257" s="41">
        <v>3.3</v>
      </c>
      <c r="F257" s="41">
        <v>3.1249999999999716</v>
      </c>
      <c r="G257" s="41">
        <v>22.222222222222214</v>
      </c>
      <c r="H257" s="35">
        <v>266.01535714285711</v>
      </c>
      <c r="I257" s="41"/>
      <c r="J257" s="41">
        <v>6.6</v>
      </c>
      <c r="K257" s="41">
        <v>0</v>
      </c>
      <c r="L257" s="41">
        <v>20</v>
      </c>
      <c r="M257" s="41">
        <v>532.03071428571423</v>
      </c>
      <c r="N257" s="41"/>
      <c r="O257" s="41">
        <v>3.1</v>
      </c>
      <c r="P257" s="41">
        <v>3.3333333333333428</v>
      </c>
      <c r="Q257" s="41">
        <v>29.166666666666686</v>
      </c>
      <c r="R257" s="41">
        <v>249.89321428571429</v>
      </c>
      <c r="S257" s="41"/>
      <c r="T257" s="41">
        <v>5.7</v>
      </c>
      <c r="U257" s="41">
        <v>0</v>
      </c>
      <c r="V257" s="41">
        <v>23.913043478260889</v>
      </c>
      <c r="W257" s="41">
        <v>459.4810714285714</v>
      </c>
    </row>
    <row r="258" spans="1:23">
      <c r="A258" s="166">
        <f t="shared" si="21"/>
        <v>41203</v>
      </c>
      <c r="B258" s="165">
        <f t="shared" si="21"/>
        <v>41199</v>
      </c>
      <c r="C258" s="20">
        <v>0.81036428571428576</v>
      </c>
      <c r="E258" s="41">
        <v>3.5</v>
      </c>
      <c r="F258" s="41">
        <v>6.0606060606060623</v>
      </c>
      <c r="G258" s="41">
        <v>29.629629629629619</v>
      </c>
      <c r="H258" s="35">
        <v>283.6275</v>
      </c>
      <c r="I258" s="41"/>
      <c r="J258" s="41">
        <v>6.5</v>
      </c>
      <c r="K258" s="41">
        <v>-1.5151515151515156</v>
      </c>
      <c r="L258" s="41">
        <v>18.181818181818187</v>
      </c>
      <c r="M258" s="41">
        <v>526.7367857142857</v>
      </c>
      <c r="N258" s="41"/>
      <c r="O258" s="41">
        <v>3.2</v>
      </c>
      <c r="P258" s="41">
        <v>3.2258064516128968</v>
      </c>
      <c r="Q258" s="41">
        <v>33.333333333333343</v>
      </c>
      <c r="R258" s="41">
        <v>259.31657142857148</v>
      </c>
      <c r="S258" s="41"/>
      <c r="T258" s="41">
        <v>5.5</v>
      </c>
      <c r="U258" s="41">
        <v>-3.5087719298245617</v>
      </c>
      <c r="V258" s="41">
        <v>14.583333333333343</v>
      </c>
      <c r="W258" s="41">
        <v>445.70035714285711</v>
      </c>
    </row>
    <row r="259" spans="1:23">
      <c r="A259" s="166">
        <f t="shared" si="21"/>
        <v>41210</v>
      </c>
      <c r="B259" s="165">
        <f t="shared" si="21"/>
        <v>41206</v>
      </c>
      <c r="C259" s="20">
        <v>0.80807142857142844</v>
      </c>
      <c r="E259" s="41">
        <v>3.1</v>
      </c>
      <c r="F259" s="41">
        <v>-11.428571428571416</v>
      </c>
      <c r="G259" s="41">
        <v>10.714285714285722</v>
      </c>
      <c r="H259" s="35">
        <v>250.50214285714281</v>
      </c>
      <c r="I259" s="41"/>
      <c r="J259" s="41">
        <v>6.2</v>
      </c>
      <c r="K259" s="41">
        <v>-4.6153846153846132</v>
      </c>
      <c r="L259" s="41">
        <v>14.81481481481481</v>
      </c>
      <c r="M259" s="41">
        <v>501.00428571428563</v>
      </c>
      <c r="N259" s="41"/>
      <c r="O259" s="41">
        <v>2.8</v>
      </c>
      <c r="P259" s="41">
        <v>-12.500000000000014</v>
      </c>
      <c r="Q259" s="41">
        <v>11.999999999999986</v>
      </c>
      <c r="R259" s="41">
        <v>226.25999999999996</v>
      </c>
      <c r="S259" s="41"/>
      <c r="T259" s="41">
        <v>5.2</v>
      </c>
      <c r="U259" s="41">
        <v>-5.4545454545454533</v>
      </c>
      <c r="V259" s="41">
        <v>13.043478260869577</v>
      </c>
      <c r="W259" s="41">
        <v>420.19714285714286</v>
      </c>
    </row>
    <row r="260" spans="1:23">
      <c r="A260" s="166">
        <f t="shared" si="21"/>
        <v>41217</v>
      </c>
      <c r="B260" s="165">
        <f t="shared" si="21"/>
        <v>41213</v>
      </c>
      <c r="C260" s="20">
        <v>0.80353571428571413</v>
      </c>
      <c r="E260" s="41">
        <v>3.1</v>
      </c>
      <c r="F260" s="41">
        <v>0</v>
      </c>
      <c r="G260" s="41">
        <v>10.714285714285722</v>
      </c>
      <c r="H260" s="35">
        <v>249.09607142857141</v>
      </c>
      <c r="I260" s="41"/>
      <c r="J260" s="41">
        <v>6.1</v>
      </c>
      <c r="K260" s="41">
        <v>-1.6129032258064626</v>
      </c>
      <c r="L260" s="41">
        <v>15.094339622641513</v>
      </c>
      <c r="M260" s="41">
        <v>490.1567857142856</v>
      </c>
      <c r="N260" s="41"/>
      <c r="O260" s="41">
        <v>2.8</v>
      </c>
      <c r="P260" s="41">
        <v>0</v>
      </c>
      <c r="Q260" s="41">
        <v>11.999999999999986</v>
      </c>
      <c r="R260" s="41">
        <v>224.98999999999992</v>
      </c>
      <c r="S260" s="41"/>
      <c r="T260" s="41">
        <v>5.0999999999999996</v>
      </c>
      <c r="U260" s="41">
        <v>-1.923076923076934</v>
      </c>
      <c r="V260" s="41">
        <v>13.333333333333329</v>
      </c>
      <c r="W260" s="41">
        <v>409.8032142857142</v>
      </c>
    </row>
    <row r="261" spans="1:23">
      <c r="A261" s="166">
        <f t="shared" si="21"/>
        <v>41224</v>
      </c>
      <c r="B261" s="165">
        <f t="shared" si="21"/>
        <v>41220</v>
      </c>
      <c r="C261" s="20">
        <v>0.79884285714285708</v>
      </c>
      <c r="E261" s="41">
        <v>3.3</v>
      </c>
      <c r="F261" s="41">
        <v>6.4516129032257936</v>
      </c>
      <c r="G261" s="41">
        <v>9.9999999999999858</v>
      </c>
      <c r="H261" s="35">
        <v>263.6181428571428</v>
      </c>
      <c r="I261" s="41"/>
      <c r="J261" s="41">
        <v>6</v>
      </c>
      <c r="K261" s="41">
        <v>-1.6393442622950687</v>
      </c>
      <c r="L261" s="41">
        <v>13.20754716981132</v>
      </c>
      <c r="M261" s="41">
        <v>479.3057142857142</v>
      </c>
      <c r="N261" s="41"/>
      <c r="O261" s="41">
        <v>3.1</v>
      </c>
      <c r="P261" s="41">
        <v>10.714285714285722</v>
      </c>
      <c r="Q261" s="41">
        <v>16.981132075471692</v>
      </c>
      <c r="R261" s="41">
        <v>247.64128571428569</v>
      </c>
      <c r="S261" s="41"/>
      <c r="T261" s="41">
        <v>5</v>
      </c>
      <c r="U261" s="41">
        <v>-1.9607843137254832</v>
      </c>
      <c r="V261" s="41">
        <v>11.111111111111114</v>
      </c>
      <c r="W261" s="41">
        <v>399.42142857142858</v>
      </c>
    </row>
    <row r="262" spans="1:23">
      <c r="A262" s="166">
        <f t="shared" si="21"/>
        <v>41231</v>
      </c>
      <c r="B262" s="165">
        <f t="shared" si="21"/>
        <v>41227</v>
      </c>
      <c r="C262" s="20">
        <v>0.80169285714285721</v>
      </c>
      <c r="E262" s="41">
        <v>3.5</v>
      </c>
      <c r="F262" s="41">
        <v>6.0606060606060623</v>
      </c>
      <c r="G262" s="41">
        <v>16.666666666666671</v>
      </c>
      <c r="H262" s="35">
        <v>280.59250000000003</v>
      </c>
      <c r="I262" s="41"/>
      <c r="J262" s="41">
        <v>6</v>
      </c>
      <c r="K262" s="41">
        <v>0</v>
      </c>
      <c r="L262" s="41">
        <v>13.20754716981132</v>
      </c>
      <c r="M262" s="41">
        <v>481.01571428571435</v>
      </c>
      <c r="N262" s="41"/>
      <c r="O262" s="41">
        <v>3.3</v>
      </c>
      <c r="P262" s="41">
        <v>6.4516129032257936</v>
      </c>
      <c r="Q262" s="41">
        <v>22.222222222222214</v>
      </c>
      <c r="R262" s="41">
        <v>264.5586428571429</v>
      </c>
      <c r="S262" s="41"/>
      <c r="T262" s="41">
        <v>5</v>
      </c>
      <c r="U262" s="41">
        <v>0</v>
      </c>
      <c r="V262" s="41">
        <v>11.111111111111114</v>
      </c>
      <c r="W262" s="41">
        <v>400.84642857142859</v>
      </c>
    </row>
    <row r="263" spans="1:23">
      <c r="A263" s="166">
        <f t="shared" si="21"/>
        <v>41238</v>
      </c>
      <c r="B263" s="165">
        <f t="shared" si="21"/>
        <v>41234</v>
      </c>
      <c r="C263" s="20">
        <v>0.80598571428571442</v>
      </c>
      <c r="E263" s="41">
        <v>3.5</v>
      </c>
      <c r="F263" s="41">
        <v>0</v>
      </c>
      <c r="G263" s="41">
        <v>20.689655172413794</v>
      </c>
      <c r="H263" s="35">
        <v>282.09500000000003</v>
      </c>
      <c r="I263" s="41"/>
      <c r="J263" s="41">
        <v>5.8</v>
      </c>
      <c r="K263" s="41">
        <v>-3.3333333333333286</v>
      </c>
      <c r="L263" s="41">
        <v>11.538461538461547</v>
      </c>
      <c r="M263" s="41">
        <v>467.47171428571431</v>
      </c>
      <c r="N263" s="41"/>
      <c r="O263" s="41">
        <v>3.3</v>
      </c>
      <c r="P263" s="41">
        <v>0</v>
      </c>
      <c r="Q263" s="41">
        <v>26.92307692307692</v>
      </c>
      <c r="R263" s="41">
        <v>265.97528571428575</v>
      </c>
      <c r="S263" s="41"/>
      <c r="T263" s="41">
        <v>4.8</v>
      </c>
      <c r="U263" s="41">
        <v>-4</v>
      </c>
      <c r="V263" s="41">
        <v>4.3478260869565162</v>
      </c>
      <c r="W263" s="41">
        <v>386.87314285714291</v>
      </c>
    </row>
    <row r="264" spans="1:23">
      <c r="A264" s="166">
        <f t="shared" si="21"/>
        <v>41245</v>
      </c>
      <c r="B264" s="165">
        <f t="shared" si="21"/>
        <v>41241</v>
      </c>
      <c r="C264" s="20">
        <v>0.80959285714285734</v>
      </c>
      <c r="E264" s="41">
        <v>3.3</v>
      </c>
      <c r="F264" s="41">
        <v>-5.7142857142857224</v>
      </c>
      <c r="G264" s="41">
        <v>17.857142857142861</v>
      </c>
      <c r="H264" s="35">
        <v>267.16564285714293</v>
      </c>
      <c r="I264" s="41"/>
      <c r="J264" s="41">
        <v>5.7</v>
      </c>
      <c r="K264" s="41">
        <v>-1.7241379310344769</v>
      </c>
      <c r="L264" s="41">
        <v>11.764705882352942</v>
      </c>
      <c r="M264" s="41">
        <v>461.46792857142867</v>
      </c>
      <c r="N264" s="41"/>
      <c r="O264" s="41">
        <v>3.1</v>
      </c>
      <c r="P264" s="41">
        <v>-6.0606060606060623</v>
      </c>
      <c r="Q264" s="41">
        <v>24</v>
      </c>
      <c r="R264" s="41">
        <v>250.97378571428578</v>
      </c>
      <c r="S264" s="41"/>
      <c r="T264" s="41">
        <v>4.7</v>
      </c>
      <c r="U264" s="41">
        <v>-2.0833333333333286</v>
      </c>
      <c r="V264" s="41">
        <v>4.4444444444444571</v>
      </c>
      <c r="W264" s="41">
        <v>380.50864285714295</v>
      </c>
    </row>
    <row r="265" spans="1:23">
      <c r="A265" s="166">
        <f t="shared" si="21"/>
        <v>41252</v>
      </c>
      <c r="B265" s="165">
        <f t="shared" si="21"/>
        <v>41248</v>
      </c>
      <c r="C265" s="20">
        <v>0.81009285714285717</v>
      </c>
      <c r="E265" s="41">
        <v>3.25</v>
      </c>
      <c r="F265" s="41">
        <v>-1.5151515151515156</v>
      </c>
      <c r="G265" s="41">
        <v>16.071428571428584</v>
      </c>
      <c r="H265" s="35">
        <v>263.28017857142856</v>
      </c>
      <c r="I265" s="41"/>
      <c r="J265" s="41">
        <v>5.65</v>
      </c>
      <c r="K265" s="41">
        <v>-0.87719298245613686</v>
      </c>
      <c r="L265" s="41">
        <v>10.784313725490208</v>
      </c>
      <c r="M265" s="41">
        <v>457.70246428571431</v>
      </c>
      <c r="N265" s="41"/>
      <c r="O265" s="41">
        <v>3.05</v>
      </c>
      <c r="P265" s="41">
        <v>-1.6129032258064626</v>
      </c>
      <c r="Q265" s="41">
        <v>22</v>
      </c>
      <c r="R265" s="41">
        <v>247.0783214285714</v>
      </c>
      <c r="S265" s="41"/>
      <c r="T265" s="41">
        <v>4.45</v>
      </c>
      <c r="U265" s="41">
        <v>-5.3191489361702082</v>
      </c>
      <c r="V265" s="41">
        <v>-5.3191489361702082</v>
      </c>
      <c r="W265" s="41">
        <v>360.4913214285715</v>
      </c>
    </row>
    <row r="266" spans="1:23">
      <c r="A266" s="166">
        <f t="shared" si="21"/>
        <v>41259</v>
      </c>
      <c r="B266" s="165">
        <f t="shared" si="21"/>
        <v>41255</v>
      </c>
      <c r="C266" s="20">
        <v>0.80838571428571426</v>
      </c>
      <c r="E266" s="41">
        <v>3.4</v>
      </c>
      <c r="F266" s="41">
        <v>4.6153846153846274</v>
      </c>
      <c r="G266" s="41">
        <v>21.428571428571445</v>
      </c>
      <c r="H266" s="35">
        <v>274.8511428571428</v>
      </c>
      <c r="I266" s="41"/>
      <c r="J266" s="41">
        <v>5.55</v>
      </c>
      <c r="K266" s="41">
        <v>-1.7699115044247975</v>
      </c>
      <c r="L266" s="41">
        <v>6.7307692307692264</v>
      </c>
      <c r="M266" s="41">
        <v>448.6540714285714</v>
      </c>
      <c r="N266" s="41"/>
      <c r="O266" s="41">
        <v>3.15</v>
      </c>
      <c r="P266" s="41">
        <v>3.2786885245901658</v>
      </c>
      <c r="Q266" s="41">
        <v>26</v>
      </c>
      <c r="R266" s="41">
        <v>254.64149999999995</v>
      </c>
      <c r="S266" s="41"/>
      <c r="T266" s="41">
        <v>4.3499999999999996</v>
      </c>
      <c r="U266" s="41">
        <v>-2.2471910112359694</v>
      </c>
      <c r="V266" s="41">
        <v>-9.375</v>
      </c>
      <c r="W266" s="41">
        <v>351.6477857142857</v>
      </c>
    </row>
    <row r="267" spans="1:23">
      <c r="A267" s="166">
        <f t="shared" ref="A267:B269" si="22">(A266+7)</f>
        <v>41266</v>
      </c>
      <c r="B267" s="165">
        <f t="shared" si="22"/>
        <v>41262</v>
      </c>
      <c r="C267" s="20">
        <v>0.81362857142857137</v>
      </c>
      <c r="E267" s="41">
        <v>3.1</v>
      </c>
      <c r="F267" s="41">
        <v>-8.8235294117646959</v>
      </c>
      <c r="G267" s="41">
        <v>24</v>
      </c>
      <c r="H267" s="35">
        <v>252.22485714285713</v>
      </c>
      <c r="I267" s="41"/>
      <c r="J267" s="41">
        <v>6</v>
      </c>
      <c r="K267" s="41">
        <v>8.1081081081081123</v>
      </c>
      <c r="L267" s="41">
        <v>7.1428571428571388</v>
      </c>
      <c r="M267" s="41">
        <v>488.17714285714277</v>
      </c>
      <c r="N267" s="41"/>
      <c r="O267" s="41">
        <v>2.8</v>
      </c>
      <c r="P267" s="41">
        <v>-11.111111111111114</v>
      </c>
      <c r="Q267" s="41">
        <v>21.739130434782624</v>
      </c>
      <c r="R267" s="41">
        <v>227.81599999999997</v>
      </c>
      <c r="S267" s="41"/>
      <c r="T267" s="41">
        <v>4.7</v>
      </c>
      <c r="U267" s="41">
        <v>8.0459770114942728</v>
      </c>
      <c r="V267" s="41">
        <v>-7.8431372549019613</v>
      </c>
      <c r="W267" s="41">
        <v>382.40542857142856</v>
      </c>
    </row>
    <row r="268" spans="1:23">
      <c r="A268" s="166">
        <f t="shared" si="22"/>
        <v>41273</v>
      </c>
      <c r="B268" s="165">
        <f t="shared" si="22"/>
        <v>41269</v>
      </c>
      <c r="C268" s="20">
        <v>0.81721428571428578</v>
      </c>
      <c r="E268" s="41">
        <v>3</v>
      </c>
      <c r="F268" s="41">
        <v>-3.225806451612911</v>
      </c>
      <c r="G268" s="41">
        <v>30.434782608695656</v>
      </c>
      <c r="H268" s="35">
        <v>245.16428571428571</v>
      </c>
      <c r="I268" s="41"/>
      <c r="J268" s="41">
        <v>6</v>
      </c>
      <c r="K268" s="41">
        <v>0</v>
      </c>
      <c r="L268" s="41">
        <v>7.1428571428571388</v>
      </c>
      <c r="M268" s="41">
        <v>490.32857142857142</v>
      </c>
      <c r="N268" s="41"/>
      <c r="O268" s="41">
        <v>2.7</v>
      </c>
      <c r="P268" s="41">
        <v>-3.5714285714285552</v>
      </c>
      <c r="Q268" s="41">
        <v>28.571428571428584</v>
      </c>
      <c r="R268" s="41">
        <v>220.64785714285716</v>
      </c>
      <c r="S268" s="41"/>
      <c r="T268" s="41">
        <v>4.7</v>
      </c>
      <c r="U268" s="41">
        <v>0</v>
      </c>
      <c r="V268" s="41">
        <v>-7.8431372549019613</v>
      </c>
      <c r="W268" s="41">
        <v>384.09071428571434</v>
      </c>
    </row>
    <row r="269" spans="1:23">
      <c r="A269" s="166">
        <f t="shared" si="22"/>
        <v>41280</v>
      </c>
      <c r="B269" s="165">
        <f t="shared" si="22"/>
        <v>41276</v>
      </c>
      <c r="C269" s="20">
        <v>0.81407142857142867</v>
      </c>
      <c r="E269" s="41">
        <v>3.1</v>
      </c>
      <c r="F269" s="41">
        <v>3.3333333333333428</v>
      </c>
      <c r="G269" s="41">
        <v>34.782608695652186</v>
      </c>
      <c r="H269" s="35">
        <v>252.36214285714289</v>
      </c>
      <c r="I269" s="41"/>
      <c r="J269" s="41">
        <v>6</v>
      </c>
      <c r="K269" s="41">
        <v>0</v>
      </c>
      <c r="L269" s="41">
        <v>7.1428571428571388</v>
      </c>
      <c r="M269" s="41">
        <v>488.44285714285718</v>
      </c>
      <c r="N269" s="41"/>
      <c r="O269" s="41">
        <v>2.8</v>
      </c>
      <c r="P269" s="41">
        <v>3.7037037037036953</v>
      </c>
      <c r="Q269" s="41">
        <v>33.333333333333314</v>
      </c>
      <c r="R269" s="41">
        <v>227.94000000000003</v>
      </c>
      <c r="S269" s="41"/>
      <c r="T269" s="41">
        <v>4.7</v>
      </c>
      <c r="U269" s="41">
        <v>0</v>
      </c>
      <c r="V269" s="41">
        <v>-7.8431372549019613</v>
      </c>
      <c r="W269" s="41">
        <v>382.6135714285715</v>
      </c>
    </row>
    <row r="270" spans="1:23">
      <c r="A270" s="166">
        <f t="shared" ref="A270:B270" si="23">(A269+7)</f>
        <v>41287</v>
      </c>
      <c r="B270" s="165">
        <f t="shared" si="23"/>
        <v>41283</v>
      </c>
      <c r="C270" s="20">
        <v>0.81673571428571434</v>
      </c>
      <c r="E270" s="41">
        <v>3.3</v>
      </c>
      <c r="F270" s="41">
        <v>6.4516129032257936</v>
      </c>
      <c r="G270" s="41">
        <v>31.999999999999972</v>
      </c>
      <c r="H270" s="35">
        <v>269.5227857142857</v>
      </c>
      <c r="I270" s="41"/>
      <c r="J270" s="41">
        <v>6.3</v>
      </c>
      <c r="K270" s="41">
        <v>5</v>
      </c>
      <c r="L270" s="41">
        <v>14.545454545454547</v>
      </c>
      <c r="M270" s="41">
        <v>514.54349999999999</v>
      </c>
      <c r="N270" s="41"/>
      <c r="O270" s="41">
        <v>3.1</v>
      </c>
      <c r="P270" s="41">
        <v>10.714285714285722</v>
      </c>
      <c r="Q270" s="41">
        <v>34.782608695652186</v>
      </c>
      <c r="R270" s="41">
        <v>253.18807142857148</v>
      </c>
      <c r="S270" s="41"/>
      <c r="T270" s="41">
        <v>5</v>
      </c>
      <c r="U270" s="41">
        <v>6.3829787234042499</v>
      </c>
      <c r="V270" s="41">
        <v>0</v>
      </c>
      <c r="W270" s="41">
        <v>408.36785714285719</v>
      </c>
    </row>
    <row r="271" spans="1:23">
      <c r="A271" s="166">
        <f t="shared" ref="A271:B271" si="24">(A270+7)</f>
        <v>41294</v>
      </c>
      <c r="B271" s="165">
        <f t="shared" si="24"/>
        <v>41290</v>
      </c>
      <c r="C271" s="20">
        <v>0.83189285714285721</v>
      </c>
      <c r="E271" s="41">
        <v>3.6</v>
      </c>
      <c r="F271" s="41">
        <v>9.0909090909091077</v>
      </c>
      <c r="G271" s="41">
        <v>33.333333333333314</v>
      </c>
      <c r="H271" s="35">
        <v>299.48142857142858</v>
      </c>
      <c r="I271" s="41"/>
      <c r="J271" s="41">
        <v>6.4</v>
      </c>
      <c r="K271" s="41">
        <v>1.5873015873016101</v>
      </c>
      <c r="L271" s="41">
        <v>12.280701754385959</v>
      </c>
      <c r="M271" s="41">
        <v>532.4114285714287</v>
      </c>
      <c r="N271" s="41"/>
      <c r="O271" s="41">
        <v>3.4</v>
      </c>
      <c r="P271" s="41">
        <v>9.6774193548387046</v>
      </c>
      <c r="Q271" s="41">
        <v>30.769230769230774</v>
      </c>
      <c r="R271" s="41">
        <v>282.84357142857147</v>
      </c>
      <c r="S271" s="41"/>
      <c r="T271" s="41">
        <v>5.0999999999999996</v>
      </c>
      <c r="U271" s="41">
        <v>2</v>
      </c>
      <c r="V271" s="41">
        <v>2</v>
      </c>
      <c r="W271" s="41">
        <v>424.26535714285717</v>
      </c>
    </row>
    <row r="272" spans="1:23">
      <c r="A272" s="166">
        <f t="shared" ref="A272:B272" si="25">(A271+7)</f>
        <v>41301</v>
      </c>
      <c r="B272" s="165">
        <f t="shared" si="25"/>
        <v>41297</v>
      </c>
      <c r="C272" s="20">
        <v>0.84332142857142856</v>
      </c>
      <c r="E272" s="41">
        <v>3.6</v>
      </c>
      <c r="F272" s="41">
        <v>0</v>
      </c>
      <c r="G272" s="41">
        <v>33.333333333333314</v>
      </c>
      <c r="H272" s="35">
        <v>303.59571428571428</v>
      </c>
      <c r="I272" s="41"/>
      <c r="J272" s="41">
        <v>6.3</v>
      </c>
      <c r="K272" s="41">
        <v>-1.5625000000000142</v>
      </c>
      <c r="L272" s="41">
        <v>10.526315789473671</v>
      </c>
      <c r="M272" s="41">
        <v>531.29250000000002</v>
      </c>
      <c r="N272" s="41"/>
      <c r="O272" s="41">
        <v>3.4</v>
      </c>
      <c r="P272" s="41">
        <v>0</v>
      </c>
      <c r="Q272" s="41">
        <v>30.769230769230774</v>
      </c>
      <c r="R272" s="41">
        <v>286.72928571428571</v>
      </c>
      <c r="S272" s="41"/>
      <c r="T272" s="41">
        <v>5</v>
      </c>
      <c r="U272" s="41">
        <v>-1.9607843137254832</v>
      </c>
      <c r="V272" s="41">
        <v>0</v>
      </c>
      <c r="W272" s="41">
        <v>421.66071428571428</v>
      </c>
    </row>
    <row r="273" spans="1:23">
      <c r="A273" s="166">
        <f t="shared" ref="A273:B273" si="26">(A272+7)</f>
        <v>41308</v>
      </c>
      <c r="B273" s="165">
        <f t="shared" si="26"/>
        <v>41304</v>
      </c>
      <c r="C273" s="20">
        <v>0.85688571428571425</v>
      </c>
      <c r="E273" s="41">
        <v>3.5</v>
      </c>
      <c r="F273" s="41">
        <v>-2.7777777777777857</v>
      </c>
      <c r="G273" s="41">
        <v>34.615384615384613</v>
      </c>
      <c r="H273" s="35">
        <v>299.90999999999997</v>
      </c>
      <c r="I273" s="41"/>
      <c r="J273" s="41">
        <v>6</v>
      </c>
      <c r="K273" s="41">
        <v>-4.7619047619047592</v>
      </c>
      <c r="L273" s="41">
        <v>6.1946902654867131</v>
      </c>
      <c r="M273" s="41">
        <v>514.1314285714285</v>
      </c>
      <c r="N273" s="41"/>
      <c r="O273" s="41">
        <v>3.4</v>
      </c>
      <c r="P273" s="41">
        <v>0</v>
      </c>
      <c r="Q273" s="41">
        <v>36</v>
      </c>
      <c r="R273" s="41">
        <v>291.34114285714287</v>
      </c>
      <c r="S273" s="41"/>
      <c r="T273" s="41">
        <v>4.8</v>
      </c>
      <c r="U273" s="41">
        <v>-4</v>
      </c>
      <c r="V273" s="41">
        <v>-3.0303030303030454</v>
      </c>
      <c r="W273" s="41">
        <v>411.30514285714287</v>
      </c>
    </row>
    <row r="274" spans="1:23">
      <c r="A274" s="166">
        <f t="shared" ref="A274:B274" si="27">(A273+7)</f>
        <v>41315</v>
      </c>
      <c r="B274" s="165">
        <f t="shared" si="27"/>
        <v>41311</v>
      </c>
      <c r="C274" s="20">
        <v>0.85738571428571431</v>
      </c>
      <c r="E274" s="41">
        <v>3.6</v>
      </c>
      <c r="F274" s="41">
        <v>2.8571428571428754</v>
      </c>
      <c r="G274" s="41">
        <v>20</v>
      </c>
      <c r="H274" s="35">
        <v>308.65885714285713</v>
      </c>
      <c r="I274" s="41"/>
      <c r="J274" s="41">
        <v>5.9</v>
      </c>
      <c r="K274" s="41">
        <v>-1.6666666666666572</v>
      </c>
      <c r="L274" s="41">
        <v>5.3571428571428612</v>
      </c>
      <c r="M274" s="41">
        <v>505.85757142857142</v>
      </c>
      <c r="N274" s="41"/>
      <c r="O274" s="41">
        <v>3.5</v>
      </c>
      <c r="P274" s="41">
        <v>2.9411764705882462</v>
      </c>
      <c r="Q274" s="41">
        <v>16.666666666666671</v>
      </c>
      <c r="R274" s="41">
        <v>300.08500000000004</v>
      </c>
      <c r="S274" s="41"/>
      <c r="T274" s="41">
        <v>4.8</v>
      </c>
      <c r="U274" s="41">
        <v>0</v>
      </c>
      <c r="V274" s="41">
        <v>-2.0408163265306314</v>
      </c>
      <c r="W274" s="41">
        <v>411.54514285714282</v>
      </c>
    </row>
    <row r="275" spans="1:23">
      <c r="A275" s="166">
        <f t="shared" ref="A275:B275" si="28">(A274+7)</f>
        <v>41322</v>
      </c>
      <c r="B275" s="165">
        <f t="shared" si="28"/>
        <v>41318</v>
      </c>
      <c r="C275" s="20">
        <v>0.85822142857142869</v>
      </c>
      <c r="E275" s="41">
        <v>3.6</v>
      </c>
      <c r="F275" s="41">
        <v>0</v>
      </c>
      <c r="G275" s="41">
        <v>9.0909090909091077</v>
      </c>
      <c r="H275" s="35">
        <v>308.95971428571431</v>
      </c>
      <c r="I275" s="41"/>
      <c r="J275" s="41">
        <v>5.9</v>
      </c>
      <c r="K275" s="41">
        <v>0</v>
      </c>
      <c r="L275" s="41">
        <v>8.2568807339449535</v>
      </c>
      <c r="M275" s="41">
        <v>506.35064285714293</v>
      </c>
      <c r="N275" s="41"/>
      <c r="O275" s="41">
        <v>3.5</v>
      </c>
      <c r="P275" s="41">
        <v>0</v>
      </c>
      <c r="Q275" s="41">
        <v>9.375</v>
      </c>
      <c r="R275" s="41">
        <v>300.37750000000005</v>
      </c>
      <c r="S275" s="41"/>
      <c r="T275" s="41">
        <v>4.8</v>
      </c>
      <c r="U275" s="41">
        <v>0</v>
      </c>
      <c r="V275" s="41">
        <v>1.0526315789473699</v>
      </c>
      <c r="W275" s="41">
        <v>411.94628571428575</v>
      </c>
    </row>
    <row r="276" spans="1:23">
      <c r="A276" s="166">
        <f t="shared" ref="A276:B276" si="29">(A275+7)</f>
        <v>41329</v>
      </c>
      <c r="B276" s="165">
        <f t="shared" si="29"/>
        <v>41325</v>
      </c>
      <c r="C276" s="20">
        <v>0.86385714285714277</v>
      </c>
      <c r="E276" s="41">
        <v>3.4</v>
      </c>
      <c r="F276" s="41">
        <v>-5.5555555555555571</v>
      </c>
      <c r="G276" s="41">
        <v>17.241379310344811</v>
      </c>
      <c r="H276" s="35">
        <v>293.71142857142854</v>
      </c>
      <c r="I276" s="41"/>
      <c r="J276" s="41">
        <v>5.9</v>
      </c>
      <c r="K276" s="41">
        <v>0</v>
      </c>
      <c r="L276" s="41">
        <v>10.280373831775719</v>
      </c>
      <c r="M276" s="41">
        <v>509.67571428571421</v>
      </c>
      <c r="N276" s="41"/>
      <c r="O276" s="41">
        <v>3.3</v>
      </c>
      <c r="P276" s="41">
        <v>-5.7142857142857224</v>
      </c>
      <c r="Q276" s="41">
        <v>17.857142857142861</v>
      </c>
      <c r="R276" s="41">
        <v>285.07285714285706</v>
      </c>
      <c r="S276" s="41"/>
      <c r="T276" s="41">
        <v>4.8</v>
      </c>
      <c r="U276" s="41">
        <v>0</v>
      </c>
      <c r="V276" s="41">
        <v>2.1276595744680833</v>
      </c>
      <c r="W276" s="41">
        <v>414.65142857142848</v>
      </c>
    </row>
    <row r="277" spans="1:23">
      <c r="A277" s="166">
        <f t="shared" ref="A277:B277" si="30">(A276+7)</f>
        <v>41336</v>
      </c>
      <c r="B277" s="165">
        <f t="shared" si="30"/>
        <v>41332</v>
      </c>
      <c r="C277" s="20">
        <v>0.86581428571428576</v>
      </c>
      <c r="E277" s="41">
        <v>3.3</v>
      </c>
      <c r="F277" s="41">
        <v>-2.941176470588232</v>
      </c>
      <c r="G277" s="41">
        <v>22.222222222222214</v>
      </c>
      <c r="H277" s="35">
        <v>285.71871428571427</v>
      </c>
      <c r="I277" s="41"/>
      <c r="J277" s="41">
        <v>5.8</v>
      </c>
      <c r="K277" s="41">
        <v>-1.6949152542373014</v>
      </c>
      <c r="L277" s="41">
        <v>7.4074074074073906</v>
      </c>
      <c r="M277" s="41">
        <v>502.17228571428575</v>
      </c>
      <c r="N277" s="41"/>
      <c r="O277" s="41">
        <v>3.2</v>
      </c>
      <c r="P277" s="41">
        <v>-3.030303030303017</v>
      </c>
      <c r="Q277" s="41">
        <v>23.07692307692308</v>
      </c>
      <c r="R277" s="41">
        <v>277.06057142857151</v>
      </c>
      <c r="S277" s="41"/>
      <c r="T277" s="41">
        <v>4.7</v>
      </c>
      <c r="U277" s="41">
        <v>-2.0833333333333286</v>
      </c>
      <c r="V277" s="41">
        <v>-2.0833333333333286</v>
      </c>
      <c r="W277" s="41">
        <v>406.93271428571433</v>
      </c>
    </row>
    <row r="278" spans="1:23">
      <c r="A278" s="166">
        <f t="shared" ref="A278:B278" si="31">(A277+7)</f>
        <v>41343</v>
      </c>
      <c r="B278" s="165">
        <f t="shared" si="31"/>
        <v>41339</v>
      </c>
      <c r="C278" s="20">
        <v>0.86570000000000014</v>
      </c>
      <c r="E278" s="41">
        <v>3.8</v>
      </c>
      <c r="F278" s="41">
        <v>15.151515151515156</v>
      </c>
      <c r="G278" s="41">
        <v>46.153846153846132</v>
      </c>
      <c r="H278" s="35">
        <v>328.96600000000007</v>
      </c>
      <c r="I278" s="41"/>
      <c r="J278" s="41">
        <v>6.2</v>
      </c>
      <c r="K278" s="41">
        <v>6.8965517241379501</v>
      </c>
      <c r="L278" s="41">
        <v>6.8965517241379501</v>
      </c>
      <c r="M278" s="41">
        <v>536.73400000000015</v>
      </c>
      <c r="N278" s="41"/>
      <c r="O278" s="41">
        <v>3.7</v>
      </c>
      <c r="P278" s="41">
        <v>15.625</v>
      </c>
      <c r="Q278" s="41">
        <v>48</v>
      </c>
      <c r="R278" s="41">
        <v>320.30900000000003</v>
      </c>
      <c r="S278" s="41"/>
      <c r="T278" s="41">
        <v>4.9000000000000004</v>
      </c>
      <c r="U278" s="41">
        <v>4.2553191489361808</v>
      </c>
      <c r="V278" s="41">
        <v>0</v>
      </c>
      <c r="W278" s="41">
        <v>424.1930000000001</v>
      </c>
    </row>
    <row r="279" spans="1:23">
      <c r="A279" s="166">
        <f t="shared" ref="A279:B279" si="32">(A278+7)</f>
        <v>41350</v>
      </c>
      <c r="B279" s="165">
        <f t="shared" si="32"/>
        <v>41346</v>
      </c>
      <c r="C279" s="20">
        <v>0.86887857142857139</v>
      </c>
      <c r="E279" s="41">
        <v>3.8</v>
      </c>
      <c r="F279" s="41">
        <v>0</v>
      </c>
      <c r="G279" s="41">
        <v>58.333333333333314</v>
      </c>
      <c r="H279" s="35">
        <v>330.17385714285712</v>
      </c>
      <c r="I279" s="41"/>
      <c r="J279" s="41">
        <v>6.2</v>
      </c>
      <c r="K279" s="41">
        <v>0</v>
      </c>
      <c r="L279" s="41">
        <v>6.8965517241379501</v>
      </c>
      <c r="M279" s="41">
        <v>538.70471428571432</v>
      </c>
      <c r="N279" s="41"/>
      <c r="O279" s="41">
        <v>3.7</v>
      </c>
      <c r="P279" s="41">
        <v>0</v>
      </c>
      <c r="Q279" s="41">
        <v>54.166666666666686</v>
      </c>
      <c r="R279" s="41">
        <v>321.48507142857142</v>
      </c>
      <c r="S279" s="41"/>
      <c r="T279" s="41">
        <v>4.9000000000000004</v>
      </c>
      <c r="U279" s="41">
        <v>0</v>
      </c>
      <c r="V279" s="41">
        <v>0</v>
      </c>
      <c r="W279" s="41">
        <v>425.75049999999999</v>
      </c>
    </row>
    <row r="280" spans="1:23">
      <c r="A280" s="166">
        <f t="shared" ref="A280:B280" si="33">(A279+7)</f>
        <v>41357</v>
      </c>
      <c r="B280" s="165">
        <f t="shared" si="33"/>
        <v>41353</v>
      </c>
      <c r="C280" s="20">
        <v>0.85550000000000004</v>
      </c>
      <c r="E280" s="41">
        <v>3.8</v>
      </c>
      <c r="F280" s="41">
        <v>0</v>
      </c>
      <c r="G280" s="41">
        <v>65.217391304347814</v>
      </c>
      <c r="H280" s="35">
        <v>325.09000000000003</v>
      </c>
      <c r="I280" s="41"/>
      <c r="J280" s="41">
        <v>6.4</v>
      </c>
      <c r="K280" s="41">
        <v>3.2258064516128968</v>
      </c>
      <c r="L280" s="41">
        <v>10.34482758620689</v>
      </c>
      <c r="M280" s="41">
        <v>547.5200000000001</v>
      </c>
      <c r="N280" s="41"/>
      <c r="O280" s="41">
        <v>3.7</v>
      </c>
      <c r="P280" s="41">
        <v>0</v>
      </c>
      <c r="Q280" s="41">
        <v>60.86956521739134</v>
      </c>
      <c r="R280" s="41">
        <v>316.53500000000003</v>
      </c>
      <c r="S280" s="41"/>
      <c r="T280" s="41">
        <v>5.2</v>
      </c>
      <c r="U280" s="41">
        <v>6.1224489795918373</v>
      </c>
      <c r="V280" s="41">
        <v>6.1224489795918373</v>
      </c>
      <c r="W280" s="41">
        <v>444.86000000000007</v>
      </c>
    </row>
    <row r="281" spans="1:23">
      <c r="A281" s="166">
        <f t="shared" ref="A281:B281" si="34">(A280+7)</f>
        <v>41364</v>
      </c>
      <c r="B281" s="165">
        <f t="shared" si="34"/>
        <v>41360</v>
      </c>
      <c r="C281" s="20">
        <v>0.84790714285714286</v>
      </c>
      <c r="E281" s="41">
        <v>3.4</v>
      </c>
      <c r="F281" s="41">
        <v>-10.526315789473685</v>
      </c>
      <c r="G281" s="41">
        <v>54.545454545454533</v>
      </c>
      <c r="H281" s="35">
        <v>288.2884285714286</v>
      </c>
      <c r="I281" s="41"/>
      <c r="J281" s="41">
        <v>6.6</v>
      </c>
      <c r="K281" s="41">
        <v>3.1249999999999716</v>
      </c>
      <c r="L281" s="41">
        <v>13.793103448275872</v>
      </c>
      <c r="M281" s="41">
        <v>559.6187142857143</v>
      </c>
      <c r="N281" s="41"/>
      <c r="O281" s="41">
        <v>3.3</v>
      </c>
      <c r="P281" s="41">
        <v>-10.810810810810821</v>
      </c>
      <c r="Q281" s="41">
        <v>57.14285714285711</v>
      </c>
      <c r="R281" s="41">
        <v>279.80935714285715</v>
      </c>
      <c r="S281" s="41"/>
      <c r="T281" s="41">
        <v>5.6</v>
      </c>
      <c r="U281" s="41">
        <v>7.6923076923076934</v>
      </c>
      <c r="V281" s="41">
        <v>14.285714285714278</v>
      </c>
      <c r="W281" s="41">
        <v>474.82799999999992</v>
      </c>
    </row>
    <row r="282" spans="1:23">
      <c r="A282" s="166">
        <f t="shared" ref="A282:B282" si="35">(A281+7)</f>
        <v>41371</v>
      </c>
      <c r="B282" s="165">
        <f t="shared" si="35"/>
        <v>41367</v>
      </c>
      <c r="C282" s="20">
        <v>0.84745000000000004</v>
      </c>
      <c r="E282" s="41">
        <v>3.4</v>
      </c>
      <c r="F282" s="41">
        <v>0</v>
      </c>
      <c r="G282" s="41">
        <v>54.545454545454533</v>
      </c>
      <c r="H282" s="35">
        <v>288.13300000000004</v>
      </c>
      <c r="I282" s="41"/>
      <c r="J282" s="41">
        <v>6.7</v>
      </c>
      <c r="K282" s="41">
        <v>1.5151515151515156</v>
      </c>
      <c r="L282" s="41">
        <v>6.3492063492063551</v>
      </c>
      <c r="M282" s="41">
        <v>567.79150000000004</v>
      </c>
      <c r="N282" s="41"/>
      <c r="O282" s="41">
        <v>3.2</v>
      </c>
      <c r="P282" s="41">
        <v>-3.030303030303017</v>
      </c>
      <c r="Q282" s="41">
        <v>52.38095238095238</v>
      </c>
      <c r="R282" s="41">
        <v>271.18400000000003</v>
      </c>
      <c r="S282" s="41"/>
      <c r="T282" s="41">
        <v>5.7</v>
      </c>
      <c r="U282" s="41">
        <v>1.785714285714306</v>
      </c>
      <c r="V282" s="41">
        <v>9.6153846153846274</v>
      </c>
      <c r="W282" s="41">
        <v>483.04650000000004</v>
      </c>
    </row>
    <row r="283" spans="1:23">
      <c r="A283" s="166">
        <f t="shared" ref="A283:B283" si="36">(A282+7)</f>
        <v>41378</v>
      </c>
      <c r="B283" s="165">
        <f t="shared" si="36"/>
        <v>41374</v>
      </c>
      <c r="C283" s="20">
        <v>0.85114285714285731</v>
      </c>
      <c r="E283" s="41">
        <v>3.4</v>
      </c>
      <c r="F283" s="41">
        <v>0</v>
      </c>
      <c r="G283" s="41">
        <v>41.666666666666686</v>
      </c>
      <c r="H283" s="35">
        <v>289.38857142857148</v>
      </c>
      <c r="I283" s="41"/>
      <c r="J283" s="41">
        <v>6.7</v>
      </c>
      <c r="K283" s="41">
        <v>0</v>
      </c>
      <c r="L283" s="41">
        <v>6.3492063492063551</v>
      </c>
      <c r="M283" s="41">
        <v>570.26571428571447</v>
      </c>
      <c r="N283" s="41"/>
      <c r="O283" s="41">
        <v>3.1</v>
      </c>
      <c r="P283" s="41">
        <v>-3.125</v>
      </c>
      <c r="Q283" s="41">
        <v>40.909090909090907</v>
      </c>
      <c r="R283" s="41">
        <v>263.85428571428577</v>
      </c>
      <c r="S283" s="41"/>
      <c r="T283" s="41">
        <v>5.7</v>
      </c>
      <c r="U283" s="41">
        <v>0</v>
      </c>
      <c r="V283" s="41">
        <v>9.6153846153846274</v>
      </c>
      <c r="W283" s="41">
        <v>485.15142857142865</v>
      </c>
    </row>
    <row r="284" spans="1:23">
      <c r="A284" s="166">
        <f t="shared" ref="A284:B284" si="37">(A283+7)</f>
        <v>41385</v>
      </c>
      <c r="B284" s="165">
        <f t="shared" si="37"/>
        <v>41381</v>
      </c>
      <c r="C284" s="20">
        <v>0.85491428571428574</v>
      </c>
      <c r="E284" s="41">
        <v>3.3</v>
      </c>
      <c r="F284" s="41">
        <v>-2.941176470588232</v>
      </c>
      <c r="G284" s="41">
        <v>31.999999999999972</v>
      </c>
      <c r="H284" s="35">
        <v>282.12171428571429</v>
      </c>
      <c r="I284" s="41"/>
      <c r="J284" s="41">
        <v>6.7</v>
      </c>
      <c r="K284" s="41">
        <v>0</v>
      </c>
      <c r="L284" s="41">
        <v>6.3492063492063551</v>
      </c>
      <c r="M284" s="41">
        <v>572.79257142857148</v>
      </c>
      <c r="N284" s="41"/>
      <c r="O284" s="41">
        <v>3.1</v>
      </c>
      <c r="P284" s="41">
        <v>0</v>
      </c>
      <c r="Q284" s="41">
        <v>34.782608695652186</v>
      </c>
      <c r="R284" s="41">
        <v>265.02342857142855</v>
      </c>
      <c r="S284" s="41"/>
      <c r="T284" s="41">
        <v>5.7</v>
      </c>
      <c r="U284" s="41">
        <v>0</v>
      </c>
      <c r="V284" s="41">
        <v>9.6153846153846274</v>
      </c>
      <c r="W284" s="41">
        <v>487.30114285714291</v>
      </c>
    </row>
    <row r="285" spans="1:23">
      <c r="A285" s="166">
        <f t="shared" ref="A285:B285" si="38">(A284+7)</f>
        <v>41392</v>
      </c>
      <c r="B285" s="165">
        <f t="shared" si="38"/>
        <v>41388</v>
      </c>
      <c r="C285" s="20">
        <v>0.84866428571428565</v>
      </c>
      <c r="E285" s="41">
        <v>3.2</v>
      </c>
      <c r="F285" s="41">
        <v>-3.030303030303017</v>
      </c>
      <c r="G285" s="41">
        <v>23.07692307692308</v>
      </c>
      <c r="H285" s="35">
        <v>271.57257142857139</v>
      </c>
      <c r="I285" s="41"/>
      <c r="J285" s="41">
        <v>6.7</v>
      </c>
      <c r="K285" s="41">
        <v>0</v>
      </c>
      <c r="L285" s="41">
        <v>6.3492063492063551</v>
      </c>
      <c r="M285" s="41">
        <v>568.60507142857136</v>
      </c>
      <c r="N285" s="41"/>
      <c r="O285" s="41">
        <v>2.9</v>
      </c>
      <c r="P285" s="41">
        <v>-6.4516129032258078</v>
      </c>
      <c r="Q285" s="41">
        <v>26.08695652173914</v>
      </c>
      <c r="R285" s="41">
        <v>246.11264285714282</v>
      </c>
      <c r="S285" s="41"/>
      <c r="T285" s="41">
        <v>5.7</v>
      </c>
      <c r="U285" s="41">
        <v>0</v>
      </c>
      <c r="V285" s="41">
        <v>9.6153846153846274</v>
      </c>
      <c r="W285" s="41">
        <v>483.73864285714285</v>
      </c>
    </row>
    <row r="286" spans="1:23">
      <c r="A286" s="166">
        <f t="shared" ref="A286:B286" si="39">(A285+7)</f>
        <v>41399</v>
      </c>
      <c r="B286" s="165">
        <f t="shared" si="39"/>
        <v>41395</v>
      </c>
      <c r="C286" s="20">
        <v>0.84362857142857128</v>
      </c>
      <c r="E286" s="41">
        <v>3</v>
      </c>
      <c r="F286" s="41">
        <v>-6.25</v>
      </c>
      <c r="G286" s="41">
        <v>11.1111111111111</v>
      </c>
      <c r="H286" s="35">
        <v>253.08857142857138</v>
      </c>
      <c r="I286" s="41"/>
      <c r="J286" s="41">
        <v>6.7</v>
      </c>
      <c r="K286" s="41">
        <v>0</v>
      </c>
      <c r="L286" s="41">
        <v>6.3492063492063551</v>
      </c>
      <c r="M286" s="41">
        <v>565.23114285714269</v>
      </c>
      <c r="N286" s="41"/>
      <c r="O286" s="41">
        <v>2.6</v>
      </c>
      <c r="P286" s="41">
        <v>-10.34482758620689</v>
      </c>
      <c r="Q286" s="41">
        <v>8.3333333333333428</v>
      </c>
      <c r="R286" s="41">
        <v>219.34342857142855</v>
      </c>
      <c r="S286" s="41"/>
      <c r="T286" s="41">
        <v>5.7</v>
      </c>
      <c r="U286" s="41">
        <v>0</v>
      </c>
      <c r="V286" s="41">
        <v>9.6153846153846274</v>
      </c>
      <c r="W286" s="41">
        <v>480.86828571428566</v>
      </c>
    </row>
    <row r="287" spans="1:23">
      <c r="A287" s="166">
        <f t="shared" ref="A287:B287" si="40">(A286+7)</f>
        <v>41406</v>
      </c>
      <c r="B287" s="165">
        <f t="shared" si="40"/>
        <v>41402</v>
      </c>
      <c r="C287" s="20">
        <v>0.84432142857142878</v>
      </c>
      <c r="E287" s="41">
        <v>3</v>
      </c>
      <c r="F287" s="41">
        <v>0</v>
      </c>
      <c r="G287" s="41">
        <v>7.1428571428571388</v>
      </c>
      <c r="H287" s="35">
        <v>253.29642857142863</v>
      </c>
      <c r="I287" s="41"/>
      <c r="J287" s="41">
        <v>6.7</v>
      </c>
      <c r="K287" s="41">
        <v>0</v>
      </c>
      <c r="L287" s="41">
        <v>4.6875</v>
      </c>
      <c r="M287" s="41">
        <v>565.69535714285723</v>
      </c>
      <c r="N287" s="41"/>
      <c r="O287" s="41">
        <v>2.9</v>
      </c>
      <c r="P287" s="41">
        <v>11.538461538461547</v>
      </c>
      <c r="Q287" s="41">
        <v>13.725490196078425</v>
      </c>
      <c r="R287" s="41">
        <v>244.85321428571436</v>
      </c>
      <c r="S287" s="41"/>
      <c r="T287" s="41">
        <v>5.7</v>
      </c>
      <c r="U287" s="41">
        <v>0</v>
      </c>
      <c r="V287" s="41">
        <v>7.5471698113207566</v>
      </c>
      <c r="W287" s="41">
        <v>481.26321428571447</v>
      </c>
    </row>
    <row r="288" spans="1:23">
      <c r="A288" s="166">
        <f t="shared" ref="A288:B288" si="41">(A287+7)</f>
        <v>41413</v>
      </c>
      <c r="B288" s="165">
        <f t="shared" si="41"/>
        <v>41409</v>
      </c>
      <c r="C288" s="20">
        <v>0.84542142857142877</v>
      </c>
      <c r="E288" s="41">
        <v>3.2</v>
      </c>
      <c r="F288" s="41">
        <v>6.6666666666666714</v>
      </c>
      <c r="G288" s="41">
        <v>14.285714285714306</v>
      </c>
      <c r="H288" s="35">
        <v>270.53485714285722</v>
      </c>
      <c r="I288" s="41"/>
      <c r="J288" s="41">
        <v>6.7</v>
      </c>
      <c r="K288" s="41">
        <v>0</v>
      </c>
      <c r="L288" s="41">
        <v>3.0769230769230944</v>
      </c>
      <c r="M288" s="41">
        <v>566.4323571428572</v>
      </c>
      <c r="N288" s="41"/>
      <c r="O288" s="41">
        <v>3.1</v>
      </c>
      <c r="P288" s="41">
        <v>6.8965517241379501</v>
      </c>
      <c r="Q288" s="41">
        <v>16.981132075471692</v>
      </c>
      <c r="R288" s="41">
        <v>262.08064285714295</v>
      </c>
      <c r="S288" s="41"/>
      <c r="T288" s="41">
        <v>5.7</v>
      </c>
      <c r="U288" s="41">
        <v>0</v>
      </c>
      <c r="V288" s="41">
        <v>5.5555555555555571</v>
      </c>
      <c r="W288" s="41">
        <v>481.89021428571442</v>
      </c>
    </row>
    <row r="289" spans="1:23">
      <c r="A289" s="166">
        <f t="shared" ref="A289:B289" si="42">(A288+7)</f>
        <v>41420</v>
      </c>
      <c r="B289" s="165">
        <f t="shared" si="42"/>
        <v>41416</v>
      </c>
      <c r="C289" s="20">
        <v>0.85202857142857158</v>
      </c>
      <c r="E289" s="41">
        <v>3</v>
      </c>
      <c r="F289" s="41">
        <v>-6.25</v>
      </c>
      <c r="G289" s="41">
        <v>7.1428571428571388</v>
      </c>
      <c r="H289" s="35">
        <v>255.60857142857145</v>
      </c>
      <c r="I289" s="41"/>
      <c r="J289" s="41">
        <v>6.7</v>
      </c>
      <c r="K289" s="41">
        <v>0</v>
      </c>
      <c r="L289" s="41">
        <v>1.5151515151515156</v>
      </c>
      <c r="M289" s="41">
        <v>570.85914285714296</v>
      </c>
      <c r="N289" s="41"/>
      <c r="O289" s="41">
        <v>2.9</v>
      </c>
      <c r="P289" s="41">
        <v>-6.4516129032258078</v>
      </c>
      <c r="Q289" s="41">
        <v>9.4339622641509351</v>
      </c>
      <c r="R289" s="41">
        <v>247.08828571428575</v>
      </c>
      <c r="S289" s="41"/>
      <c r="T289" s="41">
        <v>5.7</v>
      </c>
      <c r="U289" s="41">
        <v>0</v>
      </c>
      <c r="V289" s="41">
        <v>3.6363636363636402</v>
      </c>
      <c r="W289" s="41">
        <v>485.65628571428584</v>
      </c>
    </row>
    <row r="290" spans="1:23">
      <c r="A290" s="166">
        <f t="shared" ref="A290:B290" si="43">(A289+7)</f>
        <v>41427</v>
      </c>
      <c r="B290" s="165">
        <f t="shared" si="43"/>
        <v>41423</v>
      </c>
      <c r="C290" s="20">
        <v>0.85540000000000005</v>
      </c>
      <c r="E290" s="41">
        <v>3</v>
      </c>
      <c r="F290" s="41">
        <v>0</v>
      </c>
      <c r="G290" s="41">
        <v>25</v>
      </c>
      <c r="H290" s="35">
        <v>256.62</v>
      </c>
      <c r="I290" s="41"/>
      <c r="J290" s="41">
        <v>6.7</v>
      </c>
      <c r="K290" s="41">
        <v>0</v>
      </c>
      <c r="L290" s="41">
        <v>-1.470588235294116</v>
      </c>
      <c r="M290" s="41">
        <v>573.11800000000005</v>
      </c>
      <c r="N290" s="41"/>
      <c r="O290" s="41">
        <v>2.9</v>
      </c>
      <c r="P290" s="41">
        <v>0</v>
      </c>
      <c r="Q290" s="41">
        <v>26.08695652173914</v>
      </c>
      <c r="R290" s="41">
        <v>248.06599999999997</v>
      </c>
      <c r="S290" s="41"/>
      <c r="T290" s="41">
        <v>5.7</v>
      </c>
      <c r="U290" s="41">
        <v>0</v>
      </c>
      <c r="V290" s="41">
        <v>0</v>
      </c>
      <c r="W290" s="41">
        <v>487.57800000000009</v>
      </c>
    </row>
    <row r="291" spans="1:23">
      <c r="A291" s="166">
        <f t="shared" ref="A291:B291" si="44">(A290+7)</f>
        <v>41434</v>
      </c>
      <c r="B291" s="165">
        <f t="shared" si="44"/>
        <v>41430</v>
      </c>
      <c r="C291" s="20">
        <v>0.85200000000000009</v>
      </c>
      <c r="E291" s="41">
        <v>2.9</v>
      </c>
      <c r="F291" s="41">
        <v>-3.3333333333333286</v>
      </c>
      <c r="G291" s="41">
        <v>20.833333333333329</v>
      </c>
      <c r="H291" s="35">
        <v>247.08</v>
      </c>
      <c r="I291" s="41"/>
      <c r="J291" s="41">
        <v>6.7</v>
      </c>
      <c r="K291" s="41">
        <v>0</v>
      </c>
      <c r="L291" s="41">
        <v>-1.470588235294116</v>
      </c>
      <c r="M291" s="41">
        <v>570.84000000000015</v>
      </c>
      <c r="N291" s="41"/>
      <c r="O291" s="41">
        <v>2.7</v>
      </c>
      <c r="P291" s="41">
        <v>-6.8965517241379217</v>
      </c>
      <c r="Q291" s="41">
        <v>17.391304347826093</v>
      </c>
      <c r="R291" s="41">
        <v>230.04000000000002</v>
      </c>
      <c r="S291" s="41"/>
      <c r="T291" s="41">
        <v>5.7</v>
      </c>
      <c r="U291" s="41">
        <v>0</v>
      </c>
      <c r="V291" s="41">
        <v>0</v>
      </c>
      <c r="W291" s="41">
        <v>485.6400000000001</v>
      </c>
    </row>
    <row r="292" spans="1:23">
      <c r="A292" s="166">
        <f t="shared" ref="A292:B292" si="45">(A291+7)</f>
        <v>41441</v>
      </c>
      <c r="B292" s="165">
        <f t="shared" si="45"/>
        <v>41437</v>
      </c>
      <c r="C292" s="20">
        <v>0.85090714285714275</v>
      </c>
      <c r="E292" s="41">
        <v>3</v>
      </c>
      <c r="F292" s="41">
        <v>3.448275862068968</v>
      </c>
      <c r="G292" s="41">
        <v>20</v>
      </c>
      <c r="H292" s="35">
        <v>255.27214285714282</v>
      </c>
      <c r="I292" s="41"/>
      <c r="J292" s="41">
        <v>6.6</v>
      </c>
      <c r="K292" s="41">
        <v>-1.4925373134328339</v>
      </c>
      <c r="L292" s="41">
        <v>-2.941176470588232</v>
      </c>
      <c r="M292" s="41">
        <v>561.59871428571421</v>
      </c>
      <c r="N292" s="41"/>
      <c r="O292" s="41">
        <v>2.8</v>
      </c>
      <c r="P292" s="41">
        <v>3.7037037037036953</v>
      </c>
      <c r="Q292" s="41">
        <v>16.666666666666671</v>
      </c>
      <c r="R292" s="41">
        <v>238.25399999999996</v>
      </c>
      <c r="S292" s="41"/>
      <c r="T292" s="41">
        <v>5.6</v>
      </c>
      <c r="U292" s="41">
        <v>-1.7543859649122879</v>
      </c>
      <c r="V292" s="41">
        <v>-1.7543859649122879</v>
      </c>
      <c r="W292" s="41">
        <v>476.50799999999992</v>
      </c>
    </row>
    <row r="293" spans="1:23">
      <c r="A293" s="166">
        <f t="shared" ref="A293:B293" si="46">(A292+7)</f>
        <v>41448</v>
      </c>
      <c r="B293" s="165">
        <f t="shared" si="46"/>
        <v>41444</v>
      </c>
      <c r="C293" s="20">
        <v>0.85316428571428571</v>
      </c>
      <c r="E293" s="41">
        <v>3</v>
      </c>
      <c r="F293" s="41">
        <v>0</v>
      </c>
      <c r="G293" s="41">
        <v>20</v>
      </c>
      <c r="H293" s="35">
        <v>255.94928571428574</v>
      </c>
      <c r="I293" s="41"/>
      <c r="J293" s="41">
        <v>6.6</v>
      </c>
      <c r="K293" s="41">
        <v>0</v>
      </c>
      <c r="L293" s="41">
        <v>-2.941176470588232</v>
      </c>
      <c r="M293" s="41">
        <v>563.08842857142849</v>
      </c>
      <c r="N293" s="41"/>
      <c r="O293" s="41">
        <v>2.8</v>
      </c>
      <c r="P293" s="41">
        <v>0</v>
      </c>
      <c r="Q293" s="41">
        <v>16.666666666666671</v>
      </c>
      <c r="R293" s="41">
        <v>238.88599999999997</v>
      </c>
      <c r="S293" s="41"/>
      <c r="T293" s="41">
        <v>5.6</v>
      </c>
      <c r="U293" s="41">
        <v>0</v>
      </c>
      <c r="V293" s="41">
        <v>-1.7543859649122879</v>
      </c>
      <c r="W293" s="41">
        <v>477.77199999999993</v>
      </c>
    </row>
    <row r="294" spans="1:23">
      <c r="A294" s="166">
        <f t="shared" ref="A294:B294" si="47">(A293+7)</f>
        <v>41455</v>
      </c>
      <c r="B294" s="165">
        <f t="shared" si="47"/>
        <v>41451</v>
      </c>
      <c r="C294" s="20">
        <v>0.85267857142857129</v>
      </c>
      <c r="E294" s="41">
        <v>2.8</v>
      </c>
      <c r="F294" s="41">
        <v>-6.6666666666666714</v>
      </c>
      <c r="G294" s="41">
        <v>11.999999999999986</v>
      </c>
      <c r="H294" s="35">
        <v>238.74999999999994</v>
      </c>
      <c r="I294" s="41"/>
      <c r="J294" s="41">
        <v>6.6</v>
      </c>
      <c r="K294" s="41">
        <v>0</v>
      </c>
      <c r="L294" s="41">
        <v>-2.941176470588232</v>
      </c>
      <c r="M294" s="41">
        <v>562.767857142857</v>
      </c>
      <c r="N294" s="41"/>
      <c r="O294" s="41">
        <v>2.6</v>
      </c>
      <c r="P294" s="41">
        <v>-7.1428571428571246</v>
      </c>
      <c r="Q294" s="41">
        <v>8.3333333333333428</v>
      </c>
      <c r="R294" s="41">
        <v>221.69642857142856</v>
      </c>
      <c r="S294" s="41"/>
      <c r="T294" s="41">
        <v>5.6</v>
      </c>
      <c r="U294" s="41">
        <v>0</v>
      </c>
      <c r="V294" s="41">
        <v>-1.7543859649122879</v>
      </c>
      <c r="W294" s="41">
        <v>477.49999999999989</v>
      </c>
    </row>
    <row r="295" spans="1:23">
      <c r="A295" s="166">
        <f t="shared" ref="A295:B295" si="48">(A294+7)</f>
        <v>41462</v>
      </c>
      <c r="B295" s="165">
        <f t="shared" si="48"/>
        <v>41458</v>
      </c>
      <c r="C295" s="20">
        <v>0.85734999999999995</v>
      </c>
      <c r="E295" s="41">
        <v>2.9</v>
      </c>
      <c r="F295" s="41">
        <v>3.5714285714285836</v>
      </c>
      <c r="G295" s="41">
        <v>15.999999999999986</v>
      </c>
      <c r="H295" s="35">
        <v>248.63149999999999</v>
      </c>
      <c r="I295" s="41"/>
      <c r="J295" s="41">
        <v>6.6</v>
      </c>
      <c r="K295" s="41">
        <v>0</v>
      </c>
      <c r="L295" s="41">
        <v>-2.941176470588232</v>
      </c>
      <c r="M295" s="41">
        <v>565.851</v>
      </c>
      <c r="N295" s="41"/>
      <c r="O295" s="41">
        <v>2.7</v>
      </c>
      <c r="P295" s="41">
        <v>3.8461538461538538</v>
      </c>
      <c r="Q295" s="41">
        <v>17.391304347826093</v>
      </c>
      <c r="R295" s="41">
        <v>231.4845</v>
      </c>
      <c r="S295" s="41"/>
      <c r="T295" s="41">
        <v>5.6</v>
      </c>
      <c r="U295" s="41">
        <v>0</v>
      </c>
      <c r="V295" s="41">
        <v>-1.7543859649122879</v>
      </c>
      <c r="W295" s="41">
        <v>480.11599999999993</v>
      </c>
    </row>
    <row r="296" spans="1:23">
      <c r="A296" s="166">
        <f t="shared" ref="A296:B296" si="49">(A295+7)</f>
        <v>41469</v>
      </c>
      <c r="B296" s="165">
        <f t="shared" si="49"/>
        <v>41465</v>
      </c>
      <c r="C296" s="20">
        <v>0.86223571428571433</v>
      </c>
      <c r="E296" s="41">
        <v>3.4</v>
      </c>
      <c r="F296" s="41">
        <v>17.241379310344811</v>
      </c>
      <c r="G296" s="41">
        <v>36</v>
      </c>
      <c r="H296" s="35">
        <v>293.16014285714289</v>
      </c>
      <c r="I296" s="41"/>
      <c r="J296" s="41">
        <v>6.6</v>
      </c>
      <c r="K296" s="41">
        <v>0</v>
      </c>
      <c r="L296" s="41">
        <v>-2.941176470588232</v>
      </c>
      <c r="M296" s="41">
        <v>569.07557142857149</v>
      </c>
      <c r="N296" s="41"/>
      <c r="O296" s="41">
        <v>3.3</v>
      </c>
      <c r="P296" s="41">
        <v>22.222222222222214</v>
      </c>
      <c r="Q296" s="41">
        <v>43.478260869565219</v>
      </c>
      <c r="R296" s="41">
        <v>284.53778571428575</v>
      </c>
      <c r="S296" s="41"/>
      <c r="T296" s="41">
        <v>5.6</v>
      </c>
      <c r="U296" s="41">
        <v>0</v>
      </c>
      <c r="V296" s="41">
        <v>-1.7543859649122879</v>
      </c>
      <c r="W296" s="41">
        <v>482.85200000000003</v>
      </c>
    </row>
    <row r="297" spans="1:23">
      <c r="A297" s="166">
        <f t="shared" ref="A297:B297" si="50">(A296+7)</f>
        <v>41476</v>
      </c>
      <c r="B297" s="165">
        <f t="shared" si="50"/>
        <v>41472</v>
      </c>
      <c r="C297" s="20">
        <v>0.86294999999999988</v>
      </c>
      <c r="E297" s="41">
        <v>2.8</v>
      </c>
      <c r="F297" s="41">
        <v>-17.64705882352942</v>
      </c>
      <c r="G297" s="41">
        <v>-12.500000000000014</v>
      </c>
      <c r="H297" s="35">
        <v>241.62599999999995</v>
      </c>
      <c r="I297" s="41"/>
      <c r="J297" s="41">
        <v>6.4</v>
      </c>
      <c r="K297" s="41">
        <v>-3.030303030303017</v>
      </c>
      <c r="L297" s="41">
        <v>-7.2463768115942031</v>
      </c>
      <c r="M297" s="41">
        <v>552.28800000000001</v>
      </c>
      <c r="N297" s="41"/>
      <c r="O297" s="41">
        <v>2.8</v>
      </c>
      <c r="P297" s="41">
        <v>-15.151515151515156</v>
      </c>
      <c r="Q297" s="41">
        <v>-6.6666666666666714</v>
      </c>
      <c r="R297" s="41">
        <v>241.62599999999995</v>
      </c>
      <c r="S297" s="41"/>
      <c r="T297" s="41">
        <v>5.4</v>
      </c>
      <c r="U297" s="41">
        <v>-3.5714285714285552</v>
      </c>
      <c r="V297" s="41">
        <v>-8.4745762711864359</v>
      </c>
      <c r="W297" s="41">
        <v>465.99299999999994</v>
      </c>
    </row>
    <row r="298" spans="1:23">
      <c r="A298" s="166">
        <f t="shared" ref="A298:B298" si="51">(A297+7)</f>
        <v>41483</v>
      </c>
      <c r="B298" s="165">
        <f t="shared" si="51"/>
        <v>41479</v>
      </c>
      <c r="C298" s="20">
        <v>0.86098571428571424</v>
      </c>
      <c r="E298" s="41">
        <v>2.6</v>
      </c>
      <c r="F298" s="41">
        <v>-7.1428571428571246</v>
      </c>
      <c r="G298" s="41">
        <v>-16.129032258064512</v>
      </c>
      <c r="H298" s="35">
        <v>223.85628571428572</v>
      </c>
      <c r="I298" s="41"/>
      <c r="J298" s="41">
        <v>6.2</v>
      </c>
      <c r="K298" s="41">
        <v>-3.125</v>
      </c>
      <c r="L298" s="41">
        <v>-10.14492753623189</v>
      </c>
      <c r="M298" s="41">
        <v>533.81114285714284</v>
      </c>
      <c r="N298" s="41"/>
      <c r="O298" s="41">
        <v>2.6</v>
      </c>
      <c r="P298" s="41">
        <v>-7.1428571428571246</v>
      </c>
      <c r="Q298" s="41">
        <v>-10.34482758620689</v>
      </c>
      <c r="R298" s="41">
        <v>223.85628571428572</v>
      </c>
      <c r="S298" s="41"/>
      <c r="T298" s="41">
        <v>5.2</v>
      </c>
      <c r="U298" s="41">
        <v>-3.7037037037037095</v>
      </c>
      <c r="V298" s="41">
        <v>-11.864406779661024</v>
      </c>
      <c r="W298" s="41">
        <v>447.71257142857144</v>
      </c>
    </row>
    <row r="299" spans="1:23">
      <c r="A299" s="166">
        <f t="shared" ref="A299:B299" si="52">(A298+7)</f>
        <v>41490</v>
      </c>
      <c r="B299" s="165">
        <f t="shared" si="52"/>
        <v>41486</v>
      </c>
      <c r="C299" s="20">
        <v>0.86817142857142848</v>
      </c>
      <c r="E299" s="41">
        <v>2.4</v>
      </c>
      <c r="F299" s="41">
        <v>-7.6923076923076934</v>
      </c>
      <c r="G299" s="41">
        <v>-7.6923076923076934</v>
      </c>
      <c r="H299" s="35">
        <v>208.36114285714285</v>
      </c>
      <c r="I299" s="41"/>
      <c r="J299" s="41">
        <v>6.1</v>
      </c>
      <c r="K299" s="41">
        <v>-1.6129032258064626</v>
      </c>
      <c r="L299" s="41">
        <v>-11.594202898550733</v>
      </c>
      <c r="M299" s="41">
        <v>529.58457142857128</v>
      </c>
      <c r="N299" s="41"/>
      <c r="O299" s="41">
        <v>2.1</v>
      </c>
      <c r="P299" s="41">
        <v>-19.230769230769226</v>
      </c>
      <c r="Q299" s="41">
        <v>-12.499999999999986</v>
      </c>
      <c r="R299" s="41">
        <v>182.316</v>
      </c>
      <c r="S299" s="41"/>
      <c r="T299" s="41">
        <v>5.0999999999999996</v>
      </c>
      <c r="U299" s="41">
        <v>-1.923076923076934</v>
      </c>
      <c r="V299" s="41">
        <v>-13.559322033898312</v>
      </c>
      <c r="W299" s="41">
        <v>442.76742857142847</v>
      </c>
    </row>
    <row r="300" spans="1:23">
      <c r="A300" s="166">
        <f t="shared" ref="A300:B300" si="53">(A299+7)</f>
        <v>41497</v>
      </c>
      <c r="B300" s="165">
        <f t="shared" si="53"/>
        <v>41493</v>
      </c>
      <c r="C300" s="20">
        <v>0.86365714285714279</v>
      </c>
      <c r="E300" s="41">
        <v>2.4</v>
      </c>
      <c r="F300" s="41">
        <v>0</v>
      </c>
      <c r="G300" s="41">
        <v>-7.6923076923076934</v>
      </c>
      <c r="H300" s="35">
        <v>207.27771428571424</v>
      </c>
      <c r="I300" s="41"/>
      <c r="J300" s="41">
        <v>6.1</v>
      </c>
      <c r="K300" s="41">
        <v>0</v>
      </c>
      <c r="L300" s="41">
        <v>-11.594202898550733</v>
      </c>
      <c r="M300" s="41">
        <v>526.8308571428571</v>
      </c>
      <c r="N300" s="41"/>
      <c r="O300" s="41">
        <v>2.1</v>
      </c>
      <c r="P300" s="41">
        <v>0</v>
      </c>
      <c r="Q300" s="41">
        <v>-12.499999999999986</v>
      </c>
      <c r="R300" s="41">
        <v>181.36799999999999</v>
      </c>
      <c r="S300" s="41"/>
      <c r="T300" s="41">
        <v>5.0999999999999996</v>
      </c>
      <c r="U300" s="41">
        <v>0</v>
      </c>
      <c r="V300" s="41">
        <v>-13.559322033898312</v>
      </c>
      <c r="W300" s="41">
        <v>440.46514285714278</v>
      </c>
    </row>
    <row r="301" spans="1:23">
      <c r="A301" s="166">
        <f t="shared" ref="A301:B301" si="54">(A300+7)</f>
        <v>41504</v>
      </c>
      <c r="B301" s="165">
        <f t="shared" si="54"/>
        <v>41500</v>
      </c>
      <c r="C301" s="20">
        <v>0.85624285714285719</v>
      </c>
      <c r="E301" s="41">
        <v>2.4</v>
      </c>
      <c r="F301" s="41">
        <v>0</v>
      </c>
      <c r="G301" s="41">
        <v>-7.6923076923076934</v>
      </c>
      <c r="H301" s="35">
        <v>205.49828571428571</v>
      </c>
      <c r="I301" s="41"/>
      <c r="J301" s="41">
        <v>6.1</v>
      </c>
      <c r="K301" s="41">
        <v>0</v>
      </c>
      <c r="L301" s="41">
        <v>-11.594202898550733</v>
      </c>
      <c r="M301" s="41">
        <v>522.30814285714291</v>
      </c>
      <c r="N301" s="41"/>
      <c r="O301" s="41">
        <v>2.1</v>
      </c>
      <c r="P301" s="41">
        <v>0</v>
      </c>
      <c r="Q301" s="41">
        <v>-12.499999999999986</v>
      </c>
      <c r="R301" s="41">
        <v>179.81100000000001</v>
      </c>
      <c r="S301" s="41"/>
      <c r="T301" s="41">
        <v>5.0999999999999996</v>
      </c>
      <c r="U301" s="41">
        <v>0</v>
      </c>
      <c r="V301" s="41">
        <v>-13.559322033898312</v>
      </c>
      <c r="W301" s="41">
        <v>436.68385714285716</v>
      </c>
    </row>
    <row r="302" spans="1:23">
      <c r="A302" s="166">
        <f t="shared" ref="A302:B302" si="55">(A301+7)</f>
        <v>41511</v>
      </c>
      <c r="B302" s="165">
        <f t="shared" si="55"/>
        <v>41507</v>
      </c>
      <c r="C302" s="20">
        <v>0.85532142857142845</v>
      </c>
      <c r="E302" s="41">
        <v>2.4</v>
      </c>
      <c r="F302" s="41">
        <v>0</v>
      </c>
      <c r="G302" s="41">
        <v>-7.6923076923076934</v>
      </c>
      <c r="H302" s="35">
        <v>205.27714285714279</v>
      </c>
      <c r="I302" s="41"/>
      <c r="J302" s="41">
        <v>6.1</v>
      </c>
      <c r="K302" s="41">
        <v>0</v>
      </c>
      <c r="L302" s="41">
        <v>-11.594202898550733</v>
      </c>
      <c r="M302" s="41">
        <v>521.74607142857133</v>
      </c>
      <c r="N302" s="41"/>
      <c r="O302" s="41">
        <v>2.1</v>
      </c>
      <c r="P302" s="41">
        <v>0</v>
      </c>
      <c r="Q302" s="41">
        <v>-12.499999999999986</v>
      </c>
      <c r="R302" s="41">
        <v>179.61749999999998</v>
      </c>
      <c r="S302" s="41"/>
      <c r="T302" s="41">
        <v>5.0999999999999996</v>
      </c>
      <c r="U302" s="41">
        <v>0</v>
      </c>
      <c r="V302" s="41">
        <v>-13.559322033898312</v>
      </c>
      <c r="W302" s="41">
        <v>436.21392857142848</v>
      </c>
    </row>
    <row r="303" spans="1:23">
      <c r="A303" s="166">
        <f t="shared" ref="A303:B303" si="56">(A302+7)</f>
        <v>41518</v>
      </c>
      <c r="B303" s="165">
        <f t="shared" si="56"/>
        <v>41514</v>
      </c>
      <c r="C303" s="20">
        <v>0.85778571428571426</v>
      </c>
      <c r="E303" s="41">
        <v>2.5</v>
      </c>
      <c r="F303" s="41">
        <v>4.1666666666666714</v>
      </c>
      <c r="G303" s="41">
        <v>-3.8461538461538538</v>
      </c>
      <c r="H303" s="35">
        <v>214.44642857142858</v>
      </c>
      <c r="I303" s="41"/>
      <c r="J303" s="41">
        <v>6.3</v>
      </c>
      <c r="K303" s="41">
        <v>3.2786885245901658</v>
      </c>
      <c r="L303" s="41">
        <v>-10</v>
      </c>
      <c r="M303" s="41">
        <v>540.40499999999997</v>
      </c>
      <c r="N303" s="41"/>
      <c r="O303" s="41">
        <v>2.2999999999999998</v>
      </c>
      <c r="P303" s="41">
        <v>9.5238095238095184</v>
      </c>
      <c r="Q303" s="41">
        <v>-4.1666666666666714</v>
      </c>
      <c r="R303" s="41">
        <v>197.29071428571427</v>
      </c>
      <c r="S303" s="41"/>
      <c r="T303" s="41">
        <v>5.2</v>
      </c>
      <c r="U303" s="41">
        <v>1.9607843137255117</v>
      </c>
      <c r="V303" s="41">
        <v>-13.333333333333329</v>
      </c>
      <c r="W303" s="41">
        <v>446.04857142857145</v>
      </c>
    </row>
    <row r="304" spans="1:23">
      <c r="A304" s="166">
        <f t="shared" ref="A304:B304" si="57">(A303+7)</f>
        <v>41525</v>
      </c>
      <c r="B304" s="165">
        <f t="shared" si="57"/>
        <v>41521</v>
      </c>
      <c r="C304" s="20">
        <v>0.8456999999999999</v>
      </c>
      <c r="E304" s="41">
        <v>2.4</v>
      </c>
      <c r="F304" s="41">
        <v>-4</v>
      </c>
      <c r="G304" s="41">
        <v>-14.285714285714278</v>
      </c>
      <c r="H304" s="35">
        <v>202.96799999999996</v>
      </c>
      <c r="I304" s="41"/>
      <c r="J304" s="41">
        <v>6.3</v>
      </c>
      <c r="K304" s="41">
        <v>0</v>
      </c>
      <c r="L304" s="41">
        <v>-10</v>
      </c>
      <c r="M304" s="41">
        <v>532.79099999999994</v>
      </c>
      <c r="N304" s="41"/>
      <c r="O304" s="41">
        <v>2.1</v>
      </c>
      <c r="P304" s="41">
        <v>-8.6956521739130324</v>
      </c>
      <c r="Q304" s="41">
        <v>-15.999999999999986</v>
      </c>
      <c r="R304" s="41">
        <v>177.59699999999998</v>
      </c>
      <c r="S304" s="41"/>
      <c r="T304" s="41">
        <v>5.2</v>
      </c>
      <c r="U304" s="41">
        <v>0</v>
      </c>
      <c r="V304" s="41">
        <v>-13.333333333333329</v>
      </c>
      <c r="W304" s="41">
        <v>439.76400000000001</v>
      </c>
    </row>
    <row r="305" spans="1:23">
      <c r="A305" s="166">
        <f t="shared" ref="A305:B305" si="58">(A304+7)</f>
        <v>41532</v>
      </c>
      <c r="B305" s="165">
        <f t="shared" si="58"/>
        <v>41528</v>
      </c>
      <c r="C305" s="20">
        <v>0.84132857142857154</v>
      </c>
      <c r="E305" s="41">
        <v>2.2999999999999998</v>
      </c>
      <c r="F305" s="41">
        <v>-4.1666666666666714</v>
      </c>
      <c r="G305" s="41">
        <v>-17.857142857142861</v>
      </c>
      <c r="H305" s="35">
        <v>193.50557142857144</v>
      </c>
      <c r="I305" s="41"/>
      <c r="J305" s="41">
        <v>6.3</v>
      </c>
      <c r="K305" s="41">
        <v>0</v>
      </c>
      <c r="L305" s="41">
        <v>-10</v>
      </c>
      <c r="M305" s="41">
        <v>530.03700000000003</v>
      </c>
      <c r="N305" s="41"/>
      <c r="O305" s="41">
        <v>2</v>
      </c>
      <c r="P305" s="41">
        <v>-4.7619047619047734</v>
      </c>
      <c r="Q305" s="41">
        <v>-23.07692307692308</v>
      </c>
      <c r="R305" s="41">
        <v>168.2657142857143</v>
      </c>
      <c r="S305" s="41"/>
      <c r="T305" s="41">
        <v>5.2</v>
      </c>
      <c r="U305" s="41">
        <v>0</v>
      </c>
      <c r="V305" s="41">
        <v>-14.754098360655732</v>
      </c>
      <c r="W305" s="41">
        <v>437.49085714285724</v>
      </c>
    </row>
    <row r="306" spans="1:23">
      <c r="A306" s="166">
        <f t="shared" ref="A306:B306" si="59">(A305+7)</f>
        <v>41539</v>
      </c>
      <c r="B306" s="165">
        <f t="shared" si="59"/>
        <v>41535</v>
      </c>
      <c r="C306" s="20">
        <v>0.84044285714285727</v>
      </c>
      <c r="E306" s="41">
        <v>2.5</v>
      </c>
      <c r="F306" s="41">
        <v>8.6956521739130608</v>
      </c>
      <c r="G306" s="41">
        <v>-10.714285714285708</v>
      </c>
      <c r="H306" s="35">
        <v>210.11071428571432</v>
      </c>
      <c r="I306" s="41"/>
      <c r="J306" s="41">
        <v>6.3</v>
      </c>
      <c r="K306" s="41">
        <v>0</v>
      </c>
      <c r="L306" s="41">
        <v>-10</v>
      </c>
      <c r="M306" s="41">
        <v>529.47900000000004</v>
      </c>
      <c r="N306" s="41"/>
      <c r="O306" s="41">
        <v>2.1</v>
      </c>
      <c r="P306" s="41">
        <v>5</v>
      </c>
      <c r="Q306" s="41">
        <v>-19.230769230769226</v>
      </c>
      <c r="R306" s="41">
        <v>176.49300000000002</v>
      </c>
      <c r="S306" s="41"/>
      <c r="T306" s="41">
        <v>5.2</v>
      </c>
      <c r="U306" s="41">
        <v>0</v>
      </c>
      <c r="V306" s="41">
        <v>-14.754098360655732</v>
      </c>
      <c r="W306" s="41">
        <v>437.03028571428575</v>
      </c>
    </row>
    <row r="307" spans="1:23">
      <c r="A307" s="166">
        <f t="shared" ref="A307:B307" si="60">(A306+7)</f>
        <v>41546</v>
      </c>
      <c r="B307" s="165">
        <f t="shared" si="60"/>
        <v>41542</v>
      </c>
      <c r="C307" s="20">
        <v>0.84178714285714284</v>
      </c>
      <c r="E307" s="41">
        <v>2.4</v>
      </c>
      <c r="F307" s="41">
        <v>-4</v>
      </c>
      <c r="G307" s="41">
        <v>-14.285714285714278</v>
      </c>
      <c r="H307" s="35">
        <v>202.02891428571425</v>
      </c>
      <c r="I307" s="41"/>
      <c r="J307" s="41">
        <v>6.1</v>
      </c>
      <c r="K307" s="41">
        <v>-3.1746031746031775</v>
      </c>
      <c r="L307" s="41">
        <v>-10.294117647058826</v>
      </c>
      <c r="M307" s="41">
        <v>513.49015714285713</v>
      </c>
      <c r="N307" s="41"/>
      <c r="O307" s="41">
        <v>2.1</v>
      </c>
      <c r="P307" s="41">
        <v>0</v>
      </c>
      <c r="Q307" s="41">
        <v>-19.230769230769226</v>
      </c>
      <c r="R307" s="41">
        <v>176.77530000000002</v>
      </c>
      <c r="S307" s="41"/>
      <c r="T307" s="41">
        <v>5</v>
      </c>
      <c r="U307" s="41">
        <v>-3.8461538461538538</v>
      </c>
      <c r="V307" s="41">
        <v>-15.254237288135599</v>
      </c>
      <c r="W307" s="41">
        <v>420.89357142857142</v>
      </c>
    </row>
    <row r="308" spans="1:23">
      <c r="A308" s="166">
        <f t="shared" ref="A308:B308" si="61">(A307+7)</f>
        <v>41553</v>
      </c>
      <c r="B308" s="165">
        <f t="shared" si="61"/>
        <v>41549</v>
      </c>
      <c r="C308" s="20">
        <v>0.83969285714285713</v>
      </c>
      <c r="E308" s="41">
        <v>2.6</v>
      </c>
      <c r="F308" s="41">
        <v>8.3333333333333428</v>
      </c>
      <c r="G308" s="41">
        <v>-18.75</v>
      </c>
      <c r="H308" s="35">
        <v>218.32014285714286</v>
      </c>
      <c r="I308" s="41"/>
      <c r="J308" s="41">
        <v>6.1</v>
      </c>
      <c r="K308" s="41">
        <v>0</v>
      </c>
      <c r="L308" s="41">
        <v>-7.5757575757575779</v>
      </c>
      <c r="M308" s="41">
        <v>512.21264285714278</v>
      </c>
      <c r="N308" s="41"/>
      <c r="O308" s="41">
        <v>2.2999999999999998</v>
      </c>
      <c r="P308" s="41">
        <v>9.5238095238095184</v>
      </c>
      <c r="Q308" s="41">
        <v>-23.333333333333343</v>
      </c>
      <c r="R308" s="41">
        <v>193.12935714285712</v>
      </c>
      <c r="S308" s="41"/>
      <c r="T308" s="41">
        <v>5</v>
      </c>
      <c r="U308" s="41">
        <v>0</v>
      </c>
      <c r="V308" s="41">
        <v>-12.280701754385973</v>
      </c>
      <c r="W308" s="41">
        <v>419.84642857142853</v>
      </c>
    </row>
    <row r="309" spans="1:23">
      <c r="A309" s="166">
        <f t="shared" ref="A309:B309" si="62">(A308+7)</f>
        <v>41560</v>
      </c>
      <c r="B309" s="165">
        <f t="shared" si="62"/>
        <v>41556</v>
      </c>
      <c r="C309" s="20">
        <v>0.84653571428571428</v>
      </c>
      <c r="E309" s="41">
        <v>2.7</v>
      </c>
      <c r="F309" s="41">
        <v>3.8461538461538538</v>
      </c>
      <c r="G309" s="41">
        <v>-18.181818181818173</v>
      </c>
      <c r="H309" s="35">
        <v>228.56464285714287</v>
      </c>
      <c r="I309" s="41"/>
      <c r="J309" s="41">
        <v>6</v>
      </c>
      <c r="K309" s="41">
        <v>-1.6393442622950687</v>
      </c>
      <c r="L309" s="41">
        <v>-9.0909090909090793</v>
      </c>
      <c r="M309" s="41">
        <v>507.92142857142852</v>
      </c>
      <c r="N309" s="41"/>
      <c r="O309" s="41">
        <v>2.4</v>
      </c>
      <c r="P309" s="41">
        <v>4.3478260869565162</v>
      </c>
      <c r="Q309" s="41">
        <v>-22.58064516129032</v>
      </c>
      <c r="R309" s="41">
        <v>203.1685714285714</v>
      </c>
      <c r="S309" s="41"/>
      <c r="T309" s="41">
        <v>4.9000000000000004</v>
      </c>
      <c r="U309" s="41">
        <v>-1.9999999999999858</v>
      </c>
      <c r="V309" s="41">
        <v>-14.035087719298247</v>
      </c>
      <c r="W309" s="41">
        <v>414.80250000000007</v>
      </c>
    </row>
    <row r="310" spans="1:23">
      <c r="A310" s="166">
        <f t="shared" ref="A310:B310" si="63">(A309+7)</f>
        <v>41567</v>
      </c>
      <c r="B310" s="165">
        <f t="shared" si="63"/>
        <v>41563</v>
      </c>
      <c r="C310" s="20">
        <v>0.84677857142857149</v>
      </c>
      <c r="E310" s="41">
        <v>2.9</v>
      </c>
      <c r="F310" s="41">
        <v>7.4074074074073906</v>
      </c>
      <c r="G310" s="41">
        <v>-17.142857142857153</v>
      </c>
      <c r="H310" s="35">
        <v>245.56578571428571</v>
      </c>
      <c r="I310" s="41"/>
      <c r="J310" s="41">
        <v>6</v>
      </c>
      <c r="K310" s="41">
        <v>0</v>
      </c>
      <c r="L310" s="41">
        <v>-7.6923076923076934</v>
      </c>
      <c r="M310" s="41">
        <v>508.06714285714287</v>
      </c>
      <c r="N310" s="41"/>
      <c r="O310" s="41">
        <v>2.8</v>
      </c>
      <c r="P310" s="41">
        <v>16.666666666666671</v>
      </c>
      <c r="Q310" s="41">
        <v>-12.500000000000014</v>
      </c>
      <c r="R310" s="41">
        <v>237.09799999999998</v>
      </c>
      <c r="S310" s="41"/>
      <c r="T310" s="41">
        <v>4.9000000000000004</v>
      </c>
      <c r="U310" s="41">
        <v>0</v>
      </c>
      <c r="V310" s="41">
        <v>-10.909090909090907</v>
      </c>
      <c r="W310" s="41">
        <v>414.92150000000009</v>
      </c>
    </row>
    <row r="311" spans="1:23">
      <c r="A311" s="166">
        <f t="shared" ref="A311:B311" si="64">(A310+7)</f>
        <v>41574</v>
      </c>
      <c r="B311" s="165">
        <f t="shared" si="64"/>
        <v>41570</v>
      </c>
      <c r="C311" s="20">
        <v>0.84976428571428564</v>
      </c>
      <c r="E311" s="41">
        <v>2.7</v>
      </c>
      <c r="F311" s="41">
        <v>-6.8965517241379217</v>
      </c>
      <c r="G311" s="41">
        <v>-12.903225806451616</v>
      </c>
      <c r="H311" s="35">
        <v>229.43635714285713</v>
      </c>
      <c r="I311" s="41"/>
      <c r="J311" s="41">
        <v>5.8</v>
      </c>
      <c r="K311" s="41">
        <v>-3.3333333333333286</v>
      </c>
      <c r="L311" s="41">
        <v>-6.4516129032258078</v>
      </c>
      <c r="M311" s="41">
        <v>492.86328571428567</v>
      </c>
      <c r="N311" s="41"/>
      <c r="O311" s="41">
        <v>2.6</v>
      </c>
      <c r="P311" s="41">
        <v>-7.1428571428571246</v>
      </c>
      <c r="Q311" s="41">
        <v>-7.1428571428571246</v>
      </c>
      <c r="R311" s="41">
        <v>220.93871428571424</v>
      </c>
      <c r="S311" s="41"/>
      <c r="T311" s="41">
        <v>4.7</v>
      </c>
      <c r="U311" s="41">
        <v>-4.0816326530612344</v>
      </c>
      <c r="V311" s="41">
        <v>-9.6153846153846132</v>
      </c>
      <c r="W311" s="41">
        <v>399.38921428571427</v>
      </c>
    </row>
    <row r="312" spans="1:23">
      <c r="A312" s="166">
        <f t="shared" ref="A312:B312" si="65">(A311+7)</f>
        <v>41581</v>
      </c>
      <c r="B312" s="165">
        <f t="shared" si="65"/>
        <v>41577</v>
      </c>
      <c r="C312" s="20">
        <v>0.85154285714285727</v>
      </c>
      <c r="E312" s="41">
        <v>2.8</v>
      </c>
      <c r="F312" s="41">
        <v>3.7037037037036953</v>
      </c>
      <c r="G312" s="41">
        <v>-9.6774193548387188</v>
      </c>
      <c r="H312" s="35">
        <v>238.43200000000002</v>
      </c>
      <c r="I312" s="41"/>
      <c r="J312" s="41">
        <v>5.8</v>
      </c>
      <c r="K312" s="41">
        <v>0</v>
      </c>
      <c r="L312" s="41">
        <v>-4.9180327868852345</v>
      </c>
      <c r="M312" s="41">
        <v>493.89485714285718</v>
      </c>
      <c r="N312" s="41"/>
      <c r="O312" s="41">
        <v>2.7</v>
      </c>
      <c r="P312" s="41">
        <v>3.8461538461538538</v>
      </c>
      <c r="Q312" s="41">
        <v>-3.5714285714285552</v>
      </c>
      <c r="R312" s="41">
        <v>229.9165714285715</v>
      </c>
      <c r="S312" s="41"/>
      <c r="T312" s="41">
        <v>4.7</v>
      </c>
      <c r="U312" s="41">
        <v>0</v>
      </c>
      <c r="V312" s="41">
        <v>-7.8431372549019613</v>
      </c>
      <c r="W312" s="41">
        <v>400.22514285714294</v>
      </c>
    </row>
    <row r="313" spans="1:23">
      <c r="A313" s="166">
        <f t="shared" ref="A313:B313" si="66">(A312+7)</f>
        <v>41588</v>
      </c>
      <c r="B313" s="165">
        <f t="shared" si="66"/>
        <v>41584</v>
      </c>
      <c r="C313" s="20">
        <v>0.83930714285714292</v>
      </c>
      <c r="E313" s="41">
        <v>3.1</v>
      </c>
      <c r="F313" s="41">
        <v>10.714285714285722</v>
      </c>
      <c r="G313" s="41">
        <v>-6.0606060606060623</v>
      </c>
      <c r="H313" s="35">
        <v>260.18521428571432</v>
      </c>
      <c r="I313" s="41"/>
      <c r="J313" s="41">
        <v>5.8</v>
      </c>
      <c r="K313" s="41">
        <v>0</v>
      </c>
      <c r="L313" s="41">
        <v>-3.3333333333333286</v>
      </c>
      <c r="M313" s="41">
        <v>486.79814285714286</v>
      </c>
      <c r="N313" s="41"/>
      <c r="O313" s="41">
        <v>3</v>
      </c>
      <c r="P313" s="41">
        <v>11.1111111111111</v>
      </c>
      <c r="Q313" s="41">
        <v>-3.225806451612911</v>
      </c>
      <c r="R313" s="41">
        <v>251.79214285714289</v>
      </c>
      <c r="S313" s="41"/>
      <c r="T313" s="41">
        <v>4.7</v>
      </c>
      <c r="U313" s="41">
        <v>0</v>
      </c>
      <c r="V313" s="41">
        <v>-6</v>
      </c>
      <c r="W313" s="41">
        <v>394.47435714285717</v>
      </c>
    </row>
    <row r="314" spans="1:23">
      <c r="A314" s="166">
        <f t="shared" ref="A314:B314" si="67">(A313+7)</f>
        <v>41595</v>
      </c>
      <c r="B314" s="165">
        <f t="shared" si="67"/>
        <v>41591</v>
      </c>
      <c r="C314" s="20">
        <v>0.83864285714285713</v>
      </c>
      <c r="E314" s="41">
        <v>3.3</v>
      </c>
      <c r="F314" s="41">
        <v>6.4516129032257936</v>
      </c>
      <c r="G314" s="41">
        <v>-5.7142857142857224</v>
      </c>
      <c r="H314" s="35">
        <v>276.75214285714287</v>
      </c>
      <c r="I314" s="41"/>
      <c r="J314" s="41">
        <v>5.9</v>
      </c>
      <c r="K314" s="41">
        <v>1.7241379310344911</v>
      </c>
      <c r="L314" s="41">
        <v>-1.6666666666666572</v>
      </c>
      <c r="M314" s="41">
        <v>494.7992857142857</v>
      </c>
      <c r="N314" s="41"/>
      <c r="O314" s="41">
        <v>3.1</v>
      </c>
      <c r="P314" s="41">
        <v>3.3333333333333428</v>
      </c>
      <c r="Q314" s="41">
        <v>-6.0606060606060623</v>
      </c>
      <c r="R314" s="41">
        <v>259.97928571428571</v>
      </c>
      <c r="S314" s="41"/>
      <c r="T314" s="41">
        <v>4.5999999999999996</v>
      </c>
      <c r="U314" s="41">
        <v>-2.1276595744680975</v>
      </c>
      <c r="V314" s="41">
        <v>-8</v>
      </c>
      <c r="W314" s="41">
        <v>385.77571428571423</v>
      </c>
    </row>
    <row r="315" spans="1:23">
      <c r="A315" s="166">
        <f t="shared" ref="A315:B315" si="68">(A314+7)</f>
        <v>41602</v>
      </c>
      <c r="B315" s="165">
        <f t="shared" si="68"/>
        <v>41598</v>
      </c>
      <c r="C315" s="20">
        <v>0.83663571428571437</v>
      </c>
      <c r="E315" s="41">
        <v>3.3</v>
      </c>
      <c r="F315" s="41">
        <v>0</v>
      </c>
      <c r="G315" s="41">
        <v>-5.7142857142857224</v>
      </c>
      <c r="H315" s="35">
        <v>276.08978571428571</v>
      </c>
      <c r="I315" s="41"/>
      <c r="J315" s="41">
        <v>5.7</v>
      </c>
      <c r="K315" s="41">
        <v>-3.3898305084745743</v>
      </c>
      <c r="L315" s="41">
        <v>-1.7241379310344769</v>
      </c>
      <c r="M315" s="41">
        <v>476.88235714285724</v>
      </c>
      <c r="N315" s="41"/>
      <c r="O315" s="41">
        <v>3.1</v>
      </c>
      <c r="P315" s="41">
        <v>0</v>
      </c>
      <c r="Q315" s="41">
        <v>-6.0606060606060623</v>
      </c>
      <c r="R315" s="41">
        <v>259.35707142857149</v>
      </c>
      <c r="S315" s="41"/>
      <c r="T315" s="41">
        <v>4.4000000000000004</v>
      </c>
      <c r="U315" s="41">
        <v>-4.347826086956502</v>
      </c>
      <c r="V315" s="41">
        <v>-8.3333333333333286</v>
      </c>
      <c r="W315" s="41">
        <v>368.11971428571434</v>
      </c>
    </row>
    <row r="316" spans="1:23">
      <c r="A316" s="166">
        <f t="shared" ref="A316:B316" si="69">(A315+7)</f>
        <v>41609</v>
      </c>
      <c r="B316" s="165">
        <f t="shared" si="69"/>
        <v>41605</v>
      </c>
      <c r="C316" s="20">
        <v>0.83417142857142856</v>
      </c>
      <c r="E316" s="41">
        <v>3.3</v>
      </c>
      <c r="F316" s="41">
        <v>0</v>
      </c>
      <c r="G316" s="41">
        <v>0</v>
      </c>
      <c r="H316" s="35">
        <v>275.2765714285714</v>
      </c>
      <c r="I316" s="41"/>
      <c r="J316" s="41">
        <v>5.5</v>
      </c>
      <c r="K316" s="41">
        <v>-3.5087719298245617</v>
      </c>
      <c r="L316" s="41">
        <v>-3.5087719298245617</v>
      </c>
      <c r="M316" s="41">
        <v>458.79428571428571</v>
      </c>
      <c r="N316" s="41"/>
      <c r="O316" s="41">
        <v>3.1</v>
      </c>
      <c r="P316" s="41">
        <v>0</v>
      </c>
      <c r="Q316" s="41">
        <v>0</v>
      </c>
      <c r="R316" s="41">
        <v>258.59314285714288</v>
      </c>
      <c r="S316" s="41"/>
      <c r="T316" s="41">
        <v>4.2</v>
      </c>
      <c r="U316" s="41">
        <v>-4.5454545454545467</v>
      </c>
      <c r="V316" s="41">
        <v>-10.638297872340431</v>
      </c>
      <c r="W316" s="41">
        <v>350.35199999999998</v>
      </c>
    </row>
    <row r="317" spans="1:23">
      <c r="A317" s="166">
        <f t="shared" ref="A317:B317" si="70">(A316+7)</f>
        <v>41616</v>
      </c>
      <c r="B317" s="165">
        <f t="shared" si="70"/>
        <v>41612</v>
      </c>
      <c r="C317" s="20">
        <v>0.83125714285714281</v>
      </c>
      <c r="E317" s="41">
        <v>3.3</v>
      </c>
      <c r="F317" s="41">
        <v>0</v>
      </c>
      <c r="G317" s="41">
        <v>1.538461538461533</v>
      </c>
      <c r="H317" s="35">
        <v>274.31485714285714</v>
      </c>
      <c r="I317" s="41"/>
      <c r="J317" s="41">
        <v>5.5</v>
      </c>
      <c r="K317" s="41">
        <v>0</v>
      </c>
      <c r="L317" s="41">
        <v>-2.6548672566371749</v>
      </c>
      <c r="M317" s="41">
        <v>457.19142857142856</v>
      </c>
      <c r="N317" s="41"/>
      <c r="O317" s="41">
        <v>3.1</v>
      </c>
      <c r="P317" s="41">
        <v>0</v>
      </c>
      <c r="Q317" s="41">
        <v>1.6393442622950829</v>
      </c>
      <c r="R317" s="41">
        <v>257.68971428571427</v>
      </c>
      <c r="S317" s="41"/>
      <c r="T317" s="41">
        <v>4.2</v>
      </c>
      <c r="U317" s="41">
        <v>0</v>
      </c>
      <c r="V317" s="41">
        <v>-5.6179775280898951</v>
      </c>
      <c r="W317" s="41">
        <v>349.12799999999999</v>
      </c>
    </row>
    <row r="318" spans="1:23">
      <c r="A318" s="166">
        <f t="shared" ref="A318:B318" si="71">(A317+7)</f>
        <v>41623</v>
      </c>
      <c r="B318" s="165">
        <f t="shared" si="71"/>
        <v>41619</v>
      </c>
      <c r="C318" s="20">
        <v>0.83960714285714289</v>
      </c>
      <c r="E318" s="41">
        <v>3.3</v>
      </c>
      <c r="F318" s="41">
        <v>0</v>
      </c>
      <c r="G318" s="41">
        <v>-2.941176470588232</v>
      </c>
      <c r="H318" s="35">
        <v>277.07035714285712</v>
      </c>
      <c r="I318" s="41"/>
      <c r="J318" s="41">
        <v>5.5</v>
      </c>
      <c r="K318" s="41">
        <v>0</v>
      </c>
      <c r="L318" s="41">
        <v>-0.90090090090090769</v>
      </c>
      <c r="M318" s="41">
        <v>461.78392857142859</v>
      </c>
      <c r="N318" s="41"/>
      <c r="O318" s="41">
        <v>3.1</v>
      </c>
      <c r="P318" s="41">
        <v>0</v>
      </c>
      <c r="Q318" s="41">
        <v>-1.5873015873015817</v>
      </c>
      <c r="R318" s="41">
        <v>260.27821428571428</v>
      </c>
      <c r="S318" s="41"/>
      <c r="T318" s="41">
        <v>4.2</v>
      </c>
      <c r="U318" s="41">
        <v>0</v>
      </c>
      <c r="V318" s="41">
        <v>-3.4482758620689538</v>
      </c>
      <c r="W318" s="41">
        <v>352.63500000000005</v>
      </c>
    </row>
    <row r="319" spans="1:23">
      <c r="A319" s="166">
        <f t="shared" ref="A319:B319" si="72">(A318+7)</f>
        <v>41630</v>
      </c>
      <c r="B319" s="165">
        <f t="shared" si="72"/>
        <v>41626</v>
      </c>
      <c r="C319" s="20">
        <v>0.83967857142857127</v>
      </c>
      <c r="E319" s="41">
        <v>2.9</v>
      </c>
      <c r="F319" s="41">
        <v>-12.121212121212125</v>
      </c>
      <c r="G319" s="41">
        <v>-6.4516129032258078</v>
      </c>
      <c r="H319" s="35">
        <v>243.50678571428568</v>
      </c>
      <c r="I319" s="41"/>
      <c r="J319" s="41">
        <v>5.5</v>
      </c>
      <c r="K319" s="41">
        <v>0</v>
      </c>
      <c r="L319" s="41">
        <v>-8.3333333333333428</v>
      </c>
      <c r="M319" s="41">
        <v>461.82321428571419</v>
      </c>
      <c r="N319" s="41"/>
      <c r="O319" s="41">
        <v>2.7</v>
      </c>
      <c r="P319" s="41">
        <v>-12.903225806451616</v>
      </c>
      <c r="Q319" s="41">
        <v>-3.5714285714285552</v>
      </c>
      <c r="R319" s="41">
        <v>226.71321428571426</v>
      </c>
      <c r="S319" s="41"/>
      <c r="T319" s="41">
        <v>4.2</v>
      </c>
      <c r="U319" s="41">
        <v>0</v>
      </c>
      <c r="V319" s="41">
        <v>-10.638297872340431</v>
      </c>
      <c r="W319" s="41">
        <v>352.66499999999996</v>
      </c>
    </row>
    <row r="320" spans="1:23">
      <c r="A320" s="166">
        <f t="shared" ref="A320:B322" si="73">(A319+7)</f>
        <v>41637</v>
      </c>
      <c r="B320" s="165">
        <f t="shared" si="73"/>
        <v>41633</v>
      </c>
      <c r="C320" s="20">
        <v>0.83626999999999996</v>
      </c>
      <c r="E320" s="41">
        <v>2.4</v>
      </c>
      <c r="F320" s="41">
        <v>-17.241379310344826</v>
      </c>
      <c r="G320" s="41">
        <v>-20</v>
      </c>
      <c r="H320" s="35">
        <v>200.70479999999998</v>
      </c>
      <c r="I320" s="41"/>
      <c r="J320" s="41">
        <v>5.8</v>
      </c>
      <c r="K320" s="41">
        <v>5.454545454545439</v>
      </c>
      <c r="L320" s="41">
        <v>-3.3333333333333286</v>
      </c>
      <c r="M320" s="41">
        <v>485.03659999999991</v>
      </c>
      <c r="N320" s="41"/>
      <c r="O320" s="41">
        <v>2.1</v>
      </c>
      <c r="P320" s="41">
        <v>-22.222222222222214</v>
      </c>
      <c r="Q320" s="41">
        <v>-22.222222222222214</v>
      </c>
      <c r="R320" s="41">
        <v>175.61670000000001</v>
      </c>
      <c r="S320" s="41"/>
      <c r="T320" s="41">
        <v>4.5999999999999996</v>
      </c>
      <c r="U320" s="41">
        <v>9.5238095238095184</v>
      </c>
      <c r="V320" s="41">
        <v>-2.1276595744680975</v>
      </c>
      <c r="W320" s="41">
        <v>384.68419999999998</v>
      </c>
    </row>
    <row r="321" spans="1:23">
      <c r="A321" s="166">
        <f t="shared" si="73"/>
        <v>41644</v>
      </c>
      <c r="B321" s="165">
        <f t="shared" si="73"/>
        <v>41640</v>
      </c>
      <c r="C321" s="20">
        <v>0.832792857142857</v>
      </c>
      <c r="E321" s="41">
        <v>2.4</v>
      </c>
      <c r="F321" s="41">
        <v>0</v>
      </c>
      <c r="G321" s="41">
        <v>-22.58064516129032</v>
      </c>
      <c r="H321" s="35">
        <v>199.87028571428567</v>
      </c>
      <c r="I321" s="41"/>
      <c r="J321" s="41">
        <v>5.8</v>
      </c>
      <c r="K321" s="41">
        <v>0</v>
      </c>
      <c r="L321" s="41">
        <v>-3.3333333333333286</v>
      </c>
      <c r="M321" s="41">
        <v>483.01985714285706</v>
      </c>
      <c r="N321" s="41"/>
      <c r="O321" s="41">
        <v>2.1</v>
      </c>
      <c r="P321" s="41">
        <v>0</v>
      </c>
      <c r="Q321" s="41">
        <v>-24.999999999999986</v>
      </c>
      <c r="R321" s="41">
        <v>174.88649999999996</v>
      </c>
      <c r="S321" s="41"/>
      <c r="T321" s="41">
        <v>4.5999999999999996</v>
      </c>
      <c r="U321" s="41">
        <v>0</v>
      </c>
      <c r="V321" s="41">
        <v>-2.1276595744680975</v>
      </c>
      <c r="W321" s="41">
        <v>383.0847142857142</v>
      </c>
    </row>
    <row r="322" spans="1:23">
      <c r="A322" s="166">
        <f t="shared" si="73"/>
        <v>41651</v>
      </c>
      <c r="B322" s="165">
        <f t="shared" si="73"/>
        <v>41647</v>
      </c>
      <c r="C322" s="20">
        <v>0.82876428571428584</v>
      </c>
      <c r="E322" s="41">
        <v>2.8</v>
      </c>
      <c r="F322" s="41">
        <v>16.666666666666671</v>
      </c>
      <c r="G322" s="41">
        <v>-15.151515151515156</v>
      </c>
      <c r="H322" s="35">
        <v>232.05400000000003</v>
      </c>
      <c r="I322" s="41"/>
      <c r="J322" s="41">
        <v>5.8</v>
      </c>
      <c r="K322" s="41">
        <v>0</v>
      </c>
      <c r="L322" s="41">
        <v>-7.9365079365079367</v>
      </c>
      <c r="M322" s="41">
        <v>480.68328571428583</v>
      </c>
      <c r="N322" s="41"/>
      <c r="O322" s="41">
        <v>2.5</v>
      </c>
      <c r="P322" s="41">
        <v>19.047619047619051</v>
      </c>
      <c r="Q322" s="41">
        <v>-19.354838709677423</v>
      </c>
      <c r="R322" s="41">
        <v>207.19107142857146</v>
      </c>
      <c r="S322" s="41"/>
      <c r="T322" s="41">
        <v>4.5999999999999996</v>
      </c>
      <c r="U322" s="41">
        <v>0</v>
      </c>
      <c r="V322" s="41">
        <v>-8</v>
      </c>
      <c r="W322" s="41">
        <v>381.23157142857144</v>
      </c>
    </row>
    <row r="323" spans="1:23">
      <c r="A323" s="166">
        <f t="shared" ref="A323:B323" si="74">(A322+7)</f>
        <v>41658</v>
      </c>
      <c r="B323" s="165">
        <f t="shared" si="74"/>
        <v>41654</v>
      </c>
      <c r="C323" s="20">
        <v>0.82941428571428577</v>
      </c>
      <c r="E323" s="41">
        <v>3.3</v>
      </c>
      <c r="F323" s="41">
        <v>17.857142857142861</v>
      </c>
      <c r="G323" s="41">
        <v>-8.3333333333333428</v>
      </c>
      <c r="H323" s="35">
        <v>273.70671428571427</v>
      </c>
      <c r="I323" s="41"/>
      <c r="J323" s="41">
        <v>5.8</v>
      </c>
      <c r="K323" s="41">
        <v>0</v>
      </c>
      <c r="L323" s="41">
        <v>-9.3750000000000142</v>
      </c>
      <c r="M323" s="41">
        <v>481.06028571428573</v>
      </c>
      <c r="N323" s="41"/>
      <c r="O323" s="41">
        <v>2.8</v>
      </c>
      <c r="P323" s="41">
        <v>11.999999999999986</v>
      </c>
      <c r="Q323" s="41">
        <v>-17.64705882352942</v>
      </c>
      <c r="R323" s="41">
        <v>232.23600000000002</v>
      </c>
      <c r="S323" s="41"/>
      <c r="T323" s="41">
        <v>4.5999999999999996</v>
      </c>
      <c r="U323" s="41">
        <v>0</v>
      </c>
      <c r="V323" s="41">
        <v>-9.8039215686274446</v>
      </c>
      <c r="W323" s="41">
        <v>381.53057142857142</v>
      </c>
    </row>
    <row r="324" spans="1:23">
      <c r="A324" s="166">
        <f t="shared" ref="A324:B324" si="75">(A323+7)</f>
        <v>41665</v>
      </c>
      <c r="B324" s="165">
        <f t="shared" si="75"/>
        <v>41661</v>
      </c>
      <c r="C324" s="20">
        <v>0.82503571428571421</v>
      </c>
      <c r="E324" s="41">
        <v>3</v>
      </c>
      <c r="F324" s="41">
        <v>-9.0909090909090793</v>
      </c>
      <c r="G324" s="41">
        <v>-16.666666666666671</v>
      </c>
      <c r="H324" s="35">
        <v>247.51071428571424</v>
      </c>
      <c r="I324" s="41"/>
      <c r="J324" s="41">
        <v>5.6</v>
      </c>
      <c r="K324" s="41">
        <v>-3.448275862068968</v>
      </c>
      <c r="L324" s="41">
        <v>-11.111111111111114</v>
      </c>
      <c r="M324" s="41">
        <v>462.02</v>
      </c>
      <c r="N324" s="41"/>
      <c r="O324" s="41">
        <v>2.5</v>
      </c>
      <c r="P324" s="41">
        <v>-10.714285714285708</v>
      </c>
      <c r="Q324" s="41">
        <v>-26.470588235294116</v>
      </c>
      <c r="R324" s="41">
        <v>206.25892857142856</v>
      </c>
      <c r="S324" s="41"/>
      <c r="T324" s="41">
        <v>4.4000000000000004</v>
      </c>
      <c r="U324" s="41">
        <v>-4.347826086956502</v>
      </c>
      <c r="V324" s="41">
        <v>-11.999999999999986</v>
      </c>
      <c r="W324" s="41">
        <v>363.01571428571424</v>
      </c>
    </row>
    <row r="325" spans="1:23">
      <c r="A325" s="166">
        <f t="shared" ref="A325:B325" si="76">(A324+7)</f>
        <v>41672</v>
      </c>
      <c r="B325" s="165">
        <f t="shared" si="76"/>
        <v>41668</v>
      </c>
      <c r="C325" s="20">
        <v>0.82365714285714287</v>
      </c>
      <c r="E325" s="41">
        <v>2.7</v>
      </c>
      <c r="F325" s="41">
        <v>-10</v>
      </c>
      <c r="G325" s="41">
        <v>-22.857142857142847</v>
      </c>
      <c r="H325" s="35">
        <v>222.38742857142859</v>
      </c>
      <c r="I325" s="41"/>
      <c r="J325" s="41">
        <v>5.3</v>
      </c>
      <c r="K325" s="41">
        <v>-5.357142857142847</v>
      </c>
      <c r="L325" s="41">
        <v>-11.666666666666671</v>
      </c>
      <c r="M325" s="41">
        <v>436.53828571428573</v>
      </c>
      <c r="N325" s="41"/>
      <c r="O325" s="41">
        <v>2.2999999999999998</v>
      </c>
      <c r="P325" s="41">
        <v>-8</v>
      </c>
      <c r="Q325" s="41">
        <v>-32.352941176470594</v>
      </c>
      <c r="R325" s="41">
        <v>189.44114285714284</v>
      </c>
      <c r="S325" s="41"/>
      <c r="T325" s="41">
        <v>4.0999999999999996</v>
      </c>
      <c r="U325" s="41">
        <v>-6.8181818181818414</v>
      </c>
      <c r="V325" s="41">
        <v>-14.583333333333343</v>
      </c>
      <c r="W325" s="41">
        <v>337.69942857142854</v>
      </c>
    </row>
    <row r="326" spans="1:23">
      <c r="A326" s="166">
        <f t="shared" ref="A326:B326" si="77">(A325+7)</f>
        <v>41679</v>
      </c>
      <c r="B326" s="165">
        <f t="shared" si="77"/>
        <v>41675</v>
      </c>
      <c r="C326" s="20">
        <v>0.82857857142857161</v>
      </c>
      <c r="E326" s="41">
        <v>2.9</v>
      </c>
      <c r="F326" s="41">
        <v>7.4074074074073906</v>
      </c>
      <c r="G326" s="41">
        <v>-19.444444444444457</v>
      </c>
      <c r="H326" s="35">
        <v>240.28778571428577</v>
      </c>
      <c r="I326" s="41"/>
      <c r="J326" s="41">
        <v>5.5</v>
      </c>
      <c r="K326" s="41">
        <v>3.7735849056603712</v>
      </c>
      <c r="L326" s="41">
        <v>-6.7796610169491629</v>
      </c>
      <c r="M326" s="41">
        <v>455.7182142857144</v>
      </c>
      <c r="N326" s="41"/>
      <c r="O326" s="41">
        <v>2.6</v>
      </c>
      <c r="P326" s="41">
        <v>13.043478260869577</v>
      </c>
      <c r="Q326" s="41">
        <v>-25.714285714285708</v>
      </c>
      <c r="R326" s="41">
        <v>215.43042857142862</v>
      </c>
      <c r="S326" s="41"/>
      <c r="T326" s="41">
        <v>4.2</v>
      </c>
      <c r="U326" s="41">
        <v>2.4390243902439011</v>
      </c>
      <c r="V326" s="41">
        <v>-12.499999999999986</v>
      </c>
      <c r="W326" s="41">
        <v>348.0030000000001</v>
      </c>
    </row>
    <row r="327" spans="1:23">
      <c r="A327" s="166">
        <f t="shared" ref="A327:B327" si="78">(A326+7)</f>
        <v>41686</v>
      </c>
      <c r="B327" s="165">
        <f t="shared" si="78"/>
        <v>41682</v>
      </c>
      <c r="C327" s="20">
        <v>0.82536428571428577</v>
      </c>
      <c r="E327" s="41">
        <v>3.1</v>
      </c>
      <c r="F327" s="41">
        <v>6.8965517241379501</v>
      </c>
      <c r="G327" s="41">
        <v>-13.888888888888886</v>
      </c>
      <c r="H327" s="35">
        <v>255.8629285714286</v>
      </c>
      <c r="I327" s="41"/>
      <c r="J327" s="41">
        <v>5.5</v>
      </c>
      <c r="K327" s="41">
        <v>0</v>
      </c>
      <c r="L327" s="41">
        <v>-6.7796610169491629</v>
      </c>
      <c r="M327" s="41">
        <v>453.95035714285717</v>
      </c>
      <c r="N327" s="41"/>
      <c r="O327" s="41">
        <v>2.8</v>
      </c>
      <c r="P327" s="41">
        <v>7.6923076923076934</v>
      </c>
      <c r="Q327" s="41">
        <v>-20</v>
      </c>
      <c r="R327" s="41">
        <v>231.102</v>
      </c>
      <c r="S327" s="41"/>
      <c r="T327" s="41">
        <v>4.2</v>
      </c>
      <c r="U327" s="41">
        <v>0</v>
      </c>
      <c r="V327" s="41">
        <v>-12.499999999999986</v>
      </c>
      <c r="W327" s="41">
        <v>346.65300000000008</v>
      </c>
    </row>
    <row r="328" spans="1:23">
      <c r="A328" s="166">
        <f t="shared" ref="A328:B328" si="79">(A327+7)</f>
        <v>41693</v>
      </c>
      <c r="B328" s="165">
        <f t="shared" si="79"/>
        <v>41689</v>
      </c>
      <c r="C328" s="20">
        <v>0.82189428571428569</v>
      </c>
      <c r="E328" s="41">
        <v>2.9</v>
      </c>
      <c r="F328" s="41">
        <v>-6.4516129032258078</v>
      </c>
      <c r="G328" s="41">
        <v>-14.705882352941174</v>
      </c>
      <c r="H328" s="35">
        <v>238.34934285714283</v>
      </c>
      <c r="I328" s="41"/>
      <c r="J328" s="41">
        <v>5.5</v>
      </c>
      <c r="K328" s="41">
        <v>0</v>
      </c>
      <c r="L328" s="41">
        <v>-6.7796610169491629</v>
      </c>
      <c r="M328" s="41">
        <v>452.04185714285711</v>
      </c>
      <c r="N328" s="41"/>
      <c r="O328" s="41">
        <v>2.6</v>
      </c>
      <c r="P328" s="41">
        <v>-7.1428571428571246</v>
      </c>
      <c r="Q328" s="41">
        <v>-21.212121212121204</v>
      </c>
      <c r="R328" s="41">
        <v>213.69251428571428</v>
      </c>
      <c r="S328" s="41"/>
      <c r="T328" s="41">
        <v>4.2</v>
      </c>
      <c r="U328" s="41">
        <v>0</v>
      </c>
      <c r="V328" s="41">
        <v>-12.499999999999986</v>
      </c>
      <c r="W328" s="41">
        <v>345.19560000000001</v>
      </c>
    </row>
    <row r="329" spans="1:23">
      <c r="A329" s="166">
        <f t="shared" ref="A329:B329" si="80">(A328+7)</f>
        <v>41700</v>
      </c>
      <c r="B329" s="165">
        <f t="shared" si="80"/>
        <v>41696</v>
      </c>
      <c r="C329" s="20">
        <v>0.82369714285714291</v>
      </c>
      <c r="E329" s="41">
        <v>2.6</v>
      </c>
      <c r="F329" s="41">
        <v>-10.34482758620689</v>
      </c>
      <c r="G329" s="41">
        <v>-21.212121212121204</v>
      </c>
      <c r="H329" s="35">
        <v>214.16125714285715</v>
      </c>
      <c r="I329" s="41"/>
      <c r="J329" s="41">
        <v>5.5</v>
      </c>
      <c r="K329" s="41">
        <v>0</v>
      </c>
      <c r="L329" s="41">
        <v>-5.1724137931034448</v>
      </c>
      <c r="M329" s="41">
        <v>453.0334285714286</v>
      </c>
      <c r="N329" s="41"/>
      <c r="O329" s="41">
        <v>2.2999999999999998</v>
      </c>
      <c r="P329" s="41">
        <v>-11.538461538461547</v>
      </c>
      <c r="Q329" s="41">
        <v>-28.125000000000014</v>
      </c>
      <c r="R329" s="41">
        <v>189.45034285714286</v>
      </c>
      <c r="S329" s="41"/>
      <c r="T329" s="41">
        <v>4.0999999999999996</v>
      </c>
      <c r="U329" s="41">
        <v>-2.3809523809523938</v>
      </c>
      <c r="V329" s="41">
        <v>-12.765957446808514</v>
      </c>
      <c r="W329" s="41">
        <v>337.71582857142857</v>
      </c>
    </row>
    <row r="330" spans="1:23">
      <c r="A330" s="166">
        <f t="shared" ref="A330:B330" si="81">(A329+7)</f>
        <v>41707</v>
      </c>
      <c r="B330" s="165">
        <f t="shared" si="81"/>
        <v>41703</v>
      </c>
      <c r="C330" s="20">
        <v>0.82514285714285707</v>
      </c>
      <c r="E330" s="41">
        <v>2.9</v>
      </c>
      <c r="F330" s="41">
        <v>11.538461538461547</v>
      </c>
      <c r="G330" s="41">
        <v>-23.68421052631578</v>
      </c>
      <c r="H330" s="35">
        <v>239.29142857142853</v>
      </c>
      <c r="I330" s="41"/>
      <c r="J330" s="41">
        <v>5.7</v>
      </c>
      <c r="K330" s="41">
        <v>3.6363636363636402</v>
      </c>
      <c r="L330" s="41">
        <v>-8.0645161290322562</v>
      </c>
      <c r="M330" s="41">
        <v>470.3314285714286</v>
      </c>
      <c r="N330" s="41"/>
      <c r="O330" s="41">
        <v>2.6</v>
      </c>
      <c r="P330" s="41">
        <v>13.043478260869577</v>
      </c>
      <c r="Q330" s="41">
        <v>-29.729729729729726</v>
      </c>
      <c r="R330" s="41">
        <v>214.53714285714284</v>
      </c>
      <c r="S330" s="41"/>
      <c r="T330" s="41">
        <v>4.3</v>
      </c>
      <c r="U330" s="41">
        <v>4.8780487804878021</v>
      </c>
      <c r="V330" s="41">
        <v>-12.244897959183689</v>
      </c>
      <c r="W330" s="41">
        <v>354.81142857142851</v>
      </c>
    </row>
    <row r="331" spans="1:23">
      <c r="A331" s="166">
        <f t="shared" ref="A331:B331" si="82">(A330+7)</f>
        <v>41714</v>
      </c>
      <c r="B331" s="165">
        <f t="shared" si="82"/>
        <v>41710</v>
      </c>
      <c r="C331" s="20">
        <v>0.83436428571428567</v>
      </c>
      <c r="E331" s="41">
        <v>2.9</v>
      </c>
      <c r="F331" s="41">
        <v>0</v>
      </c>
      <c r="G331" s="41">
        <v>-23.68421052631578</v>
      </c>
      <c r="H331" s="35">
        <v>241.96564285714283</v>
      </c>
      <c r="I331" s="41"/>
      <c r="J331" s="41">
        <v>5.7</v>
      </c>
      <c r="K331" s="41">
        <v>0</v>
      </c>
      <c r="L331" s="41">
        <v>-8.0645161290322562</v>
      </c>
      <c r="M331" s="41">
        <v>475.5876428571429</v>
      </c>
      <c r="N331" s="41"/>
      <c r="O331" s="41">
        <v>2.6</v>
      </c>
      <c r="P331" s="41">
        <v>0</v>
      </c>
      <c r="Q331" s="41">
        <v>-29.729729729729726</v>
      </c>
      <c r="R331" s="41">
        <v>216.93471428571428</v>
      </c>
      <c r="S331" s="41"/>
      <c r="T331" s="41">
        <v>4.3</v>
      </c>
      <c r="U331" s="41">
        <v>0</v>
      </c>
      <c r="V331" s="41">
        <v>-12.244897959183689</v>
      </c>
      <c r="W331" s="41">
        <v>358.77664285714286</v>
      </c>
    </row>
    <row r="332" spans="1:23">
      <c r="A332" s="166">
        <f t="shared" ref="A332:B332" si="83">(A331+7)</f>
        <v>41721</v>
      </c>
      <c r="B332" s="165">
        <f t="shared" si="83"/>
        <v>41717</v>
      </c>
      <c r="C332" s="20">
        <v>0.83635000000000015</v>
      </c>
      <c r="E332" s="41">
        <v>2.4</v>
      </c>
      <c r="F332" s="41">
        <v>-17.241379310344826</v>
      </c>
      <c r="G332" s="41">
        <v>-36.842105263157897</v>
      </c>
      <c r="H332" s="35">
        <v>200.72400000000005</v>
      </c>
      <c r="I332" s="41"/>
      <c r="J332" s="41">
        <v>5.7</v>
      </c>
      <c r="K332" s="41">
        <v>0</v>
      </c>
      <c r="L332" s="41">
        <v>-10.9375</v>
      </c>
      <c r="M332" s="41">
        <v>476.7195000000001</v>
      </c>
      <c r="N332" s="41"/>
      <c r="O332" s="41">
        <v>2.1</v>
      </c>
      <c r="P332" s="41">
        <v>-19.230769230769226</v>
      </c>
      <c r="Q332" s="41">
        <v>-43.243243243243242</v>
      </c>
      <c r="R332" s="41">
        <v>175.63350000000005</v>
      </c>
      <c r="S332" s="41"/>
      <c r="T332" s="41">
        <v>4.2</v>
      </c>
      <c r="U332" s="41">
        <v>-2.3255813953488342</v>
      </c>
      <c r="V332" s="41">
        <v>-19.230769230769226</v>
      </c>
      <c r="W332" s="41">
        <v>351.26700000000011</v>
      </c>
    </row>
    <row r="333" spans="1:23">
      <c r="A333" s="166">
        <f t="shared" ref="A333:B333" si="84">(A332+7)</f>
        <v>41728</v>
      </c>
      <c r="B333" s="165">
        <f t="shared" si="84"/>
        <v>41724</v>
      </c>
      <c r="C333" s="20">
        <v>0.83165714285714298</v>
      </c>
      <c r="E333" s="41">
        <v>2.2999999999999998</v>
      </c>
      <c r="F333" s="41">
        <v>-4.1666666666666714</v>
      </c>
      <c r="G333" s="41">
        <v>-32.352941176470594</v>
      </c>
      <c r="H333" s="35">
        <v>191.28114285714287</v>
      </c>
      <c r="I333" s="41"/>
      <c r="J333" s="41">
        <v>5.6</v>
      </c>
      <c r="K333" s="41">
        <v>-1.7543859649122879</v>
      </c>
      <c r="L333" s="41">
        <v>-15.151515151515156</v>
      </c>
      <c r="M333" s="41">
        <v>465.72800000000001</v>
      </c>
      <c r="N333" s="41"/>
      <c r="O333" s="41">
        <v>2.1</v>
      </c>
      <c r="P333" s="41">
        <v>0</v>
      </c>
      <c r="Q333" s="41">
        <v>-36.363636363636353</v>
      </c>
      <c r="R333" s="41">
        <v>174.64800000000002</v>
      </c>
      <c r="S333" s="41"/>
      <c r="T333" s="41">
        <v>4.0999999999999996</v>
      </c>
      <c r="U333" s="41">
        <v>-2.3809523809523938</v>
      </c>
      <c r="V333" s="41">
        <v>-26.785714285714292</v>
      </c>
      <c r="W333" s="41">
        <v>340.97942857142857</v>
      </c>
    </row>
    <row r="334" spans="1:23">
      <c r="A334" s="166">
        <f t="shared" ref="A334:B334" si="85">(A333+7)</f>
        <v>41735</v>
      </c>
      <c r="B334" s="165">
        <f t="shared" si="85"/>
        <v>41731</v>
      </c>
      <c r="C334" s="20">
        <v>0.82795714285714284</v>
      </c>
      <c r="E334" s="41">
        <v>2.2000000000000002</v>
      </c>
      <c r="F334" s="41">
        <v>-4.347826086956502</v>
      </c>
      <c r="G334" s="41">
        <v>-35.294117647058826</v>
      </c>
      <c r="H334" s="35">
        <v>182.15057142857142</v>
      </c>
      <c r="I334" s="41"/>
      <c r="J334" s="41">
        <v>5.9</v>
      </c>
      <c r="K334" s="41">
        <v>5.3571428571428612</v>
      </c>
      <c r="L334" s="41">
        <v>-11.940298507462686</v>
      </c>
      <c r="M334" s="41">
        <v>488.49471428571434</v>
      </c>
      <c r="N334" s="41"/>
      <c r="O334" s="41">
        <v>1.9</v>
      </c>
      <c r="P334" s="41">
        <v>-9.5238095238095326</v>
      </c>
      <c r="Q334" s="41">
        <v>-40.625000000000014</v>
      </c>
      <c r="R334" s="41">
        <v>157.31185714285715</v>
      </c>
      <c r="S334" s="41"/>
      <c r="T334" s="41">
        <v>4.4000000000000004</v>
      </c>
      <c r="U334" s="41">
        <v>7.3170731707317316</v>
      </c>
      <c r="V334" s="41">
        <v>-22.807017543859644</v>
      </c>
      <c r="W334" s="41">
        <v>364.30114285714285</v>
      </c>
    </row>
    <row r="335" spans="1:23">
      <c r="A335" s="166">
        <f t="shared" ref="A335:B335" si="86">(A334+7)</f>
        <v>41742</v>
      </c>
      <c r="B335" s="165">
        <f t="shared" si="86"/>
        <v>41738</v>
      </c>
      <c r="C335" s="20">
        <v>0.82673571428571435</v>
      </c>
      <c r="E335" s="41">
        <v>2.2000000000000002</v>
      </c>
      <c r="F335" s="41">
        <v>0</v>
      </c>
      <c r="G335" s="41">
        <v>-35.294117647058826</v>
      </c>
      <c r="H335" s="35">
        <v>181.88185714285717</v>
      </c>
      <c r="I335" s="41"/>
      <c r="J335" s="41">
        <v>5.9</v>
      </c>
      <c r="K335" s="41">
        <v>0</v>
      </c>
      <c r="L335" s="41">
        <v>-11.940298507462686</v>
      </c>
      <c r="M335" s="41">
        <v>487.77407142857152</v>
      </c>
      <c r="N335" s="41"/>
      <c r="O335" s="41">
        <v>1.9</v>
      </c>
      <c r="P335" s="41">
        <v>0</v>
      </c>
      <c r="Q335" s="41">
        <v>-38.709677419354847</v>
      </c>
      <c r="R335" s="41">
        <v>157.07978571428572</v>
      </c>
      <c r="S335" s="41"/>
      <c r="T335" s="41">
        <v>4.5</v>
      </c>
      <c r="U335" s="41">
        <v>2.2727272727272663</v>
      </c>
      <c r="V335" s="41">
        <v>-21.05263157894737</v>
      </c>
      <c r="W335" s="41">
        <v>372.03107142857147</v>
      </c>
    </row>
    <row r="336" spans="1:23">
      <c r="A336" s="166">
        <f t="shared" ref="A336:B336" si="87">(A335+7)</f>
        <v>41749</v>
      </c>
      <c r="B336" s="165">
        <f t="shared" si="87"/>
        <v>41745</v>
      </c>
      <c r="C336" s="20">
        <v>0.82531428571428567</v>
      </c>
      <c r="E336" s="41">
        <v>2.2000000000000002</v>
      </c>
      <c r="F336" s="41">
        <v>0</v>
      </c>
      <c r="G336" s="41">
        <v>-33.333333333333329</v>
      </c>
      <c r="H336" s="35">
        <v>181.56914285714285</v>
      </c>
      <c r="I336" s="41"/>
      <c r="J336" s="41">
        <v>5.9</v>
      </c>
      <c r="K336" s="41">
        <v>0</v>
      </c>
      <c r="L336" s="41">
        <v>-11.940298507462686</v>
      </c>
      <c r="M336" s="41">
        <v>486.93542857142853</v>
      </c>
      <c r="N336" s="41"/>
      <c r="O336" s="41">
        <v>1.9</v>
      </c>
      <c r="P336" s="41">
        <v>0</v>
      </c>
      <c r="Q336" s="41">
        <v>-38.709677419354847</v>
      </c>
      <c r="R336" s="41">
        <v>156.80971428571425</v>
      </c>
      <c r="S336" s="41"/>
      <c r="T336" s="41">
        <v>4.5</v>
      </c>
      <c r="U336" s="41">
        <v>0</v>
      </c>
      <c r="V336" s="41">
        <v>-21.05263157894737</v>
      </c>
      <c r="W336" s="41">
        <v>371.39142857142855</v>
      </c>
    </row>
    <row r="337" spans="1:23">
      <c r="A337" s="166">
        <f t="shared" ref="A337:B337" si="88">(A336+7)</f>
        <v>41756</v>
      </c>
      <c r="B337" s="165">
        <f t="shared" si="88"/>
        <v>41752</v>
      </c>
      <c r="C337" s="20">
        <v>0.82298571428571421</v>
      </c>
      <c r="E337" s="41">
        <v>2.5</v>
      </c>
      <c r="F337" s="41">
        <v>13.636363636363626</v>
      </c>
      <c r="G337" s="41">
        <v>-21.875</v>
      </c>
      <c r="H337" s="35">
        <v>205.74642857142857</v>
      </c>
      <c r="I337" s="41"/>
      <c r="J337" s="41">
        <v>5.9</v>
      </c>
      <c r="K337" s="41">
        <v>0</v>
      </c>
      <c r="L337" s="41">
        <v>-11.940298507462686</v>
      </c>
      <c r="M337" s="41">
        <v>485.56157142857143</v>
      </c>
      <c r="N337" s="41"/>
      <c r="O337" s="41">
        <v>2.1</v>
      </c>
      <c r="P337" s="41">
        <v>10.526315789473699</v>
      </c>
      <c r="Q337" s="41">
        <v>-27.58620689655173</v>
      </c>
      <c r="R337" s="41">
        <v>172.827</v>
      </c>
      <c r="S337" s="41"/>
      <c r="T337" s="41">
        <v>4.5</v>
      </c>
      <c r="U337" s="41">
        <v>0</v>
      </c>
      <c r="V337" s="41">
        <v>-21.05263157894737</v>
      </c>
      <c r="W337" s="41">
        <v>370.34357142857141</v>
      </c>
    </row>
    <row r="338" spans="1:23">
      <c r="A338" s="166">
        <f t="shared" ref="A338:B338" si="89">(A337+7)</f>
        <v>41763</v>
      </c>
      <c r="B338" s="165">
        <f t="shared" si="89"/>
        <v>41759</v>
      </c>
      <c r="C338" s="20">
        <v>0.82237857142857129</v>
      </c>
      <c r="E338" s="41">
        <v>2.5</v>
      </c>
      <c r="F338" s="41">
        <v>0</v>
      </c>
      <c r="G338" s="41">
        <v>-16.666666666666657</v>
      </c>
      <c r="H338" s="35">
        <v>205.59464285714282</v>
      </c>
      <c r="I338" s="41"/>
      <c r="J338" s="41">
        <v>5.7</v>
      </c>
      <c r="K338" s="41">
        <v>-3.3898305084745743</v>
      </c>
      <c r="L338" s="41">
        <v>-14.925373134328353</v>
      </c>
      <c r="M338" s="41">
        <v>468.75578571428559</v>
      </c>
      <c r="N338" s="41"/>
      <c r="O338" s="41">
        <v>2.1</v>
      </c>
      <c r="P338" s="41">
        <v>0</v>
      </c>
      <c r="Q338" s="41">
        <v>-19.230769230769226</v>
      </c>
      <c r="R338" s="41">
        <v>172.69949999999997</v>
      </c>
      <c r="S338" s="41"/>
      <c r="T338" s="41">
        <v>4.3</v>
      </c>
      <c r="U338" s="41">
        <v>-4.4444444444444571</v>
      </c>
      <c r="V338" s="41">
        <v>-24.561403508771946</v>
      </c>
      <c r="W338" s="41">
        <v>353.62278571428567</v>
      </c>
    </row>
    <row r="339" spans="1:23">
      <c r="A339" s="166">
        <f t="shared" ref="A339:B339" si="90">(A338+7)</f>
        <v>41770</v>
      </c>
      <c r="B339" s="165">
        <f t="shared" si="90"/>
        <v>41766</v>
      </c>
      <c r="C339" s="20">
        <v>0.82056857142857154</v>
      </c>
      <c r="E339" s="41">
        <v>2.5</v>
      </c>
      <c r="F339" s="41">
        <v>0</v>
      </c>
      <c r="G339" s="41">
        <v>-16.666666666666657</v>
      </c>
      <c r="H339" s="35">
        <v>205.14214285714289</v>
      </c>
      <c r="I339" s="41"/>
      <c r="J339" s="41">
        <v>5.9</v>
      </c>
      <c r="K339" s="41">
        <v>3.5087719298245759</v>
      </c>
      <c r="L339" s="41">
        <v>-11.940298507462686</v>
      </c>
      <c r="M339" s="41">
        <v>484.13545714285721</v>
      </c>
      <c r="N339" s="41"/>
      <c r="O339" s="41">
        <v>2.2000000000000002</v>
      </c>
      <c r="P339" s="41">
        <v>4.7619047619047734</v>
      </c>
      <c r="Q339" s="41">
        <v>-24.137931034482747</v>
      </c>
      <c r="R339" s="41">
        <v>180.52508571428575</v>
      </c>
      <c r="S339" s="41"/>
      <c r="T339" s="41">
        <v>4.4000000000000004</v>
      </c>
      <c r="U339" s="41">
        <v>2.3255813953488484</v>
      </c>
      <c r="V339" s="41">
        <v>-22.807017543859644</v>
      </c>
      <c r="W339" s="41">
        <v>361.0501714285715</v>
      </c>
    </row>
    <row r="340" spans="1:23">
      <c r="A340" s="166">
        <f t="shared" ref="A340:B340" si="91">(A339+7)</f>
        <v>41777</v>
      </c>
      <c r="B340" s="165">
        <f t="shared" si="91"/>
        <v>41773</v>
      </c>
      <c r="C340" s="20">
        <v>0.81555</v>
      </c>
      <c r="E340" s="41">
        <v>2.6</v>
      </c>
      <c r="F340" s="41">
        <v>4</v>
      </c>
      <c r="G340" s="41">
        <v>-18.75</v>
      </c>
      <c r="H340" s="35">
        <v>212.04300000000003</v>
      </c>
      <c r="I340" s="41"/>
      <c r="J340" s="41">
        <v>5.9</v>
      </c>
      <c r="K340" s="41">
        <v>0</v>
      </c>
      <c r="L340" s="41">
        <v>-11.940298507462686</v>
      </c>
      <c r="M340" s="41">
        <v>481.17450000000002</v>
      </c>
      <c r="N340" s="41"/>
      <c r="O340" s="41">
        <v>2.4</v>
      </c>
      <c r="P340" s="41">
        <v>9.0909090909090793</v>
      </c>
      <c r="Q340" s="41">
        <v>-22.58064516129032</v>
      </c>
      <c r="R340" s="41">
        <v>195.732</v>
      </c>
      <c r="S340" s="41"/>
      <c r="T340" s="41">
        <v>4.4000000000000004</v>
      </c>
      <c r="U340" s="41">
        <v>0</v>
      </c>
      <c r="V340" s="41">
        <v>-22.807017543859644</v>
      </c>
      <c r="W340" s="41">
        <v>358.84200000000004</v>
      </c>
    </row>
    <row r="341" spans="1:23">
      <c r="A341" s="166">
        <f t="shared" ref="A341:B341" si="92">(A340+7)</f>
        <v>41784</v>
      </c>
      <c r="B341" s="165">
        <f t="shared" si="92"/>
        <v>41780</v>
      </c>
      <c r="C341" s="20">
        <v>0.81170000000000009</v>
      </c>
      <c r="E341" s="41">
        <v>2.2999999999999998</v>
      </c>
      <c r="F341" s="41">
        <v>-11.538461538461547</v>
      </c>
      <c r="G341" s="41">
        <v>-23.333333333333343</v>
      </c>
      <c r="H341" s="35">
        <v>186.691</v>
      </c>
      <c r="I341" s="41"/>
      <c r="J341" s="41">
        <v>6</v>
      </c>
      <c r="K341" s="41">
        <v>1.6949152542372872</v>
      </c>
      <c r="L341" s="41">
        <v>-10.447761194029852</v>
      </c>
      <c r="M341" s="41">
        <v>487.02000000000004</v>
      </c>
      <c r="N341" s="41"/>
      <c r="O341" s="41">
        <v>2.1</v>
      </c>
      <c r="P341" s="41">
        <v>-12.499999999999986</v>
      </c>
      <c r="Q341" s="41">
        <v>-27.58620689655173</v>
      </c>
      <c r="R341" s="41">
        <v>170.45700000000005</v>
      </c>
      <c r="S341" s="41"/>
      <c r="T341" s="41">
        <v>4.5</v>
      </c>
      <c r="U341" s="41">
        <v>2.2727272727272663</v>
      </c>
      <c r="V341" s="41">
        <v>-21.05263157894737</v>
      </c>
      <c r="W341" s="41">
        <v>365.26500000000004</v>
      </c>
    </row>
    <row r="342" spans="1:23">
      <c r="A342" s="166">
        <f t="shared" ref="A342:B342" si="93">(A341+7)</f>
        <v>41791</v>
      </c>
      <c r="B342" s="165">
        <f t="shared" si="93"/>
        <v>41787</v>
      </c>
      <c r="C342" s="20">
        <v>0.81192142857142868</v>
      </c>
      <c r="E342" s="41">
        <v>2.2999999999999998</v>
      </c>
      <c r="F342" s="41">
        <v>0</v>
      </c>
      <c r="G342" s="41">
        <v>-23.333333333333343</v>
      </c>
      <c r="H342" s="35">
        <v>186.74192857142856</v>
      </c>
      <c r="I342" s="41"/>
      <c r="J342" s="41">
        <v>6</v>
      </c>
      <c r="K342" s="41">
        <v>0</v>
      </c>
      <c r="L342" s="41">
        <v>-10.447761194029852</v>
      </c>
      <c r="M342" s="41">
        <v>487.15285714285716</v>
      </c>
      <c r="N342" s="41"/>
      <c r="O342" s="41">
        <v>2.1</v>
      </c>
      <c r="P342" s="41">
        <v>0</v>
      </c>
      <c r="Q342" s="41">
        <v>-27.58620689655173</v>
      </c>
      <c r="R342" s="41">
        <v>170.50350000000003</v>
      </c>
      <c r="S342" s="41"/>
      <c r="T342" s="41">
        <v>4.5</v>
      </c>
      <c r="U342" s="41">
        <v>0</v>
      </c>
      <c r="V342" s="41">
        <v>-21.05263157894737</v>
      </c>
      <c r="W342" s="41">
        <v>365.36464285714294</v>
      </c>
    </row>
    <row r="343" spans="1:23">
      <c r="A343" s="166">
        <f t="shared" ref="A343:B343" si="94">(A342+7)</f>
        <v>41798</v>
      </c>
      <c r="B343" s="165">
        <f t="shared" si="94"/>
        <v>41794</v>
      </c>
      <c r="C343" s="20">
        <v>0.8122285714285713</v>
      </c>
      <c r="E343" s="41">
        <v>2.2999999999999998</v>
      </c>
      <c r="F343" s="41">
        <v>0</v>
      </c>
      <c r="G343" s="41">
        <v>-20.689655172413808</v>
      </c>
      <c r="H343" s="35">
        <v>186.8125714285714</v>
      </c>
      <c r="I343" s="41"/>
      <c r="J343" s="41">
        <v>6</v>
      </c>
      <c r="K343" s="41">
        <v>0</v>
      </c>
      <c r="L343" s="41">
        <v>-10.447761194029852</v>
      </c>
      <c r="M343" s="41">
        <v>487.33714285714279</v>
      </c>
      <c r="N343" s="41"/>
      <c r="O343" s="41">
        <v>2.1</v>
      </c>
      <c r="P343" s="41">
        <v>0</v>
      </c>
      <c r="Q343" s="41">
        <v>-22.222222222222214</v>
      </c>
      <c r="R343" s="41">
        <v>170.56799999999998</v>
      </c>
      <c r="S343" s="41"/>
      <c r="T343" s="41">
        <v>4.5</v>
      </c>
      <c r="U343" s="41">
        <v>0</v>
      </c>
      <c r="V343" s="41">
        <v>-21.05263157894737</v>
      </c>
      <c r="W343" s="41">
        <v>365.50285714285707</v>
      </c>
    </row>
    <row r="344" spans="1:23">
      <c r="A344" s="166">
        <f t="shared" ref="A344:B344" si="95">(A343+7)</f>
        <v>41805</v>
      </c>
      <c r="B344" s="165">
        <f t="shared" si="95"/>
        <v>41801</v>
      </c>
      <c r="C344" s="20">
        <v>0.80497857142857143</v>
      </c>
      <c r="E344" s="41">
        <v>2.5</v>
      </c>
      <c r="F344" s="41">
        <v>8.6956521739130608</v>
      </c>
      <c r="G344" s="41">
        <v>-16.666666666666657</v>
      </c>
      <c r="H344" s="35">
        <v>201.24464285714288</v>
      </c>
      <c r="I344" s="41"/>
      <c r="J344" s="41">
        <v>6</v>
      </c>
      <c r="K344" s="41">
        <v>0</v>
      </c>
      <c r="L344" s="41">
        <v>-9.0909090909090793</v>
      </c>
      <c r="M344" s="41">
        <v>482.98714285714289</v>
      </c>
      <c r="N344" s="41"/>
      <c r="O344" s="41">
        <v>2.4</v>
      </c>
      <c r="P344" s="41">
        <v>14.285714285714278</v>
      </c>
      <c r="Q344" s="41">
        <v>-14.285714285714278</v>
      </c>
      <c r="R344" s="41">
        <v>193.19485714285713</v>
      </c>
      <c r="S344" s="41"/>
      <c r="T344" s="41">
        <v>4.7</v>
      </c>
      <c r="U344" s="41">
        <v>4.4444444444444571</v>
      </c>
      <c r="V344" s="41">
        <v>-16.071428571428555</v>
      </c>
      <c r="W344" s="41">
        <v>378.33992857142857</v>
      </c>
    </row>
    <row r="345" spans="1:23">
      <c r="A345" s="166">
        <f t="shared" ref="A345:B345" si="96">(A344+7)</f>
        <v>41812</v>
      </c>
      <c r="B345" s="165">
        <f t="shared" si="96"/>
        <v>41808</v>
      </c>
      <c r="C345" s="20">
        <v>0.79857857142857147</v>
      </c>
      <c r="E345" s="41">
        <v>2.2999999999999998</v>
      </c>
      <c r="F345" s="41">
        <v>-8</v>
      </c>
      <c r="G345" s="41">
        <v>-23.333333333333343</v>
      </c>
      <c r="H345" s="35">
        <v>183.67307142857143</v>
      </c>
      <c r="I345" s="41"/>
      <c r="J345" s="41">
        <v>5.9</v>
      </c>
      <c r="K345" s="41">
        <v>-1.6666666666666572</v>
      </c>
      <c r="L345" s="41">
        <v>-10.606060606060595</v>
      </c>
      <c r="M345" s="41">
        <v>471.16135714285718</v>
      </c>
      <c r="N345" s="41"/>
      <c r="O345" s="41">
        <v>2.2999999999999998</v>
      </c>
      <c r="P345" s="41">
        <v>-4.1666666666666714</v>
      </c>
      <c r="Q345" s="41">
        <v>-17.857142857142861</v>
      </c>
      <c r="R345" s="41">
        <v>183.67307142857143</v>
      </c>
      <c r="S345" s="41"/>
      <c r="T345" s="41">
        <v>4.5999999999999996</v>
      </c>
      <c r="U345" s="41">
        <v>-2.1276595744680975</v>
      </c>
      <c r="V345" s="41">
        <v>-17.857142857142861</v>
      </c>
      <c r="W345" s="41">
        <v>367.34614285714287</v>
      </c>
    </row>
    <row r="346" spans="1:23">
      <c r="A346" s="166">
        <f t="shared" ref="A346:B346" si="97">(A345+7)</f>
        <v>41819</v>
      </c>
      <c r="B346" s="165">
        <f t="shared" si="97"/>
        <v>41815</v>
      </c>
      <c r="C346" s="20">
        <v>0.79986428571428569</v>
      </c>
      <c r="E346" s="41">
        <v>2.6</v>
      </c>
      <c r="F346" s="41">
        <v>13.043478260869577</v>
      </c>
      <c r="G346" s="41">
        <v>-7.1428571428571246</v>
      </c>
      <c r="H346" s="35">
        <v>207.96471428571431</v>
      </c>
      <c r="I346" s="41"/>
      <c r="J346" s="41">
        <v>5.9</v>
      </c>
      <c r="K346" s="41">
        <v>0</v>
      </c>
      <c r="L346" s="41">
        <v>-10.606060606060595</v>
      </c>
      <c r="M346" s="41">
        <v>471.91992857142856</v>
      </c>
      <c r="N346" s="41"/>
      <c r="O346" s="41">
        <v>2.6</v>
      </c>
      <c r="P346" s="41">
        <v>13.043478260869577</v>
      </c>
      <c r="Q346" s="41">
        <v>0</v>
      </c>
      <c r="R346" s="41">
        <v>207.96471428571431</v>
      </c>
      <c r="S346" s="41"/>
      <c r="T346" s="41">
        <v>4.5999999999999996</v>
      </c>
      <c r="U346" s="41">
        <v>0</v>
      </c>
      <c r="V346" s="41">
        <v>-17.857142857142861</v>
      </c>
      <c r="W346" s="41">
        <v>367.9375714285714</v>
      </c>
    </row>
    <row r="347" spans="1:23">
      <c r="A347" s="166">
        <f t="shared" ref="A347:B347" si="98">(A346+7)</f>
        <v>41826</v>
      </c>
      <c r="B347" s="165">
        <f t="shared" si="98"/>
        <v>41822</v>
      </c>
      <c r="C347" s="20">
        <v>0.79667857142857146</v>
      </c>
      <c r="E347" s="41">
        <v>2.4</v>
      </c>
      <c r="F347" s="41">
        <v>-7.6923076923076934</v>
      </c>
      <c r="G347" s="41">
        <v>-17.241379310344826</v>
      </c>
      <c r="H347" s="35">
        <v>191.20285714285714</v>
      </c>
      <c r="I347" s="41"/>
      <c r="J347" s="41">
        <v>5.7</v>
      </c>
      <c r="K347" s="41">
        <v>-3.3898305084745743</v>
      </c>
      <c r="L347" s="41">
        <v>-13.636363636363626</v>
      </c>
      <c r="M347" s="41">
        <v>454.10678571428571</v>
      </c>
      <c r="N347" s="41"/>
      <c r="O347" s="41">
        <v>2.4</v>
      </c>
      <c r="P347" s="41">
        <v>-7.6923076923076934</v>
      </c>
      <c r="Q347" s="41">
        <v>-11.111111111111114</v>
      </c>
      <c r="R347" s="41">
        <v>191.20285714285714</v>
      </c>
      <c r="S347" s="41"/>
      <c r="T347" s="41">
        <v>4.7</v>
      </c>
      <c r="U347" s="41">
        <v>2.1739130434782652</v>
      </c>
      <c r="V347" s="41">
        <v>-16.071428571428555</v>
      </c>
      <c r="W347" s="41">
        <v>374.43892857142862</v>
      </c>
    </row>
    <row r="348" spans="1:23">
      <c r="A348" s="166">
        <f t="shared" ref="A348:B348" si="99">(A347+7)</f>
        <v>41833</v>
      </c>
      <c r="B348" s="165">
        <f t="shared" si="99"/>
        <v>41829</v>
      </c>
      <c r="C348" s="20">
        <v>0.79415714285714301</v>
      </c>
      <c r="E348" s="41">
        <v>2.5</v>
      </c>
      <c r="F348" s="41">
        <v>4.1666666666666714</v>
      </c>
      <c r="G348" s="41">
        <v>-26.470588235294116</v>
      </c>
      <c r="H348" s="35">
        <v>198.53928571428577</v>
      </c>
      <c r="I348" s="41"/>
      <c r="J348" s="41">
        <v>5.7</v>
      </c>
      <c r="K348" s="41">
        <v>0</v>
      </c>
      <c r="L348" s="41">
        <v>-13.636363636363626</v>
      </c>
      <c r="M348" s="41">
        <v>452.66957142857154</v>
      </c>
      <c r="N348" s="41"/>
      <c r="O348" s="41">
        <v>2.4</v>
      </c>
      <c r="P348" s="41">
        <v>0</v>
      </c>
      <c r="Q348" s="41">
        <v>-27.272727272727266</v>
      </c>
      <c r="R348" s="41">
        <v>190.59771428571429</v>
      </c>
      <c r="S348" s="41"/>
      <c r="T348" s="41">
        <v>4.5</v>
      </c>
      <c r="U348" s="41">
        <v>-4.2553191489361808</v>
      </c>
      <c r="V348" s="41">
        <v>-19.642857142857139</v>
      </c>
      <c r="W348" s="41">
        <v>357.37071428571437</v>
      </c>
    </row>
    <row r="349" spans="1:23">
      <c r="A349" s="166">
        <f t="shared" ref="A349:B349" si="100">(A348+7)</f>
        <v>41840</v>
      </c>
      <c r="B349" s="165">
        <f t="shared" si="100"/>
        <v>41836</v>
      </c>
      <c r="C349" s="20">
        <v>0.79258571428571434</v>
      </c>
      <c r="E349" s="41">
        <v>2.4</v>
      </c>
      <c r="F349" s="41">
        <v>-4</v>
      </c>
      <c r="G349" s="41">
        <v>-14.285714285714278</v>
      </c>
      <c r="H349" s="35">
        <v>190.22057142857142</v>
      </c>
      <c r="I349" s="41"/>
      <c r="J349" s="41">
        <v>5.7</v>
      </c>
      <c r="K349" s="41">
        <v>0</v>
      </c>
      <c r="L349" s="41">
        <v>-10.9375</v>
      </c>
      <c r="M349" s="41">
        <v>451.77385714285714</v>
      </c>
      <c r="N349" s="41"/>
      <c r="O349" s="41">
        <v>2.2999999999999998</v>
      </c>
      <c r="P349" s="41">
        <v>-4.1666666666666714</v>
      </c>
      <c r="Q349" s="41">
        <v>-17.857142857142861</v>
      </c>
      <c r="R349" s="41">
        <v>182.29471428571429</v>
      </c>
      <c r="S349" s="41"/>
      <c r="T349" s="41">
        <v>4.5</v>
      </c>
      <c r="U349" s="41">
        <v>0</v>
      </c>
      <c r="V349" s="41">
        <v>-16.666666666666671</v>
      </c>
      <c r="W349" s="41">
        <v>356.66357142857146</v>
      </c>
    </row>
    <row r="350" spans="1:23">
      <c r="A350" s="166">
        <f t="shared" ref="A350:B350" si="101">(A349+7)</f>
        <v>41847</v>
      </c>
      <c r="B350" s="165">
        <f t="shared" si="101"/>
        <v>41843</v>
      </c>
      <c r="C350" s="20">
        <v>0.79125714285714288</v>
      </c>
      <c r="E350" s="41">
        <v>2.2999999999999998</v>
      </c>
      <c r="F350" s="41">
        <v>-4.1666666666666714</v>
      </c>
      <c r="G350" s="41">
        <v>-11.538461538461547</v>
      </c>
      <c r="H350" s="35">
        <v>181.98914285714284</v>
      </c>
      <c r="I350" s="41"/>
      <c r="J350" s="41">
        <v>5.6</v>
      </c>
      <c r="K350" s="41">
        <v>-1.7543859649122879</v>
      </c>
      <c r="L350" s="41">
        <v>-9.6774193548387188</v>
      </c>
      <c r="M350" s="41">
        <v>443.10399999999993</v>
      </c>
      <c r="N350" s="41"/>
      <c r="O350" s="41">
        <v>2.2000000000000002</v>
      </c>
      <c r="P350" s="41">
        <v>-4.347826086956502</v>
      </c>
      <c r="Q350" s="41">
        <v>-15.384615384615387</v>
      </c>
      <c r="R350" s="41">
        <v>174.07657142857144</v>
      </c>
      <c r="S350" s="41"/>
      <c r="T350" s="41">
        <v>4.4000000000000004</v>
      </c>
      <c r="U350" s="41">
        <v>-2.2222222222222143</v>
      </c>
      <c r="V350" s="41">
        <v>-15.384615384615387</v>
      </c>
      <c r="W350" s="41">
        <v>348.15314285714288</v>
      </c>
    </row>
    <row r="351" spans="1:23">
      <c r="A351" s="166">
        <f t="shared" ref="A351:B351" si="102">(A350+7)</f>
        <v>41854</v>
      </c>
      <c r="B351" s="165">
        <f t="shared" si="102"/>
        <v>41850</v>
      </c>
      <c r="C351" s="20">
        <v>0.79297857142857153</v>
      </c>
      <c r="E351" s="41">
        <v>2.2999999999999998</v>
      </c>
      <c r="F351" s="41">
        <v>0</v>
      </c>
      <c r="G351" s="41">
        <v>-4.1666666666666714</v>
      </c>
      <c r="H351" s="35">
        <v>182.38507142857142</v>
      </c>
      <c r="I351" s="41"/>
      <c r="J351" s="41">
        <v>5.6</v>
      </c>
      <c r="K351" s="41">
        <v>0</v>
      </c>
      <c r="L351" s="41">
        <v>-8.1967213114754145</v>
      </c>
      <c r="M351" s="41">
        <v>444.06800000000004</v>
      </c>
      <c r="N351" s="41"/>
      <c r="O351" s="41">
        <v>2.2000000000000002</v>
      </c>
      <c r="P351" s="41">
        <v>0</v>
      </c>
      <c r="Q351" s="41">
        <v>4.7619047619047734</v>
      </c>
      <c r="R351" s="41">
        <v>174.45528571428574</v>
      </c>
      <c r="S351" s="41"/>
      <c r="T351" s="41">
        <v>4.4000000000000004</v>
      </c>
      <c r="U351" s="41">
        <v>0</v>
      </c>
      <c r="V351" s="41">
        <v>-13.725490196078411</v>
      </c>
      <c r="W351" s="41">
        <v>348.91057142857147</v>
      </c>
    </row>
    <row r="352" spans="1:23">
      <c r="A352" s="166">
        <f t="shared" ref="A352:B352" si="103">(A351+7)</f>
        <v>41861</v>
      </c>
      <c r="B352" s="165">
        <f t="shared" si="103"/>
        <v>41857</v>
      </c>
      <c r="C352" s="20">
        <v>0.79534285714285702</v>
      </c>
      <c r="E352" s="41">
        <v>2.2999999999999998</v>
      </c>
      <c r="F352" s="41">
        <v>0</v>
      </c>
      <c r="G352" s="41">
        <v>-4.1666666666666714</v>
      </c>
      <c r="H352" s="35">
        <v>182.92885714285708</v>
      </c>
      <c r="I352" s="41"/>
      <c r="J352" s="41">
        <v>5.6</v>
      </c>
      <c r="K352" s="41">
        <v>0</v>
      </c>
      <c r="L352" s="41">
        <v>-8.1967213114754145</v>
      </c>
      <c r="M352" s="41">
        <v>445.39199999999994</v>
      </c>
      <c r="N352" s="41"/>
      <c r="O352" s="41">
        <v>2.2000000000000002</v>
      </c>
      <c r="P352" s="41">
        <v>0</v>
      </c>
      <c r="Q352" s="41">
        <v>4.7619047619047734</v>
      </c>
      <c r="R352" s="41">
        <v>174.97542857142855</v>
      </c>
      <c r="S352" s="41"/>
      <c r="T352" s="41">
        <v>4.4000000000000004</v>
      </c>
      <c r="U352" s="41">
        <v>0</v>
      </c>
      <c r="V352" s="41">
        <v>-13.725490196078411</v>
      </c>
      <c r="W352" s="41">
        <v>349.9508571428571</v>
      </c>
    </row>
    <row r="353" spans="1:23">
      <c r="A353" s="166">
        <f t="shared" ref="A353:B353" si="104">(A352+7)</f>
        <v>41868</v>
      </c>
      <c r="B353" s="165">
        <f t="shared" si="104"/>
        <v>41864</v>
      </c>
      <c r="C353" s="20">
        <v>0.79935714285714288</v>
      </c>
      <c r="E353" s="41">
        <v>2.2999999999999998</v>
      </c>
      <c r="F353" s="41">
        <v>0</v>
      </c>
      <c r="G353" s="41">
        <v>-4.1666666666666714</v>
      </c>
      <c r="H353" s="35">
        <v>183.85214285714284</v>
      </c>
      <c r="I353" s="41"/>
      <c r="J353" s="41">
        <v>5.6</v>
      </c>
      <c r="K353" s="41">
        <v>0</v>
      </c>
      <c r="L353" s="41">
        <v>-8.1967213114754145</v>
      </c>
      <c r="M353" s="41">
        <v>447.64</v>
      </c>
      <c r="N353" s="41"/>
      <c r="O353" s="41">
        <v>2.1</v>
      </c>
      <c r="P353" s="41">
        <v>-4.5454545454545467</v>
      </c>
      <c r="Q353" s="41">
        <v>0</v>
      </c>
      <c r="R353" s="41">
        <v>167.86500000000001</v>
      </c>
      <c r="S353" s="41"/>
      <c r="T353" s="41">
        <v>4.4000000000000004</v>
      </c>
      <c r="U353" s="41">
        <v>0</v>
      </c>
      <c r="V353" s="41">
        <v>-13.725490196078411</v>
      </c>
      <c r="W353" s="41">
        <v>351.7171428571429</v>
      </c>
    </row>
    <row r="354" spans="1:23">
      <c r="A354" s="166">
        <f t="shared" ref="A354:B354" si="105">(A353+7)</f>
        <v>41875</v>
      </c>
      <c r="B354" s="165">
        <f t="shared" si="105"/>
        <v>41871</v>
      </c>
      <c r="C354" s="20">
        <v>0.80041428571428574</v>
      </c>
      <c r="E354" s="41">
        <v>2.2999999999999998</v>
      </c>
      <c r="F354" s="41">
        <v>0</v>
      </c>
      <c r="G354" s="41">
        <v>-4.1666666666666714</v>
      </c>
      <c r="H354" s="35">
        <v>184.09528571428569</v>
      </c>
      <c r="I354" s="41"/>
      <c r="J354" s="41">
        <v>5.6</v>
      </c>
      <c r="K354" s="41">
        <v>0</v>
      </c>
      <c r="L354" s="41">
        <v>-8.1967213114754145</v>
      </c>
      <c r="M354" s="41">
        <v>448.23199999999997</v>
      </c>
      <c r="N354" s="41"/>
      <c r="O354" s="41">
        <v>2.1</v>
      </c>
      <c r="P354" s="41">
        <v>0</v>
      </c>
      <c r="Q354" s="41">
        <v>0</v>
      </c>
      <c r="R354" s="41">
        <v>168.08700000000002</v>
      </c>
      <c r="S354" s="41"/>
      <c r="T354" s="41">
        <v>4.4000000000000004</v>
      </c>
      <c r="U354" s="41">
        <v>0</v>
      </c>
      <c r="V354" s="41">
        <v>-13.725490196078411</v>
      </c>
      <c r="W354" s="41">
        <v>352.18228571428574</v>
      </c>
    </row>
    <row r="355" spans="1:23">
      <c r="A355" s="166">
        <f t="shared" ref="A355:B355" si="106">(A354+7)</f>
        <v>41882</v>
      </c>
      <c r="B355" s="165">
        <f t="shared" si="106"/>
        <v>41878</v>
      </c>
      <c r="C355" s="20">
        <v>0.79587142857142867</v>
      </c>
      <c r="E355" s="41">
        <v>2.5</v>
      </c>
      <c r="F355" s="41">
        <v>8.6956521739130608</v>
      </c>
      <c r="G355" s="41">
        <v>0</v>
      </c>
      <c r="H355" s="35">
        <v>198.96785714285716</v>
      </c>
      <c r="I355" s="41"/>
      <c r="J355" s="41">
        <v>5.6</v>
      </c>
      <c r="K355" s="41">
        <v>0</v>
      </c>
      <c r="L355" s="41">
        <v>-11.111111111111114</v>
      </c>
      <c r="M355" s="41">
        <v>445.68799999999999</v>
      </c>
      <c r="N355" s="41"/>
      <c r="O355" s="41">
        <v>2.2999999999999998</v>
      </c>
      <c r="P355" s="41">
        <v>9.5238095238095184</v>
      </c>
      <c r="Q355" s="41">
        <v>0</v>
      </c>
      <c r="R355" s="41">
        <v>183.0504285714286</v>
      </c>
      <c r="S355" s="41"/>
      <c r="T355" s="41">
        <v>4.5</v>
      </c>
      <c r="U355" s="41">
        <v>2.2727272727272663</v>
      </c>
      <c r="V355" s="41">
        <v>-13.461538461538467</v>
      </c>
      <c r="W355" s="41">
        <v>358.14214285714291</v>
      </c>
    </row>
    <row r="356" spans="1:23">
      <c r="A356" s="166">
        <f t="shared" ref="A356:B356" si="107">(A355+7)</f>
        <v>41889</v>
      </c>
      <c r="B356" s="165">
        <f t="shared" si="107"/>
        <v>41885</v>
      </c>
      <c r="C356" s="20">
        <v>0.79424285714285714</v>
      </c>
      <c r="E356" s="41">
        <v>2.5</v>
      </c>
      <c r="F356" s="41">
        <v>0</v>
      </c>
      <c r="G356" s="41">
        <v>4.1666666666666714</v>
      </c>
      <c r="H356" s="35">
        <v>198.56071428571428</v>
      </c>
      <c r="I356" s="41"/>
      <c r="J356" s="41">
        <v>5.6</v>
      </c>
      <c r="K356" s="41">
        <v>0</v>
      </c>
      <c r="L356" s="41">
        <v>-11.111111111111114</v>
      </c>
      <c r="M356" s="41">
        <v>444.77599999999995</v>
      </c>
      <c r="N356" s="41"/>
      <c r="O356" s="41">
        <v>2.2999999999999998</v>
      </c>
      <c r="P356" s="41">
        <v>0</v>
      </c>
      <c r="Q356" s="41">
        <v>9.5238095238095184</v>
      </c>
      <c r="R356" s="41">
        <v>182.67585714285713</v>
      </c>
      <c r="S356" s="41"/>
      <c r="T356" s="41">
        <v>4.5</v>
      </c>
      <c r="U356" s="41">
        <v>0</v>
      </c>
      <c r="V356" s="41">
        <v>-13.461538461538467</v>
      </c>
      <c r="W356" s="41">
        <v>357.40928571428572</v>
      </c>
    </row>
    <row r="357" spans="1:23">
      <c r="A357" s="166">
        <f t="shared" ref="A357:B357" si="108">(A356+7)</f>
        <v>41896</v>
      </c>
      <c r="B357" s="165">
        <f t="shared" si="108"/>
        <v>41892</v>
      </c>
      <c r="C357" s="20">
        <v>0.79823571428571427</v>
      </c>
      <c r="E357" s="41">
        <v>2.6</v>
      </c>
      <c r="F357" s="41">
        <v>4</v>
      </c>
      <c r="G357" s="41">
        <v>13.043478260869577</v>
      </c>
      <c r="H357" s="35">
        <v>207.54128571428572</v>
      </c>
      <c r="I357" s="41"/>
      <c r="J357" s="41">
        <v>5.7</v>
      </c>
      <c r="K357" s="41">
        <v>1.785714285714306</v>
      </c>
      <c r="L357" s="41">
        <v>-9.5238095238095184</v>
      </c>
      <c r="M357" s="41">
        <v>454.99435714285721</v>
      </c>
      <c r="N357" s="41"/>
      <c r="O357" s="41">
        <v>2.5</v>
      </c>
      <c r="P357" s="41">
        <v>8.6956521739130608</v>
      </c>
      <c r="Q357" s="41">
        <v>25</v>
      </c>
      <c r="R357" s="41">
        <v>199.55892857142857</v>
      </c>
      <c r="S357" s="41"/>
      <c r="T357" s="41">
        <v>4.7</v>
      </c>
      <c r="U357" s="41">
        <v>4.4444444444444571</v>
      </c>
      <c r="V357" s="41">
        <v>-9.6153846153846132</v>
      </c>
      <c r="W357" s="41">
        <v>375.17078571428573</v>
      </c>
    </row>
    <row r="358" spans="1:23">
      <c r="A358" s="166">
        <f t="shared" ref="A358:B358" si="109">(A357+7)</f>
        <v>41903</v>
      </c>
      <c r="B358" s="165">
        <f t="shared" si="109"/>
        <v>41899</v>
      </c>
      <c r="C358" s="20">
        <v>0.79224285714285714</v>
      </c>
      <c r="E358" s="41">
        <v>2.5</v>
      </c>
      <c r="F358" s="41">
        <v>-3.8461538461538538</v>
      </c>
      <c r="G358" s="41">
        <v>0</v>
      </c>
      <c r="H358" s="35">
        <v>198.06071428571428</v>
      </c>
      <c r="I358" s="41"/>
      <c r="J358" s="41">
        <v>5.6</v>
      </c>
      <c r="K358" s="41">
        <v>-1.7543859649122879</v>
      </c>
      <c r="L358" s="41">
        <v>-11.111111111111114</v>
      </c>
      <c r="M358" s="41">
        <v>443.65600000000001</v>
      </c>
      <c r="N358" s="41"/>
      <c r="O358" s="41">
        <v>2.4</v>
      </c>
      <c r="P358" s="41">
        <v>-4</v>
      </c>
      <c r="Q358" s="41">
        <v>14.285714285714278</v>
      </c>
      <c r="R358" s="41">
        <v>190.1382857142857</v>
      </c>
      <c r="S358" s="41"/>
      <c r="T358" s="41">
        <v>4.5999999999999996</v>
      </c>
      <c r="U358" s="41">
        <v>-2.1276595744680975</v>
      </c>
      <c r="V358" s="41">
        <v>-11.538461538461547</v>
      </c>
      <c r="W358" s="41">
        <v>364.43171428571424</v>
      </c>
    </row>
    <row r="359" spans="1:23">
      <c r="A359" s="166">
        <f t="shared" ref="A359:B359" si="110">(A358+7)</f>
        <v>41910</v>
      </c>
      <c r="B359" s="165">
        <f t="shared" si="110"/>
        <v>41906</v>
      </c>
      <c r="C359" s="20">
        <v>0.78331428571428574</v>
      </c>
      <c r="E359" s="41">
        <v>2.4</v>
      </c>
      <c r="F359" s="41">
        <v>-4</v>
      </c>
      <c r="G359" s="41">
        <v>0</v>
      </c>
      <c r="H359" s="35">
        <v>187.99542857142856</v>
      </c>
      <c r="I359" s="41"/>
      <c r="J359" s="41">
        <v>5.5</v>
      </c>
      <c r="K359" s="41">
        <v>-1.7857142857142776</v>
      </c>
      <c r="L359" s="41">
        <v>-9.8360655737704974</v>
      </c>
      <c r="M359" s="41">
        <v>430.82285714285717</v>
      </c>
      <c r="N359" s="41"/>
      <c r="O359" s="41">
        <v>2.2999999999999998</v>
      </c>
      <c r="P359" s="41">
        <v>-4.1666666666666714</v>
      </c>
      <c r="Q359" s="41">
        <v>9.5238095238095184</v>
      </c>
      <c r="R359" s="41">
        <v>180.1622857142857</v>
      </c>
      <c r="S359" s="41"/>
      <c r="T359" s="41">
        <v>4.5</v>
      </c>
      <c r="U359" s="41">
        <v>-2.173913043478251</v>
      </c>
      <c r="V359" s="41">
        <v>-10</v>
      </c>
      <c r="W359" s="41">
        <v>352.49142857142857</v>
      </c>
    </row>
    <row r="360" spans="1:23">
      <c r="A360" s="166">
        <f t="shared" ref="A360:B360" si="111">(A359+7)</f>
        <v>41917</v>
      </c>
      <c r="B360" s="165">
        <f t="shared" si="111"/>
        <v>41913</v>
      </c>
      <c r="C360" s="20">
        <v>0.78167142857142846</v>
      </c>
      <c r="E360" s="41">
        <v>2.4</v>
      </c>
      <c r="F360" s="41">
        <v>0</v>
      </c>
      <c r="G360" s="41">
        <v>-7.6923076923076934</v>
      </c>
      <c r="H360" s="35">
        <v>187.60114285714283</v>
      </c>
      <c r="I360" s="41"/>
      <c r="J360" s="41">
        <v>5.5</v>
      </c>
      <c r="K360" s="41">
        <v>0</v>
      </c>
      <c r="L360" s="41">
        <v>-9.8360655737704974</v>
      </c>
      <c r="M360" s="41">
        <v>429.91928571428571</v>
      </c>
      <c r="N360" s="41"/>
      <c r="O360" s="41">
        <v>2.2999999999999998</v>
      </c>
      <c r="P360" s="41">
        <v>0</v>
      </c>
      <c r="Q360" s="41">
        <v>0</v>
      </c>
      <c r="R360" s="41">
        <v>179.78442857142852</v>
      </c>
      <c r="S360" s="41"/>
      <c r="T360" s="41">
        <v>4.5</v>
      </c>
      <c r="U360" s="41">
        <v>0</v>
      </c>
      <c r="V360" s="41">
        <v>-10</v>
      </c>
      <c r="W360" s="41">
        <v>351.75214285714281</v>
      </c>
    </row>
    <row r="361" spans="1:23">
      <c r="A361" s="166">
        <f t="shared" ref="A361:B361" si="112">(A360+7)</f>
        <v>41924</v>
      </c>
      <c r="B361" s="165">
        <f t="shared" si="112"/>
        <v>41920</v>
      </c>
      <c r="C361" s="20">
        <v>0.78655714285714295</v>
      </c>
      <c r="E361" s="41">
        <v>2.7</v>
      </c>
      <c r="F361" s="41">
        <v>12.500000000000028</v>
      </c>
      <c r="G361" s="41">
        <v>0</v>
      </c>
      <c r="H361" s="35">
        <v>212.37042857142859</v>
      </c>
      <c r="I361" s="41"/>
      <c r="J361" s="41">
        <v>5.5</v>
      </c>
      <c r="K361" s="41">
        <v>0</v>
      </c>
      <c r="L361" s="41">
        <v>-8.3333333333333428</v>
      </c>
      <c r="M361" s="41">
        <v>432.60642857142864</v>
      </c>
      <c r="N361" s="41"/>
      <c r="O361" s="41">
        <v>2.7</v>
      </c>
      <c r="P361" s="41">
        <v>17.391304347826093</v>
      </c>
      <c r="Q361" s="41">
        <v>12.500000000000028</v>
      </c>
      <c r="R361" s="41">
        <v>212.37042857142859</v>
      </c>
      <c r="S361" s="41"/>
      <c r="T361" s="41">
        <v>4.5999999999999996</v>
      </c>
      <c r="U361" s="41">
        <v>2.2222222222222143</v>
      </c>
      <c r="V361" s="41">
        <v>-6.1224489795918515</v>
      </c>
      <c r="W361" s="41">
        <v>361.81628571428575</v>
      </c>
    </row>
    <row r="362" spans="1:23">
      <c r="A362" s="166">
        <f t="shared" ref="A362:B362" si="113">(A361+7)</f>
        <v>41931</v>
      </c>
      <c r="B362" s="165">
        <f t="shared" si="113"/>
        <v>41927</v>
      </c>
      <c r="C362" s="20">
        <v>0.79348571428571435</v>
      </c>
      <c r="E362" s="41">
        <v>2.8</v>
      </c>
      <c r="F362" s="41">
        <v>3.7037037037036953</v>
      </c>
      <c r="G362" s="41">
        <v>-3.448275862068968</v>
      </c>
      <c r="H362" s="35">
        <v>222.17600000000002</v>
      </c>
      <c r="I362" s="41"/>
      <c r="J362" s="41">
        <v>5.5</v>
      </c>
      <c r="K362" s="41">
        <v>0</v>
      </c>
      <c r="L362" s="41">
        <v>-8.3333333333333428</v>
      </c>
      <c r="M362" s="41">
        <v>436.41714285714289</v>
      </c>
      <c r="N362" s="41"/>
      <c r="O362" s="41">
        <v>2.8</v>
      </c>
      <c r="P362" s="41">
        <v>3.7037037037036953</v>
      </c>
      <c r="Q362" s="41">
        <v>0</v>
      </c>
      <c r="R362" s="41">
        <v>222.17600000000002</v>
      </c>
      <c r="S362" s="41"/>
      <c r="T362" s="41">
        <v>4.5999999999999996</v>
      </c>
      <c r="U362" s="41">
        <v>0</v>
      </c>
      <c r="V362" s="41">
        <v>-6.1224489795918515</v>
      </c>
      <c r="W362" s="41">
        <v>365.00342857142857</v>
      </c>
    </row>
    <row r="363" spans="1:23">
      <c r="A363" s="166">
        <f t="shared" ref="A363:B363" si="114">(A362+7)</f>
        <v>41938</v>
      </c>
      <c r="B363" s="165">
        <f t="shared" si="114"/>
        <v>41934</v>
      </c>
      <c r="C363" s="20">
        <v>0.79080000000000006</v>
      </c>
      <c r="E363" s="41">
        <v>2.8</v>
      </c>
      <c r="F363" s="41">
        <v>0</v>
      </c>
      <c r="G363" s="41">
        <v>3.7037037037036953</v>
      </c>
      <c r="H363" s="35">
        <v>221.42400000000004</v>
      </c>
      <c r="I363" s="41"/>
      <c r="J363" s="41">
        <v>5.5</v>
      </c>
      <c r="K363" s="41">
        <v>0</v>
      </c>
      <c r="L363" s="41">
        <v>-5.1724137931034448</v>
      </c>
      <c r="M363" s="41">
        <v>434.94</v>
      </c>
      <c r="N363" s="41"/>
      <c r="O363" s="41">
        <v>2.8</v>
      </c>
      <c r="P363" s="41">
        <v>0</v>
      </c>
      <c r="Q363" s="41">
        <v>7.6923076923076934</v>
      </c>
      <c r="R363" s="41">
        <v>221.42400000000004</v>
      </c>
      <c r="S363" s="41"/>
      <c r="T363" s="41">
        <v>4.5999999999999996</v>
      </c>
      <c r="U363" s="41">
        <v>0</v>
      </c>
      <c r="V363" s="41">
        <v>-2.1276595744680975</v>
      </c>
      <c r="W363" s="41">
        <v>363.76800000000003</v>
      </c>
    </row>
    <row r="364" spans="1:23">
      <c r="A364" s="166">
        <f t="shared" ref="A364:B364" si="115">(A363+7)</f>
        <v>41945</v>
      </c>
      <c r="B364" s="165">
        <f t="shared" si="115"/>
        <v>41941</v>
      </c>
      <c r="C364" s="20">
        <v>0.78722142857142863</v>
      </c>
      <c r="E364" s="41">
        <v>2.8</v>
      </c>
      <c r="F364" s="41">
        <v>0</v>
      </c>
      <c r="G364" s="41">
        <v>0</v>
      </c>
      <c r="H364" s="35">
        <v>220.422</v>
      </c>
      <c r="I364" s="41"/>
      <c r="J364" s="41">
        <v>5.5</v>
      </c>
      <c r="K364" s="41">
        <v>0</v>
      </c>
      <c r="L364" s="41">
        <v>-5.1724137931034448</v>
      </c>
      <c r="M364" s="41">
        <v>432.97178571428577</v>
      </c>
      <c r="N364" s="41"/>
      <c r="O364" s="41">
        <v>2.8</v>
      </c>
      <c r="P364" s="41">
        <v>0</v>
      </c>
      <c r="Q364" s="41">
        <v>3.7037037037036953</v>
      </c>
      <c r="R364" s="41">
        <v>220.422</v>
      </c>
      <c r="S364" s="41"/>
      <c r="T364" s="41">
        <v>4.5999999999999996</v>
      </c>
      <c r="U364" s="41">
        <v>0</v>
      </c>
      <c r="V364" s="41">
        <v>-2.1276595744680975</v>
      </c>
      <c r="W364" s="41">
        <v>362.12185714285715</v>
      </c>
    </row>
    <row r="365" spans="1:23">
      <c r="A365" s="166">
        <f t="shared" ref="A365:B365" si="116">(A364+7)</f>
        <v>41952</v>
      </c>
      <c r="B365" s="165">
        <f t="shared" si="116"/>
        <v>41948</v>
      </c>
      <c r="C365" s="20">
        <v>0.78346428571428584</v>
      </c>
      <c r="E365" s="41">
        <v>3.1</v>
      </c>
      <c r="F365" s="41">
        <v>10.714285714285722</v>
      </c>
      <c r="G365" s="41">
        <v>0</v>
      </c>
      <c r="H365" s="35">
        <v>242.87392857142862</v>
      </c>
      <c r="I365" s="41"/>
      <c r="J365" s="41">
        <v>5.5</v>
      </c>
      <c r="K365" s="41">
        <v>0</v>
      </c>
      <c r="L365" s="41">
        <v>-5.1724137931034448</v>
      </c>
      <c r="M365" s="41">
        <v>430.90535714285727</v>
      </c>
      <c r="N365" s="41"/>
      <c r="O365" s="41">
        <v>3.1</v>
      </c>
      <c r="P365" s="41">
        <v>10.714285714285722</v>
      </c>
      <c r="Q365" s="41">
        <v>3.3333333333333428</v>
      </c>
      <c r="R365" s="41">
        <v>242.87392857142862</v>
      </c>
      <c r="S365" s="41"/>
      <c r="T365" s="41">
        <v>4.5999999999999996</v>
      </c>
      <c r="U365" s="41">
        <v>0</v>
      </c>
      <c r="V365" s="41">
        <v>-2.1276595744680975</v>
      </c>
      <c r="W365" s="41">
        <v>360.39357142857142</v>
      </c>
    </row>
    <row r="366" spans="1:23">
      <c r="A366" s="166">
        <f t="shared" ref="A366:B366" si="117">(A365+7)</f>
        <v>41959</v>
      </c>
      <c r="B366" s="165">
        <f t="shared" si="117"/>
        <v>41955</v>
      </c>
      <c r="C366" s="20">
        <v>0.78859999999999986</v>
      </c>
      <c r="E366" s="41">
        <v>3.2</v>
      </c>
      <c r="F366" s="41">
        <v>3.2258064516128968</v>
      </c>
      <c r="G366" s="41">
        <v>-3.030303030303017</v>
      </c>
      <c r="H366" s="35">
        <v>252.35199999999995</v>
      </c>
      <c r="I366" s="41"/>
      <c r="J366" s="41">
        <v>5.8</v>
      </c>
      <c r="K366" s="41">
        <v>5.454545454545439</v>
      </c>
      <c r="L366" s="41">
        <v>-1.6949152542373014</v>
      </c>
      <c r="M366" s="41">
        <v>457.38799999999992</v>
      </c>
      <c r="N366" s="41"/>
      <c r="O366" s="41">
        <v>3.1</v>
      </c>
      <c r="P366" s="41">
        <v>0</v>
      </c>
      <c r="Q366" s="41">
        <v>0</v>
      </c>
      <c r="R366" s="41">
        <v>244.46599999999998</v>
      </c>
      <c r="S366" s="41"/>
      <c r="T366" s="41">
        <v>4.5999999999999996</v>
      </c>
      <c r="U366" s="41">
        <v>0</v>
      </c>
      <c r="V366" s="41">
        <v>0</v>
      </c>
      <c r="W366" s="41">
        <v>362.75599999999991</v>
      </c>
    </row>
    <row r="367" spans="1:23">
      <c r="A367" s="166">
        <f t="shared" ref="A367:B367" si="118">(A366+7)</f>
        <v>41966</v>
      </c>
      <c r="B367" s="165">
        <f t="shared" si="118"/>
        <v>41962</v>
      </c>
      <c r="C367" s="20">
        <v>0.79649285714285711</v>
      </c>
      <c r="E367" s="41">
        <v>3.1</v>
      </c>
      <c r="F367" s="41">
        <v>-3.125</v>
      </c>
      <c r="G367" s="41">
        <v>-6.0606060606060623</v>
      </c>
      <c r="H367" s="35">
        <v>246.91278571428569</v>
      </c>
      <c r="I367" s="41"/>
      <c r="J367" s="41">
        <v>5.8</v>
      </c>
      <c r="K367" s="41">
        <v>0</v>
      </c>
      <c r="L367" s="41">
        <v>1.7543859649122595</v>
      </c>
      <c r="M367" s="41">
        <v>461.96585714285715</v>
      </c>
      <c r="N367" s="41"/>
      <c r="O367" s="41">
        <v>3</v>
      </c>
      <c r="P367" s="41">
        <v>-3.225806451612911</v>
      </c>
      <c r="Q367" s="41">
        <v>-3.225806451612911</v>
      </c>
      <c r="R367" s="41">
        <v>238.94785714285715</v>
      </c>
      <c r="S367" s="41"/>
      <c r="T367" s="41">
        <v>4.5999999999999996</v>
      </c>
      <c r="U367" s="41">
        <v>0</v>
      </c>
      <c r="V367" s="41">
        <v>4.5454545454545183</v>
      </c>
      <c r="W367" s="41">
        <v>366.38671428571422</v>
      </c>
    </row>
    <row r="368" spans="1:23">
      <c r="A368" s="166">
        <f t="shared" ref="A368:B368" si="119">(A367+7)</f>
        <v>41973</v>
      </c>
      <c r="B368" s="165">
        <f t="shared" si="119"/>
        <v>41969</v>
      </c>
      <c r="C368" s="20">
        <v>0.79287857142857143</v>
      </c>
      <c r="E368" s="41">
        <v>2.9</v>
      </c>
      <c r="F368" s="41">
        <v>-6.4516129032258078</v>
      </c>
      <c r="G368" s="41">
        <v>-12.121212121212125</v>
      </c>
      <c r="H368" s="35">
        <v>229.93478571428571</v>
      </c>
      <c r="I368" s="41"/>
      <c r="J368" s="41">
        <v>5.6</v>
      </c>
      <c r="K368" s="41">
        <v>-3.448275862068968</v>
      </c>
      <c r="L368" s="41">
        <v>1.818181818181813</v>
      </c>
      <c r="M368" s="41">
        <v>444.01199999999994</v>
      </c>
      <c r="N368" s="41"/>
      <c r="O368" s="41">
        <v>2.8</v>
      </c>
      <c r="P368" s="41">
        <v>-6.6666666666666714</v>
      </c>
      <c r="Q368" s="41">
        <v>-9.6774193548387188</v>
      </c>
      <c r="R368" s="41">
        <v>222.00599999999997</v>
      </c>
      <c r="S368" s="41"/>
      <c r="T368" s="41">
        <v>4.4000000000000004</v>
      </c>
      <c r="U368" s="41">
        <v>-4.347826086956502</v>
      </c>
      <c r="V368" s="41">
        <v>4.7619047619047734</v>
      </c>
      <c r="W368" s="41">
        <v>348.86657142857149</v>
      </c>
    </row>
    <row r="369" spans="1:23">
      <c r="A369" s="166">
        <f t="shared" ref="A369:B369" si="120">(A368+7)</f>
        <v>41980</v>
      </c>
      <c r="B369" s="165">
        <f t="shared" si="120"/>
        <v>41976</v>
      </c>
      <c r="C369" s="20">
        <v>0.79001428571428567</v>
      </c>
      <c r="E369" s="41">
        <v>3</v>
      </c>
      <c r="F369" s="41">
        <v>3.448275862068968</v>
      </c>
      <c r="G369" s="41">
        <v>-9.0909090909090793</v>
      </c>
      <c r="H369" s="35">
        <v>237.00428571428569</v>
      </c>
      <c r="I369" s="41"/>
      <c r="J369" s="41">
        <v>5.8</v>
      </c>
      <c r="K369" s="41">
        <v>3.5714285714285836</v>
      </c>
      <c r="L369" s="41">
        <v>5.454545454545439</v>
      </c>
      <c r="M369" s="41">
        <v>458.20828571428569</v>
      </c>
      <c r="N369" s="41"/>
      <c r="O369" s="41">
        <v>2.9</v>
      </c>
      <c r="P369" s="41">
        <v>3.5714285714285836</v>
      </c>
      <c r="Q369" s="41">
        <v>-6.4516129032258078</v>
      </c>
      <c r="R369" s="41">
        <v>229.10414285714285</v>
      </c>
      <c r="S369" s="41"/>
      <c r="T369" s="41">
        <v>4.5</v>
      </c>
      <c r="U369" s="41">
        <v>2.2727272727272663</v>
      </c>
      <c r="V369" s="41">
        <v>7.1428571428571388</v>
      </c>
      <c r="W369" s="41">
        <v>355.50642857142856</v>
      </c>
    </row>
    <row r="370" spans="1:23">
      <c r="A370" s="166">
        <f t="shared" ref="A370:B370" si="121">(A369+7)</f>
        <v>41987</v>
      </c>
      <c r="B370" s="165">
        <f t="shared" si="121"/>
        <v>41983</v>
      </c>
      <c r="C370" s="20">
        <v>0.79002857142857152</v>
      </c>
      <c r="E370" s="41">
        <v>2.9</v>
      </c>
      <c r="F370" s="41">
        <v>-3.3333333333333286</v>
      </c>
      <c r="G370" s="41">
        <v>-12.121212121212125</v>
      </c>
      <c r="H370" s="35">
        <v>229.10828571428573</v>
      </c>
      <c r="I370" s="41"/>
      <c r="J370" s="41">
        <v>5.7</v>
      </c>
      <c r="K370" s="41">
        <v>-1.7241379310344769</v>
      </c>
      <c r="L370" s="41">
        <v>3.6363636363636402</v>
      </c>
      <c r="M370" s="41">
        <v>450.31628571428575</v>
      </c>
      <c r="N370" s="41"/>
      <c r="O370" s="41">
        <v>2.8</v>
      </c>
      <c r="P370" s="41">
        <v>-3.448275862068968</v>
      </c>
      <c r="Q370" s="41">
        <v>-9.6774193548387188</v>
      </c>
      <c r="R370" s="41">
        <v>221.20800000000003</v>
      </c>
      <c r="S370" s="41"/>
      <c r="T370" s="41">
        <v>4.4000000000000004</v>
      </c>
      <c r="U370" s="41">
        <v>-2.2222222222222143</v>
      </c>
      <c r="V370" s="41">
        <v>4.7619047619047734</v>
      </c>
      <c r="W370" s="41">
        <v>347.61257142857153</v>
      </c>
    </row>
    <row r="371" spans="1:23">
      <c r="A371" s="166">
        <f t="shared" ref="A371:B371" si="122">(A370+7)</f>
        <v>41994</v>
      </c>
      <c r="B371" s="165">
        <f t="shared" si="122"/>
        <v>41990</v>
      </c>
      <c r="C371" s="20">
        <v>0.79024285714285714</v>
      </c>
      <c r="E371" s="41">
        <v>2.8</v>
      </c>
      <c r="F371" s="41">
        <v>-3.448275862068968</v>
      </c>
      <c r="G371" s="41">
        <v>-3.448275862068968</v>
      </c>
      <c r="H371" s="35">
        <v>221.26799999999997</v>
      </c>
      <c r="I371" s="41"/>
      <c r="J371" s="41">
        <v>5.7</v>
      </c>
      <c r="K371" s="41">
        <v>0</v>
      </c>
      <c r="L371" s="41">
        <v>3.6363636363636402</v>
      </c>
      <c r="M371" s="41">
        <v>450.43842857142857</v>
      </c>
      <c r="N371" s="41"/>
      <c r="O371" s="41">
        <v>2.7</v>
      </c>
      <c r="P371" s="41">
        <v>-3.5714285714285552</v>
      </c>
      <c r="Q371" s="41">
        <v>0</v>
      </c>
      <c r="R371" s="41">
        <v>213.36557142857143</v>
      </c>
      <c r="S371" s="41"/>
      <c r="T371" s="41">
        <v>4.4000000000000004</v>
      </c>
      <c r="U371" s="41">
        <v>0</v>
      </c>
      <c r="V371" s="41">
        <v>4.7619047619047734</v>
      </c>
      <c r="W371" s="41">
        <v>347.70685714285719</v>
      </c>
    </row>
    <row r="372" spans="1:23">
      <c r="A372" s="166">
        <f t="shared" ref="A372:B373" si="123">(A371+7)</f>
        <v>42001</v>
      </c>
      <c r="B372" s="165">
        <f t="shared" si="123"/>
        <v>41997</v>
      </c>
      <c r="C372" s="20">
        <v>0.78604285714285727</v>
      </c>
      <c r="E372" s="41">
        <v>2.2999999999999998</v>
      </c>
      <c r="F372" s="41">
        <v>-17.857142857142861</v>
      </c>
      <c r="G372" s="41">
        <v>-4.1666666666666714</v>
      </c>
      <c r="H372" s="35">
        <v>180.78985714285716</v>
      </c>
      <c r="I372" s="41"/>
      <c r="J372" s="41">
        <v>5.9</v>
      </c>
      <c r="K372" s="41">
        <v>3.5087719298245759</v>
      </c>
      <c r="L372" s="41">
        <v>1.7241379310344911</v>
      </c>
      <c r="M372" s="41">
        <v>463.76528571428582</v>
      </c>
      <c r="N372" s="41"/>
      <c r="O372" s="41">
        <v>2.2000000000000002</v>
      </c>
      <c r="P372" s="41">
        <v>-18.518518518518505</v>
      </c>
      <c r="Q372" s="41">
        <v>4.7619047619047734</v>
      </c>
      <c r="R372" s="41">
        <v>172.92942857142862</v>
      </c>
      <c r="S372" s="41"/>
      <c r="T372" s="41">
        <v>4.5999999999999996</v>
      </c>
      <c r="U372" s="41">
        <v>4.5454545454545183</v>
      </c>
      <c r="V372" s="41">
        <v>0</v>
      </c>
      <c r="W372" s="41">
        <v>361.57971428571432</v>
      </c>
    </row>
    <row r="373" spans="1:23">
      <c r="A373" s="166">
        <f t="shared" si="123"/>
        <v>42008</v>
      </c>
      <c r="B373" s="165">
        <f t="shared" ref="B373" si="124">(B372+7)</f>
        <v>42004</v>
      </c>
      <c r="C373" s="20">
        <v>0.78154285714285721</v>
      </c>
      <c r="D373" s="21"/>
      <c r="E373" s="41">
        <v>2.5</v>
      </c>
      <c r="F373" s="41">
        <v>8.6956521739130608</v>
      </c>
      <c r="G373" s="41">
        <v>4.1666666666666714</v>
      </c>
      <c r="H373" s="35">
        <v>195.3857142857143</v>
      </c>
      <c r="I373" s="26"/>
      <c r="J373" s="41">
        <v>6.1</v>
      </c>
      <c r="K373" s="41">
        <v>3.3898305084745743</v>
      </c>
      <c r="L373" s="41">
        <v>5.1724137931034448</v>
      </c>
      <c r="M373" s="41">
        <v>476.7411428571429</v>
      </c>
      <c r="N373" s="26"/>
      <c r="O373" s="41">
        <v>2.4</v>
      </c>
      <c r="P373" s="41">
        <v>9.0909090909090793</v>
      </c>
      <c r="Q373" s="41">
        <v>14.285714285714278</v>
      </c>
      <c r="R373" s="41">
        <v>187.57028571428572</v>
      </c>
      <c r="S373" s="26"/>
      <c r="T373" s="41">
        <v>4.7</v>
      </c>
      <c r="U373" s="41">
        <v>2.1739130434782652</v>
      </c>
      <c r="V373" s="41">
        <v>2.1739130434782652</v>
      </c>
      <c r="W373" s="41">
        <v>367.32514285714291</v>
      </c>
    </row>
    <row r="374" spans="1:23">
      <c r="A374" s="166">
        <f t="shared" ref="A374:B374" si="125">(A373+7)</f>
        <v>42015</v>
      </c>
      <c r="B374" s="165">
        <f t="shared" si="125"/>
        <v>42011</v>
      </c>
      <c r="C374" s="20">
        <v>0.78144285714285722</v>
      </c>
      <c r="D374" s="21"/>
      <c r="E374" s="41">
        <v>2.8</v>
      </c>
      <c r="F374" s="41">
        <v>11.999999999999986</v>
      </c>
      <c r="G374" s="41">
        <v>0</v>
      </c>
      <c r="H374" s="35">
        <v>218.804</v>
      </c>
      <c r="I374" s="26"/>
      <c r="J374" s="41">
        <v>6.1</v>
      </c>
      <c r="K374" s="41">
        <v>0</v>
      </c>
      <c r="L374" s="41">
        <v>5.1724137931034448</v>
      </c>
      <c r="M374" s="41">
        <v>476.68014285714293</v>
      </c>
      <c r="N374" s="26"/>
      <c r="O374" s="41">
        <v>2.7</v>
      </c>
      <c r="P374" s="41">
        <v>12.500000000000028</v>
      </c>
      <c r="Q374" s="41">
        <v>8</v>
      </c>
      <c r="R374" s="41">
        <v>210.98957142857145</v>
      </c>
      <c r="S374" s="41"/>
      <c r="T374" s="41">
        <v>4.7</v>
      </c>
      <c r="U374" s="41">
        <v>0</v>
      </c>
      <c r="V374" s="41">
        <v>2.1739130434782652</v>
      </c>
      <c r="W374" s="41">
        <v>367.27814285714288</v>
      </c>
    </row>
    <row r="375" spans="1:23">
      <c r="A375" s="166">
        <f t="shared" ref="A375:B375" si="126">(A374+7)</f>
        <v>42022</v>
      </c>
      <c r="B375" s="165">
        <f t="shared" si="126"/>
        <v>42018</v>
      </c>
      <c r="C375" s="20">
        <v>0.77222857142857138</v>
      </c>
      <c r="D375" s="21"/>
      <c r="E375" s="41">
        <v>2.7</v>
      </c>
      <c r="F375" s="41">
        <v>-3.5714285714285552</v>
      </c>
      <c r="G375" s="41">
        <v>-18.181818181818173</v>
      </c>
      <c r="H375" s="35">
        <v>208.50171428571426</v>
      </c>
      <c r="I375" s="26"/>
      <c r="J375" s="41">
        <v>6.1</v>
      </c>
      <c r="K375" s="41">
        <v>0</v>
      </c>
      <c r="L375" s="41">
        <v>5.1724137931034448</v>
      </c>
      <c r="M375" s="41">
        <v>471.05942857142855</v>
      </c>
      <c r="N375" s="26"/>
      <c r="O375" s="41">
        <v>2.6</v>
      </c>
      <c r="P375" s="41">
        <v>-3.7037037037037095</v>
      </c>
      <c r="Q375" s="41">
        <v>-7.1428571428571246</v>
      </c>
      <c r="R375" s="41">
        <v>200.77942857142855</v>
      </c>
      <c r="S375" s="41"/>
      <c r="T375" s="41">
        <v>4.7</v>
      </c>
      <c r="U375" s="41">
        <v>0</v>
      </c>
      <c r="V375" s="41">
        <v>2.1739130434782652</v>
      </c>
      <c r="W375" s="41">
        <v>362.94742857142859</v>
      </c>
    </row>
    <row r="376" spans="1:23">
      <c r="A376" s="166">
        <f t="shared" ref="A376:B376" si="127">(A375+7)</f>
        <v>42029</v>
      </c>
      <c r="B376" s="165">
        <f t="shared" si="127"/>
        <v>42025</v>
      </c>
      <c r="C376" s="20">
        <v>0.75998571428571438</v>
      </c>
      <c r="D376" s="21"/>
      <c r="E376" s="41">
        <v>2.6</v>
      </c>
      <c r="F376" s="41">
        <v>-3.7037037037037095</v>
      </c>
      <c r="G376" s="41">
        <v>-13.333333333333329</v>
      </c>
      <c r="H376" s="35">
        <v>197.59628571428573</v>
      </c>
      <c r="I376" s="26"/>
      <c r="J376" s="41">
        <v>5.8</v>
      </c>
      <c r="K376" s="41">
        <v>-4.9180327868852345</v>
      </c>
      <c r="L376" s="41">
        <v>3.5714285714285836</v>
      </c>
      <c r="M376" s="41">
        <v>440.79171428571431</v>
      </c>
      <c r="N376" s="26"/>
      <c r="O376" s="41">
        <v>2.5</v>
      </c>
      <c r="P376" s="41">
        <v>-3.8461538461538538</v>
      </c>
      <c r="Q376" s="41">
        <v>0</v>
      </c>
      <c r="R376" s="41">
        <v>189.99642857142859</v>
      </c>
      <c r="S376" s="41"/>
      <c r="T376" s="41">
        <v>4.5</v>
      </c>
      <c r="U376" s="41">
        <v>-4.2553191489361808</v>
      </c>
      <c r="V376" s="41">
        <v>2.2727272727272663</v>
      </c>
      <c r="W376" s="41">
        <v>341.9935714285715</v>
      </c>
    </row>
    <row r="377" spans="1:23">
      <c r="A377" s="166">
        <f t="shared" ref="A377:B377" si="128">(A376+7)</f>
        <v>42036</v>
      </c>
      <c r="B377" s="165">
        <f t="shared" si="128"/>
        <v>42032</v>
      </c>
      <c r="C377" s="20">
        <v>0.74857857142857143</v>
      </c>
      <c r="D377" s="21"/>
      <c r="E377" s="41">
        <v>2.6</v>
      </c>
      <c r="F377" s="41">
        <v>0</v>
      </c>
      <c r="G377" s="41">
        <v>-3.7037037037037095</v>
      </c>
      <c r="H377" s="35">
        <v>194.63042857142858</v>
      </c>
      <c r="I377" s="26"/>
      <c r="J377" s="41">
        <v>5.7</v>
      </c>
      <c r="K377" s="41">
        <v>-1.7241379310344769</v>
      </c>
      <c r="L377" s="41">
        <v>7.5471698113207566</v>
      </c>
      <c r="M377" s="41">
        <v>426.68978571428573</v>
      </c>
      <c r="N377" s="26"/>
      <c r="O377" s="41">
        <v>2.5</v>
      </c>
      <c r="P377" s="41">
        <v>0</v>
      </c>
      <c r="Q377" s="41">
        <v>8.6956521739130608</v>
      </c>
      <c r="R377" s="41">
        <v>187.14464285714286</v>
      </c>
      <c r="S377" s="41"/>
      <c r="T377" s="41">
        <v>4.4000000000000004</v>
      </c>
      <c r="U377" s="41">
        <v>-2.2222222222222143</v>
      </c>
      <c r="V377" s="41">
        <v>7.3170731707317316</v>
      </c>
      <c r="W377" s="41">
        <v>329.37457142857147</v>
      </c>
    </row>
    <row r="378" spans="1:23">
      <c r="A378" s="166">
        <f t="shared" ref="A378:B378" si="129">(A377+7)</f>
        <v>42043</v>
      </c>
      <c r="B378" s="165">
        <f t="shared" si="129"/>
        <v>42039</v>
      </c>
      <c r="C378" s="20">
        <v>0.75029285714285709</v>
      </c>
      <c r="D378" s="21"/>
      <c r="E378" s="41">
        <v>2.7</v>
      </c>
      <c r="F378" s="41">
        <v>3.8461538461538538</v>
      </c>
      <c r="G378" s="41">
        <v>-6.8965517241379217</v>
      </c>
      <c r="H378" s="35">
        <v>202.57907142857144</v>
      </c>
      <c r="I378" s="26"/>
      <c r="J378" s="41">
        <v>5.6</v>
      </c>
      <c r="K378" s="41">
        <v>-1.7543859649122879</v>
      </c>
      <c r="L378" s="41">
        <v>1.818181818181813</v>
      </c>
      <c r="M378" s="41">
        <v>420.16399999999993</v>
      </c>
      <c r="N378" s="26"/>
      <c r="O378" s="41">
        <v>2.6</v>
      </c>
      <c r="P378" s="41">
        <v>4</v>
      </c>
      <c r="Q378" s="41">
        <v>0</v>
      </c>
      <c r="R378" s="41">
        <v>195.07614285714286</v>
      </c>
      <c r="S378" s="41"/>
      <c r="T378" s="41">
        <v>4.3</v>
      </c>
      <c r="U378" s="41">
        <v>-2.2727272727272805</v>
      </c>
      <c r="V378" s="41">
        <v>2.3809523809523796</v>
      </c>
      <c r="W378" s="41">
        <v>322.62592857142852</v>
      </c>
    </row>
    <row r="379" spans="1:23">
      <c r="A379" s="166">
        <f t="shared" ref="A379:B379" si="130">(A378+7)</f>
        <v>42050</v>
      </c>
      <c r="B379" s="165">
        <f t="shared" si="130"/>
        <v>42046</v>
      </c>
      <c r="C379" s="20">
        <v>0.74117142857142859</v>
      </c>
      <c r="D379" s="21"/>
      <c r="E379" s="41">
        <v>2.75</v>
      </c>
      <c r="F379" s="41">
        <v>1.8518518518518334</v>
      </c>
      <c r="G379" s="41">
        <v>-11.290322580645167</v>
      </c>
      <c r="H379" s="35">
        <v>203.82214285714286</v>
      </c>
      <c r="I379" s="26"/>
      <c r="J379" s="41">
        <v>5.5</v>
      </c>
      <c r="K379" s="41">
        <v>-1.7857142857142776</v>
      </c>
      <c r="L379" s="41">
        <v>0</v>
      </c>
      <c r="M379" s="41">
        <v>407.64428571428573</v>
      </c>
      <c r="N379" s="26"/>
      <c r="O379" s="41">
        <v>2.65</v>
      </c>
      <c r="P379" s="41">
        <v>1.9230769230769198</v>
      </c>
      <c r="Q379" s="41">
        <v>-5.357142857142847</v>
      </c>
      <c r="R379" s="41">
        <v>196.41042857142855</v>
      </c>
      <c r="T379" s="41">
        <v>4.2</v>
      </c>
      <c r="U379" s="41">
        <v>-2.3255813953488342</v>
      </c>
      <c r="V379" s="41">
        <v>0</v>
      </c>
      <c r="W379" s="41">
        <v>311.29200000000003</v>
      </c>
    </row>
    <row r="380" spans="1:23">
      <c r="A380" s="166">
        <f t="shared" ref="A380:B380" si="131">(A379+7)</f>
        <v>42057</v>
      </c>
      <c r="B380" s="165">
        <f t="shared" si="131"/>
        <v>42053</v>
      </c>
      <c r="C380" s="20">
        <v>0.73861428571428578</v>
      </c>
      <c r="D380" s="21"/>
      <c r="E380" s="41">
        <v>2.75</v>
      </c>
      <c r="F380" s="41">
        <v>0</v>
      </c>
      <c r="G380" s="41">
        <v>-5.1724137931034448</v>
      </c>
      <c r="H380" s="35">
        <v>203.1189285714286</v>
      </c>
      <c r="I380" s="26"/>
      <c r="J380" s="41">
        <v>5.5</v>
      </c>
      <c r="K380" s="41">
        <v>0</v>
      </c>
      <c r="L380" s="41">
        <v>0</v>
      </c>
      <c r="M380" s="41">
        <v>406.23785714285719</v>
      </c>
      <c r="N380" s="26"/>
      <c r="O380" s="41">
        <v>2.65</v>
      </c>
      <c r="P380" s="41">
        <v>0</v>
      </c>
      <c r="Q380" s="41">
        <v>1.9230769230769198</v>
      </c>
      <c r="R380" s="41">
        <v>195.73278571428571</v>
      </c>
      <c r="T380" s="41">
        <v>4.2</v>
      </c>
      <c r="U380" s="41">
        <v>0</v>
      </c>
      <c r="V380" s="41">
        <v>0</v>
      </c>
      <c r="W380" s="41">
        <v>310.21800000000007</v>
      </c>
    </row>
    <row r="381" spans="1:23">
      <c r="A381" s="166">
        <f t="shared" ref="A381:B381" si="132">(A380+7)</f>
        <v>42064</v>
      </c>
      <c r="B381" s="165">
        <f t="shared" si="132"/>
        <v>42060</v>
      </c>
      <c r="C381" s="20">
        <v>0.73184285714285724</v>
      </c>
      <c r="D381" s="21"/>
      <c r="E381" s="41">
        <v>2.85</v>
      </c>
      <c r="F381" s="41">
        <v>3.6363636363636402</v>
      </c>
      <c r="G381" s="41">
        <v>9.6153846153846274</v>
      </c>
      <c r="H381" s="35">
        <v>208.57521428571434</v>
      </c>
      <c r="I381" s="26"/>
      <c r="J381" s="41">
        <v>5.5</v>
      </c>
      <c r="K381" s="41">
        <v>0</v>
      </c>
      <c r="L381" s="41">
        <v>0</v>
      </c>
      <c r="M381" s="41">
        <v>402.51357142857148</v>
      </c>
      <c r="N381" s="26"/>
      <c r="O381" s="41">
        <v>2.65</v>
      </c>
      <c r="P381" s="41">
        <v>0</v>
      </c>
      <c r="Q381" s="41">
        <v>15.217391304347828</v>
      </c>
      <c r="R381" s="41">
        <v>193.93835714285717</v>
      </c>
      <c r="T381" s="41">
        <v>4.2</v>
      </c>
      <c r="U381" s="41">
        <v>0</v>
      </c>
      <c r="V381" s="41">
        <v>2.4390243902439011</v>
      </c>
      <c r="W381" s="41">
        <v>307.37400000000002</v>
      </c>
    </row>
    <row r="382" spans="1:23">
      <c r="A382" s="166">
        <f t="shared" ref="A382:B382" si="133">(A381+7)</f>
        <v>42071</v>
      </c>
      <c r="B382" s="165">
        <f t="shared" si="133"/>
        <v>42067</v>
      </c>
      <c r="C382" s="20">
        <v>0.72568571428571438</v>
      </c>
      <c r="D382" s="21"/>
      <c r="E382" s="41">
        <v>2.85</v>
      </c>
      <c r="F382" s="41">
        <v>0</v>
      </c>
      <c r="G382" s="41">
        <v>-1.7241379310344769</v>
      </c>
      <c r="H382" s="35">
        <v>206.82042857142861</v>
      </c>
      <c r="I382" s="26"/>
      <c r="J382" s="41">
        <v>5.5</v>
      </c>
      <c r="K382" s="41">
        <v>0</v>
      </c>
      <c r="L382" s="41">
        <v>-3.5087719298245617</v>
      </c>
      <c r="M382" s="41">
        <v>399.12714285714293</v>
      </c>
      <c r="N382" s="26"/>
      <c r="O382" s="41">
        <v>2.65</v>
      </c>
      <c r="P382" s="41">
        <v>0</v>
      </c>
      <c r="Q382" s="41">
        <v>1.9230769230769198</v>
      </c>
      <c r="R382" s="41">
        <v>192.30671428571432</v>
      </c>
      <c r="T382" s="41">
        <v>4.2</v>
      </c>
      <c r="U382" s="41">
        <v>0</v>
      </c>
      <c r="V382" s="41">
        <v>-2.3255813953488342</v>
      </c>
      <c r="W382" s="41">
        <v>304.78800000000007</v>
      </c>
    </row>
    <row r="383" spans="1:23">
      <c r="A383" s="166">
        <f t="shared" ref="A383:B383" si="134">(A382+7)</f>
        <v>42078</v>
      </c>
      <c r="B383" s="165">
        <f t="shared" si="134"/>
        <v>42074</v>
      </c>
      <c r="C383" s="20">
        <v>0.71379285714285712</v>
      </c>
      <c r="D383" s="21"/>
      <c r="E383" s="41">
        <v>2.65</v>
      </c>
      <c r="F383" s="41">
        <v>-7.0175438596491375</v>
      </c>
      <c r="G383" s="41">
        <v>-8.6206896551724128</v>
      </c>
      <c r="H383" s="35">
        <v>189.15510714285713</v>
      </c>
      <c r="I383" s="26"/>
      <c r="J383" s="41">
        <v>5.7</v>
      </c>
      <c r="K383" s="41">
        <v>3.6363636363636402</v>
      </c>
      <c r="L383" s="41">
        <v>0</v>
      </c>
      <c r="M383" s="41">
        <v>406.86192857142862</v>
      </c>
      <c r="N383" s="26"/>
      <c r="O383" s="41">
        <v>2.5499999999999998</v>
      </c>
      <c r="P383" s="41">
        <v>-3.7735849056603712</v>
      </c>
      <c r="Q383" s="41">
        <v>-1.923076923076934</v>
      </c>
      <c r="R383" s="41">
        <v>182.01717857142856</v>
      </c>
      <c r="T383" s="41">
        <v>4.4000000000000004</v>
      </c>
      <c r="U383" s="41">
        <v>4.7619047619047734</v>
      </c>
      <c r="V383" s="41">
        <v>2.3255813953488484</v>
      </c>
      <c r="W383" s="41">
        <v>314.06885714285715</v>
      </c>
    </row>
    <row r="384" spans="1:23">
      <c r="A384" s="166">
        <f t="shared" ref="A384:B384" si="135">(A383+7)</f>
        <v>42085</v>
      </c>
      <c r="B384" s="165">
        <f t="shared" si="135"/>
        <v>42081</v>
      </c>
      <c r="C384" s="20">
        <v>0.72008571428571433</v>
      </c>
      <c r="D384" s="21"/>
      <c r="E384" s="41">
        <v>2.65</v>
      </c>
      <c r="F384" s="41">
        <v>0</v>
      </c>
      <c r="G384" s="41">
        <v>10.416666666666671</v>
      </c>
      <c r="H384" s="35">
        <v>190.82271428571428</v>
      </c>
      <c r="I384" s="26"/>
      <c r="J384" s="41">
        <v>5.9</v>
      </c>
      <c r="K384" s="41">
        <v>3.5087719298245759</v>
      </c>
      <c r="L384" s="41">
        <v>3.5087719298245759</v>
      </c>
      <c r="M384" s="41">
        <v>424.85057142857147</v>
      </c>
      <c r="N384" s="26"/>
      <c r="O384" s="41">
        <v>2.5499999999999998</v>
      </c>
      <c r="P384" s="41">
        <v>0</v>
      </c>
      <c r="Q384" s="41">
        <v>21.428571428571416</v>
      </c>
      <c r="R384" s="41">
        <v>183.62185714285715</v>
      </c>
      <c r="T384" s="41">
        <v>4.4000000000000004</v>
      </c>
      <c r="U384" s="41">
        <v>0</v>
      </c>
      <c r="V384" s="41">
        <v>4.7619047619047734</v>
      </c>
      <c r="W384" s="41">
        <v>316.83771428571436</v>
      </c>
    </row>
    <row r="385" spans="1:23">
      <c r="A385" s="166">
        <f t="shared" ref="A385:B385" si="136">(A384+7)</f>
        <v>42092</v>
      </c>
      <c r="B385" s="165">
        <f t="shared" si="136"/>
        <v>42088</v>
      </c>
      <c r="C385" s="20">
        <v>0.73212857142857135</v>
      </c>
      <c r="D385" s="21"/>
      <c r="E385" s="41">
        <v>2.4500000000000002</v>
      </c>
      <c r="F385" s="41">
        <v>-7.5471698113207424</v>
      </c>
      <c r="G385" s="41">
        <v>6.5217391304347956</v>
      </c>
      <c r="H385" s="35">
        <v>179.3715</v>
      </c>
      <c r="I385" s="26"/>
      <c r="J385" s="41">
        <v>5.9</v>
      </c>
      <c r="K385" s="41">
        <v>0</v>
      </c>
      <c r="L385" s="41">
        <v>5.3571428571428612</v>
      </c>
      <c r="M385" s="41">
        <v>431.9558571428571</v>
      </c>
      <c r="N385" s="26"/>
      <c r="O385" s="41">
        <v>2.35</v>
      </c>
      <c r="P385" s="41">
        <v>-7.8431372549019613</v>
      </c>
      <c r="Q385" s="41">
        <v>11.904761904761912</v>
      </c>
      <c r="R385" s="41">
        <v>172.05021428571428</v>
      </c>
      <c r="T385" s="41">
        <v>4.4000000000000004</v>
      </c>
      <c r="U385" s="41">
        <v>0</v>
      </c>
      <c r="V385" s="41">
        <v>7.3170731707317316</v>
      </c>
      <c r="W385" s="41">
        <v>322.13657142857141</v>
      </c>
    </row>
    <row r="386" spans="1:23">
      <c r="A386" s="166">
        <f t="shared" ref="A386:B386" si="137">(A385+7)</f>
        <v>42099</v>
      </c>
      <c r="B386" s="165">
        <f t="shared" si="137"/>
        <v>42095</v>
      </c>
      <c r="C386" s="20">
        <v>0.73045714285714303</v>
      </c>
      <c r="D386" s="21"/>
      <c r="E386" s="41">
        <v>2.4500000000000002</v>
      </c>
      <c r="F386" s="41">
        <v>0</v>
      </c>
      <c r="G386" s="41">
        <v>11.36363636363636</v>
      </c>
      <c r="H386" s="35">
        <v>178.96200000000007</v>
      </c>
      <c r="I386" s="26"/>
      <c r="J386" s="41">
        <v>5.9</v>
      </c>
      <c r="K386" s="41">
        <v>0</v>
      </c>
      <c r="L386" s="41">
        <v>0</v>
      </c>
      <c r="M386" s="41">
        <v>430.96971428571436</v>
      </c>
      <c r="N386" s="26"/>
      <c r="O386" s="41">
        <v>2.25</v>
      </c>
      <c r="P386" s="41">
        <v>-4.2553191489361808</v>
      </c>
      <c r="Q386" s="41">
        <v>18.421052631578959</v>
      </c>
      <c r="R386" s="41">
        <v>164.3528571428572</v>
      </c>
      <c r="T386" s="41">
        <v>4.4000000000000004</v>
      </c>
      <c r="U386" s="41">
        <v>0</v>
      </c>
      <c r="V386" s="41">
        <v>0</v>
      </c>
      <c r="W386" s="41">
        <v>321.40114285714299</v>
      </c>
    </row>
    <row r="387" spans="1:23">
      <c r="A387" s="166">
        <f t="shared" ref="A387:B387" si="138">(A386+7)</f>
        <v>42106</v>
      </c>
      <c r="B387" s="165">
        <f t="shared" si="138"/>
        <v>42102</v>
      </c>
      <c r="C387" s="20">
        <v>0.72768571428571427</v>
      </c>
      <c r="D387" s="21"/>
      <c r="E387" s="41">
        <v>2.4500000000000002</v>
      </c>
      <c r="F387" s="41">
        <v>0</v>
      </c>
      <c r="G387" s="41">
        <v>11.36363636363636</v>
      </c>
      <c r="H387" s="35">
        <v>178.28300000000002</v>
      </c>
      <c r="I387" s="26"/>
      <c r="J387" s="41">
        <v>5.9</v>
      </c>
      <c r="K387" s="41">
        <v>0</v>
      </c>
      <c r="L387" s="41">
        <v>0</v>
      </c>
      <c r="M387" s="41">
        <v>429.33457142857145</v>
      </c>
      <c r="N387" s="26"/>
      <c r="O387" s="41">
        <v>2.25</v>
      </c>
      <c r="P387" s="41">
        <v>0</v>
      </c>
      <c r="Q387" s="41">
        <v>18.421052631578959</v>
      </c>
      <c r="R387" s="41">
        <v>163.72928571428571</v>
      </c>
      <c r="T387" s="41">
        <v>4.4000000000000004</v>
      </c>
      <c r="U387" s="41">
        <v>0</v>
      </c>
      <c r="V387" s="41">
        <v>-2.2222222222222143</v>
      </c>
      <c r="W387" s="41">
        <v>320.18171428571429</v>
      </c>
    </row>
    <row r="388" spans="1:23">
      <c r="A388" s="166">
        <f t="shared" ref="A388:B388" si="139">(A387+7)</f>
        <v>42113</v>
      </c>
      <c r="B388" s="165">
        <f t="shared" si="139"/>
        <v>42109</v>
      </c>
      <c r="C388" s="20">
        <v>0.72044285714285716</v>
      </c>
      <c r="D388" s="21"/>
      <c r="E388" s="41">
        <v>2.4500000000000002</v>
      </c>
      <c r="F388" s="41">
        <v>0</v>
      </c>
      <c r="G388" s="41">
        <v>11.36363636363636</v>
      </c>
      <c r="H388" s="35">
        <v>176.50850000000003</v>
      </c>
      <c r="I388" s="26"/>
      <c r="J388" s="41">
        <v>5.8</v>
      </c>
      <c r="K388" s="41">
        <v>-1.6949152542373014</v>
      </c>
      <c r="L388" s="41">
        <v>-1.6949152542373014</v>
      </c>
      <c r="M388" s="41">
        <v>417.85685714285717</v>
      </c>
      <c r="N388" s="26"/>
      <c r="O388" s="41">
        <v>2.25</v>
      </c>
      <c r="P388" s="41">
        <v>0</v>
      </c>
      <c r="Q388" s="41">
        <v>18.421052631578959</v>
      </c>
      <c r="R388" s="41">
        <v>162.09964285714287</v>
      </c>
      <c r="T388" s="41">
        <v>4.4000000000000004</v>
      </c>
      <c r="U388" s="41">
        <v>0</v>
      </c>
      <c r="V388" s="41">
        <v>-2.2222222222222143</v>
      </c>
      <c r="W388" s="41">
        <v>316.9948571428572</v>
      </c>
    </row>
    <row r="389" spans="1:23">
      <c r="A389" s="166">
        <f t="shared" ref="A389:B389" si="140">(A388+7)</f>
        <v>42120</v>
      </c>
      <c r="B389" s="165">
        <f t="shared" si="140"/>
        <v>42116</v>
      </c>
      <c r="C389" s="20">
        <v>0.71712142857142858</v>
      </c>
      <c r="D389" s="21"/>
      <c r="E389" s="41">
        <v>2.15</v>
      </c>
      <c r="F389" s="41">
        <v>-12.244897959183689</v>
      </c>
      <c r="G389" s="41">
        <v>-14</v>
      </c>
      <c r="H389" s="35">
        <v>154.18110714285714</v>
      </c>
      <c r="I389" s="26"/>
      <c r="J389" s="41">
        <v>5.8</v>
      </c>
      <c r="K389" s="41">
        <v>0</v>
      </c>
      <c r="L389" s="41">
        <v>-1.6949152542373014</v>
      </c>
      <c r="M389" s="41">
        <v>415.93042857142859</v>
      </c>
      <c r="N389" s="26"/>
      <c r="O389" s="41">
        <v>2.1</v>
      </c>
      <c r="P389" s="41">
        <v>-6.6666666666666714</v>
      </c>
      <c r="Q389" s="41">
        <v>0</v>
      </c>
      <c r="R389" s="41">
        <v>150.59550000000002</v>
      </c>
      <c r="T389" s="41">
        <v>4.3</v>
      </c>
      <c r="U389" s="41">
        <v>-2.2727272727272805</v>
      </c>
      <c r="V389" s="41">
        <v>-4.4444444444444571</v>
      </c>
      <c r="W389" s="41">
        <v>308.36221428571429</v>
      </c>
    </row>
    <row r="390" spans="1:23">
      <c r="A390" s="166">
        <f t="shared" ref="A390:B390" si="141">(A389+7)</f>
        <v>42127</v>
      </c>
      <c r="B390" s="165">
        <f t="shared" si="141"/>
        <v>42123</v>
      </c>
      <c r="C390" s="20">
        <v>0.72047142857142865</v>
      </c>
      <c r="D390" s="21"/>
      <c r="E390" s="41">
        <v>2.35</v>
      </c>
      <c r="F390" s="41">
        <v>9.3023255813953654</v>
      </c>
      <c r="G390" s="41">
        <v>-6</v>
      </c>
      <c r="H390" s="35">
        <v>169.31078571428574</v>
      </c>
      <c r="I390" s="26"/>
      <c r="J390" s="41">
        <v>5.8</v>
      </c>
      <c r="K390" s="41">
        <v>0</v>
      </c>
      <c r="L390" s="41">
        <v>1.7543859649122595</v>
      </c>
      <c r="M390" s="41">
        <v>417.87342857142863</v>
      </c>
      <c r="N390" s="26"/>
      <c r="O390" s="41">
        <v>2.2000000000000002</v>
      </c>
      <c r="P390" s="41">
        <v>4.7619047619047734</v>
      </c>
      <c r="Q390" s="41">
        <v>4.7619047619047734</v>
      </c>
      <c r="R390" s="41">
        <v>158.50371428571432</v>
      </c>
      <c r="T390" s="41">
        <v>4.3</v>
      </c>
      <c r="U390" s="41">
        <v>0</v>
      </c>
      <c r="V390" s="41">
        <v>0</v>
      </c>
      <c r="W390" s="41">
        <v>309.80271428571433</v>
      </c>
    </row>
    <row r="391" spans="1:23">
      <c r="A391" s="166">
        <f t="shared" ref="A391:B391" si="142">(A390+7)</f>
        <v>42134</v>
      </c>
      <c r="B391" s="165">
        <f t="shared" si="142"/>
        <v>42130</v>
      </c>
      <c r="C391" s="20">
        <v>0.73366857142857145</v>
      </c>
      <c r="D391" s="21"/>
      <c r="E391" s="41">
        <v>2.7</v>
      </c>
      <c r="F391" s="41">
        <v>14.893617021276611</v>
      </c>
      <c r="G391" s="41">
        <v>8</v>
      </c>
      <c r="H391" s="35">
        <v>198.09051428571431</v>
      </c>
      <c r="I391" s="26"/>
      <c r="J391" s="41">
        <v>6.2</v>
      </c>
      <c r="K391" s="41">
        <v>6.8965517241379501</v>
      </c>
      <c r="L391" s="41">
        <v>5.0847457627118473</v>
      </c>
      <c r="M391" s="41">
        <v>454.87451428571433</v>
      </c>
      <c r="N391" s="26"/>
      <c r="O391" s="41">
        <v>2.5</v>
      </c>
      <c r="P391" s="41">
        <v>13.636363636363626</v>
      </c>
      <c r="Q391" s="41">
        <v>13.636363636363626</v>
      </c>
      <c r="R391" s="41">
        <v>183.41714285714286</v>
      </c>
      <c r="T391" s="41">
        <v>4.7</v>
      </c>
      <c r="U391" s="41">
        <v>9.3023255813953654</v>
      </c>
      <c r="V391" s="41">
        <v>6.818181818181813</v>
      </c>
      <c r="W391" s="41">
        <v>344.82422857142859</v>
      </c>
    </row>
    <row r="392" spans="1:23">
      <c r="A392" s="166">
        <f t="shared" ref="A392:B392" si="143">(A391+7)</f>
        <v>42141</v>
      </c>
      <c r="B392" s="165">
        <f t="shared" si="143"/>
        <v>42137</v>
      </c>
      <c r="C392" s="20">
        <v>0.72095714285714296</v>
      </c>
      <c r="D392" s="21"/>
      <c r="E392" s="41">
        <v>2.7</v>
      </c>
      <c r="F392" s="41">
        <v>0</v>
      </c>
      <c r="G392" s="41">
        <v>3.8461538461538538</v>
      </c>
      <c r="H392" s="35">
        <v>194.6584285714286</v>
      </c>
      <c r="I392" s="26"/>
      <c r="J392" s="41">
        <v>6.2</v>
      </c>
      <c r="K392" s="41">
        <v>0</v>
      </c>
      <c r="L392" s="41">
        <v>5.0847457627118473</v>
      </c>
      <c r="M392" s="41">
        <v>446.99342857142864</v>
      </c>
      <c r="N392" s="26"/>
      <c r="O392" s="41">
        <v>2.5</v>
      </c>
      <c r="P392" s="41">
        <v>0</v>
      </c>
      <c r="Q392" s="41">
        <v>4.1666666666666714</v>
      </c>
      <c r="R392" s="41">
        <v>180.23928571428573</v>
      </c>
      <c r="T392" s="41">
        <v>4.7</v>
      </c>
      <c r="U392" s="41">
        <v>0</v>
      </c>
      <c r="V392" s="41">
        <v>6.818181818181813</v>
      </c>
      <c r="W392" s="41">
        <v>338.84985714285722</v>
      </c>
    </row>
    <row r="393" spans="1:23">
      <c r="A393" s="166">
        <f t="shared" ref="A393:B393" si="144">(A392+7)</f>
        <v>42148</v>
      </c>
      <c r="B393" s="165">
        <f t="shared" si="144"/>
        <v>42144</v>
      </c>
      <c r="C393" s="20">
        <v>0.71759285714285714</v>
      </c>
      <c r="D393" s="21"/>
      <c r="E393" s="41">
        <v>2.7</v>
      </c>
      <c r="F393" s="41">
        <v>0</v>
      </c>
      <c r="G393" s="41">
        <v>17.391304347826093</v>
      </c>
      <c r="H393" s="35">
        <v>193.75007142857143</v>
      </c>
      <c r="I393" s="26"/>
      <c r="J393" s="41">
        <v>6.2</v>
      </c>
      <c r="K393" s="41">
        <v>0</v>
      </c>
      <c r="L393" s="41">
        <v>3.3333333333333428</v>
      </c>
      <c r="M393" s="41">
        <v>444.90757142857149</v>
      </c>
      <c r="N393" s="26"/>
      <c r="O393" s="41">
        <v>2.5</v>
      </c>
      <c r="P393" s="41">
        <v>0</v>
      </c>
      <c r="Q393" s="41">
        <v>19.047619047619051</v>
      </c>
      <c r="R393" s="41">
        <v>179.39821428571429</v>
      </c>
      <c r="T393" s="41">
        <v>4.7</v>
      </c>
      <c r="U393" s="41">
        <v>0</v>
      </c>
      <c r="V393" s="41">
        <v>4.4444444444444571</v>
      </c>
      <c r="W393" s="41">
        <v>337.26864285714288</v>
      </c>
    </row>
    <row r="394" spans="1:23">
      <c r="A394" s="166">
        <f t="shared" ref="A394:B394" si="145">(A393+7)</f>
        <v>42155</v>
      </c>
      <c r="B394" s="165">
        <f t="shared" si="145"/>
        <v>42151</v>
      </c>
      <c r="C394" s="20">
        <v>0.71297142857142859</v>
      </c>
      <c r="D394" s="21"/>
      <c r="E394" s="41">
        <v>2.5</v>
      </c>
      <c r="F394" s="41">
        <v>-7.407407407407419</v>
      </c>
      <c r="G394" s="41">
        <v>8.6956521739130608</v>
      </c>
      <c r="H394" s="35">
        <v>178.24285714285713</v>
      </c>
      <c r="I394" s="26"/>
      <c r="J394" s="41">
        <v>6.2</v>
      </c>
      <c r="K394" s="41">
        <v>0</v>
      </c>
      <c r="L394" s="41">
        <v>3.3333333333333428</v>
      </c>
      <c r="M394" s="41">
        <v>442.04228571428575</v>
      </c>
      <c r="N394" s="26"/>
      <c r="O394" s="41">
        <v>2.4</v>
      </c>
      <c r="P394" s="41">
        <v>-4</v>
      </c>
      <c r="Q394" s="41">
        <v>14.285714285714278</v>
      </c>
      <c r="R394" s="41">
        <v>171.11314285714286</v>
      </c>
      <c r="T394" s="41">
        <v>4.7</v>
      </c>
      <c r="U394" s="41">
        <v>0</v>
      </c>
      <c r="V394" s="41">
        <v>4.4444444444444571</v>
      </c>
      <c r="W394" s="41">
        <v>335.09657142857145</v>
      </c>
    </row>
    <row r="395" spans="1:23">
      <c r="A395" s="166">
        <f t="shared" ref="A395:B395" si="146">(A394+7)</f>
        <v>42162</v>
      </c>
      <c r="B395" s="165">
        <f t="shared" si="146"/>
        <v>42158</v>
      </c>
      <c r="C395" s="20">
        <v>0.72697857142857136</v>
      </c>
      <c r="D395" s="21"/>
      <c r="E395" s="41">
        <v>2.4</v>
      </c>
      <c r="F395" s="41">
        <v>-4</v>
      </c>
      <c r="G395" s="41">
        <v>4.3478260869565162</v>
      </c>
      <c r="H395" s="35">
        <v>174.47485714285713</v>
      </c>
      <c r="I395" s="26"/>
      <c r="J395" s="41">
        <v>6.2</v>
      </c>
      <c r="K395" s="41">
        <v>0</v>
      </c>
      <c r="L395" s="41">
        <v>3.3333333333333428</v>
      </c>
      <c r="M395" s="41">
        <v>450.72671428571425</v>
      </c>
      <c r="N395" s="26"/>
      <c r="O395" s="41">
        <v>2.2999999999999998</v>
      </c>
      <c r="P395" s="41">
        <v>-4.1666666666666714</v>
      </c>
      <c r="Q395" s="41">
        <v>9.5238095238095184</v>
      </c>
      <c r="R395" s="41">
        <v>167.20507142857139</v>
      </c>
      <c r="T395" s="41">
        <v>4.7</v>
      </c>
      <c r="U395" s="41">
        <v>0</v>
      </c>
      <c r="V395" s="41">
        <v>4.4444444444444571</v>
      </c>
      <c r="W395" s="41">
        <v>341.67992857142855</v>
      </c>
    </row>
    <row r="396" spans="1:23">
      <c r="A396" s="166">
        <f t="shared" ref="A396:B396" si="147">(A395+7)</f>
        <v>42169</v>
      </c>
      <c r="B396" s="165">
        <f t="shared" si="147"/>
        <v>42165</v>
      </c>
      <c r="C396" s="20">
        <v>0.72898571428571424</v>
      </c>
      <c r="D396" s="21"/>
      <c r="E396" s="41">
        <v>2.4</v>
      </c>
      <c r="F396" s="41">
        <v>0</v>
      </c>
      <c r="G396" s="41">
        <v>-4</v>
      </c>
      <c r="H396" s="35">
        <v>174.95657142857141</v>
      </c>
      <c r="I396" s="26"/>
      <c r="J396" s="41">
        <v>6.2</v>
      </c>
      <c r="K396" s="41">
        <v>0</v>
      </c>
      <c r="L396" s="41">
        <v>3.3333333333333428</v>
      </c>
      <c r="M396" s="41">
        <v>451.97114285714281</v>
      </c>
      <c r="N396" s="26"/>
      <c r="O396" s="41">
        <v>2.2999999999999998</v>
      </c>
      <c r="P396" s="41">
        <v>0</v>
      </c>
      <c r="Q396" s="41">
        <v>-4.1666666666666714</v>
      </c>
      <c r="R396" s="41">
        <v>167.66671428571428</v>
      </c>
      <c r="T396" s="41">
        <v>4.7</v>
      </c>
      <c r="U396" s="41">
        <v>0</v>
      </c>
      <c r="V396" s="41">
        <v>0</v>
      </c>
      <c r="W396" s="41">
        <v>342.62328571428566</v>
      </c>
    </row>
    <row r="397" spans="1:23">
      <c r="A397" s="166">
        <f t="shared" ref="A397:B397" si="148">(A396+7)</f>
        <v>42176</v>
      </c>
      <c r="B397" s="165">
        <f t="shared" si="148"/>
        <v>42172</v>
      </c>
      <c r="C397" s="20">
        <v>0.71808571428571433</v>
      </c>
      <c r="D397" s="21"/>
      <c r="E397" s="41">
        <v>2.7</v>
      </c>
      <c r="F397" s="41">
        <v>12.500000000000028</v>
      </c>
      <c r="G397" s="41">
        <v>17.391304347826093</v>
      </c>
      <c r="H397" s="35">
        <v>193.88314285714287</v>
      </c>
      <c r="I397" s="26"/>
      <c r="J397" s="41">
        <v>6.2</v>
      </c>
      <c r="K397" s="41">
        <v>0</v>
      </c>
      <c r="L397" s="41">
        <v>5.0847457627118473</v>
      </c>
      <c r="M397" s="41">
        <v>445.21314285714288</v>
      </c>
      <c r="N397" s="26"/>
      <c r="O397" s="41">
        <v>2.5</v>
      </c>
      <c r="P397" s="41">
        <v>8.6956521739130608</v>
      </c>
      <c r="Q397" s="41">
        <v>8.6956521739130608</v>
      </c>
      <c r="R397" s="41">
        <v>179.5214285714286</v>
      </c>
      <c r="T397" s="41">
        <v>4.7</v>
      </c>
      <c r="U397" s="41">
        <v>0</v>
      </c>
      <c r="V397" s="41">
        <v>2.1739130434782652</v>
      </c>
      <c r="W397" s="41">
        <v>337.50028571428572</v>
      </c>
    </row>
    <row r="398" spans="1:23">
      <c r="A398" s="166">
        <f t="shared" ref="A398:B398" si="149">(A397+7)</f>
        <v>42183</v>
      </c>
      <c r="B398" s="165">
        <f t="shared" si="149"/>
        <v>42179</v>
      </c>
      <c r="C398" s="20">
        <v>0.7127714285714285</v>
      </c>
      <c r="D398" s="21"/>
      <c r="E398" s="41">
        <v>2.7</v>
      </c>
      <c r="F398" s="41">
        <v>0</v>
      </c>
      <c r="G398" s="41">
        <v>3.8461538461538538</v>
      </c>
      <c r="H398" s="35">
        <v>192.4482857142857</v>
      </c>
      <c r="I398" s="26"/>
      <c r="J398" s="41">
        <v>6.2</v>
      </c>
      <c r="K398" s="41">
        <v>0</v>
      </c>
      <c r="L398" s="41">
        <v>5.0847457627118473</v>
      </c>
      <c r="M398" s="41">
        <v>441.91828571428562</v>
      </c>
      <c r="N398" s="26"/>
      <c r="O398" s="41">
        <v>2.5</v>
      </c>
      <c r="P398" s="41">
        <v>0</v>
      </c>
      <c r="Q398" s="41">
        <v>-3.8461538461538538</v>
      </c>
      <c r="R398" s="41">
        <v>178.19285714285712</v>
      </c>
      <c r="T398" s="41">
        <v>4.7</v>
      </c>
      <c r="U398" s="41">
        <v>0</v>
      </c>
      <c r="V398" s="41">
        <v>2.1739130434782652</v>
      </c>
      <c r="W398" s="41">
        <v>335.0025714285714</v>
      </c>
    </row>
    <row r="399" spans="1:23">
      <c r="A399" s="166">
        <f t="shared" ref="A399:B399" si="150">(A398+7)</f>
        <v>42190</v>
      </c>
      <c r="B399" s="165">
        <f t="shared" si="150"/>
        <v>42186</v>
      </c>
      <c r="C399" s="20">
        <v>0.71027142857142866</v>
      </c>
      <c r="D399" s="21"/>
      <c r="E399" s="41">
        <v>2.2000000000000002</v>
      </c>
      <c r="F399" s="41">
        <v>-18.518518518518505</v>
      </c>
      <c r="G399" s="41">
        <v>-8.3333333333333286</v>
      </c>
      <c r="H399" s="35">
        <v>156.25971428571432</v>
      </c>
      <c r="I399" s="26"/>
      <c r="J399" s="41">
        <v>6.2</v>
      </c>
      <c r="K399" s="41">
        <v>0</v>
      </c>
      <c r="L399" s="41">
        <v>8.7719298245614112</v>
      </c>
      <c r="M399" s="41">
        <v>440.36828571428578</v>
      </c>
      <c r="N399" s="26"/>
      <c r="O399" s="41">
        <v>2.1</v>
      </c>
      <c r="P399" s="41">
        <v>-15.999999999999986</v>
      </c>
      <c r="Q399" s="41">
        <v>-12.499999999999986</v>
      </c>
      <c r="R399" s="41">
        <v>149.15700000000004</v>
      </c>
      <c r="T399" s="41">
        <v>4.7</v>
      </c>
      <c r="U399" s="41">
        <v>0</v>
      </c>
      <c r="V399" s="41">
        <v>0</v>
      </c>
      <c r="W399" s="41">
        <v>333.8275714285715</v>
      </c>
    </row>
    <row r="400" spans="1:23">
      <c r="A400" s="166">
        <f t="shared" ref="A400:B400" si="151">(A399+7)</f>
        <v>42197</v>
      </c>
      <c r="B400" s="165">
        <f t="shared" si="151"/>
        <v>42193</v>
      </c>
      <c r="C400" s="20">
        <v>0.71462857142857139</v>
      </c>
      <c r="D400" s="21"/>
      <c r="E400" s="41">
        <v>2</v>
      </c>
      <c r="F400" s="41">
        <v>-9.0909090909090935</v>
      </c>
      <c r="G400" s="41">
        <v>-20</v>
      </c>
      <c r="H400" s="35">
        <v>142.92571428571426</v>
      </c>
      <c r="I400" s="26"/>
      <c r="J400" s="41">
        <v>6.2</v>
      </c>
      <c r="K400" s="41">
        <v>0</v>
      </c>
      <c r="L400" s="41">
        <v>8.7719298245614112</v>
      </c>
      <c r="M400" s="41">
        <v>443.06971428571427</v>
      </c>
      <c r="N400" s="26"/>
      <c r="O400" s="41">
        <v>1.9</v>
      </c>
      <c r="P400" s="41">
        <v>-9.5238095238095326</v>
      </c>
      <c r="Q400" s="41">
        <v>-20.833333333333343</v>
      </c>
      <c r="R400" s="41">
        <v>135.77942857142855</v>
      </c>
      <c r="T400" s="41">
        <v>4.7</v>
      </c>
      <c r="U400" s="41">
        <v>0</v>
      </c>
      <c r="V400" s="41">
        <v>4.4444444444444571</v>
      </c>
      <c r="W400" s="41">
        <v>335.87542857142859</v>
      </c>
    </row>
    <row r="401" spans="1:23">
      <c r="A401" s="166">
        <f t="shared" ref="A401:B401" si="152">(A400+7)</f>
        <v>42204</v>
      </c>
      <c r="B401" s="165">
        <f t="shared" si="152"/>
        <v>42200</v>
      </c>
      <c r="C401" s="20">
        <v>0.70569999999999999</v>
      </c>
      <c r="D401" s="21"/>
      <c r="E401" s="41">
        <v>2.5</v>
      </c>
      <c r="F401" s="41">
        <v>25</v>
      </c>
      <c r="G401" s="41">
        <v>4.1666666666666714</v>
      </c>
      <c r="H401" s="35">
        <v>176.42500000000001</v>
      </c>
      <c r="I401" s="26"/>
      <c r="J401" s="41">
        <v>6.2</v>
      </c>
      <c r="K401" s="41">
        <v>0</v>
      </c>
      <c r="L401" s="41">
        <v>8.7719298245614112</v>
      </c>
      <c r="M401" s="41">
        <v>437.53400000000005</v>
      </c>
      <c r="N401" s="26"/>
      <c r="O401" s="41">
        <v>2.2999999999999998</v>
      </c>
      <c r="P401" s="41">
        <v>21.05263157894737</v>
      </c>
      <c r="Q401" s="41">
        <v>0</v>
      </c>
      <c r="R401" s="41">
        <v>162.31099999999998</v>
      </c>
      <c r="T401" s="41">
        <v>4.7</v>
      </c>
      <c r="U401" s="41">
        <v>0</v>
      </c>
      <c r="V401" s="41">
        <v>4.4444444444444571</v>
      </c>
      <c r="W401" s="41">
        <v>331.67900000000003</v>
      </c>
    </row>
    <row r="402" spans="1:23">
      <c r="A402" s="166">
        <f t="shared" ref="A402:B402" si="153">(A401+7)</f>
        <v>42211</v>
      </c>
      <c r="B402" s="165">
        <f t="shared" si="153"/>
        <v>42207</v>
      </c>
      <c r="C402" s="20">
        <v>0.70150000000000001</v>
      </c>
      <c r="D402" s="21"/>
      <c r="E402" s="41">
        <v>2.1</v>
      </c>
      <c r="F402" s="41">
        <v>-15.999999999999986</v>
      </c>
      <c r="G402" s="41">
        <v>-8.6956521739130324</v>
      </c>
      <c r="H402" s="35">
        <v>147.31500000000003</v>
      </c>
      <c r="I402" s="26"/>
      <c r="J402" s="41">
        <v>6.1</v>
      </c>
      <c r="K402" s="41">
        <v>-1.6129032258064626</v>
      </c>
      <c r="L402" s="41">
        <v>8.9285714285714164</v>
      </c>
      <c r="M402" s="41">
        <v>427.91499999999996</v>
      </c>
      <c r="N402" s="26"/>
      <c r="O402" s="41">
        <v>2</v>
      </c>
      <c r="P402" s="41">
        <v>-13.043478260869563</v>
      </c>
      <c r="Q402" s="41">
        <v>-9.0909090909090935</v>
      </c>
      <c r="R402" s="41">
        <v>140.30000000000001</v>
      </c>
      <c r="T402" s="41">
        <v>4.5999999999999996</v>
      </c>
      <c r="U402" s="41">
        <v>-2.1276595744680975</v>
      </c>
      <c r="V402" s="41">
        <v>4.5454545454545183</v>
      </c>
      <c r="W402" s="41">
        <v>322.68999999999994</v>
      </c>
    </row>
    <row r="403" spans="1:23">
      <c r="A403" s="166">
        <f t="shared" ref="A403:B403" si="154">(A402+7)</f>
        <v>42218</v>
      </c>
      <c r="B403" s="165">
        <f t="shared" si="154"/>
        <v>42214</v>
      </c>
      <c r="C403" s="20">
        <v>0.70592857142857135</v>
      </c>
      <c r="D403" s="21"/>
      <c r="E403" s="41">
        <v>2</v>
      </c>
      <c r="F403" s="41">
        <v>-4.7619047619047734</v>
      </c>
      <c r="G403" s="41">
        <v>-13.043478260869563</v>
      </c>
      <c r="H403" s="35">
        <v>141.18571428571428</v>
      </c>
      <c r="I403" s="26"/>
      <c r="J403" s="41">
        <v>6</v>
      </c>
      <c r="K403" s="41">
        <v>-1.6393442622950687</v>
      </c>
      <c r="L403" s="41">
        <v>7.1428571428571388</v>
      </c>
      <c r="M403" s="41">
        <v>423.55714285714282</v>
      </c>
      <c r="N403" s="26"/>
      <c r="O403" s="41">
        <v>1.9</v>
      </c>
      <c r="P403" s="41">
        <v>-5</v>
      </c>
      <c r="Q403" s="41">
        <v>-13.63636363636364</v>
      </c>
      <c r="R403" s="41">
        <v>134.12642857142856</v>
      </c>
      <c r="T403" s="41">
        <v>4.5</v>
      </c>
      <c r="U403" s="41">
        <v>-2.173913043478251</v>
      </c>
      <c r="V403" s="41">
        <v>2.2727272727272663</v>
      </c>
      <c r="W403" s="41">
        <v>317.66785714285709</v>
      </c>
    </row>
    <row r="404" spans="1:23">
      <c r="A404" s="166">
        <f t="shared" ref="A404:B404" si="155">(A403+7)</f>
        <v>42225</v>
      </c>
      <c r="B404" s="165">
        <f t="shared" si="155"/>
        <v>42221</v>
      </c>
      <c r="C404" s="20">
        <v>0.70250714285714277</v>
      </c>
      <c r="D404" s="21"/>
      <c r="E404" s="41">
        <v>2</v>
      </c>
      <c r="F404" s="41">
        <v>0</v>
      </c>
      <c r="G404" s="41">
        <v>-13.043478260869563</v>
      </c>
      <c r="H404" s="35">
        <v>140.50142857142856</v>
      </c>
      <c r="I404" s="26"/>
      <c r="J404" s="41">
        <v>6</v>
      </c>
      <c r="K404" s="41">
        <v>0</v>
      </c>
      <c r="L404" s="41">
        <v>7.1428571428571388</v>
      </c>
      <c r="M404" s="41">
        <v>421.50428571428569</v>
      </c>
      <c r="N404" s="26"/>
      <c r="O404" s="41">
        <v>1.9</v>
      </c>
      <c r="P404" s="41">
        <v>0</v>
      </c>
      <c r="Q404" s="41">
        <v>-13.63636363636364</v>
      </c>
      <c r="R404" s="41">
        <v>133.47635714285713</v>
      </c>
      <c r="T404" s="41">
        <v>4.5</v>
      </c>
      <c r="U404" s="41">
        <v>0</v>
      </c>
      <c r="V404" s="41">
        <v>2.2727272727272663</v>
      </c>
      <c r="W404" s="41">
        <v>316.12821428571425</v>
      </c>
    </row>
    <row r="405" spans="1:23">
      <c r="A405" s="166">
        <f t="shared" ref="A405:B405" si="156">(A404+7)</f>
        <v>42232</v>
      </c>
      <c r="B405" s="165">
        <f t="shared" si="156"/>
        <v>42228</v>
      </c>
      <c r="C405" s="20">
        <v>0.71078571428571435</v>
      </c>
      <c r="D405" s="21"/>
      <c r="E405" s="41">
        <v>2</v>
      </c>
      <c r="F405" s="41">
        <v>0</v>
      </c>
      <c r="G405" s="41">
        <v>-13.043478260869563</v>
      </c>
      <c r="H405" s="35">
        <v>142.15714285714287</v>
      </c>
      <c r="I405" s="26"/>
      <c r="J405" s="41">
        <v>6</v>
      </c>
      <c r="K405" s="41">
        <v>0</v>
      </c>
      <c r="L405" s="41">
        <v>7.1428571428571388</v>
      </c>
      <c r="M405" s="41">
        <v>426.47142857142859</v>
      </c>
      <c r="N405" s="26"/>
      <c r="O405" s="41">
        <v>1.9</v>
      </c>
      <c r="P405" s="41">
        <v>0</v>
      </c>
      <c r="Q405" s="41">
        <v>-9.5238095238095326</v>
      </c>
      <c r="R405" s="41">
        <v>135.0492857142857</v>
      </c>
      <c r="T405" s="41">
        <v>4.5999999999999996</v>
      </c>
      <c r="U405" s="41">
        <v>2.2222222222222143</v>
      </c>
      <c r="V405" s="41">
        <v>4.5454545454545183</v>
      </c>
      <c r="W405" s="41">
        <v>326.9614285714286</v>
      </c>
    </row>
    <row r="406" spans="1:23">
      <c r="A406" s="166">
        <f t="shared" ref="A406:B406" si="157">(A405+7)</f>
        <v>42239</v>
      </c>
      <c r="B406" s="165">
        <f t="shared" si="157"/>
        <v>42235</v>
      </c>
      <c r="C406" s="20">
        <v>0.71250000000000002</v>
      </c>
      <c r="D406" s="21"/>
      <c r="E406" s="41">
        <v>2</v>
      </c>
      <c r="F406" s="41">
        <v>0</v>
      </c>
      <c r="G406" s="41">
        <v>-13.043478260869563</v>
      </c>
      <c r="H406" s="35">
        <v>142.5</v>
      </c>
      <c r="I406" s="26"/>
      <c r="J406" s="41">
        <v>6</v>
      </c>
      <c r="K406" s="41">
        <v>0</v>
      </c>
      <c r="L406" s="41">
        <v>7.1428571428571388</v>
      </c>
      <c r="M406" s="41">
        <v>427.50000000000006</v>
      </c>
      <c r="N406" s="26"/>
      <c r="O406" s="41">
        <v>1.9</v>
      </c>
      <c r="P406" s="41">
        <v>0</v>
      </c>
      <c r="Q406" s="41">
        <v>-9.5238095238095326</v>
      </c>
      <c r="R406" s="41">
        <v>135.375</v>
      </c>
      <c r="T406" s="41">
        <v>4.5999999999999996</v>
      </c>
      <c r="U406" s="41">
        <v>0</v>
      </c>
      <c r="V406" s="41">
        <v>4.5454545454545183</v>
      </c>
      <c r="W406" s="41">
        <v>327.75</v>
      </c>
    </row>
    <row r="407" spans="1:23">
      <c r="A407" s="166">
        <f t="shared" ref="A407:B407" si="158">(A406+7)</f>
        <v>42246</v>
      </c>
      <c r="B407" s="165">
        <f t="shared" si="158"/>
        <v>42242</v>
      </c>
      <c r="C407" s="20">
        <v>0.72939999999999994</v>
      </c>
      <c r="D407" s="21"/>
      <c r="E407" s="41">
        <v>2.2999999999999998</v>
      </c>
      <c r="F407" s="41">
        <v>14.999999999999986</v>
      </c>
      <c r="G407" s="41">
        <v>-8</v>
      </c>
      <c r="H407" s="35">
        <v>167.76199999999997</v>
      </c>
      <c r="I407" s="26"/>
      <c r="J407" s="41">
        <v>6</v>
      </c>
      <c r="K407" s="41">
        <v>0</v>
      </c>
      <c r="L407" s="41">
        <v>7.1428571428571388</v>
      </c>
      <c r="M407" s="41">
        <v>437.63999999999993</v>
      </c>
      <c r="N407" s="26"/>
      <c r="O407" s="41">
        <v>2.2000000000000002</v>
      </c>
      <c r="P407" s="41">
        <v>15.789473684210535</v>
      </c>
      <c r="Q407" s="41">
        <v>-4.347826086956502</v>
      </c>
      <c r="R407" s="41">
        <v>160.46799999999999</v>
      </c>
      <c r="T407" s="41">
        <v>4.5999999999999996</v>
      </c>
      <c r="U407" s="41">
        <v>0</v>
      </c>
      <c r="V407" s="41">
        <v>2.2222222222222143</v>
      </c>
      <c r="W407" s="41">
        <v>335.52399999999994</v>
      </c>
    </row>
    <row r="408" spans="1:23">
      <c r="A408" s="166">
        <f t="shared" ref="A408:B408" si="159">(A407+7)</f>
        <v>42253</v>
      </c>
      <c r="B408" s="165">
        <f t="shared" si="159"/>
        <v>42249</v>
      </c>
      <c r="C408" s="20">
        <v>0.73240428571428573</v>
      </c>
      <c r="D408" s="21"/>
      <c r="E408" s="41">
        <v>2.6</v>
      </c>
      <c r="F408" s="41">
        <v>13.043478260869577</v>
      </c>
      <c r="G408" s="41">
        <v>4</v>
      </c>
      <c r="H408" s="35">
        <v>190.4251142857143</v>
      </c>
      <c r="I408" s="26"/>
      <c r="J408" s="41">
        <v>6</v>
      </c>
      <c r="K408" s="41">
        <v>0</v>
      </c>
      <c r="L408" s="41">
        <v>7.1428571428571388</v>
      </c>
      <c r="M408" s="41">
        <v>439.4425714285714</v>
      </c>
      <c r="N408" s="26"/>
      <c r="O408" s="41">
        <v>2.5</v>
      </c>
      <c r="P408" s="41">
        <v>13.636363636363626</v>
      </c>
      <c r="Q408" s="41">
        <v>8.6956521739130608</v>
      </c>
      <c r="R408" s="41">
        <v>183.10107142857143</v>
      </c>
      <c r="T408" s="41">
        <v>4.5999999999999996</v>
      </c>
      <c r="U408" s="41">
        <v>0</v>
      </c>
      <c r="V408" s="41">
        <v>2.2222222222222143</v>
      </c>
      <c r="W408" s="41">
        <v>336.90597142857143</v>
      </c>
    </row>
    <row r="409" spans="1:23">
      <c r="A409" s="166">
        <f t="shared" ref="A409:B409" si="160">(A408+7)</f>
        <v>42260</v>
      </c>
      <c r="B409" s="165">
        <f t="shared" si="160"/>
        <v>42256</v>
      </c>
      <c r="C409" s="20">
        <v>0.72844285714285717</v>
      </c>
      <c r="D409" s="21"/>
      <c r="E409" s="41">
        <v>2.7</v>
      </c>
      <c r="F409" s="41">
        <v>3.8461538461538538</v>
      </c>
      <c r="G409" s="41">
        <v>3.8461538461538538</v>
      </c>
      <c r="H409" s="35">
        <v>196.67957142857145</v>
      </c>
      <c r="I409" s="26"/>
      <c r="J409" s="41">
        <v>6</v>
      </c>
      <c r="K409" s="41">
        <v>0</v>
      </c>
      <c r="L409" s="41">
        <v>5.2631578947368354</v>
      </c>
      <c r="M409" s="41">
        <v>437.06571428571425</v>
      </c>
      <c r="N409" s="26"/>
      <c r="O409" s="41">
        <v>2.6</v>
      </c>
      <c r="P409" s="41">
        <v>4</v>
      </c>
      <c r="Q409" s="41">
        <v>4</v>
      </c>
      <c r="R409" s="41">
        <v>189.39514285714287</v>
      </c>
      <c r="T409" s="41">
        <v>4.5999999999999996</v>
      </c>
      <c r="U409" s="41">
        <v>0</v>
      </c>
      <c r="V409" s="41">
        <v>-2.1276595744680975</v>
      </c>
      <c r="W409" s="41">
        <v>335.08371428571428</v>
      </c>
    </row>
    <row r="410" spans="1:23">
      <c r="A410" s="166">
        <f t="shared" ref="A410:B410" si="161">(A409+7)</f>
        <v>42267</v>
      </c>
      <c r="B410" s="165">
        <f t="shared" si="161"/>
        <v>42263</v>
      </c>
      <c r="C410" s="20">
        <v>0.73050000000000004</v>
      </c>
      <c r="D410" s="21"/>
      <c r="E410" s="41">
        <v>2.6</v>
      </c>
      <c r="F410" s="41">
        <v>-3.7037037037037095</v>
      </c>
      <c r="G410" s="41">
        <v>4</v>
      </c>
      <c r="H410" s="35">
        <v>189.93</v>
      </c>
      <c r="I410" s="26"/>
      <c r="J410" s="41">
        <v>5.7</v>
      </c>
      <c r="K410" s="41">
        <v>-5</v>
      </c>
      <c r="L410" s="41">
        <v>1.785714285714306</v>
      </c>
      <c r="M410" s="41">
        <v>416.38499999999999</v>
      </c>
      <c r="N410" s="26"/>
      <c r="O410" s="41">
        <v>2.5</v>
      </c>
      <c r="P410" s="41">
        <v>-3.8461538461538538</v>
      </c>
      <c r="Q410" s="41">
        <v>4.1666666666666714</v>
      </c>
      <c r="R410" s="41">
        <v>182.62500000000003</v>
      </c>
      <c r="T410" s="41">
        <v>4.5</v>
      </c>
      <c r="U410" s="41">
        <v>-2.173913043478251</v>
      </c>
      <c r="V410" s="41">
        <v>-2.173913043478251</v>
      </c>
      <c r="W410" s="41">
        <v>328.72500000000002</v>
      </c>
    </row>
    <row r="411" spans="1:23">
      <c r="A411" s="166">
        <f t="shared" ref="A411:B411" si="162">(A410+7)</f>
        <v>42274</v>
      </c>
      <c r="B411" s="165">
        <f t="shared" si="162"/>
        <v>42270</v>
      </c>
      <c r="C411" s="20">
        <v>0.73061428571428577</v>
      </c>
      <c r="D411" s="21"/>
      <c r="E411" s="41">
        <v>2.5</v>
      </c>
      <c r="F411" s="41">
        <v>-3.8461538461538538</v>
      </c>
      <c r="G411" s="41">
        <v>4.1666666666666714</v>
      </c>
      <c r="H411" s="35">
        <v>182.65357142857144</v>
      </c>
      <c r="I411" s="26"/>
      <c r="J411" s="41">
        <v>5.7</v>
      </c>
      <c r="K411" s="41">
        <v>0</v>
      </c>
      <c r="L411" s="41">
        <v>3.6363636363636402</v>
      </c>
      <c r="M411" s="41">
        <v>416.45014285714296</v>
      </c>
      <c r="N411" s="26"/>
      <c r="O411" s="41">
        <v>2.4</v>
      </c>
      <c r="P411" s="41">
        <v>-4</v>
      </c>
      <c r="Q411" s="41">
        <v>4.3478260869565162</v>
      </c>
      <c r="R411" s="41">
        <v>175.34742857142857</v>
      </c>
      <c r="T411" s="41">
        <v>4.5</v>
      </c>
      <c r="U411" s="41">
        <v>0</v>
      </c>
      <c r="V411" s="41">
        <v>0</v>
      </c>
      <c r="W411" s="41">
        <v>328.7764285714286</v>
      </c>
    </row>
    <row r="412" spans="1:23">
      <c r="A412" s="166">
        <f t="shared" ref="A412:B412" si="163">(A411+7)</f>
        <v>42281</v>
      </c>
      <c r="B412" s="165">
        <f t="shared" si="163"/>
        <v>42277</v>
      </c>
      <c r="C412" s="20">
        <v>0.73655000000000004</v>
      </c>
      <c r="D412" s="21"/>
      <c r="E412" s="41">
        <v>2.6</v>
      </c>
      <c r="F412" s="41">
        <v>4</v>
      </c>
      <c r="G412" s="41">
        <v>8.3333333333333428</v>
      </c>
      <c r="H412" s="35">
        <v>191.50300000000001</v>
      </c>
      <c r="I412" s="26"/>
      <c r="J412" s="41">
        <v>5.7</v>
      </c>
      <c r="K412" s="41">
        <v>0</v>
      </c>
      <c r="L412" s="41">
        <v>3.6363636363636402</v>
      </c>
      <c r="M412" s="41">
        <v>419.83350000000002</v>
      </c>
      <c r="N412" s="26"/>
      <c r="O412" s="41">
        <v>2.5</v>
      </c>
      <c r="P412" s="41">
        <v>4.1666666666666714</v>
      </c>
      <c r="Q412" s="41">
        <v>8.6956521739130608</v>
      </c>
      <c r="R412" s="41">
        <v>184.13750000000002</v>
      </c>
      <c r="T412" s="41">
        <v>4.5</v>
      </c>
      <c r="U412" s="41">
        <v>0</v>
      </c>
      <c r="V412" s="41">
        <v>0</v>
      </c>
      <c r="W412" s="41">
        <v>331.44750000000005</v>
      </c>
    </row>
    <row r="413" spans="1:23">
      <c r="A413" s="166">
        <f t="shared" ref="A413:B413" si="164">(A412+7)</f>
        <v>42288</v>
      </c>
      <c r="B413" s="165">
        <f t="shared" si="164"/>
        <v>42284</v>
      </c>
      <c r="C413" s="20">
        <v>0.73852857142857153</v>
      </c>
      <c r="D413" s="21"/>
      <c r="E413" s="41">
        <v>2.6</v>
      </c>
      <c r="F413" s="41">
        <v>0</v>
      </c>
      <c r="G413" s="41">
        <v>-3.7037037037037095</v>
      </c>
      <c r="H413" s="35">
        <v>192.01742857142861</v>
      </c>
      <c r="I413" s="26"/>
      <c r="J413" s="41">
        <v>5.7</v>
      </c>
      <c r="K413" s="41">
        <v>0</v>
      </c>
      <c r="L413" s="41">
        <v>3.6363636363636402</v>
      </c>
      <c r="M413" s="41">
        <v>420.96128571428579</v>
      </c>
      <c r="N413" s="26"/>
      <c r="O413" s="41">
        <v>2.5</v>
      </c>
      <c r="P413" s="41">
        <v>0</v>
      </c>
      <c r="Q413" s="41">
        <v>-7.407407407407419</v>
      </c>
      <c r="R413" s="41">
        <v>184.6321428571429</v>
      </c>
      <c r="T413" s="41">
        <v>4.5</v>
      </c>
      <c r="U413" s="41">
        <v>0</v>
      </c>
      <c r="V413" s="41">
        <v>-2.173913043478251</v>
      </c>
      <c r="W413" s="41">
        <v>332.33785714285722</v>
      </c>
    </row>
    <row r="414" spans="1:23">
      <c r="A414" s="166">
        <f t="shared" ref="A414:B414" si="165">(A413+7)</f>
        <v>42295</v>
      </c>
      <c r="B414" s="165">
        <f t="shared" si="165"/>
        <v>42291</v>
      </c>
      <c r="C414" s="20">
        <v>0.74021428571428571</v>
      </c>
      <c r="D414" s="21"/>
      <c r="E414" s="41">
        <v>2.7</v>
      </c>
      <c r="F414" s="41">
        <v>3.8461538461538538</v>
      </c>
      <c r="G414" s="41">
        <v>-3.5714285714285552</v>
      </c>
      <c r="H414" s="35">
        <v>199.85785714285714</v>
      </c>
      <c r="I414" s="26"/>
      <c r="J414" s="41">
        <v>5.7</v>
      </c>
      <c r="K414" s="41">
        <v>0</v>
      </c>
      <c r="L414" s="41">
        <v>3.6363636363636402</v>
      </c>
      <c r="M414" s="41">
        <v>421.92214285714289</v>
      </c>
      <c r="N414" s="26"/>
      <c r="O414" s="41">
        <v>2.6</v>
      </c>
      <c r="P414" s="41">
        <v>4</v>
      </c>
      <c r="Q414" s="41">
        <v>-7.1428571428571246</v>
      </c>
      <c r="R414" s="41">
        <v>192.45571428571429</v>
      </c>
      <c r="T414" s="41">
        <v>4.5</v>
      </c>
      <c r="U414" s="41">
        <v>0</v>
      </c>
      <c r="V414" s="41">
        <v>-2.173913043478251</v>
      </c>
      <c r="W414" s="41">
        <v>333.09642857142859</v>
      </c>
    </row>
    <row r="415" spans="1:23">
      <c r="A415" s="166">
        <f t="shared" ref="A415:B424" si="166">(A414+7)</f>
        <v>42302</v>
      </c>
      <c r="B415" s="165">
        <f t="shared" si="166"/>
        <v>42298</v>
      </c>
      <c r="C415" s="20">
        <v>0.72970000000000002</v>
      </c>
      <c r="D415" s="21"/>
      <c r="E415" s="41">
        <v>2.9</v>
      </c>
      <c r="F415" s="41">
        <v>7.4074074074073906</v>
      </c>
      <c r="G415" s="41">
        <v>3.5714285714285836</v>
      </c>
      <c r="H415" s="35">
        <v>211.613</v>
      </c>
      <c r="I415" s="26"/>
      <c r="J415" s="41">
        <v>5.7</v>
      </c>
      <c r="K415" s="41">
        <v>0</v>
      </c>
      <c r="L415" s="41">
        <v>3.6363636363636402</v>
      </c>
      <c r="M415" s="41">
        <v>415.92900000000003</v>
      </c>
      <c r="N415" s="26"/>
      <c r="O415" s="41">
        <v>2.8</v>
      </c>
      <c r="P415" s="41">
        <v>7.6923076923076934</v>
      </c>
      <c r="Q415" s="41">
        <v>0</v>
      </c>
      <c r="R415" s="41">
        <v>204.31599999999997</v>
      </c>
      <c r="T415" s="41">
        <v>4.5</v>
      </c>
      <c r="U415" s="41">
        <v>0</v>
      </c>
      <c r="V415" s="41">
        <v>-2.173913043478251</v>
      </c>
      <c r="W415" s="41">
        <v>328.36500000000001</v>
      </c>
    </row>
    <row r="416" spans="1:23">
      <c r="A416" s="166">
        <f t="shared" si="166"/>
        <v>42309</v>
      </c>
      <c r="B416" s="165">
        <f t="shared" si="166"/>
        <v>42305</v>
      </c>
      <c r="C416" s="20">
        <v>0.71960714285714289</v>
      </c>
      <c r="D416" s="21"/>
      <c r="E416" s="41">
        <v>2.9</v>
      </c>
      <c r="F416" s="41">
        <v>0</v>
      </c>
      <c r="G416" s="41">
        <v>3.5714285714285836</v>
      </c>
      <c r="H416" s="35">
        <v>208.68607142857144</v>
      </c>
      <c r="I416" s="26"/>
      <c r="J416" s="41">
        <v>5.7</v>
      </c>
      <c r="K416" s="41">
        <v>0</v>
      </c>
      <c r="L416" s="41">
        <v>3.6363636363636402</v>
      </c>
      <c r="M416" s="41">
        <v>410.17607142857145</v>
      </c>
      <c r="N416" s="26"/>
      <c r="O416" s="41">
        <v>2.7</v>
      </c>
      <c r="P416" s="41">
        <v>-3.5714285714285552</v>
      </c>
      <c r="Q416" s="41">
        <v>-3.5714285714285552</v>
      </c>
      <c r="R416" s="41">
        <v>194.29392857142861</v>
      </c>
      <c r="T416" s="41">
        <v>4.5</v>
      </c>
      <c r="U416" s="41">
        <v>0</v>
      </c>
      <c r="V416" s="41">
        <v>-2.173913043478251</v>
      </c>
      <c r="W416" s="41">
        <v>323.8232142857143</v>
      </c>
    </row>
    <row r="417" spans="1:23">
      <c r="A417" s="166">
        <f t="shared" si="166"/>
        <v>42316</v>
      </c>
      <c r="B417" s="165">
        <f t="shared" si="166"/>
        <v>42312</v>
      </c>
      <c r="C417" s="20">
        <v>0.71455000000000002</v>
      </c>
      <c r="D417" s="21"/>
      <c r="E417" s="41">
        <v>3.1</v>
      </c>
      <c r="F417" s="41">
        <v>6.8965517241379501</v>
      </c>
      <c r="G417" s="41">
        <v>0</v>
      </c>
      <c r="H417" s="35">
        <v>221.51050000000004</v>
      </c>
      <c r="I417" s="26"/>
      <c r="J417" s="41">
        <v>5.7</v>
      </c>
      <c r="K417" s="41">
        <v>0</v>
      </c>
      <c r="L417" s="41">
        <v>3.6363636363636402</v>
      </c>
      <c r="M417" s="41">
        <v>407.29349999999999</v>
      </c>
      <c r="N417" s="26"/>
      <c r="O417" s="41">
        <v>2.9</v>
      </c>
      <c r="P417" s="41">
        <v>7.4074074074073906</v>
      </c>
      <c r="Q417" s="41">
        <v>-6.4516129032258078</v>
      </c>
      <c r="R417" s="41">
        <v>207.21949999999998</v>
      </c>
      <c r="T417" s="41">
        <v>4.5</v>
      </c>
      <c r="U417" s="41">
        <v>0</v>
      </c>
      <c r="V417" s="41">
        <v>-2.173913043478251</v>
      </c>
      <c r="W417" s="41">
        <v>321.54750000000001</v>
      </c>
    </row>
    <row r="418" spans="1:23">
      <c r="A418" s="166">
        <f t="shared" si="166"/>
        <v>42323</v>
      </c>
      <c r="B418" s="165">
        <f t="shared" si="166"/>
        <v>42319</v>
      </c>
      <c r="C418" s="20">
        <v>0.70952142857142853</v>
      </c>
      <c r="D418" s="21"/>
      <c r="E418" s="41">
        <v>3.1</v>
      </c>
      <c r="F418" s="41">
        <v>0</v>
      </c>
      <c r="G418" s="41">
        <v>-3.125</v>
      </c>
      <c r="H418" s="35">
        <v>219.95164285714287</v>
      </c>
      <c r="I418" s="26"/>
      <c r="J418" s="41">
        <v>5.7</v>
      </c>
      <c r="K418" s="41">
        <v>0</v>
      </c>
      <c r="L418" s="41">
        <v>-1.7241379310344769</v>
      </c>
      <c r="M418" s="41">
        <v>404.42721428571423</v>
      </c>
      <c r="N418" s="26"/>
      <c r="O418" s="41">
        <v>2.9</v>
      </c>
      <c r="P418" s="41">
        <v>0</v>
      </c>
      <c r="Q418" s="41">
        <v>-6.4516129032258078</v>
      </c>
      <c r="R418" s="41">
        <v>205.76121428571429</v>
      </c>
      <c r="T418" s="41">
        <v>4.5</v>
      </c>
      <c r="U418" s="41">
        <v>0</v>
      </c>
      <c r="V418" s="41">
        <v>-2.173913043478251</v>
      </c>
      <c r="W418" s="41">
        <v>319.28464285714284</v>
      </c>
    </row>
    <row r="419" spans="1:23">
      <c r="A419" s="166">
        <f t="shared" si="166"/>
        <v>42330</v>
      </c>
      <c r="B419" s="165">
        <f t="shared" si="166"/>
        <v>42326</v>
      </c>
      <c r="C419" s="20">
        <v>0.70246428571428565</v>
      </c>
      <c r="D419" s="21"/>
      <c r="E419" s="41">
        <v>2.9</v>
      </c>
      <c r="F419" s="41">
        <v>-6.4516129032258078</v>
      </c>
      <c r="G419" s="41">
        <v>-6.4516129032258078</v>
      </c>
      <c r="H419" s="35">
        <v>203.71464285714285</v>
      </c>
      <c r="I419" s="26"/>
      <c r="J419" s="41">
        <v>5.6</v>
      </c>
      <c r="K419" s="41">
        <v>-1.7543859649122879</v>
      </c>
      <c r="L419" s="41">
        <v>-3.448275862068968</v>
      </c>
      <c r="M419" s="41">
        <v>393.37999999999994</v>
      </c>
      <c r="N419" s="26"/>
      <c r="O419" s="41">
        <v>2.7</v>
      </c>
      <c r="P419" s="41">
        <v>-6.8965517241379217</v>
      </c>
      <c r="Q419" s="41">
        <v>-10</v>
      </c>
      <c r="R419" s="41">
        <v>189.66535714285715</v>
      </c>
      <c r="T419" s="41">
        <v>4.4000000000000004</v>
      </c>
      <c r="U419" s="41">
        <v>-2.2222222222222143</v>
      </c>
      <c r="V419" s="41">
        <v>-4.347826086956502</v>
      </c>
      <c r="W419" s="41">
        <v>309.08428571428573</v>
      </c>
    </row>
    <row r="420" spans="1:23">
      <c r="A420" s="166">
        <f t="shared" si="166"/>
        <v>42337</v>
      </c>
      <c r="B420" s="165">
        <f t="shared" si="166"/>
        <v>42333</v>
      </c>
      <c r="C420" s="20">
        <v>0.70286428571428572</v>
      </c>
      <c r="D420" s="21"/>
      <c r="E420" s="41">
        <v>2.7</v>
      </c>
      <c r="F420" s="41">
        <v>-6.8965517241379217</v>
      </c>
      <c r="G420" s="41">
        <v>-6.8965517241379217</v>
      </c>
      <c r="H420" s="35">
        <v>189.77335714285715</v>
      </c>
      <c r="I420" s="26"/>
      <c r="J420" s="41">
        <v>5.8</v>
      </c>
      <c r="K420" s="41">
        <v>3.5714285714285836</v>
      </c>
      <c r="L420" s="41">
        <v>3.5714285714285836</v>
      </c>
      <c r="M420" s="41">
        <v>407.66128571428573</v>
      </c>
      <c r="N420" s="26"/>
      <c r="O420" s="41">
        <v>2.5</v>
      </c>
      <c r="P420" s="41">
        <v>-7.407407407407419</v>
      </c>
      <c r="Q420" s="41">
        <v>-10.714285714285708</v>
      </c>
      <c r="R420" s="41">
        <v>175.71607142857144</v>
      </c>
      <c r="T420" s="41">
        <v>4.5999999999999996</v>
      </c>
      <c r="U420" s="41">
        <v>4.5454545454545183</v>
      </c>
      <c r="V420" s="41">
        <v>4.5454545454545183</v>
      </c>
      <c r="W420" s="41">
        <v>323.31757142857145</v>
      </c>
    </row>
    <row r="421" spans="1:23">
      <c r="A421" s="166">
        <f t="shared" si="166"/>
        <v>42344</v>
      </c>
      <c r="B421" s="165">
        <f t="shared" si="166"/>
        <v>42340</v>
      </c>
      <c r="C421" s="20">
        <v>0.7099428571428571</v>
      </c>
      <c r="D421" s="21"/>
      <c r="E421" s="41">
        <v>2.8</v>
      </c>
      <c r="F421" s="41">
        <v>3.7037037037036953</v>
      </c>
      <c r="G421" s="41">
        <v>-6.6666666666666714</v>
      </c>
      <c r="H421" s="35">
        <v>198.78399999999999</v>
      </c>
      <c r="I421" s="26"/>
      <c r="J421" s="41">
        <v>5.8</v>
      </c>
      <c r="K421" s="41">
        <v>0</v>
      </c>
      <c r="L421" s="41">
        <v>0</v>
      </c>
      <c r="M421" s="41">
        <v>411.76685714285713</v>
      </c>
      <c r="N421" s="26"/>
      <c r="O421" s="41">
        <v>2.6</v>
      </c>
      <c r="P421" s="41">
        <v>4</v>
      </c>
      <c r="Q421" s="41">
        <v>-10.34482758620689</v>
      </c>
      <c r="R421" s="41">
        <v>184.58514285714284</v>
      </c>
      <c r="T421" s="41">
        <v>4.5999999999999996</v>
      </c>
      <c r="U421" s="41">
        <v>0</v>
      </c>
      <c r="V421" s="41">
        <v>2.2222222222222143</v>
      </c>
      <c r="W421" s="41">
        <v>326.57371428571423</v>
      </c>
    </row>
    <row r="422" spans="1:23">
      <c r="A422" s="166">
        <f t="shared" si="166"/>
        <v>42351</v>
      </c>
      <c r="B422" s="165">
        <f t="shared" si="166"/>
        <v>42347</v>
      </c>
      <c r="C422" s="20">
        <v>0.72261428571428576</v>
      </c>
      <c r="D422" s="21"/>
      <c r="E422" s="41">
        <v>2.8</v>
      </c>
      <c r="F422" s="41">
        <v>0</v>
      </c>
      <c r="G422" s="41">
        <v>-3.448275862068968</v>
      </c>
      <c r="H422" s="35">
        <v>202.33199999999999</v>
      </c>
      <c r="I422" s="26"/>
      <c r="J422" s="41">
        <v>5.8</v>
      </c>
      <c r="K422" s="41">
        <v>0</v>
      </c>
      <c r="L422" s="41">
        <v>1.7543859649122595</v>
      </c>
      <c r="M422" s="41">
        <v>419.11628571428577</v>
      </c>
      <c r="N422" s="26"/>
      <c r="O422" s="41">
        <v>2.4</v>
      </c>
      <c r="P422" s="41">
        <v>-7.6923076923076934</v>
      </c>
      <c r="Q422" s="41">
        <v>-14.285714285714278</v>
      </c>
      <c r="R422" s="41">
        <v>173.42742857142858</v>
      </c>
      <c r="T422" s="41">
        <v>4.5999999999999996</v>
      </c>
      <c r="U422" s="41">
        <v>0</v>
      </c>
      <c r="V422" s="41">
        <v>4.5454545454545183</v>
      </c>
      <c r="W422" s="41">
        <v>332.40257142857143</v>
      </c>
    </row>
    <row r="423" spans="1:23">
      <c r="A423" s="166">
        <f t="shared" si="166"/>
        <v>42358</v>
      </c>
      <c r="B423" s="165">
        <f t="shared" si="166"/>
        <v>42354</v>
      </c>
      <c r="C423" s="20">
        <v>0.72597428571428568</v>
      </c>
      <c r="D423" s="21"/>
      <c r="E423" s="41">
        <v>2.7</v>
      </c>
      <c r="F423" s="41">
        <v>-3.5714285714285552</v>
      </c>
      <c r="G423" s="41">
        <v>-3.5714285714285552</v>
      </c>
      <c r="H423" s="35">
        <v>196.01305714285715</v>
      </c>
      <c r="I423" s="26"/>
      <c r="J423" s="41">
        <v>5.8</v>
      </c>
      <c r="K423" s="41">
        <v>0</v>
      </c>
      <c r="L423" s="41">
        <v>1.7543859649122595</v>
      </c>
      <c r="M423" s="41">
        <v>421.06508571428566</v>
      </c>
      <c r="N423" s="26"/>
      <c r="O423" s="41">
        <v>2.2999999999999998</v>
      </c>
      <c r="P423" s="41">
        <v>-4.1666666666666714</v>
      </c>
      <c r="Q423" s="41">
        <v>-14.814814814814824</v>
      </c>
      <c r="R423" s="41">
        <v>166.97408571428568</v>
      </c>
      <c r="T423" s="41">
        <v>4.5999999999999996</v>
      </c>
      <c r="U423" s="41">
        <v>0</v>
      </c>
      <c r="V423" s="41">
        <v>4.5454545454545183</v>
      </c>
      <c r="W423" s="41">
        <v>333.94817142857136</v>
      </c>
    </row>
    <row r="424" spans="1:23">
      <c r="A424" s="166">
        <f t="shared" si="166"/>
        <v>42365</v>
      </c>
      <c r="B424" s="165">
        <f t="shared" si="166"/>
        <v>42361</v>
      </c>
      <c r="C424" s="20">
        <v>0.73261571428571415</v>
      </c>
      <c r="D424" s="21"/>
      <c r="E424" s="41">
        <v>2.2999999999999998</v>
      </c>
      <c r="F424" s="41">
        <v>-14.814814814814824</v>
      </c>
      <c r="G424" s="41">
        <v>0</v>
      </c>
      <c r="H424" s="35">
        <v>168.50161428571425</v>
      </c>
      <c r="I424" s="26"/>
      <c r="J424" s="41">
        <v>6.1</v>
      </c>
      <c r="K424" s="41">
        <v>5.1724137931034448</v>
      </c>
      <c r="L424" s="41">
        <v>3.3898305084745743</v>
      </c>
      <c r="M424" s="41">
        <v>446.89558571428563</v>
      </c>
      <c r="N424" s="26"/>
      <c r="O424" s="41">
        <v>2</v>
      </c>
      <c r="P424" s="41">
        <v>-13.043478260869563</v>
      </c>
      <c r="Q424" s="41">
        <v>-9.0909090909090935</v>
      </c>
      <c r="R424" s="41">
        <v>146.52314285714283</v>
      </c>
      <c r="T424" s="41">
        <v>4.8</v>
      </c>
      <c r="U424" s="41">
        <v>4.3478260869565162</v>
      </c>
      <c r="V424" s="41">
        <v>4.3478260869565162</v>
      </c>
      <c r="W424" s="41">
        <v>351.65554285714279</v>
      </c>
    </row>
    <row r="425" spans="1:23">
      <c r="A425" s="166">
        <f t="shared" ref="A425:B425" si="167">(A424+7)</f>
        <v>42372</v>
      </c>
      <c r="B425" s="165">
        <f t="shared" si="167"/>
        <v>42368</v>
      </c>
      <c r="C425" s="20">
        <v>0.7356342857142858</v>
      </c>
      <c r="E425" s="41">
        <v>2.2999999999999998</v>
      </c>
      <c r="F425" s="41">
        <v>0</v>
      </c>
      <c r="G425" s="41">
        <v>-8</v>
      </c>
      <c r="H425" s="35">
        <v>169.19588571428571</v>
      </c>
      <c r="I425" s="26"/>
      <c r="J425" s="41">
        <v>6.1</v>
      </c>
      <c r="K425" s="41">
        <v>0</v>
      </c>
      <c r="L425" s="41">
        <v>0</v>
      </c>
      <c r="M425" s="41">
        <v>448.73691428571431</v>
      </c>
      <c r="N425" s="26"/>
      <c r="O425" s="41">
        <v>2</v>
      </c>
      <c r="P425" s="41">
        <v>0</v>
      </c>
      <c r="Q425" s="41">
        <v>-16.666666666666657</v>
      </c>
      <c r="R425" s="41">
        <v>147.12685714285715</v>
      </c>
      <c r="T425" s="41">
        <v>4.8</v>
      </c>
      <c r="U425" s="41">
        <v>0</v>
      </c>
      <c r="V425" s="41">
        <v>2.1276595744680833</v>
      </c>
      <c r="W425" s="41">
        <v>353.10445714285714</v>
      </c>
    </row>
    <row r="426" spans="1:23">
      <c r="A426" s="166">
        <f t="shared" ref="A426:B426" si="168">(A425+7)</f>
        <v>42379</v>
      </c>
      <c r="B426" s="165">
        <f t="shared" si="168"/>
        <v>42375</v>
      </c>
      <c r="C426" s="20">
        <v>0.73923285714285714</v>
      </c>
      <c r="E426" s="41">
        <v>2.4</v>
      </c>
      <c r="F426" s="41">
        <v>4.3478260869565162</v>
      </c>
      <c r="G426" s="41">
        <v>-14.285714285714278</v>
      </c>
      <c r="H426" s="35">
        <v>177.41588571428571</v>
      </c>
      <c r="I426" s="26"/>
      <c r="J426" s="41">
        <v>6.2</v>
      </c>
      <c r="K426" s="41">
        <v>1.6393442622950829</v>
      </c>
      <c r="L426" s="41">
        <v>1.6393442622950829</v>
      </c>
      <c r="M426" s="41">
        <v>458.32437142857145</v>
      </c>
      <c r="N426" s="26"/>
      <c r="O426" s="41">
        <v>2.1</v>
      </c>
      <c r="P426" s="41">
        <v>5</v>
      </c>
      <c r="Q426" s="41">
        <v>-22.222222222222214</v>
      </c>
      <c r="R426" s="41">
        <v>155.2389</v>
      </c>
      <c r="T426" s="41">
        <v>4.9000000000000004</v>
      </c>
      <c r="U426" s="41">
        <v>2.0833333333333428</v>
      </c>
      <c r="V426" s="41">
        <v>4.2553191489361808</v>
      </c>
      <c r="W426" s="41">
        <v>362.22410000000002</v>
      </c>
    </row>
    <row r="427" spans="1:23">
      <c r="A427" s="166">
        <f t="shared" ref="A427:B427" si="169">(A426+7)</f>
        <v>42386</v>
      </c>
      <c r="B427" s="165">
        <f t="shared" si="169"/>
        <v>42382</v>
      </c>
      <c r="C427" s="20">
        <v>0.75332428571428578</v>
      </c>
      <c r="E427" s="41">
        <v>3.1</v>
      </c>
      <c r="F427" s="41">
        <v>29.166666666666686</v>
      </c>
      <c r="G427" s="41">
        <v>14.81481481481481</v>
      </c>
      <c r="H427" s="35">
        <v>233.53052857142859</v>
      </c>
      <c r="I427" s="26"/>
      <c r="J427" s="41">
        <v>6.5</v>
      </c>
      <c r="K427" s="41">
        <v>4.8387096774193452</v>
      </c>
      <c r="L427" s="41">
        <v>6.5573770491803316</v>
      </c>
      <c r="M427" s="41">
        <v>489.66078571428574</v>
      </c>
      <c r="N427" s="26"/>
      <c r="O427" s="41">
        <v>2.8</v>
      </c>
      <c r="P427" s="41">
        <v>33.333333333333314</v>
      </c>
      <c r="Q427" s="41">
        <v>7.6923076923076934</v>
      </c>
      <c r="R427" s="41">
        <v>210.9308</v>
      </c>
      <c r="T427" s="41">
        <v>4.9000000000000004</v>
      </c>
      <c r="U427" s="41">
        <v>0</v>
      </c>
      <c r="V427" s="41">
        <v>4.2553191489361808</v>
      </c>
      <c r="W427" s="41">
        <v>369.12890000000004</v>
      </c>
    </row>
    <row r="428" spans="1:23">
      <c r="A428" s="166">
        <f t="shared" ref="A428:B428" si="170">(A427+7)</f>
        <v>42393</v>
      </c>
      <c r="B428" s="165">
        <f t="shared" si="170"/>
        <v>42389</v>
      </c>
      <c r="C428" s="20">
        <v>0.76283714285714299</v>
      </c>
      <c r="E428" s="41">
        <v>3.3</v>
      </c>
      <c r="F428" s="41">
        <v>6.4516129032257936</v>
      </c>
      <c r="G428" s="41">
        <v>26.92307692307692</v>
      </c>
      <c r="H428" s="35">
        <v>251.7362571428572</v>
      </c>
      <c r="I428" s="26"/>
      <c r="J428" s="41">
        <v>6.2</v>
      </c>
      <c r="K428" s="41">
        <v>-4.6153846153846132</v>
      </c>
      <c r="L428" s="41">
        <v>6.8965517241379501</v>
      </c>
      <c r="M428" s="41">
        <v>472.95902857142869</v>
      </c>
      <c r="N428" s="26"/>
      <c r="O428" s="41">
        <v>3</v>
      </c>
      <c r="P428" s="41">
        <v>7.1428571428571388</v>
      </c>
      <c r="Q428" s="41">
        <v>20</v>
      </c>
      <c r="R428" s="41">
        <v>228.85114285714286</v>
      </c>
      <c r="T428" s="41">
        <v>4.8</v>
      </c>
      <c r="U428" s="41">
        <v>-2.0408163265306314</v>
      </c>
      <c r="V428" s="41">
        <v>6.6666666666666714</v>
      </c>
      <c r="W428" s="41">
        <v>366.1618285714286</v>
      </c>
    </row>
    <row r="429" spans="1:23">
      <c r="A429" s="166">
        <f t="shared" ref="A429:B429" si="171">(A428+7)</f>
        <v>42400</v>
      </c>
      <c r="B429" s="165">
        <f t="shared" si="171"/>
        <v>42396</v>
      </c>
      <c r="C429" s="20">
        <v>0.76065285714285724</v>
      </c>
      <c r="E429" s="41">
        <v>3.2</v>
      </c>
      <c r="F429" s="41">
        <v>-3.030303030303017</v>
      </c>
      <c r="G429" s="41">
        <v>23.07692307692308</v>
      </c>
      <c r="H429" s="35">
        <v>243.40891428571433</v>
      </c>
      <c r="I429" s="26"/>
      <c r="J429" s="41">
        <v>6</v>
      </c>
      <c r="K429" s="41">
        <v>-3.225806451612911</v>
      </c>
      <c r="L429" s="41">
        <v>5.2631578947368354</v>
      </c>
      <c r="M429" s="41">
        <v>456.39171428571433</v>
      </c>
      <c r="N429" s="26"/>
      <c r="O429" s="41">
        <v>2.9</v>
      </c>
      <c r="P429" s="41">
        <v>-3.3333333333333286</v>
      </c>
      <c r="Q429" s="41">
        <v>15.999999999999986</v>
      </c>
      <c r="R429" s="41">
        <v>220.58932857142861</v>
      </c>
      <c r="T429" s="41">
        <v>4.5999999999999996</v>
      </c>
      <c r="U429" s="41">
        <v>-4.1666666666666714</v>
      </c>
      <c r="V429" s="41">
        <v>4.5454545454545183</v>
      </c>
      <c r="W429" s="41">
        <v>349.90031428571433</v>
      </c>
    </row>
    <row r="430" spans="1:23">
      <c r="A430" s="166">
        <f t="shared" ref="A430:B430" si="172">(A429+7)</f>
        <v>42407</v>
      </c>
      <c r="B430" s="165">
        <f t="shared" si="172"/>
        <v>42403</v>
      </c>
      <c r="C430" s="20">
        <v>0.76320714285714286</v>
      </c>
      <c r="E430" s="41">
        <v>2.9</v>
      </c>
      <c r="F430" s="41">
        <v>-9.3750000000000142</v>
      </c>
      <c r="G430" s="41">
        <v>7.4074074074073906</v>
      </c>
      <c r="H430" s="35">
        <v>221.33007142857144</v>
      </c>
      <c r="I430" s="26"/>
      <c r="J430" s="41">
        <v>5.9</v>
      </c>
      <c r="K430" s="41">
        <v>-1.6666666666666572</v>
      </c>
      <c r="L430" s="41">
        <v>5.3571428571428612</v>
      </c>
      <c r="M430" s="41">
        <v>450.29221428571429</v>
      </c>
      <c r="N430" s="26"/>
      <c r="O430" s="41">
        <v>2.6</v>
      </c>
      <c r="P430" s="41">
        <v>-10.34482758620689</v>
      </c>
      <c r="Q430" s="41">
        <v>0</v>
      </c>
      <c r="R430" s="41">
        <v>198.43385714285716</v>
      </c>
      <c r="T430" s="41">
        <v>4.5</v>
      </c>
      <c r="U430" s="41">
        <v>-2.173913043478251</v>
      </c>
      <c r="V430" s="41">
        <v>4.6511627906976827</v>
      </c>
      <c r="W430" s="41">
        <v>343.44321428571425</v>
      </c>
    </row>
    <row r="431" spans="1:23">
      <c r="A431" s="166">
        <f t="shared" ref="A431:B431" si="173">(A430+7)</f>
        <v>42414</v>
      </c>
      <c r="B431" s="165">
        <f t="shared" si="173"/>
        <v>42410</v>
      </c>
      <c r="C431" s="20">
        <v>0.77671142857142861</v>
      </c>
      <c r="E431" s="41">
        <v>3.2</v>
      </c>
      <c r="F431" s="41">
        <v>10.34482758620689</v>
      </c>
      <c r="G431" s="41">
        <v>16.363636363636374</v>
      </c>
      <c r="H431" s="35">
        <v>248.54765714285719</v>
      </c>
      <c r="I431" s="26"/>
      <c r="J431" s="41">
        <v>6.1</v>
      </c>
      <c r="K431" s="41">
        <v>3.3898305084745743</v>
      </c>
      <c r="L431" s="41">
        <v>10.909090909090907</v>
      </c>
      <c r="M431" s="41">
        <v>473.79397142857141</v>
      </c>
      <c r="N431" s="26"/>
      <c r="O431" s="41">
        <v>2.9</v>
      </c>
      <c r="P431" s="41">
        <v>11.538461538461547</v>
      </c>
      <c r="Q431" s="41">
        <v>9.4339622641509351</v>
      </c>
      <c r="R431" s="41">
        <v>225.24631428571431</v>
      </c>
      <c r="T431" s="41">
        <v>4.5</v>
      </c>
      <c r="U431" s="41">
        <v>0</v>
      </c>
      <c r="V431" s="41">
        <v>7.1428571428571388</v>
      </c>
      <c r="W431" s="41">
        <v>349.5201428571429</v>
      </c>
    </row>
    <row r="432" spans="1:23">
      <c r="A432" s="166">
        <f t="shared" ref="A432:B432" si="174">(A431+7)</f>
        <v>42421</v>
      </c>
      <c r="B432" s="165">
        <f t="shared" si="174"/>
        <v>42417</v>
      </c>
      <c r="C432" s="20">
        <v>0.77560428571428564</v>
      </c>
      <c r="E432" s="41">
        <v>3.2</v>
      </c>
      <c r="F432" s="41">
        <v>0</v>
      </c>
      <c r="G432" s="41">
        <v>16.363636363636374</v>
      </c>
      <c r="H432" s="35">
        <v>248.19337142857142</v>
      </c>
      <c r="I432" s="26"/>
      <c r="J432" s="41">
        <v>6.1</v>
      </c>
      <c r="K432" s="41">
        <v>0</v>
      </c>
      <c r="L432" s="41">
        <v>10.909090909090907</v>
      </c>
      <c r="M432" s="41">
        <v>473.11861428571422</v>
      </c>
      <c r="N432" s="26"/>
      <c r="O432" s="41">
        <v>2.9</v>
      </c>
      <c r="P432" s="41">
        <v>0</v>
      </c>
      <c r="Q432" s="41">
        <v>9.4339622641509351</v>
      </c>
      <c r="R432" s="41">
        <v>224.92524285714285</v>
      </c>
      <c r="T432" s="41">
        <v>4.5</v>
      </c>
      <c r="U432" s="41">
        <v>0</v>
      </c>
      <c r="V432" s="41">
        <v>7.1428571428571388</v>
      </c>
      <c r="W432" s="41">
        <v>349.02192857142853</v>
      </c>
    </row>
    <row r="433" spans="1:23">
      <c r="A433" s="166">
        <f t="shared" ref="A433:B433" si="175">(A432+7)</f>
        <v>42428</v>
      </c>
      <c r="B433" s="165">
        <f t="shared" si="175"/>
        <v>42424</v>
      </c>
      <c r="C433" s="20">
        <v>0.78469714285714276</v>
      </c>
      <c r="E433" s="41">
        <v>3.1</v>
      </c>
      <c r="F433" s="41">
        <v>-3.125</v>
      </c>
      <c r="G433" s="41">
        <v>8.7719298245614112</v>
      </c>
      <c r="H433" s="35">
        <v>243.25611428571426</v>
      </c>
      <c r="I433" s="26"/>
      <c r="J433" s="41">
        <v>6.1</v>
      </c>
      <c r="K433" s="41">
        <v>0</v>
      </c>
      <c r="L433" s="41">
        <v>10.909090909090907</v>
      </c>
      <c r="M433" s="41">
        <v>478.66525714285706</v>
      </c>
      <c r="N433" s="26"/>
      <c r="O433" s="41">
        <v>2.8</v>
      </c>
      <c r="P433" s="41">
        <v>-3.448275862068968</v>
      </c>
      <c r="Q433" s="41">
        <v>5.6603773584905639</v>
      </c>
      <c r="R433" s="41">
        <v>219.71519999999995</v>
      </c>
      <c r="T433" s="41">
        <v>4.5</v>
      </c>
      <c r="U433" s="41">
        <v>0</v>
      </c>
      <c r="V433" s="41">
        <v>7.1428571428571388</v>
      </c>
      <c r="W433" s="41">
        <v>353.11371428571425</v>
      </c>
    </row>
    <row r="434" spans="1:23">
      <c r="A434" s="166">
        <f t="shared" ref="A434:B434" si="176">(A433+7)</f>
        <v>42435</v>
      </c>
      <c r="B434" s="165">
        <f t="shared" si="176"/>
        <v>42431</v>
      </c>
      <c r="C434" s="20">
        <v>0.77847999999999995</v>
      </c>
      <c r="E434" s="41">
        <v>3.1</v>
      </c>
      <c r="F434" s="41">
        <v>0</v>
      </c>
      <c r="G434" s="41">
        <v>8.7719298245614112</v>
      </c>
      <c r="H434" s="35">
        <v>241.3288</v>
      </c>
      <c r="I434" s="26"/>
      <c r="J434" s="41">
        <v>6</v>
      </c>
      <c r="K434" s="41">
        <v>-1.6393442622950687</v>
      </c>
      <c r="L434" s="41">
        <v>9.0909090909090793</v>
      </c>
      <c r="M434" s="41">
        <v>467.08799999999997</v>
      </c>
      <c r="N434" s="26"/>
      <c r="O434" s="41">
        <v>2.8</v>
      </c>
      <c r="P434" s="41">
        <v>0</v>
      </c>
      <c r="Q434" s="41">
        <v>5.6603773584905639</v>
      </c>
      <c r="R434" s="41">
        <v>217.9744</v>
      </c>
      <c r="T434" s="41">
        <v>4.4000000000000004</v>
      </c>
      <c r="U434" s="41">
        <v>-2.2222222222222143</v>
      </c>
      <c r="V434" s="41">
        <v>4.7619047619047734</v>
      </c>
      <c r="W434" s="41">
        <v>342.53120000000001</v>
      </c>
    </row>
    <row r="435" spans="1:23">
      <c r="A435" s="166">
        <f t="shared" ref="A435:B435" si="177">(A434+7)</f>
        <v>42442</v>
      </c>
      <c r="B435" s="165">
        <f t="shared" si="177"/>
        <v>42438</v>
      </c>
      <c r="C435" s="20">
        <v>0.77368857142857139</v>
      </c>
      <c r="E435" s="41">
        <v>3.1</v>
      </c>
      <c r="F435" s="41">
        <v>0</v>
      </c>
      <c r="G435" s="41">
        <v>16.981132075471692</v>
      </c>
      <c r="H435" s="35">
        <v>239.84345714285715</v>
      </c>
      <c r="I435" s="26"/>
      <c r="J435" s="41">
        <v>6.2</v>
      </c>
      <c r="K435" s="41">
        <v>3.3333333333333428</v>
      </c>
      <c r="L435" s="41">
        <v>8.7719298245614112</v>
      </c>
      <c r="M435" s="41">
        <v>479.68691428571429</v>
      </c>
      <c r="N435" s="26"/>
      <c r="O435" s="41">
        <v>2.8</v>
      </c>
      <c r="P435" s="41">
        <v>0</v>
      </c>
      <c r="Q435" s="41">
        <v>9.8039215686274588</v>
      </c>
      <c r="R435" s="41">
        <v>216.63279999999995</v>
      </c>
      <c r="T435" s="41">
        <v>4.4000000000000004</v>
      </c>
      <c r="U435" s="41">
        <v>0</v>
      </c>
      <c r="V435" s="41">
        <v>0</v>
      </c>
      <c r="W435" s="41">
        <v>340.42297142857143</v>
      </c>
    </row>
    <row r="436" spans="1:23">
      <c r="A436" s="166">
        <f t="shared" ref="A436:B436" si="178">(A435+7)</f>
        <v>42449</v>
      </c>
      <c r="B436" s="165">
        <f t="shared" si="178"/>
        <v>42445</v>
      </c>
      <c r="C436" s="20">
        <v>0.7800557142857143</v>
      </c>
      <c r="E436" s="41">
        <v>2.9</v>
      </c>
      <c r="F436" s="41">
        <v>-6.4516129032258078</v>
      </c>
      <c r="G436" s="41">
        <v>9.4339622641509351</v>
      </c>
      <c r="H436" s="35">
        <v>226.21615714285716</v>
      </c>
      <c r="I436" s="26"/>
      <c r="J436" s="41">
        <v>6.2</v>
      </c>
      <c r="K436" s="41">
        <v>0</v>
      </c>
      <c r="L436" s="41">
        <v>5.0847457627118473</v>
      </c>
      <c r="M436" s="41">
        <v>483.63454285714289</v>
      </c>
      <c r="N436" s="26"/>
      <c r="O436" s="41">
        <v>2.6</v>
      </c>
      <c r="P436" s="41">
        <v>-7.1428571428571246</v>
      </c>
      <c r="Q436" s="41">
        <v>1.9607843137255117</v>
      </c>
      <c r="R436" s="41">
        <v>202.81448571428572</v>
      </c>
      <c r="T436" s="41">
        <v>4.4000000000000004</v>
      </c>
      <c r="U436" s="41">
        <v>0</v>
      </c>
      <c r="V436" s="41">
        <v>0</v>
      </c>
      <c r="W436" s="41">
        <v>343.22451428571429</v>
      </c>
    </row>
    <row r="437" spans="1:23">
      <c r="A437" s="166">
        <f t="shared" ref="A437:B437" si="179">(A436+7)</f>
        <v>42456</v>
      </c>
      <c r="B437" s="165">
        <f t="shared" si="179"/>
        <v>42452</v>
      </c>
      <c r="C437" s="20">
        <v>0.78678142857142852</v>
      </c>
      <c r="E437" s="41">
        <v>2.5</v>
      </c>
      <c r="F437" s="41">
        <v>-13.793103448275858</v>
      </c>
      <c r="G437" s="41">
        <v>2.0408163265306172</v>
      </c>
      <c r="H437" s="35">
        <v>196.69535714285712</v>
      </c>
      <c r="I437" s="26"/>
      <c r="J437" s="41">
        <v>6</v>
      </c>
      <c r="K437" s="41">
        <v>-3.225806451612911</v>
      </c>
      <c r="L437" s="41">
        <v>1.6949152542372872</v>
      </c>
      <c r="M437" s="41">
        <v>472.0688571428571</v>
      </c>
      <c r="N437" s="26"/>
      <c r="O437" s="41">
        <v>2.2000000000000002</v>
      </c>
      <c r="P437" s="41">
        <v>-15.384615384615387</v>
      </c>
      <c r="Q437" s="41">
        <v>-6.3829787234042499</v>
      </c>
      <c r="R437" s="41">
        <v>173.0919142857143</v>
      </c>
      <c r="T437" s="41">
        <v>4.2</v>
      </c>
      <c r="U437" s="41">
        <v>-4.5454545454545467</v>
      </c>
      <c r="V437" s="41">
        <v>-4.5454545454545467</v>
      </c>
      <c r="W437" s="41">
        <v>330.44820000000004</v>
      </c>
    </row>
    <row r="438" spans="1:23">
      <c r="A438" s="166">
        <f t="shared" ref="A438:B438" si="180">(A437+7)</f>
        <v>42463</v>
      </c>
      <c r="B438" s="165">
        <f t="shared" si="180"/>
        <v>42459</v>
      </c>
      <c r="C438" s="20">
        <v>0.7912014285714285</v>
      </c>
      <c r="E438" s="41">
        <v>2.6</v>
      </c>
      <c r="F438" s="41">
        <v>4</v>
      </c>
      <c r="G438" s="41">
        <v>6.1224489795918373</v>
      </c>
      <c r="H438" s="35">
        <v>205.71237142857143</v>
      </c>
      <c r="I438" s="26"/>
      <c r="J438" s="41">
        <v>6.2</v>
      </c>
      <c r="K438" s="41">
        <v>3.3333333333333428</v>
      </c>
      <c r="L438" s="41">
        <v>5.0847457627118473</v>
      </c>
      <c r="M438" s="41">
        <v>490.54488571428567</v>
      </c>
      <c r="N438" s="26"/>
      <c r="O438" s="41">
        <v>2.1</v>
      </c>
      <c r="P438" s="41">
        <v>-4.5454545454545467</v>
      </c>
      <c r="Q438" s="41">
        <v>-6.6666666666666714</v>
      </c>
      <c r="R438" s="41">
        <v>166.1523</v>
      </c>
      <c r="T438" s="41">
        <v>4.3</v>
      </c>
      <c r="U438" s="41">
        <v>2.3809523809523796</v>
      </c>
      <c r="V438" s="41">
        <v>-2.2727272727272805</v>
      </c>
      <c r="W438" s="41">
        <v>340.21661428571423</v>
      </c>
    </row>
    <row r="439" spans="1:23">
      <c r="A439" s="166">
        <f t="shared" ref="A439:B439" si="181">(A438+7)</f>
        <v>42470</v>
      </c>
      <c r="B439" s="165">
        <f t="shared" si="181"/>
        <v>42466</v>
      </c>
      <c r="C439" s="20">
        <v>0.80397714285714272</v>
      </c>
      <c r="E439" s="41">
        <v>2.6</v>
      </c>
      <c r="F439" s="41">
        <v>0</v>
      </c>
      <c r="G439" s="41">
        <v>6.1224489795918373</v>
      </c>
      <c r="H439" s="35">
        <v>209.03405714285711</v>
      </c>
      <c r="I439" s="26"/>
      <c r="J439" s="41">
        <v>6.2</v>
      </c>
      <c r="K439" s="41">
        <v>0</v>
      </c>
      <c r="L439" s="41">
        <v>5.0847457627118473</v>
      </c>
      <c r="M439" s="41">
        <v>498.46582857142846</v>
      </c>
      <c r="N439" s="26"/>
      <c r="O439" s="41">
        <v>2.2000000000000002</v>
      </c>
      <c r="P439" s="41">
        <v>4.7619047619047734</v>
      </c>
      <c r="Q439" s="41">
        <v>-2.2222222222222143</v>
      </c>
      <c r="R439" s="41">
        <v>176.8749714285714</v>
      </c>
      <c r="T439" s="41">
        <v>4.3</v>
      </c>
      <c r="U439" s="41">
        <v>0</v>
      </c>
      <c r="V439" s="41">
        <v>-2.2727272727272805</v>
      </c>
      <c r="W439" s="41">
        <v>345.71017142857136</v>
      </c>
    </row>
    <row r="440" spans="1:23">
      <c r="A440" s="166">
        <f t="shared" ref="A440:B440" si="182">(A439+7)</f>
        <v>42477</v>
      </c>
      <c r="B440" s="165">
        <f t="shared" si="182"/>
        <v>42473</v>
      </c>
      <c r="C440" s="20">
        <v>0.79818285714285708</v>
      </c>
      <c r="E440" s="41">
        <v>2.8</v>
      </c>
      <c r="F440" s="41">
        <v>7.6923076923076934</v>
      </c>
      <c r="G440" s="41">
        <v>14.285714285714278</v>
      </c>
      <c r="H440" s="35">
        <v>223.49119999999996</v>
      </c>
      <c r="I440" s="26"/>
      <c r="J440" s="41">
        <v>6.2</v>
      </c>
      <c r="K440" s="41">
        <v>0</v>
      </c>
      <c r="L440" s="41">
        <v>6.8965517241379501</v>
      </c>
      <c r="M440" s="41">
        <v>494.87337142857137</v>
      </c>
      <c r="N440" s="26"/>
      <c r="O440" s="41">
        <v>2.7</v>
      </c>
      <c r="P440" s="41">
        <v>22.727272727272734</v>
      </c>
      <c r="Q440" s="41">
        <v>20.000000000000014</v>
      </c>
      <c r="R440" s="41">
        <v>215.5093714285714</v>
      </c>
      <c r="T440" s="41">
        <v>4.3</v>
      </c>
      <c r="U440" s="41">
        <v>0</v>
      </c>
      <c r="V440" s="41">
        <v>-2.2727272727272805</v>
      </c>
      <c r="W440" s="41">
        <v>343.21862857142855</v>
      </c>
    </row>
    <row r="441" spans="1:23">
      <c r="A441" s="166">
        <f t="shared" ref="A441:B441" si="183">(A440+7)</f>
        <v>42484</v>
      </c>
      <c r="B441" s="165">
        <f t="shared" si="183"/>
        <v>42480</v>
      </c>
      <c r="C441" s="20">
        <v>0.78970428571428564</v>
      </c>
      <c r="E441" s="41">
        <v>2.7</v>
      </c>
      <c r="F441" s="41">
        <v>-3.5714285714285552</v>
      </c>
      <c r="G441" s="41">
        <v>25.581395348837233</v>
      </c>
      <c r="H441" s="35">
        <v>213.22015714285715</v>
      </c>
      <c r="I441" s="26"/>
      <c r="J441" s="41">
        <v>6.2</v>
      </c>
      <c r="K441" s="41">
        <v>0</v>
      </c>
      <c r="L441" s="41">
        <v>6.8965517241379501</v>
      </c>
      <c r="M441" s="41">
        <v>489.61665714285709</v>
      </c>
      <c r="N441" s="26"/>
      <c r="O441" s="41">
        <v>2.6</v>
      </c>
      <c r="P441" s="41">
        <v>-3.7037037037037095</v>
      </c>
      <c r="Q441" s="41">
        <v>23.80952380952381</v>
      </c>
      <c r="R441" s="41">
        <v>205.32311428571427</v>
      </c>
      <c r="T441" s="41">
        <v>4.3</v>
      </c>
      <c r="U441" s="41">
        <v>0</v>
      </c>
      <c r="V441" s="41">
        <v>0</v>
      </c>
      <c r="W441" s="41">
        <v>339.5728428571428</v>
      </c>
    </row>
    <row r="442" spans="1:23">
      <c r="A442" s="166">
        <f t="shared" ref="A442:B442" si="184">(A441+7)</f>
        <v>42491</v>
      </c>
      <c r="B442" s="165">
        <f t="shared" si="184"/>
        <v>42487</v>
      </c>
      <c r="C442" s="20">
        <v>0.77831571428571422</v>
      </c>
      <c r="E442" s="41">
        <v>2.7</v>
      </c>
      <c r="F442" s="41">
        <v>0</v>
      </c>
      <c r="G442" s="41">
        <v>14.893617021276611</v>
      </c>
      <c r="H442" s="35">
        <v>210.14524285714288</v>
      </c>
      <c r="I442" s="26"/>
      <c r="J442" s="41">
        <v>6.2</v>
      </c>
      <c r="K442" s="41">
        <v>0</v>
      </c>
      <c r="L442" s="41">
        <v>6.8965517241379501</v>
      </c>
      <c r="M442" s="41">
        <v>482.55574285714277</v>
      </c>
      <c r="N442" s="26"/>
      <c r="O442" s="41">
        <v>2.6</v>
      </c>
      <c r="P442" s="41">
        <v>0</v>
      </c>
      <c r="Q442" s="41">
        <v>18.181818181818159</v>
      </c>
      <c r="R442" s="41">
        <v>202.36208571428568</v>
      </c>
      <c r="T442" s="41">
        <v>4.3</v>
      </c>
      <c r="U442" s="41">
        <v>0</v>
      </c>
      <c r="V442" s="41">
        <v>0</v>
      </c>
      <c r="W442" s="41">
        <v>334.67575714285709</v>
      </c>
    </row>
    <row r="443" spans="1:23">
      <c r="A443" s="166">
        <f t="shared" ref="A443:B443" si="185">(A442+7)</f>
        <v>42498</v>
      </c>
      <c r="B443" s="165">
        <f t="shared" si="185"/>
        <v>42494</v>
      </c>
      <c r="C443" s="20">
        <v>0.78745714285714286</v>
      </c>
      <c r="E443" s="41">
        <v>2.6</v>
      </c>
      <c r="F443" s="41">
        <v>-3.7037037037037095</v>
      </c>
      <c r="G443" s="41">
        <v>-3.7037037037037095</v>
      </c>
      <c r="H443" s="35">
        <v>204.73885714285714</v>
      </c>
      <c r="I443" s="26"/>
      <c r="J443" s="41">
        <v>6.3</v>
      </c>
      <c r="K443" s="41">
        <v>1.6129032258064484</v>
      </c>
      <c r="L443" s="41">
        <v>1.6129032258064484</v>
      </c>
      <c r="M443" s="41">
        <v>496.09800000000001</v>
      </c>
      <c r="N443" s="26"/>
      <c r="O443" s="41">
        <v>2.5</v>
      </c>
      <c r="P443" s="41">
        <v>-3.8461538461538538</v>
      </c>
      <c r="Q443" s="41">
        <v>0</v>
      </c>
      <c r="R443" s="41">
        <v>196.8642857142857</v>
      </c>
      <c r="T443" s="41">
        <v>4.4000000000000004</v>
      </c>
      <c r="U443" s="41">
        <v>2.3255813953488484</v>
      </c>
      <c r="V443" s="41">
        <v>-6.3829787234042499</v>
      </c>
      <c r="W443" s="41">
        <v>346.48114285714286</v>
      </c>
    </row>
    <row r="444" spans="1:23">
      <c r="A444" s="166">
        <f t="shared" ref="A444:B444" si="186">(A443+7)</f>
        <v>42505</v>
      </c>
      <c r="B444" s="165">
        <f t="shared" si="186"/>
        <v>42501</v>
      </c>
      <c r="C444" s="20">
        <v>0.78852857142857147</v>
      </c>
      <c r="E444" s="41">
        <v>2.5</v>
      </c>
      <c r="F444" s="41">
        <v>-3.8461538461538538</v>
      </c>
      <c r="G444" s="41">
        <v>-7.407407407407419</v>
      </c>
      <c r="H444" s="35">
        <v>197.13214285714287</v>
      </c>
      <c r="I444" s="26"/>
      <c r="J444" s="41">
        <v>6.3</v>
      </c>
      <c r="K444" s="41">
        <v>0</v>
      </c>
      <c r="L444" s="41">
        <v>1.6129032258064484</v>
      </c>
      <c r="M444" s="41">
        <v>496.77300000000002</v>
      </c>
      <c r="N444" s="26"/>
      <c r="O444" s="41">
        <v>2.4</v>
      </c>
      <c r="P444" s="41">
        <v>-4</v>
      </c>
      <c r="Q444" s="41">
        <v>-4</v>
      </c>
      <c r="R444" s="41">
        <v>189.24685714285715</v>
      </c>
      <c r="T444" s="41">
        <v>4.4000000000000004</v>
      </c>
      <c r="U444" s="41">
        <v>0</v>
      </c>
      <c r="V444" s="41">
        <v>-6.3829787234042499</v>
      </c>
      <c r="W444" s="41">
        <v>346.95257142857145</v>
      </c>
    </row>
    <row r="445" spans="1:23">
      <c r="A445" s="166">
        <f t="shared" ref="A445:B445" si="187">(A444+7)</f>
        <v>42512</v>
      </c>
      <c r="B445" s="165">
        <f t="shared" si="187"/>
        <v>42508</v>
      </c>
      <c r="C445" s="20">
        <v>0.77684857142857133</v>
      </c>
      <c r="E445" s="41">
        <v>2.5</v>
      </c>
      <c r="F445" s="41">
        <v>0</v>
      </c>
      <c r="G445" s="41">
        <v>-7.407407407407419</v>
      </c>
      <c r="H445" s="35">
        <v>194.21214285714282</v>
      </c>
      <c r="I445" s="26"/>
      <c r="J445" s="41">
        <v>6.3</v>
      </c>
      <c r="K445" s="41">
        <v>0</v>
      </c>
      <c r="L445" s="41">
        <v>1.6129032258064484</v>
      </c>
      <c r="M445" s="41">
        <v>489.41459999999995</v>
      </c>
      <c r="N445" s="26"/>
      <c r="O445" s="41">
        <v>2.4</v>
      </c>
      <c r="P445" s="41">
        <v>0</v>
      </c>
      <c r="Q445" s="41">
        <v>-4</v>
      </c>
      <c r="R445" s="41">
        <v>186.44365714285712</v>
      </c>
      <c r="T445" s="41">
        <v>4.4000000000000004</v>
      </c>
      <c r="U445" s="41">
        <v>0</v>
      </c>
      <c r="V445" s="41">
        <v>-6.3829787234042499</v>
      </c>
      <c r="W445" s="41">
        <v>341.81337142857143</v>
      </c>
    </row>
    <row r="446" spans="1:23">
      <c r="A446" s="166">
        <f t="shared" ref="A446:B446" si="188">(A445+7)</f>
        <v>42519</v>
      </c>
      <c r="B446" s="165">
        <f t="shared" si="188"/>
        <v>42515</v>
      </c>
      <c r="C446" s="20">
        <v>0.76478428571428569</v>
      </c>
      <c r="E446" s="41">
        <v>2.2999999999999998</v>
      </c>
      <c r="F446" s="41">
        <v>-8</v>
      </c>
      <c r="G446" s="41">
        <v>-8</v>
      </c>
      <c r="H446" s="35">
        <v>175.9003857142857</v>
      </c>
      <c r="I446" s="26"/>
      <c r="J446" s="41">
        <v>6</v>
      </c>
      <c r="K446" s="41">
        <v>-4.7619047619047592</v>
      </c>
      <c r="L446" s="41">
        <v>-3.225806451612911</v>
      </c>
      <c r="M446" s="41">
        <v>458.8705714285714</v>
      </c>
      <c r="N446" s="26"/>
      <c r="O446" s="41">
        <v>2.2000000000000002</v>
      </c>
      <c r="P446" s="41">
        <v>-8.3333333333333286</v>
      </c>
      <c r="Q446" s="41">
        <v>-8.3333333333333286</v>
      </c>
      <c r="R446" s="41">
        <v>168.25254285714286</v>
      </c>
      <c r="T446" s="41">
        <v>4.2</v>
      </c>
      <c r="U446" s="41">
        <v>-4.5454545454545467</v>
      </c>
      <c r="V446" s="41">
        <v>-10.638297872340431</v>
      </c>
      <c r="W446" s="41">
        <v>321.20940000000002</v>
      </c>
    </row>
    <row r="447" spans="1:23">
      <c r="A447" s="166">
        <f t="shared" ref="A447:B447" si="189">(A446+7)</f>
        <v>42526</v>
      </c>
      <c r="B447" s="165">
        <f t="shared" si="189"/>
        <v>42522</v>
      </c>
      <c r="C447" s="20">
        <v>0.76831142857142853</v>
      </c>
      <c r="E447" s="41">
        <v>2.5</v>
      </c>
      <c r="F447" s="41">
        <v>8.6956521739130608</v>
      </c>
      <c r="G447" s="41">
        <v>4.1666666666666714</v>
      </c>
      <c r="H447" s="35">
        <v>192.07785714285714</v>
      </c>
      <c r="I447" s="26"/>
      <c r="J447" s="41">
        <v>6.1</v>
      </c>
      <c r="K447" s="41">
        <v>1.6666666666666572</v>
      </c>
      <c r="L447" s="41">
        <v>-1.6129032258064626</v>
      </c>
      <c r="M447" s="41">
        <v>468.66997142857139</v>
      </c>
      <c r="N447" s="26"/>
      <c r="O447" s="41">
        <v>2.5</v>
      </c>
      <c r="P447" s="41">
        <v>13.636363636363626</v>
      </c>
      <c r="Q447" s="41">
        <v>8.6956521739130608</v>
      </c>
      <c r="R447" s="41">
        <v>192.07785714285714</v>
      </c>
      <c r="T447" s="41">
        <v>4.0999999999999996</v>
      </c>
      <c r="U447" s="41">
        <v>-2.3809523809523938</v>
      </c>
      <c r="V447" s="41">
        <v>-12.765957446808514</v>
      </c>
      <c r="W447" s="41">
        <v>315.00768571428569</v>
      </c>
    </row>
    <row r="448" spans="1:23">
      <c r="A448" s="166">
        <f t="shared" ref="A448:B448" si="190">(A447+7)</f>
        <v>42533</v>
      </c>
      <c r="B448" s="165">
        <f t="shared" si="190"/>
        <v>42529</v>
      </c>
      <c r="C448" s="20">
        <v>0.78190142857142853</v>
      </c>
      <c r="E448" s="41">
        <v>2.7</v>
      </c>
      <c r="F448" s="41">
        <v>8</v>
      </c>
      <c r="G448" s="41">
        <v>12.500000000000028</v>
      </c>
      <c r="H448" s="35">
        <v>211.11338571428573</v>
      </c>
      <c r="I448" s="26"/>
      <c r="J448" s="41">
        <v>6.1</v>
      </c>
      <c r="K448" s="41">
        <v>0</v>
      </c>
      <c r="L448" s="41">
        <v>-1.6129032258064626</v>
      </c>
      <c r="M448" s="41">
        <v>476.95987142857132</v>
      </c>
      <c r="N448" s="26"/>
      <c r="O448" s="41">
        <v>2.6</v>
      </c>
      <c r="P448" s="41">
        <v>4</v>
      </c>
      <c r="Q448" s="41">
        <v>13.043478260869577</v>
      </c>
      <c r="R448" s="41">
        <v>203.2943714285714</v>
      </c>
      <c r="T448" s="41">
        <v>4.0999999999999996</v>
      </c>
      <c r="U448" s="41">
        <v>0</v>
      </c>
      <c r="V448" s="41">
        <v>-12.765957446808514</v>
      </c>
      <c r="W448" s="41">
        <v>320.57958571428571</v>
      </c>
    </row>
    <row r="449" spans="1:23">
      <c r="A449" s="166">
        <f t="shared" ref="A449:B449" si="191">(A448+7)</f>
        <v>42540</v>
      </c>
      <c r="B449" s="165">
        <f t="shared" si="191"/>
        <v>42536</v>
      </c>
      <c r="C449" s="20">
        <v>0.79029142857142864</v>
      </c>
      <c r="E449" s="41">
        <v>2.4</v>
      </c>
      <c r="F449" s="41">
        <v>-11.111111111111114</v>
      </c>
      <c r="G449" s="41">
        <v>-11.111111111111114</v>
      </c>
      <c r="H449" s="35">
        <v>189.66994285714287</v>
      </c>
      <c r="I449" s="26"/>
      <c r="J449" s="41">
        <v>6</v>
      </c>
      <c r="K449" s="41">
        <v>-1.6393442622950687</v>
      </c>
      <c r="L449" s="41">
        <v>-3.225806451612911</v>
      </c>
      <c r="M449" s="41">
        <v>474.17485714285715</v>
      </c>
      <c r="N449" s="26"/>
      <c r="O449" s="41">
        <v>2.4</v>
      </c>
      <c r="P449" s="41">
        <v>-7.6923076923076934</v>
      </c>
      <c r="Q449" s="41">
        <v>-4</v>
      </c>
      <c r="R449" s="41">
        <v>189.66994285714287</v>
      </c>
      <c r="T449" s="41">
        <v>4</v>
      </c>
      <c r="U449" s="41">
        <v>-2.4390243902438868</v>
      </c>
      <c r="V449" s="41">
        <v>-14.893617021276597</v>
      </c>
      <c r="W449" s="41">
        <v>316.11657142857143</v>
      </c>
    </row>
    <row r="450" spans="1:23">
      <c r="A450" s="166">
        <f t="shared" ref="A450:B450" si="192">(A449+7)</f>
        <v>42547</v>
      </c>
      <c r="B450" s="165">
        <f t="shared" si="192"/>
        <v>42543</v>
      </c>
      <c r="C450" s="20">
        <v>0.78255428571428565</v>
      </c>
      <c r="E450" s="41">
        <v>2.4</v>
      </c>
      <c r="F450" s="41">
        <v>0</v>
      </c>
      <c r="G450" s="41">
        <v>-11.111111111111114</v>
      </c>
      <c r="H450" s="35">
        <v>187.81302857142853</v>
      </c>
      <c r="I450" s="26"/>
      <c r="J450" s="41">
        <v>6</v>
      </c>
      <c r="K450" s="41">
        <v>0</v>
      </c>
      <c r="L450" s="41">
        <v>-3.225806451612911</v>
      </c>
      <c r="M450" s="41">
        <v>469.53257142857137</v>
      </c>
      <c r="N450" s="26"/>
      <c r="O450" s="41">
        <v>2.4</v>
      </c>
      <c r="P450" s="41">
        <v>0</v>
      </c>
      <c r="Q450" s="41">
        <v>-4</v>
      </c>
      <c r="R450" s="41">
        <v>187.81302857142853</v>
      </c>
      <c r="T450" s="41">
        <v>4</v>
      </c>
      <c r="U450" s="41">
        <v>0</v>
      </c>
      <c r="V450" s="41">
        <v>-14.893617021276597</v>
      </c>
      <c r="W450" s="41">
        <v>313.02171428571427</v>
      </c>
    </row>
    <row r="451" spans="1:23">
      <c r="A451" s="166">
        <f t="shared" ref="A451:B451" si="193">(A450+7)</f>
        <v>42554</v>
      </c>
      <c r="B451" s="165">
        <f t="shared" si="193"/>
        <v>42550</v>
      </c>
      <c r="C451" s="20">
        <v>0.82818571428571441</v>
      </c>
      <c r="E451" s="41">
        <v>2.1</v>
      </c>
      <c r="F451" s="41">
        <v>-12.499999999999986</v>
      </c>
      <c r="G451" s="41">
        <v>-4.5454545454545467</v>
      </c>
      <c r="H451" s="35">
        <v>173.91900000000001</v>
      </c>
      <c r="I451" s="26"/>
      <c r="J451" s="41">
        <v>5.8</v>
      </c>
      <c r="K451" s="41">
        <v>-3.3333333333333286</v>
      </c>
      <c r="L451" s="41">
        <v>-6.4516129032258078</v>
      </c>
      <c r="M451" s="41">
        <v>480.3477142857144</v>
      </c>
      <c r="N451" s="26"/>
      <c r="O451" s="41">
        <v>2.1</v>
      </c>
      <c r="P451" s="41">
        <v>-12.499999999999986</v>
      </c>
      <c r="Q451" s="41">
        <v>0</v>
      </c>
      <c r="R451" s="41">
        <v>173.91900000000001</v>
      </c>
      <c r="T451" s="41">
        <v>3.9</v>
      </c>
      <c r="U451" s="41">
        <v>-2.5</v>
      </c>
      <c r="V451" s="41">
        <v>-17.021276595744681</v>
      </c>
      <c r="W451" s="41">
        <v>322.9924285714286</v>
      </c>
    </row>
    <row r="452" spans="1:23">
      <c r="A452" s="166">
        <f t="shared" ref="A452:B452" si="194">(A451+7)</f>
        <v>42561</v>
      </c>
      <c r="B452" s="165">
        <f t="shared" si="194"/>
        <v>42557</v>
      </c>
      <c r="C452" s="20">
        <v>0.84800428571428577</v>
      </c>
      <c r="E452" s="41">
        <v>2.2999999999999998</v>
      </c>
      <c r="F452" s="41">
        <v>9.5238095238095184</v>
      </c>
      <c r="G452" s="41">
        <v>14.999999999999986</v>
      </c>
      <c r="H452" s="35">
        <v>195.04098571428571</v>
      </c>
      <c r="I452" s="26"/>
      <c r="J452" s="41">
        <v>5.8</v>
      </c>
      <c r="K452" s="41">
        <v>0</v>
      </c>
      <c r="L452" s="41">
        <v>-6.4516129032258078</v>
      </c>
      <c r="M452" s="41">
        <v>491.84248571428571</v>
      </c>
      <c r="N452" s="26"/>
      <c r="O452" s="41">
        <v>2.2999999999999998</v>
      </c>
      <c r="P452" s="41">
        <v>9.5238095238095184</v>
      </c>
      <c r="Q452" s="41">
        <v>21.05263157894737</v>
      </c>
      <c r="R452" s="41">
        <v>195.04098571428571</v>
      </c>
      <c r="T452" s="41">
        <v>4.0999999999999996</v>
      </c>
      <c r="U452" s="41">
        <v>5.1282051282051384</v>
      </c>
      <c r="V452" s="41">
        <v>-12.765957446808514</v>
      </c>
      <c r="W452" s="41">
        <v>347.68175714285712</v>
      </c>
    </row>
    <row r="453" spans="1:23">
      <c r="A453" s="166">
        <f t="shared" ref="A453:B453" si="195">(A452+7)</f>
        <v>42568</v>
      </c>
      <c r="B453" s="165">
        <f t="shared" si="195"/>
        <v>42564</v>
      </c>
      <c r="C453" s="20">
        <v>0.8398199999999999</v>
      </c>
      <c r="E453" s="41">
        <v>2.2999999999999998</v>
      </c>
      <c r="F453" s="41">
        <v>0</v>
      </c>
      <c r="G453" s="41">
        <v>-8</v>
      </c>
      <c r="H453" s="35">
        <v>193.15859999999995</v>
      </c>
      <c r="I453" s="26"/>
      <c r="J453" s="41">
        <v>6.1</v>
      </c>
      <c r="K453" s="41">
        <v>5.1724137931034448</v>
      </c>
      <c r="L453" s="41">
        <v>-1.6129032258064626</v>
      </c>
      <c r="M453" s="41">
        <v>512.29019999999991</v>
      </c>
      <c r="N453" s="26"/>
      <c r="O453" s="41">
        <v>2.2000000000000002</v>
      </c>
      <c r="P453" s="41">
        <v>-4.347826086956502</v>
      </c>
      <c r="Q453" s="41">
        <v>-4.347826086956502</v>
      </c>
      <c r="R453" s="41">
        <v>184.7604</v>
      </c>
      <c r="T453" s="41">
        <v>4.3</v>
      </c>
      <c r="U453" s="41">
        <v>4.8780487804878021</v>
      </c>
      <c r="V453" s="41">
        <v>-8.5106382978723474</v>
      </c>
      <c r="W453" s="41">
        <v>361.12259999999992</v>
      </c>
    </row>
    <row r="454" spans="1:23">
      <c r="A454" s="166">
        <f t="shared" ref="A454:B454" si="196">(A453+7)</f>
        <v>42575</v>
      </c>
      <c r="B454" s="165">
        <f t="shared" si="196"/>
        <v>42571</v>
      </c>
      <c r="C454" s="20">
        <v>0.8371614285714285</v>
      </c>
      <c r="E454" s="41">
        <v>2.1</v>
      </c>
      <c r="F454" s="41">
        <v>-8.6956521739130324</v>
      </c>
      <c r="G454" s="41">
        <v>0</v>
      </c>
      <c r="H454" s="35">
        <v>175.8039</v>
      </c>
      <c r="I454" s="26"/>
      <c r="J454" s="41">
        <v>6</v>
      </c>
      <c r="K454" s="41">
        <v>-1.6393442622950687</v>
      </c>
      <c r="L454" s="41">
        <v>-1.6393442622950687</v>
      </c>
      <c r="M454" s="41">
        <v>502.29685714285711</v>
      </c>
      <c r="N454" s="26"/>
      <c r="O454" s="41">
        <v>2</v>
      </c>
      <c r="P454" s="41">
        <v>-9.0909090909090935</v>
      </c>
      <c r="Q454" s="41">
        <v>0</v>
      </c>
      <c r="R454" s="41">
        <v>167.43228571428571</v>
      </c>
      <c r="T454" s="41">
        <v>4.2</v>
      </c>
      <c r="U454" s="41">
        <v>-2.3255813953488342</v>
      </c>
      <c r="V454" s="41">
        <v>-8.6956521739130324</v>
      </c>
      <c r="W454" s="41">
        <v>351.6078</v>
      </c>
    </row>
    <row r="455" spans="1:23">
      <c r="A455" s="166">
        <f t="shared" ref="A455:B455" si="197">(A454+7)</f>
        <v>42582</v>
      </c>
      <c r="B455" s="165">
        <f t="shared" si="197"/>
        <v>42578</v>
      </c>
      <c r="C455" s="20">
        <v>0.84054714285714294</v>
      </c>
      <c r="E455" s="41">
        <v>2.1</v>
      </c>
      <c r="F455" s="41">
        <v>0</v>
      </c>
      <c r="G455" s="41">
        <v>5</v>
      </c>
      <c r="H455" s="35">
        <v>176.51490000000004</v>
      </c>
      <c r="I455" s="26"/>
      <c r="J455" s="41">
        <v>6</v>
      </c>
      <c r="K455" s="41">
        <v>0</v>
      </c>
      <c r="L455" s="41">
        <v>0</v>
      </c>
      <c r="M455" s="41">
        <v>504.32828571428576</v>
      </c>
      <c r="N455" s="26"/>
      <c r="O455" s="41">
        <v>2</v>
      </c>
      <c r="P455" s="41">
        <v>0</v>
      </c>
      <c r="Q455" s="41">
        <v>5.2631578947368354</v>
      </c>
      <c r="R455" s="41">
        <v>168.10942857142859</v>
      </c>
      <c r="T455" s="41">
        <v>4.2</v>
      </c>
      <c r="U455" s="41">
        <v>0</v>
      </c>
      <c r="V455" s="41">
        <v>-6.6666666666666714</v>
      </c>
      <c r="W455" s="41">
        <v>353.02980000000008</v>
      </c>
    </row>
    <row r="456" spans="1:23">
      <c r="A456" s="166">
        <f t="shared" ref="A456:B456" si="198">(A455+7)</f>
        <v>42589</v>
      </c>
      <c r="B456" s="165">
        <f t="shared" si="198"/>
        <v>42585</v>
      </c>
      <c r="C456" s="20">
        <v>0.84483285714285705</v>
      </c>
      <c r="E456" s="41">
        <v>2.1</v>
      </c>
      <c r="F456" s="41">
        <v>0</v>
      </c>
      <c r="G456" s="41">
        <v>5</v>
      </c>
      <c r="H456" s="35">
        <v>177.41489999999999</v>
      </c>
      <c r="I456" s="26"/>
      <c r="J456" s="41">
        <v>6</v>
      </c>
      <c r="K456" s="41">
        <v>0</v>
      </c>
      <c r="L456" s="41">
        <v>0</v>
      </c>
      <c r="M456" s="41">
        <v>506.89971428571425</v>
      </c>
      <c r="N456" s="26"/>
      <c r="O456" s="41">
        <v>2</v>
      </c>
      <c r="P456" s="41">
        <v>0</v>
      </c>
      <c r="Q456" s="41">
        <v>5.2631578947368354</v>
      </c>
      <c r="R456" s="41">
        <v>168.9665714285714</v>
      </c>
      <c r="T456" s="41">
        <v>4.2</v>
      </c>
      <c r="U456" s="41">
        <v>0</v>
      </c>
      <c r="V456" s="41">
        <v>-6.6666666666666714</v>
      </c>
      <c r="W456" s="41">
        <v>354.82979999999998</v>
      </c>
    </row>
    <row r="457" spans="1:23">
      <c r="A457" s="166">
        <f t="shared" ref="A457:B457" si="199">(A456+7)</f>
        <v>42596</v>
      </c>
      <c r="B457" s="165">
        <f t="shared" si="199"/>
        <v>42592</v>
      </c>
      <c r="C457" s="20">
        <v>0.85548999999999997</v>
      </c>
      <c r="E457" s="41">
        <v>2.1</v>
      </c>
      <c r="F457" s="41">
        <v>0</v>
      </c>
      <c r="G457" s="41">
        <v>5</v>
      </c>
      <c r="H457" s="35">
        <v>179.65290000000002</v>
      </c>
      <c r="I457" s="26"/>
      <c r="J457" s="41">
        <v>6</v>
      </c>
      <c r="K457" s="41">
        <v>0</v>
      </c>
      <c r="L457" s="41">
        <v>0</v>
      </c>
      <c r="M457" s="41">
        <v>513.29399999999998</v>
      </c>
      <c r="N457" s="26"/>
      <c r="O457" s="41">
        <v>1.9</v>
      </c>
      <c r="P457" s="41">
        <v>-5</v>
      </c>
      <c r="Q457" s="41">
        <v>0</v>
      </c>
      <c r="R457" s="41">
        <v>162.54309999999998</v>
      </c>
      <c r="T457" s="41">
        <v>4.2</v>
      </c>
      <c r="U457" s="41">
        <v>0</v>
      </c>
      <c r="V457" s="41">
        <v>-8.6956521739130324</v>
      </c>
      <c r="W457" s="41">
        <v>359.30580000000003</v>
      </c>
    </row>
    <row r="458" spans="1:23">
      <c r="A458" s="166">
        <f t="shared" ref="A458:B458" si="200">(A457+7)</f>
        <v>42603</v>
      </c>
      <c r="B458" s="165">
        <f t="shared" si="200"/>
        <v>42599</v>
      </c>
      <c r="C458" s="20">
        <v>0.86510571428571426</v>
      </c>
      <c r="E458" s="41">
        <v>2.1</v>
      </c>
      <c r="F458" s="41">
        <v>0</v>
      </c>
      <c r="G458" s="41">
        <v>5</v>
      </c>
      <c r="H458" s="35">
        <v>181.6722</v>
      </c>
      <c r="I458" s="26"/>
      <c r="J458" s="41">
        <v>6</v>
      </c>
      <c r="K458" s="41">
        <v>0</v>
      </c>
      <c r="L458" s="41">
        <v>0</v>
      </c>
      <c r="M458" s="41">
        <v>519.06342857142852</v>
      </c>
      <c r="N458" s="26"/>
      <c r="O458" s="41">
        <v>2</v>
      </c>
      <c r="P458" s="41">
        <v>5.2631578947368354</v>
      </c>
      <c r="Q458" s="41">
        <v>5.2631578947368354</v>
      </c>
      <c r="R458" s="41">
        <v>173.02114285714285</v>
      </c>
      <c r="T458" s="41">
        <v>4.2</v>
      </c>
      <c r="U458" s="41">
        <v>0</v>
      </c>
      <c r="V458" s="41">
        <v>-8.6956521739130324</v>
      </c>
      <c r="W458" s="41">
        <v>363.34440000000001</v>
      </c>
    </row>
    <row r="459" spans="1:23">
      <c r="A459" s="166">
        <f t="shared" ref="A459:B459" si="201">(A458+7)</f>
        <v>42610</v>
      </c>
      <c r="B459" s="165">
        <f t="shared" si="201"/>
        <v>42606</v>
      </c>
      <c r="C459" s="20">
        <v>0.85767428571428561</v>
      </c>
      <c r="E459" s="41">
        <v>2.1</v>
      </c>
      <c r="F459" s="41">
        <v>0</v>
      </c>
      <c r="G459" s="41">
        <v>-8.6956521739130324</v>
      </c>
      <c r="H459" s="35">
        <v>180.11159999999998</v>
      </c>
      <c r="I459" s="26"/>
      <c r="J459" s="41">
        <v>6</v>
      </c>
      <c r="K459" s="41">
        <v>0</v>
      </c>
      <c r="L459" s="41">
        <v>0</v>
      </c>
      <c r="M459" s="41">
        <v>514.60457142857138</v>
      </c>
      <c r="N459" s="26"/>
      <c r="O459" s="41">
        <v>2</v>
      </c>
      <c r="P459" s="41">
        <v>0</v>
      </c>
      <c r="Q459" s="41">
        <v>-9.0909090909090935</v>
      </c>
      <c r="R459" s="41">
        <v>171.53485714285713</v>
      </c>
      <c r="T459" s="41">
        <v>4.2</v>
      </c>
      <c r="U459" s="41">
        <v>0</v>
      </c>
      <c r="V459" s="41">
        <v>-8.6956521739130324</v>
      </c>
      <c r="W459" s="41">
        <v>360.22319999999996</v>
      </c>
    </row>
    <row r="460" spans="1:23">
      <c r="A460" s="166">
        <f t="shared" ref="A460:B460" si="202">(A459+7)</f>
        <v>42617</v>
      </c>
      <c r="B460" s="165">
        <f t="shared" si="202"/>
        <v>42613</v>
      </c>
      <c r="C460" s="20">
        <v>0.84781714285714294</v>
      </c>
      <c r="E460" s="41">
        <v>2.1</v>
      </c>
      <c r="F460" s="41">
        <v>0</v>
      </c>
      <c r="G460" s="41">
        <v>-19.230769230769226</v>
      </c>
      <c r="H460" s="35">
        <v>178.04160000000002</v>
      </c>
      <c r="I460" s="26"/>
      <c r="J460" s="41">
        <v>6</v>
      </c>
      <c r="K460" s="41">
        <v>0</v>
      </c>
      <c r="L460" s="41">
        <v>0</v>
      </c>
      <c r="M460" s="41">
        <v>508.69028571428572</v>
      </c>
      <c r="N460" s="26"/>
      <c r="O460" s="41">
        <v>2</v>
      </c>
      <c r="P460" s="41">
        <v>0</v>
      </c>
      <c r="Q460" s="41">
        <v>-20</v>
      </c>
      <c r="R460" s="41">
        <v>169.56342857142857</v>
      </c>
      <c r="T460" s="41">
        <v>4.2</v>
      </c>
      <c r="U460" s="41">
        <v>0</v>
      </c>
      <c r="V460" s="41">
        <v>-8.6956521739130324</v>
      </c>
      <c r="W460" s="41">
        <v>356.08320000000003</v>
      </c>
    </row>
    <row r="461" spans="1:23">
      <c r="A461" s="166">
        <f t="shared" ref="A461:B461" si="203">(A460+7)</f>
        <v>42624</v>
      </c>
      <c r="B461" s="165">
        <f t="shared" si="203"/>
        <v>42620</v>
      </c>
      <c r="C461" s="20">
        <v>0.84154571428571423</v>
      </c>
      <c r="E461" s="41">
        <v>2.2000000000000002</v>
      </c>
      <c r="F461" s="41">
        <v>4.7619047619047734</v>
      </c>
      <c r="G461" s="41">
        <v>-18.518518518518505</v>
      </c>
      <c r="H461" s="35">
        <v>185.14005714285716</v>
      </c>
      <c r="I461" s="26"/>
      <c r="J461" s="41">
        <v>6</v>
      </c>
      <c r="K461" s="41">
        <v>0</v>
      </c>
      <c r="L461" s="41">
        <v>0</v>
      </c>
      <c r="M461" s="41">
        <v>504.92742857142855</v>
      </c>
      <c r="N461" s="26"/>
      <c r="O461" s="41">
        <v>2.1</v>
      </c>
      <c r="P461" s="41">
        <v>5</v>
      </c>
      <c r="Q461" s="41">
        <v>-19.230769230769226</v>
      </c>
      <c r="R461" s="41">
        <v>176.72459999999998</v>
      </c>
      <c r="T461" s="41">
        <v>4.2</v>
      </c>
      <c r="U461" s="41">
        <v>0</v>
      </c>
      <c r="V461" s="41">
        <v>-8.6956521739130324</v>
      </c>
      <c r="W461" s="41">
        <v>353.44919999999996</v>
      </c>
    </row>
    <row r="462" spans="1:23">
      <c r="A462" s="166">
        <f t="shared" ref="A462:B462" si="204">(A461+7)</f>
        <v>42631</v>
      </c>
      <c r="B462" s="165">
        <f t="shared" si="204"/>
        <v>42627</v>
      </c>
      <c r="C462" s="20">
        <v>0.84925428571428563</v>
      </c>
      <c r="E462" s="41">
        <v>2.1</v>
      </c>
      <c r="F462" s="41">
        <v>-4.5454545454545467</v>
      </c>
      <c r="G462" s="41">
        <v>-19.230769230769226</v>
      </c>
      <c r="H462" s="35">
        <v>178.3434</v>
      </c>
      <c r="I462" s="26"/>
      <c r="J462" s="41">
        <v>5.9</v>
      </c>
      <c r="K462" s="41">
        <v>-1.6666666666666572</v>
      </c>
      <c r="L462" s="41">
        <v>3.5087719298245759</v>
      </c>
      <c r="M462" s="41">
        <v>501.06002857142852</v>
      </c>
      <c r="N462" s="26"/>
      <c r="O462" s="41">
        <v>2</v>
      </c>
      <c r="P462" s="41">
        <v>-4.7619047619047734</v>
      </c>
      <c r="Q462" s="41">
        <v>-20</v>
      </c>
      <c r="R462" s="41">
        <v>169.85085714285714</v>
      </c>
      <c r="T462" s="41">
        <v>4.0999999999999996</v>
      </c>
      <c r="U462" s="41">
        <v>-2.3809523809523938</v>
      </c>
      <c r="V462" s="41">
        <v>-8.8888888888888999</v>
      </c>
      <c r="W462" s="41">
        <v>348.19425714285705</v>
      </c>
    </row>
    <row r="463" spans="1:23">
      <c r="A463" s="166">
        <f t="shared" ref="A463:B463" si="205">(A462+7)</f>
        <v>42638</v>
      </c>
      <c r="B463" s="165">
        <f t="shared" si="205"/>
        <v>42634</v>
      </c>
      <c r="C463" s="20">
        <v>0.85914857142857148</v>
      </c>
      <c r="E463" s="41">
        <v>2.4</v>
      </c>
      <c r="F463" s="41">
        <v>14.285714285714278</v>
      </c>
      <c r="G463" s="41">
        <v>-4</v>
      </c>
      <c r="H463" s="35">
        <v>206.19565714285716</v>
      </c>
      <c r="I463" s="26"/>
      <c r="J463" s="41">
        <v>6</v>
      </c>
      <c r="K463" s="41">
        <v>1.6949152542372872</v>
      </c>
      <c r="L463" s="41">
        <v>5.2631578947368354</v>
      </c>
      <c r="M463" s="41">
        <v>515.48914285714295</v>
      </c>
      <c r="N463" s="26"/>
      <c r="O463" s="41">
        <v>2.2999999999999998</v>
      </c>
      <c r="P463" s="41">
        <v>14.999999999999986</v>
      </c>
      <c r="Q463" s="41">
        <v>-4.1666666666666714</v>
      </c>
      <c r="R463" s="41">
        <v>197.60417142857142</v>
      </c>
      <c r="T463" s="41">
        <v>4.2</v>
      </c>
      <c r="U463" s="41">
        <v>2.4390243902439011</v>
      </c>
      <c r="V463" s="41">
        <v>-6.6666666666666714</v>
      </c>
      <c r="W463" s="41">
        <v>360.84240000000005</v>
      </c>
    </row>
    <row r="464" spans="1:23">
      <c r="A464" s="166">
        <f t="shared" ref="A464:B464" si="206">(A463+7)</f>
        <v>42645</v>
      </c>
      <c r="B464" s="165">
        <f t="shared" si="206"/>
        <v>42641</v>
      </c>
      <c r="C464" s="20">
        <v>0.86355714285714258</v>
      </c>
      <c r="E464" s="41">
        <v>2.2999999999999998</v>
      </c>
      <c r="F464" s="41">
        <v>-4.1666666666666714</v>
      </c>
      <c r="G464" s="41">
        <v>-11.538461538461547</v>
      </c>
      <c r="H464" s="35">
        <v>198.6181428571428</v>
      </c>
      <c r="I464" s="26"/>
      <c r="J464" s="41">
        <v>5.9</v>
      </c>
      <c r="K464" s="41">
        <v>-1.6666666666666572</v>
      </c>
      <c r="L464" s="41">
        <v>3.5087719298245759</v>
      </c>
      <c r="M464" s="41">
        <v>509.49871428571419</v>
      </c>
      <c r="N464" s="26"/>
      <c r="O464" s="41">
        <v>2.2000000000000002</v>
      </c>
      <c r="P464" s="41">
        <v>-4.347826086956502</v>
      </c>
      <c r="Q464" s="41">
        <v>-11.999999999999986</v>
      </c>
      <c r="R464" s="41">
        <v>189.98257142857139</v>
      </c>
      <c r="T464" s="41">
        <v>4.0999999999999996</v>
      </c>
      <c r="U464" s="41">
        <v>-2.3809523809523938</v>
      </c>
      <c r="V464" s="41">
        <v>-8.8888888888888999</v>
      </c>
      <c r="W464" s="41">
        <v>354.05842857142841</v>
      </c>
    </row>
    <row r="465" spans="1:23">
      <c r="A465" s="166">
        <f t="shared" ref="A465:B465" si="207">(A464+7)</f>
        <v>42652</v>
      </c>
      <c r="B465" s="165">
        <f t="shared" si="207"/>
        <v>42648</v>
      </c>
      <c r="C465" s="20">
        <v>0.88306428571428575</v>
      </c>
      <c r="E465" s="41">
        <v>2.5</v>
      </c>
      <c r="F465" s="41">
        <v>8.6956521739130608</v>
      </c>
      <c r="G465" s="41">
        <v>-3.8461538461538538</v>
      </c>
      <c r="H465" s="35">
        <v>220.76607142857142</v>
      </c>
      <c r="I465" s="26"/>
      <c r="J465" s="41">
        <v>5.9</v>
      </c>
      <c r="K465" s="41">
        <v>0</v>
      </c>
      <c r="L465" s="41">
        <v>3.5087719298245759</v>
      </c>
      <c r="M465" s="41">
        <v>521.00792857142869</v>
      </c>
      <c r="N465" s="26"/>
      <c r="O465" s="41">
        <v>2.4</v>
      </c>
      <c r="P465" s="41">
        <v>9.0909090909090793</v>
      </c>
      <c r="Q465" s="41">
        <v>-4</v>
      </c>
      <c r="R465" s="41">
        <v>211.93542857142856</v>
      </c>
      <c r="T465" s="41">
        <v>4.0999999999999996</v>
      </c>
      <c r="U465" s="41">
        <v>0</v>
      </c>
      <c r="V465" s="41">
        <v>-8.8888888888888999</v>
      </c>
      <c r="W465" s="41">
        <v>362.05635714285711</v>
      </c>
    </row>
    <row r="466" spans="1:23">
      <c r="A466" s="166">
        <f t="shared" ref="A466:B466" si="208">(A465+7)</f>
        <v>42659</v>
      </c>
      <c r="B466" s="165">
        <f t="shared" si="208"/>
        <v>42655</v>
      </c>
      <c r="C466" s="20">
        <v>0.90127999999999997</v>
      </c>
      <c r="E466" s="41">
        <v>2.9</v>
      </c>
      <c r="F466" s="41">
        <v>15.999999999999986</v>
      </c>
      <c r="G466" s="41">
        <v>7.4074074074073906</v>
      </c>
      <c r="H466" s="35">
        <v>261.37119999999999</v>
      </c>
      <c r="I466" s="26"/>
      <c r="J466" s="41">
        <v>5.9</v>
      </c>
      <c r="K466" s="41">
        <v>0</v>
      </c>
      <c r="L466" s="41">
        <v>3.5087719298245759</v>
      </c>
      <c r="M466" s="41">
        <v>531.75520000000006</v>
      </c>
      <c r="N466" s="26"/>
      <c r="O466" s="41">
        <v>2.8</v>
      </c>
      <c r="P466" s="41">
        <v>16.666666666666671</v>
      </c>
      <c r="Q466" s="41">
        <v>7.6923076923076934</v>
      </c>
      <c r="R466" s="41">
        <v>252.35839999999996</v>
      </c>
      <c r="T466" s="41">
        <v>4.0999999999999996</v>
      </c>
      <c r="U466" s="41">
        <v>0</v>
      </c>
      <c r="V466" s="41">
        <v>-8.8888888888888999</v>
      </c>
      <c r="W466" s="41">
        <v>369.52479999999991</v>
      </c>
    </row>
    <row r="467" spans="1:23">
      <c r="A467" s="166">
        <f t="shared" ref="A467:B467" si="209">(A466+7)</f>
        <v>42666</v>
      </c>
      <c r="B467" s="165">
        <f t="shared" si="209"/>
        <v>42662</v>
      </c>
      <c r="C467" s="20">
        <v>0.89643714285714282</v>
      </c>
      <c r="E467" s="41">
        <v>2.7</v>
      </c>
      <c r="F467" s="41">
        <v>-6.8965517241379217</v>
      </c>
      <c r="G467" s="41">
        <v>-6.8965517241379217</v>
      </c>
      <c r="H467" s="35">
        <v>242.03802857142858</v>
      </c>
      <c r="I467" s="26"/>
      <c r="J467" s="41">
        <v>5.9</v>
      </c>
      <c r="K467" s="41">
        <v>0</v>
      </c>
      <c r="L467" s="41">
        <v>3.5087719298245759</v>
      </c>
      <c r="M467" s="41">
        <v>528.89791428571436</v>
      </c>
      <c r="N467" s="26"/>
      <c r="O467" s="41">
        <v>2.6</v>
      </c>
      <c r="P467" s="41">
        <v>-7.1428571428571246</v>
      </c>
      <c r="Q467" s="41">
        <v>-7.1428571428571246</v>
      </c>
      <c r="R467" s="41">
        <v>233.07365714285714</v>
      </c>
      <c r="T467" s="41">
        <v>4.0999999999999996</v>
      </c>
      <c r="U467" s="41">
        <v>0</v>
      </c>
      <c r="V467" s="41">
        <v>-8.8888888888888999</v>
      </c>
      <c r="W467" s="41">
        <v>367.53922857142851</v>
      </c>
    </row>
    <row r="468" spans="1:23">
      <c r="A468" s="166">
        <f t="shared" ref="A468:B468" si="210">(A467+7)</f>
        <v>42673</v>
      </c>
      <c r="B468" s="165">
        <f t="shared" si="210"/>
        <v>42669</v>
      </c>
      <c r="C468" s="20">
        <v>0.89395142857142851</v>
      </c>
      <c r="E468" s="41">
        <v>2.2999999999999998</v>
      </c>
      <c r="F468" s="41">
        <v>-14.814814814814824</v>
      </c>
      <c r="G468" s="41">
        <v>-20.689655172413808</v>
      </c>
      <c r="H468" s="35">
        <v>205.60882857142855</v>
      </c>
      <c r="I468" s="26"/>
      <c r="J468" s="41">
        <v>5.7</v>
      </c>
      <c r="K468" s="41">
        <v>-3.3898305084745743</v>
      </c>
      <c r="L468" s="41">
        <v>0</v>
      </c>
      <c r="M468" s="41">
        <v>509.55231428571432</v>
      </c>
      <c r="N468" s="26"/>
      <c r="O468" s="41">
        <v>2.2000000000000002</v>
      </c>
      <c r="P468" s="41">
        <v>-15.384615384615387</v>
      </c>
      <c r="Q468" s="41">
        <v>-18.518518518518505</v>
      </c>
      <c r="R468" s="41">
        <v>196.66931428571428</v>
      </c>
      <c r="T468" s="41">
        <v>3.9</v>
      </c>
      <c r="U468" s="41">
        <v>-4.8780487804878021</v>
      </c>
      <c r="V468" s="41">
        <v>-13.333333333333329</v>
      </c>
      <c r="W468" s="41">
        <v>348.64105714285711</v>
      </c>
    </row>
    <row r="469" spans="1:23">
      <c r="A469" s="166">
        <f t="shared" ref="A469:B469" si="211">(A468+7)</f>
        <v>42680</v>
      </c>
      <c r="B469" s="165">
        <f t="shared" si="211"/>
        <v>42676</v>
      </c>
      <c r="C469" s="20">
        <v>0.89495000000000025</v>
      </c>
      <c r="E469" s="41">
        <v>2.5</v>
      </c>
      <c r="F469" s="41">
        <v>8.6956521739130608</v>
      </c>
      <c r="G469" s="41">
        <v>-19.354838709677423</v>
      </c>
      <c r="H469" s="35">
        <v>223.73750000000007</v>
      </c>
      <c r="I469" s="26"/>
      <c r="J469" s="41">
        <v>5.7</v>
      </c>
      <c r="K469" s="41">
        <v>0</v>
      </c>
      <c r="L469" s="41">
        <v>0</v>
      </c>
      <c r="M469" s="41">
        <v>510.12150000000014</v>
      </c>
      <c r="N469" s="26"/>
      <c r="O469" s="41">
        <v>2.4</v>
      </c>
      <c r="P469" s="41">
        <v>9.0909090909090793</v>
      </c>
      <c r="Q469" s="41">
        <v>-17.241379310344826</v>
      </c>
      <c r="R469" s="41">
        <v>214.78800000000007</v>
      </c>
      <c r="T469" s="41">
        <v>3.9</v>
      </c>
      <c r="U469" s="41">
        <v>0</v>
      </c>
      <c r="V469" s="41">
        <v>-13.333333333333329</v>
      </c>
      <c r="W469" s="41">
        <v>349.03050000000007</v>
      </c>
    </row>
    <row r="470" spans="1:23">
      <c r="A470" s="166">
        <f t="shared" ref="A470:B470" si="212">(A469+7)</f>
        <v>42687</v>
      </c>
      <c r="B470" s="165">
        <f t="shared" si="212"/>
        <v>42683</v>
      </c>
      <c r="C470" s="20">
        <v>0.88002428571428559</v>
      </c>
      <c r="E470" s="41">
        <v>2.9</v>
      </c>
      <c r="F470" s="41">
        <v>15.999999999999986</v>
      </c>
      <c r="G470" s="41">
        <v>-6.4516129032258078</v>
      </c>
      <c r="H470" s="35">
        <v>255.20704285714282</v>
      </c>
      <c r="I470" s="26"/>
      <c r="J470" s="41">
        <v>5.9</v>
      </c>
      <c r="K470" s="41">
        <v>3.5087719298245759</v>
      </c>
      <c r="L470" s="41">
        <v>3.5087719298245759</v>
      </c>
      <c r="M470" s="41">
        <v>519.21432857142861</v>
      </c>
      <c r="N470" s="26"/>
      <c r="O470" s="41">
        <v>2.8</v>
      </c>
      <c r="P470" s="41">
        <v>16.666666666666671</v>
      </c>
      <c r="Q470" s="41">
        <v>-3.448275862068968</v>
      </c>
      <c r="R470" s="41">
        <v>246.40679999999998</v>
      </c>
      <c r="T470" s="41">
        <v>4.0999999999999996</v>
      </c>
      <c r="U470" s="41">
        <v>5.1282051282051384</v>
      </c>
      <c r="V470" s="41">
        <v>-8.8888888888888999</v>
      </c>
      <c r="W470" s="41">
        <v>360.80995714285706</v>
      </c>
    </row>
    <row r="471" spans="1:23">
      <c r="A471" s="166">
        <f t="shared" ref="A471:B471" si="213">(A470+7)</f>
        <v>42694</v>
      </c>
      <c r="B471" s="165">
        <f t="shared" si="213"/>
        <v>42690</v>
      </c>
      <c r="C471" s="20">
        <v>0.86193857142857155</v>
      </c>
      <c r="E471" s="41">
        <v>2.8</v>
      </c>
      <c r="F471" s="41">
        <v>-3.448275862068968</v>
      </c>
      <c r="G471" s="41">
        <v>-3.448275862068968</v>
      </c>
      <c r="H471" s="35">
        <v>241.34280000000001</v>
      </c>
      <c r="I471" s="26"/>
      <c r="J471" s="41">
        <v>5.6</v>
      </c>
      <c r="K471" s="41">
        <v>-5.0847457627118757</v>
      </c>
      <c r="L471" s="41">
        <v>0</v>
      </c>
      <c r="M471" s="41">
        <v>482.68560000000002</v>
      </c>
      <c r="N471" s="26"/>
      <c r="O471" s="41">
        <v>2.7</v>
      </c>
      <c r="P471" s="41">
        <v>-3.5714285714285552</v>
      </c>
      <c r="Q471" s="41">
        <v>0</v>
      </c>
      <c r="R471" s="41">
        <v>232.72341428571431</v>
      </c>
      <c r="T471" s="41">
        <v>3.8</v>
      </c>
      <c r="U471" s="41">
        <v>-7.3170731707317032</v>
      </c>
      <c r="V471" s="41">
        <v>-13.63636363636364</v>
      </c>
      <c r="W471" s="41">
        <v>327.53665714285717</v>
      </c>
    </row>
    <row r="472" spans="1:23">
      <c r="A472" s="166">
        <f t="shared" ref="A472:B472" si="214">(A471+7)</f>
        <v>42701</v>
      </c>
      <c r="B472" s="165">
        <f t="shared" si="214"/>
        <v>42697</v>
      </c>
      <c r="C472" s="20">
        <v>0.85417571428571437</v>
      </c>
      <c r="E472" s="41">
        <v>2.7</v>
      </c>
      <c r="F472" s="41">
        <v>-3.5714285714285552</v>
      </c>
      <c r="G472" s="41">
        <v>0</v>
      </c>
      <c r="H472" s="35">
        <v>230.62744285714291</v>
      </c>
      <c r="I472" s="26"/>
      <c r="J472" s="41">
        <v>5.6</v>
      </c>
      <c r="K472" s="41">
        <v>0</v>
      </c>
      <c r="L472" s="41">
        <v>-3.448275862068968</v>
      </c>
      <c r="M472" s="41">
        <v>478.33839999999998</v>
      </c>
      <c r="N472" s="26"/>
      <c r="O472" s="41">
        <v>2.6</v>
      </c>
      <c r="P472" s="41">
        <v>-3.7037037037037095</v>
      </c>
      <c r="Q472" s="41">
        <v>4</v>
      </c>
      <c r="R472" s="41">
        <v>222.08568571428575</v>
      </c>
      <c r="T472" s="41">
        <v>3.8</v>
      </c>
      <c r="U472" s="41">
        <v>0</v>
      </c>
      <c r="V472" s="41">
        <v>-17.391304347826093</v>
      </c>
      <c r="W472" s="41">
        <v>324.58677142857147</v>
      </c>
    </row>
    <row r="473" spans="1:23">
      <c r="A473" s="166">
        <f t="shared" ref="A473:B473" si="215">(A472+7)</f>
        <v>42708</v>
      </c>
      <c r="B473" s="165">
        <f t="shared" si="215"/>
        <v>42704</v>
      </c>
      <c r="C473" s="20">
        <v>0.8475057142857142</v>
      </c>
      <c r="E473" s="41">
        <v>2.7</v>
      </c>
      <c r="F473" s="41">
        <v>0</v>
      </c>
      <c r="G473" s="41">
        <v>-3.5714285714285552</v>
      </c>
      <c r="H473" s="35">
        <v>228.82654285714287</v>
      </c>
      <c r="I473" s="26"/>
      <c r="J473" s="41">
        <v>5.6</v>
      </c>
      <c r="K473" s="41">
        <v>0</v>
      </c>
      <c r="L473" s="41">
        <v>-3.448275862068968</v>
      </c>
      <c r="M473" s="41">
        <v>474.60319999999996</v>
      </c>
      <c r="N473" s="26"/>
      <c r="O473" s="41">
        <v>2.6</v>
      </c>
      <c r="P473" s="41">
        <v>0</v>
      </c>
      <c r="Q473" s="41">
        <v>0</v>
      </c>
      <c r="R473" s="41">
        <v>220.3514857142857</v>
      </c>
      <c r="T473" s="41">
        <v>3.8</v>
      </c>
      <c r="U473" s="41">
        <v>0</v>
      </c>
      <c r="V473" s="41">
        <v>-17.391304347826093</v>
      </c>
      <c r="W473" s="41">
        <v>322.0521714285714</v>
      </c>
    </row>
    <row r="474" spans="1:23">
      <c r="A474" s="166">
        <f t="shared" ref="A474:B474" si="216">(A473+7)</f>
        <v>42715</v>
      </c>
      <c r="B474" s="165">
        <f t="shared" si="216"/>
        <v>42711</v>
      </c>
      <c r="C474" s="20">
        <v>0.84377285714285699</v>
      </c>
      <c r="E474" s="41">
        <v>2.7</v>
      </c>
      <c r="F474" s="41">
        <v>0</v>
      </c>
      <c r="G474" s="41">
        <v>-3.5714285714285552</v>
      </c>
      <c r="H474" s="35">
        <v>227.81867142857141</v>
      </c>
      <c r="I474" s="26"/>
      <c r="J474" s="41">
        <v>5.6</v>
      </c>
      <c r="K474" s="41">
        <v>0</v>
      </c>
      <c r="L474" s="41">
        <v>-3.448275862068968</v>
      </c>
      <c r="M474" s="41">
        <v>472.51279999999991</v>
      </c>
      <c r="N474" s="26"/>
      <c r="O474" s="41">
        <v>2.6</v>
      </c>
      <c r="P474" s="41">
        <v>0</v>
      </c>
      <c r="Q474" s="41">
        <v>8.3333333333333428</v>
      </c>
      <c r="R474" s="41">
        <v>219.38094285714286</v>
      </c>
      <c r="T474" s="41">
        <v>3.8</v>
      </c>
      <c r="U474" s="41">
        <v>0</v>
      </c>
      <c r="V474" s="41">
        <v>-17.391304347826093</v>
      </c>
      <c r="W474" s="41">
        <v>320.63368571428566</v>
      </c>
    </row>
    <row r="475" spans="1:23">
      <c r="A475" s="166">
        <f t="shared" ref="A475:B475" si="217">(A474+7)</f>
        <v>42722</v>
      </c>
      <c r="B475" s="165">
        <f t="shared" si="217"/>
        <v>42718</v>
      </c>
      <c r="C475" s="20">
        <v>0.83809142857142849</v>
      </c>
      <c r="E475" s="41">
        <v>2.7</v>
      </c>
      <c r="F475" s="41">
        <v>0</v>
      </c>
      <c r="G475" s="41">
        <v>0</v>
      </c>
      <c r="H475" s="35">
        <v>226.28468571428573</v>
      </c>
      <c r="I475" s="26"/>
      <c r="J475" s="41">
        <v>5.7</v>
      </c>
      <c r="K475" s="41">
        <v>1.785714285714306</v>
      </c>
      <c r="L475" s="41">
        <v>-1.7241379310344769</v>
      </c>
      <c r="M475" s="41">
        <v>477.71211428571422</v>
      </c>
      <c r="N475" s="26"/>
      <c r="O475" s="41">
        <v>2.6</v>
      </c>
      <c r="P475" s="41">
        <v>0</v>
      </c>
      <c r="Q475" s="41">
        <v>13.043478260869577</v>
      </c>
      <c r="R475" s="41">
        <v>217.90377142857142</v>
      </c>
      <c r="T475" s="41">
        <v>3.8</v>
      </c>
      <c r="U475" s="41">
        <v>0</v>
      </c>
      <c r="V475" s="41">
        <v>-17.391304347826093</v>
      </c>
      <c r="W475" s="41">
        <v>318.47474285714281</v>
      </c>
    </row>
    <row r="476" spans="1:23">
      <c r="A476" s="166">
        <f t="shared" ref="A476:B477" si="218">(A475+7)</f>
        <v>42729</v>
      </c>
      <c r="B476" s="165">
        <f t="shared" si="218"/>
        <v>42725</v>
      </c>
      <c r="C476" s="20">
        <v>0.84492714285714299</v>
      </c>
      <c r="E476" s="41">
        <v>2.2999999999999998</v>
      </c>
      <c r="F476" s="41">
        <v>-14.814814814814824</v>
      </c>
      <c r="G476" s="41">
        <v>0</v>
      </c>
      <c r="H476" s="35">
        <v>194.33324285714286</v>
      </c>
      <c r="I476" s="26"/>
      <c r="J476" s="41">
        <v>5.9</v>
      </c>
      <c r="K476" s="41">
        <v>3.5087719298245759</v>
      </c>
      <c r="L476" s="41">
        <v>-3.2786885245901516</v>
      </c>
      <c r="M476" s="41">
        <v>498.50701428571443</v>
      </c>
      <c r="N476" s="26"/>
      <c r="O476" s="41">
        <v>2.2000000000000002</v>
      </c>
      <c r="P476" s="41">
        <v>-15.384615384615387</v>
      </c>
      <c r="Q476" s="41">
        <v>10.000000000000014</v>
      </c>
      <c r="R476" s="41">
        <v>185.88397142857147</v>
      </c>
      <c r="T476" s="41">
        <v>4</v>
      </c>
      <c r="U476" s="41">
        <v>5.2631578947368354</v>
      </c>
      <c r="V476" s="41">
        <v>-16.666666666666657</v>
      </c>
      <c r="W476" s="41">
        <v>337.9708571428572</v>
      </c>
    </row>
    <row r="477" spans="1:23">
      <c r="A477" s="166">
        <f t="shared" si="218"/>
        <v>42736</v>
      </c>
      <c r="B477" s="165">
        <f t="shared" si="218"/>
        <v>42732</v>
      </c>
      <c r="C477" s="185">
        <v>0.85360000000000003</v>
      </c>
      <c r="E477" s="41">
        <v>2.2999999999999998</v>
      </c>
      <c r="F477" s="41">
        <v>0</v>
      </c>
      <c r="G477" s="41">
        <v>0</v>
      </c>
      <c r="H477" s="35">
        <v>196.328</v>
      </c>
      <c r="I477" s="26"/>
      <c r="J477" s="41">
        <v>5.9</v>
      </c>
      <c r="K477" s="41">
        <v>0</v>
      </c>
      <c r="L477" s="41">
        <v>-3.2786885245901516</v>
      </c>
      <c r="M477" s="41">
        <v>503.62400000000002</v>
      </c>
      <c r="N477" s="26"/>
      <c r="O477" s="41">
        <v>2.2000000000000002</v>
      </c>
      <c r="P477" s="41">
        <v>0</v>
      </c>
      <c r="Q477" s="41">
        <v>10.000000000000014</v>
      </c>
      <c r="R477" s="41">
        <v>187.79200000000003</v>
      </c>
      <c r="T477" s="41">
        <v>4</v>
      </c>
      <c r="U477" s="41">
        <v>0</v>
      </c>
      <c r="V477" s="41">
        <v>-16.666666666666657</v>
      </c>
      <c r="W477" s="41">
        <v>341.44</v>
      </c>
    </row>
    <row r="478" spans="1:23">
      <c r="A478" s="166">
        <f t="shared" ref="A478:B478" si="219">(A477+7)</f>
        <v>42743</v>
      </c>
      <c r="B478" s="165">
        <f t="shared" si="219"/>
        <v>42739</v>
      </c>
      <c r="C478" s="186">
        <v>0.85237714285714294</v>
      </c>
      <c r="E478" s="41">
        <v>2.4</v>
      </c>
      <c r="F478" s="41">
        <v>4.3478260869565162</v>
      </c>
      <c r="G478" s="41">
        <v>0</v>
      </c>
      <c r="H478" s="35">
        <v>204.5705142857143</v>
      </c>
      <c r="I478" s="26"/>
      <c r="J478" s="41">
        <v>5.9</v>
      </c>
      <c r="K478" s="41">
        <v>0</v>
      </c>
      <c r="L478" s="41">
        <v>-4.8387096774193452</v>
      </c>
      <c r="M478" s="41">
        <v>502.90251428571435</v>
      </c>
      <c r="N478" s="26"/>
      <c r="O478" s="41">
        <v>2.2999999999999998</v>
      </c>
      <c r="P478" s="41">
        <v>4.5454545454545183</v>
      </c>
      <c r="Q478" s="41">
        <v>9.5238095238095184</v>
      </c>
      <c r="R478" s="41">
        <v>196.04674285714285</v>
      </c>
      <c r="T478" s="41">
        <v>4</v>
      </c>
      <c r="U478" s="41">
        <v>0</v>
      </c>
      <c r="V478" s="41">
        <v>-18.367346938775526</v>
      </c>
      <c r="W478" s="41">
        <v>340.95085714285716</v>
      </c>
    </row>
    <row r="479" spans="1:23">
      <c r="A479" s="166">
        <f t="shared" ref="A479:B479" si="220">(A478+7)</f>
        <v>42750</v>
      </c>
      <c r="B479" s="165">
        <f t="shared" si="220"/>
        <v>42746</v>
      </c>
      <c r="C479" s="186">
        <v>0.86844571428571427</v>
      </c>
      <c r="E479" s="41">
        <v>2.8</v>
      </c>
      <c r="F479" s="41">
        <v>16.666666666666671</v>
      </c>
      <c r="G479" s="41">
        <v>-9.6774193548387188</v>
      </c>
      <c r="H479" s="35">
        <v>243.16479999999996</v>
      </c>
      <c r="I479" s="26"/>
      <c r="J479" s="41">
        <v>5.9</v>
      </c>
      <c r="K479" s="41">
        <v>0</v>
      </c>
      <c r="L479" s="41">
        <v>-9.2307692307692264</v>
      </c>
      <c r="M479" s="41">
        <v>512.38297142857152</v>
      </c>
      <c r="N479" s="26"/>
      <c r="O479" s="41">
        <v>2.7</v>
      </c>
      <c r="P479" s="41">
        <v>17.391304347826093</v>
      </c>
      <c r="Q479" s="41">
        <v>-3.5714285714285552</v>
      </c>
      <c r="R479" s="41">
        <v>234.48034285714289</v>
      </c>
      <c r="T479" s="41">
        <v>4</v>
      </c>
      <c r="U479" s="41">
        <v>0</v>
      </c>
      <c r="V479" s="41">
        <v>-18.367346938775526</v>
      </c>
      <c r="W479" s="41">
        <v>347.37828571428571</v>
      </c>
    </row>
    <row r="480" spans="1:23">
      <c r="A480" s="166">
        <f t="shared" ref="A480:B480" si="221">(A479+7)</f>
        <v>42757</v>
      </c>
      <c r="B480" s="165">
        <f t="shared" si="221"/>
        <v>42753</v>
      </c>
      <c r="C480" s="186">
        <v>0.8696057142857142</v>
      </c>
      <c r="E480" s="41">
        <v>3</v>
      </c>
      <c r="F480" s="41">
        <v>7.1428571428571388</v>
      </c>
      <c r="G480" s="41">
        <v>-9.0909090909090793</v>
      </c>
      <c r="H480" s="35">
        <v>260.88171428571428</v>
      </c>
      <c r="I480" s="26"/>
      <c r="J480" s="41">
        <v>5.9</v>
      </c>
      <c r="K480" s="41">
        <v>0</v>
      </c>
      <c r="L480" s="41">
        <v>-4.8387096774193452</v>
      </c>
      <c r="M480" s="41">
        <v>513.06737142857139</v>
      </c>
      <c r="N480" s="26"/>
      <c r="O480" s="41">
        <v>2.9</v>
      </c>
      <c r="P480" s="41">
        <v>7.4074074074073906</v>
      </c>
      <c r="Q480" s="41">
        <v>-3.3333333333333286</v>
      </c>
      <c r="R480" s="41">
        <v>252.18565714285711</v>
      </c>
      <c r="T480" s="41">
        <v>4</v>
      </c>
      <c r="U480" s="41">
        <v>0</v>
      </c>
      <c r="V480" s="41">
        <v>-16.666666666666657</v>
      </c>
      <c r="W480" s="41">
        <v>347.84228571428571</v>
      </c>
    </row>
    <row r="481" spans="1:23">
      <c r="A481" s="166">
        <f t="shared" ref="A481:B481" si="222">(A480+7)</f>
        <v>42764</v>
      </c>
      <c r="B481" s="165">
        <f t="shared" si="222"/>
        <v>42760</v>
      </c>
      <c r="C481" s="186">
        <v>0.85699857142857139</v>
      </c>
      <c r="E481" s="41">
        <v>3.1</v>
      </c>
      <c r="F481" s="41">
        <v>3.3333333333333428</v>
      </c>
      <c r="G481" s="41">
        <v>-3.125</v>
      </c>
      <c r="H481" s="35">
        <v>265.66955714285712</v>
      </c>
      <c r="I481" s="26"/>
      <c r="J481" s="41">
        <v>5.7</v>
      </c>
      <c r="K481" s="41">
        <v>-3.3898305084745743</v>
      </c>
      <c r="L481" s="41">
        <v>-5</v>
      </c>
      <c r="M481" s="41">
        <v>488.48918571428567</v>
      </c>
      <c r="N481" s="26"/>
      <c r="O481" s="41">
        <v>3</v>
      </c>
      <c r="P481" s="41">
        <v>3.448275862068968</v>
      </c>
      <c r="Q481" s="41">
        <v>3.448275862068968</v>
      </c>
      <c r="R481" s="41">
        <v>257.09957142857138</v>
      </c>
      <c r="T481" s="41">
        <v>3.8</v>
      </c>
      <c r="U481" s="41">
        <v>-5</v>
      </c>
      <c r="V481" s="41">
        <v>-17.391304347826093</v>
      </c>
      <c r="W481" s="41">
        <v>325.65945714285715</v>
      </c>
    </row>
    <row r="482" spans="1:23">
      <c r="A482" s="166">
        <f t="shared" ref="A482:B482" si="223">(A481+7)</f>
        <v>42771</v>
      </c>
      <c r="B482" s="165">
        <f t="shared" si="223"/>
        <v>42767</v>
      </c>
      <c r="C482" s="186">
        <v>0.85674571428571422</v>
      </c>
      <c r="E482" s="41">
        <v>2.7</v>
      </c>
      <c r="F482" s="41">
        <v>-12.903225806451616</v>
      </c>
      <c r="G482" s="41">
        <v>-6.8965517241379217</v>
      </c>
      <c r="H482" s="35">
        <v>231.32134285714287</v>
      </c>
      <c r="I482" s="26"/>
      <c r="J482" s="41">
        <v>5.6</v>
      </c>
      <c r="K482" s="41">
        <v>-1.7543859649122879</v>
      </c>
      <c r="L482" s="41">
        <v>-5.0847457627118757</v>
      </c>
      <c r="M482" s="41">
        <v>479.77759999999989</v>
      </c>
      <c r="N482" s="26"/>
      <c r="O482" s="41">
        <v>2.5</v>
      </c>
      <c r="P482" s="41">
        <v>-16.666666666666657</v>
      </c>
      <c r="Q482" s="41">
        <v>-3.8461538461538538</v>
      </c>
      <c r="R482" s="41">
        <v>214.18642857142856</v>
      </c>
      <c r="T482" s="41">
        <v>3.8</v>
      </c>
      <c r="U482" s="41">
        <v>0</v>
      </c>
      <c r="V482" s="41">
        <v>-15.555555555555557</v>
      </c>
      <c r="W482" s="41">
        <v>325.56337142857137</v>
      </c>
    </row>
    <row r="483" spans="1:23">
      <c r="A483" s="166">
        <f t="shared" ref="A483:B483" si="224">(A482+7)</f>
        <v>42778</v>
      </c>
      <c r="B483" s="165">
        <f t="shared" si="224"/>
        <v>42774</v>
      </c>
      <c r="C483" s="186">
        <v>0.85611142857142852</v>
      </c>
      <c r="E483" s="41">
        <v>2.6</v>
      </c>
      <c r="F483" s="41">
        <v>-3.7037037037037095</v>
      </c>
      <c r="G483" s="41">
        <v>-18.75</v>
      </c>
      <c r="H483" s="35">
        <v>222.58897142857143</v>
      </c>
      <c r="I483" s="26"/>
      <c r="J483" s="41">
        <v>5.6</v>
      </c>
      <c r="K483" s="41">
        <v>0</v>
      </c>
      <c r="L483" s="41">
        <v>-8.1967213114754145</v>
      </c>
      <c r="M483" s="41">
        <v>479.42239999999998</v>
      </c>
      <c r="N483" s="26"/>
      <c r="O483" s="41">
        <v>2.4</v>
      </c>
      <c r="P483" s="41">
        <v>-4</v>
      </c>
      <c r="Q483" s="41">
        <v>-17.241379310344826</v>
      </c>
      <c r="R483" s="41">
        <v>205.46674285714283</v>
      </c>
      <c r="T483" s="41">
        <v>3.8</v>
      </c>
      <c r="U483" s="41">
        <v>0</v>
      </c>
      <c r="V483" s="41">
        <v>-15.555555555555557</v>
      </c>
      <c r="W483" s="41">
        <v>325.32234285714281</v>
      </c>
    </row>
    <row r="484" spans="1:23">
      <c r="A484" s="166">
        <f t="shared" ref="A484:B484" si="225">(A483+7)</f>
        <v>42785</v>
      </c>
      <c r="B484" s="165">
        <f t="shared" si="225"/>
        <v>42781</v>
      </c>
      <c r="C484" s="186">
        <v>0.85260857142857127</v>
      </c>
      <c r="E484" s="41">
        <v>2.7</v>
      </c>
      <c r="F484" s="41">
        <v>3.8461538461538538</v>
      </c>
      <c r="G484" s="41">
        <v>-15.625</v>
      </c>
      <c r="H484" s="35">
        <v>230.20431428571425</v>
      </c>
      <c r="I484" s="26"/>
      <c r="J484" s="41">
        <v>5.6</v>
      </c>
      <c r="K484" s="41">
        <v>0</v>
      </c>
      <c r="L484" s="41">
        <v>-8.1967213114754145</v>
      </c>
      <c r="M484" s="41">
        <v>477.46079999999989</v>
      </c>
      <c r="N484" s="26"/>
      <c r="O484" s="41">
        <v>2.4</v>
      </c>
      <c r="P484" s="41">
        <v>0</v>
      </c>
      <c r="Q484" s="41">
        <v>-17.241379310344826</v>
      </c>
      <c r="R484" s="41">
        <v>204.62605714285709</v>
      </c>
      <c r="T484" s="41">
        <v>4</v>
      </c>
      <c r="U484" s="41">
        <v>5.2631578947368354</v>
      </c>
      <c r="V484" s="41">
        <v>-11.111111111111114</v>
      </c>
      <c r="W484" s="41">
        <v>341.04342857142854</v>
      </c>
    </row>
    <row r="485" spans="1:23">
      <c r="A485" s="166">
        <f t="shared" ref="A485:B485" si="226">(A484+7)</f>
        <v>42792</v>
      </c>
      <c r="B485" s="165">
        <f t="shared" si="226"/>
        <v>42788</v>
      </c>
      <c r="C485" s="186">
        <v>0.84829857142857124</v>
      </c>
      <c r="E485" s="41">
        <v>2.5</v>
      </c>
      <c r="F485" s="41">
        <v>-7.407407407407419</v>
      </c>
      <c r="G485" s="41">
        <v>-19.354838709677423</v>
      </c>
      <c r="H485" s="35">
        <v>212.07464285714281</v>
      </c>
      <c r="I485" s="26"/>
      <c r="J485" s="41">
        <v>5.7</v>
      </c>
      <c r="K485" s="41">
        <v>1.785714285714306</v>
      </c>
      <c r="L485" s="41">
        <v>-6.5573770491803174</v>
      </c>
      <c r="M485" s="41">
        <v>483.53018571428566</v>
      </c>
      <c r="N485" s="26"/>
      <c r="O485" s="41">
        <v>2.2999999999999998</v>
      </c>
      <c r="P485" s="41">
        <v>-4.1666666666666714</v>
      </c>
      <c r="Q485" s="41">
        <v>-17.857142857142861</v>
      </c>
      <c r="R485" s="41">
        <v>195.10867142857137</v>
      </c>
      <c r="T485" s="41">
        <v>4.0999999999999996</v>
      </c>
      <c r="U485" s="41">
        <v>2.4999999999999858</v>
      </c>
      <c r="V485" s="41">
        <v>-8.8888888888888999</v>
      </c>
      <c r="W485" s="41">
        <v>347.80241428571418</v>
      </c>
    </row>
    <row r="486" spans="1:23">
      <c r="A486" s="166">
        <f t="shared" ref="A486:B486" si="227">(A485+7)</f>
        <v>42799</v>
      </c>
      <c r="B486" s="165">
        <f t="shared" si="227"/>
        <v>42795</v>
      </c>
      <c r="C486" s="186">
        <v>0.8555828571428572</v>
      </c>
      <c r="E486" s="41">
        <v>2.4</v>
      </c>
      <c r="F486" s="41">
        <v>-4</v>
      </c>
      <c r="G486" s="41">
        <v>-22.58064516129032</v>
      </c>
      <c r="H486" s="35">
        <v>205.33988571428571</v>
      </c>
      <c r="I486" s="26"/>
      <c r="J486" s="41">
        <v>5.7</v>
      </c>
      <c r="K486" s="41">
        <v>0</v>
      </c>
      <c r="L486" s="41">
        <v>-5</v>
      </c>
      <c r="M486" s="41">
        <v>487.6822285714286</v>
      </c>
      <c r="N486" s="26"/>
      <c r="O486" s="41">
        <v>2.2999999999999998</v>
      </c>
      <c r="P486" s="41">
        <v>0</v>
      </c>
      <c r="Q486" s="41">
        <v>-17.857142857142861</v>
      </c>
      <c r="R486" s="41">
        <v>196.78405714285714</v>
      </c>
      <c r="T486" s="41">
        <v>4.0999999999999996</v>
      </c>
      <c r="U486" s="41">
        <v>0</v>
      </c>
      <c r="V486" s="41">
        <v>-6.8181818181818414</v>
      </c>
      <c r="W486" s="41">
        <v>350.78897142857141</v>
      </c>
    </row>
    <row r="487" spans="1:23">
      <c r="A487" s="166">
        <f t="shared" ref="A487:B487" si="228">(A486+7)</f>
        <v>42806</v>
      </c>
      <c r="B487" s="165">
        <f t="shared" si="228"/>
        <v>42802</v>
      </c>
      <c r="C487" s="186">
        <v>0.86753000000000013</v>
      </c>
      <c r="E487" s="41">
        <v>2.6</v>
      </c>
      <c r="F487" s="41">
        <v>8.3333333333333428</v>
      </c>
      <c r="G487" s="41">
        <v>-16.129032258064512</v>
      </c>
      <c r="H487" s="35">
        <v>225.55780000000004</v>
      </c>
      <c r="I487" s="26"/>
      <c r="J487" s="41">
        <v>5.7</v>
      </c>
      <c r="K487" s="41">
        <v>0</v>
      </c>
      <c r="L487" s="41">
        <v>-8.0645161290322562</v>
      </c>
      <c r="M487" s="41">
        <v>494.49210000000005</v>
      </c>
      <c r="N487" s="26"/>
      <c r="O487" s="41">
        <v>2.4</v>
      </c>
      <c r="P487" s="41">
        <v>4.3478260869565162</v>
      </c>
      <c r="Q487" s="41">
        <v>-14.285714285714278</v>
      </c>
      <c r="R487" s="41">
        <v>208.2072</v>
      </c>
      <c r="T487" s="41">
        <v>4.0999999999999996</v>
      </c>
      <c r="U487" s="41">
        <v>0</v>
      </c>
      <c r="V487" s="41">
        <v>-6.8181818181818414</v>
      </c>
      <c r="W487" s="41">
        <v>355.68730000000005</v>
      </c>
    </row>
    <row r="488" spans="1:23">
      <c r="A488" s="166">
        <f t="shared" ref="A488:B488" si="229">(A487+7)</f>
        <v>42813</v>
      </c>
      <c r="B488" s="165">
        <f t="shared" si="229"/>
        <v>42809</v>
      </c>
      <c r="C488" s="186">
        <v>0.87098571428571436</v>
      </c>
      <c r="E488" s="41">
        <v>2.7</v>
      </c>
      <c r="F488" s="41">
        <v>3.8461538461538538</v>
      </c>
      <c r="G488" s="41">
        <v>-6.8965517241379217</v>
      </c>
      <c r="H488" s="35">
        <v>235.16614285714292</v>
      </c>
      <c r="I488" s="26"/>
      <c r="J488" s="41">
        <v>5.9</v>
      </c>
      <c r="K488" s="41">
        <v>3.5087719298245759</v>
      </c>
      <c r="L488" s="41">
        <v>-4.8387096774193452</v>
      </c>
      <c r="M488" s="41">
        <v>513.88157142857153</v>
      </c>
      <c r="N488" s="26"/>
      <c r="O488" s="41">
        <v>2.4</v>
      </c>
      <c r="P488" s="41">
        <v>0</v>
      </c>
      <c r="Q488" s="41">
        <v>-7.6923076923076934</v>
      </c>
      <c r="R488" s="41">
        <v>209.03657142857145</v>
      </c>
      <c r="T488" s="41">
        <v>4.2</v>
      </c>
      <c r="U488" s="41">
        <v>2.4390243902439011</v>
      </c>
      <c r="V488" s="41">
        <v>-4.5454545454545467</v>
      </c>
      <c r="W488" s="41">
        <v>365.81400000000002</v>
      </c>
    </row>
    <row r="489" spans="1:23">
      <c r="A489" s="166">
        <f t="shared" ref="A489:B489" si="230">(A488+7)</f>
        <v>42820</v>
      </c>
      <c r="B489" s="165">
        <f t="shared" si="230"/>
        <v>42816</v>
      </c>
      <c r="C489" s="186">
        <v>0.8666814285714286</v>
      </c>
      <c r="E489" s="41">
        <v>2.7</v>
      </c>
      <c r="F489" s="41">
        <v>0</v>
      </c>
      <c r="G489" s="41">
        <v>8</v>
      </c>
      <c r="H489" s="35">
        <v>234.00398571428576</v>
      </c>
      <c r="I489" s="26"/>
      <c r="J489" s="41">
        <v>5.9</v>
      </c>
      <c r="K489" s="41">
        <v>0</v>
      </c>
      <c r="L489" s="41">
        <v>-1.6666666666666572</v>
      </c>
      <c r="M489" s="41">
        <v>511.34204285714287</v>
      </c>
      <c r="N489" s="26"/>
      <c r="O489" s="41">
        <v>2.4</v>
      </c>
      <c r="P489" s="41">
        <v>0</v>
      </c>
      <c r="Q489" s="41">
        <v>9.0909090909090793</v>
      </c>
      <c r="R489" s="41">
        <v>208.00354285714286</v>
      </c>
      <c r="T489" s="41">
        <v>4.2</v>
      </c>
      <c r="U489" s="41">
        <v>0</v>
      </c>
      <c r="V489" s="41">
        <v>0</v>
      </c>
      <c r="W489" s="41">
        <v>364.00620000000004</v>
      </c>
    </row>
    <row r="490" spans="1:23">
      <c r="A490" s="166">
        <f t="shared" ref="A490:B490" si="231">(A489+7)</f>
        <v>42827</v>
      </c>
      <c r="B490" s="165">
        <f t="shared" si="231"/>
        <v>42823</v>
      </c>
      <c r="C490" s="186">
        <v>0.86161285714285707</v>
      </c>
      <c r="E490" s="41">
        <v>2.4</v>
      </c>
      <c r="F490" s="41">
        <v>-11.111111111111114</v>
      </c>
      <c r="G490" s="41">
        <v>-7.6923076923076934</v>
      </c>
      <c r="H490" s="35">
        <v>206.78708571428567</v>
      </c>
      <c r="I490" s="26"/>
      <c r="J490" s="41">
        <v>5.9</v>
      </c>
      <c r="K490" s="41">
        <v>0</v>
      </c>
      <c r="L490" s="41">
        <v>-4.8387096774193452</v>
      </c>
      <c r="M490" s="41">
        <v>508.35158571428576</v>
      </c>
      <c r="N490" s="26"/>
      <c r="O490" s="41">
        <v>2.1</v>
      </c>
      <c r="P490" s="41">
        <v>-12.499999999999986</v>
      </c>
      <c r="Q490" s="41">
        <v>0</v>
      </c>
      <c r="R490" s="41">
        <v>180.93869999999998</v>
      </c>
      <c r="T490" s="41">
        <v>4.2</v>
      </c>
      <c r="U490" s="41">
        <v>0</v>
      </c>
      <c r="V490" s="41">
        <v>-2.3255813953488342</v>
      </c>
      <c r="W490" s="41">
        <v>361.87739999999997</v>
      </c>
    </row>
    <row r="491" spans="1:23">
      <c r="A491" s="166">
        <f t="shared" ref="A491:B491" si="232">(A490+7)</f>
        <v>42834</v>
      </c>
      <c r="B491" s="165">
        <f t="shared" si="232"/>
        <v>42830</v>
      </c>
      <c r="C491" s="186">
        <v>0.85526000000000013</v>
      </c>
      <c r="E491" s="41">
        <v>2.5</v>
      </c>
      <c r="F491" s="41">
        <v>4.1666666666666714</v>
      </c>
      <c r="G491" s="41">
        <v>-3.8461538461538538</v>
      </c>
      <c r="H491" s="35">
        <v>213.81500000000005</v>
      </c>
      <c r="I491" s="26"/>
      <c r="J491" s="41">
        <v>6</v>
      </c>
      <c r="K491" s="41">
        <v>1.6949152542372872</v>
      </c>
      <c r="L491" s="41">
        <v>-3.225806451612911</v>
      </c>
      <c r="M491" s="41">
        <v>513.15600000000006</v>
      </c>
      <c r="N491" s="26"/>
      <c r="O491" s="41">
        <v>2.1</v>
      </c>
      <c r="P491" s="41">
        <v>0</v>
      </c>
      <c r="Q491" s="41">
        <v>-4.5454545454545467</v>
      </c>
      <c r="R491" s="41">
        <v>179.60460000000003</v>
      </c>
      <c r="T491" s="41">
        <v>4.3</v>
      </c>
      <c r="U491" s="41">
        <v>2.3809523809523796</v>
      </c>
      <c r="V491" s="41">
        <v>0</v>
      </c>
      <c r="W491" s="41">
        <v>367.76180000000005</v>
      </c>
    </row>
    <row r="492" spans="1:23">
      <c r="A492" s="166">
        <f t="shared" ref="A492:B492" si="233">(A491+7)</f>
        <v>42841</v>
      </c>
      <c r="B492" s="165">
        <f t="shared" si="233"/>
        <v>42837</v>
      </c>
      <c r="C492" s="186">
        <v>0.85052428571428551</v>
      </c>
      <c r="E492" s="41">
        <v>2.5</v>
      </c>
      <c r="F492" s="41">
        <v>0</v>
      </c>
      <c r="G492" s="41">
        <v>-10.714285714285708</v>
      </c>
      <c r="H492" s="35">
        <v>212.63107142857137</v>
      </c>
      <c r="I492" s="26"/>
      <c r="J492" s="41">
        <v>6.2</v>
      </c>
      <c r="K492" s="41">
        <v>3.3333333333333428</v>
      </c>
      <c r="L492" s="41">
        <v>0</v>
      </c>
      <c r="M492" s="41">
        <v>527.32505714285708</v>
      </c>
      <c r="N492" s="26"/>
      <c r="O492" s="41">
        <v>2.1</v>
      </c>
      <c r="P492" s="41">
        <v>0</v>
      </c>
      <c r="Q492" s="41">
        <v>-22.222222222222214</v>
      </c>
      <c r="R492" s="41">
        <v>178.61009999999996</v>
      </c>
      <c r="T492" s="41">
        <v>4.4000000000000004</v>
      </c>
      <c r="U492" s="41">
        <v>2.3255813953488484</v>
      </c>
      <c r="V492" s="41">
        <v>2.3255813953488484</v>
      </c>
      <c r="W492" s="41">
        <v>374.23068571428564</v>
      </c>
    </row>
    <row r="493" spans="1:23">
      <c r="A493" s="166">
        <f t="shared" ref="A493:B493" si="234">(A492+7)</f>
        <v>42848</v>
      </c>
      <c r="B493" s="165">
        <f t="shared" si="234"/>
        <v>42844</v>
      </c>
      <c r="C493" s="186">
        <v>0.84098714285714293</v>
      </c>
      <c r="E493" s="41">
        <v>2.7</v>
      </c>
      <c r="F493" s="41">
        <v>8</v>
      </c>
      <c r="G493" s="41">
        <v>0</v>
      </c>
      <c r="H493" s="35">
        <v>227.06652857142862</v>
      </c>
      <c r="I493" s="26"/>
      <c r="J493" s="41">
        <v>6.2</v>
      </c>
      <c r="K493" s="41">
        <v>0</v>
      </c>
      <c r="L493" s="41">
        <v>0</v>
      </c>
      <c r="M493" s="41">
        <v>521.41202857142866</v>
      </c>
      <c r="N493" s="26"/>
      <c r="O493" s="41">
        <v>2.5</v>
      </c>
      <c r="P493" s="41">
        <v>19.047619047619051</v>
      </c>
      <c r="Q493" s="41">
        <v>-3.8461538461538538</v>
      </c>
      <c r="R493" s="41">
        <v>210.24678571428575</v>
      </c>
      <c r="T493" s="41">
        <v>4.5</v>
      </c>
      <c r="U493" s="41">
        <v>2.2727272727272663</v>
      </c>
      <c r="V493" s="41">
        <v>4.6511627906976827</v>
      </c>
      <c r="W493" s="41">
        <v>378.44421428571434</v>
      </c>
    </row>
    <row r="494" spans="1:23">
      <c r="A494" s="166">
        <f t="shared" ref="A494:B494" si="235">(A493+7)</f>
        <v>42855</v>
      </c>
      <c r="B494" s="165">
        <f t="shared" si="235"/>
        <v>42851</v>
      </c>
      <c r="C494" s="186">
        <v>0.84535285714285724</v>
      </c>
      <c r="E494" s="41">
        <v>2.5</v>
      </c>
      <c r="F494" s="41">
        <v>-7.407407407407419</v>
      </c>
      <c r="G494" s="41">
        <v>-7.407407407407419</v>
      </c>
      <c r="H494" s="35">
        <v>211.33821428571432</v>
      </c>
      <c r="I494" s="26"/>
      <c r="J494" s="41">
        <v>6</v>
      </c>
      <c r="K494" s="41">
        <v>-3.225806451612911</v>
      </c>
      <c r="L494" s="41">
        <v>-3.225806451612911</v>
      </c>
      <c r="M494" s="41">
        <v>507.21171428571432</v>
      </c>
      <c r="N494" s="26"/>
      <c r="O494" s="41">
        <v>2.4</v>
      </c>
      <c r="P494" s="41">
        <v>-4</v>
      </c>
      <c r="Q494" s="41">
        <v>-7.6923076923076934</v>
      </c>
      <c r="R494" s="41">
        <v>202.88468571428572</v>
      </c>
      <c r="T494" s="41">
        <v>4.4000000000000004</v>
      </c>
      <c r="U494" s="41">
        <v>-2.2222222222222143</v>
      </c>
      <c r="V494" s="41">
        <v>2.3255813953488484</v>
      </c>
      <c r="W494" s="41">
        <v>371.95525714285725</v>
      </c>
    </row>
    <row r="495" spans="1:23">
      <c r="A495" s="166">
        <f t="shared" ref="A495:B495" si="236">(A494+7)</f>
        <v>42862</v>
      </c>
      <c r="B495" s="165">
        <f t="shared" si="236"/>
        <v>42858</v>
      </c>
      <c r="C495" s="186">
        <v>0.84584428571428572</v>
      </c>
      <c r="E495" s="41">
        <v>2.5</v>
      </c>
      <c r="F495" s="41">
        <v>0</v>
      </c>
      <c r="G495" s="41">
        <v>-3.8461538461538538</v>
      </c>
      <c r="H495" s="35">
        <v>211.46107142857144</v>
      </c>
      <c r="I495" s="26"/>
      <c r="J495" s="41">
        <v>6.2</v>
      </c>
      <c r="K495" s="41">
        <v>3.3333333333333428</v>
      </c>
      <c r="L495" s="41">
        <v>-1.5873015873015817</v>
      </c>
      <c r="M495" s="41">
        <v>524.42345714285716</v>
      </c>
      <c r="N495" s="26"/>
      <c r="O495" s="41">
        <v>2.4</v>
      </c>
      <c r="P495" s="41">
        <v>0</v>
      </c>
      <c r="Q495" s="41">
        <v>-4</v>
      </c>
      <c r="R495" s="41">
        <v>203.00262857142855</v>
      </c>
      <c r="T495" s="41">
        <v>4.5</v>
      </c>
      <c r="U495" s="41">
        <v>2.2727272727272663</v>
      </c>
      <c r="V495" s="41">
        <v>2.2727272727272663</v>
      </c>
      <c r="W495" s="41">
        <v>380.62992857142859</v>
      </c>
    </row>
    <row r="496" spans="1:23">
      <c r="A496" s="166">
        <f t="shared" ref="A496:B496" si="237">(A495+7)</f>
        <v>42869</v>
      </c>
      <c r="B496" s="165">
        <f t="shared" si="237"/>
        <v>42865</v>
      </c>
      <c r="C496" s="186">
        <v>0.8444585714285715</v>
      </c>
      <c r="E496" s="41">
        <v>2.6</v>
      </c>
      <c r="F496" s="41">
        <v>4</v>
      </c>
      <c r="G496" s="41">
        <v>4</v>
      </c>
      <c r="H496" s="35">
        <v>219.5592285714286</v>
      </c>
      <c r="I496" s="26"/>
      <c r="J496" s="41">
        <v>6.2</v>
      </c>
      <c r="K496" s="41">
        <v>0</v>
      </c>
      <c r="L496" s="41">
        <v>-1.5873015873015817</v>
      </c>
      <c r="M496" s="41">
        <v>523.56431428571432</v>
      </c>
      <c r="N496" s="26"/>
      <c r="O496" s="41">
        <v>2.5</v>
      </c>
      <c r="P496" s="41">
        <v>4.1666666666666714</v>
      </c>
      <c r="Q496" s="41">
        <v>4.1666666666666714</v>
      </c>
      <c r="R496" s="41">
        <v>211.11464285714288</v>
      </c>
      <c r="T496" s="41">
        <v>4.5</v>
      </c>
      <c r="U496" s="41">
        <v>0</v>
      </c>
      <c r="V496" s="41">
        <v>2.2727272727272663</v>
      </c>
      <c r="W496" s="41">
        <v>380.00635714285715</v>
      </c>
    </row>
    <row r="497" spans="1:23">
      <c r="A497" s="166">
        <f t="shared" ref="A497:B497" si="238">(A496+7)</f>
        <v>42876</v>
      </c>
      <c r="B497" s="165">
        <f t="shared" si="238"/>
        <v>42872</v>
      </c>
      <c r="C497" s="186">
        <v>0.8547257142857142</v>
      </c>
      <c r="E497" s="41">
        <v>2.5</v>
      </c>
      <c r="F497" s="41">
        <v>-3.8461538461538538</v>
      </c>
      <c r="G497" s="41">
        <v>0</v>
      </c>
      <c r="H497" s="35">
        <v>213.68142857142854</v>
      </c>
      <c r="I497" s="26"/>
      <c r="J497" s="41">
        <v>6.1</v>
      </c>
      <c r="K497" s="41">
        <v>-1.6129032258064626</v>
      </c>
      <c r="L497" s="41">
        <v>-3.1746031746031775</v>
      </c>
      <c r="M497" s="41">
        <v>521.38268571428569</v>
      </c>
      <c r="N497" s="26"/>
      <c r="O497" s="41">
        <v>2.2000000000000002</v>
      </c>
      <c r="P497" s="41">
        <v>-11.999999999999986</v>
      </c>
      <c r="Q497" s="41">
        <v>-8.3333333333333286</v>
      </c>
      <c r="R497" s="41">
        <v>188.03965714285712</v>
      </c>
      <c r="T497" s="41">
        <v>4.3</v>
      </c>
      <c r="U497" s="41">
        <v>-4.4444444444444571</v>
      </c>
      <c r="V497" s="41">
        <v>-2.2727272727272805</v>
      </c>
      <c r="W497" s="41">
        <v>367.53205714285707</v>
      </c>
    </row>
    <row r="498" spans="1:23">
      <c r="A498" s="166">
        <f t="shared" ref="A498:B498" si="239">(A497+7)</f>
        <v>42883</v>
      </c>
      <c r="B498" s="165">
        <f t="shared" si="239"/>
        <v>42879</v>
      </c>
      <c r="C498" s="186">
        <v>0.86567428571428573</v>
      </c>
      <c r="E498" s="41">
        <v>2.5</v>
      </c>
      <c r="F498" s="41">
        <v>0</v>
      </c>
      <c r="G498" s="41">
        <v>8.6956521739130608</v>
      </c>
      <c r="H498" s="35">
        <v>216.41857142857143</v>
      </c>
      <c r="I498" s="26"/>
      <c r="J498" s="41">
        <v>6.2</v>
      </c>
      <c r="K498" s="41">
        <v>1.6393442622950829</v>
      </c>
      <c r="L498" s="41">
        <v>3.3333333333333428</v>
      </c>
      <c r="M498" s="41">
        <v>536.71805714285711</v>
      </c>
      <c r="N498" s="26"/>
      <c r="O498" s="41">
        <v>2.2000000000000002</v>
      </c>
      <c r="P498" s="41">
        <v>0</v>
      </c>
      <c r="Q498" s="41">
        <v>0</v>
      </c>
      <c r="R498" s="41">
        <v>190.44834285714288</v>
      </c>
      <c r="T498" s="41">
        <v>4.4000000000000004</v>
      </c>
      <c r="U498" s="41">
        <v>2.3255813953488484</v>
      </c>
      <c r="V498" s="41">
        <v>4.7619047619047734</v>
      </c>
      <c r="W498" s="41">
        <v>380.89668571428575</v>
      </c>
    </row>
    <row r="499" spans="1:23">
      <c r="A499" s="166">
        <f t="shared" ref="A499:B499" si="240">(A498+7)</f>
        <v>42890</v>
      </c>
      <c r="B499" s="165">
        <f t="shared" si="240"/>
        <v>42886</v>
      </c>
      <c r="C499" s="186">
        <v>0.87172428571428562</v>
      </c>
      <c r="E499" s="41">
        <v>2.5</v>
      </c>
      <c r="F499" s="41">
        <v>0</v>
      </c>
      <c r="G499" s="41">
        <v>0</v>
      </c>
      <c r="H499" s="35">
        <v>217.93107142857141</v>
      </c>
      <c r="I499" s="26"/>
      <c r="J499" s="41">
        <v>6.2</v>
      </c>
      <c r="K499" s="41">
        <v>0</v>
      </c>
      <c r="L499" s="41">
        <v>1.6393442622950829</v>
      </c>
      <c r="M499" s="41">
        <v>540.46905714285708</v>
      </c>
      <c r="N499" s="26"/>
      <c r="O499" s="41">
        <v>2.2000000000000002</v>
      </c>
      <c r="P499" s="41">
        <v>0</v>
      </c>
      <c r="Q499" s="41">
        <v>-11.999999999999986</v>
      </c>
      <c r="R499" s="41">
        <v>191.77934285714284</v>
      </c>
      <c r="T499" s="41">
        <v>4.4000000000000004</v>
      </c>
      <c r="U499" s="41">
        <v>0</v>
      </c>
      <c r="V499" s="41">
        <v>7.3170731707317316</v>
      </c>
      <c r="W499" s="41">
        <v>383.55868571428567</v>
      </c>
    </row>
    <row r="500" spans="1:23">
      <c r="A500" s="166">
        <f t="shared" ref="A500:B500" si="241">(A499+7)</f>
        <v>42897</v>
      </c>
      <c r="B500" s="165">
        <f t="shared" si="241"/>
        <v>42893</v>
      </c>
      <c r="C500" s="186">
        <v>0.87223857142857142</v>
      </c>
      <c r="E500" s="41">
        <v>2.5</v>
      </c>
      <c r="F500" s="41">
        <v>0</v>
      </c>
      <c r="G500" s="41">
        <v>-7.407407407407419</v>
      </c>
      <c r="H500" s="35">
        <v>218.05964285714285</v>
      </c>
      <c r="I500" s="26"/>
      <c r="J500" s="41">
        <v>6.2</v>
      </c>
      <c r="K500" s="41">
        <v>0</v>
      </c>
      <c r="L500" s="41">
        <v>1.6393442622950829</v>
      </c>
      <c r="M500" s="41">
        <v>540.78791428571435</v>
      </c>
      <c r="N500" s="26"/>
      <c r="O500" s="41">
        <v>2.2000000000000002</v>
      </c>
      <c r="P500" s="41">
        <v>0</v>
      </c>
      <c r="Q500" s="41">
        <v>-15.384615384615387</v>
      </c>
      <c r="R500" s="41">
        <v>191.89248571428573</v>
      </c>
      <c r="T500" s="41">
        <v>4.4000000000000004</v>
      </c>
      <c r="U500" s="41">
        <v>0</v>
      </c>
      <c r="V500" s="41">
        <v>7.3170731707317316</v>
      </c>
      <c r="W500" s="41">
        <v>383.78497142857145</v>
      </c>
    </row>
    <row r="501" spans="1:23">
      <c r="A501" s="166">
        <f t="shared" ref="A501:B501" si="242">(A500+7)</f>
        <v>42904</v>
      </c>
      <c r="B501" s="165">
        <f t="shared" si="242"/>
        <v>42900</v>
      </c>
      <c r="C501" s="186">
        <v>0.87823428571428575</v>
      </c>
      <c r="E501" s="41">
        <v>2.5</v>
      </c>
      <c r="F501" s="41">
        <v>0</v>
      </c>
      <c r="G501" s="41">
        <v>4.1666666666666714</v>
      </c>
      <c r="H501" s="35">
        <v>219.55857142857144</v>
      </c>
      <c r="I501" s="26"/>
      <c r="J501" s="41">
        <v>6.2</v>
      </c>
      <c r="K501" s="41">
        <v>0</v>
      </c>
      <c r="L501" s="41">
        <v>3.3333333333333428</v>
      </c>
      <c r="M501" s="41">
        <v>544.5052571428572</v>
      </c>
      <c r="N501" s="26"/>
      <c r="O501" s="41">
        <v>2.2000000000000002</v>
      </c>
      <c r="P501" s="41">
        <v>0</v>
      </c>
      <c r="Q501" s="41">
        <v>-8.3333333333333286</v>
      </c>
      <c r="R501" s="41">
        <v>193.21154285714289</v>
      </c>
      <c r="T501" s="41">
        <v>4.5</v>
      </c>
      <c r="U501" s="41">
        <v>2.2727272727272663</v>
      </c>
      <c r="V501" s="41">
        <v>12.5</v>
      </c>
      <c r="W501" s="41">
        <v>395.20542857142857</v>
      </c>
    </row>
    <row r="502" spans="1:23">
      <c r="A502" s="166">
        <f t="shared" ref="A502:B502" si="243">(A501+7)</f>
        <v>42911</v>
      </c>
      <c r="B502" s="165">
        <f t="shared" si="243"/>
        <v>42907</v>
      </c>
      <c r="C502" s="186">
        <v>0.87853142857142852</v>
      </c>
      <c r="E502" s="41">
        <v>2.5</v>
      </c>
      <c r="F502" s="41">
        <v>0</v>
      </c>
      <c r="G502" s="41">
        <v>4.1666666666666714</v>
      </c>
      <c r="H502" s="35">
        <v>219.63285714285715</v>
      </c>
      <c r="I502" s="26"/>
      <c r="J502" s="41">
        <v>6.2</v>
      </c>
      <c r="K502" s="41">
        <v>0</v>
      </c>
      <c r="L502" s="41">
        <v>3.3333333333333428</v>
      </c>
      <c r="M502" s="41">
        <v>544.68948571428564</v>
      </c>
      <c r="N502" s="26"/>
      <c r="O502" s="41">
        <v>2.2000000000000002</v>
      </c>
      <c r="P502" s="41">
        <v>0</v>
      </c>
      <c r="Q502" s="41">
        <v>-8.3333333333333286</v>
      </c>
      <c r="R502" s="41">
        <v>193.2769142857143</v>
      </c>
      <c r="T502" s="41">
        <v>4.5</v>
      </c>
      <c r="U502" s="41">
        <v>0</v>
      </c>
      <c r="V502" s="41">
        <v>12.5</v>
      </c>
      <c r="W502" s="41">
        <v>395.33914285714286</v>
      </c>
    </row>
    <row r="503" spans="1:23">
      <c r="A503" s="166">
        <f t="shared" ref="A503:B503" si="244">(A502+7)</f>
        <v>42918</v>
      </c>
      <c r="B503" s="165">
        <f t="shared" si="244"/>
        <v>42914</v>
      </c>
      <c r="C503" s="186">
        <v>0.88055142857142854</v>
      </c>
      <c r="E503" s="41">
        <v>2.5</v>
      </c>
      <c r="F503" s="41">
        <v>0</v>
      </c>
      <c r="G503" s="41">
        <v>19.047619047619051</v>
      </c>
      <c r="H503" s="35">
        <v>220.13785714285711</v>
      </c>
      <c r="I503" s="26"/>
      <c r="J503" s="41">
        <v>6.2</v>
      </c>
      <c r="K503" s="41">
        <v>0</v>
      </c>
      <c r="L503" s="41">
        <v>6.8965517241379501</v>
      </c>
      <c r="M503" s="41">
        <v>545.94188571428572</v>
      </c>
      <c r="N503" s="26"/>
      <c r="O503" s="41">
        <v>2.1</v>
      </c>
      <c r="P503" s="41">
        <v>-4.5454545454545467</v>
      </c>
      <c r="Q503" s="41">
        <v>0</v>
      </c>
      <c r="R503" s="41">
        <v>184.91580000000002</v>
      </c>
      <c r="T503" s="41">
        <v>4.5</v>
      </c>
      <c r="U503" s="41">
        <v>0</v>
      </c>
      <c r="V503" s="41">
        <v>15.384615384615401</v>
      </c>
      <c r="W503" s="41">
        <v>396.24814285714285</v>
      </c>
    </row>
    <row r="504" spans="1:23">
      <c r="A504" s="166">
        <f t="shared" ref="A504:B504" si="245">(A503+7)</f>
        <v>42925</v>
      </c>
      <c r="B504" s="165">
        <f t="shared" si="245"/>
        <v>42921</v>
      </c>
      <c r="C504" s="186">
        <v>0.88023857142857143</v>
      </c>
      <c r="E504" s="41">
        <v>2.5</v>
      </c>
      <c r="F504" s="41">
        <v>0</v>
      </c>
      <c r="G504" s="41">
        <v>8.6956521739130608</v>
      </c>
      <c r="H504" s="35">
        <v>220.05964285714285</v>
      </c>
      <c r="I504" s="26"/>
      <c r="J504" s="41">
        <v>6.2</v>
      </c>
      <c r="K504" s="41">
        <v>0</v>
      </c>
      <c r="L504" s="41">
        <v>6.8965517241379501</v>
      </c>
      <c r="M504" s="41">
        <v>545.74791428571427</v>
      </c>
      <c r="N504" s="26"/>
      <c r="O504" s="41">
        <v>2.1</v>
      </c>
      <c r="P504" s="41">
        <v>0</v>
      </c>
      <c r="Q504" s="41">
        <v>-8.6956521739130324</v>
      </c>
      <c r="R504" s="41">
        <v>184.85010000000003</v>
      </c>
      <c r="T504" s="41">
        <v>4.5</v>
      </c>
      <c r="U504" s="41">
        <v>0</v>
      </c>
      <c r="V504" s="41">
        <v>9.7560975609756184</v>
      </c>
      <c r="W504" s="41">
        <v>396.10735714285715</v>
      </c>
    </row>
    <row r="505" spans="1:23">
      <c r="A505" s="166">
        <f t="shared" ref="A505:B505" si="246">(A504+7)</f>
        <v>42932</v>
      </c>
      <c r="B505" s="165">
        <f t="shared" si="246"/>
        <v>42928</v>
      </c>
      <c r="C505" s="186">
        <v>0.88336428571428571</v>
      </c>
      <c r="E505" s="41">
        <v>2.2999999999999998</v>
      </c>
      <c r="F505" s="41">
        <v>-8</v>
      </c>
      <c r="G505" s="41">
        <v>0</v>
      </c>
      <c r="H505" s="35">
        <v>203.17378571428569</v>
      </c>
      <c r="I505" s="26"/>
      <c r="J505" s="41">
        <v>6.2</v>
      </c>
      <c r="K505" s="41">
        <v>0</v>
      </c>
      <c r="L505" s="41">
        <v>1.6393442622950829</v>
      </c>
      <c r="M505" s="41">
        <v>547.68585714285723</v>
      </c>
      <c r="N505" s="26"/>
      <c r="O505" s="41">
        <v>1.8</v>
      </c>
      <c r="P505" s="41">
        <v>-14.285714285714292</v>
      </c>
      <c r="Q505" s="41">
        <v>-18.181818181818187</v>
      </c>
      <c r="R505" s="41">
        <v>159.00557142857144</v>
      </c>
      <c r="T505" s="41">
        <v>4.5</v>
      </c>
      <c r="U505" s="41">
        <v>0</v>
      </c>
      <c r="V505" s="41">
        <v>4.6511627906976827</v>
      </c>
      <c r="W505" s="41">
        <v>397.51392857142855</v>
      </c>
    </row>
    <row r="506" spans="1:23">
      <c r="A506" s="166">
        <f t="shared" ref="A506:B506" si="247">(A505+7)</f>
        <v>42939</v>
      </c>
      <c r="B506" s="165">
        <f t="shared" si="247"/>
        <v>42935</v>
      </c>
      <c r="C506" s="186">
        <v>0.88705857142857136</v>
      </c>
      <c r="E506" s="41">
        <v>2.2999999999999998</v>
      </c>
      <c r="F506" s="41">
        <v>0</v>
      </c>
      <c r="G506" s="41">
        <v>9.5238095238095184</v>
      </c>
      <c r="H506" s="35">
        <v>204.02347142857141</v>
      </c>
      <c r="I506" s="26"/>
      <c r="J506" s="41">
        <v>6.2</v>
      </c>
      <c r="K506" s="41">
        <v>0</v>
      </c>
      <c r="L506" s="41">
        <v>3.3333333333333428</v>
      </c>
      <c r="M506" s="41">
        <v>549.97631428571424</v>
      </c>
      <c r="N506" s="26"/>
      <c r="O506" s="41">
        <v>1.8</v>
      </c>
      <c r="P506" s="41">
        <v>0</v>
      </c>
      <c r="Q506" s="41">
        <v>-10</v>
      </c>
      <c r="R506" s="41">
        <v>159.67054285714283</v>
      </c>
      <c r="T506" s="41">
        <v>4.5</v>
      </c>
      <c r="U506" s="41">
        <v>0</v>
      </c>
      <c r="V506" s="41">
        <v>7.1428571428571388</v>
      </c>
      <c r="W506" s="41">
        <v>399.17635714285711</v>
      </c>
    </row>
    <row r="507" spans="1:23">
      <c r="A507" s="166">
        <f t="shared" ref="A507:B507" si="248">(A506+7)</f>
        <v>42946</v>
      </c>
      <c r="B507" s="165">
        <f t="shared" si="248"/>
        <v>42942</v>
      </c>
      <c r="C507" s="186">
        <v>0.89392000000000016</v>
      </c>
      <c r="E507" s="41">
        <v>2.2000000000000002</v>
      </c>
      <c r="F507" s="41">
        <v>-4.347826086956502</v>
      </c>
      <c r="G507" s="41">
        <v>4.7619047619047734</v>
      </c>
      <c r="H507" s="35">
        <v>196.66240000000005</v>
      </c>
      <c r="I507" s="26"/>
      <c r="J507" s="41">
        <v>6.2</v>
      </c>
      <c r="K507" s="41">
        <v>0</v>
      </c>
      <c r="L507" s="41">
        <v>3.3333333333333428</v>
      </c>
      <c r="M507" s="41">
        <v>554.23040000000015</v>
      </c>
      <c r="N507" s="26"/>
      <c r="O507" s="41">
        <v>1.7</v>
      </c>
      <c r="P507" s="41">
        <v>-5.5555555555555571</v>
      </c>
      <c r="Q507" s="41">
        <v>-15</v>
      </c>
      <c r="R507" s="41">
        <v>151.96640000000002</v>
      </c>
      <c r="T507" s="41">
        <v>4.5</v>
      </c>
      <c r="U507" s="41">
        <v>0</v>
      </c>
      <c r="V507" s="41">
        <v>7.1428571428571388</v>
      </c>
      <c r="W507" s="41">
        <v>402.26400000000007</v>
      </c>
    </row>
    <row r="508" spans="1:23">
      <c r="A508" s="166">
        <f t="shared" ref="A508:B508" si="249">(A507+7)</f>
        <v>42953</v>
      </c>
      <c r="B508" s="165">
        <f t="shared" si="249"/>
        <v>42949</v>
      </c>
      <c r="C508" s="186">
        <v>0.89818714285714296</v>
      </c>
      <c r="E508" s="41">
        <v>2.2000000000000002</v>
      </c>
      <c r="F508" s="41">
        <v>0</v>
      </c>
      <c r="G508" s="41">
        <v>4.7619047619047734</v>
      </c>
      <c r="H508" s="35">
        <v>197.60117142857149</v>
      </c>
      <c r="I508" s="26"/>
      <c r="J508" s="41">
        <v>6.2</v>
      </c>
      <c r="K508" s="41">
        <v>0</v>
      </c>
      <c r="L508" s="41">
        <v>3.3333333333333428</v>
      </c>
      <c r="M508" s="41">
        <v>556.87602857142861</v>
      </c>
      <c r="N508" s="26"/>
      <c r="O508" s="41">
        <v>1.7</v>
      </c>
      <c r="P508" s="41">
        <v>0</v>
      </c>
      <c r="Q508" s="41">
        <v>-15</v>
      </c>
      <c r="R508" s="41">
        <v>152.69181428571429</v>
      </c>
      <c r="T508" s="41">
        <v>4.5</v>
      </c>
      <c r="U508" s="41">
        <v>0</v>
      </c>
      <c r="V508" s="41">
        <v>7.1428571428571388</v>
      </c>
      <c r="W508" s="41">
        <v>404.18421428571429</v>
      </c>
    </row>
    <row r="509" spans="1:23">
      <c r="A509" s="166">
        <f t="shared" ref="A509:B509" si="250">(A508+7)</f>
        <v>42960</v>
      </c>
      <c r="B509" s="165">
        <f t="shared" si="250"/>
        <v>42956</v>
      </c>
      <c r="C509" s="186">
        <v>0.90474857142857146</v>
      </c>
      <c r="E509" s="41">
        <v>2.2000000000000002</v>
      </c>
      <c r="F509" s="41">
        <v>0</v>
      </c>
      <c r="G509" s="41">
        <v>4.7619047619047734</v>
      </c>
      <c r="H509" s="35">
        <v>199.04468571428572</v>
      </c>
      <c r="I509" s="26"/>
      <c r="J509" s="41">
        <v>6.2</v>
      </c>
      <c r="K509" s="41">
        <v>0</v>
      </c>
      <c r="L509" s="41">
        <v>3.3333333333333428</v>
      </c>
      <c r="M509" s="41">
        <v>560.94411428571436</v>
      </c>
      <c r="N509" s="26"/>
      <c r="O509" s="41">
        <v>1.7</v>
      </c>
      <c r="P509" s="41">
        <v>0</v>
      </c>
      <c r="Q509" s="41">
        <v>-10.526315789473685</v>
      </c>
      <c r="R509" s="41">
        <v>153.80725714285714</v>
      </c>
      <c r="T509" s="41">
        <v>4.5</v>
      </c>
      <c r="U509" s="41">
        <v>0</v>
      </c>
      <c r="V509" s="41">
        <v>7.1428571428571388</v>
      </c>
      <c r="W509" s="41">
        <v>407.13685714285714</v>
      </c>
    </row>
    <row r="510" spans="1:23">
      <c r="A510" s="166">
        <f t="shared" ref="A510:B510" si="251">(A509+7)</f>
        <v>42967</v>
      </c>
      <c r="B510" s="165">
        <f t="shared" si="251"/>
        <v>42963</v>
      </c>
      <c r="C510" s="186">
        <v>0.90998428571428569</v>
      </c>
      <c r="E510" s="41">
        <v>2.2000000000000002</v>
      </c>
      <c r="F510" s="41">
        <v>0</v>
      </c>
      <c r="G510" s="41">
        <v>4.7619047619047734</v>
      </c>
      <c r="H510" s="35">
        <v>200.19654285714287</v>
      </c>
      <c r="I510" s="26"/>
      <c r="J510" s="41">
        <v>6.2</v>
      </c>
      <c r="K510" s="41">
        <v>0</v>
      </c>
      <c r="L510" s="41">
        <v>3.3333333333333428</v>
      </c>
      <c r="M510" s="41">
        <v>564.19025714285715</v>
      </c>
      <c r="N510" s="26"/>
      <c r="O510" s="41">
        <v>1.7</v>
      </c>
      <c r="P510" s="41">
        <v>0</v>
      </c>
      <c r="Q510" s="41">
        <v>-15</v>
      </c>
      <c r="R510" s="41">
        <v>154.69732857142859</v>
      </c>
      <c r="T510" s="41">
        <v>4.5</v>
      </c>
      <c r="U510" s="41">
        <v>0</v>
      </c>
      <c r="V510" s="41">
        <v>7.1428571428571388</v>
      </c>
      <c r="W510" s="41">
        <v>409.49292857142854</v>
      </c>
    </row>
    <row r="511" spans="1:23">
      <c r="A511" s="166">
        <f t="shared" ref="A511:B511" si="252">(A510+7)</f>
        <v>42974</v>
      </c>
      <c r="B511" s="165">
        <f t="shared" si="252"/>
        <v>42970</v>
      </c>
      <c r="C511" s="186">
        <v>0.91788285714285733</v>
      </c>
      <c r="E511" s="41">
        <v>2.2999999999999998</v>
      </c>
      <c r="F511" s="41">
        <v>4.5454545454545183</v>
      </c>
      <c r="G511" s="41">
        <v>9.5238095238095184</v>
      </c>
      <c r="H511" s="35">
        <v>211.11305714285717</v>
      </c>
      <c r="I511" s="26"/>
      <c r="J511" s="41">
        <v>6.2</v>
      </c>
      <c r="K511" s="41">
        <v>0</v>
      </c>
      <c r="L511" s="41">
        <v>3.3333333333333428</v>
      </c>
      <c r="M511" s="41">
        <v>569.0873714285716</v>
      </c>
      <c r="N511" s="26"/>
      <c r="O511" s="41">
        <v>2</v>
      </c>
      <c r="P511" s="41">
        <v>17.64705882352942</v>
      </c>
      <c r="Q511" s="41">
        <v>0</v>
      </c>
      <c r="R511" s="41">
        <v>183.57657142857147</v>
      </c>
      <c r="T511" s="41">
        <v>4.5</v>
      </c>
      <c r="U511" s="41">
        <v>0</v>
      </c>
      <c r="V511" s="41">
        <v>7.1428571428571388</v>
      </c>
      <c r="W511" s="41">
        <v>413.04728571428581</v>
      </c>
    </row>
    <row r="512" spans="1:23">
      <c r="A512" s="166">
        <f t="shared" ref="A512:B512" si="253">(A511+7)</f>
        <v>42981</v>
      </c>
      <c r="B512" s="165">
        <f t="shared" si="253"/>
        <v>42977</v>
      </c>
      <c r="C512" s="186">
        <v>0.92249285714285723</v>
      </c>
      <c r="E512" s="41">
        <v>2.4</v>
      </c>
      <c r="F512" s="41">
        <v>4.3478260869565162</v>
      </c>
      <c r="G512" s="41">
        <v>14.285714285714278</v>
      </c>
      <c r="H512" s="35">
        <v>221.39828571428572</v>
      </c>
      <c r="I512" s="26"/>
      <c r="J512" s="41">
        <v>6.2</v>
      </c>
      <c r="K512" s="41">
        <v>0</v>
      </c>
      <c r="L512" s="41">
        <v>3.3333333333333428</v>
      </c>
      <c r="M512" s="41">
        <v>571.9455714285715</v>
      </c>
      <c r="N512" s="26"/>
      <c r="O512" s="41">
        <v>2.1</v>
      </c>
      <c r="P512" s="41">
        <v>5</v>
      </c>
      <c r="Q512" s="41">
        <v>5</v>
      </c>
      <c r="R512" s="41">
        <v>193.72350000000003</v>
      </c>
      <c r="T512" s="41">
        <v>4.5999999999999996</v>
      </c>
      <c r="U512" s="41">
        <v>2.2222222222222143</v>
      </c>
      <c r="V512" s="41">
        <v>9.5238095238095184</v>
      </c>
      <c r="W512" s="41">
        <v>424.34671428571431</v>
      </c>
    </row>
    <row r="513" spans="1:23">
      <c r="A513" s="166">
        <f t="shared" ref="A513:B513" si="254">(A512+7)</f>
        <v>42988</v>
      </c>
      <c r="B513" s="165">
        <f t="shared" si="254"/>
        <v>42984</v>
      </c>
      <c r="C513" s="186">
        <v>0.91576714285714289</v>
      </c>
      <c r="E513" s="41">
        <v>2.5</v>
      </c>
      <c r="F513" s="41">
        <v>4.1666666666666714</v>
      </c>
      <c r="G513" s="41">
        <v>13.636363636363626</v>
      </c>
      <c r="H513" s="35">
        <v>228.94178571428574</v>
      </c>
      <c r="I513" s="26"/>
      <c r="J513" s="41">
        <v>6.2</v>
      </c>
      <c r="K513" s="41">
        <v>0</v>
      </c>
      <c r="L513" s="41">
        <v>3.3333333333333428</v>
      </c>
      <c r="M513" s="41">
        <v>567.77562857142868</v>
      </c>
      <c r="N513" s="26"/>
      <c r="O513" s="41">
        <v>2.2000000000000002</v>
      </c>
      <c r="P513" s="41">
        <v>4.7619047619047734</v>
      </c>
      <c r="Q513" s="41">
        <v>4.7619047619047734</v>
      </c>
      <c r="R513" s="41">
        <v>201.46877142857144</v>
      </c>
      <c r="T513" s="41">
        <v>4.8</v>
      </c>
      <c r="U513" s="41">
        <v>4.3478260869565162</v>
      </c>
      <c r="V513" s="41">
        <v>14.285714285714278</v>
      </c>
      <c r="W513" s="41">
        <v>439.56822857142856</v>
      </c>
    </row>
    <row r="514" spans="1:23">
      <c r="A514" s="166">
        <f t="shared" ref="A514:B514" si="255">(A513+7)</f>
        <v>42995</v>
      </c>
      <c r="B514" s="165">
        <f t="shared" si="255"/>
        <v>42991</v>
      </c>
      <c r="C514" s="186">
        <v>0.89624714285714291</v>
      </c>
      <c r="E514" s="41">
        <v>2.5</v>
      </c>
      <c r="F514" s="41">
        <v>0</v>
      </c>
      <c r="G514" s="41">
        <v>19.047619047619051</v>
      </c>
      <c r="H514" s="35">
        <v>224.06178571428575</v>
      </c>
      <c r="I514" s="26"/>
      <c r="J514" s="41">
        <v>6.2</v>
      </c>
      <c r="K514" s="41">
        <v>0</v>
      </c>
      <c r="L514" s="41">
        <v>5.0847457627118473</v>
      </c>
      <c r="M514" s="41">
        <v>555.67322857142858</v>
      </c>
      <c r="N514" s="26"/>
      <c r="O514" s="41">
        <v>2.2000000000000002</v>
      </c>
      <c r="P514" s="41">
        <v>0</v>
      </c>
      <c r="Q514" s="41">
        <v>10.000000000000014</v>
      </c>
      <c r="R514" s="41">
        <v>197.17437142857145</v>
      </c>
      <c r="T514" s="41">
        <v>4.5999999999999996</v>
      </c>
      <c r="U514" s="41">
        <v>-4.1666666666666714</v>
      </c>
      <c r="V514" s="41">
        <v>12.195121951219519</v>
      </c>
      <c r="W514" s="41">
        <v>412.2736857142857</v>
      </c>
    </row>
    <row r="515" spans="1:23">
      <c r="A515" s="166">
        <f t="shared" ref="A515:B515" si="256">(A514+7)</f>
        <v>43002</v>
      </c>
      <c r="B515" s="165">
        <f t="shared" si="256"/>
        <v>42998</v>
      </c>
      <c r="C515" s="186">
        <v>0.88038285714285713</v>
      </c>
      <c r="E515" s="41">
        <v>2.6</v>
      </c>
      <c r="F515" s="41">
        <v>4</v>
      </c>
      <c r="G515" s="41">
        <v>8.3333333333333428</v>
      </c>
      <c r="H515" s="35">
        <v>228.89954285714285</v>
      </c>
      <c r="I515" s="26"/>
      <c r="J515" s="41">
        <v>6.1</v>
      </c>
      <c r="K515" s="41">
        <v>-1.6129032258064626</v>
      </c>
      <c r="L515" s="41">
        <v>1.6666666666666572</v>
      </c>
      <c r="M515" s="41">
        <v>537.03354285714283</v>
      </c>
      <c r="N515" s="26"/>
      <c r="O515" s="41">
        <v>2.2000000000000002</v>
      </c>
      <c r="P515" s="41">
        <v>0</v>
      </c>
      <c r="Q515" s="41">
        <v>-4.347826086956502</v>
      </c>
      <c r="R515" s="41">
        <v>193.6842285714286</v>
      </c>
      <c r="T515" s="41">
        <v>4.7</v>
      </c>
      <c r="U515" s="41">
        <v>2.1739130434782652</v>
      </c>
      <c r="V515" s="41">
        <v>11.904761904761912</v>
      </c>
      <c r="W515" s="41">
        <v>413.77994285714283</v>
      </c>
    </row>
    <row r="516" spans="1:23">
      <c r="A516" s="166">
        <f t="shared" ref="A516:B516" si="257">(A515+7)</f>
        <v>43009</v>
      </c>
      <c r="B516" s="165">
        <f t="shared" si="257"/>
        <v>43005</v>
      </c>
      <c r="C516" s="186">
        <v>0.87917714285714277</v>
      </c>
      <c r="E516" s="41">
        <v>2.8</v>
      </c>
      <c r="F516" s="41">
        <v>7.6923076923076934</v>
      </c>
      <c r="G516" s="41">
        <v>21.739130434782624</v>
      </c>
      <c r="H516" s="35">
        <v>246.16959999999995</v>
      </c>
      <c r="I516" s="26"/>
      <c r="J516" s="41">
        <v>6.1</v>
      </c>
      <c r="K516" s="41">
        <v>0</v>
      </c>
      <c r="L516" s="41">
        <v>3.3898305084745743</v>
      </c>
      <c r="M516" s="41">
        <v>536.29805714285703</v>
      </c>
      <c r="N516" s="26"/>
      <c r="O516" s="41">
        <v>2.4</v>
      </c>
      <c r="P516" s="41">
        <v>9.0909090909090793</v>
      </c>
      <c r="Q516" s="41">
        <v>9.0909090909090793</v>
      </c>
      <c r="R516" s="41">
        <v>211.00251428571423</v>
      </c>
      <c r="T516" s="41">
        <v>4.7</v>
      </c>
      <c r="U516" s="41">
        <v>0</v>
      </c>
      <c r="V516" s="41">
        <v>14.634146341463435</v>
      </c>
      <c r="W516" s="41">
        <v>413.21325714285717</v>
      </c>
    </row>
    <row r="517" spans="1:23">
      <c r="A517" s="166">
        <f t="shared" ref="A517:B517" si="258">(A516+7)</f>
        <v>43016</v>
      </c>
      <c r="B517" s="165">
        <f t="shared" si="258"/>
        <v>43012</v>
      </c>
      <c r="C517" s="186">
        <v>0.88911428571428563</v>
      </c>
      <c r="E517" s="41">
        <v>2.8</v>
      </c>
      <c r="F517" s="41">
        <v>0</v>
      </c>
      <c r="G517" s="41">
        <v>11.999999999999986</v>
      </c>
      <c r="H517" s="35">
        <v>248.95199999999997</v>
      </c>
      <c r="I517" s="26"/>
      <c r="J517" s="41">
        <v>6.1</v>
      </c>
      <c r="K517" s="41">
        <v>0</v>
      </c>
      <c r="L517" s="41">
        <v>3.3898305084745743</v>
      </c>
      <c r="M517" s="41">
        <v>542.35971428571418</v>
      </c>
      <c r="N517" s="26"/>
      <c r="O517" s="41">
        <v>2.4</v>
      </c>
      <c r="P517" s="41">
        <v>0</v>
      </c>
      <c r="Q517" s="41">
        <v>0</v>
      </c>
      <c r="R517" s="41">
        <v>213.38742857142856</v>
      </c>
      <c r="T517" s="41">
        <v>4.7</v>
      </c>
      <c r="U517" s="41">
        <v>0</v>
      </c>
      <c r="V517" s="41">
        <v>14.634146341463435</v>
      </c>
      <c r="W517" s="41">
        <v>417.88371428571429</v>
      </c>
    </row>
    <row r="518" spans="1:23">
      <c r="A518" s="166">
        <f t="shared" ref="A518:B518" si="259">(A517+7)</f>
        <v>43023</v>
      </c>
      <c r="B518" s="165">
        <f t="shared" si="259"/>
        <v>43019</v>
      </c>
      <c r="C518" s="186">
        <v>0.89435000000000009</v>
      </c>
      <c r="E518" s="41">
        <v>2.8</v>
      </c>
      <c r="F518" s="41">
        <v>0</v>
      </c>
      <c r="G518" s="41">
        <v>-3.448275862068968</v>
      </c>
      <c r="H518" s="35">
        <v>250.41800000000003</v>
      </c>
      <c r="I518" s="26"/>
      <c r="J518" s="41">
        <v>5.9</v>
      </c>
      <c r="K518" s="41">
        <v>-3.2786885245901516</v>
      </c>
      <c r="L518" s="41">
        <v>0</v>
      </c>
      <c r="M518" s="41">
        <v>527.66650000000016</v>
      </c>
      <c r="N518" s="26"/>
      <c r="O518" s="41">
        <v>2.4</v>
      </c>
      <c r="P518" s="41">
        <v>0</v>
      </c>
      <c r="Q518" s="41">
        <v>-14.285714285714278</v>
      </c>
      <c r="R518" s="41">
        <v>214.64400000000001</v>
      </c>
      <c r="T518" s="41">
        <v>4.5</v>
      </c>
      <c r="U518" s="41">
        <v>-4.2553191489361808</v>
      </c>
      <c r="V518" s="41">
        <v>9.7560975609756184</v>
      </c>
      <c r="W518" s="41">
        <v>402.45750000000004</v>
      </c>
    </row>
    <row r="519" spans="1:23">
      <c r="A519" s="166">
        <f t="shared" ref="A519:B519" si="260">(A518+7)</f>
        <v>43030</v>
      </c>
      <c r="B519" s="165">
        <f t="shared" si="260"/>
        <v>43026</v>
      </c>
      <c r="C519" s="186">
        <v>0.89317857142857149</v>
      </c>
      <c r="E519" s="41">
        <v>2.8</v>
      </c>
      <c r="F519" s="41">
        <v>0</v>
      </c>
      <c r="G519" s="41">
        <v>3.7037037037036953</v>
      </c>
      <c r="H519" s="35">
        <v>250.09</v>
      </c>
      <c r="I519" s="26"/>
      <c r="J519" s="41">
        <v>5.9</v>
      </c>
      <c r="K519" s="41">
        <v>0</v>
      </c>
      <c r="L519" s="41">
        <v>0</v>
      </c>
      <c r="M519" s="41">
        <v>526.97535714285721</v>
      </c>
      <c r="N519" s="26"/>
      <c r="O519" s="41">
        <v>2.4</v>
      </c>
      <c r="P519" s="41">
        <v>0</v>
      </c>
      <c r="Q519" s="41">
        <v>-7.6923076923076934</v>
      </c>
      <c r="R519" s="41">
        <v>214.36285714285717</v>
      </c>
      <c r="T519" s="41">
        <v>4.5</v>
      </c>
      <c r="U519" s="41">
        <v>0</v>
      </c>
      <c r="V519" s="41">
        <v>9.7560975609756184</v>
      </c>
      <c r="W519" s="41">
        <v>401.93035714285719</v>
      </c>
    </row>
    <row r="520" spans="1:23">
      <c r="A520" s="166">
        <f t="shared" ref="A520:B520" si="261">(A519+7)</f>
        <v>43037</v>
      </c>
      <c r="B520" s="165">
        <f t="shared" si="261"/>
        <v>43033</v>
      </c>
      <c r="C520" s="186">
        <v>0.89024999999999999</v>
      </c>
      <c r="E520" s="41">
        <v>2.9</v>
      </c>
      <c r="F520" s="41">
        <v>3.5714285714285836</v>
      </c>
      <c r="G520" s="41">
        <v>26.08695652173914</v>
      </c>
      <c r="H520" s="35">
        <v>258.17250000000001</v>
      </c>
      <c r="I520" s="26"/>
      <c r="J520" s="41">
        <v>6.1</v>
      </c>
      <c r="K520" s="41">
        <v>3.3898305084745743</v>
      </c>
      <c r="L520" s="41">
        <v>7.0175438596491233</v>
      </c>
      <c r="M520" s="41">
        <v>543.0524999999999</v>
      </c>
      <c r="N520" s="26"/>
      <c r="O520" s="41">
        <v>2.5</v>
      </c>
      <c r="P520" s="41">
        <v>4.1666666666666714</v>
      </c>
      <c r="Q520" s="41">
        <v>13.636363636363626</v>
      </c>
      <c r="R520" s="41">
        <v>222.5625</v>
      </c>
      <c r="T520" s="41">
        <v>4.7</v>
      </c>
      <c r="U520" s="41">
        <v>4.4444444444444571</v>
      </c>
      <c r="V520" s="41">
        <v>20.512820512820525</v>
      </c>
      <c r="W520" s="41">
        <v>418.41749999999996</v>
      </c>
    </row>
    <row r="521" spans="1:23">
      <c r="A521" s="166">
        <f t="shared" ref="A521:B521" si="262">(A520+7)</f>
        <v>43044</v>
      </c>
      <c r="B521" s="165">
        <f t="shared" si="262"/>
        <v>43040</v>
      </c>
      <c r="C521" s="186">
        <v>0.88340999999999981</v>
      </c>
      <c r="E521" s="41">
        <v>3</v>
      </c>
      <c r="F521" s="41">
        <v>3.448275862068968</v>
      </c>
      <c r="G521" s="41">
        <v>20</v>
      </c>
      <c r="H521" s="35">
        <v>265.02299999999997</v>
      </c>
      <c r="I521" s="26"/>
      <c r="J521" s="41">
        <v>6.1</v>
      </c>
      <c r="K521" s="41">
        <v>0</v>
      </c>
      <c r="L521" s="41">
        <v>7.0175438596491233</v>
      </c>
      <c r="M521" s="41">
        <v>538.88009999999986</v>
      </c>
      <c r="N521" s="26"/>
      <c r="O521" s="41">
        <v>2.6</v>
      </c>
      <c r="P521" s="41">
        <v>4</v>
      </c>
      <c r="Q521" s="41">
        <v>8.3333333333333428</v>
      </c>
      <c r="R521" s="41">
        <v>229.68659999999997</v>
      </c>
      <c r="T521" s="41">
        <v>4.7</v>
      </c>
      <c r="U521" s="41">
        <v>0</v>
      </c>
      <c r="V521" s="41">
        <v>20.512820512820525</v>
      </c>
      <c r="W521" s="41">
        <v>415.20269999999994</v>
      </c>
    </row>
    <row r="522" spans="1:23">
      <c r="A522" s="166">
        <f t="shared" ref="A522:B522" si="263">(A521+7)</f>
        <v>43051</v>
      </c>
      <c r="B522" s="165">
        <f t="shared" si="263"/>
        <v>43047</v>
      </c>
      <c r="C522" s="186">
        <v>0.88447000000000009</v>
      </c>
      <c r="E522" s="41">
        <v>3.2</v>
      </c>
      <c r="F522" s="41">
        <v>6.6666666666666714</v>
      </c>
      <c r="G522" s="41">
        <v>10.34482758620689</v>
      </c>
      <c r="H522" s="35">
        <v>283.03040000000004</v>
      </c>
      <c r="I522" s="26"/>
      <c r="J522" s="41">
        <v>6.1</v>
      </c>
      <c r="K522" s="41">
        <v>0</v>
      </c>
      <c r="L522" s="41">
        <v>3.3898305084745743</v>
      </c>
      <c r="M522" s="41">
        <v>539.52670000000001</v>
      </c>
      <c r="N522" s="26"/>
      <c r="O522" s="41">
        <v>2.8</v>
      </c>
      <c r="P522" s="41">
        <v>7.6923076923076934</v>
      </c>
      <c r="Q522" s="41">
        <v>0</v>
      </c>
      <c r="R522" s="41">
        <v>247.65160000000003</v>
      </c>
      <c r="T522" s="41">
        <v>4.7</v>
      </c>
      <c r="U522" s="41">
        <v>0</v>
      </c>
      <c r="V522" s="41">
        <v>14.634146341463435</v>
      </c>
      <c r="W522" s="41">
        <v>415.70090000000005</v>
      </c>
    </row>
    <row r="523" spans="1:23">
      <c r="A523" s="166">
        <f t="shared" ref="A523:B523" si="264">(A522+7)</f>
        <v>43058</v>
      </c>
      <c r="B523" s="165">
        <f t="shared" si="264"/>
        <v>43054</v>
      </c>
      <c r="C523" s="186">
        <v>0.89262285714285716</v>
      </c>
      <c r="E523" s="41">
        <v>3.3</v>
      </c>
      <c r="F523" s="41">
        <v>3.1249999999999716</v>
      </c>
      <c r="G523" s="41">
        <v>17.857142857142861</v>
      </c>
      <c r="H523" s="35">
        <v>294.56554285714287</v>
      </c>
      <c r="I523" s="26"/>
      <c r="J523" s="41">
        <v>6.1</v>
      </c>
      <c r="K523" s="41">
        <v>0</v>
      </c>
      <c r="L523" s="41">
        <v>8.9285714285714164</v>
      </c>
      <c r="M523" s="41">
        <v>544.49994285714286</v>
      </c>
      <c r="N523" s="26"/>
      <c r="O523" s="41">
        <v>3</v>
      </c>
      <c r="P523" s="41">
        <v>7.1428571428571388</v>
      </c>
      <c r="Q523" s="41">
        <v>11.1111111111111</v>
      </c>
      <c r="R523" s="41">
        <v>267.78685714285712</v>
      </c>
      <c r="T523" s="41">
        <v>4.7</v>
      </c>
      <c r="U523" s="41">
        <v>0</v>
      </c>
      <c r="V523" s="41">
        <v>23.684210526315795</v>
      </c>
      <c r="W523" s="41">
        <v>419.53274285714286</v>
      </c>
    </row>
    <row r="524" spans="1:23">
      <c r="A524" s="166">
        <f t="shared" ref="A524:B524" si="265">(A523+7)</f>
        <v>43065</v>
      </c>
      <c r="B524" s="165">
        <f t="shared" si="265"/>
        <v>43061</v>
      </c>
      <c r="C524" s="186">
        <v>0.88982571428571411</v>
      </c>
      <c r="E524" s="41">
        <v>3</v>
      </c>
      <c r="F524" s="41">
        <v>-9.0909090909090793</v>
      </c>
      <c r="G524" s="41">
        <v>11.1111111111111</v>
      </c>
      <c r="H524" s="35">
        <v>266.9477142857142</v>
      </c>
      <c r="I524" s="26"/>
      <c r="J524" s="41">
        <v>6</v>
      </c>
      <c r="K524" s="41">
        <v>-1.6393442622950687</v>
      </c>
      <c r="L524" s="41">
        <v>7.1428571428571388</v>
      </c>
      <c r="M524" s="41">
        <v>533.8954285714284</v>
      </c>
      <c r="N524" s="26"/>
      <c r="O524" s="41">
        <v>2.7</v>
      </c>
      <c r="P524" s="41">
        <v>-10</v>
      </c>
      <c r="Q524" s="41">
        <v>3.8461538461538538</v>
      </c>
      <c r="R524" s="41">
        <v>240.25294285714281</v>
      </c>
      <c r="T524" s="41">
        <v>4.5999999999999996</v>
      </c>
      <c r="U524" s="41">
        <v>-2.1276595744680975</v>
      </c>
      <c r="V524" s="41">
        <v>21.05263157894737</v>
      </c>
      <c r="W524" s="41">
        <v>409.31982857142845</v>
      </c>
    </row>
    <row r="525" spans="1:23">
      <c r="A525" s="166">
        <f t="shared" ref="A525:B525" si="266">(A524+7)</f>
        <v>43072</v>
      </c>
      <c r="B525" s="165">
        <f t="shared" si="266"/>
        <v>43068</v>
      </c>
      <c r="C525" s="186">
        <v>0.88648714285714281</v>
      </c>
      <c r="E525" s="41">
        <v>3</v>
      </c>
      <c r="F525" s="41">
        <v>0</v>
      </c>
      <c r="G525" s="41">
        <v>11.1111111111111</v>
      </c>
      <c r="H525" s="35">
        <v>265.94614285714283</v>
      </c>
      <c r="I525" s="26"/>
      <c r="J525" s="41">
        <v>5.9</v>
      </c>
      <c r="K525" s="41">
        <v>-1.6666666666666572</v>
      </c>
      <c r="L525" s="41">
        <v>5.3571428571428612</v>
      </c>
      <c r="M525" s="41">
        <v>523.02741428571426</v>
      </c>
      <c r="N525" s="26"/>
      <c r="O525" s="41">
        <v>2.7</v>
      </c>
      <c r="P525" s="41">
        <v>0</v>
      </c>
      <c r="Q525" s="41">
        <v>3.8461538461538538</v>
      </c>
      <c r="R525" s="41">
        <v>239.35152857142859</v>
      </c>
      <c r="T525" s="41">
        <v>4.5</v>
      </c>
      <c r="U525" s="41">
        <v>-2.173913043478251</v>
      </c>
      <c r="V525" s="41">
        <v>18.421052631578959</v>
      </c>
      <c r="W525" s="41">
        <v>398.91921428571425</v>
      </c>
    </row>
    <row r="526" spans="1:23">
      <c r="A526" s="166">
        <f t="shared" ref="A526:B526" si="267">(A525+7)</f>
        <v>43079</v>
      </c>
      <c r="B526" s="165">
        <f t="shared" si="267"/>
        <v>43075</v>
      </c>
      <c r="C526" s="186">
        <v>0.87925142857142868</v>
      </c>
      <c r="E526" s="41">
        <v>3</v>
      </c>
      <c r="F526" s="41">
        <v>0</v>
      </c>
      <c r="G526" s="41">
        <v>11.1111111111111</v>
      </c>
      <c r="H526" s="35">
        <v>263.77542857142862</v>
      </c>
      <c r="I526" s="26"/>
      <c r="J526" s="41">
        <v>5.9</v>
      </c>
      <c r="K526" s="41">
        <v>0</v>
      </c>
      <c r="L526" s="41">
        <v>5.3571428571428612</v>
      </c>
      <c r="M526" s="41">
        <v>518.75834285714302</v>
      </c>
      <c r="N526" s="26"/>
      <c r="O526" s="41">
        <v>2.7</v>
      </c>
      <c r="P526" s="41">
        <v>0</v>
      </c>
      <c r="Q526" s="41">
        <v>3.8461538461538538</v>
      </c>
      <c r="R526" s="41">
        <v>237.39788571428576</v>
      </c>
      <c r="T526" s="41">
        <v>4.5</v>
      </c>
      <c r="U526" s="41">
        <v>0</v>
      </c>
      <c r="V526" s="41">
        <v>18.421052631578959</v>
      </c>
      <c r="W526" s="41">
        <v>395.66314285714293</v>
      </c>
    </row>
    <row r="527" spans="1:23">
      <c r="A527" s="166">
        <f t="shared" ref="A527:B527" si="268">(A526+7)</f>
        <v>43086</v>
      </c>
      <c r="B527" s="165">
        <f t="shared" si="268"/>
        <v>43082</v>
      </c>
      <c r="C527" s="186">
        <v>0.88059571428571437</v>
      </c>
      <c r="E527" s="41">
        <v>2.9</v>
      </c>
      <c r="F527" s="41">
        <v>-3.3333333333333286</v>
      </c>
      <c r="G527" s="41">
        <v>7.4074074074073906</v>
      </c>
      <c r="H527" s="35">
        <v>255.37275714285715</v>
      </c>
      <c r="I527" s="26"/>
      <c r="J527" s="41">
        <v>5.9</v>
      </c>
      <c r="K527" s="41">
        <v>0</v>
      </c>
      <c r="L527" s="41">
        <v>3.5087719298245759</v>
      </c>
      <c r="M527" s="41">
        <v>519.55147142857152</v>
      </c>
      <c r="N527" s="26"/>
      <c r="O527" s="41">
        <v>2.6</v>
      </c>
      <c r="P527" s="41">
        <v>-3.7037037037037095</v>
      </c>
      <c r="Q527" s="41">
        <v>0</v>
      </c>
      <c r="R527" s="41">
        <v>228.95488571428575</v>
      </c>
      <c r="T527" s="41">
        <v>4.5</v>
      </c>
      <c r="U527" s="41">
        <v>0</v>
      </c>
      <c r="V527" s="41">
        <v>18.421052631578959</v>
      </c>
      <c r="W527" s="41">
        <v>396.26807142857149</v>
      </c>
    </row>
    <row r="528" spans="1:23">
      <c r="A528" s="166">
        <f t="shared" ref="A528:B529" si="269">(A527+7)</f>
        <v>43093</v>
      </c>
      <c r="B528" s="165">
        <f t="shared" si="269"/>
        <v>43089</v>
      </c>
      <c r="C528" s="186">
        <v>0.88454285714285708</v>
      </c>
      <c r="E528" s="41">
        <v>2.9</v>
      </c>
      <c r="F528" s="41">
        <v>0</v>
      </c>
      <c r="G528" s="41">
        <v>26.08695652173914</v>
      </c>
      <c r="H528" s="35">
        <v>256.51742857142852</v>
      </c>
      <c r="I528" s="26"/>
      <c r="J528" s="41">
        <v>5.9</v>
      </c>
      <c r="K528" s="41">
        <v>0</v>
      </c>
      <c r="L528" s="41">
        <v>0</v>
      </c>
      <c r="M528" s="41">
        <v>521.88028571428572</v>
      </c>
      <c r="N528" s="26"/>
      <c r="O528" s="41">
        <v>2.6</v>
      </c>
      <c r="P528" s="41">
        <v>0</v>
      </c>
      <c r="Q528" s="41">
        <v>18.181818181818159</v>
      </c>
      <c r="R528" s="41">
        <v>229.98114285714286</v>
      </c>
      <c r="T528" s="41">
        <v>4.5</v>
      </c>
      <c r="U528" s="41">
        <v>0</v>
      </c>
      <c r="V528" s="41">
        <v>12.5</v>
      </c>
      <c r="W528" s="41">
        <v>398.04428571428565</v>
      </c>
    </row>
    <row r="529" spans="1:25">
      <c r="A529" s="166">
        <f t="shared" si="269"/>
        <v>43100</v>
      </c>
      <c r="B529" s="165">
        <f t="shared" si="269"/>
        <v>43096</v>
      </c>
      <c r="C529" s="186">
        <v>0.88644428571428568</v>
      </c>
      <c r="E529" s="41">
        <v>2.5</v>
      </c>
      <c r="F529" s="41">
        <v>-13.793103448275858</v>
      </c>
      <c r="G529" s="41">
        <v>8.6956521739130608</v>
      </c>
      <c r="H529" s="35">
        <v>221.61107142857142</v>
      </c>
      <c r="I529" s="26"/>
      <c r="J529" s="41">
        <v>6.2</v>
      </c>
      <c r="K529" s="41">
        <v>5.0847457627118473</v>
      </c>
      <c r="L529" s="41">
        <v>5.0847457627118473</v>
      </c>
      <c r="M529" s="41">
        <v>549.59545714285719</v>
      </c>
      <c r="N529" s="26"/>
      <c r="O529" s="41">
        <v>2.2999999999999998</v>
      </c>
      <c r="P529" s="41">
        <v>-11.538461538461547</v>
      </c>
      <c r="Q529" s="41">
        <v>4.5454545454545183</v>
      </c>
      <c r="R529" s="41">
        <v>203.88218571428573</v>
      </c>
      <c r="T529" s="41">
        <v>4.9000000000000004</v>
      </c>
      <c r="U529" s="41">
        <v>8.8888888888888999</v>
      </c>
      <c r="V529" s="41">
        <v>22.500000000000014</v>
      </c>
      <c r="W529" s="41">
        <v>434.35769999999997</v>
      </c>
    </row>
    <row r="530" spans="1:25">
      <c r="A530" s="166">
        <f t="shared" ref="A530:B530" si="270">(A529+7)</f>
        <v>43107</v>
      </c>
      <c r="B530" s="165">
        <f t="shared" si="270"/>
        <v>43103</v>
      </c>
      <c r="C530" s="186">
        <v>0.88844000000000001</v>
      </c>
      <c r="E530" s="41">
        <v>2.6</v>
      </c>
      <c r="F530" s="41">
        <v>4</v>
      </c>
      <c r="G530" s="41">
        <v>8.3333333333333428</v>
      </c>
      <c r="H530" s="35">
        <v>230.99440000000001</v>
      </c>
      <c r="I530" s="26"/>
      <c r="J530" s="41">
        <v>6.2</v>
      </c>
      <c r="K530" s="41">
        <v>0</v>
      </c>
      <c r="L530" s="41">
        <v>5.0847457627118473</v>
      </c>
      <c r="M530" s="41">
        <v>550.83280000000002</v>
      </c>
      <c r="N530" s="26"/>
      <c r="O530" s="41">
        <v>2.4</v>
      </c>
      <c r="P530" s="41">
        <v>4.3478260869565162</v>
      </c>
      <c r="Q530" s="41">
        <v>4.3478260869565162</v>
      </c>
      <c r="R530" s="41">
        <v>213.22559999999999</v>
      </c>
      <c r="T530" s="41">
        <v>4.9000000000000004</v>
      </c>
      <c r="U530" s="41">
        <v>0</v>
      </c>
      <c r="V530" s="41">
        <v>22.500000000000014</v>
      </c>
      <c r="W530" s="41">
        <v>435.33560000000006</v>
      </c>
    </row>
    <row r="531" spans="1:25">
      <c r="A531" s="166">
        <f t="shared" ref="A531:B531" si="271">(A530+7)</f>
        <v>43114</v>
      </c>
      <c r="B531" s="165">
        <f t="shared" si="271"/>
        <v>43110</v>
      </c>
      <c r="C531" s="186">
        <v>0.8875385714285714</v>
      </c>
      <c r="E531" s="41">
        <v>2.5</v>
      </c>
      <c r="F531" s="41">
        <v>-3.8461538461538538</v>
      </c>
      <c r="G531" s="41">
        <v>-10.714285714285708</v>
      </c>
      <c r="H531" s="35">
        <v>221.88464285714286</v>
      </c>
      <c r="I531" s="26"/>
      <c r="J531" s="41">
        <v>6</v>
      </c>
      <c r="K531" s="41">
        <v>-3.225806451612911</v>
      </c>
      <c r="L531" s="41">
        <v>1.6949152542372872</v>
      </c>
      <c r="M531" s="41">
        <v>532.52314285714283</v>
      </c>
      <c r="N531" s="26"/>
      <c r="O531" s="41">
        <v>2.4</v>
      </c>
      <c r="P531" s="41">
        <v>0</v>
      </c>
      <c r="Q531" s="41">
        <v>-11.111111111111114</v>
      </c>
      <c r="R531" s="41">
        <v>213.00925714285714</v>
      </c>
      <c r="T531" s="41">
        <v>4.7</v>
      </c>
      <c r="U531" s="41">
        <v>-4.0816326530612344</v>
      </c>
      <c r="V531" s="41">
        <v>17.5</v>
      </c>
      <c r="W531" s="41">
        <v>417.14312857142863</v>
      </c>
    </row>
    <row r="532" spans="1:25">
      <c r="A532" s="166">
        <f t="shared" ref="A532:B532" si="272">(A531+7)</f>
        <v>43121</v>
      </c>
      <c r="B532" s="165">
        <f t="shared" si="272"/>
        <v>43117</v>
      </c>
      <c r="C532" s="186">
        <v>0.8862742857142859</v>
      </c>
      <c r="E532" s="41">
        <v>2.5</v>
      </c>
      <c r="F532" s="41">
        <v>0</v>
      </c>
      <c r="G532" s="41">
        <v>-16.666666666666657</v>
      </c>
      <c r="H532" s="35">
        <v>221.56857142857146</v>
      </c>
      <c r="I532" s="26"/>
      <c r="J532" s="41">
        <v>5.9</v>
      </c>
      <c r="K532" s="41">
        <v>-1.6666666666666572</v>
      </c>
      <c r="L532" s="41">
        <v>0</v>
      </c>
      <c r="M532" s="41">
        <v>522.90182857142872</v>
      </c>
      <c r="N532" s="26"/>
      <c r="O532" s="41">
        <v>2.4</v>
      </c>
      <c r="P532" s="41">
        <v>0</v>
      </c>
      <c r="Q532" s="41">
        <v>-17.241379310344826</v>
      </c>
      <c r="R532" s="41">
        <v>212.70582857142858</v>
      </c>
      <c r="T532" s="41">
        <v>4.5999999999999996</v>
      </c>
      <c r="U532" s="41">
        <v>-2.1276595744680975</v>
      </c>
      <c r="V532" s="41">
        <v>14.999999999999986</v>
      </c>
      <c r="W532" s="41">
        <v>407.68617142857153</v>
      </c>
    </row>
    <row r="533" spans="1:25">
      <c r="A533" s="166">
        <f t="shared" ref="A533:B533" si="273">(A532+7)</f>
        <v>43128</v>
      </c>
      <c r="B533" s="165">
        <f t="shared" si="273"/>
        <v>43124</v>
      </c>
      <c r="C533" s="186">
        <v>0.87595857142857159</v>
      </c>
      <c r="E533" s="41">
        <v>2.4</v>
      </c>
      <c r="F533" s="41">
        <v>-4</v>
      </c>
      <c r="G533" s="41">
        <v>-22.58064516129032</v>
      </c>
      <c r="H533" s="35">
        <v>210.23005714285716</v>
      </c>
      <c r="I533" s="26"/>
      <c r="J533" s="41">
        <v>5.8</v>
      </c>
      <c r="K533" s="41">
        <v>-1.6949152542373014</v>
      </c>
      <c r="L533" s="41">
        <v>1.7543859649122595</v>
      </c>
      <c r="M533" s="41">
        <v>508.05597142857152</v>
      </c>
      <c r="N533" s="26"/>
      <c r="O533" s="41">
        <v>2.2999999999999998</v>
      </c>
      <c r="P533" s="41">
        <v>-4.1666666666666714</v>
      </c>
      <c r="Q533" s="41">
        <v>-23.333333333333343</v>
      </c>
      <c r="R533" s="41">
        <v>201.47047142857147</v>
      </c>
      <c r="T533" s="41">
        <v>4.5</v>
      </c>
      <c r="U533" s="41">
        <v>-2.173913043478251</v>
      </c>
      <c r="V533" s="41">
        <v>18.421052631578959</v>
      </c>
      <c r="W533" s="41">
        <v>394.18135714285722</v>
      </c>
    </row>
    <row r="534" spans="1:25">
      <c r="A534" s="166">
        <f t="shared" ref="A534:B534" si="274">(A533+7)</f>
        <v>43135</v>
      </c>
      <c r="B534" s="165">
        <f t="shared" si="274"/>
        <v>43131</v>
      </c>
      <c r="C534" s="186">
        <v>0.87762142857142855</v>
      </c>
      <c r="E534" s="41">
        <v>2.4</v>
      </c>
      <c r="F534" s="41">
        <v>0</v>
      </c>
      <c r="G534" s="41">
        <v>-11.111111111111114</v>
      </c>
      <c r="H534" s="35">
        <v>210.62914285714282</v>
      </c>
      <c r="I534" s="26"/>
      <c r="J534" s="41">
        <v>5.8</v>
      </c>
      <c r="K534" s="41">
        <v>0</v>
      </c>
      <c r="L534" s="41">
        <v>3.5714285714285836</v>
      </c>
      <c r="M534" s="41">
        <v>509.02042857142851</v>
      </c>
      <c r="N534" s="26"/>
      <c r="O534" s="41">
        <v>2.2999999999999998</v>
      </c>
      <c r="P534" s="41">
        <v>0</v>
      </c>
      <c r="Q534" s="41">
        <v>-8</v>
      </c>
      <c r="R534" s="41">
        <v>201.85292857142855</v>
      </c>
      <c r="T534" s="41">
        <v>4.5</v>
      </c>
      <c r="U534" s="41">
        <v>0</v>
      </c>
      <c r="V534" s="41">
        <v>18.421052631578959</v>
      </c>
      <c r="W534" s="41">
        <v>394.92964285714282</v>
      </c>
    </row>
    <row r="535" spans="1:25">
      <c r="A535" s="166">
        <f t="shared" ref="A535:B535" si="275">(A534+7)</f>
        <v>43142</v>
      </c>
      <c r="B535" s="165">
        <f t="shared" si="275"/>
        <v>43138</v>
      </c>
      <c r="C535" s="186">
        <v>0.8842442857142857</v>
      </c>
      <c r="E535" s="41">
        <v>2.8</v>
      </c>
      <c r="F535" s="41">
        <v>16.666666666666671</v>
      </c>
      <c r="G535" s="41">
        <v>7.6923076923076934</v>
      </c>
      <c r="H535" s="35">
        <v>247.58839999999998</v>
      </c>
      <c r="I535" s="26"/>
      <c r="J535" s="41">
        <v>5.7</v>
      </c>
      <c r="K535" s="41">
        <v>-1.7241379310344769</v>
      </c>
      <c r="L535" s="41">
        <v>1.785714285714306</v>
      </c>
      <c r="M535" s="41">
        <v>504.01924285714284</v>
      </c>
      <c r="N535" s="26"/>
      <c r="O535" s="41">
        <v>2.7</v>
      </c>
      <c r="P535" s="41">
        <v>17.391304347826093</v>
      </c>
      <c r="Q535" s="41">
        <v>12.500000000000028</v>
      </c>
      <c r="R535" s="41">
        <v>238.74595714285712</v>
      </c>
      <c r="T535" s="41">
        <v>4.5</v>
      </c>
      <c r="U535" s="41">
        <v>0</v>
      </c>
      <c r="V535" s="41">
        <v>18.421052631578959</v>
      </c>
      <c r="W535" s="41">
        <v>397.90992857142857</v>
      </c>
      <c r="Y535" s="41"/>
    </row>
    <row r="536" spans="1:25">
      <c r="A536" s="166">
        <f t="shared" ref="A536:B536" si="276">(A535+7)</f>
        <v>43149</v>
      </c>
      <c r="B536" s="165">
        <f t="shared" si="276"/>
        <v>43145</v>
      </c>
      <c r="C536" s="186">
        <v>0.88797285714285701</v>
      </c>
      <c r="E536" s="41">
        <v>3</v>
      </c>
      <c r="F536" s="41">
        <v>7.1428571428571388</v>
      </c>
      <c r="G536" s="41">
        <v>11.1111111111111</v>
      </c>
      <c r="H536" s="35">
        <v>266.39185714285708</v>
      </c>
      <c r="I536" s="26"/>
      <c r="J536" s="41">
        <v>5.7</v>
      </c>
      <c r="K536" s="41">
        <v>0</v>
      </c>
      <c r="L536" s="41">
        <v>1.785714285714306</v>
      </c>
      <c r="M536" s="41">
        <v>506.14452857142851</v>
      </c>
      <c r="N536" s="26"/>
      <c r="O536" s="41">
        <v>2.9</v>
      </c>
      <c r="P536" s="41">
        <v>7.4074074074073906</v>
      </c>
      <c r="Q536" s="41">
        <v>20.833333333333329</v>
      </c>
      <c r="R536" s="41">
        <v>257.51212857142855</v>
      </c>
      <c r="T536" s="41">
        <v>4.5</v>
      </c>
      <c r="U536" s="41">
        <v>0</v>
      </c>
      <c r="V536" s="41">
        <v>12.5</v>
      </c>
      <c r="W536" s="41">
        <v>399.58778571428564</v>
      </c>
    </row>
    <row r="537" spans="1:25">
      <c r="A537" s="166">
        <f t="shared" ref="A537:B537" si="277">(A536+7)</f>
        <v>43156</v>
      </c>
      <c r="B537" s="165">
        <f t="shared" si="277"/>
        <v>43152</v>
      </c>
      <c r="C537" s="186">
        <v>0.88321000000000005</v>
      </c>
      <c r="E537" s="41">
        <v>3</v>
      </c>
      <c r="F537" s="41">
        <v>0</v>
      </c>
      <c r="G537" s="41">
        <v>20</v>
      </c>
      <c r="H537" s="35">
        <v>264.96300000000002</v>
      </c>
      <c r="I537" s="26"/>
      <c r="J537" s="41">
        <v>5.8</v>
      </c>
      <c r="K537" s="41">
        <v>1.7543859649122595</v>
      </c>
      <c r="L537" s="41">
        <v>1.7543859649122595</v>
      </c>
      <c r="M537" s="41">
        <v>512.26179999999999</v>
      </c>
      <c r="N537" s="26"/>
      <c r="O537" s="41">
        <v>2.9</v>
      </c>
      <c r="P537" s="41">
        <v>0</v>
      </c>
      <c r="Q537" s="41">
        <v>26.08695652173914</v>
      </c>
      <c r="R537" s="41">
        <v>256.1309</v>
      </c>
      <c r="T537" s="41">
        <v>4.5999999999999996</v>
      </c>
      <c r="U537" s="41">
        <v>2.2222222222222143</v>
      </c>
      <c r="V537" s="41">
        <v>12.195121951219519</v>
      </c>
      <c r="W537" s="41">
        <v>406.27659999999997</v>
      </c>
    </row>
    <row r="538" spans="1:25">
      <c r="A538" s="166">
        <f t="shared" ref="A538:B538" si="278">(A537+7)</f>
        <v>43163</v>
      </c>
      <c r="B538" s="165">
        <f t="shared" si="278"/>
        <v>43159</v>
      </c>
      <c r="C538" s="186">
        <v>0.88533571428571434</v>
      </c>
      <c r="E538" s="41">
        <v>3</v>
      </c>
      <c r="F538" s="41">
        <v>0</v>
      </c>
      <c r="G538" s="41">
        <v>25</v>
      </c>
      <c r="H538" s="35">
        <v>265.60071428571428</v>
      </c>
      <c r="I538" s="26"/>
      <c r="J538" s="41">
        <v>5.8</v>
      </c>
      <c r="K538" s="41">
        <v>0</v>
      </c>
      <c r="L538" s="41">
        <v>1.7543859649122595</v>
      </c>
      <c r="M538" s="41">
        <v>513.49471428571428</v>
      </c>
      <c r="N538" s="26"/>
      <c r="O538" s="41">
        <v>2.9</v>
      </c>
      <c r="P538" s="41">
        <v>0</v>
      </c>
      <c r="Q538" s="41">
        <v>26.08695652173914</v>
      </c>
      <c r="R538" s="41">
        <v>256.74735714285714</v>
      </c>
      <c r="T538" s="41">
        <v>4.5999999999999996</v>
      </c>
      <c r="U538" s="41">
        <v>0</v>
      </c>
      <c r="V538" s="41">
        <v>12.195121951219519</v>
      </c>
      <c r="W538" s="41">
        <v>407.25442857142855</v>
      </c>
    </row>
    <row r="539" spans="1:25">
      <c r="A539" s="166">
        <f t="shared" ref="A539:B539" si="279">(A538+7)</f>
        <v>43170</v>
      </c>
      <c r="B539" s="165">
        <f t="shared" si="279"/>
        <v>43166</v>
      </c>
      <c r="C539" s="186">
        <v>0.8918842857142858</v>
      </c>
      <c r="E539" s="41">
        <v>3.1</v>
      </c>
      <c r="F539" s="41">
        <v>3.3333333333333428</v>
      </c>
      <c r="G539" s="41">
        <v>19.230769230769226</v>
      </c>
      <c r="H539" s="35">
        <v>276.48412857142858</v>
      </c>
      <c r="I539" s="26"/>
      <c r="J539" s="41">
        <v>5.8</v>
      </c>
      <c r="K539" s="41">
        <v>0</v>
      </c>
      <c r="L539" s="41">
        <v>1.7543859649122595</v>
      </c>
      <c r="M539" s="41">
        <v>517.29288571428583</v>
      </c>
      <c r="N539" s="26"/>
      <c r="O539" s="41">
        <v>3</v>
      </c>
      <c r="P539" s="41">
        <v>3.448275862068968</v>
      </c>
      <c r="Q539" s="41">
        <v>25</v>
      </c>
      <c r="R539" s="41">
        <v>267.56528571428578</v>
      </c>
      <c r="T539" s="41">
        <v>4.5999999999999996</v>
      </c>
      <c r="U539" s="41">
        <v>0</v>
      </c>
      <c r="V539" s="41">
        <v>12.195121951219519</v>
      </c>
      <c r="W539" s="41">
        <v>410.26677142857142</v>
      </c>
    </row>
    <row r="540" spans="1:25">
      <c r="A540" s="166">
        <f t="shared" ref="A540:B540" si="280">(A539+7)</f>
        <v>43177</v>
      </c>
      <c r="B540" s="165">
        <f t="shared" si="280"/>
        <v>43173</v>
      </c>
      <c r="C540" s="186">
        <v>0.88535571428571436</v>
      </c>
      <c r="E540" s="41">
        <v>2.9</v>
      </c>
      <c r="F540" s="41">
        <v>-6.4516129032258078</v>
      </c>
      <c r="G540" s="41">
        <v>7.4074074074073906</v>
      </c>
      <c r="H540" s="35">
        <v>256.75315714285716</v>
      </c>
      <c r="I540" s="26"/>
      <c r="J540" s="41">
        <v>5.8</v>
      </c>
      <c r="K540" s="41">
        <v>0</v>
      </c>
      <c r="L540" s="41">
        <v>-1.6949152542373014</v>
      </c>
      <c r="M540" s="41">
        <v>513.50631428571432</v>
      </c>
      <c r="N540" s="26"/>
      <c r="O540" s="41">
        <v>2.8</v>
      </c>
      <c r="P540" s="41">
        <v>-6.6666666666666714</v>
      </c>
      <c r="Q540" s="41">
        <v>16.666666666666671</v>
      </c>
      <c r="R540" s="41">
        <v>247.89959999999999</v>
      </c>
      <c r="T540" s="41">
        <v>4.5999999999999996</v>
      </c>
      <c r="U540" s="41">
        <v>0</v>
      </c>
      <c r="V540" s="41">
        <v>9.5238095238095184</v>
      </c>
      <c r="W540" s="41">
        <v>407.26362857142863</v>
      </c>
    </row>
    <row r="541" spans="1:25">
      <c r="A541" s="166">
        <f t="shared" ref="A541:B541" si="281">(A540+7)</f>
        <v>43184</v>
      </c>
      <c r="B541" s="165">
        <f t="shared" si="281"/>
        <v>43180</v>
      </c>
      <c r="C541" s="186">
        <v>0.87533428571428562</v>
      </c>
      <c r="E541" s="41">
        <v>2.9</v>
      </c>
      <c r="F541" s="41">
        <v>0</v>
      </c>
      <c r="G541" s="41">
        <v>7.4074074074073906</v>
      </c>
      <c r="H541" s="35">
        <v>253.84694285714284</v>
      </c>
      <c r="I541" s="26"/>
      <c r="J541" s="41">
        <v>5.8</v>
      </c>
      <c r="K541" s="41">
        <v>0</v>
      </c>
      <c r="L541" s="41">
        <v>-1.6949152542373014</v>
      </c>
      <c r="M541" s="41">
        <v>507.69388571428567</v>
      </c>
      <c r="N541" s="26"/>
      <c r="O541" s="41">
        <v>2.8</v>
      </c>
      <c r="P541" s="41">
        <v>0</v>
      </c>
      <c r="Q541" s="41">
        <v>16.666666666666671</v>
      </c>
      <c r="R541" s="41">
        <v>245.09359999999995</v>
      </c>
      <c r="T541" s="41">
        <v>4.5999999999999996</v>
      </c>
      <c r="U541" s="41">
        <v>0</v>
      </c>
      <c r="V541" s="41">
        <v>9.5238095238095184</v>
      </c>
      <c r="W541" s="41">
        <v>402.65377142857136</v>
      </c>
    </row>
    <row r="542" spans="1:25">
      <c r="A542" s="166">
        <f t="shared" ref="A542:B542" si="282">(A541+7)</f>
        <v>43191</v>
      </c>
      <c r="B542" s="165">
        <f t="shared" si="282"/>
        <v>43187</v>
      </c>
      <c r="C542" s="186">
        <v>0.87506857142857153</v>
      </c>
      <c r="E542" s="41">
        <v>2.5</v>
      </c>
      <c r="F542" s="41">
        <v>-13.793103448275858</v>
      </c>
      <c r="G542" s="41">
        <v>4.1666666666666714</v>
      </c>
      <c r="H542" s="35">
        <v>218.76714285714289</v>
      </c>
      <c r="I542" s="26"/>
      <c r="J542" s="41">
        <v>5.8</v>
      </c>
      <c r="K542" s="41">
        <v>0</v>
      </c>
      <c r="L542" s="41">
        <v>-1.6949152542373014</v>
      </c>
      <c r="M542" s="41">
        <v>507.5397714285715</v>
      </c>
      <c r="N542" s="26"/>
      <c r="O542" s="41">
        <v>2.4</v>
      </c>
      <c r="P542" s="41">
        <v>-14.285714285714278</v>
      </c>
      <c r="Q542" s="41">
        <v>14.285714285714278</v>
      </c>
      <c r="R542" s="41">
        <v>210.01645714285715</v>
      </c>
      <c r="T542" s="41">
        <v>4.5999999999999996</v>
      </c>
      <c r="U542" s="41">
        <v>0</v>
      </c>
      <c r="V542" s="41">
        <v>9.5238095238095184</v>
      </c>
      <c r="W542" s="41">
        <v>402.53154285714288</v>
      </c>
    </row>
    <row r="543" spans="1:25">
      <c r="A543" s="166">
        <f t="shared" ref="A543:B543" si="283">(A542+7)</f>
        <v>43198</v>
      </c>
      <c r="B543" s="165">
        <f t="shared" si="283"/>
        <v>43194</v>
      </c>
      <c r="C543" s="186">
        <v>0.87437285714285717</v>
      </c>
      <c r="E543" s="41">
        <v>2.6</v>
      </c>
      <c r="F543" s="41">
        <v>4</v>
      </c>
      <c r="G543" s="41">
        <v>4</v>
      </c>
      <c r="H543" s="35">
        <v>227.33694285714287</v>
      </c>
      <c r="I543" s="26"/>
      <c r="J543" s="41">
        <v>6</v>
      </c>
      <c r="K543" s="41">
        <v>3.448275862068968</v>
      </c>
      <c r="L543" s="41">
        <v>0</v>
      </c>
      <c r="M543" s="41">
        <v>524.6237142857143</v>
      </c>
      <c r="N543" s="26"/>
      <c r="O543" s="41">
        <v>2.5</v>
      </c>
      <c r="P543" s="41">
        <v>4.1666666666666714</v>
      </c>
      <c r="Q543" s="41">
        <v>19.047619047619051</v>
      </c>
      <c r="R543" s="41">
        <v>218.59321428571428</v>
      </c>
      <c r="T543" s="41">
        <v>4.5999999999999996</v>
      </c>
      <c r="U543" s="41">
        <v>0</v>
      </c>
      <c r="V543" s="41">
        <v>6.9767441860465027</v>
      </c>
      <c r="W543" s="41">
        <v>402.21151428571426</v>
      </c>
    </row>
    <row r="544" spans="1:25">
      <c r="A544" s="166">
        <f t="shared" ref="A544:B544" si="284">(A543+7)</f>
        <v>43205</v>
      </c>
      <c r="B544" s="165">
        <f t="shared" si="284"/>
        <v>43201</v>
      </c>
      <c r="C544" s="186">
        <v>0.8692442857142858</v>
      </c>
      <c r="E544" s="41">
        <v>2.5</v>
      </c>
      <c r="F544" s="41">
        <v>-3.8461538461538538</v>
      </c>
      <c r="G544" s="41">
        <v>0</v>
      </c>
      <c r="H544" s="35">
        <v>217.31107142857144</v>
      </c>
      <c r="I544" s="26"/>
      <c r="J544" s="41">
        <v>6</v>
      </c>
      <c r="K544" s="41">
        <v>0</v>
      </c>
      <c r="L544" s="41">
        <v>-3.225806451612911</v>
      </c>
      <c r="M544" s="41">
        <v>521.5465714285715</v>
      </c>
      <c r="N544" s="26"/>
      <c r="O544" s="41">
        <v>2.4</v>
      </c>
      <c r="P544" s="41">
        <v>-4</v>
      </c>
      <c r="Q544" s="41">
        <v>14.285714285714278</v>
      </c>
      <c r="R544" s="41">
        <v>208.61862857142856</v>
      </c>
      <c r="T544" s="41">
        <v>4.5999999999999996</v>
      </c>
      <c r="U544" s="41">
        <v>0</v>
      </c>
      <c r="V544" s="41">
        <v>4.5454545454545183</v>
      </c>
      <c r="W544" s="41">
        <v>399.85237142857142</v>
      </c>
    </row>
    <row r="545" spans="1:25">
      <c r="A545" s="166">
        <f t="shared" ref="A545:B545" si="285">(A544+7)</f>
        <v>43212</v>
      </c>
      <c r="B545" s="165">
        <f t="shared" si="285"/>
        <v>43208</v>
      </c>
      <c r="C545" s="186">
        <v>0.86920142857142857</v>
      </c>
      <c r="E545" s="41">
        <v>2.5</v>
      </c>
      <c r="F545" s="41">
        <v>0</v>
      </c>
      <c r="G545" s="41">
        <v>-7.407407407407419</v>
      </c>
      <c r="H545" s="35">
        <v>217.30035714285717</v>
      </c>
      <c r="I545" s="26"/>
      <c r="J545" s="41">
        <v>6</v>
      </c>
      <c r="K545" s="41">
        <v>0</v>
      </c>
      <c r="L545" s="41">
        <v>-3.225806451612911</v>
      </c>
      <c r="M545" s="41">
        <v>521.52085714285715</v>
      </c>
      <c r="N545" s="26"/>
      <c r="O545" s="41">
        <v>2.2999999999999998</v>
      </c>
      <c r="P545" s="41">
        <v>-4.1666666666666714</v>
      </c>
      <c r="Q545" s="41">
        <v>-8</v>
      </c>
      <c r="R545" s="41">
        <v>199.91632857142855</v>
      </c>
      <c r="T545" s="41">
        <v>4.5999999999999996</v>
      </c>
      <c r="U545" s="41">
        <v>0</v>
      </c>
      <c r="V545" s="41">
        <v>2.2222222222222143</v>
      </c>
      <c r="W545" s="41">
        <v>399.8326571428571</v>
      </c>
    </row>
    <row r="546" spans="1:25">
      <c r="A546" s="166">
        <f t="shared" ref="A546:B546" si="286">(A545+7)</f>
        <v>43219</v>
      </c>
      <c r="B546" s="165">
        <f t="shared" si="286"/>
        <v>43215</v>
      </c>
      <c r="C546" s="186">
        <v>0.87513714285714272</v>
      </c>
      <c r="E546" s="41">
        <v>2.4</v>
      </c>
      <c r="F546" s="41">
        <v>-4</v>
      </c>
      <c r="G546" s="41">
        <v>-4</v>
      </c>
      <c r="H546" s="35">
        <v>210.03291428571424</v>
      </c>
      <c r="I546" s="26"/>
      <c r="J546" s="41">
        <v>6</v>
      </c>
      <c r="K546" s="41">
        <v>0</v>
      </c>
      <c r="L546" s="41">
        <v>0</v>
      </c>
      <c r="M546" s="41">
        <v>525.0822857142856</v>
      </c>
      <c r="N546" s="26"/>
      <c r="O546" s="41">
        <v>2.2000000000000002</v>
      </c>
      <c r="P546" s="41">
        <v>-4.347826086956502</v>
      </c>
      <c r="Q546" s="41">
        <v>-8.3333333333333286</v>
      </c>
      <c r="R546" s="41">
        <v>192.53017142857141</v>
      </c>
      <c r="T546" s="41">
        <v>4.5999999999999996</v>
      </c>
      <c r="U546" s="41">
        <v>0</v>
      </c>
      <c r="V546" s="41">
        <v>4.5454545454545183</v>
      </c>
      <c r="W546" s="41">
        <v>402.56308571428559</v>
      </c>
      <c r="Y546" s="41">
        <f>E549*C549</f>
        <v>2.2789297142857143</v>
      </c>
    </row>
    <row r="547" spans="1:25">
      <c r="A547" s="166">
        <f t="shared" ref="A547:B547" si="287">(A546+7)</f>
        <v>43226</v>
      </c>
      <c r="B547" s="165">
        <f t="shared" si="287"/>
        <v>43222</v>
      </c>
      <c r="C547" s="186">
        <v>0.88044285714285697</v>
      </c>
      <c r="E547" s="41">
        <v>2.4</v>
      </c>
      <c r="F547" s="41">
        <v>0</v>
      </c>
      <c r="G547" s="41">
        <v>-4</v>
      </c>
      <c r="H547" s="35">
        <v>211.30628571428565</v>
      </c>
      <c r="I547" s="26"/>
      <c r="J547" s="41">
        <v>6</v>
      </c>
      <c r="K547" s="41">
        <v>0</v>
      </c>
      <c r="L547" s="41">
        <v>-3.225806451612911</v>
      </c>
      <c r="M547" s="41">
        <v>528.26571428571413</v>
      </c>
      <c r="N547" s="26"/>
      <c r="O547" s="41">
        <v>2.1</v>
      </c>
      <c r="P547" s="41">
        <v>-4.5454545454545467</v>
      </c>
      <c r="Q547" s="41">
        <v>-12.499999999999986</v>
      </c>
      <c r="R547" s="41">
        <v>184.89299999999997</v>
      </c>
      <c r="T547" s="41">
        <v>4.5999999999999996</v>
      </c>
      <c r="U547" s="41">
        <v>0</v>
      </c>
      <c r="V547" s="41">
        <v>2.2222222222222143</v>
      </c>
      <c r="W547" s="41">
        <v>405.00371428571418</v>
      </c>
    </row>
    <row r="548" spans="1:25">
      <c r="A548" s="166">
        <f t="shared" ref="A548:B548" si="288">(A547+7)</f>
        <v>43233</v>
      </c>
      <c r="B548" s="165">
        <f t="shared" si="288"/>
        <v>43229</v>
      </c>
      <c r="C548" s="186">
        <v>0.87918571428571435</v>
      </c>
      <c r="E548" s="41">
        <v>2.5</v>
      </c>
      <c r="F548" s="41">
        <v>4.1666666666666714</v>
      </c>
      <c r="G548" s="41">
        <v>-3.8461538461538538</v>
      </c>
      <c r="H548" s="35">
        <v>219.79642857142858</v>
      </c>
      <c r="I548" s="26"/>
      <c r="J548" s="41">
        <v>6</v>
      </c>
      <c r="K548" s="41">
        <v>0</v>
      </c>
      <c r="L548" s="41">
        <v>-3.225806451612911</v>
      </c>
      <c r="M548" s="41">
        <v>527.51142857142861</v>
      </c>
      <c r="N548" s="26"/>
      <c r="O548" s="41">
        <v>2.2000000000000002</v>
      </c>
      <c r="P548" s="41">
        <v>4.7619047619047734</v>
      </c>
      <c r="Q548" s="41">
        <v>-11.999999999999986</v>
      </c>
      <c r="R548" s="41">
        <v>193.42085714285716</v>
      </c>
      <c r="T548" s="41">
        <v>4.5999999999999996</v>
      </c>
      <c r="U548" s="41">
        <v>0</v>
      </c>
      <c r="V548" s="41">
        <v>2.2222222222222143</v>
      </c>
      <c r="W548" s="41">
        <v>404.42542857142854</v>
      </c>
    </row>
    <row r="549" spans="1:25">
      <c r="A549" s="166">
        <f t="shared" ref="A549:B549" si="289">(A548+7)</f>
        <v>43240</v>
      </c>
      <c r="B549" s="165">
        <f t="shared" si="289"/>
        <v>43236</v>
      </c>
      <c r="C549" s="186">
        <v>0.8765114285714285</v>
      </c>
      <c r="E549" s="41">
        <v>2.6</v>
      </c>
      <c r="F549" s="41">
        <v>4</v>
      </c>
      <c r="G549" s="41">
        <v>4</v>
      </c>
      <c r="H549" s="35">
        <v>227.89297142857143</v>
      </c>
      <c r="I549" s="26"/>
      <c r="J549" s="41">
        <v>6</v>
      </c>
      <c r="K549" s="41">
        <v>0</v>
      </c>
      <c r="L549" s="41">
        <v>-1.6393442622950687</v>
      </c>
      <c r="M549" s="41">
        <v>525.90685714285712</v>
      </c>
      <c r="N549" s="26"/>
      <c r="O549" s="41">
        <v>2.4</v>
      </c>
      <c r="P549" s="41">
        <v>9.0909090909090793</v>
      </c>
      <c r="Q549" s="41">
        <v>9.0909090909090793</v>
      </c>
      <c r="R549" s="41">
        <v>210.36274285714285</v>
      </c>
      <c r="T549" s="41">
        <v>4.7</v>
      </c>
      <c r="U549" s="41">
        <v>2.1739130434782652</v>
      </c>
      <c r="V549" s="41">
        <v>9.3023255813953654</v>
      </c>
      <c r="W549" s="41">
        <v>411.96037142857136</v>
      </c>
    </row>
    <row r="550" spans="1:25">
      <c r="A550" s="166">
        <f t="shared" ref="A550:B550" si="290">(A549+7)</f>
        <v>43247</v>
      </c>
      <c r="B550" s="165">
        <f t="shared" si="290"/>
        <v>43243</v>
      </c>
      <c r="C550" s="186">
        <v>0.87594428571428562</v>
      </c>
      <c r="E550" s="41">
        <v>2.8</v>
      </c>
      <c r="F550" s="41">
        <v>7.6923076923076934</v>
      </c>
      <c r="G550" s="41">
        <v>11.999999999999986</v>
      </c>
      <c r="H550" s="35">
        <v>245.26439999999994</v>
      </c>
      <c r="I550" s="26"/>
      <c r="J550" s="41">
        <v>6</v>
      </c>
      <c r="K550" s="41">
        <v>0</v>
      </c>
      <c r="L550" s="41">
        <v>-3.225806451612911</v>
      </c>
      <c r="M550" s="41">
        <v>525.56657142857136</v>
      </c>
      <c r="N550" s="26"/>
      <c r="O550" s="41">
        <v>2.6</v>
      </c>
      <c r="P550" s="41">
        <v>8.3333333333333428</v>
      </c>
      <c r="Q550" s="41">
        <v>18.181818181818159</v>
      </c>
      <c r="R550" s="41">
        <v>227.74551428571428</v>
      </c>
      <c r="T550" s="41">
        <v>4.7</v>
      </c>
      <c r="U550" s="41">
        <v>0</v>
      </c>
      <c r="V550" s="41">
        <v>6.818181818181813</v>
      </c>
      <c r="W550" s="41">
        <v>411.69381428571421</v>
      </c>
    </row>
    <row r="551" spans="1:25">
      <c r="A551" s="166">
        <f t="shared" ref="A551:B551" si="291">(A550+7)</f>
        <v>43254</v>
      </c>
      <c r="B551" s="165">
        <f t="shared" si="291"/>
        <v>43250</v>
      </c>
      <c r="C551" s="186">
        <v>0.87552571428571435</v>
      </c>
      <c r="E551" s="41">
        <v>2.7</v>
      </c>
      <c r="F551" s="41">
        <v>-3.5714285714285552</v>
      </c>
      <c r="G551" s="41">
        <v>8</v>
      </c>
      <c r="H551" s="35">
        <v>236.39194285714291</v>
      </c>
      <c r="I551" s="26"/>
      <c r="J551" s="41">
        <v>6</v>
      </c>
      <c r="K551" s="41">
        <v>0</v>
      </c>
      <c r="L551" s="41">
        <v>-3.225806451612911</v>
      </c>
      <c r="M551" s="41">
        <v>525.31542857142858</v>
      </c>
      <c r="N551" s="26"/>
      <c r="O551" s="41">
        <v>2.6</v>
      </c>
      <c r="P551" s="41">
        <v>0</v>
      </c>
      <c r="Q551" s="41">
        <v>18.181818181818159</v>
      </c>
      <c r="R551" s="41">
        <v>227.63668571428576</v>
      </c>
      <c r="T551" s="41">
        <v>4.7</v>
      </c>
      <c r="U551" s="41">
        <v>0</v>
      </c>
      <c r="V551" s="41">
        <v>6.818181818181813</v>
      </c>
      <c r="W551" s="41">
        <v>411.49708571428573</v>
      </c>
    </row>
    <row r="552" spans="1:25">
      <c r="A552" s="166">
        <f t="shared" ref="A552:B552" si="292">(A551+7)</f>
        <v>43261</v>
      </c>
      <c r="B552" s="165">
        <f t="shared" si="292"/>
        <v>43257</v>
      </c>
      <c r="C552" s="186">
        <v>0.87716428571428562</v>
      </c>
      <c r="E552" s="41">
        <v>2.6</v>
      </c>
      <c r="F552" s="41">
        <v>-3.7037037037037095</v>
      </c>
      <c r="G552" s="41">
        <v>4</v>
      </c>
      <c r="H552" s="35">
        <v>228.06271428571426</v>
      </c>
      <c r="I552" s="26"/>
      <c r="J552" s="41">
        <v>6</v>
      </c>
      <c r="K552" s="41">
        <v>0</v>
      </c>
      <c r="L552" s="41">
        <v>-3.225806451612911</v>
      </c>
      <c r="M552" s="41">
        <v>526.29857142857134</v>
      </c>
      <c r="N552" s="26"/>
      <c r="O552" s="41">
        <v>2.5</v>
      </c>
      <c r="P552" s="41">
        <v>-3.8461538461538538</v>
      </c>
      <c r="Q552" s="41">
        <v>13.636363636363626</v>
      </c>
      <c r="R552" s="41">
        <v>219.2910714285714</v>
      </c>
      <c r="T552" s="41">
        <v>4.7</v>
      </c>
      <c r="U552" s="41">
        <v>0</v>
      </c>
      <c r="V552" s="41">
        <v>6.818181818181813</v>
      </c>
      <c r="W552" s="41">
        <v>412.26721428571426</v>
      </c>
    </row>
    <row r="553" spans="1:25">
      <c r="A553" s="166">
        <f t="shared" ref="A553:B553" si="293">(A552+7)</f>
        <v>43268</v>
      </c>
      <c r="B553" s="165">
        <f t="shared" si="293"/>
        <v>43264</v>
      </c>
      <c r="C553" s="186">
        <v>0.87802999999999998</v>
      </c>
      <c r="E553" s="41">
        <v>2.6</v>
      </c>
      <c r="F553" s="41">
        <v>0</v>
      </c>
      <c r="G553" s="41">
        <v>4</v>
      </c>
      <c r="H553" s="35">
        <v>228.2878</v>
      </c>
      <c r="I553" s="26"/>
      <c r="J553" s="41">
        <v>6</v>
      </c>
      <c r="K553" s="41">
        <v>0</v>
      </c>
      <c r="L553" s="41">
        <v>-3.225806451612911</v>
      </c>
      <c r="M553" s="41">
        <v>526.81799999999998</v>
      </c>
      <c r="N553" s="26"/>
      <c r="O553" s="41">
        <v>2.5</v>
      </c>
      <c r="P553" s="41">
        <v>0</v>
      </c>
      <c r="Q553" s="41">
        <v>13.636363636363626</v>
      </c>
      <c r="R553" s="41">
        <v>219.50750000000002</v>
      </c>
      <c r="T553" s="41">
        <v>4.7</v>
      </c>
      <c r="U553" s="41">
        <v>0</v>
      </c>
      <c r="V553" s="41">
        <v>4.4444444444444571</v>
      </c>
      <c r="W553" s="41">
        <v>412.67410000000001</v>
      </c>
    </row>
    <row r="554" spans="1:25">
      <c r="A554" s="166">
        <f t="shared" ref="A554:B554" si="294">(A553+7)</f>
        <v>43275</v>
      </c>
      <c r="B554" s="165">
        <f t="shared" si="294"/>
        <v>43271</v>
      </c>
      <c r="C554" s="186">
        <v>0.87606000000000017</v>
      </c>
      <c r="E554" s="41">
        <v>2.6</v>
      </c>
      <c r="F554" s="41">
        <v>0</v>
      </c>
      <c r="G554" s="41">
        <v>4</v>
      </c>
      <c r="H554" s="35">
        <v>227.77560000000005</v>
      </c>
      <c r="I554" s="26"/>
      <c r="J554" s="41">
        <v>6</v>
      </c>
      <c r="K554" s="41">
        <v>0</v>
      </c>
      <c r="L554" s="41">
        <v>-3.225806451612911</v>
      </c>
      <c r="M554" s="41">
        <v>525.63600000000008</v>
      </c>
      <c r="N554" s="26"/>
      <c r="O554" s="41">
        <v>2.5</v>
      </c>
      <c r="P554" s="41">
        <v>0</v>
      </c>
      <c r="Q554" s="41">
        <v>13.636363636363626</v>
      </c>
      <c r="R554" s="41">
        <v>219.01500000000004</v>
      </c>
      <c r="T554" s="41">
        <v>4.7</v>
      </c>
      <c r="U554" s="41">
        <v>0</v>
      </c>
      <c r="V554" s="41">
        <v>4.4444444444444571</v>
      </c>
      <c r="W554" s="41">
        <v>411.74820000000005</v>
      </c>
    </row>
    <row r="555" spans="1:25">
      <c r="A555" s="166">
        <f t="shared" ref="A555:B555" si="295">(A554+7)</f>
        <v>43282</v>
      </c>
      <c r="B555" s="165">
        <f t="shared" si="295"/>
        <v>43278</v>
      </c>
      <c r="C555" s="186">
        <v>0.88252285714285716</v>
      </c>
      <c r="E555" s="41">
        <v>2.5</v>
      </c>
      <c r="F555" s="41">
        <v>-3.8461538461538538</v>
      </c>
      <c r="G555" s="41">
        <v>0</v>
      </c>
      <c r="H555" s="35">
        <v>220.63071428571428</v>
      </c>
      <c r="I555" s="26"/>
      <c r="J555" s="41">
        <v>6</v>
      </c>
      <c r="K555" s="41">
        <v>0</v>
      </c>
      <c r="L555" s="41">
        <v>-3.225806451612911</v>
      </c>
      <c r="M555" s="41">
        <v>529.51371428571429</v>
      </c>
      <c r="N555" s="26"/>
      <c r="O555" s="41">
        <v>2.2000000000000002</v>
      </c>
      <c r="P555" s="41">
        <v>-11.999999999999986</v>
      </c>
      <c r="Q555" s="41">
        <v>4.7619047619047734</v>
      </c>
      <c r="R555" s="41">
        <v>194.1550285714286</v>
      </c>
      <c r="T555" s="41">
        <v>4.7</v>
      </c>
      <c r="U555" s="41">
        <v>0</v>
      </c>
      <c r="V555" s="41">
        <v>4.4444444444444571</v>
      </c>
      <c r="W555" s="41">
        <v>414.78574285714291</v>
      </c>
    </row>
    <row r="556" spans="1:25">
      <c r="A556" s="166">
        <f t="shared" ref="A556:B556" si="296">(A555+7)</f>
        <v>43289</v>
      </c>
      <c r="B556" s="165">
        <f t="shared" si="296"/>
        <v>43285</v>
      </c>
      <c r="C556" s="186">
        <v>0.88458999999999999</v>
      </c>
      <c r="E556" s="41">
        <v>2.4</v>
      </c>
      <c r="F556" s="41">
        <v>-4</v>
      </c>
      <c r="G556" s="41">
        <v>-4</v>
      </c>
      <c r="H556" s="35">
        <v>212.30159999999998</v>
      </c>
      <c r="I556" s="26"/>
      <c r="J556" s="41">
        <v>5.9</v>
      </c>
      <c r="K556" s="41">
        <v>-1.6666666666666572</v>
      </c>
      <c r="L556" s="41">
        <v>-4.8387096774193452</v>
      </c>
      <c r="M556" s="41">
        <v>521.90809999999999</v>
      </c>
      <c r="N556" s="26"/>
      <c r="O556" s="41">
        <v>2.1</v>
      </c>
      <c r="P556" s="41">
        <v>-4.5454545454545467</v>
      </c>
      <c r="Q556" s="41">
        <v>0</v>
      </c>
      <c r="R556" s="41">
        <v>185.76390000000001</v>
      </c>
      <c r="T556" s="41">
        <v>4.5999999999999996</v>
      </c>
      <c r="U556" s="41">
        <v>-2.1276595744680975</v>
      </c>
      <c r="V556" s="41">
        <v>2.2222222222222143</v>
      </c>
      <c r="W556" s="41">
        <v>406.91140000000001</v>
      </c>
    </row>
    <row r="557" spans="1:25">
      <c r="A557" s="166">
        <f t="shared" ref="A557:B557" si="297">(A556+7)</f>
        <v>43296</v>
      </c>
      <c r="B557" s="165">
        <f t="shared" si="297"/>
        <v>43292</v>
      </c>
      <c r="C557" s="186">
        <v>0.88428428571428574</v>
      </c>
      <c r="E557" s="41">
        <v>2.2000000000000002</v>
      </c>
      <c r="F557" s="41">
        <v>-8.3333333333333286</v>
      </c>
      <c r="G557" s="41">
        <v>-4.347826086956502</v>
      </c>
      <c r="H557" s="35">
        <v>194.54254285714288</v>
      </c>
      <c r="I557" s="26"/>
      <c r="J557" s="41">
        <v>5.8</v>
      </c>
      <c r="K557" s="41">
        <v>-1.6949152542373014</v>
      </c>
      <c r="L557" s="41">
        <v>-6.4516129032258078</v>
      </c>
      <c r="M557" s="41">
        <v>512.8848857142857</v>
      </c>
      <c r="N557" s="26"/>
      <c r="O557" s="41">
        <v>2.1</v>
      </c>
      <c r="P557" s="41">
        <v>0</v>
      </c>
      <c r="Q557" s="41">
        <v>16.666666666666671</v>
      </c>
      <c r="R557" s="41">
        <v>185.69970000000004</v>
      </c>
      <c r="T557" s="41">
        <v>4.5</v>
      </c>
      <c r="U557" s="41">
        <v>-2.173913043478251</v>
      </c>
      <c r="V557" s="41">
        <v>0</v>
      </c>
      <c r="W557" s="41">
        <v>397.92792857142859</v>
      </c>
    </row>
    <row r="558" spans="1:25">
      <c r="A558" s="166">
        <f t="shared" ref="A558:B558" si="298">(A557+7)</f>
        <v>43303</v>
      </c>
      <c r="B558" s="165">
        <f t="shared" si="298"/>
        <v>43299</v>
      </c>
      <c r="C558" s="186">
        <v>0.88969857142857134</v>
      </c>
      <c r="E558" s="41">
        <v>2.2000000000000002</v>
      </c>
      <c r="F558" s="41">
        <v>0</v>
      </c>
      <c r="G558" s="41">
        <v>-4.347826086956502</v>
      </c>
      <c r="H558" s="35">
        <v>195.73368571428571</v>
      </c>
      <c r="I558" s="26"/>
      <c r="J558" s="41">
        <v>5.8</v>
      </c>
      <c r="K558" s="41">
        <v>0</v>
      </c>
      <c r="L558" s="41">
        <v>-6.4516129032258078</v>
      </c>
      <c r="M558" s="41">
        <v>516.02517142857141</v>
      </c>
      <c r="N558" s="26"/>
      <c r="O558" s="41">
        <v>2.1</v>
      </c>
      <c r="P558" s="41">
        <v>0</v>
      </c>
      <c r="Q558" s="41">
        <v>16.666666666666671</v>
      </c>
      <c r="R558" s="41">
        <v>186.83669999999998</v>
      </c>
      <c r="T558" s="41">
        <v>4.5</v>
      </c>
      <c r="U558" s="41">
        <v>0</v>
      </c>
      <c r="V558" s="41">
        <v>0</v>
      </c>
      <c r="W558" s="41">
        <v>400.36435714285716</v>
      </c>
    </row>
    <row r="559" spans="1:25">
      <c r="A559" s="166">
        <f t="shared" ref="A559:B559" si="299">(A558+7)</f>
        <v>43310</v>
      </c>
      <c r="B559" s="165">
        <f t="shared" si="299"/>
        <v>43306</v>
      </c>
      <c r="C559" s="186">
        <v>0.89022000000000001</v>
      </c>
      <c r="E559" s="41">
        <v>2.2000000000000002</v>
      </c>
      <c r="F559" s="41">
        <v>0</v>
      </c>
      <c r="G559" s="41">
        <v>0</v>
      </c>
      <c r="H559" s="35">
        <v>195.8484</v>
      </c>
      <c r="I559" s="26"/>
      <c r="J559" s="41">
        <v>5.8</v>
      </c>
      <c r="K559" s="41">
        <v>0</v>
      </c>
      <c r="L559" s="41">
        <v>-6.4516129032258078</v>
      </c>
      <c r="M559" s="41">
        <v>516.32759999999996</v>
      </c>
      <c r="N559" s="26"/>
      <c r="O559" s="41">
        <v>2.1</v>
      </c>
      <c r="P559" s="41">
        <v>0</v>
      </c>
      <c r="Q559" s="41">
        <v>23.529411764705884</v>
      </c>
      <c r="R559" s="41">
        <v>186.9462</v>
      </c>
      <c r="T559" s="41">
        <v>4.5</v>
      </c>
      <c r="U559" s="41">
        <v>0</v>
      </c>
      <c r="V559" s="41">
        <v>0</v>
      </c>
      <c r="W559" s="41">
        <v>400.59899999999999</v>
      </c>
    </row>
    <row r="560" spans="1:25">
      <c r="A560" s="166">
        <f t="shared" ref="A560:B560" si="300">(A559+7)</f>
        <v>43317</v>
      </c>
      <c r="B560" s="165">
        <f t="shared" si="300"/>
        <v>43313</v>
      </c>
      <c r="C560" s="186">
        <v>0.89056857142857149</v>
      </c>
      <c r="E560" s="41">
        <v>2.1</v>
      </c>
      <c r="F560" s="41">
        <v>-4.5454545454545467</v>
      </c>
      <c r="G560" s="41">
        <v>-4.5454545454545467</v>
      </c>
      <c r="H560" s="35">
        <v>187.01940000000002</v>
      </c>
      <c r="I560" s="26"/>
      <c r="J560" s="41">
        <v>5.8</v>
      </c>
      <c r="K560" s="41">
        <v>0</v>
      </c>
      <c r="L560" s="41">
        <v>-6.4516129032258078</v>
      </c>
      <c r="M560" s="41">
        <v>516.52977142857151</v>
      </c>
      <c r="N560" s="26"/>
      <c r="O560" s="41">
        <v>2</v>
      </c>
      <c r="P560" s="41">
        <v>-4.7619047619047734</v>
      </c>
      <c r="Q560" s="41">
        <v>17.64705882352942</v>
      </c>
      <c r="R560" s="41">
        <v>178.11371428571431</v>
      </c>
      <c r="T560" s="41">
        <v>4.5</v>
      </c>
      <c r="U560" s="41">
        <v>0</v>
      </c>
      <c r="V560" s="41">
        <v>0</v>
      </c>
      <c r="W560" s="41">
        <v>400.75585714285717</v>
      </c>
    </row>
    <row r="561" spans="1:23">
      <c r="A561" s="166">
        <f t="shared" ref="A561:B561" si="301">(A560+7)</f>
        <v>43324</v>
      </c>
      <c r="B561" s="165">
        <f t="shared" si="301"/>
        <v>43320</v>
      </c>
      <c r="C561" s="186">
        <v>0.89598285714285719</v>
      </c>
      <c r="E561" s="41">
        <v>2.1</v>
      </c>
      <c r="F561" s="41">
        <v>0</v>
      </c>
      <c r="G561" s="41">
        <v>-4.5454545454545467</v>
      </c>
      <c r="H561" s="35">
        <v>188.15640000000002</v>
      </c>
      <c r="I561" s="26"/>
      <c r="J561" s="41">
        <v>5.8</v>
      </c>
      <c r="K561" s="41">
        <v>0</v>
      </c>
      <c r="L561" s="41">
        <v>-6.4516129032258078</v>
      </c>
      <c r="M561" s="41">
        <v>519.67005714285722</v>
      </c>
      <c r="N561" s="26"/>
      <c r="O561" s="41">
        <v>2</v>
      </c>
      <c r="P561" s="41">
        <v>0</v>
      </c>
      <c r="Q561" s="41">
        <v>17.64705882352942</v>
      </c>
      <c r="R561" s="41">
        <v>179.19657142857145</v>
      </c>
      <c r="T561" s="41">
        <v>4.5</v>
      </c>
      <c r="U561" s="41">
        <v>0</v>
      </c>
      <c r="V561" s="41">
        <v>0</v>
      </c>
      <c r="W561" s="41">
        <v>403.19228571428579</v>
      </c>
    </row>
    <row r="562" spans="1:23">
      <c r="A562" s="166">
        <f t="shared" ref="A562:B562" si="302">(A561+7)</f>
        <v>43331</v>
      </c>
      <c r="B562" s="165">
        <f t="shared" si="302"/>
        <v>43327</v>
      </c>
      <c r="C562" s="186">
        <v>0.89440428571428576</v>
      </c>
      <c r="E562" s="41">
        <v>2.1</v>
      </c>
      <c r="F562" s="41">
        <v>0</v>
      </c>
      <c r="G562" s="41">
        <v>-4.5454545454545467</v>
      </c>
      <c r="H562" s="35">
        <v>187.82490000000001</v>
      </c>
      <c r="I562" s="26"/>
      <c r="J562" s="41">
        <v>5.8</v>
      </c>
      <c r="K562" s="41">
        <v>0</v>
      </c>
      <c r="L562" s="41">
        <v>-6.4516129032258078</v>
      </c>
      <c r="M562" s="41">
        <v>518.75448571428569</v>
      </c>
      <c r="N562" s="26"/>
      <c r="O562" s="41">
        <v>2</v>
      </c>
      <c r="P562" s="41">
        <v>0</v>
      </c>
      <c r="Q562" s="41">
        <v>17.64705882352942</v>
      </c>
      <c r="R562" s="41">
        <v>178.88085714285717</v>
      </c>
      <c r="T562" s="41">
        <v>4.5</v>
      </c>
      <c r="U562" s="41">
        <v>0</v>
      </c>
      <c r="V562" s="41">
        <v>0</v>
      </c>
      <c r="W562" s="41">
        <v>402.48192857142857</v>
      </c>
    </row>
    <row r="563" spans="1:23">
      <c r="A563" s="166">
        <f t="shared" ref="A563:B563" si="303">(A562+7)</f>
        <v>43338</v>
      </c>
      <c r="B563" s="165">
        <f t="shared" si="303"/>
        <v>43334</v>
      </c>
      <c r="C563" s="186">
        <v>0.89857000000000009</v>
      </c>
      <c r="E563" s="41">
        <v>2.4</v>
      </c>
      <c r="F563" s="41">
        <v>14.285714285714278</v>
      </c>
      <c r="G563" s="41">
        <v>4.3478260869565162</v>
      </c>
      <c r="H563" s="35">
        <v>215.6568</v>
      </c>
      <c r="I563" s="26"/>
      <c r="J563" s="41">
        <v>5.8</v>
      </c>
      <c r="K563" s="41">
        <v>0</v>
      </c>
      <c r="L563" s="41">
        <v>-6.4516129032258078</v>
      </c>
      <c r="M563" s="41">
        <v>521.17060000000004</v>
      </c>
      <c r="N563" s="26"/>
      <c r="O563" s="41">
        <v>2.2999999999999998</v>
      </c>
      <c r="P563" s="41">
        <v>14.999999999999986</v>
      </c>
      <c r="Q563" s="41">
        <v>14.999999999999986</v>
      </c>
      <c r="R563" s="41">
        <v>206.67110000000002</v>
      </c>
      <c r="T563" s="41">
        <v>4.5</v>
      </c>
      <c r="U563" s="41">
        <v>0</v>
      </c>
      <c r="V563" s="41">
        <v>0</v>
      </c>
      <c r="W563" s="41">
        <v>404.35649999999998</v>
      </c>
    </row>
    <row r="564" spans="1:23">
      <c r="A564" s="166">
        <f t="shared" ref="A564:B564" si="304">(A563+7)</f>
        <v>43345</v>
      </c>
      <c r="B564" s="165">
        <f t="shared" si="304"/>
        <v>43341</v>
      </c>
      <c r="C564" s="186">
        <v>0.90140428571428566</v>
      </c>
      <c r="E564" s="41">
        <v>2.4</v>
      </c>
      <c r="F564" s="41">
        <v>0</v>
      </c>
      <c r="G564" s="41">
        <v>0</v>
      </c>
      <c r="H564" s="35">
        <v>216.33702857142856</v>
      </c>
      <c r="I564" s="26"/>
      <c r="J564" s="41">
        <v>5.8</v>
      </c>
      <c r="K564" s="41">
        <v>0</v>
      </c>
      <c r="L564" s="41">
        <v>-6.4516129032258078</v>
      </c>
      <c r="M564" s="41">
        <v>522.81448571428564</v>
      </c>
      <c r="N564" s="26"/>
      <c r="O564" s="41">
        <v>2.2999999999999998</v>
      </c>
      <c r="P564" s="41">
        <v>0</v>
      </c>
      <c r="Q564" s="41">
        <v>9.5238095238095184</v>
      </c>
      <c r="R564" s="41">
        <v>207.32298571428566</v>
      </c>
      <c r="T564" s="41">
        <v>4.5</v>
      </c>
      <c r="U564" s="41">
        <v>0</v>
      </c>
      <c r="V564" s="41">
        <v>-2.173913043478251</v>
      </c>
      <c r="W564" s="41">
        <v>405.63192857142855</v>
      </c>
    </row>
    <row r="565" spans="1:23">
      <c r="A565" s="166">
        <f t="shared" ref="A565:B565" si="305">(A564+7)</f>
        <v>43352</v>
      </c>
      <c r="B565" s="165">
        <f t="shared" si="305"/>
        <v>43348</v>
      </c>
      <c r="C565" s="186">
        <v>0.89808285714285729</v>
      </c>
      <c r="E565" s="41">
        <v>2.4</v>
      </c>
      <c r="F565" s="41">
        <v>0</v>
      </c>
      <c r="G565" s="41">
        <v>-4</v>
      </c>
      <c r="H565" s="35">
        <v>215.53988571428576</v>
      </c>
      <c r="I565" s="26"/>
      <c r="J565" s="41">
        <v>5.8</v>
      </c>
      <c r="K565" s="41">
        <v>0</v>
      </c>
      <c r="L565" s="41">
        <v>-6.4516129032258078</v>
      </c>
      <c r="M565" s="41">
        <v>520.88805714285718</v>
      </c>
      <c r="N565" s="26"/>
      <c r="O565" s="41">
        <v>2.2999999999999998</v>
      </c>
      <c r="P565" s="41">
        <v>0</v>
      </c>
      <c r="Q565" s="41">
        <v>4.5454545454545183</v>
      </c>
      <c r="R565" s="41">
        <v>206.55905714285717</v>
      </c>
      <c r="T565" s="41">
        <v>4.5</v>
      </c>
      <c r="U565" s="41">
        <v>0</v>
      </c>
      <c r="V565" s="41">
        <v>-6.25</v>
      </c>
      <c r="W565" s="41">
        <v>404.13728571428578</v>
      </c>
    </row>
    <row r="566" spans="1:23">
      <c r="A566" s="166">
        <f t="shared" ref="A566:B566" si="306">(A565+7)</f>
        <v>43359</v>
      </c>
      <c r="B566" s="165">
        <f t="shared" si="306"/>
        <v>43355</v>
      </c>
      <c r="C566" s="186">
        <v>0.89166714285714277</v>
      </c>
      <c r="E566" s="41">
        <v>2.4</v>
      </c>
      <c r="F566" s="41">
        <v>0</v>
      </c>
      <c r="G566" s="41">
        <v>-4</v>
      </c>
      <c r="H566" s="35">
        <v>214.00011428571423</v>
      </c>
      <c r="I566" s="26"/>
      <c r="J566" s="41">
        <v>5.8</v>
      </c>
      <c r="K566" s="41">
        <v>0</v>
      </c>
      <c r="L566" s="41">
        <v>-6.4516129032258078</v>
      </c>
      <c r="M566" s="41">
        <v>517.16694285714277</v>
      </c>
      <c r="N566" s="26"/>
      <c r="O566" s="41">
        <v>2.2999999999999998</v>
      </c>
      <c r="P566" s="41">
        <v>0</v>
      </c>
      <c r="Q566" s="41">
        <v>4.5454545454545183</v>
      </c>
      <c r="R566" s="41">
        <v>205.08344285714281</v>
      </c>
      <c r="T566" s="41">
        <v>4.5</v>
      </c>
      <c r="U566" s="41">
        <v>0</v>
      </c>
      <c r="V566" s="41">
        <v>-2.173913043478251</v>
      </c>
      <c r="W566" s="41">
        <v>401.25021428571426</v>
      </c>
    </row>
    <row r="567" spans="1:23">
      <c r="A567" s="166">
        <f t="shared" ref="A567:B567" si="307">(A566+7)</f>
        <v>43366</v>
      </c>
      <c r="B567" s="165">
        <f t="shared" si="307"/>
        <v>43362</v>
      </c>
      <c r="C567" s="186">
        <v>0.89076857142857147</v>
      </c>
      <c r="E567" s="41">
        <v>2.6</v>
      </c>
      <c r="F567" s="41">
        <v>8.3333333333333428</v>
      </c>
      <c r="G567" s="41">
        <v>0</v>
      </c>
      <c r="H567" s="35">
        <v>231.59982857142859</v>
      </c>
      <c r="I567" s="26"/>
      <c r="J567" s="41">
        <v>5.8</v>
      </c>
      <c r="K567" s="41">
        <v>0</v>
      </c>
      <c r="L567" s="41">
        <v>-4.9180327868852345</v>
      </c>
      <c r="M567" s="41">
        <v>516.64577142857149</v>
      </c>
      <c r="N567" s="26"/>
      <c r="O567" s="41">
        <v>2.5</v>
      </c>
      <c r="P567" s="41">
        <v>8.6956521739130608</v>
      </c>
      <c r="Q567" s="41">
        <v>13.636363636363626</v>
      </c>
      <c r="R567" s="41">
        <v>222.69214285714284</v>
      </c>
      <c r="T567" s="41">
        <v>4.5</v>
      </c>
      <c r="U567" s="41">
        <v>0</v>
      </c>
      <c r="V567" s="41">
        <v>-4.2553191489361808</v>
      </c>
      <c r="W567" s="41">
        <v>400.84585714285714</v>
      </c>
    </row>
    <row r="568" spans="1:23">
      <c r="A568" s="166">
        <f t="shared" ref="A568:B568" si="308">(A567+7)</f>
        <v>43373</v>
      </c>
      <c r="B568" s="165">
        <f t="shared" si="308"/>
        <v>43369</v>
      </c>
      <c r="C568" s="186">
        <v>0.89113714285714274</v>
      </c>
      <c r="E568" s="41">
        <v>2.6</v>
      </c>
      <c r="F568" s="41">
        <v>0</v>
      </c>
      <c r="G568" s="41">
        <v>-7.1428571428571246</v>
      </c>
      <c r="H568" s="35">
        <v>231.69565714285713</v>
      </c>
      <c r="I568" s="26"/>
      <c r="J568" s="41">
        <v>5.8</v>
      </c>
      <c r="K568" s="41">
        <v>0</v>
      </c>
      <c r="L568" s="41">
        <v>-4.9180327868852345</v>
      </c>
      <c r="M568" s="41">
        <v>516.85954285714274</v>
      </c>
      <c r="N568" s="26"/>
      <c r="O568" s="41">
        <v>2.5</v>
      </c>
      <c r="P568" s="41">
        <v>0</v>
      </c>
      <c r="Q568" s="41">
        <v>4.1666666666666714</v>
      </c>
      <c r="R568" s="41">
        <v>222.78428571428572</v>
      </c>
      <c r="T568" s="41">
        <v>4.5</v>
      </c>
      <c r="U568" s="41">
        <v>0</v>
      </c>
      <c r="V568" s="41">
        <v>-4.2553191489361808</v>
      </c>
      <c r="W568" s="41">
        <v>401.01171428571422</v>
      </c>
    </row>
    <row r="569" spans="1:23">
      <c r="A569" s="166">
        <f t="shared" ref="A569:B569" si="309">(A568+7)</f>
        <v>43380</v>
      </c>
      <c r="B569" s="165">
        <f t="shared" si="309"/>
        <v>43376</v>
      </c>
      <c r="C569" s="186">
        <v>0.88665142857142876</v>
      </c>
      <c r="E569" s="41">
        <v>2.7</v>
      </c>
      <c r="F569" s="41">
        <v>3.8461538461538538</v>
      </c>
      <c r="G569" s="41">
        <v>-3.5714285714285552</v>
      </c>
      <c r="H569" s="35">
        <v>239.39588571428575</v>
      </c>
      <c r="I569" s="26"/>
      <c r="J569" s="41">
        <v>5.8</v>
      </c>
      <c r="K569" s="41">
        <v>0</v>
      </c>
      <c r="L569" s="41">
        <v>-4.9180327868852345</v>
      </c>
      <c r="M569" s="41">
        <v>514.2578285714286</v>
      </c>
      <c r="N569" s="26"/>
      <c r="O569" s="41">
        <v>2.6</v>
      </c>
      <c r="P569" s="41">
        <v>4</v>
      </c>
      <c r="Q569" s="41">
        <v>8.3333333333333428</v>
      </c>
      <c r="R569" s="41">
        <v>230.52937142857149</v>
      </c>
      <c r="T569" s="41">
        <v>4.5</v>
      </c>
      <c r="U569" s="41">
        <v>0</v>
      </c>
      <c r="V569" s="41">
        <v>-4.2553191489361808</v>
      </c>
      <c r="W569" s="41">
        <v>398.99314285714291</v>
      </c>
    </row>
    <row r="570" spans="1:23">
      <c r="A570" s="166">
        <f t="shared" ref="A570:B570" si="310">(A569+7)</f>
        <v>43387</v>
      </c>
      <c r="B570" s="165">
        <f t="shared" si="310"/>
        <v>43383</v>
      </c>
      <c r="C570" s="186">
        <v>0.877247142857143</v>
      </c>
      <c r="E570" s="41">
        <v>2.9</v>
      </c>
      <c r="F570" s="41">
        <v>7.4074074074073906</v>
      </c>
      <c r="G570" s="41">
        <v>3.5714285714285836</v>
      </c>
      <c r="H570" s="35">
        <v>254.40167142857146</v>
      </c>
      <c r="I570" s="26"/>
      <c r="J570" s="41">
        <v>5.8</v>
      </c>
      <c r="K570" s="41">
        <v>0</v>
      </c>
      <c r="L570" s="41">
        <v>-1.6949152542373014</v>
      </c>
      <c r="M570" s="41">
        <v>508.80334285714292</v>
      </c>
      <c r="N570" s="26"/>
      <c r="O570" s="41">
        <v>2.8</v>
      </c>
      <c r="P570" s="41">
        <v>7.6923076923076934</v>
      </c>
      <c r="Q570" s="41">
        <v>16.666666666666671</v>
      </c>
      <c r="R570" s="41">
        <v>245.62920000000003</v>
      </c>
      <c r="T570" s="41">
        <v>4.5</v>
      </c>
      <c r="U570" s="41">
        <v>0</v>
      </c>
      <c r="V570" s="41">
        <v>0</v>
      </c>
      <c r="W570" s="41">
        <v>394.76121428571435</v>
      </c>
    </row>
    <row r="571" spans="1:23">
      <c r="A571" s="166">
        <f t="shared" ref="A571:B571" si="311">(A570+7)</f>
        <v>43394</v>
      </c>
      <c r="B571" s="165">
        <f t="shared" si="311"/>
        <v>43390</v>
      </c>
      <c r="C571" s="186">
        <v>0.87872285714285714</v>
      </c>
      <c r="E571" s="41">
        <v>2.9</v>
      </c>
      <c r="F571" s="41">
        <v>0</v>
      </c>
      <c r="G571" s="41">
        <v>3.5714285714285836</v>
      </c>
      <c r="H571" s="35">
        <v>254.82962857142857</v>
      </c>
      <c r="I571" s="26"/>
      <c r="J571" s="41">
        <v>5.8</v>
      </c>
      <c r="K571" s="41">
        <v>0</v>
      </c>
      <c r="L571" s="41">
        <v>-1.6949152542373014</v>
      </c>
      <c r="M571" s="41">
        <v>509.65925714285714</v>
      </c>
      <c r="N571" s="26"/>
      <c r="O571" s="41">
        <v>2.8</v>
      </c>
      <c r="P571" s="41">
        <v>0</v>
      </c>
      <c r="Q571" s="41">
        <v>16.666666666666671</v>
      </c>
      <c r="R571" s="41">
        <v>246.04239999999999</v>
      </c>
      <c r="T571" s="41">
        <v>4.5</v>
      </c>
      <c r="U571" s="41">
        <v>0</v>
      </c>
      <c r="V571" s="41">
        <v>0</v>
      </c>
      <c r="W571" s="41">
        <v>395.42528571428568</v>
      </c>
    </row>
    <row r="572" spans="1:23">
      <c r="A572" s="166">
        <f t="shared" ref="A572:B572" si="312">(A571+7)</f>
        <v>43401</v>
      </c>
      <c r="B572" s="165">
        <f t="shared" si="312"/>
        <v>43397</v>
      </c>
      <c r="C572" s="186">
        <v>0.88382000000000005</v>
      </c>
      <c r="E572" s="41">
        <v>2.9</v>
      </c>
      <c r="F572" s="41">
        <v>0</v>
      </c>
      <c r="G572" s="41">
        <v>0</v>
      </c>
      <c r="H572" s="35">
        <v>256.30779999999999</v>
      </c>
      <c r="I572" s="26"/>
      <c r="J572" s="41">
        <v>5.8</v>
      </c>
      <c r="K572" s="41">
        <v>0</v>
      </c>
      <c r="L572" s="41">
        <v>-4.9180327868852345</v>
      </c>
      <c r="M572" s="41">
        <v>512.61559999999997</v>
      </c>
      <c r="N572" s="26"/>
      <c r="O572" s="41">
        <v>2.8</v>
      </c>
      <c r="P572" s="41">
        <v>0</v>
      </c>
      <c r="Q572" s="41">
        <v>11.999999999999986</v>
      </c>
      <c r="R572" s="41">
        <v>247.46959999999999</v>
      </c>
      <c r="T572" s="41">
        <v>4.5</v>
      </c>
      <c r="U572" s="41">
        <v>0</v>
      </c>
      <c r="V572" s="41">
        <v>-4.2553191489361808</v>
      </c>
      <c r="W572" s="41">
        <v>397.71900000000005</v>
      </c>
    </row>
    <row r="573" spans="1:23">
      <c r="A573" s="166">
        <f t="shared" ref="A573:B573" si="313">(A572+7)</f>
        <v>43408</v>
      </c>
      <c r="B573" s="165">
        <f t="shared" si="313"/>
        <v>43404</v>
      </c>
      <c r="C573" s="186">
        <v>0.88486000000000009</v>
      </c>
      <c r="E573" s="41">
        <v>2.9</v>
      </c>
      <c r="F573" s="41">
        <v>0</v>
      </c>
      <c r="G573" s="41">
        <v>-3.3333333333333286</v>
      </c>
      <c r="H573" s="35">
        <v>256.60939999999999</v>
      </c>
      <c r="I573" s="26"/>
      <c r="J573" s="41">
        <v>5.8</v>
      </c>
      <c r="K573" s="41">
        <v>0</v>
      </c>
      <c r="L573" s="41">
        <v>-4.9180327868852345</v>
      </c>
      <c r="M573" s="41">
        <v>513.21879999999999</v>
      </c>
      <c r="N573" s="26"/>
      <c r="O573" s="41">
        <v>2.8</v>
      </c>
      <c r="P573" s="41">
        <v>0</v>
      </c>
      <c r="Q573" s="41">
        <v>7.6923076923076934</v>
      </c>
      <c r="R573" s="41">
        <v>247.76080000000002</v>
      </c>
      <c r="T573" s="41">
        <v>4.5</v>
      </c>
      <c r="U573" s="41">
        <v>0</v>
      </c>
      <c r="V573" s="41">
        <v>-4.2553191489361808</v>
      </c>
      <c r="W573" s="41">
        <v>398.18700000000001</v>
      </c>
    </row>
    <row r="574" spans="1:23">
      <c r="A574" s="166">
        <f t="shared" ref="A574:B574" si="314">(A573+7)</f>
        <v>43415</v>
      </c>
      <c r="B574" s="165">
        <f t="shared" si="314"/>
        <v>43411</v>
      </c>
      <c r="C574" s="186">
        <v>0.87341428571428581</v>
      </c>
      <c r="E574" s="41">
        <v>2.9</v>
      </c>
      <c r="F574" s="41">
        <v>0</v>
      </c>
      <c r="G574" s="41">
        <v>-9.3750000000000142</v>
      </c>
      <c r="H574" s="35">
        <v>253.29014285714288</v>
      </c>
      <c r="I574" s="26"/>
      <c r="J574" s="41">
        <v>5.8</v>
      </c>
      <c r="K574" s="41">
        <v>0</v>
      </c>
      <c r="L574" s="41">
        <v>-4.9180327868852345</v>
      </c>
      <c r="M574" s="41">
        <v>506.58028571428576</v>
      </c>
      <c r="N574" s="26"/>
      <c r="O574" s="41">
        <v>2.8</v>
      </c>
      <c r="P574" s="41">
        <v>0</v>
      </c>
      <c r="Q574" s="41">
        <v>0</v>
      </c>
      <c r="R574" s="41">
        <v>244.55599999999998</v>
      </c>
      <c r="T574" s="41">
        <v>4.5</v>
      </c>
      <c r="U574" s="41">
        <v>0</v>
      </c>
      <c r="V574" s="41">
        <v>-4.2553191489361808</v>
      </c>
      <c r="W574" s="41">
        <v>393.03642857142859</v>
      </c>
    </row>
    <row r="575" spans="1:23">
      <c r="A575" s="166">
        <f t="shared" ref="A575:B575" si="315">(A574+7)</f>
        <v>43422</v>
      </c>
      <c r="B575" s="165">
        <f t="shared" si="315"/>
        <v>43418</v>
      </c>
      <c r="C575" s="186">
        <v>0.87668428571428569</v>
      </c>
      <c r="E575" s="41">
        <v>3.1</v>
      </c>
      <c r="F575" s="41">
        <v>6.8965517241379501</v>
      </c>
      <c r="G575" s="41">
        <v>-6.0606060606060623</v>
      </c>
      <c r="H575" s="35">
        <v>271.77212857142854</v>
      </c>
      <c r="I575" s="26"/>
      <c r="J575" s="41">
        <v>5.8</v>
      </c>
      <c r="K575" s="41">
        <v>0</v>
      </c>
      <c r="L575" s="41">
        <v>-4.9180327868852345</v>
      </c>
      <c r="M575" s="41">
        <v>508.47688571428569</v>
      </c>
      <c r="N575" s="26"/>
      <c r="O575" s="41">
        <v>3</v>
      </c>
      <c r="P575" s="41">
        <v>7.1428571428571388</v>
      </c>
      <c r="Q575" s="41">
        <v>0</v>
      </c>
      <c r="R575" s="41">
        <v>263.00528571428572</v>
      </c>
      <c r="T575" s="41">
        <v>4.5</v>
      </c>
      <c r="U575" s="41">
        <v>0</v>
      </c>
      <c r="V575" s="41">
        <v>-4.2553191489361808</v>
      </c>
      <c r="W575" s="41">
        <v>394.50792857142858</v>
      </c>
    </row>
    <row r="576" spans="1:23">
      <c r="A576" s="166">
        <f t="shared" ref="A576:B576" si="316">(A575+7)</f>
        <v>43429</v>
      </c>
      <c r="B576" s="165">
        <f t="shared" si="316"/>
        <v>43425</v>
      </c>
      <c r="C576" s="186">
        <v>0.88715285714285719</v>
      </c>
      <c r="E576" s="41">
        <v>3.1</v>
      </c>
      <c r="F576" s="41">
        <v>0</v>
      </c>
      <c r="G576" s="41">
        <v>3.3333333333333428</v>
      </c>
      <c r="H576" s="35">
        <v>275.01738571428575</v>
      </c>
      <c r="I576" s="26"/>
      <c r="J576" s="41">
        <v>5.8</v>
      </c>
      <c r="K576" s="41">
        <v>0</v>
      </c>
      <c r="L576" s="41">
        <v>-3.3333333333333286</v>
      </c>
      <c r="M576" s="41">
        <v>514.54865714285711</v>
      </c>
      <c r="N576" s="26"/>
      <c r="O576" s="41">
        <v>3</v>
      </c>
      <c r="P576" s="41">
        <v>0</v>
      </c>
      <c r="Q576" s="41">
        <v>11.1111111111111</v>
      </c>
      <c r="R576" s="41">
        <v>266.14585714285715</v>
      </c>
      <c r="T576" s="41">
        <v>4.5</v>
      </c>
      <c r="U576" s="41">
        <v>0</v>
      </c>
      <c r="V576" s="41">
        <v>-2.173913043478251</v>
      </c>
      <c r="W576" s="41">
        <v>399.21878571428573</v>
      </c>
    </row>
    <row r="577" spans="1:23">
      <c r="A577" s="166">
        <f t="shared" ref="A577:B577" si="317">(A576+7)</f>
        <v>43436</v>
      </c>
      <c r="B577" s="165">
        <f t="shared" si="317"/>
        <v>43432</v>
      </c>
      <c r="C577" s="186">
        <v>0.88740571428571424</v>
      </c>
      <c r="E577" s="41">
        <v>3.1</v>
      </c>
      <c r="F577" s="41">
        <v>0</v>
      </c>
      <c r="G577" s="41">
        <v>3.3333333333333428</v>
      </c>
      <c r="H577" s="35">
        <v>275.09577142857142</v>
      </c>
      <c r="I577" s="26"/>
      <c r="J577" s="41">
        <v>5.8</v>
      </c>
      <c r="K577" s="41">
        <v>0</v>
      </c>
      <c r="L577" s="41">
        <v>-1.6949152542373014</v>
      </c>
      <c r="M577" s="41">
        <v>514.69531428571418</v>
      </c>
      <c r="N577" s="26"/>
      <c r="O577" s="41">
        <v>3</v>
      </c>
      <c r="P577" s="41">
        <v>0</v>
      </c>
      <c r="Q577" s="41">
        <v>11.1111111111111</v>
      </c>
      <c r="R577" s="41">
        <v>266.22171428571426</v>
      </c>
      <c r="T577" s="41">
        <v>4.5</v>
      </c>
      <c r="U577" s="41">
        <v>0</v>
      </c>
      <c r="V577" s="41">
        <v>0</v>
      </c>
      <c r="W577" s="41">
        <v>399.33257142857144</v>
      </c>
    </row>
    <row r="578" spans="1:23">
      <c r="A578" s="166">
        <f t="shared" ref="A578:B578" si="318">(A577+7)</f>
        <v>43443</v>
      </c>
      <c r="B578" s="165">
        <f t="shared" si="318"/>
        <v>43439</v>
      </c>
      <c r="C578" s="186">
        <v>0.8903728571428573</v>
      </c>
      <c r="E578" s="41">
        <v>3.2</v>
      </c>
      <c r="F578" s="41">
        <v>3.2258064516128968</v>
      </c>
      <c r="G578" s="41">
        <v>6.6666666666666714</v>
      </c>
      <c r="H578" s="35">
        <v>284.91931428571434</v>
      </c>
      <c r="I578" s="26"/>
      <c r="J578" s="41">
        <v>5.8</v>
      </c>
      <c r="K578" s="41">
        <v>0</v>
      </c>
      <c r="L578" s="41">
        <v>-1.6949152542373014</v>
      </c>
      <c r="M578" s="41">
        <v>516.41625714285726</v>
      </c>
      <c r="N578" s="26"/>
      <c r="O578" s="41">
        <v>3.1</v>
      </c>
      <c r="P578" s="41">
        <v>3.3333333333333428</v>
      </c>
      <c r="Q578" s="41">
        <v>14.81481481481481</v>
      </c>
      <c r="R578" s="41">
        <v>276.01558571428575</v>
      </c>
      <c r="T578" s="41">
        <v>4.5</v>
      </c>
      <c r="U578" s="41">
        <v>0</v>
      </c>
      <c r="V578" s="41">
        <v>0</v>
      </c>
      <c r="W578" s="41">
        <v>400.6677857142858</v>
      </c>
    </row>
    <row r="579" spans="1:23">
      <c r="A579" s="166">
        <f t="shared" ref="A579:B579" si="319">(A578+7)</f>
        <v>43450</v>
      </c>
      <c r="B579" s="165">
        <f t="shared" si="319"/>
        <v>43446</v>
      </c>
      <c r="C579" s="186">
        <v>0.89887285714285703</v>
      </c>
      <c r="E579" s="41">
        <v>2.8</v>
      </c>
      <c r="F579" s="41">
        <v>-12.500000000000014</v>
      </c>
      <c r="G579" s="41">
        <v>-3.448275862068968</v>
      </c>
      <c r="H579" s="35">
        <v>251.68439999999995</v>
      </c>
      <c r="I579" s="26"/>
      <c r="J579" s="41">
        <v>5.9</v>
      </c>
      <c r="K579" s="41">
        <v>1.7241379310344911</v>
      </c>
      <c r="L579" s="41">
        <v>0</v>
      </c>
      <c r="M579" s="41">
        <v>530.33498571428572</v>
      </c>
      <c r="N579" s="26"/>
      <c r="O579" s="41">
        <v>2.7</v>
      </c>
      <c r="P579" s="41">
        <v>-12.903225806451616</v>
      </c>
      <c r="Q579" s="41">
        <v>3.8461538461538538</v>
      </c>
      <c r="R579" s="41">
        <v>242.69567142857142</v>
      </c>
      <c r="T579" s="41">
        <v>4.5999999999999996</v>
      </c>
      <c r="U579" s="41">
        <v>2.2222222222222143</v>
      </c>
      <c r="V579" s="41">
        <v>2.2222222222222143</v>
      </c>
      <c r="W579" s="41">
        <v>413.48151428571418</v>
      </c>
    </row>
    <row r="580" spans="1:23">
      <c r="A580" s="166">
        <f t="shared" ref="A580:B580" si="320">(A579+7)</f>
        <v>43457</v>
      </c>
      <c r="B580" s="165">
        <f t="shared" si="320"/>
        <v>43453</v>
      </c>
      <c r="C580" s="186">
        <v>0.90074714285714275</v>
      </c>
      <c r="E580" s="41">
        <v>2.8</v>
      </c>
      <c r="F580" s="41">
        <v>0</v>
      </c>
      <c r="G580" s="41">
        <v>-3.448275862068968</v>
      </c>
      <c r="H580" s="35">
        <v>252.20919999999992</v>
      </c>
      <c r="I580" s="26"/>
      <c r="J580" s="41">
        <v>5.9</v>
      </c>
      <c r="K580" s="41">
        <v>0</v>
      </c>
      <c r="L580" s="41">
        <v>0</v>
      </c>
      <c r="M580" s="41">
        <v>531.44081428571428</v>
      </c>
      <c r="N580" s="26"/>
      <c r="O580" s="41">
        <v>2.7</v>
      </c>
      <c r="P580" s="41">
        <v>0</v>
      </c>
      <c r="Q580" s="41">
        <v>3.8461538461538538</v>
      </c>
      <c r="R580" s="41">
        <v>243.20172857142856</v>
      </c>
      <c r="T580" s="41">
        <v>4.5999999999999996</v>
      </c>
      <c r="U580" s="41">
        <v>0</v>
      </c>
      <c r="V580" s="41">
        <v>2.2222222222222143</v>
      </c>
      <c r="W580" s="41">
        <v>414.34368571428564</v>
      </c>
    </row>
    <row r="581" spans="1:23">
      <c r="A581" s="166">
        <f>(A580+7)</f>
        <v>43464</v>
      </c>
      <c r="B581" s="165">
        <f t="shared" ref="B581:B582" si="321">(B580+7)</f>
        <v>43460</v>
      </c>
      <c r="C581" s="186">
        <v>0.90135428571428577</v>
      </c>
      <c r="E581" s="41">
        <v>2.8</v>
      </c>
      <c r="F581" s="41">
        <v>0</v>
      </c>
      <c r="G581" s="41">
        <v>11.999999999999986</v>
      </c>
      <c r="H581" s="35">
        <v>252.37919999999997</v>
      </c>
      <c r="I581" s="26"/>
      <c r="J581" s="41">
        <v>6</v>
      </c>
      <c r="K581" s="41">
        <v>1.6949152542372872</v>
      </c>
      <c r="L581" s="41">
        <v>-3.225806451612911</v>
      </c>
      <c r="M581" s="41">
        <v>540.81257142857146</v>
      </c>
      <c r="N581" s="26"/>
      <c r="O581" s="41">
        <v>2.7</v>
      </c>
      <c r="P581" s="41">
        <v>0</v>
      </c>
      <c r="Q581" s="41">
        <v>17.391304347826093</v>
      </c>
      <c r="R581" s="41">
        <v>243.36565714285717</v>
      </c>
      <c r="T581" s="41">
        <v>4.7</v>
      </c>
      <c r="U581" s="41">
        <v>2.1739130434782652</v>
      </c>
      <c r="V581" s="41">
        <v>-4.0816326530612344</v>
      </c>
      <c r="W581" s="41">
        <v>423.63651428571433</v>
      </c>
    </row>
    <row r="582" spans="1:23">
      <c r="A582" s="166">
        <f>(A581+7)</f>
        <v>43471</v>
      </c>
      <c r="B582" s="165">
        <f t="shared" si="321"/>
        <v>43467</v>
      </c>
      <c r="C582" s="186">
        <v>0.89947428571428567</v>
      </c>
      <c r="E582" s="41">
        <v>2.6</v>
      </c>
      <c r="F582" s="41">
        <v>-7.1428571428571246</v>
      </c>
      <c r="G582" s="41">
        <v>0</v>
      </c>
      <c r="H582" s="35">
        <v>233.86331428571427</v>
      </c>
      <c r="I582" s="26"/>
      <c r="J582" s="41">
        <v>6.1</v>
      </c>
      <c r="K582" s="41">
        <v>1.6666666666666572</v>
      </c>
      <c r="L582" s="41">
        <v>-1.6129032258064626</v>
      </c>
      <c r="M582" s="41">
        <v>548.67931428571421</v>
      </c>
      <c r="N582" s="26"/>
      <c r="O582" s="41">
        <v>2.5</v>
      </c>
      <c r="P582" s="41">
        <v>-7.407407407407419</v>
      </c>
      <c r="Q582" s="41">
        <v>4.1666666666666714</v>
      </c>
      <c r="R582" s="41">
        <v>224.86857142857141</v>
      </c>
      <c r="T582" s="41">
        <v>4.7</v>
      </c>
      <c r="U582" s="41">
        <v>0</v>
      </c>
      <c r="V582" s="41">
        <v>-4.0816326530612344</v>
      </c>
      <c r="W582" s="41">
        <v>422.75291428571427</v>
      </c>
    </row>
    <row r="583" spans="1:23">
      <c r="A583" s="166">
        <f t="shared" ref="A583:B618" si="322">(A582+7)</f>
        <v>43478</v>
      </c>
      <c r="B583" s="165">
        <f t="shared" si="322"/>
        <v>43474</v>
      </c>
      <c r="C583" s="186">
        <v>0.89973857142857139</v>
      </c>
      <c r="E583" s="41">
        <v>2.8</v>
      </c>
      <c r="F583" s="41">
        <v>7.6923076923076934</v>
      </c>
      <c r="G583" s="41">
        <v>11.999999999999986</v>
      </c>
      <c r="H583" s="35">
        <v>251.92679999999999</v>
      </c>
      <c r="I583" s="26"/>
      <c r="J583" s="41">
        <v>6.4</v>
      </c>
      <c r="K583" s="41">
        <v>4.9180327868852487</v>
      </c>
      <c r="L583" s="41">
        <v>6.6666666666666714</v>
      </c>
      <c r="M583" s="41">
        <v>575.83268571428573</v>
      </c>
      <c r="N583" s="26"/>
      <c r="O583" s="41">
        <v>2.7</v>
      </c>
      <c r="P583" s="41">
        <v>8</v>
      </c>
      <c r="Q583" s="41">
        <v>12.500000000000028</v>
      </c>
      <c r="R583" s="41">
        <v>242.9294142857143</v>
      </c>
      <c r="T583" s="41">
        <v>4.8</v>
      </c>
      <c r="U583" s="41">
        <v>2.1276595744680833</v>
      </c>
      <c r="V583" s="41">
        <v>2.1276595744680833</v>
      </c>
      <c r="W583" s="41">
        <v>431.87451428571427</v>
      </c>
    </row>
    <row r="584" spans="1:23">
      <c r="A584" s="166">
        <f t="shared" si="322"/>
        <v>43485</v>
      </c>
      <c r="B584" s="165">
        <f t="shared" si="322"/>
        <v>43481</v>
      </c>
      <c r="C584" s="186">
        <v>0.88771857142857136</v>
      </c>
      <c r="E584" s="41">
        <v>3</v>
      </c>
      <c r="F584" s="41">
        <v>7.1428571428571388</v>
      </c>
      <c r="G584" s="41">
        <v>20</v>
      </c>
      <c r="H584" s="35">
        <v>266.31557142857139</v>
      </c>
      <c r="I584" s="26"/>
      <c r="J584" s="41">
        <v>6.4</v>
      </c>
      <c r="K584" s="41">
        <v>0</v>
      </c>
      <c r="L584" s="41">
        <v>8.4745762711864359</v>
      </c>
      <c r="M584" s="41">
        <v>568.1398857142857</v>
      </c>
      <c r="N584" s="26"/>
      <c r="O584" s="41">
        <v>2.9</v>
      </c>
      <c r="P584" s="41">
        <v>7.4074074074073906</v>
      </c>
      <c r="Q584" s="41">
        <v>20.833333333333329</v>
      </c>
      <c r="R584" s="41">
        <v>257.43838571428569</v>
      </c>
      <c r="T584" s="41">
        <v>4.8</v>
      </c>
      <c r="U584" s="41">
        <v>0</v>
      </c>
      <c r="V584" s="41">
        <v>4.3478260869565162</v>
      </c>
      <c r="W584" s="41">
        <v>426.10491428571419</v>
      </c>
    </row>
    <row r="585" spans="1:23">
      <c r="A585" s="166">
        <f t="shared" si="322"/>
        <v>43492</v>
      </c>
      <c r="B585" s="165">
        <f t="shared" si="322"/>
        <v>43488</v>
      </c>
      <c r="C585" s="186">
        <v>0.87412285714285709</v>
      </c>
      <c r="E585" s="41">
        <v>2.9</v>
      </c>
      <c r="F585" s="41">
        <v>-3.3333333333333286</v>
      </c>
      <c r="G585" s="41">
        <v>20.833333333333329</v>
      </c>
      <c r="H585" s="35">
        <v>253.49562857142854</v>
      </c>
      <c r="I585" s="26"/>
      <c r="J585" s="41">
        <v>6.4</v>
      </c>
      <c r="K585" s="41">
        <v>0</v>
      </c>
      <c r="L585" s="41">
        <v>10.34482758620689</v>
      </c>
      <c r="M585" s="41">
        <v>559.43862857142858</v>
      </c>
      <c r="N585" s="26"/>
      <c r="O585" s="41">
        <v>2.8</v>
      </c>
      <c r="P585" s="41">
        <v>-3.448275862068968</v>
      </c>
      <c r="Q585" s="41">
        <v>21.739130434782624</v>
      </c>
      <c r="R585" s="41">
        <v>244.75439999999998</v>
      </c>
      <c r="T585" s="41">
        <v>4.8</v>
      </c>
      <c r="U585" s="41">
        <v>0</v>
      </c>
      <c r="V585" s="41">
        <v>6.6666666666666714</v>
      </c>
      <c r="W585" s="41">
        <v>419.57897142857138</v>
      </c>
    </row>
    <row r="586" spans="1:23">
      <c r="A586" s="166">
        <f t="shared" si="322"/>
        <v>43499</v>
      </c>
      <c r="B586" s="165">
        <f t="shared" si="322"/>
        <v>43495</v>
      </c>
      <c r="C586" s="186">
        <v>0.87271142857142847</v>
      </c>
      <c r="E586" s="41">
        <v>2.9</v>
      </c>
      <c r="F586" s="41">
        <v>0</v>
      </c>
      <c r="G586" s="41">
        <v>20.833333333333329</v>
      </c>
      <c r="H586" s="35">
        <v>253.08631428571425</v>
      </c>
      <c r="I586" s="26"/>
      <c r="J586" s="41">
        <v>6.4</v>
      </c>
      <c r="K586" s="41">
        <v>0</v>
      </c>
      <c r="L586" s="41">
        <v>10.34482758620689</v>
      </c>
      <c r="M586" s="41">
        <v>558.53531428571421</v>
      </c>
      <c r="N586" s="26"/>
      <c r="O586" s="41">
        <v>2.8</v>
      </c>
      <c r="P586" s="41">
        <v>0</v>
      </c>
      <c r="Q586" s="41">
        <v>21.739130434782624</v>
      </c>
      <c r="R586" s="41">
        <v>244.35919999999999</v>
      </c>
      <c r="T586" s="41">
        <v>4.8</v>
      </c>
      <c r="U586" s="41">
        <v>0</v>
      </c>
      <c r="V586" s="41">
        <v>6.6666666666666714</v>
      </c>
      <c r="W586" s="41">
        <v>418.90148571428563</v>
      </c>
    </row>
    <row r="587" spans="1:23">
      <c r="A587" s="166">
        <f t="shared" si="322"/>
        <v>43506</v>
      </c>
      <c r="B587" s="165">
        <f t="shared" si="322"/>
        <v>43502</v>
      </c>
      <c r="C587" s="186">
        <v>0.87709857142857139</v>
      </c>
      <c r="E587" s="41">
        <v>2.9</v>
      </c>
      <c r="F587" s="41">
        <v>0</v>
      </c>
      <c r="G587" s="41">
        <v>3.5714285714285836</v>
      </c>
      <c r="H587" s="35">
        <v>254.35858571428568</v>
      </c>
      <c r="I587" s="26"/>
      <c r="J587" s="41">
        <v>6.4</v>
      </c>
      <c r="K587" s="41">
        <v>0</v>
      </c>
      <c r="L587" s="41">
        <v>12.280701754385959</v>
      </c>
      <c r="M587" s="41">
        <v>561.34308571428573</v>
      </c>
      <c r="N587" s="26"/>
      <c r="O587" s="41">
        <v>2.8</v>
      </c>
      <c r="P587" s="41">
        <v>0</v>
      </c>
      <c r="Q587" s="41">
        <v>3.7037037037036953</v>
      </c>
      <c r="R587" s="41">
        <v>245.58760000000001</v>
      </c>
      <c r="T587" s="41">
        <v>5.0999999999999996</v>
      </c>
      <c r="U587" s="41">
        <v>6.25</v>
      </c>
      <c r="V587" s="41">
        <v>13.333333333333329</v>
      </c>
      <c r="W587" s="41">
        <v>447.3202714285714</v>
      </c>
    </row>
    <row r="588" spans="1:23">
      <c r="A588" s="166">
        <f t="shared" si="322"/>
        <v>43513</v>
      </c>
      <c r="B588" s="165">
        <f t="shared" si="322"/>
        <v>43509</v>
      </c>
      <c r="C588" s="186">
        <v>0.87740571428571434</v>
      </c>
      <c r="E588" s="41">
        <v>2.9</v>
      </c>
      <c r="F588" s="41">
        <v>0</v>
      </c>
      <c r="G588" s="41">
        <v>-3.3333333333333286</v>
      </c>
      <c r="H588" s="35">
        <v>254.44765714285717</v>
      </c>
      <c r="I588" s="26"/>
      <c r="J588" s="41">
        <v>6.4</v>
      </c>
      <c r="K588" s="41">
        <v>0</v>
      </c>
      <c r="L588" s="41">
        <v>12.280701754385959</v>
      </c>
      <c r="M588" s="41">
        <v>561.53965714285721</v>
      </c>
      <c r="N588" s="26"/>
      <c r="O588" s="41">
        <v>2.8</v>
      </c>
      <c r="P588" s="41">
        <v>0</v>
      </c>
      <c r="Q588" s="41">
        <v>-3.448275862068968</v>
      </c>
      <c r="R588" s="41">
        <v>245.67359999999999</v>
      </c>
      <c r="T588" s="41">
        <v>5.0999999999999996</v>
      </c>
      <c r="U588" s="41">
        <v>0</v>
      </c>
      <c r="V588" s="41">
        <v>13.333333333333329</v>
      </c>
      <c r="W588" s="41">
        <v>447.47691428571432</v>
      </c>
    </row>
    <row r="589" spans="1:23">
      <c r="A589" s="166">
        <f t="shared" si="322"/>
        <v>43520</v>
      </c>
      <c r="B589" s="165">
        <f t="shared" si="322"/>
        <v>43516</v>
      </c>
      <c r="C589" s="186">
        <v>0.87288428571428578</v>
      </c>
      <c r="E589" s="41">
        <v>2.9</v>
      </c>
      <c r="F589" s="41">
        <v>0</v>
      </c>
      <c r="G589" s="41">
        <v>-3.3333333333333286</v>
      </c>
      <c r="H589" s="35">
        <v>253.13644285714284</v>
      </c>
      <c r="I589" s="26"/>
      <c r="J589" s="41">
        <v>6.2</v>
      </c>
      <c r="K589" s="41">
        <v>-3.125</v>
      </c>
      <c r="L589" s="41">
        <v>6.8965517241379501</v>
      </c>
      <c r="M589" s="41">
        <v>541.1882571428572</v>
      </c>
      <c r="N589" s="26"/>
      <c r="O589" s="41">
        <v>2.8</v>
      </c>
      <c r="P589" s="41">
        <v>0</v>
      </c>
      <c r="Q589" s="41">
        <v>-3.448275862068968</v>
      </c>
      <c r="R589" s="41">
        <v>244.4076</v>
      </c>
      <c r="T589" s="41">
        <v>5</v>
      </c>
      <c r="U589" s="41">
        <v>-1.9607843137254832</v>
      </c>
      <c r="V589" s="41">
        <v>8.6956521739130608</v>
      </c>
      <c r="W589" s="41">
        <v>436.44214285714293</v>
      </c>
    </row>
    <row r="590" spans="1:23">
      <c r="A590" s="166">
        <f t="shared" si="322"/>
        <v>43527</v>
      </c>
      <c r="B590" s="165">
        <f t="shared" si="322"/>
        <v>43523</v>
      </c>
      <c r="C590" s="186">
        <v>0.86202857142857137</v>
      </c>
      <c r="E590" s="41">
        <v>2.9</v>
      </c>
      <c r="F590" s="41">
        <v>0</v>
      </c>
      <c r="G590" s="41">
        <v>-3.3333333333333286</v>
      </c>
      <c r="H590" s="35">
        <v>249.98828571428569</v>
      </c>
      <c r="I590" s="26"/>
      <c r="J590" s="41">
        <v>6.2</v>
      </c>
      <c r="K590" s="41">
        <v>0</v>
      </c>
      <c r="L590" s="41">
        <v>6.8965517241379501</v>
      </c>
      <c r="M590" s="41">
        <v>534.45771428571425</v>
      </c>
      <c r="N590" s="26"/>
      <c r="O590" s="41">
        <v>2.7</v>
      </c>
      <c r="P590" s="41">
        <v>-3.5714285714285552</v>
      </c>
      <c r="Q590" s="41">
        <v>-6.8965517241379217</v>
      </c>
      <c r="R590" s="41">
        <v>232.7477142857143</v>
      </c>
      <c r="T590" s="41">
        <v>5</v>
      </c>
      <c r="U590" s="41">
        <v>0</v>
      </c>
      <c r="V590" s="41">
        <v>8.6956521739130608</v>
      </c>
      <c r="W590" s="41">
        <v>431.01428571428573</v>
      </c>
    </row>
    <row r="591" spans="1:23">
      <c r="A591" s="166">
        <f t="shared" si="322"/>
        <v>43534</v>
      </c>
      <c r="B591" s="165">
        <f t="shared" si="322"/>
        <v>43530</v>
      </c>
      <c r="C591" s="186">
        <v>0.85965857142857138</v>
      </c>
      <c r="E591" s="41">
        <v>2.9</v>
      </c>
      <c r="F591" s="41">
        <v>0</v>
      </c>
      <c r="G591" s="41">
        <v>-6.4516129032258078</v>
      </c>
      <c r="H591" s="35">
        <v>249.3009857142857</v>
      </c>
      <c r="I591" s="26"/>
      <c r="J591" s="41">
        <v>6.1</v>
      </c>
      <c r="K591" s="41">
        <v>-1.6129032258064626</v>
      </c>
      <c r="L591" s="41">
        <v>5.1724137931034448</v>
      </c>
      <c r="M591" s="41">
        <v>524.39172857142853</v>
      </c>
      <c r="N591" s="26"/>
      <c r="O591" s="41">
        <v>2.7</v>
      </c>
      <c r="P591" s="41">
        <v>0</v>
      </c>
      <c r="Q591" s="41">
        <v>-10</v>
      </c>
      <c r="R591" s="41">
        <v>232.10781428571431</v>
      </c>
      <c r="T591" s="41">
        <v>5</v>
      </c>
      <c r="U591" s="41">
        <v>0</v>
      </c>
      <c r="V591" s="41">
        <v>8.6956521739130608</v>
      </c>
      <c r="W591" s="41">
        <v>429.82928571428573</v>
      </c>
    </row>
    <row r="592" spans="1:23">
      <c r="A592" s="166">
        <f t="shared" si="322"/>
        <v>43541</v>
      </c>
      <c r="B592" s="165">
        <f t="shared" si="322"/>
        <v>43537</v>
      </c>
      <c r="C592" s="186">
        <v>0.85746857142857136</v>
      </c>
      <c r="E592" s="41">
        <v>2.9</v>
      </c>
      <c r="F592" s="41">
        <v>0</v>
      </c>
      <c r="G592" s="41">
        <v>0</v>
      </c>
      <c r="H592" s="35">
        <v>248.66588571428571</v>
      </c>
      <c r="I592" s="26"/>
      <c r="J592" s="41">
        <v>6.1</v>
      </c>
      <c r="K592" s="41">
        <v>0</v>
      </c>
      <c r="L592" s="41">
        <v>5.1724137931034448</v>
      </c>
      <c r="M592" s="41">
        <v>523.05582857142849</v>
      </c>
      <c r="N592" s="26"/>
      <c r="O592" s="41">
        <v>2.7</v>
      </c>
      <c r="P592" s="41">
        <v>0</v>
      </c>
      <c r="Q592" s="41">
        <v>-3.5714285714285552</v>
      </c>
      <c r="R592" s="41">
        <v>231.51651428571429</v>
      </c>
      <c r="T592" s="41">
        <v>5</v>
      </c>
      <c r="U592" s="41">
        <v>0</v>
      </c>
      <c r="V592" s="41">
        <v>8.6956521739130608</v>
      </c>
      <c r="W592" s="41">
        <v>428.7342857142857</v>
      </c>
    </row>
    <row r="593" spans="1:23">
      <c r="A593" s="166">
        <f t="shared" si="322"/>
        <v>43548</v>
      </c>
      <c r="B593" s="165">
        <f t="shared" si="322"/>
        <v>43544</v>
      </c>
      <c r="C593" s="186">
        <v>0.85904714285714301</v>
      </c>
      <c r="E593" s="41">
        <v>2.9</v>
      </c>
      <c r="F593" s="41">
        <v>0</v>
      </c>
      <c r="G593" s="41">
        <v>0</v>
      </c>
      <c r="H593" s="35">
        <v>249.12367142857147</v>
      </c>
      <c r="I593" s="26"/>
      <c r="J593" s="41">
        <v>6.1</v>
      </c>
      <c r="K593" s="41">
        <v>0</v>
      </c>
      <c r="L593" s="41">
        <v>5.1724137931034448</v>
      </c>
      <c r="M593" s="41">
        <v>524.01875714285723</v>
      </c>
      <c r="N593" s="26"/>
      <c r="O593" s="41">
        <v>2.7</v>
      </c>
      <c r="P593" s="41">
        <v>0</v>
      </c>
      <c r="Q593" s="41">
        <v>-3.5714285714285552</v>
      </c>
      <c r="R593" s="41">
        <v>231.9427285714286</v>
      </c>
      <c r="T593" s="41">
        <v>5</v>
      </c>
      <c r="U593" s="41">
        <v>0</v>
      </c>
      <c r="V593" s="41">
        <v>8.6956521739130608</v>
      </c>
      <c r="W593" s="41">
        <v>429.52357142857147</v>
      </c>
    </row>
    <row r="594" spans="1:23">
      <c r="A594" s="166">
        <f t="shared" si="322"/>
        <v>43555</v>
      </c>
      <c r="B594" s="165">
        <f t="shared" si="322"/>
        <v>43551</v>
      </c>
      <c r="C594" s="186">
        <v>0.85598714285714284</v>
      </c>
      <c r="E594" s="41">
        <v>2.9</v>
      </c>
      <c r="F594" s="41">
        <v>0</v>
      </c>
      <c r="G594" s="41">
        <v>15.999999999999986</v>
      </c>
      <c r="H594" s="35">
        <v>248.23627142857143</v>
      </c>
      <c r="I594" s="26"/>
      <c r="J594" s="41">
        <v>6.1</v>
      </c>
      <c r="K594" s="41">
        <v>0</v>
      </c>
      <c r="L594" s="41">
        <v>5.1724137931034448</v>
      </c>
      <c r="M594" s="41">
        <v>522.15215714285716</v>
      </c>
      <c r="N594" s="26"/>
      <c r="O594" s="41">
        <v>2.7</v>
      </c>
      <c r="P594" s="41">
        <v>0</v>
      </c>
      <c r="Q594" s="41">
        <v>12.500000000000028</v>
      </c>
      <c r="R594" s="41">
        <v>231.1165285714286</v>
      </c>
      <c r="T594" s="41">
        <v>5</v>
      </c>
      <c r="U594" s="41">
        <v>0</v>
      </c>
      <c r="V594" s="41">
        <v>8.6956521739130608</v>
      </c>
      <c r="W594" s="41">
        <v>427.99357142857144</v>
      </c>
    </row>
    <row r="595" spans="1:23">
      <c r="A595" s="166">
        <f t="shared" si="322"/>
        <v>43562</v>
      </c>
      <c r="B595" s="165">
        <f t="shared" si="322"/>
        <v>43558</v>
      </c>
      <c r="C595" s="186">
        <v>0.85738857142857139</v>
      </c>
      <c r="E595" s="41">
        <v>2.9</v>
      </c>
      <c r="F595" s="41">
        <v>0</v>
      </c>
      <c r="G595" s="41">
        <v>11.538461538461547</v>
      </c>
      <c r="H595" s="35">
        <v>248.6426857142857</v>
      </c>
      <c r="I595" s="26"/>
      <c r="J595" s="41">
        <v>6.1</v>
      </c>
      <c r="K595" s="41">
        <v>0</v>
      </c>
      <c r="L595" s="41">
        <v>1.6666666666666572</v>
      </c>
      <c r="M595" s="41">
        <v>523.00702857142858</v>
      </c>
      <c r="N595" s="26"/>
      <c r="O595" s="41">
        <v>2.7</v>
      </c>
      <c r="P595" s="41">
        <v>0</v>
      </c>
      <c r="Q595" s="41">
        <v>8</v>
      </c>
      <c r="R595" s="41">
        <v>231.49491428571429</v>
      </c>
      <c r="T595" s="41">
        <v>5</v>
      </c>
      <c r="U595" s="41">
        <v>0</v>
      </c>
      <c r="V595" s="41">
        <v>8.6956521739130608</v>
      </c>
      <c r="W595" s="41">
        <v>428.69428571428568</v>
      </c>
    </row>
    <row r="596" spans="1:23">
      <c r="A596" s="166">
        <f t="shared" si="322"/>
        <v>43569</v>
      </c>
      <c r="B596" s="165">
        <f t="shared" si="322"/>
        <v>43565</v>
      </c>
      <c r="C596" s="186">
        <v>0.86183857142857145</v>
      </c>
      <c r="E596" s="41">
        <v>2.9</v>
      </c>
      <c r="F596" s="41">
        <v>0</v>
      </c>
      <c r="G596" s="41">
        <v>15.999999999999986</v>
      </c>
      <c r="H596" s="35">
        <v>249.93318571428574</v>
      </c>
      <c r="I596" s="26"/>
      <c r="J596" s="41">
        <v>6.1</v>
      </c>
      <c r="K596" s="41">
        <v>0</v>
      </c>
      <c r="L596" s="41">
        <v>1.6666666666666572</v>
      </c>
      <c r="M596" s="41">
        <v>525.72152857142851</v>
      </c>
      <c r="N596" s="26"/>
      <c r="O596" s="41">
        <v>2.7</v>
      </c>
      <c r="P596" s="41">
        <v>0</v>
      </c>
      <c r="Q596" s="41">
        <v>12.500000000000028</v>
      </c>
      <c r="R596" s="41">
        <v>232.69641428571433</v>
      </c>
      <c r="T596" s="41">
        <v>5</v>
      </c>
      <c r="U596" s="41">
        <v>0</v>
      </c>
      <c r="V596" s="41">
        <v>8.6956521739130608</v>
      </c>
      <c r="W596" s="41">
        <v>430.91928571428576</v>
      </c>
    </row>
    <row r="597" spans="1:23">
      <c r="A597" s="166">
        <f t="shared" si="322"/>
        <v>43576</v>
      </c>
      <c r="B597" s="165">
        <f t="shared" si="322"/>
        <v>43572</v>
      </c>
      <c r="C597" s="186">
        <v>0.86426857142857139</v>
      </c>
      <c r="E597" s="41">
        <v>2.8</v>
      </c>
      <c r="F597" s="41">
        <v>-3.448275862068968</v>
      </c>
      <c r="G597" s="41">
        <v>11.999999999999986</v>
      </c>
      <c r="H597" s="35">
        <v>241.99519999999998</v>
      </c>
      <c r="I597" s="26"/>
      <c r="J597" s="41">
        <v>6.1</v>
      </c>
      <c r="K597" s="41">
        <v>0</v>
      </c>
      <c r="L597" s="41">
        <v>1.6666666666666572</v>
      </c>
      <c r="M597" s="41">
        <v>527.20382857142852</v>
      </c>
      <c r="N597" s="26"/>
      <c r="O597" s="41">
        <v>2.6</v>
      </c>
      <c r="P597" s="41">
        <v>-3.7037037037037095</v>
      </c>
      <c r="Q597" s="41">
        <v>13.043478260869577</v>
      </c>
      <c r="R597" s="41">
        <v>224.70982857142857</v>
      </c>
      <c r="T597" s="41">
        <v>5</v>
      </c>
      <c r="U597" s="41">
        <v>0</v>
      </c>
      <c r="V597" s="41">
        <v>8.6956521739130608</v>
      </c>
      <c r="W597" s="41">
        <v>432.13428571428568</v>
      </c>
    </row>
    <row r="598" spans="1:23">
      <c r="A598" s="166">
        <f t="shared" si="322"/>
        <v>43583</v>
      </c>
      <c r="B598" s="165">
        <f t="shared" si="322"/>
        <v>43579</v>
      </c>
      <c r="C598" s="186">
        <v>0.86435714285714305</v>
      </c>
      <c r="E598" s="41">
        <v>2.7</v>
      </c>
      <c r="F598" s="41">
        <v>-3.5714285714285552</v>
      </c>
      <c r="G598" s="41">
        <v>12.500000000000028</v>
      </c>
      <c r="H598" s="35">
        <v>233.37642857142865</v>
      </c>
      <c r="I598" s="26"/>
      <c r="J598" s="41">
        <v>6.1</v>
      </c>
      <c r="K598" s="41">
        <v>0</v>
      </c>
      <c r="L598" s="41">
        <v>1.6666666666666572</v>
      </c>
      <c r="M598" s="41">
        <v>527.25785714285723</v>
      </c>
      <c r="N598" s="26"/>
      <c r="O598" s="41">
        <v>2.6</v>
      </c>
      <c r="P598" s="41">
        <v>0</v>
      </c>
      <c r="Q598" s="41">
        <v>18.181818181818159</v>
      </c>
      <c r="R598" s="41">
        <v>224.7328571428572</v>
      </c>
      <c r="T598" s="41">
        <v>5</v>
      </c>
      <c r="U598" s="41">
        <v>0</v>
      </c>
      <c r="V598" s="41">
        <v>8.6956521739130608</v>
      </c>
      <c r="W598" s="41">
        <v>432.1785714285715</v>
      </c>
    </row>
    <row r="599" spans="1:23">
      <c r="A599" s="166">
        <f t="shared" si="322"/>
        <v>43590</v>
      </c>
      <c r="B599" s="165">
        <f t="shared" si="322"/>
        <v>43586</v>
      </c>
      <c r="C599" s="186">
        <v>0.86096571428571433</v>
      </c>
      <c r="E599" s="41">
        <v>2.9</v>
      </c>
      <c r="F599" s="41">
        <v>7.4074074074073906</v>
      </c>
      <c r="G599" s="41">
        <v>20.833333333333329</v>
      </c>
      <c r="H599" s="35">
        <v>249.68005714285715</v>
      </c>
      <c r="I599" s="26"/>
      <c r="J599" s="41">
        <v>6.1</v>
      </c>
      <c r="K599" s="41">
        <v>0</v>
      </c>
      <c r="L599" s="41">
        <v>1.6666666666666572</v>
      </c>
      <c r="M599" s="41">
        <v>525.18908571428574</v>
      </c>
      <c r="N599" s="26"/>
      <c r="O599" s="41">
        <v>2.8</v>
      </c>
      <c r="P599" s="41">
        <v>7.6923076923076934</v>
      </c>
      <c r="Q599" s="41">
        <v>33.333333333333314</v>
      </c>
      <c r="R599" s="41">
        <v>241.07040000000001</v>
      </c>
      <c r="T599" s="41">
        <v>5</v>
      </c>
      <c r="U599" s="41">
        <v>0</v>
      </c>
      <c r="V599" s="41">
        <v>8.6956521739130608</v>
      </c>
      <c r="W599" s="41">
        <v>430.48285714285714</v>
      </c>
    </row>
    <row r="600" spans="1:23">
      <c r="A600" s="166">
        <f t="shared" si="322"/>
        <v>43597</v>
      </c>
      <c r="B600" s="165">
        <f t="shared" si="322"/>
        <v>43593</v>
      </c>
      <c r="C600" s="186">
        <v>0.85944999999999994</v>
      </c>
      <c r="E600" s="41">
        <v>3.1</v>
      </c>
      <c r="F600" s="41">
        <v>6.8965517241379501</v>
      </c>
      <c r="G600" s="41">
        <v>24</v>
      </c>
      <c r="H600" s="35">
        <v>266.42950000000002</v>
      </c>
      <c r="I600" s="26"/>
      <c r="J600" s="41">
        <v>6.2</v>
      </c>
      <c r="K600" s="41">
        <v>1.6393442622950829</v>
      </c>
      <c r="L600" s="41">
        <v>3.3333333333333428</v>
      </c>
      <c r="M600" s="41">
        <v>532.85900000000004</v>
      </c>
      <c r="N600" s="26"/>
      <c r="O600" s="41">
        <v>3</v>
      </c>
      <c r="P600" s="41">
        <v>7.1428571428571388</v>
      </c>
      <c r="Q600" s="41">
        <v>36.363636363636346</v>
      </c>
      <c r="R600" s="41">
        <v>257.83499999999998</v>
      </c>
      <c r="T600" s="41">
        <v>5.0999999999999996</v>
      </c>
      <c r="U600" s="41">
        <v>2</v>
      </c>
      <c r="V600" s="41">
        <v>10.869565217391312</v>
      </c>
      <c r="W600" s="41">
        <v>438.31949999999995</v>
      </c>
    </row>
    <row r="601" spans="1:23">
      <c r="A601" s="166">
        <f t="shared" si="322"/>
        <v>43604</v>
      </c>
      <c r="B601" s="165">
        <f t="shared" si="322"/>
        <v>43600</v>
      </c>
      <c r="C601" s="186">
        <v>0.86970857142857128</v>
      </c>
      <c r="E601" s="41">
        <v>2.9</v>
      </c>
      <c r="F601" s="41">
        <v>-6.4516129032258078</v>
      </c>
      <c r="G601" s="41">
        <v>11.538461538461547</v>
      </c>
      <c r="H601" s="35">
        <v>252.21548571428568</v>
      </c>
      <c r="I601" s="26"/>
      <c r="J601" s="41">
        <v>6.2</v>
      </c>
      <c r="K601" s="41">
        <v>0</v>
      </c>
      <c r="L601" s="41">
        <v>3.3333333333333428</v>
      </c>
      <c r="M601" s="41">
        <v>539.21931428571418</v>
      </c>
      <c r="N601" s="26"/>
      <c r="O601" s="41">
        <v>2.8</v>
      </c>
      <c r="P601" s="41">
        <v>-6.6666666666666714</v>
      </c>
      <c r="Q601" s="41">
        <v>16.666666666666671</v>
      </c>
      <c r="R601" s="41">
        <v>243.51839999999996</v>
      </c>
      <c r="T601" s="41">
        <v>5.0999999999999996</v>
      </c>
      <c r="U601" s="41">
        <v>0</v>
      </c>
      <c r="V601" s="41">
        <v>8.5106382978723332</v>
      </c>
      <c r="W601" s="41">
        <v>443.55137142857137</v>
      </c>
    </row>
    <row r="602" spans="1:23">
      <c r="A602" s="166">
        <f t="shared" si="322"/>
        <v>43611</v>
      </c>
      <c r="B602" s="165">
        <f t="shared" si="322"/>
        <v>43607</v>
      </c>
      <c r="C602" s="186">
        <v>0.87977285714285725</v>
      </c>
      <c r="E602" s="41">
        <v>2.9</v>
      </c>
      <c r="F602" s="41">
        <v>0</v>
      </c>
      <c r="G602" s="41">
        <v>3.5714285714285836</v>
      </c>
      <c r="H602" s="35">
        <v>255.13412857142859</v>
      </c>
      <c r="I602" s="26"/>
      <c r="J602" s="41">
        <v>6.2</v>
      </c>
      <c r="K602" s="41">
        <v>0</v>
      </c>
      <c r="L602" s="41">
        <v>3.3333333333333428</v>
      </c>
      <c r="M602" s="41">
        <v>545.45917142857149</v>
      </c>
      <c r="N602" s="26"/>
      <c r="O602" s="41">
        <v>2.8</v>
      </c>
      <c r="P602" s="41">
        <v>0</v>
      </c>
      <c r="Q602" s="41">
        <v>7.6923076923076934</v>
      </c>
      <c r="R602" s="41">
        <v>246.33640000000003</v>
      </c>
      <c r="T602" s="41">
        <v>5.0999999999999996</v>
      </c>
      <c r="U602" s="41">
        <v>0</v>
      </c>
      <c r="V602" s="41">
        <v>8.5106382978723332</v>
      </c>
      <c r="W602" s="41">
        <v>448.68415714285715</v>
      </c>
    </row>
    <row r="603" spans="1:23">
      <c r="A603" s="166">
        <f t="shared" si="322"/>
        <v>43618</v>
      </c>
      <c r="B603" s="165">
        <f t="shared" si="322"/>
        <v>43614</v>
      </c>
      <c r="C603" s="186">
        <v>0.88386428571428566</v>
      </c>
      <c r="E603" s="41">
        <v>2.9</v>
      </c>
      <c r="F603" s="41">
        <v>0</v>
      </c>
      <c r="G603" s="41">
        <v>7.4074074074073906</v>
      </c>
      <c r="H603" s="35">
        <v>256.32064285714284</v>
      </c>
      <c r="I603" s="26"/>
      <c r="J603" s="41">
        <v>6.2</v>
      </c>
      <c r="K603" s="41">
        <v>0</v>
      </c>
      <c r="L603" s="41">
        <v>3.3333333333333428</v>
      </c>
      <c r="M603" s="41">
        <v>547.99585714285706</v>
      </c>
      <c r="N603" s="26"/>
      <c r="O603" s="41">
        <v>2.8</v>
      </c>
      <c r="P603" s="41">
        <v>0</v>
      </c>
      <c r="Q603" s="41">
        <v>7.6923076923076934</v>
      </c>
      <c r="R603" s="41">
        <v>247.48199999999997</v>
      </c>
      <c r="T603" s="41">
        <v>5.0999999999999996</v>
      </c>
      <c r="U603" s="41">
        <v>0</v>
      </c>
      <c r="V603" s="41">
        <v>8.5106382978723332</v>
      </c>
      <c r="W603" s="41">
        <v>450.77078571428564</v>
      </c>
    </row>
    <row r="604" spans="1:23">
      <c r="A604" s="166">
        <f t="shared" si="322"/>
        <v>43625</v>
      </c>
      <c r="B604" s="165">
        <f t="shared" si="322"/>
        <v>43621</v>
      </c>
      <c r="C604" s="186">
        <v>0.88655428571428574</v>
      </c>
      <c r="E604" s="41">
        <v>2.9</v>
      </c>
      <c r="F604" s="41">
        <v>0</v>
      </c>
      <c r="G604" s="41">
        <v>11.538461538461547</v>
      </c>
      <c r="H604" s="35">
        <v>257.10074285714285</v>
      </c>
      <c r="I604" s="26"/>
      <c r="J604" s="41">
        <v>6.2</v>
      </c>
      <c r="K604" s="41">
        <v>0</v>
      </c>
      <c r="L604" s="41">
        <v>3.3333333333333428</v>
      </c>
      <c r="M604" s="41">
        <v>549.66365714285712</v>
      </c>
      <c r="N604" s="26"/>
      <c r="O604" s="41">
        <v>2.8</v>
      </c>
      <c r="P604" s="41">
        <v>0</v>
      </c>
      <c r="Q604" s="41">
        <v>11.999999999999986</v>
      </c>
      <c r="R604" s="41">
        <v>248.23520000000002</v>
      </c>
      <c r="T604" s="41">
        <v>5.0999999999999996</v>
      </c>
      <c r="U604" s="41">
        <v>0</v>
      </c>
      <c r="V604" s="41">
        <v>8.5106382978723332</v>
      </c>
      <c r="W604" s="41">
        <v>452.14268571428573</v>
      </c>
    </row>
    <row r="605" spans="1:23">
      <c r="A605" s="166">
        <f t="shared" si="322"/>
        <v>43632</v>
      </c>
      <c r="B605" s="165">
        <f t="shared" si="322"/>
        <v>43628</v>
      </c>
      <c r="C605" s="186">
        <v>0.88992428571428572</v>
      </c>
      <c r="E605" s="41">
        <v>2.9</v>
      </c>
      <c r="F605" s="41">
        <v>0</v>
      </c>
      <c r="G605" s="41">
        <v>11.538461538461547</v>
      </c>
      <c r="H605" s="35">
        <v>258.07804285714286</v>
      </c>
      <c r="I605" s="26"/>
      <c r="J605" s="41">
        <v>6.1</v>
      </c>
      <c r="K605" s="41">
        <v>-1.6129032258064626</v>
      </c>
      <c r="L605" s="41">
        <v>1.6666666666666572</v>
      </c>
      <c r="M605" s="41">
        <v>542.85381428571429</v>
      </c>
      <c r="N605" s="26"/>
      <c r="O605" s="41">
        <v>2.8</v>
      </c>
      <c r="P605" s="41">
        <v>0</v>
      </c>
      <c r="Q605" s="41">
        <v>11.999999999999986</v>
      </c>
      <c r="R605" s="41">
        <v>249.17879999999997</v>
      </c>
      <c r="T605" s="41">
        <v>5</v>
      </c>
      <c r="U605" s="41">
        <v>-1.9607843137254832</v>
      </c>
      <c r="V605" s="41">
        <v>6.3829787234042499</v>
      </c>
      <c r="W605" s="41">
        <v>444.96214285714285</v>
      </c>
    </row>
    <row r="606" spans="1:23">
      <c r="A606" s="166">
        <f t="shared" si="322"/>
        <v>43639</v>
      </c>
      <c r="B606" s="165">
        <f t="shared" si="322"/>
        <v>43635</v>
      </c>
      <c r="C606" s="186">
        <v>0.89230571428571415</v>
      </c>
      <c r="E606" s="41">
        <v>2.4</v>
      </c>
      <c r="F606" s="41">
        <v>-17.241379310344826</v>
      </c>
      <c r="G606" s="41">
        <v>-7.6923076923076934</v>
      </c>
      <c r="H606" s="35">
        <v>214.1533714285714</v>
      </c>
      <c r="I606" s="26"/>
      <c r="J606" s="41">
        <v>6.1</v>
      </c>
      <c r="K606" s="41">
        <v>0</v>
      </c>
      <c r="L606" s="41">
        <v>1.6666666666666572</v>
      </c>
      <c r="M606" s="41">
        <v>544.3064857142856</v>
      </c>
      <c r="N606" s="26"/>
      <c r="O606" s="41">
        <v>2.4</v>
      </c>
      <c r="P606" s="41">
        <v>-14.285714285714278</v>
      </c>
      <c r="Q606" s="41">
        <v>-4</v>
      </c>
      <c r="R606" s="41">
        <v>214.1533714285714</v>
      </c>
      <c r="T606" s="41">
        <v>5</v>
      </c>
      <c r="U606" s="41">
        <v>0</v>
      </c>
      <c r="V606" s="41">
        <v>6.3829787234042499</v>
      </c>
      <c r="W606" s="41">
        <v>446.15285714285704</v>
      </c>
    </row>
    <row r="607" spans="1:23">
      <c r="A607" s="166">
        <f t="shared" si="322"/>
        <v>43646</v>
      </c>
      <c r="B607" s="165">
        <f t="shared" si="322"/>
        <v>43642</v>
      </c>
      <c r="C607" s="186">
        <v>0.89516571428571423</v>
      </c>
      <c r="E607" s="41">
        <v>2.4</v>
      </c>
      <c r="F607" s="41">
        <v>0</v>
      </c>
      <c r="G607" s="41">
        <v>-4</v>
      </c>
      <c r="H607" s="35">
        <v>214.83977142857142</v>
      </c>
      <c r="I607" s="26"/>
      <c r="J607" s="41">
        <v>6.1</v>
      </c>
      <c r="K607" s="41">
        <v>0</v>
      </c>
      <c r="L607" s="41">
        <v>1.6666666666666572</v>
      </c>
      <c r="M607" s="41">
        <v>546.05108571428559</v>
      </c>
      <c r="N607" s="26"/>
      <c r="O607" s="41">
        <v>2.4</v>
      </c>
      <c r="P607" s="41">
        <v>0</v>
      </c>
      <c r="Q607" s="41">
        <v>9.0909090909090793</v>
      </c>
      <c r="R607" s="41">
        <v>214.83977142857142</v>
      </c>
      <c r="T607" s="41">
        <v>5</v>
      </c>
      <c r="U607" s="41">
        <v>0</v>
      </c>
      <c r="V607" s="41">
        <v>6.3829787234042499</v>
      </c>
      <c r="W607" s="41">
        <v>447.58285714285711</v>
      </c>
    </row>
    <row r="608" spans="1:23">
      <c r="A608" s="166">
        <f t="shared" si="322"/>
        <v>43653</v>
      </c>
      <c r="B608" s="165">
        <f t="shared" si="322"/>
        <v>43649</v>
      </c>
      <c r="C608" s="186">
        <v>0.89671714285714288</v>
      </c>
      <c r="E608" s="41">
        <v>2.2000000000000002</v>
      </c>
      <c r="F608" s="41">
        <v>-8.3333333333333286</v>
      </c>
      <c r="G608" s="41">
        <v>-8.3333333333333286</v>
      </c>
      <c r="H608" s="35">
        <v>197.27777142857147</v>
      </c>
      <c r="I608" s="26"/>
      <c r="J608" s="41">
        <v>5.9</v>
      </c>
      <c r="K608" s="41">
        <v>-3.2786885245901516</v>
      </c>
      <c r="L608" s="41">
        <v>0</v>
      </c>
      <c r="M608" s="41">
        <v>529.06311428571428</v>
      </c>
      <c r="N608" s="26"/>
      <c r="O608" s="41">
        <v>2.1</v>
      </c>
      <c r="P608" s="41">
        <v>-12.499999999999986</v>
      </c>
      <c r="Q608" s="41">
        <v>0</v>
      </c>
      <c r="R608" s="41">
        <v>188.31060000000002</v>
      </c>
      <c r="T608" s="41">
        <v>4.8</v>
      </c>
      <c r="U608" s="41">
        <v>-4</v>
      </c>
      <c r="V608" s="41">
        <v>4.3478260869565162</v>
      </c>
      <c r="W608" s="41">
        <v>430.42422857142856</v>
      </c>
    </row>
    <row r="609" spans="1:23">
      <c r="A609" s="166">
        <f t="shared" si="322"/>
        <v>43660</v>
      </c>
      <c r="B609" s="165">
        <f t="shared" si="322"/>
        <v>43656</v>
      </c>
      <c r="C609" s="186">
        <v>0.89799571428571423</v>
      </c>
      <c r="E609" s="41">
        <v>2.7</v>
      </c>
      <c r="F609" s="41">
        <v>22.727272727272734</v>
      </c>
      <c r="G609" s="41">
        <v>22.727272727272734</v>
      </c>
      <c r="H609" s="35">
        <v>242.45884285714286</v>
      </c>
      <c r="I609" s="26"/>
      <c r="J609" s="41">
        <v>6</v>
      </c>
      <c r="K609" s="41">
        <v>1.6949152542372872</v>
      </c>
      <c r="L609" s="41">
        <v>3.448275862068968</v>
      </c>
      <c r="M609" s="41">
        <v>538.79742857142855</v>
      </c>
      <c r="N609" s="26"/>
      <c r="O609" s="41">
        <v>2.6</v>
      </c>
      <c r="P609" s="41">
        <v>23.80952380952381</v>
      </c>
      <c r="Q609" s="41">
        <v>23.80952380952381</v>
      </c>
      <c r="R609" s="41">
        <v>233.47888571428572</v>
      </c>
      <c r="T609" s="41">
        <v>4.9000000000000004</v>
      </c>
      <c r="U609" s="41">
        <v>2.0833333333333428</v>
      </c>
      <c r="V609" s="41">
        <v>8.8888888888888999</v>
      </c>
      <c r="W609" s="41">
        <v>440.01789999999994</v>
      </c>
    </row>
    <row r="610" spans="1:23">
      <c r="A610" s="166">
        <f t="shared" si="322"/>
        <v>43667</v>
      </c>
      <c r="B610" s="165">
        <f t="shared" si="322"/>
        <v>43663</v>
      </c>
      <c r="C610" s="186">
        <v>0.89911999999999992</v>
      </c>
      <c r="E610" s="41">
        <v>2.7</v>
      </c>
      <c r="F610" s="41">
        <v>0</v>
      </c>
      <c r="G610" s="41">
        <v>22.727272727272734</v>
      </c>
      <c r="H610" s="35">
        <v>242.76239999999999</v>
      </c>
      <c r="I610" s="26"/>
      <c r="J610" s="41">
        <v>6</v>
      </c>
      <c r="K610" s="41">
        <v>0</v>
      </c>
      <c r="L610" s="41">
        <v>3.448275862068968</v>
      </c>
      <c r="M610" s="41">
        <v>539.47199999999998</v>
      </c>
      <c r="N610" s="26"/>
      <c r="O610" s="41">
        <v>2.6</v>
      </c>
      <c r="P610" s="41">
        <v>0</v>
      </c>
      <c r="Q610" s="41">
        <v>23.80952380952381</v>
      </c>
      <c r="R610" s="41">
        <v>233.77119999999996</v>
      </c>
      <c r="T610" s="41">
        <v>4.9000000000000004</v>
      </c>
      <c r="U610" s="41">
        <v>0</v>
      </c>
      <c r="V610" s="41">
        <v>8.8888888888888999</v>
      </c>
      <c r="W610" s="41">
        <v>440.56879999999995</v>
      </c>
    </row>
    <row r="611" spans="1:23">
      <c r="A611" s="166">
        <f t="shared" si="322"/>
        <v>43674</v>
      </c>
      <c r="B611" s="165">
        <f t="shared" si="322"/>
        <v>43670</v>
      </c>
      <c r="C611" s="186">
        <v>0.89543571428571422</v>
      </c>
      <c r="E611" s="41">
        <v>2.6</v>
      </c>
      <c r="F611" s="41">
        <v>-3.7037037037037095</v>
      </c>
      <c r="G611" s="41">
        <v>18.181818181818159</v>
      </c>
      <c r="H611" s="35">
        <v>232.81328571428571</v>
      </c>
      <c r="I611" s="26"/>
      <c r="J611" s="41">
        <v>5.9</v>
      </c>
      <c r="K611" s="41">
        <v>-1.6666666666666572</v>
      </c>
      <c r="L611" s="41">
        <v>1.7241379310344911</v>
      </c>
      <c r="M611" s="41">
        <v>528.30707142857148</v>
      </c>
      <c r="N611" s="26"/>
      <c r="O611" s="41">
        <v>2.5</v>
      </c>
      <c r="P611" s="41">
        <v>-3.8461538461538538</v>
      </c>
      <c r="Q611" s="41">
        <v>19.047619047619051</v>
      </c>
      <c r="R611" s="41">
        <v>223.85892857142858</v>
      </c>
      <c r="T611" s="41">
        <v>4.8</v>
      </c>
      <c r="U611" s="41">
        <v>-2.0408163265306314</v>
      </c>
      <c r="V611" s="41">
        <v>6.6666666666666714</v>
      </c>
      <c r="W611" s="41">
        <v>429.80914285714283</v>
      </c>
    </row>
    <row r="612" spans="1:23">
      <c r="A612" s="166">
        <f t="shared" si="322"/>
        <v>43681</v>
      </c>
      <c r="B612" s="165">
        <f t="shared" si="322"/>
        <v>43677</v>
      </c>
      <c r="C612" s="186">
        <v>0.91073142857142853</v>
      </c>
      <c r="E612" s="41">
        <v>2.8</v>
      </c>
      <c r="F612" s="41">
        <v>7.6923076923076934</v>
      </c>
      <c r="G612" s="41">
        <v>33.333333333333314</v>
      </c>
      <c r="H612" s="35">
        <v>255.00479999999999</v>
      </c>
      <c r="I612" s="26"/>
      <c r="J612" s="41">
        <v>5.9</v>
      </c>
      <c r="K612" s="41">
        <v>0</v>
      </c>
      <c r="L612" s="41">
        <v>1.7241379310344911</v>
      </c>
      <c r="M612" s="41">
        <v>537.33154285714284</v>
      </c>
      <c r="N612" s="26"/>
      <c r="O612" s="41">
        <v>2.5</v>
      </c>
      <c r="P612" s="41">
        <v>0</v>
      </c>
      <c r="Q612" s="41">
        <v>25</v>
      </c>
      <c r="R612" s="41">
        <v>227.68285714285713</v>
      </c>
      <c r="T612" s="41">
        <v>4.8</v>
      </c>
      <c r="U612" s="41">
        <v>0</v>
      </c>
      <c r="V612" s="41">
        <v>6.6666666666666714</v>
      </c>
      <c r="W612" s="41">
        <v>437.15108571428567</v>
      </c>
    </row>
    <row r="613" spans="1:23">
      <c r="A613" s="166">
        <f t="shared" si="322"/>
        <v>43688</v>
      </c>
      <c r="B613" s="165">
        <f t="shared" si="322"/>
        <v>43684</v>
      </c>
      <c r="C613" s="186">
        <v>0.9218900000000001</v>
      </c>
      <c r="E613" s="41">
        <v>2.6</v>
      </c>
      <c r="F613" s="41">
        <v>-7.1428571428571246</v>
      </c>
      <c r="G613" s="41">
        <v>23.80952380952381</v>
      </c>
      <c r="H613" s="35">
        <v>239.69140000000002</v>
      </c>
      <c r="I613" s="26"/>
      <c r="J613" s="41">
        <v>5.9</v>
      </c>
      <c r="K613" s="41">
        <v>0</v>
      </c>
      <c r="L613" s="41">
        <v>1.7241379310344911</v>
      </c>
      <c r="M613" s="41">
        <v>543.91510000000005</v>
      </c>
      <c r="N613" s="26"/>
      <c r="O613" s="41">
        <v>2.5</v>
      </c>
      <c r="P613" s="41">
        <v>0</v>
      </c>
      <c r="Q613" s="41">
        <v>25</v>
      </c>
      <c r="R613" s="41">
        <v>230.47250000000003</v>
      </c>
      <c r="T613" s="41">
        <v>4.8</v>
      </c>
      <c r="U613" s="41">
        <v>0</v>
      </c>
      <c r="V613" s="41">
        <v>6.6666666666666714</v>
      </c>
      <c r="W613" s="41">
        <v>442.50720000000001</v>
      </c>
    </row>
    <row r="614" spans="1:23">
      <c r="A614" s="166">
        <f t="shared" si="322"/>
        <v>43695</v>
      </c>
      <c r="B614" s="165">
        <f t="shared" si="322"/>
        <v>43691</v>
      </c>
      <c r="C614" s="186">
        <v>0.92123857142857157</v>
      </c>
      <c r="E614" s="41">
        <v>2.6</v>
      </c>
      <c r="F614" s="41">
        <v>0</v>
      </c>
      <c r="G614" s="41">
        <v>23.80952380952381</v>
      </c>
      <c r="H614" s="35">
        <v>239.52202857142862</v>
      </c>
      <c r="I614" s="26"/>
      <c r="J614" s="41">
        <v>5.9</v>
      </c>
      <c r="K614" s="41">
        <v>0</v>
      </c>
      <c r="L614" s="41">
        <v>1.7241379310344911</v>
      </c>
      <c r="M614" s="41">
        <v>543.53075714285728</v>
      </c>
      <c r="N614" s="26"/>
      <c r="O614" s="41">
        <v>2.5</v>
      </c>
      <c r="P614" s="41">
        <v>0</v>
      </c>
      <c r="Q614" s="41">
        <v>25</v>
      </c>
      <c r="R614" s="41">
        <v>230.3096428571429</v>
      </c>
      <c r="T614" s="41">
        <v>4.8</v>
      </c>
      <c r="U614" s="41">
        <v>0</v>
      </c>
      <c r="V614" s="41">
        <v>6.6666666666666714</v>
      </c>
      <c r="W614" s="41">
        <v>442.19451428571432</v>
      </c>
    </row>
    <row r="615" spans="1:23">
      <c r="A615" s="166">
        <f t="shared" si="322"/>
        <v>43702</v>
      </c>
      <c r="B615" s="165">
        <f t="shared" si="322"/>
        <v>43698</v>
      </c>
      <c r="C615" s="186">
        <v>0.91120000000000001</v>
      </c>
      <c r="E615" s="41">
        <v>2.6</v>
      </c>
      <c r="F615" s="41">
        <v>0</v>
      </c>
      <c r="G615" s="41">
        <v>8.3333333333333428</v>
      </c>
      <c r="H615" s="35">
        <v>236.91200000000001</v>
      </c>
      <c r="I615" s="26"/>
      <c r="J615" s="41">
        <v>5.9</v>
      </c>
      <c r="K615" s="41">
        <v>0</v>
      </c>
      <c r="L615" s="41">
        <v>1.7241379310344911</v>
      </c>
      <c r="M615" s="41">
        <v>537.60799999999995</v>
      </c>
      <c r="N615" s="26"/>
      <c r="O615" s="41">
        <v>2.5</v>
      </c>
      <c r="P615" s="41">
        <v>0</v>
      </c>
      <c r="Q615" s="41">
        <v>8.6956521739130608</v>
      </c>
      <c r="R615" s="41">
        <v>227.8</v>
      </c>
      <c r="T615" s="41">
        <v>4.8</v>
      </c>
      <c r="U615" s="41">
        <v>0</v>
      </c>
      <c r="V615" s="41">
        <v>6.6666666666666714</v>
      </c>
      <c r="W615" s="41">
        <v>437.37599999999998</v>
      </c>
    </row>
    <row r="616" spans="1:23">
      <c r="A616" s="166">
        <f t="shared" si="322"/>
        <v>43709</v>
      </c>
      <c r="B616" s="165">
        <f t="shared" si="322"/>
        <v>43705</v>
      </c>
      <c r="C616" s="186">
        <v>0.90597142857142843</v>
      </c>
      <c r="E616" s="41">
        <v>2.6</v>
      </c>
      <c r="F616" s="41">
        <v>0</v>
      </c>
      <c r="G616" s="41">
        <v>8.3333333333333428</v>
      </c>
      <c r="H616" s="35">
        <v>235.55257142857138</v>
      </c>
      <c r="I616" s="26"/>
      <c r="J616" s="41">
        <v>5.9</v>
      </c>
      <c r="K616" s="41">
        <v>0</v>
      </c>
      <c r="L616" s="41">
        <v>1.7241379310344911</v>
      </c>
      <c r="M616" s="41">
        <v>534.52314285714283</v>
      </c>
      <c r="N616" s="26"/>
      <c r="O616" s="41">
        <v>2.5</v>
      </c>
      <c r="P616" s="41">
        <v>0</v>
      </c>
      <c r="Q616" s="41">
        <v>8.6956521739130608</v>
      </c>
      <c r="R616" s="41">
        <v>226.4928571428571</v>
      </c>
      <c r="T616" s="41">
        <v>4.8</v>
      </c>
      <c r="U616" s="41">
        <v>0</v>
      </c>
      <c r="V616" s="41">
        <v>6.6666666666666714</v>
      </c>
      <c r="W616" s="41">
        <v>434.86628571428565</v>
      </c>
    </row>
    <row r="617" spans="1:23">
      <c r="A617" s="166">
        <f t="shared" si="322"/>
        <v>43716</v>
      </c>
      <c r="B617" s="165">
        <f t="shared" si="322"/>
        <v>43712</v>
      </c>
      <c r="C617" s="186">
        <v>0.90196428571428577</v>
      </c>
      <c r="E617" s="41">
        <v>2.7</v>
      </c>
      <c r="F617" s="41">
        <v>3.8461538461538538</v>
      </c>
      <c r="G617" s="41">
        <v>12.500000000000028</v>
      </c>
      <c r="H617" s="35">
        <v>243.53035714285718</v>
      </c>
      <c r="I617" s="26"/>
      <c r="J617" s="41">
        <v>6</v>
      </c>
      <c r="K617" s="41">
        <v>1.6949152542372872</v>
      </c>
      <c r="L617" s="41">
        <v>3.448275862068968</v>
      </c>
      <c r="M617" s="41">
        <v>541.17857142857156</v>
      </c>
      <c r="N617" s="26"/>
      <c r="O617" s="41">
        <v>2.6</v>
      </c>
      <c r="P617" s="41">
        <v>4</v>
      </c>
      <c r="Q617" s="41">
        <v>13.043478260869577</v>
      </c>
      <c r="R617" s="41">
        <v>234.5107142857143</v>
      </c>
      <c r="T617" s="41">
        <v>4.5</v>
      </c>
      <c r="U617" s="41">
        <v>-6.25</v>
      </c>
      <c r="V617" s="41">
        <v>0</v>
      </c>
      <c r="W617" s="41">
        <v>405.88392857142861</v>
      </c>
    </row>
    <row r="618" spans="1:23">
      <c r="A618" s="166">
        <f t="shared" si="322"/>
        <v>43723</v>
      </c>
      <c r="B618" s="165">
        <f t="shared" si="322"/>
        <v>43719</v>
      </c>
      <c r="C618" s="186">
        <v>0.89207000000000003</v>
      </c>
      <c r="E618" s="41">
        <v>2.7</v>
      </c>
      <c r="F618" s="41">
        <v>0</v>
      </c>
      <c r="G618" s="41">
        <v>12.500000000000028</v>
      </c>
      <c r="H618" s="35">
        <v>240.85890000000001</v>
      </c>
      <c r="I618" s="26"/>
      <c r="J618" s="41">
        <v>6</v>
      </c>
      <c r="K618" s="41">
        <v>0</v>
      </c>
      <c r="L618" s="41">
        <v>3.448275862068968</v>
      </c>
      <c r="M618" s="41">
        <v>535.24200000000008</v>
      </c>
      <c r="N618" s="26"/>
      <c r="O618" s="41">
        <v>2.6</v>
      </c>
      <c r="P618" s="41">
        <v>0</v>
      </c>
      <c r="Q618" s="41">
        <v>13.043478260869577</v>
      </c>
      <c r="R618" s="41">
        <v>231.93819999999999</v>
      </c>
      <c r="T618" s="41">
        <v>4.9000000000000004</v>
      </c>
      <c r="U618" s="41">
        <v>8.8888888888888999</v>
      </c>
      <c r="V618" s="41">
        <v>8.8888888888888999</v>
      </c>
      <c r="W618" s="41">
        <v>437.11430000000007</v>
      </c>
    </row>
    <row r="619" spans="1:23">
      <c r="A619" s="166">
        <f t="shared" ref="A619:A627" si="323">(A618+7)</f>
        <v>43730</v>
      </c>
      <c r="B619" s="165">
        <f t="shared" ref="B619:B627" si="324">(B618+7)</f>
        <v>43726</v>
      </c>
      <c r="C619" s="186">
        <v>0.88618714285714273</v>
      </c>
      <c r="E619" s="41">
        <v>2.7</v>
      </c>
      <c r="F619" s="41">
        <v>0</v>
      </c>
      <c r="G619" s="41">
        <v>3.8461538461538538</v>
      </c>
      <c r="H619" s="35">
        <v>239.27052857142854</v>
      </c>
      <c r="I619" s="26"/>
      <c r="J619" s="41">
        <v>6</v>
      </c>
      <c r="K619" s="41">
        <v>0</v>
      </c>
      <c r="L619" s="41">
        <v>3.448275862068968</v>
      </c>
      <c r="M619" s="41">
        <v>531.71228571428571</v>
      </c>
      <c r="N619" s="26"/>
      <c r="O619" s="41">
        <v>2.6</v>
      </c>
      <c r="P619" s="41">
        <v>0</v>
      </c>
      <c r="Q619" s="41">
        <v>4</v>
      </c>
      <c r="R619" s="41">
        <v>230.40865714285709</v>
      </c>
      <c r="T619" s="41">
        <v>4.7</v>
      </c>
      <c r="U619" s="41">
        <v>-4.0816326530612344</v>
      </c>
      <c r="V619" s="41">
        <v>4.4444444444444571</v>
      </c>
      <c r="W619" s="41">
        <v>416.50795714285709</v>
      </c>
    </row>
    <row r="620" spans="1:23">
      <c r="A620" s="166">
        <f t="shared" si="323"/>
        <v>43737</v>
      </c>
      <c r="B620" s="165">
        <f t="shared" si="324"/>
        <v>43733</v>
      </c>
      <c r="C620" s="186">
        <v>0.88493571428571438</v>
      </c>
      <c r="E620" s="41">
        <v>2.7</v>
      </c>
      <c r="F620" s="41">
        <v>0</v>
      </c>
      <c r="G620" s="41">
        <v>3.8461538461538538</v>
      </c>
      <c r="H620" s="35">
        <v>238.93264285714289</v>
      </c>
      <c r="I620" s="26"/>
      <c r="J620" s="41">
        <v>6</v>
      </c>
      <c r="K620" s="41">
        <v>0</v>
      </c>
      <c r="L620" s="41">
        <v>3.448275862068968</v>
      </c>
      <c r="M620" s="41">
        <v>530.96142857142854</v>
      </c>
      <c r="N620" s="26"/>
      <c r="O620" s="41">
        <v>2.6</v>
      </c>
      <c r="P620" s="41">
        <v>0</v>
      </c>
      <c r="Q620" s="41">
        <v>4</v>
      </c>
      <c r="R620" s="41">
        <v>230.08328571428572</v>
      </c>
      <c r="T620" s="41">
        <v>4.7</v>
      </c>
      <c r="U620" s="41">
        <v>0</v>
      </c>
      <c r="V620" s="41">
        <v>4.4444444444444571</v>
      </c>
      <c r="W620" s="41">
        <v>415.91978571428581</v>
      </c>
    </row>
    <row r="621" spans="1:23">
      <c r="A621" s="166">
        <f t="shared" si="323"/>
        <v>43744</v>
      </c>
      <c r="B621" s="165">
        <f t="shared" si="324"/>
        <v>43740</v>
      </c>
      <c r="C621" s="186">
        <v>0.88879428571428554</v>
      </c>
      <c r="E621" s="41">
        <v>2.8</v>
      </c>
      <c r="F621" s="41">
        <v>3.7037037037036953</v>
      </c>
      <c r="G621" s="41">
        <v>3.7037037037036953</v>
      </c>
      <c r="H621" s="35">
        <v>248.86239999999992</v>
      </c>
      <c r="I621" s="26"/>
      <c r="J621" s="41">
        <v>6</v>
      </c>
      <c r="K621" s="41">
        <v>0</v>
      </c>
      <c r="L621" s="41">
        <v>3.448275862068968</v>
      </c>
      <c r="M621" s="41">
        <v>533.27657142857129</v>
      </c>
      <c r="N621" s="26"/>
      <c r="O621" s="41">
        <v>2.7</v>
      </c>
      <c r="P621" s="41">
        <v>3.8461538461538538</v>
      </c>
      <c r="Q621" s="41">
        <v>3.8461538461538538</v>
      </c>
      <c r="R621" s="41">
        <v>239.97445714285712</v>
      </c>
      <c r="T621" s="41">
        <v>4.7</v>
      </c>
      <c r="U621" s="41">
        <v>0</v>
      </c>
      <c r="V621" s="41">
        <v>4.4444444444444571</v>
      </c>
      <c r="W621" s="41">
        <v>417.73331428571419</v>
      </c>
    </row>
    <row r="622" spans="1:23">
      <c r="A622" s="166">
        <f t="shared" si="323"/>
        <v>43751</v>
      </c>
      <c r="B622" s="165">
        <f t="shared" si="324"/>
        <v>43747</v>
      </c>
      <c r="C622" s="186">
        <v>0.8900514285714286</v>
      </c>
      <c r="E622" s="41">
        <v>2.9</v>
      </c>
      <c r="F622" s="41">
        <v>3.5714285714285836</v>
      </c>
      <c r="G622" s="41">
        <v>0</v>
      </c>
      <c r="H622" s="35">
        <v>258.11491428571429</v>
      </c>
      <c r="I622" s="26"/>
      <c r="J622" s="41">
        <v>6</v>
      </c>
      <c r="K622" s="41">
        <v>0</v>
      </c>
      <c r="L622" s="41">
        <v>3.448275862068968</v>
      </c>
      <c r="M622" s="41">
        <v>534.03085714285714</v>
      </c>
      <c r="N622" s="26"/>
      <c r="O622" s="41">
        <v>2.7</v>
      </c>
      <c r="P622" s="41">
        <v>0</v>
      </c>
      <c r="Q622" s="41">
        <v>-3.5714285714285552</v>
      </c>
      <c r="R622" s="41">
        <v>240.31388571428573</v>
      </c>
      <c r="T622" s="41">
        <v>4.7</v>
      </c>
      <c r="U622" s="41">
        <v>0</v>
      </c>
      <c r="V622" s="41">
        <v>4.4444444444444571</v>
      </c>
      <c r="W622" s="41">
        <v>418.3241714285715</v>
      </c>
    </row>
    <row r="623" spans="1:23">
      <c r="A623" s="166">
        <f t="shared" si="323"/>
        <v>43758</v>
      </c>
      <c r="B623" s="165">
        <f t="shared" si="324"/>
        <v>43754</v>
      </c>
      <c r="C623" s="186">
        <v>0.8697557142857143</v>
      </c>
      <c r="E623" s="41">
        <v>2.9</v>
      </c>
      <c r="F623" s="41">
        <v>0</v>
      </c>
      <c r="G623" s="41">
        <v>0</v>
      </c>
      <c r="H623" s="35">
        <v>252.2291571428571</v>
      </c>
      <c r="I623" s="26"/>
      <c r="J623" s="41">
        <v>6</v>
      </c>
      <c r="K623" s="41">
        <v>0</v>
      </c>
      <c r="L623" s="41">
        <v>3.448275862068968</v>
      </c>
      <c r="M623" s="41">
        <v>521.85342857142859</v>
      </c>
      <c r="N623" s="26"/>
      <c r="O623" s="41">
        <v>2.7</v>
      </c>
      <c r="P623" s="41">
        <v>0</v>
      </c>
      <c r="Q623" s="41">
        <v>-3.5714285714285552</v>
      </c>
      <c r="R623" s="41">
        <v>234.83404285714289</v>
      </c>
      <c r="T623" s="41">
        <v>4.7</v>
      </c>
      <c r="U623" s="41">
        <v>0</v>
      </c>
      <c r="V623" s="41">
        <v>4.4444444444444571</v>
      </c>
      <c r="W623" s="41">
        <v>408.78518571428577</v>
      </c>
    </row>
    <row r="624" spans="1:23">
      <c r="A624" s="166">
        <f t="shared" si="323"/>
        <v>43765</v>
      </c>
      <c r="B624" s="165">
        <f t="shared" si="324"/>
        <v>43761</v>
      </c>
      <c r="C624" s="186">
        <v>0.86330285714285704</v>
      </c>
      <c r="E624" s="41">
        <v>2.9</v>
      </c>
      <c r="F624" s="41">
        <v>0</v>
      </c>
      <c r="G624" s="41">
        <v>0</v>
      </c>
      <c r="H624" s="35">
        <v>250.35782857142851</v>
      </c>
      <c r="I624" s="26"/>
      <c r="J624" s="41">
        <v>6</v>
      </c>
      <c r="K624" s="41">
        <v>0</v>
      </c>
      <c r="L624" s="41">
        <v>3.448275862068968</v>
      </c>
      <c r="M624" s="41">
        <v>517.98171428571425</v>
      </c>
      <c r="N624" s="26"/>
      <c r="O624" s="41">
        <v>2.7</v>
      </c>
      <c r="P624" s="41">
        <v>0</v>
      </c>
      <c r="Q624" s="41">
        <v>-3.5714285714285552</v>
      </c>
      <c r="R624" s="41">
        <v>233.09177142857141</v>
      </c>
      <c r="T624" s="41">
        <v>4.7</v>
      </c>
      <c r="U624" s="41">
        <v>0</v>
      </c>
      <c r="V624" s="41">
        <v>4.4444444444444571</v>
      </c>
      <c r="W624" s="41">
        <v>405.75234285714276</v>
      </c>
    </row>
    <row r="625" spans="1:23">
      <c r="A625" s="166">
        <f t="shared" si="323"/>
        <v>43772</v>
      </c>
      <c r="B625" s="165">
        <f t="shared" si="324"/>
        <v>43768</v>
      </c>
      <c r="C625" s="186">
        <v>0.86228285714285724</v>
      </c>
      <c r="E625" s="41">
        <v>2.9</v>
      </c>
      <c r="F625" s="41">
        <v>0</v>
      </c>
      <c r="G625" s="41">
        <v>0</v>
      </c>
      <c r="H625" s="35">
        <v>250.06202857142861</v>
      </c>
      <c r="I625" s="26"/>
      <c r="J625" s="41">
        <v>6</v>
      </c>
      <c r="K625" s="41">
        <v>0</v>
      </c>
      <c r="L625" s="41">
        <v>3.448275862068968</v>
      </c>
      <c r="M625" s="41">
        <v>517.36971428571439</v>
      </c>
      <c r="N625" s="26"/>
      <c r="O625" s="41">
        <v>2.7</v>
      </c>
      <c r="P625" s="41">
        <v>0</v>
      </c>
      <c r="Q625" s="41">
        <v>-3.5714285714285552</v>
      </c>
      <c r="R625" s="41">
        <v>232.81637142857144</v>
      </c>
      <c r="T625" s="41">
        <v>4.7</v>
      </c>
      <c r="U625" s="41">
        <v>0</v>
      </c>
      <c r="V625" s="41">
        <v>4.4444444444444571</v>
      </c>
      <c r="W625" s="41">
        <v>405.27294285714294</v>
      </c>
    </row>
    <row r="626" spans="1:23">
      <c r="A626" s="166">
        <f t="shared" si="323"/>
        <v>43779</v>
      </c>
      <c r="B626" s="165">
        <f t="shared" si="324"/>
        <v>43775</v>
      </c>
      <c r="C626" s="186">
        <v>0.86182857142857139</v>
      </c>
      <c r="E626" s="41">
        <v>3.1</v>
      </c>
      <c r="F626" s="41">
        <v>6.8965517241379501</v>
      </c>
      <c r="G626" s="41">
        <v>6.8965517241379501</v>
      </c>
      <c r="H626" s="35">
        <v>267.16685714285717</v>
      </c>
      <c r="I626" s="26"/>
      <c r="J626" s="41">
        <v>6</v>
      </c>
      <c r="K626" s="41">
        <v>0</v>
      </c>
      <c r="L626" s="41">
        <v>3.448275862068968</v>
      </c>
      <c r="M626" s="41">
        <v>517.0971428571429</v>
      </c>
      <c r="N626" s="26"/>
      <c r="O626" s="41">
        <v>2.7</v>
      </c>
      <c r="P626" s="41">
        <v>0</v>
      </c>
      <c r="Q626" s="41">
        <v>-3.5714285714285552</v>
      </c>
      <c r="R626" s="41">
        <v>232.69371428571429</v>
      </c>
      <c r="T626" s="41">
        <v>4.7</v>
      </c>
      <c r="U626" s="41">
        <v>0</v>
      </c>
      <c r="V626" s="41">
        <v>4.4444444444444571</v>
      </c>
      <c r="W626" s="41">
        <v>405.05942857142855</v>
      </c>
    </row>
    <row r="627" spans="1:23">
      <c r="A627" s="166">
        <f t="shared" si="323"/>
        <v>43786</v>
      </c>
      <c r="B627" s="165">
        <f t="shared" si="324"/>
        <v>43782</v>
      </c>
      <c r="C627" s="186">
        <v>0.8577771428571429</v>
      </c>
      <c r="E627" s="41">
        <v>3.1</v>
      </c>
      <c r="F627" s="41">
        <v>0</v>
      </c>
      <c r="G627" s="41">
        <v>0</v>
      </c>
      <c r="H627" s="35">
        <v>265.91091428571428</v>
      </c>
      <c r="I627" s="26"/>
      <c r="J627" s="41">
        <v>6</v>
      </c>
      <c r="K627" s="41">
        <v>0</v>
      </c>
      <c r="L627" s="41">
        <v>3.448275862068968</v>
      </c>
      <c r="M627" s="41">
        <v>514.66628571428578</v>
      </c>
      <c r="N627" s="26"/>
      <c r="O627" s="41">
        <v>2.7</v>
      </c>
      <c r="P627" s="41">
        <v>0</v>
      </c>
      <c r="Q627" s="41">
        <v>-10</v>
      </c>
      <c r="R627" s="41">
        <v>231.59982857142859</v>
      </c>
      <c r="T627" s="41">
        <v>4.7</v>
      </c>
      <c r="U627" s="41">
        <v>0</v>
      </c>
      <c r="V627" s="41">
        <v>4.4444444444444571</v>
      </c>
      <c r="W627" s="41">
        <v>403.15525714285718</v>
      </c>
    </row>
    <row r="628" spans="1:23">
      <c r="A628" s="166">
        <f t="shared" ref="A628:A691" si="325">(A627+7)</f>
        <v>43793</v>
      </c>
      <c r="B628" s="165">
        <f t="shared" ref="B628:B691" si="326">(B627+7)</f>
        <v>43789</v>
      </c>
      <c r="C628" s="186">
        <v>0.85683714285714274</v>
      </c>
      <c r="E628" s="41">
        <v>3.2</v>
      </c>
      <c r="F628" s="41">
        <v>3.2258064516128968</v>
      </c>
      <c r="G628" s="41">
        <v>3.2258064516128968</v>
      </c>
      <c r="H628" s="35">
        <v>274.1878857142857</v>
      </c>
      <c r="I628" s="26"/>
      <c r="J628" s="41">
        <v>6</v>
      </c>
      <c r="K628" s="41">
        <v>0</v>
      </c>
      <c r="L628" s="41">
        <v>3.448275862068968</v>
      </c>
      <c r="M628" s="41">
        <v>514.1022857142857</v>
      </c>
      <c r="N628" s="26"/>
      <c r="O628" s="41">
        <v>2.8</v>
      </c>
      <c r="P628" s="41">
        <v>3.7037037037036953</v>
      </c>
      <c r="Q628" s="41">
        <v>-6.6666666666666714</v>
      </c>
      <c r="R628" s="41">
        <v>239.91439999999997</v>
      </c>
      <c r="T628" s="41">
        <v>4.7</v>
      </c>
      <c r="U628" s="41">
        <v>0</v>
      </c>
      <c r="V628" s="41">
        <v>4.4444444444444571</v>
      </c>
      <c r="W628" s="41">
        <v>402.71345714285712</v>
      </c>
    </row>
    <row r="629" spans="1:23">
      <c r="A629" s="166">
        <f t="shared" si="325"/>
        <v>43800</v>
      </c>
      <c r="B629" s="165">
        <f t="shared" si="326"/>
        <v>43796</v>
      </c>
      <c r="C629" s="186">
        <v>0.8546999999999999</v>
      </c>
      <c r="E629" s="41">
        <v>3.2</v>
      </c>
      <c r="F629" s="41">
        <v>0</v>
      </c>
      <c r="G629" s="41">
        <v>3.2258064516128968</v>
      </c>
      <c r="H629" s="35">
        <v>273.50399999999996</v>
      </c>
      <c r="I629" s="26"/>
      <c r="J629" s="41">
        <v>5.8</v>
      </c>
      <c r="K629" s="41">
        <v>-3.3333333333333286</v>
      </c>
      <c r="L629" s="41">
        <v>0</v>
      </c>
      <c r="M629" s="41">
        <v>495.72599999999989</v>
      </c>
      <c r="N629" s="26"/>
      <c r="O629" s="41">
        <v>2.6</v>
      </c>
      <c r="P629" s="41">
        <v>-7.1428571428571246</v>
      </c>
      <c r="Q629" s="41">
        <v>-13.333333333333329</v>
      </c>
      <c r="R629" s="41">
        <v>222.22199999999995</v>
      </c>
      <c r="T629" s="41">
        <v>4.7</v>
      </c>
      <c r="U629" s="41">
        <v>0</v>
      </c>
      <c r="V629" s="41">
        <v>4.4444444444444571</v>
      </c>
      <c r="W629" s="41">
        <v>401.70899999999995</v>
      </c>
    </row>
    <row r="630" spans="1:23">
      <c r="A630" s="166">
        <f t="shared" si="325"/>
        <v>43807</v>
      </c>
      <c r="B630" s="165">
        <f t="shared" si="326"/>
        <v>43803</v>
      </c>
      <c r="C630" s="186">
        <v>0.8480414285714285</v>
      </c>
      <c r="E630" s="41">
        <v>3.2</v>
      </c>
      <c r="F630" s="41">
        <v>0</v>
      </c>
      <c r="G630" s="41">
        <v>0</v>
      </c>
      <c r="H630" s="35">
        <v>271.37325714285714</v>
      </c>
      <c r="I630" s="26"/>
      <c r="J630" s="41">
        <v>5.8</v>
      </c>
      <c r="K630" s="41">
        <v>0</v>
      </c>
      <c r="L630" s="41">
        <v>0</v>
      </c>
      <c r="M630" s="41">
        <v>491.86402857142849</v>
      </c>
      <c r="N630" s="26"/>
      <c r="O630" s="41">
        <v>2.6</v>
      </c>
      <c r="P630" s="41">
        <v>0</v>
      </c>
      <c r="Q630" s="41">
        <v>-16.129032258064512</v>
      </c>
      <c r="R630" s="41">
        <v>220.49077142857141</v>
      </c>
      <c r="T630" s="41">
        <v>4.7</v>
      </c>
      <c r="U630" s="41">
        <v>0</v>
      </c>
      <c r="V630" s="41">
        <v>4.4444444444444571</v>
      </c>
      <c r="W630" s="41">
        <v>398.57947142857142</v>
      </c>
    </row>
    <row r="631" spans="1:23">
      <c r="A631" s="166">
        <f t="shared" si="325"/>
        <v>43814</v>
      </c>
      <c r="B631" s="165">
        <f t="shared" si="326"/>
        <v>43810</v>
      </c>
      <c r="C631" s="186">
        <v>0.8407742857142857</v>
      </c>
      <c r="E631" s="41">
        <v>3.2</v>
      </c>
      <c r="F631" s="41">
        <v>0</v>
      </c>
      <c r="G631" s="41">
        <v>14.285714285714306</v>
      </c>
      <c r="H631" s="35">
        <v>269.04777142857148</v>
      </c>
      <c r="I631" s="26"/>
      <c r="J631" s="41">
        <v>5.8</v>
      </c>
      <c r="K631" s="41">
        <v>0</v>
      </c>
      <c r="L631" s="41">
        <v>-1.6949152542373014</v>
      </c>
      <c r="M631" s="41">
        <v>487.64908571428566</v>
      </c>
      <c r="N631" s="26"/>
      <c r="O631" s="41">
        <v>2.6</v>
      </c>
      <c r="P631" s="41">
        <v>0</v>
      </c>
      <c r="Q631" s="41">
        <v>-3.7037037037037095</v>
      </c>
      <c r="R631" s="41">
        <v>218.6013142857143</v>
      </c>
      <c r="T631" s="41">
        <v>4.7</v>
      </c>
      <c r="U631" s="41">
        <v>0</v>
      </c>
      <c r="V631" s="41">
        <v>2.1739130434782652</v>
      </c>
      <c r="W631" s="41">
        <v>395.16391428571433</v>
      </c>
    </row>
    <row r="632" spans="1:23">
      <c r="A632" s="166">
        <f t="shared" si="325"/>
        <v>43821</v>
      </c>
      <c r="B632" s="165">
        <f t="shared" si="326"/>
        <v>43817</v>
      </c>
      <c r="C632" s="186">
        <v>0.84580714285714287</v>
      </c>
      <c r="E632" s="41">
        <v>3.2</v>
      </c>
      <c r="F632" s="41">
        <v>0</v>
      </c>
      <c r="G632" s="41">
        <v>14.285714285714306</v>
      </c>
      <c r="H632" s="35">
        <v>270.65828571428574</v>
      </c>
      <c r="I632" s="26"/>
      <c r="J632" s="41">
        <v>5.8</v>
      </c>
      <c r="K632" s="41">
        <v>0</v>
      </c>
      <c r="L632" s="41">
        <v>-1.6949152542373014</v>
      </c>
      <c r="M632" s="41">
        <v>490.56814285714285</v>
      </c>
      <c r="N632" s="26"/>
      <c r="O632" s="41">
        <v>2.6</v>
      </c>
      <c r="P632" s="41">
        <v>0</v>
      </c>
      <c r="Q632" s="41">
        <v>-3.7037037037037095</v>
      </c>
      <c r="R632" s="41">
        <v>219.90985714285713</v>
      </c>
      <c r="T632" s="41">
        <v>4.7</v>
      </c>
      <c r="U632" s="41">
        <v>0</v>
      </c>
      <c r="V632" s="41">
        <v>2.1739130434782652</v>
      </c>
      <c r="W632" s="41">
        <v>397.52935714285718</v>
      </c>
    </row>
    <row r="633" spans="1:23">
      <c r="A633" s="166">
        <f t="shared" si="325"/>
        <v>43828</v>
      </c>
      <c r="B633" s="165">
        <f t="shared" si="326"/>
        <v>43824</v>
      </c>
      <c r="C633" s="186">
        <v>0.85385714285714287</v>
      </c>
      <c r="E633" s="41">
        <v>3.2</v>
      </c>
      <c r="F633" s="41">
        <v>0</v>
      </c>
      <c r="G633" s="41">
        <v>14.285714285714306</v>
      </c>
      <c r="H633" s="35">
        <v>273.2342857142857</v>
      </c>
      <c r="I633" s="26"/>
      <c r="J633" s="41">
        <v>6.1</v>
      </c>
      <c r="K633" s="41">
        <v>5.1724137931034448</v>
      </c>
      <c r="L633" s="41">
        <v>1.6666666666666572</v>
      </c>
      <c r="M633" s="41">
        <v>520.85285714285715</v>
      </c>
      <c r="N633" s="26"/>
      <c r="O633" s="41">
        <v>2.6</v>
      </c>
      <c r="P633" s="41">
        <v>0</v>
      </c>
      <c r="Q633" s="41">
        <v>-3.7037037037037095</v>
      </c>
      <c r="R633" s="41">
        <v>222.00285714285718</v>
      </c>
      <c r="T633" s="41">
        <v>5</v>
      </c>
      <c r="U633" s="41">
        <v>6.3829787234042499</v>
      </c>
      <c r="V633" s="41">
        <v>6.3829787234042499</v>
      </c>
      <c r="W633" s="41">
        <v>426.92857142857139</v>
      </c>
    </row>
    <row r="634" spans="1:23">
      <c r="A634" s="166">
        <f t="shared" si="325"/>
        <v>43835</v>
      </c>
      <c r="B634" s="165">
        <f t="shared" si="326"/>
        <v>43831</v>
      </c>
      <c r="C634" s="186">
        <v>0.85079428571428561</v>
      </c>
      <c r="E634" s="41">
        <v>3.2</v>
      </c>
      <c r="F634" s="41">
        <v>0</v>
      </c>
      <c r="G634" s="41">
        <v>23.07692307692308</v>
      </c>
      <c r="H634" s="35">
        <v>272.2541714285714</v>
      </c>
      <c r="I634" s="26"/>
      <c r="J634" s="41">
        <v>6.1</v>
      </c>
      <c r="K634" s="41">
        <v>0</v>
      </c>
      <c r="L634" s="41">
        <v>0</v>
      </c>
      <c r="M634" s="41">
        <v>518.98451428571423</v>
      </c>
      <c r="N634" s="26"/>
      <c r="O634" s="41">
        <v>2.6</v>
      </c>
      <c r="P634" s="41">
        <v>0</v>
      </c>
      <c r="Q634" s="41">
        <v>4</v>
      </c>
      <c r="R634" s="41">
        <v>221.20651428571426</v>
      </c>
      <c r="T634" s="41">
        <v>5</v>
      </c>
      <c r="U634" s="41">
        <v>0</v>
      </c>
      <c r="V634" s="41">
        <v>6.3829787234042499</v>
      </c>
      <c r="W634" s="41">
        <v>425.3971428571428</v>
      </c>
    </row>
    <row r="635" spans="1:23">
      <c r="A635" s="166">
        <f t="shared" si="325"/>
        <v>43842</v>
      </c>
      <c r="B635" s="165">
        <f t="shared" si="326"/>
        <v>43838</v>
      </c>
      <c r="C635" s="186">
        <v>0.85040857142857129</v>
      </c>
      <c r="E635" s="41">
        <v>3.2</v>
      </c>
      <c r="F635" s="41">
        <v>0</v>
      </c>
      <c r="G635" s="41">
        <v>14.285714285714306</v>
      </c>
      <c r="H635" s="35">
        <v>272.13074285714288</v>
      </c>
      <c r="I635" s="26"/>
      <c r="J635" s="41">
        <v>6.1</v>
      </c>
      <c r="K635" s="41">
        <v>0</v>
      </c>
      <c r="L635" s="41">
        <v>-4.6875000000000142</v>
      </c>
      <c r="M635" s="41">
        <v>518.74922857142849</v>
      </c>
      <c r="N635" s="26"/>
      <c r="O635" s="41">
        <v>2.6</v>
      </c>
      <c r="P635" s="41">
        <v>0</v>
      </c>
      <c r="Q635" s="41">
        <v>-3.7037037037037095</v>
      </c>
      <c r="R635" s="41">
        <v>221.10622857142857</v>
      </c>
      <c r="T635" s="41">
        <v>5</v>
      </c>
      <c r="U635" s="41">
        <v>0</v>
      </c>
      <c r="V635" s="41">
        <v>4.1666666666666714</v>
      </c>
      <c r="W635" s="41">
        <v>425.20428571428567</v>
      </c>
    </row>
    <row r="636" spans="1:23">
      <c r="A636" s="166">
        <f t="shared" si="325"/>
        <v>43849</v>
      </c>
      <c r="B636" s="165">
        <f t="shared" si="326"/>
        <v>43845</v>
      </c>
      <c r="C636" s="186">
        <v>0.85364428571428574</v>
      </c>
      <c r="E636" s="41">
        <v>3.2</v>
      </c>
      <c r="F636" s="41">
        <v>0</v>
      </c>
      <c r="G636" s="41">
        <v>6.6666666666666714</v>
      </c>
      <c r="H636" s="35">
        <v>273.16617142857143</v>
      </c>
      <c r="I636" s="26"/>
      <c r="J636" s="41">
        <v>6.1</v>
      </c>
      <c r="K636" s="41">
        <v>0</v>
      </c>
      <c r="L636" s="41">
        <v>-4.6875000000000142</v>
      </c>
      <c r="M636" s="41">
        <v>520.72301428571427</v>
      </c>
      <c r="N636" s="26"/>
      <c r="O636" s="41">
        <v>2.6</v>
      </c>
      <c r="P636" s="41">
        <v>0</v>
      </c>
      <c r="Q636" s="41">
        <v>-10.34482758620689</v>
      </c>
      <c r="R636" s="41">
        <v>221.94751428571431</v>
      </c>
      <c r="T636" s="41">
        <v>5</v>
      </c>
      <c r="U636" s="41">
        <v>0</v>
      </c>
      <c r="V636" s="41">
        <v>4.1666666666666714</v>
      </c>
      <c r="W636" s="41">
        <v>426.82214285714286</v>
      </c>
    </row>
    <row r="637" spans="1:23">
      <c r="A637" s="166">
        <f t="shared" si="325"/>
        <v>43856</v>
      </c>
      <c r="B637" s="165">
        <f t="shared" si="326"/>
        <v>43852</v>
      </c>
      <c r="C637" s="186">
        <v>0.84711285714285722</v>
      </c>
      <c r="E637" s="41">
        <v>3.2</v>
      </c>
      <c r="F637" s="41">
        <v>0</v>
      </c>
      <c r="G637" s="41">
        <v>10.34482758620689</v>
      </c>
      <c r="H637" s="35">
        <v>271.07611428571431</v>
      </c>
      <c r="I637" s="26"/>
      <c r="J637" s="41">
        <v>6.1</v>
      </c>
      <c r="K637" s="41">
        <v>0</v>
      </c>
      <c r="L637" s="41">
        <v>-4.6875000000000142</v>
      </c>
      <c r="M637" s="41">
        <v>516.73884285714291</v>
      </c>
      <c r="N637" s="26"/>
      <c r="O637" s="41">
        <v>2.6</v>
      </c>
      <c r="P637" s="41">
        <v>0</v>
      </c>
      <c r="Q637" s="41">
        <v>-7.1428571428571246</v>
      </c>
      <c r="R637" s="41">
        <v>220.24934285714289</v>
      </c>
      <c r="T637" s="41">
        <v>5</v>
      </c>
      <c r="U637" s="41">
        <v>0</v>
      </c>
      <c r="V637" s="41">
        <v>4.1666666666666714</v>
      </c>
      <c r="W637" s="41">
        <v>423.55642857142863</v>
      </c>
    </row>
    <row r="638" spans="1:23">
      <c r="A638" s="166">
        <f t="shared" si="325"/>
        <v>43863</v>
      </c>
      <c r="B638" s="165">
        <f t="shared" si="326"/>
        <v>43859</v>
      </c>
      <c r="C638" s="186">
        <v>0.8434100000000001</v>
      </c>
      <c r="E638" s="41">
        <v>3.2</v>
      </c>
      <c r="F638" s="41">
        <v>0</v>
      </c>
      <c r="G638" s="41">
        <v>10.34482758620689</v>
      </c>
      <c r="H638" s="35">
        <v>269.89120000000003</v>
      </c>
      <c r="I638" s="26"/>
      <c r="J638" s="41">
        <v>6.1</v>
      </c>
      <c r="K638" s="41">
        <v>0</v>
      </c>
      <c r="L638" s="41">
        <v>-4.6875000000000142</v>
      </c>
      <c r="M638" s="41">
        <v>514.48009999999999</v>
      </c>
      <c r="N638" s="26"/>
      <c r="O638" s="41">
        <v>2.6</v>
      </c>
      <c r="P638" s="41">
        <v>0</v>
      </c>
      <c r="Q638" s="41">
        <v>-7.1428571428571246</v>
      </c>
      <c r="R638" s="41">
        <v>219.28660000000005</v>
      </c>
      <c r="T638" s="41">
        <v>5</v>
      </c>
      <c r="U638" s="41">
        <v>0</v>
      </c>
      <c r="V638" s="41">
        <v>4.1666666666666714</v>
      </c>
      <c r="W638" s="41">
        <v>421.70500000000004</v>
      </c>
    </row>
    <row r="639" spans="1:23">
      <c r="A639" s="166">
        <f t="shared" si="325"/>
        <v>43870</v>
      </c>
      <c r="B639" s="165">
        <f t="shared" si="326"/>
        <v>43866</v>
      </c>
      <c r="C639" s="186">
        <v>0.84649857142857143</v>
      </c>
      <c r="E639" s="41">
        <v>3.2</v>
      </c>
      <c r="F639" s="41">
        <v>0</v>
      </c>
      <c r="G639" s="41">
        <v>10.34482758620689</v>
      </c>
      <c r="H639" s="35">
        <v>270.87954285714289</v>
      </c>
      <c r="I639" s="26"/>
      <c r="J639" s="41">
        <v>6.1</v>
      </c>
      <c r="K639" s="41">
        <v>0</v>
      </c>
      <c r="L639" s="41">
        <v>-4.6875000000000142</v>
      </c>
      <c r="M639" s="41">
        <v>516.36412857142852</v>
      </c>
      <c r="N639" s="26"/>
      <c r="O639" s="41">
        <v>2.6</v>
      </c>
      <c r="P639" s="41">
        <v>0</v>
      </c>
      <c r="Q639" s="41">
        <v>-7.1428571428571246</v>
      </c>
      <c r="R639" s="41">
        <v>220.08962857142856</v>
      </c>
      <c r="T639" s="41">
        <v>5</v>
      </c>
      <c r="U639" s="41">
        <v>0</v>
      </c>
      <c r="V639" s="41">
        <v>-1.9607843137254832</v>
      </c>
      <c r="W639" s="41">
        <v>423.24928571428569</v>
      </c>
    </row>
    <row r="640" spans="1:23">
      <c r="A640" s="166">
        <f t="shared" si="325"/>
        <v>43877</v>
      </c>
      <c r="B640" s="165">
        <f t="shared" si="326"/>
        <v>43873</v>
      </c>
      <c r="C640" s="186">
        <v>0.83931714285714309</v>
      </c>
      <c r="E640" s="41">
        <v>3.2</v>
      </c>
      <c r="F640" s="41">
        <v>0</v>
      </c>
      <c r="G640" s="41">
        <v>10.34482758620689</v>
      </c>
      <c r="H640" s="35">
        <v>268.5814857142858</v>
      </c>
      <c r="I640" s="26"/>
      <c r="J640" s="41">
        <v>6.1</v>
      </c>
      <c r="K640" s="41">
        <v>0</v>
      </c>
      <c r="L640" s="41">
        <v>-4.6875000000000142</v>
      </c>
      <c r="M640" s="41">
        <v>511.98345714285728</v>
      </c>
      <c r="N640" s="26"/>
      <c r="O640" s="41">
        <v>2.6</v>
      </c>
      <c r="P640" s="41">
        <v>0</v>
      </c>
      <c r="Q640" s="41">
        <v>-7.1428571428571246</v>
      </c>
      <c r="R640" s="41">
        <v>218.22245714285722</v>
      </c>
      <c r="T640" s="41">
        <v>5</v>
      </c>
      <c r="U640" s="41">
        <v>0</v>
      </c>
      <c r="V640" s="41">
        <v>-1.9607843137254832</v>
      </c>
      <c r="W640" s="41">
        <v>419.65857142857158</v>
      </c>
    </row>
    <row r="641" spans="1:23">
      <c r="A641" s="166">
        <f t="shared" si="325"/>
        <v>43884</v>
      </c>
      <c r="B641" s="165">
        <f t="shared" si="326"/>
        <v>43880</v>
      </c>
      <c r="C641" s="186">
        <v>0.83348428571428557</v>
      </c>
      <c r="E641" s="41">
        <v>3.2</v>
      </c>
      <c r="F641" s="41">
        <v>0</v>
      </c>
      <c r="G641" s="41">
        <v>10.34482758620689</v>
      </c>
      <c r="H641" s="35">
        <v>266.7149714285714</v>
      </c>
      <c r="I641" s="26"/>
      <c r="J641" s="41">
        <v>6.1</v>
      </c>
      <c r="K641" s="41">
        <v>0</v>
      </c>
      <c r="L641" s="41">
        <v>-1.6129032258064626</v>
      </c>
      <c r="M641" s="41">
        <v>508.42541428571417</v>
      </c>
      <c r="N641" s="26"/>
      <c r="O641" s="41">
        <v>2.6</v>
      </c>
      <c r="P641" s="41">
        <v>0</v>
      </c>
      <c r="Q641" s="41">
        <v>-7.1428571428571246</v>
      </c>
      <c r="R641" s="41">
        <v>216.70591428571427</v>
      </c>
      <c r="T641" s="41">
        <v>5</v>
      </c>
      <c r="U641" s="41">
        <v>0</v>
      </c>
      <c r="V641" s="41">
        <v>0</v>
      </c>
      <c r="W641" s="41">
        <v>416.74214285714282</v>
      </c>
    </row>
    <row r="642" spans="1:23">
      <c r="A642" s="166">
        <f t="shared" si="325"/>
        <v>43891</v>
      </c>
      <c r="B642" s="165">
        <f t="shared" si="326"/>
        <v>43887</v>
      </c>
      <c r="C642" s="186">
        <v>0.84392571428571439</v>
      </c>
      <c r="E642" s="41">
        <v>3.3</v>
      </c>
      <c r="F642" s="41">
        <v>3.1249999999999716</v>
      </c>
      <c r="G642" s="41">
        <v>13.793103448275872</v>
      </c>
      <c r="H642" s="35">
        <v>278.49548571428573</v>
      </c>
      <c r="I642" s="26"/>
      <c r="J642" s="41">
        <v>6.1</v>
      </c>
      <c r="K642" s="41">
        <v>0</v>
      </c>
      <c r="L642" s="41">
        <v>-1.6129032258064626</v>
      </c>
      <c r="M642" s="41">
        <v>514.79468571428572</v>
      </c>
      <c r="N642" s="26"/>
      <c r="O642" s="41">
        <v>2.7</v>
      </c>
      <c r="P642" s="41">
        <v>3.8461538461538538</v>
      </c>
      <c r="Q642" s="41">
        <v>0</v>
      </c>
      <c r="R642" s="41">
        <v>227.85994285714287</v>
      </c>
      <c r="T642" s="41">
        <v>5</v>
      </c>
      <c r="U642" s="41">
        <v>0</v>
      </c>
      <c r="V642" s="41">
        <v>0</v>
      </c>
      <c r="W642" s="41">
        <v>421.96285714285722</v>
      </c>
    </row>
    <row r="643" spans="1:23">
      <c r="A643" s="166">
        <f t="shared" si="325"/>
        <v>43898</v>
      </c>
      <c r="B643" s="165">
        <f t="shared" si="326"/>
        <v>43894</v>
      </c>
      <c r="C643" s="186">
        <v>0.86755428571428561</v>
      </c>
      <c r="E643" s="41">
        <v>3.3</v>
      </c>
      <c r="F643" s="41">
        <v>0</v>
      </c>
      <c r="G643" s="41">
        <v>13.793103448275872</v>
      </c>
      <c r="H643" s="35">
        <v>286.29291428571423</v>
      </c>
      <c r="I643" s="26"/>
      <c r="J643" s="41">
        <v>6.1</v>
      </c>
      <c r="K643" s="41">
        <v>0</v>
      </c>
      <c r="L643" s="41">
        <v>0</v>
      </c>
      <c r="M643" s="41">
        <v>529.20811428571415</v>
      </c>
      <c r="N643" s="26"/>
      <c r="O643" s="41">
        <v>2.8</v>
      </c>
      <c r="P643" s="41">
        <v>3.7037037037036953</v>
      </c>
      <c r="Q643" s="41">
        <v>3.7037037037036953</v>
      </c>
      <c r="R643" s="41">
        <v>242.91519999999997</v>
      </c>
      <c r="T643" s="41">
        <v>5</v>
      </c>
      <c r="U643" s="41">
        <v>0</v>
      </c>
      <c r="V643" s="41">
        <v>0</v>
      </c>
      <c r="W643" s="41">
        <v>433.77714285714279</v>
      </c>
    </row>
    <row r="644" spans="1:23">
      <c r="A644" s="166">
        <f t="shared" si="325"/>
        <v>43905</v>
      </c>
      <c r="B644" s="165">
        <f t="shared" si="326"/>
        <v>43901</v>
      </c>
      <c r="C644" s="186">
        <v>0.88055142857142854</v>
      </c>
      <c r="E644" s="41">
        <v>3.3</v>
      </c>
      <c r="F644" s="41">
        <v>0</v>
      </c>
      <c r="G644" s="41">
        <v>13.793103448275872</v>
      </c>
      <c r="H644" s="35">
        <v>290.58197142857136</v>
      </c>
      <c r="I644" s="26"/>
      <c r="J644" s="41">
        <v>6.1</v>
      </c>
      <c r="K644" s="41">
        <v>0</v>
      </c>
      <c r="L644" s="41">
        <v>0</v>
      </c>
      <c r="M644" s="41">
        <v>537.13637142857135</v>
      </c>
      <c r="N644" s="26"/>
      <c r="O644" s="41">
        <v>2.8</v>
      </c>
      <c r="P644" s="41">
        <v>0</v>
      </c>
      <c r="Q644" s="41">
        <v>3.7037037037036953</v>
      </c>
      <c r="R644" s="41">
        <v>246.55439999999999</v>
      </c>
      <c r="T644" s="41">
        <v>5</v>
      </c>
      <c r="U644" s="41">
        <v>0</v>
      </c>
      <c r="V644" s="41">
        <v>0</v>
      </c>
      <c r="W644" s="41">
        <v>440.27571428571423</v>
      </c>
    </row>
    <row r="645" spans="1:23">
      <c r="A645" s="166">
        <f t="shared" si="325"/>
        <v>43912</v>
      </c>
      <c r="B645" s="165">
        <f t="shared" si="326"/>
        <v>43908</v>
      </c>
      <c r="C645" s="186">
        <v>0.91148857142857143</v>
      </c>
      <c r="E645" s="41">
        <v>3.5</v>
      </c>
      <c r="F645" s="41">
        <v>6.0606060606060623</v>
      </c>
      <c r="G645" s="41">
        <v>20.689655172413794</v>
      </c>
      <c r="H645" s="35">
        <v>319.02100000000002</v>
      </c>
      <c r="I645" s="26"/>
      <c r="J645" s="41">
        <v>6.2</v>
      </c>
      <c r="K645" s="41">
        <v>1.6393442622950829</v>
      </c>
      <c r="L645" s="41">
        <v>1.6393442622950829</v>
      </c>
      <c r="M645" s="41">
        <v>565.12291428571427</v>
      </c>
      <c r="N645" s="26"/>
      <c r="O645" s="41">
        <v>3</v>
      </c>
      <c r="P645" s="41">
        <v>7.1428571428571388</v>
      </c>
      <c r="Q645" s="41">
        <v>11.1111111111111</v>
      </c>
      <c r="R645" s="41">
        <v>273.44657142857142</v>
      </c>
      <c r="T645" s="41">
        <v>5.0999999999999996</v>
      </c>
      <c r="U645" s="41">
        <v>2</v>
      </c>
      <c r="V645" s="41">
        <v>2</v>
      </c>
      <c r="W645" s="41">
        <v>464.85917142857136</v>
      </c>
    </row>
    <row r="646" spans="1:23">
      <c r="A646" s="166">
        <f t="shared" si="325"/>
        <v>43919</v>
      </c>
      <c r="B646" s="165">
        <f t="shared" si="326"/>
        <v>43915</v>
      </c>
      <c r="C646" s="186">
        <v>0.91204999999999992</v>
      </c>
      <c r="E646" s="41">
        <v>3.5</v>
      </c>
      <c r="F646" s="41">
        <v>0</v>
      </c>
      <c r="G646" s="41">
        <v>20.689655172413794</v>
      </c>
      <c r="H646" s="35">
        <v>319.21749999999997</v>
      </c>
      <c r="I646" s="26"/>
      <c r="J646" s="41">
        <v>6.2</v>
      </c>
      <c r="K646" s="41">
        <v>0</v>
      </c>
      <c r="L646" s="41">
        <v>1.6393442622950829</v>
      </c>
      <c r="M646" s="41">
        <v>565.471</v>
      </c>
      <c r="N646" s="26"/>
      <c r="O646" s="41">
        <v>3</v>
      </c>
      <c r="P646" s="41">
        <v>0</v>
      </c>
      <c r="Q646" s="41">
        <v>11.1111111111111</v>
      </c>
      <c r="R646" s="41">
        <v>273.61500000000001</v>
      </c>
      <c r="T646" s="41">
        <v>5.0999999999999996</v>
      </c>
      <c r="U646" s="41">
        <v>0</v>
      </c>
      <c r="V646" s="41">
        <v>2</v>
      </c>
      <c r="W646" s="41">
        <v>465.14549999999997</v>
      </c>
    </row>
    <row r="647" spans="1:23">
      <c r="A647" s="166">
        <f t="shared" si="325"/>
        <v>43926</v>
      </c>
      <c r="B647" s="165">
        <f t="shared" si="326"/>
        <v>43922</v>
      </c>
      <c r="C647" s="186">
        <v>0.88454857142857135</v>
      </c>
      <c r="E647" s="41">
        <v>3.5</v>
      </c>
      <c r="F647" s="41">
        <v>0</v>
      </c>
      <c r="G647" s="41">
        <v>20.689655172413794</v>
      </c>
      <c r="H647" s="35">
        <v>309.59199999999998</v>
      </c>
      <c r="I647" s="26"/>
      <c r="J647" s="41">
        <v>6.2</v>
      </c>
      <c r="K647" s="41">
        <v>0</v>
      </c>
      <c r="L647" s="41">
        <v>1.6393442622950829</v>
      </c>
      <c r="M647" s="41">
        <v>548.42011428571425</v>
      </c>
      <c r="N647" s="26"/>
      <c r="O647" s="41">
        <v>3</v>
      </c>
      <c r="P647" s="41">
        <v>0</v>
      </c>
      <c r="Q647" s="41">
        <v>11.1111111111111</v>
      </c>
      <c r="R647" s="41">
        <v>265.36457142857142</v>
      </c>
      <c r="T647" s="41">
        <v>5.0999999999999996</v>
      </c>
      <c r="U647" s="41">
        <v>0</v>
      </c>
      <c r="V647" s="41">
        <v>2</v>
      </c>
      <c r="W647" s="41">
        <v>451.11977142857131</v>
      </c>
    </row>
    <row r="648" spans="1:23">
      <c r="A648" s="166">
        <f t="shared" si="325"/>
        <v>43933</v>
      </c>
      <c r="B648" s="165">
        <f t="shared" si="326"/>
        <v>43929</v>
      </c>
      <c r="C648" s="186">
        <v>0.87769428571428587</v>
      </c>
      <c r="E648" s="41">
        <v>3.2</v>
      </c>
      <c r="F648" s="41">
        <v>-8.5714285714285694</v>
      </c>
      <c r="G648" s="41">
        <v>10.34482758620689</v>
      </c>
      <c r="H648" s="35">
        <v>280.86217142857151</v>
      </c>
      <c r="I648" s="26"/>
      <c r="J648" s="41">
        <v>6.1</v>
      </c>
      <c r="K648" s="41">
        <v>-1.6129032258064626</v>
      </c>
      <c r="L648" s="41">
        <v>0</v>
      </c>
      <c r="M648" s="41">
        <v>535.39351428571433</v>
      </c>
      <c r="N648" s="26"/>
      <c r="O648" s="41">
        <v>2.7</v>
      </c>
      <c r="P648" s="41">
        <v>-10</v>
      </c>
      <c r="Q648" s="41">
        <v>0</v>
      </c>
      <c r="R648" s="41">
        <v>236.97745714285722</v>
      </c>
      <c r="T648" s="41">
        <v>5</v>
      </c>
      <c r="U648" s="41">
        <v>-1.9607843137254832</v>
      </c>
      <c r="V648" s="41">
        <v>0</v>
      </c>
      <c r="W648" s="41">
        <v>438.8471428571429</v>
      </c>
    </row>
    <row r="649" spans="1:23">
      <c r="A649" s="166">
        <f t="shared" si="325"/>
        <v>43940</v>
      </c>
      <c r="B649" s="165">
        <f t="shared" si="326"/>
        <v>43936</v>
      </c>
      <c r="C649" s="186">
        <v>0.87269571428571424</v>
      </c>
      <c r="E649" s="41">
        <v>3.2</v>
      </c>
      <c r="F649" s="41">
        <v>0</v>
      </c>
      <c r="G649" s="41">
        <v>14.285714285714306</v>
      </c>
      <c r="H649" s="35">
        <v>279.26262857142859</v>
      </c>
      <c r="I649" s="26"/>
      <c r="J649" s="41">
        <v>6.2</v>
      </c>
      <c r="K649" s="41">
        <v>1.6393442622950829</v>
      </c>
      <c r="L649" s="41">
        <v>1.6393442622950829</v>
      </c>
      <c r="M649" s="41">
        <v>541.07134285714289</v>
      </c>
      <c r="N649" s="26"/>
      <c r="O649" s="41">
        <v>2.7</v>
      </c>
      <c r="P649" s="41">
        <v>0</v>
      </c>
      <c r="Q649" s="41">
        <v>3.8461538461538538</v>
      </c>
      <c r="R649" s="41">
        <v>235.62784285714287</v>
      </c>
      <c r="T649" s="41">
        <v>5.0999999999999996</v>
      </c>
      <c r="U649" s="41">
        <v>2</v>
      </c>
      <c r="V649" s="41">
        <v>2</v>
      </c>
      <c r="W649" s="41">
        <v>445.07481428571418</v>
      </c>
    </row>
    <row r="650" spans="1:23">
      <c r="A650" s="166">
        <f t="shared" si="325"/>
        <v>43947</v>
      </c>
      <c r="B650" s="165">
        <f t="shared" si="326"/>
        <v>43943</v>
      </c>
      <c r="C650" s="186">
        <v>0.87508142857142857</v>
      </c>
      <c r="E650" s="41">
        <v>3.2</v>
      </c>
      <c r="F650" s="41">
        <v>0</v>
      </c>
      <c r="G650" s="41">
        <v>18.518518518518505</v>
      </c>
      <c r="H650" s="35">
        <v>280.02605714285716</v>
      </c>
      <c r="I650" s="26"/>
      <c r="J650" s="41">
        <v>6.2</v>
      </c>
      <c r="K650" s="41">
        <v>0</v>
      </c>
      <c r="L650" s="41">
        <v>1.6393442622950829</v>
      </c>
      <c r="M650" s="41">
        <v>542.55048571428574</v>
      </c>
      <c r="N650" s="26"/>
      <c r="O650" s="41">
        <v>2.6</v>
      </c>
      <c r="P650" s="41">
        <v>-3.7037037037037095</v>
      </c>
      <c r="Q650" s="41">
        <v>0</v>
      </c>
      <c r="R650" s="41">
        <v>227.52117142857142</v>
      </c>
      <c r="T650" s="41">
        <v>5.0999999999999996</v>
      </c>
      <c r="U650" s="41">
        <v>0</v>
      </c>
      <c r="V650" s="41">
        <v>2</v>
      </c>
      <c r="W650" s="41">
        <v>446.29152857142856</v>
      </c>
    </row>
    <row r="651" spans="1:23">
      <c r="A651" s="166">
        <f t="shared" si="325"/>
        <v>43954</v>
      </c>
      <c r="B651" s="165">
        <f t="shared" si="326"/>
        <v>43950</v>
      </c>
      <c r="C651" s="186">
        <v>0.87133142857142842</v>
      </c>
      <c r="E651" s="41">
        <v>3.2</v>
      </c>
      <c r="F651" s="41">
        <v>0</v>
      </c>
      <c r="G651" s="41">
        <v>10.34482758620689</v>
      </c>
      <c r="H651" s="35">
        <v>278.82605714285711</v>
      </c>
      <c r="I651" s="26"/>
      <c r="J651" s="41">
        <v>6.2</v>
      </c>
      <c r="K651" s="41">
        <v>0</v>
      </c>
      <c r="L651" s="41">
        <v>1.6393442622950829</v>
      </c>
      <c r="M651" s="41">
        <v>540.22548571428558</v>
      </c>
      <c r="N651" s="26"/>
      <c r="O651" s="41">
        <v>2.6</v>
      </c>
      <c r="P651" s="41">
        <v>0</v>
      </c>
      <c r="Q651" s="41">
        <v>-7.1428571428571246</v>
      </c>
      <c r="R651" s="41">
        <v>226.5461714285714</v>
      </c>
      <c r="T651" s="41">
        <v>5.0999999999999996</v>
      </c>
      <c r="U651" s="41">
        <v>0</v>
      </c>
      <c r="V651" s="41">
        <v>2</v>
      </c>
      <c r="W651" s="41">
        <v>444.37902857142848</v>
      </c>
    </row>
    <row r="652" spans="1:23">
      <c r="A652" s="166">
        <f t="shared" si="325"/>
        <v>43961</v>
      </c>
      <c r="B652" s="165">
        <f t="shared" si="326"/>
        <v>43957</v>
      </c>
      <c r="C652" s="186">
        <v>0.8738057142857143</v>
      </c>
      <c r="E652" s="41">
        <v>3.2</v>
      </c>
      <c r="F652" s="41">
        <v>0</v>
      </c>
      <c r="G652" s="41">
        <v>3.2258064516128968</v>
      </c>
      <c r="H652" s="35">
        <v>279.61782857142856</v>
      </c>
      <c r="I652" s="26"/>
      <c r="J652" s="41">
        <v>6.2</v>
      </c>
      <c r="K652" s="41">
        <v>0</v>
      </c>
      <c r="L652" s="41">
        <v>0</v>
      </c>
      <c r="M652" s="41">
        <v>541.75954285714283</v>
      </c>
      <c r="N652" s="26"/>
      <c r="O652" s="41">
        <v>2.6</v>
      </c>
      <c r="P652" s="41">
        <v>0</v>
      </c>
      <c r="Q652" s="41">
        <v>-13.333333333333329</v>
      </c>
      <c r="R652" s="41">
        <v>227.18948571428572</v>
      </c>
      <c r="T652" s="41">
        <v>5.2</v>
      </c>
      <c r="U652" s="41">
        <v>1.9607843137255117</v>
      </c>
      <c r="V652" s="41">
        <v>1.9607843137255117</v>
      </c>
      <c r="W652" s="41">
        <v>454.37897142857145</v>
      </c>
    </row>
    <row r="653" spans="1:23">
      <c r="A653" s="166">
        <f t="shared" si="325"/>
        <v>43968</v>
      </c>
      <c r="B653" s="165">
        <f t="shared" si="326"/>
        <v>43964</v>
      </c>
      <c r="C653" s="186">
        <v>0.88199857142857152</v>
      </c>
      <c r="E653" s="41">
        <v>3.2</v>
      </c>
      <c r="F653" s="41">
        <v>0</v>
      </c>
      <c r="G653" s="41">
        <v>10.34482758620689</v>
      </c>
      <c r="H653" s="35">
        <v>282.23954285714291</v>
      </c>
      <c r="I653" s="26"/>
      <c r="J653" s="41">
        <v>6.2</v>
      </c>
      <c r="K653" s="41">
        <v>0</v>
      </c>
      <c r="L653" s="41">
        <v>0</v>
      </c>
      <c r="M653" s="41">
        <v>546.83911428571434</v>
      </c>
      <c r="N653" s="26"/>
      <c r="O653" s="41">
        <v>2.6</v>
      </c>
      <c r="P653" s="41">
        <v>0</v>
      </c>
      <c r="Q653" s="41">
        <v>-7.1428571428571246</v>
      </c>
      <c r="R653" s="41">
        <v>229.31962857142861</v>
      </c>
      <c r="T653" s="41">
        <v>5.2</v>
      </c>
      <c r="U653" s="41">
        <v>0</v>
      </c>
      <c r="V653" s="41">
        <v>1.9607843137255117</v>
      </c>
      <c r="W653" s="41">
        <v>458.63925714285722</v>
      </c>
    </row>
    <row r="654" spans="1:23">
      <c r="A654" s="166">
        <f t="shared" si="325"/>
        <v>43975</v>
      </c>
      <c r="B654" s="165">
        <f t="shared" si="326"/>
        <v>43971</v>
      </c>
      <c r="C654" s="186">
        <v>0.8940757142857142</v>
      </c>
      <c r="E654" s="41">
        <v>3.2</v>
      </c>
      <c r="F654" s="41">
        <v>0</v>
      </c>
      <c r="G654" s="41">
        <v>10.34482758620689</v>
      </c>
      <c r="H654" s="35">
        <v>286.10422857142856</v>
      </c>
      <c r="I654" s="26"/>
      <c r="J654" s="41">
        <v>6.3</v>
      </c>
      <c r="K654" s="41">
        <v>1.6129032258064484</v>
      </c>
      <c r="L654" s="41">
        <v>1.6129032258064484</v>
      </c>
      <c r="M654" s="41">
        <v>563.26769999999988</v>
      </c>
      <c r="N654" s="26"/>
      <c r="O654" s="41">
        <v>2.6</v>
      </c>
      <c r="P654" s="41">
        <v>0</v>
      </c>
      <c r="Q654" s="41">
        <v>-7.1428571428571246</v>
      </c>
      <c r="R654" s="41">
        <v>232.45968571428568</v>
      </c>
      <c r="T654" s="41">
        <v>5.3</v>
      </c>
      <c r="U654" s="41">
        <v>1.9230769230769198</v>
      </c>
      <c r="V654" s="41">
        <v>3.9215686274509949</v>
      </c>
      <c r="W654" s="41">
        <v>473.8601285714285</v>
      </c>
    </row>
    <row r="655" spans="1:23">
      <c r="A655" s="166">
        <f t="shared" si="325"/>
        <v>43982</v>
      </c>
      <c r="B655" s="165">
        <f t="shared" si="326"/>
        <v>43978</v>
      </c>
      <c r="C655" s="186">
        <v>0.89636428571428561</v>
      </c>
      <c r="E655" s="41">
        <v>3.2</v>
      </c>
      <c r="F655" s="41">
        <v>0</v>
      </c>
      <c r="G655" s="41">
        <v>10.34482758620689</v>
      </c>
      <c r="H655" s="35">
        <v>286.8365714285714</v>
      </c>
      <c r="I655" s="26"/>
      <c r="J655" s="41">
        <v>6.3</v>
      </c>
      <c r="K655" s="41">
        <v>0</v>
      </c>
      <c r="L655" s="41">
        <v>1.6129032258064484</v>
      </c>
      <c r="M655" s="41">
        <v>564.70949999999993</v>
      </c>
      <c r="N655" s="26"/>
      <c r="O655" s="41">
        <v>2.6</v>
      </c>
      <c r="P655" s="41">
        <v>0</v>
      </c>
      <c r="Q655" s="41">
        <v>-7.1428571428571246</v>
      </c>
      <c r="R655" s="41">
        <v>233.05471428571428</v>
      </c>
      <c r="T655" s="41">
        <v>5.3</v>
      </c>
      <c r="U655" s="41">
        <v>0</v>
      </c>
      <c r="V655" s="41">
        <v>3.9215686274509949</v>
      </c>
      <c r="W655" s="41">
        <v>475.07307142857138</v>
      </c>
    </row>
    <row r="656" spans="1:23">
      <c r="A656" s="166">
        <f t="shared" si="325"/>
        <v>43989</v>
      </c>
      <c r="B656" s="165">
        <f t="shared" si="326"/>
        <v>43985</v>
      </c>
      <c r="C656" s="186">
        <v>0.89498571428571416</v>
      </c>
      <c r="E656" s="41">
        <v>3.2</v>
      </c>
      <c r="F656" s="41">
        <v>0</v>
      </c>
      <c r="G656" s="41">
        <v>10.34482758620689</v>
      </c>
      <c r="H656" s="35">
        <v>286.39542857142857</v>
      </c>
      <c r="I656" s="26"/>
      <c r="J656" s="41">
        <v>6.3</v>
      </c>
      <c r="K656" s="41">
        <v>0</v>
      </c>
      <c r="L656" s="41">
        <v>1.6129032258064484</v>
      </c>
      <c r="M656" s="41">
        <v>563.84099999999989</v>
      </c>
      <c r="N656" s="26"/>
      <c r="O656" s="41">
        <v>2.6</v>
      </c>
      <c r="P656" s="41">
        <v>0</v>
      </c>
      <c r="Q656" s="41">
        <v>-7.1428571428571246</v>
      </c>
      <c r="R656" s="41">
        <v>232.69628571428572</v>
      </c>
      <c r="T656" s="41">
        <v>5.3</v>
      </c>
      <c r="U656" s="41">
        <v>0</v>
      </c>
      <c r="V656" s="41">
        <v>3.9215686274509949</v>
      </c>
      <c r="W656" s="41">
        <v>474.34242857142851</v>
      </c>
    </row>
    <row r="657" spans="1:23">
      <c r="A657" s="166">
        <f t="shared" si="325"/>
        <v>43996</v>
      </c>
      <c r="B657" s="165">
        <f t="shared" si="326"/>
        <v>43992</v>
      </c>
      <c r="C657" s="186">
        <v>0.89382142857142866</v>
      </c>
      <c r="E657" s="41">
        <v>3.1</v>
      </c>
      <c r="F657" s="41">
        <v>-3.125</v>
      </c>
      <c r="G657" s="41">
        <v>6.8965517241379501</v>
      </c>
      <c r="H657" s="35">
        <v>277.08464285714285</v>
      </c>
      <c r="I657" s="26"/>
      <c r="J657" s="41">
        <v>6.3</v>
      </c>
      <c r="K657" s="41">
        <v>0</v>
      </c>
      <c r="L657" s="41">
        <v>3.2786885245901658</v>
      </c>
      <c r="M657" s="41">
        <v>563.10749999999996</v>
      </c>
      <c r="N657" s="26"/>
      <c r="O657" s="41">
        <v>2.5</v>
      </c>
      <c r="P657" s="41">
        <v>-3.8461538461538538</v>
      </c>
      <c r="Q657" s="41">
        <v>-10.714285714285708</v>
      </c>
      <c r="R657" s="41">
        <v>223.45535714285717</v>
      </c>
      <c r="T657" s="41">
        <v>5.3</v>
      </c>
      <c r="U657" s="41">
        <v>0</v>
      </c>
      <c r="V657" s="41">
        <v>6</v>
      </c>
      <c r="W657" s="41">
        <v>473.72535714285721</v>
      </c>
    </row>
    <row r="658" spans="1:23">
      <c r="A658" s="166">
        <f t="shared" si="325"/>
        <v>44003</v>
      </c>
      <c r="B658" s="165">
        <f t="shared" si="326"/>
        <v>43999</v>
      </c>
      <c r="C658" s="186">
        <v>0.89879571428571425</v>
      </c>
      <c r="E658" s="41">
        <v>3.1</v>
      </c>
      <c r="F658" s="41">
        <v>0</v>
      </c>
      <c r="G658" s="41">
        <v>29.166666666666686</v>
      </c>
      <c r="H658" s="35">
        <v>278.62667142857146</v>
      </c>
      <c r="I658" s="26"/>
      <c r="J658" s="41">
        <v>6.3</v>
      </c>
      <c r="K658" s="41">
        <v>0</v>
      </c>
      <c r="L658" s="41">
        <v>3.2786885245901658</v>
      </c>
      <c r="M658" s="41">
        <v>566.24130000000002</v>
      </c>
      <c r="N658" s="26"/>
      <c r="O658" s="41">
        <v>2.4</v>
      </c>
      <c r="P658" s="41">
        <v>-4</v>
      </c>
      <c r="Q658" s="41">
        <v>0</v>
      </c>
      <c r="R658" s="41">
        <v>215.71097142857144</v>
      </c>
      <c r="T658" s="41">
        <v>5.4</v>
      </c>
      <c r="U658" s="41">
        <v>1.8867924528301927</v>
      </c>
      <c r="V658" s="41">
        <v>8</v>
      </c>
      <c r="W658" s="41">
        <v>485.34968571428567</v>
      </c>
    </row>
    <row r="659" spans="1:23">
      <c r="A659" s="166">
        <f t="shared" si="325"/>
        <v>44010</v>
      </c>
      <c r="B659" s="165">
        <f t="shared" si="326"/>
        <v>44006</v>
      </c>
      <c r="C659" s="186">
        <v>0.90441285714285713</v>
      </c>
      <c r="E659" s="41">
        <v>3.1</v>
      </c>
      <c r="F659" s="41">
        <v>0</v>
      </c>
      <c r="G659" s="41">
        <v>29.166666666666686</v>
      </c>
      <c r="H659" s="35">
        <v>280.36798571428574</v>
      </c>
      <c r="I659" s="26"/>
      <c r="J659" s="41">
        <v>6.3</v>
      </c>
      <c r="K659" s="41">
        <v>0</v>
      </c>
      <c r="L659" s="41">
        <v>3.2786885245901658</v>
      </c>
      <c r="M659" s="41">
        <v>569.78010000000006</v>
      </c>
      <c r="N659" s="26"/>
      <c r="O659" s="41">
        <v>2.4</v>
      </c>
      <c r="P659" s="41">
        <v>0</v>
      </c>
      <c r="Q659" s="41">
        <v>0</v>
      </c>
      <c r="R659" s="41">
        <v>217.05908571428569</v>
      </c>
      <c r="T659" s="41">
        <v>5.4</v>
      </c>
      <c r="U659" s="41">
        <v>0</v>
      </c>
      <c r="V659" s="41">
        <v>8</v>
      </c>
      <c r="W659" s="41">
        <v>488.38294285714284</v>
      </c>
    </row>
    <row r="660" spans="1:23">
      <c r="A660" s="166">
        <f t="shared" si="325"/>
        <v>44017</v>
      </c>
      <c r="B660" s="165">
        <f t="shared" si="326"/>
        <v>44013</v>
      </c>
      <c r="C660" s="186">
        <v>0.90607571428571432</v>
      </c>
      <c r="E660" s="41">
        <v>3</v>
      </c>
      <c r="F660" s="41">
        <v>-3.225806451612911</v>
      </c>
      <c r="G660" s="41">
        <v>36.363636363636346</v>
      </c>
      <c r="H660" s="35">
        <v>271.82271428571426</v>
      </c>
      <c r="I660" s="26"/>
      <c r="J660" s="41">
        <v>6.3</v>
      </c>
      <c r="K660" s="41">
        <v>0</v>
      </c>
      <c r="L660" s="41">
        <v>6.7796610169491345</v>
      </c>
      <c r="M660" s="41">
        <v>570.82769999999994</v>
      </c>
      <c r="N660" s="26"/>
      <c r="O660" s="41">
        <v>2.2000000000000002</v>
      </c>
      <c r="P660" s="41">
        <v>-8.3333333333333286</v>
      </c>
      <c r="Q660" s="41">
        <v>4.7619047619047734</v>
      </c>
      <c r="R660" s="41">
        <v>199.33665714285718</v>
      </c>
      <c r="T660" s="41">
        <v>5.4</v>
      </c>
      <c r="U660" s="41">
        <v>0</v>
      </c>
      <c r="V660" s="41">
        <v>12.500000000000028</v>
      </c>
      <c r="W660" s="41">
        <v>489.28088571428577</v>
      </c>
    </row>
    <row r="661" spans="1:23">
      <c r="A661" s="166">
        <f t="shared" si="325"/>
        <v>44024</v>
      </c>
      <c r="B661" s="165">
        <f t="shared" si="326"/>
        <v>44020</v>
      </c>
      <c r="C661" s="186">
        <v>0.89927571428571418</v>
      </c>
      <c r="E661" s="41">
        <v>3</v>
      </c>
      <c r="F661" s="41">
        <v>0</v>
      </c>
      <c r="G661" s="41">
        <v>11.1111111111111</v>
      </c>
      <c r="H661" s="35">
        <v>269.78271428571423</v>
      </c>
      <c r="I661" s="26"/>
      <c r="J661" s="41">
        <v>6.3</v>
      </c>
      <c r="K661" s="41">
        <v>0</v>
      </c>
      <c r="L661" s="41">
        <v>5</v>
      </c>
      <c r="M661" s="41">
        <v>566.54369999999994</v>
      </c>
      <c r="N661" s="26"/>
      <c r="O661" s="41">
        <v>2.2000000000000002</v>
      </c>
      <c r="P661" s="41">
        <v>0</v>
      </c>
      <c r="Q661" s="41">
        <v>-15.384615384615387</v>
      </c>
      <c r="R661" s="41">
        <v>197.84065714285714</v>
      </c>
      <c r="T661" s="41">
        <v>5.4</v>
      </c>
      <c r="U661" s="41">
        <v>0</v>
      </c>
      <c r="V661" s="41">
        <v>10.204081632653043</v>
      </c>
      <c r="W661" s="41">
        <v>485.60888571428569</v>
      </c>
    </row>
    <row r="662" spans="1:23">
      <c r="A662" s="166">
        <f t="shared" si="325"/>
        <v>44031</v>
      </c>
      <c r="B662" s="165">
        <f t="shared" si="326"/>
        <v>44027</v>
      </c>
      <c r="C662" s="186">
        <v>0.90551000000000015</v>
      </c>
      <c r="E662" s="41">
        <v>3</v>
      </c>
      <c r="F662" s="41">
        <v>0</v>
      </c>
      <c r="G662" s="41">
        <v>11.1111111111111</v>
      </c>
      <c r="H662" s="35">
        <v>271.65300000000008</v>
      </c>
      <c r="I662" s="26"/>
      <c r="J662" s="41">
        <v>6.3</v>
      </c>
      <c r="K662" s="41">
        <v>0</v>
      </c>
      <c r="L662" s="41">
        <v>5</v>
      </c>
      <c r="M662" s="41">
        <v>570.47130000000004</v>
      </c>
      <c r="N662" s="26"/>
      <c r="O662" s="41">
        <v>2.2000000000000002</v>
      </c>
      <c r="P662" s="41">
        <v>0</v>
      </c>
      <c r="Q662" s="41">
        <v>-15.384615384615387</v>
      </c>
      <c r="R662" s="41">
        <v>199.21220000000005</v>
      </c>
      <c r="T662" s="41">
        <v>5.4</v>
      </c>
      <c r="U662" s="41">
        <v>0</v>
      </c>
      <c r="V662" s="41">
        <v>10.204081632653043</v>
      </c>
      <c r="W662" s="41">
        <v>488.97540000000009</v>
      </c>
    </row>
    <row r="663" spans="1:23">
      <c r="A663" s="166">
        <f t="shared" si="325"/>
        <v>44038</v>
      </c>
      <c r="B663" s="165">
        <f t="shared" si="326"/>
        <v>44034</v>
      </c>
      <c r="C663" s="186">
        <v>0.90856571428571442</v>
      </c>
      <c r="E663" s="41">
        <v>3</v>
      </c>
      <c r="F663" s="41">
        <v>0</v>
      </c>
      <c r="G663" s="41">
        <v>15.384615384615373</v>
      </c>
      <c r="H663" s="35">
        <v>272.56971428571433</v>
      </c>
      <c r="I663" s="26"/>
      <c r="J663" s="41">
        <v>6.3</v>
      </c>
      <c r="K663" s="41">
        <v>0</v>
      </c>
      <c r="L663" s="41">
        <v>6.7796610169491345</v>
      </c>
      <c r="M663" s="41">
        <v>572.39640000000009</v>
      </c>
      <c r="N663" s="26"/>
      <c r="O663" s="41">
        <v>2.2000000000000002</v>
      </c>
      <c r="P663" s="41">
        <v>0</v>
      </c>
      <c r="Q663" s="41">
        <v>-11.999999999999986</v>
      </c>
      <c r="R663" s="41">
        <v>199.88445714285717</v>
      </c>
      <c r="T663" s="41">
        <v>5.4</v>
      </c>
      <c r="U663" s="41">
        <v>0</v>
      </c>
      <c r="V663" s="41">
        <v>12.500000000000028</v>
      </c>
      <c r="W663" s="41">
        <v>490.62548571428584</v>
      </c>
    </row>
    <row r="664" spans="1:23">
      <c r="A664" s="166">
        <f t="shared" si="325"/>
        <v>44045</v>
      </c>
      <c r="B664" s="165">
        <f t="shared" si="326"/>
        <v>44041</v>
      </c>
      <c r="C664" s="186">
        <v>0.90578857142857139</v>
      </c>
      <c r="E664" s="41">
        <v>3</v>
      </c>
      <c r="F664" s="41">
        <v>0</v>
      </c>
      <c r="G664" s="41">
        <v>7.1428571428571388</v>
      </c>
      <c r="H664" s="35">
        <v>271.73657142857144</v>
      </c>
      <c r="I664" s="26"/>
      <c r="J664" s="41">
        <v>6.3</v>
      </c>
      <c r="K664" s="41">
        <v>0</v>
      </c>
      <c r="L664" s="41">
        <v>6.7796610169491345</v>
      </c>
      <c r="M664" s="41">
        <v>570.64679999999987</v>
      </c>
      <c r="N664" s="26"/>
      <c r="O664" s="41">
        <v>2.2000000000000002</v>
      </c>
      <c r="P664" s="41">
        <v>0</v>
      </c>
      <c r="Q664" s="41">
        <v>-11.999999999999986</v>
      </c>
      <c r="R664" s="41">
        <v>199.27348571428573</v>
      </c>
      <c r="T664" s="41">
        <v>5.4</v>
      </c>
      <c r="U664" s="41">
        <v>0</v>
      </c>
      <c r="V664" s="41">
        <v>12.500000000000028</v>
      </c>
      <c r="W664" s="41">
        <v>489.12582857142854</v>
      </c>
    </row>
    <row r="665" spans="1:23">
      <c r="A665" s="166">
        <f t="shared" si="325"/>
        <v>44052</v>
      </c>
      <c r="B665" s="165">
        <f t="shared" si="326"/>
        <v>44048</v>
      </c>
      <c r="C665" s="186">
        <v>0.90206428571428587</v>
      </c>
      <c r="E665" s="41">
        <v>3</v>
      </c>
      <c r="F665" s="41">
        <v>0</v>
      </c>
      <c r="G665" s="41">
        <v>15.384615384615373</v>
      </c>
      <c r="H665" s="35">
        <v>270.61928571428575</v>
      </c>
      <c r="I665" s="26"/>
      <c r="J665" s="41">
        <v>6.3</v>
      </c>
      <c r="K665" s="41">
        <v>0</v>
      </c>
      <c r="L665" s="41">
        <v>6.7796610169491345</v>
      </c>
      <c r="M665" s="41">
        <v>568.30050000000006</v>
      </c>
      <c r="N665" s="26"/>
      <c r="O665" s="41">
        <v>2.2000000000000002</v>
      </c>
      <c r="P665" s="41">
        <v>0</v>
      </c>
      <c r="Q665" s="41">
        <v>-11.999999999999986</v>
      </c>
      <c r="R665" s="41">
        <v>198.45414285714293</v>
      </c>
      <c r="T665" s="41">
        <v>5.4</v>
      </c>
      <c r="U665" s="41">
        <v>0</v>
      </c>
      <c r="V665" s="41">
        <v>12.500000000000028</v>
      </c>
      <c r="W665" s="41">
        <v>487.11471428571446</v>
      </c>
    </row>
    <row r="666" spans="1:23">
      <c r="A666" s="166">
        <f t="shared" si="325"/>
        <v>44059</v>
      </c>
      <c r="B666" s="165">
        <f t="shared" si="326"/>
        <v>44055</v>
      </c>
      <c r="C666" s="186">
        <v>0.90223571428571425</v>
      </c>
      <c r="E666" s="41">
        <v>3</v>
      </c>
      <c r="F666" s="41">
        <v>0</v>
      </c>
      <c r="G666" s="41">
        <v>15.384615384615373</v>
      </c>
      <c r="H666" s="35">
        <v>270.67071428571427</v>
      </c>
      <c r="I666" s="26"/>
      <c r="J666" s="41">
        <v>6.3</v>
      </c>
      <c r="K666" s="41">
        <v>0</v>
      </c>
      <c r="L666" s="41">
        <v>6.7796610169491345</v>
      </c>
      <c r="M666" s="41">
        <v>568.4085</v>
      </c>
      <c r="N666" s="26"/>
      <c r="O666" s="41">
        <v>2.2000000000000002</v>
      </c>
      <c r="P666" s="41">
        <v>0</v>
      </c>
      <c r="Q666" s="41">
        <v>-11.999999999999986</v>
      </c>
      <c r="R666" s="41">
        <v>198.49185714285716</v>
      </c>
      <c r="T666" s="41">
        <v>5.4</v>
      </c>
      <c r="U666" s="41">
        <v>0</v>
      </c>
      <c r="V666" s="41">
        <v>12.500000000000028</v>
      </c>
      <c r="W666" s="41">
        <v>487.20728571428572</v>
      </c>
    </row>
    <row r="667" spans="1:23">
      <c r="A667" s="166">
        <f t="shared" si="325"/>
        <v>44066</v>
      </c>
      <c r="B667" s="165">
        <f t="shared" si="326"/>
        <v>44062</v>
      </c>
      <c r="C667" s="186">
        <v>0.90171571428571429</v>
      </c>
      <c r="E667" s="41">
        <v>3</v>
      </c>
      <c r="F667" s="41">
        <v>0</v>
      </c>
      <c r="G667" s="41">
        <v>15.384615384615373</v>
      </c>
      <c r="H667" s="35">
        <v>270.51471428571426</v>
      </c>
      <c r="I667" s="26"/>
      <c r="J667" s="41">
        <v>6.3</v>
      </c>
      <c r="K667" s="41">
        <v>0</v>
      </c>
      <c r="L667" s="41">
        <v>6.7796610169491345</v>
      </c>
      <c r="M667" s="41">
        <v>568.08090000000004</v>
      </c>
      <c r="N667" s="26"/>
      <c r="O667" s="41">
        <v>2.2000000000000002</v>
      </c>
      <c r="P667" s="41">
        <v>0</v>
      </c>
      <c r="Q667" s="41">
        <v>-11.999999999999986</v>
      </c>
      <c r="R667" s="41">
        <v>198.37745714285714</v>
      </c>
      <c r="T667" s="41">
        <v>5.4</v>
      </c>
      <c r="U667" s="41">
        <v>0</v>
      </c>
      <c r="V667" s="41">
        <v>12.500000000000028</v>
      </c>
      <c r="W667" s="41">
        <v>486.92648571428572</v>
      </c>
    </row>
    <row r="668" spans="1:23">
      <c r="A668" s="166">
        <f t="shared" si="325"/>
        <v>44073</v>
      </c>
      <c r="B668" s="165">
        <f t="shared" si="326"/>
        <v>44069</v>
      </c>
      <c r="C668" s="186">
        <v>0.89715142857142871</v>
      </c>
      <c r="E668" s="41">
        <v>3.1</v>
      </c>
      <c r="F668" s="41">
        <v>3.3333333333333428</v>
      </c>
      <c r="G668" s="41">
        <v>19.230769230769226</v>
      </c>
      <c r="H668" s="35">
        <v>278.11694285714293</v>
      </c>
      <c r="I668" s="26"/>
      <c r="J668" s="41">
        <v>6.6</v>
      </c>
      <c r="K668" s="41">
        <v>4.7619047619047734</v>
      </c>
      <c r="L668" s="41">
        <v>11.86440677966101</v>
      </c>
      <c r="M668" s="41">
        <v>592.11994285714297</v>
      </c>
      <c r="N668" s="26"/>
      <c r="O668" s="41">
        <v>2.4</v>
      </c>
      <c r="P668" s="41">
        <v>9.0909090909090793</v>
      </c>
      <c r="Q668" s="41">
        <v>-4</v>
      </c>
      <c r="R668" s="41">
        <v>215.31634285714287</v>
      </c>
      <c r="T668" s="41">
        <v>5.5</v>
      </c>
      <c r="U668" s="41">
        <v>1.8518518518518334</v>
      </c>
      <c r="V668" s="41">
        <v>14.583333333333343</v>
      </c>
      <c r="W668" s="41">
        <v>493.43328571428577</v>
      </c>
    </row>
    <row r="669" spans="1:23">
      <c r="A669" s="166">
        <f t="shared" si="325"/>
        <v>44080</v>
      </c>
      <c r="B669" s="165">
        <f t="shared" si="326"/>
        <v>44076</v>
      </c>
      <c r="C669" s="186">
        <v>0.89239000000000002</v>
      </c>
      <c r="E669" s="41">
        <v>3.1</v>
      </c>
      <c r="F669" s="41">
        <v>0</v>
      </c>
      <c r="G669" s="41">
        <v>14.81481481481481</v>
      </c>
      <c r="H669" s="35">
        <v>276.64090000000004</v>
      </c>
      <c r="I669" s="26"/>
      <c r="J669" s="41">
        <v>6.3</v>
      </c>
      <c r="K669" s="41">
        <v>-4.5454545454545467</v>
      </c>
      <c r="L669" s="41">
        <v>5</v>
      </c>
      <c r="M669" s="41">
        <v>562.20569999999998</v>
      </c>
      <c r="N669" s="26"/>
      <c r="O669" s="41">
        <v>2.4</v>
      </c>
      <c r="P669" s="41">
        <v>0</v>
      </c>
      <c r="Q669" s="41">
        <v>-7.6923076923076934</v>
      </c>
      <c r="R669" s="41">
        <v>214.17359999999999</v>
      </c>
      <c r="T669" s="41">
        <v>5.4</v>
      </c>
      <c r="U669" s="41">
        <v>-1.818181818181813</v>
      </c>
      <c r="V669" s="41">
        <v>20.000000000000014</v>
      </c>
      <c r="W669" s="41">
        <v>481.89060000000001</v>
      </c>
    </row>
    <row r="670" spans="1:23">
      <c r="A670" s="166">
        <f t="shared" si="325"/>
        <v>44087</v>
      </c>
      <c r="B670" s="165">
        <f t="shared" si="326"/>
        <v>44083</v>
      </c>
      <c r="C670" s="186">
        <v>0.91033142857142846</v>
      </c>
      <c r="E670" s="41">
        <v>3.2</v>
      </c>
      <c r="F670" s="41">
        <v>3.2258064516128968</v>
      </c>
      <c r="G670" s="41">
        <v>18.518518518518505</v>
      </c>
      <c r="H670" s="35">
        <v>291.30605714285713</v>
      </c>
      <c r="I670" s="26"/>
      <c r="J670" s="41">
        <v>6.3</v>
      </c>
      <c r="K670" s="41">
        <v>0</v>
      </c>
      <c r="L670" s="41">
        <v>5</v>
      </c>
      <c r="M670" s="41">
        <v>573.50879999999995</v>
      </c>
      <c r="N670" s="26"/>
      <c r="O670" s="41">
        <v>2.6</v>
      </c>
      <c r="P670" s="41">
        <v>8.3333333333333428</v>
      </c>
      <c r="Q670" s="41">
        <v>0</v>
      </c>
      <c r="R670" s="41">
        <v>236.68617142857141</v>
      </c>
      <c r="T670" s="41">
        <v>5.4</v>
      </c>
      <c r="U670" s="41">
        <v>0</v>
      </c>
      <c r="V670" s="41">
        <v>10.204081632653043</v>
      </c>
      <c r="W670" s="41">
        <v>491.57897142857144</v>
      </c>
    </row>
    <row r="671" spans="1:23">
      <c r="A671" s="166">
        <f t="shared" si="325"/>
        <v>44094</v>
      </c>
      <c r="B671" s="165">
        <f t="shared" si="326"/>
        <v>44090</v>
      </c>
      <c r="C671" s="186">
        <v>0.91754571428571408</v>
      </c>
      <c r="E671" s="41">
        <v>3.2</v>
      </c>
      <c r="F671" s="41">
        <v>0</v>
      </c>
      <c r="G671" s="41">
        <v>18.518518518518505</v>
      </c>
      <c r="H671" s="35">
        <v>293.61462857142851</v>
      </c>
      <c r="I671" s="26"/>
      <c r="J671" s="41">
        <v>6.3</v>
      </c>
      <c r="K671" s="41">
        <v>0</v>
      </c>
      <c r="L671" s="41">
        <v>5</v>
      </c>
      <c r="M671" s="41">
        <v>578.0537999999998</v>
      </c>
      <c r="N671" s="26"/>
      <c r="O671" s="41">
        <v>2.6</v>
      </c>
      <c r="P671" s="41">
        <v>0</v>
      </c>
      <c r="Q671" s="41">
        <v>0</v>
      </c>
      <c r="R671" s="41">
        <v>238.56188571428567</v>
      </c>
      <c r="T671" s="41">
        <v>5.4</v>
      </c>
      <c r="U671" s="41">
        <v>0</v>
      </c>
      <c r="V671" s="41">
        <v>14.893617021276611</v>
      </c>
      <c r="W671" s="41">
        <v>495.47468571428561</v>
      </c>
    </row>
    <row r="672" spans="1:23">
      <c r="A672" s="166">
        <f t="shared" si="325"/>
        <v>44101</v>
      </c>
      <c r="B672" s="165">
        <f t="shared" si="326"/>
        <v>44097</v>
      </c>
      <c r="C672" s="186">
        <v>0.91495428571428572</v>
      </c>
      <c r="E672" s="41">
        <v>3.2</v>
      </c>
      <c r="F672" s="41">
        <v>0</v>
      </c>
      <c r="G672" s="41">
        <v>18.518518518518505</v>
      </c>
      <c r="H672" s="35">
        <v>292.78537142857147</v>
      </c>
      <c r="I672" s="26"/>
      <c r="J672" s="41">
        <v>6.3</v>
      </c>
      <c r="K672" s="41">
        <v>0</v>
      </c>
      <c r="L672" s="41">
        <v>5</v>
      </c>
      <c r="M672" s="41">
        <v>576.4212</v>
      </c>
      <c r="N672" s="26"/>
      <c r="O672" s="41">
        <v>2.6</v>
      </c>
      <c r="P672" s="41">
        <v>0</v>
      </c>
      <c r="Q672" s="41">
        <v>0</v>
      </c>
      <c r="R672" s="41">
        <v>237.88811428571427</v>
      </c>
      <c r="T672" s="41">
        <v>5.4</v>
      </c>
      <c r="U672" s="41">
        <v>0</v>
      </c>
      <c r="V672" s="41">
        <v>14.893617021276611</v>
      </c>
      <c r="W672" s="41">
        <v>494.07531428571428</v>
      </c>
    </row>
    <row r="673" spans="1:23">
      <c r="A673" s="166">
        <f t="shared" si="325"/>
        <v>44108</v>
      </c>
      <c r="B673" s="165">
        <f t="shared" si="326"/>
        <v>44104</v>
      </c>
      <c r="C673" s="186">
        <v>0.90873999999999988</v>
      </c>
      <c r="E673" s="41">
        <v>3.3</v>
      </c>
      <c r="F673" s="41">
        <v>3.1249999999999716</v>
      </c>
      <c r="G673" s="41">
        <v>17.857142857142861</v>
      </c>
      <c r="H673" s="35">
        <v>299.88419999999991</v>
      </c>
      <c r="I673" s="26"/>
      <c r="J673" s="41">
        <v>6.3</v>
      </c>
      <c r="K673" s="41">
        <v>0</v>
      </c>
      <c r="L673" s="41">
        <v>5</v>
      </c>
      <c r="M673" s="41">
        <v>572.50619999999992</v>
      </c>
      <c r="N673" s="26"/>
      <c r="O673" s="41">
        <v>2.6</v>
      </c>
      <c r="P673" s="41">
        <v>0</v>
      </c>
      <c r="Q673" s="41">
        <v>-3.7037037037037095</v>
      </c>
      <c r="R673" s="41">
        <v>236.27239999999995</v>
      </c>
      <c r="T673" s="41">
        <v>5.4</v>
      </c>
      <c r="U673" s="41">
        <v>0</v>
      </c>
      <c r="V673" s="41">
        <v>14.893617021276611</v>
      </c>
      <c r="W673" s="41">
        <v>490.71960000000001</v>
      </c>
    </row>
    <row r="674" spans="1:23">
      <c r="A674" s="166">
        <f t="shared" si="325"/>
        <v>44115</v>
      </c>
      <c r="B674" s="165">
        <f t="shared" si="326"/>
        <v>44111</v>
      </c>
      <c r="C674" s="186">
        <v>0.91046142857142864</v>
      </c>
      <c r="E674" s="41">
        <v>3.3</v>
      </c>
      <c r="F674" s="41">
        <v>0</v>
      </c>
      <c r="G674" s="41">
        <v>13.793103448275872</v>
      </c>
      <c r="H674" s="35">
        <v>300.45227142857141</v>
      </c>
      <c r="I674" s="26"/>
      <c r="J674" s="41">
        <v>6.3</v>
      </c>
      <c r="K674" s="41">
        <v>0</v>
      </c>
      <c r="L674" s="41">
        <v>5</v>
      </c>
      <c r="M674" s="41">
        <v>573.59069999999997</v>
      </c>
      <c r="N674" s="26"/>
      <c r="O674" s="41">
        <v>2.6</v>
      </c>
      <c r="P674" s="41">
        <v>0</v>
      </c>
      <c r="Q674" s="41">
        <v>-3.7037037037037095</v>
      </c>
      <c r="R674" s="41">
        <v>236.71997142857145</v>
      </c>
      <c r="T674" s="41">
        <v>5.4</v>
      </c>
      <c r="U674" s="41">
        <v>0</v>
      </c>
      <c r="V674" s="41">
        <v>14.893617021276611</v>
      </c>
      <c r="W674" s="41">
        <v>491.64917142857149</v>
      </c>
    </row>
    <row r="675" spans="1:23">
      <c r="A675" s="166">
        <f t="shared" si="325"/>
        <v>44122</v>
      </c>
      <c r="B675" s="165">
        <f t="shared" si="326"/>
        <v>44118</v>
      </c>
      <c r="C675" s="186">
        <v>0.90730857142857158</v>
      </c>
      <c r="E675" s="41">
        <v>3.3</v>
      </c>
      <c r="F675" s="41">
        <v>0</v>
      </c>
      <c r="G675" s="41">
        <v>13.793103448275872</v>
      </c>
      <c r="H675" s="35">
        <v>299.4118285714286</v>
      </c>
      <c r="I675" s="26"/>
      <c r="J675" s="41">
        <v>6.3</v>
      </c>
      <c r="K675" s="41">
        <v>0</v>
      </c>
      <c r="L675" s="41">
        <v>5</v>
      </c>
      <c r="M675" s="41">
        <v>571.60440000000006</v>
      </c>
      <c r="N675" s="26"/>
      <c r="O675" s="41">
        <v>2.6</v>
      </c>
      <c r="P675" s="41">
        <v>0</v>
      </c>
      <c r="Q675" s="41">
        <v>-3.7037037037037095</v>
      </c>
      <c r="R675" s="41">
        <v>235.90022857142861</v>
      </c>
      <c r="T675" s="41">
        <v>5.4</v>
      </c>
      <c r="U675" s="41">
        <v>0</v>
      </c>
      <c r="V675" s="41">
        <v>14.893617021276611</v>
      </c>
      <c r="W675" s="41">
        <v>489.94662857142873</v>
      </c>
    </row>
    <row r="676" spans="1:23">
      <c r="A676" s="166">
        <f t="shared" si="325"/>
        <v>44129</v>
      </c>
      <c r="B676" s="165">
        <f t="shared" si="326"/>
        <v>44125</v>
      </c>
      <c r="C676" s="186">
        <v>0.90744142857142851</v>
      </c>
      <c r="E676" s="41">
        <v>3.3</v>
      </c>
      <c r="F676" s="41">
        <v>0</v>
      </c>
      <c r="G676" s="41">
        <v>13.793103448275872</v>
      </c>
      <c r="H676" s="35">
        <v>299.45567142857141</v>
      </c>
      <c r="I676" s="26"/>
      <c r="J676" s="41">
        <v>6.3</v>
      </c>
      <c r="K676" s="41">
        <v>0</v>
      </c>
      <c r="L676" s="41">
        <v>5</v>
      </c>
      <c r="M676" s="41">
        <v>571.68809999999996</v>
      </c>
      <c r="N676" s="26"/>
      <c r="O676" s="41">
        <v>2.6</v>
      </c>
      <c r="P676" s="41">
        <v>0</v>
      </c>
      <c r="Q676" s="41">
        <v>-3.7037037037037095</v>
      </c>
      <c r="R676" s="41">
        <v>235.93477142857142</v>
      </c>
      <c r="T676" s="41">
        <v>5.4</v>
      </c>
      <c r="U676" s="41">
        <v>0</v>
      </c>
      <c r="V676" s="41">
        <v>14.893617021276611</v>
      </c>
      <c r="W676" s="41">
        <v>490.01837142857141</v>
      </c>
    </row>
    <row r="677" spans="1:23">
      <c r="A677" s="166">
        <f t="shared" si="325"/>
        <v>44136</v>
      </c>
      <c r="B677" s="165">
        <f t="shared" si="326"/>
        <v>44132</v>
      </c>
      <c r="C677" s="186">
        <v>0.90522285714285711</v>
      </c>
      <c r="E677" s="41">
        <v>3.5</v>
      </c>
      <c r="F677" s="41">
        <v>6.0606060606060623</v>
      </c>
      <c r="G677" s="41">
        <v>20.689655172413794</v>
      </c>
      <c r="H677" s="35">
        <v>316.82799999999997</v>
      </c>
      <c r="I677" s="26"/>
      <c r="J677" s="41">
        <v>6.1</v>
      </c>
      <c r="K677" s="41">
        <v>-3.1746031746031775</v>
      </c>
      <c r="L677" s="41">
        <v>1.6666666666666572</v>
      </c>
      <c r="M677" s="41">
        <v>552.18594285714278</v>
      </c>
      <c r="N677" s="26"/>
      <c r="O677" s="41">
        <v>2.6</v>
      </c>
      <c r="P677" s="41">
        <v>0</v>
      </c>
      <c r="Q677" s="41">
        <v>-3.7037037037037095</v>
      </c>
      <c r="R677" s="41">
        <v>235.35794285714283</v>
      </c>
      <c r="T677" s="41">
        <v>5.4</v>
      </c>
      <c r="U677" s="41">
        <v>0</v>
      </c>
      <c r="V677" s="41">
        <v>14.893617021276611</v>
      </c>
      <c r="W677" s="41">
        <v>488.82034285714286</v>
      </c>
    </row>
    <row r="678" spans="1:23">
      <c r="A678" s="166">
        <f t="shared" si="325"/>
        <v>44143</v>
      </c>
      <c r="B678" s="165">
        <f t="shared" si="326"/>
        <v>44139</v>
      </c>
      <c r="C678" s="186">
        <v>0.90223857142857145</v>
      </c>
      <c r="E678" s="41">
        <v>3.5</v>
      </c>
      <c r="F678" s="41">
        <v>0</v>
      </c>
      <c r="G678" s="41">
        <v>12.903225806451601</v>
      </c>
      <c r="H678" s="35">
        <v>315.7835</v>
      </c>
      <c r="I678" s="26"/>
      <c r="J678" s="41">
        <v>6.1</v>
      </c>
      <c r="K678" s="41">
        <v>0</v>
      </c>
      <c r="L678" s="41">
        <v>1.6666666666666572</v>
      </c>
      <c r="M678" s="41">
        <v>550.36552857142851</v>
      </c>
      <c r="N678" s="26"/>
      <c r="O678" s="41">
        <v>2.6</v>
      </c>
      <c r="P678" s="41">
        <v>0</v>
      </c>
      <c r="Q678" s="41">
        <v>-3.7037037037037095</v>
      </c>
      <c r="R678" s="41">
        <v>234.58202857142857</v>
      </c>
      <c r="T678" s="41">
        <v>5.4</v>
      </c>
      <c r="U678" s="41">
        <v>0</v>
      </c>
      <c r="V678" s="41">
        <v>14.893617021276611</v>
      </c>
      <c r="W678" s="41">
        <v>487.20882857142857</v>
      </c>
    </row>
    <row r="679" spans="1:23">
      <c r="A679" s="166">
        <f t="shared" si="325"/>
        <v>44150</v>
      </c>
      <c r="B679" s="165">
        <f t="shared" si="326"/>
        <v>44146</v>
      </c>
      <c r="C679" s="186">
        <v>0.89700428571428559</v>
      </c>
      <c r="E679" s="41">
        <v>3.5</v>
      </c>
      <c r="F679" s="41">
        <v>0</v>
      </c>
      <c r="G679" s="41">
        <v>12.903225806451601</v>
      </c>
      <c r="H679" s="35">
        <v>313.95149999999995</v>
      </c>
      <c r="I679" s="26"/>
      <c r="J679" s="41">
        <v>6.1</v>
      </c>
      <c r="K679" s="41">
        <v>0</v>
      </c>
      <c r="L679" s="41">
        <v>1.6666666666666572</v>
      </c>
      <c r="M679" s="41">
        <v>547.17261428571419</v>
      </c>
      <c r="N679" s="26"/>
      <c r="O679" s="41">
        <v>2.7</v>
      </c>
      <c r="P679" s="41">
        <v>3.8461538461538538</v>
      </c>
      <c r="Q679" s="41">
        <v>0</v>
      </c>
      <c r="R679" s="41">
        <v>242.19115714285712</v>
      </c>
      <c r="T679" s="41">
        <v>5.4</v>
      </c>
      <c r="U679" s="41">
        <v>0</v>
      </c>
      <c r="V679" s="41">
        <v>14.893617021276611</v>
      </c>
      <c r="W679" s="41">
        <v>484.38231428571424</v>
      </c>
    </row>
    <row r="680" spans="1:23">
      <c r="A680" s="166">
        <f t="shared" si="325"/>
        <v>44157</v>
      </c>
      <c r="B680" s="165">
        <f t="shared" si="326"/>
        <v>44153</v>
      </c>
      <c r="C680" s="186">
        <v>0.895177142857143</v>
      </c>
      <c r="E680" s="41">
        <v>3.5</v>
      </c>
      <c r="F680" s="41">
        <v>0</v>
      </c>
      <c r="G680" s="41">
        <v>9.375</v>
      </c>
      <c r="H680" s="35">
        <v>313.31200000000001</v>
      </c>
      <c r="I680" s="26"/>
      <c r="J680" s="41">
        <v>6.1</v>
      </c>
      <c r="K680" s="41">
        <v>0</v>
      </c>
      <c r="L680" s="41">
        <v>1.6666666666666572</v>
      </c>
      <c r="M680" s="41">
        <v>546.05805714285725</v>
      </c>
      <c r="N680" s="26"/>
      <c r="O680" s="41">
        <v>2.7</v>
      </c>
      <c r="P680" s="41">
        <v>0</v>
      </c>
      <c r="Q680" s="41">
        <v>-3.5714285714285552</v>
      </c>
      <c r="R680" s="41">
        <v>241.69782857142863</v>
      </c>
      <c r="T680" s="41">
        <v>5.4</v>
      </c>
      <c r="U680" s="41">
        <v>0</v>
      </c>
      <c r="V680" s="41">
        <v>14.893617021276611</v>
      </c>
      <c r="W680" s="41">
        <v>483.39565714285726</v>
      </c>
    </row>
    <row r="681" spans="1:23">
      <c r="A681" s="166">
        <f t="shared" si="325"/>
        <v>44164</v>
      </c>
      <c r="B681" s="165">
        <f t="shared" si="326"/>
        <v>44160</v>
      </c>
      <c r="C681" s="186">
        <v>0.89205000000000012</v>
      </c>
      <c r="E681" s="41">
        <v>3.5</v>
      </c>
      <c r="F681" s="41">
        <v>0</v>
      </c>
      <c r="G681" s="41">
        <v>9.375</v>
      </c>
      <c r="H681" s="35">
        <v>312.21750000000003</v>
      </c>
      <c r="I681" s="26"/>
      <c r="J681" s="41">
        <v>6.1</v>
      </c>
      <c r="K681" s="41">
        <v>0</v>
      </c>
      <c r="L681" s="41">
        <v>5.1724137931034448</v>
      </c>
      <c r="M681" s="41">
        <v>544.15050000000008</v>
      </c>
      <c r="N681" s="26"/>
      <c r="O681" s="41">
        <v>2.7</v>
      </c>
      <c r="P681" s="41">
        <v>0</v>
      </c>
      <c r="Q681" s="41">
        <v>3.8461538461538538</v>
      </c>
      <c r="R681" s="41">
        <v>240.85350000000005</v>
      </c>
      <c r="T681" s="41">
        <v>5.4</v>
      </c>
      <c r="U681" s="41">
        <v>0</v>
      </c>
      <c r="V681" s="41">
        <v>14.893617021276611</v>
      </c>
      <c r="W681" s="41">
        <v>481.70700000000011</v>
      </c>
    </row>
    <row r="682" spans="1:23">
      <c r="A682" s="166">
        <f t="shared" si="325"/>
        <v>44171</v>
      </c>
      <c r="B682" s="165">
        <f t="shared" si="326"/>
        <v>44167</v>
      </c>
      <c r="C682" s="186">
        <v>0.90071000000000012</v>
      </c>
      <c r="E682" s="41">
        <v>3.5</v>
      </c>
      <c r="F682" s="41">
        <v>0</v>
      </c>
      <c r="G682" s="41">
        <v>9.375</v>
      </c>
      <c r="H682" s="35">
        <v>315.24850000000004</v>
      </c>
      <c r="I682" s="26"/>
      <c r="J682" s="41">
        <v>6.1</v>
      </c>
      <c r="K682" s="41">
        <v>0</v>
      </c>
      <c r="L682" s="41">
        <v>5.1724137931034448</v>
      </c>
      <c r="M682" s="41">
        <v>549.43310000000008</v>
      </c>
      <c r="N682" s="26"/>
      <c r="O682" s="41">
        <v>2.7</v>
      </c>
      <c r="P682" s="41">
        <v>0</v>
      </c>
      <c r="Q682" s="41">
        <v>3.8461538461538538</v>
      </c>
      <c r="R682" s="41">
        <v>243.19170000000003</v>
      </c>
      <c r="T682" s="41">
        <v>5.4</v>
      </c>
      <c r="U682" s="41">
        <v>0</v>
      </c>
      <c r="V682" s="41">
        <v>14.893617021276611</v>
      </c>
      <c r="W682" s="41">
        <v>486.38340000000005</v>
      </c>
    </row>
    <row r="683" spans="1:23">
      <c r="A683" s="166">
        <f t="shared" si="325"/>
        <v>44178</v>
      </c>
      <c r="B683" s="165">
        <f t="shared" si="326"/>
        <v>44174</v>
      </c>
      <c r="C683" s="186">
        <v>0.91189714285714274</v>
      </c>
      <c r="E683" s="41">
        <v>3.5</v>
      </c>
      <c r="F683" s="41">
        <v>0</v>
      </c>
      <c r="G683" s="41">
        <v>9.375</v>
      </c>
      <c r="H683" s="35">
        <v>319.16399999999999</v>
      </c>
      <c r="I683" s="26"/>
      <c r="J683" s="41">
        <v>6.1</v>
      </c>
      <c r="K683" s="41">
        <v>0</v>
      </c>
      <c r="L683" s="41">
        <v>5.1724137931034448</v>
      </c>
      <c r="M683" s="41">
        <v>556.25725714285704</v>
      </c>
      <c r="N683" s="26"/>
      <c r="O683" s="41">
        <v>2.8</v>
      </c>
      <c r="P683" s="41">
        <v>3.7037037037036953</v>
      </c>
      <c r="Q683" s="41">
        <v>7.6923076923076934</v>
      </c>
      <c r="R683" s="41">
        <v>255.33119999999997</v>
      </c>
      <c r="T683" s="41">
        <v>5.4</v>
      </c>
      <c r="U683" s="41">
        <v>0</v>
      </c>
      <c r="V683" s="41">
        <v>14.893617021276611</v>
      </c>
      <c r="W683" s="41">
        <v>492.42445714285708</v>
      </c>
    </row>
    <row r="684" spans="1:23">
      <c r="A684" s="166">
        <f t="shared" si="325"/>
        <v>44185</v>
      </c>
      <c r="B684" s="165">
        <f t="shared" si="326"/>
        <v>44181</v>
      </c>
      <c r="C684" s="186">
        <v>0.90777857142857143</v>
      </c>
      <c r="E684" s="41">
        <v>3.5</v>
      </c>
      <c r="F684" s="41">
        <v>0</v>
      </c>
      <c r="G684" s="41">
        <v>9.375</v>
      </c>
      <c r="H684" s="35">
        <v>317.72249999999997</v>
      </c>
      <c r="I684" s="26"/>
      <c r="J684" s="41">
        <v>6.1</v>
      </c>
      <c r="K684" s="41">
        <v>0</v>
      </c>
      <c r="L684" s="41">
        <v>5.1724137931034448</v>
      </c>
      <c r="M684" s="41">
        <v>553.74492857142855</v>
      </c>
      <c r="N684" s="26"/>
      <c r="O684" s="41">
        <v>2.8</v>
      </c>
      <c r="P684" s="41">
        <v>0</v>
      </c>
      <c r="Q684" s="41">
        <v>7.6923076923076934</v>
      </c>
      <c r="R684" s="41">
        <v>254.17799999999997</v>
      </c>
      <c r="T684" s="41">
        <v>5.4</v>
      </c>
      <c r="U684" s="41">
        <v>0</v>
      </c>
      <c r="V684" s="41">
        <v>14.893617021276611</v>
      </c>
      <c r="W684" s="41">
        <v>490.20042857142857</v>
      </c>
    </row>
    <row r="685" spans="1:23">
      <c r="A685" s="166">
        <f t="shared" si="325"/>
        <v>44192</v>
      </c>
      <c r="B685" s="165">
        <f t="shared" si="326"/>
        <v>44188</v>
      </c>
      <c r="C685" s="186">
        <v>0.90524428571428572</v>
      </c>
      <c r="E685" s="41">
        <v>3.5</v>
      </c>
      <c r="F685" s="41">
        <v>0</v>
      </c>
      <c r="G685" s="41">
        <v>9.375</v>
      </c>
      <c r="H685" s="35">
        <v>316.83550000000002</v>
      </c>
      <c r="I685" s="26"/>
      <c r="J685" s="41">
        <v>6.3</v>
      </c>
      <c r="K685" s="41">
        <v>3.2786885245901658</v>
      </c>
      <c r="L685" s="41">
        <v>3.2786885245901658</v>
      </c>
      <c r="M685" s="41">
        <v>570.3039</v>
      </c>
      <c r="N685" s="26"/>
      <c r="O685" s="41">
        <v>2.8</v>
      </c>
      <c r="P685" s="41">
        <v>0</v>
      </c>
      <c r="Q685" s="41">
        <v>7.6923076923076934</v>
      </c>
      <c r="R685" s="41">
        <v>253.4684</v>
      </c>
      <c r="T685" s="41">
        <v>5.5</v>
      </c>
      <c r="U685" s="41">
        <v>1.8518518518518334</v>
      </c>
      <c r="V685" s="41">
        <v>10.000000000000014</v>
      </c>
      <c r="W685" s="41">
        <v>497.88435714285714</v>
      </c>
    </row>
    <row r="686" spans="1:23">
      <c r="A686" s="166">
        <f t="shared" si="325"/>
        <v>44199</v>
      </c>
      <c r="B686" s="165">
        <f t="shared" si="326"/>
        <v>44195</v>
      </c>
      <c r="C686" s="186">
        <v>0.90154571428571428</v>
      </c>
      <c r="E686" s="41">
        <v>3.5</v>
      </c>
      <c r="F686" s="41">
        <v>0</v>
      </c>
      <c r="G686" s="41">
        <v>9.375</v>
      </c>
      <c r="H686" s="35">
        <v>315.541</v>
      </c>
      <c r="I686" s="26"/>
      <c r="J686" s="41">
        <v>6.3</v>
      </c>
      <c r="K686" s="41">
        <v>0</v>
      </c>
      <c r="L686" s="41">
        <v>3.2786885245901658</v>
      </c>
      <c r="M686" s="41">
        <v>567.97379999999998</v>
      </c>
      <c r="N686" s="26"/>
      <c r="O686" s="41">
        <v>2.8</v>
      </c>
      <c r="P686" s="41">
        <v>0</v>
      </c>
      <c r="Q686" s="41">
        <v>7.6923076923076934</v>
      </c>
      <c r="R686" s="41">
        <v>252.43279999999996</v>
      </c>
      <c r="T686" s="41">
        <v>5.5</v>
      </c>
      <c r="U686" s="41">
        <v>0</v>
      </c>
      <c r="V686" s="41">
        <v>10.000000000000014</v>
      </c>
      <c r="W686" s="41">
        <v>495.85014285714283</v>
      </c>
    </row>
    <row r="687" spans="1:23">
      <c r="A687" s="166">
        <f t="shared" si="325"/>
        <v>44206</v>
      </c>
      <c r="B687" s="165">
        <f t="shared" si="326"/>
        <v>44202</v>
      </c>
      <c r="C687" s="186">
        <v>0.90211000000000008</v>
      </c>
      <c r="E687" s="41">
        <v>3.5</v>
      </c>
      <c r="F687" s="41">
        <v>0</v>
      </c>
      <c r="G687" s="41">
        <v>9.375</v>
      </c>
      <c r="H687" s="35">
        <v>315.73849999999999</v>
      </c>
      <c r="I687" s="26"/>
      <c r="J687" s="41">
        <v>6.3</v>
      </c>
      <c r="K687" s="41">
        <v>0</v>
      </c>
      <c r="L687" s="41">
        <v>3.2786885245901658</v>
      </c>
      <c r="M687" s="41">
        <v>568.32929999999999</v>
      </c>
      <c r="N687" s="26"/>
      <c r="O687" s="41">
        <v>2.8</v>
      </c>
      <c r="P687" s="41">
        <v>0</v>
      </c>
      <c r="Q687" s="41">
        <v>7.6923076923076934</v>
      </c>
      <c r="R687" s="41">
        <v>252.59080000000003</v>
      </c>
      <c r="T687" s="41">
        <v>5.5</v>
      </c>
      <c r="U687" s="41">
        <v>0</v>
      </c>
      <c r="V687" s="41">
        <v>10.000000000000014</v>
      </c>
      <c r="W687" s="41">
        <v>496.16050000000007</v>
      </c>
    </row>
    <row r="688" spans="1:23">
      <c r="A688" s="166">
        <f t="shared" si="325"/>
        <v>44213</v>
      </c>
      <c r="B688" s="165">
        <f t="shared" si="326"/>
        <v>44209</v>
      </c>
      <c r="C688" s="186">
        <v>0.89389285714285704</v>
      </c>
      <c r="E688" s="41">
        <v>3.5</v>
      </c>
      <c r="F688" s="41">
        <v>0</v>
      </c>
      <c r="G688" s="41">
        <v>9.375</v>
      </c>
      <c r="H688" s="35">
        <v>312.86249999999995</v>
      </c>
      <c r="I688" s="26"/>
      <c r="J688" s="41">
        <v>6.3</v>
      </c>
      <c r="K688" s="41">
        <v>0</v>
      </c>
      <c r="L688" s="41">
        <v>3.2786885245901658</v>
      </c>
      <c r="M688" s="41">
        <v>563.15249999999992</v>
      </c>
      <c r="N688" s="26"/>
      <c r="O688" s="41">
        <v>2.8</v>
      </c>
      <c r="P688" s="41">
        <v>0</v>
      </c>
      <c r="Q688" s="41">
        <v>7.6923076923076934</v>
      </c>
      <c r="R688" s="41">
        <v>250.28999999999994</v>
      </c>
      <c r="T688" s="41">
        <v>5.5</v>
      </c>
      <c r="U688" s="41">
        <v>0</v>
      </c>
      <c r="V688" s="41">
        <v>10.000000000000014</v>
      </c>
      <c r="W688" s="41">
        <v>491.64107142857142</v>
      </c>
    </row>
    <row r="689" spans="1:23">
      <c r="A689" s="166">
        <f t="shared" si="325"/>
        <v>44220</v>
      </c>
      <c r="B689" s="165">
        <f t="shared" si="326"/>
        <v>44216</v>
      </c>
      <c r="C689" s="186">
        <v>0.88921285714285703</v>
      </c>
      <c r="E689" s="41">
        <v>3.6</v>
      </c>
      <c r="F689" s="41">
        <v>2.8571428571428754</v>
      </c>
      <c r="G689" s="41">
        <v>12.5</v>
      </c>
      <c r="H689" s="35">
        <v>320.11662857142852</v>
      </c>
      <c r="I689" s="26"/>
      <c r="J689" s="41">
        <v>6.4</v>
      </c>
      <c r="K689" s="41">
        <v>1.5873015873016101</v>
      </c>
      <c r="L689" s="41">
        <v>4.9180327868852487</v>
      </c>
      <c r="M689" s="41">
        <v>569.09622857142847</v>
      </c>
      <c r="N689" s="26"/>
      <c r="O689" s="41">
        <v>2.9</v>
      </c>
      <c r="P689" s="41">
        <v>3.5714285714285836</v>
      </c>
      <c r="Q689" s="41">
        <v>11.538461538461547</v>
      </c>
      <c r="R689" s="41">
        <v>257.87172857142855</v>
      </c>
      <c r="T689" s="41">
        <v>5.6</v>
      </c>
      <c r="U689" s="41">
        <v>1.818181818181813</v>
      </c>
      <c r="V689" s="41">
        <v>11.999999999999986</v>
      </c>
      <c r="W689" s="41">
        <v>497.95919999999995</v>
      </c>
    </row>
    <row r="690" spans="1:23">
      <c r="A690" s="166">
        <f t="shared" si="325"/>
        <v>44227</v>
      </c>
      <c r="B690" s="165">
        <f t="shared" si="326"/>
        <v>44223</v>
      </c>
      <c r="C690" s="186">
        <v>0.88615285714285708</v>
      </c>
      <c r="E690" s="41">
        <v>3.6</v>
      </c>
      <c r="F690" s="41">
        <v>0</v>
      </c>
      <c r="G690" s="41">
        <v>12.5</v>
      </c>
      <c r="H690" s="35">
        <v>319.01502857142856</v>
      </c>
      <c r="I690" s="26"/>
      <c r="J690" s="41">
        <v>6.4</v>
      </c>
      <c r="K690" s="41">
        <v>0</v>
      </c>
      <c r="L690" s="41">
        <v>4.9180327868852487</v>
      </c>
      <c r="M690" s="41">
        <v>567.1378285714286</v>
      </c>
      <c r="N690" s="26"/>
      <c r="O690" s="41">
        <v>2.9</v>
      </c>
      <c r="P690" s="41">
        <v>0</v>
      </c>
      <c r="Q690" s="41">
        <v>11.538461538461547</v>
      </c>
      <c r="R690" s="41">
        <v>256.98432857142853</v>
      </c>
      <c r="T690" s="41">
        <v>5.6</v>
      </c>
      <c r="U690" s="41">
        <v>0</v>
      </c>
      <c r="V690" s="41">
        <v>11.999999999999986</v>
      </c>
      <c r="W690" s="41">
        <v>496.24559999999997</v>
      </c>
    </row>
    <row r="691" spans="1:23">
      <c r="A691" s="166">
        <f t="shared" si="325"/>
        <v>44234</v>
      </c>
      <c r="B691" s="165">
        <f t="shared" si="326"/>
        <v>44230</v>
      </c>
      <c r="C691" s="186">
        <v>0.87938857142857141</v>
      </c>
      <c r="E691" s="41">
        <v>3.6</v>
      </c>
      <c r="F691" s="41">
        <v>0</v>
      </c>
      <c r="G691" s="41">
        <v>12.5</v>
      </c>
      <c r="H691" s="35">
        <v>316.57988571428575</v>
      </c>
      <c r="I691" s="26"/>
      <c r="J691" s="41">
        <v>6.4</v>
      </c>
      <c r="K691" s="41">
        <v>0</v>
      </c>
      <c r="L691" s="41">
        <v>4.9180327868852487</v>
      </c>
      <c r="M691" s="41">
        <v>562.80868571428573</v>
      </c>
      <c r="N691" s="26"/>
      <c r="O691" s="41">
        <v>2.9</v>
      </c>
      <c r="P691" s="41">
        <v>0</v>
      </c>
      <c r="Q691" s="41">
        <v>11.538461538461547</v>
      </c>
      <c r="R691" s="41">
        <v>255.0226857142857</v>
      </c>
      <c r="T691" s="41">
        <v>5.6</v>
      </c>
      <c r="U691" s="41">
        <v>0</v>
      </c>
      <c r="V691" s="41">
        <v>11.999999999999986</v>
      </c>
      <c r="W691" s="41">
        <v>492.4575999999999</v>
      </c>
    </row>
    <row r="692" spans="1:23">
      <c r="A692" s="166">
        <f t="shared" ref="A692:B707" si="327">(A691+7)</f>
        <v>44241</v>
      </c>
      <c r="B692" s="165">
        <f t="shared" si="327"/>
        <v>44237</v>
      </c>
      <c r="C692" s="186">
        <v>0.87730000000000008</v>
      </c>
      <c r="E692" s="41">
        <v>3.6</v>
      </c>
      <c r="F692" s="41">
        <v>0</v>
      </c>
      <c r="G692" s="41">
        <v>12.5</v>
      </c>
      <c r="H692" s="35">
        <v>315.82800000000003</v>
      </c>
      <c r="I692" s="26"/>
      <c r="J692" s="41">
        <v>6.4</v>
      </c>
      <c r="K692" s="41">
        <v>0</v>
      </c>
      <c r="L692" s="41">
        <v>4.9180327868852487</v>
      </c>
      <c r="M692" s="41">
        <v>561.47200000000009</v>
      </c>
      <c r="N692" s="26"/>
      <c r="O692" s="41">
        <v>2.9</v>
      </c>
      <c r="P692" s="41">
        <v>0</v>
      </c>
      <c r="Q692" s="41">
        <v>11.538461538461547</v>
      </c>
      <c r="R692" s="41">
        <v>254.41700000000003</v>
      </c>
      <c r="T692" s="41">
        <v>5.6</v>
      </c>
      <c r="U692" s="41">
        <v>0</v>
      </c>
      <c r="V692" s="41">
        <v>11.999999999999986</v>
      </c>
      <c r="W692" s="41">
        <v>491.28800000000001</v>
      </c>
    </row>
    <row r="693" spans="1:23">
      <c r="A693" s="166">
        <f t="shared" si="327"/>
        <v>44248</v>
      </c>
      <c r="B693" s="165">
        <f t="shared" si="327"/>
        <v>44244</v>
      </c>
      <c r="C693" s="186">
        <v>0.86975285714285711</v>
      </c>
      <c r="E693" s="41">
        <v>3.6</v>
      </c>
      <c r="F693" s="41">
        <v>0</v>
      </c>
      <c r="G693" s="41">
        <v>12.5</v>
      </c>
      <c r="H693" s="35">
        <v>313.11102857142856</v>
      </c>
      <c r="I693" s="26"/>
      <c r="J693" s="41">
        <v>6.4</v>
      </c>
      <c r="K693" s="41">
        <v>0</v>
      </c>
      <c r="L693" s="41">
        <v>4.9180327868852487</v>
      </c>
      <c r="M693" s="41">
        <v>556.64182857142862</v>
      </c>
      <c r="N693" s="26"/>
      <c r="O693" s="41">
        <v>2.9</v>
      </c>
      <c r="P693" s="41">
        <v>0</v>
      </c>
      <c r="Q693" s="41">
        <v>11.538461538461547</v>
      </c>
      <c r="R693" s="41">
        <v>252.22832857142853</v>
      </c>
      <c r="T693" s="41">
        <v>5.6</v>
      </c>
      <c r="U693" s="41">
        <v>0</v>
      </c>
      <c r="V693" s="41">
        <v>11.999999999999986</v>
      </c>
      <c r="W693" s="41">
        <v>487.06159999999994</v>
      </c>
    </row>
    <row r="694" spans="1:23">
      <c r="A694" s="166">
        <f t="shared" si="327"/>
        <v>44255</v>
      </c>
      <c r="B694" s="165">
        <f t="shared" si="327"/>
        <v>44251</v>
      </c>
      <c r="C694" s="186">
        <v>0.86555714285714302</v>
      </c>
      <c r="E694" s="41">
        <v>3.6</v>
      </c>
      <c r="F694" s="41">
        <v>0</v>
      </c>
      <c r="G694" s="41">
        <v>9.0909090909091077</v>
      </c>
      <c r="H694" s="35">
        <v>311.60057142857147</v>
      </c>
      <c r="I694" s="26"/>
      <c r="J694" s="41">
        <v>6.4</v>
      </c>
      <c r="K694" s="41">
        <v>0</v>
      </c>
      <c r="L694" s="41">
        <v>4.9180327868852487</v>
      </c>
      <c r="M694" s="41">
        <v>553.95657142857158</v>
      </c>
      <c r="N694" s="26"/>
      <c r="O694" s="41">
        <v>2.9</v>
      </c>
      <c r="P694" s="41">
        <v>0</v>
      </c>
      <c r="Q694" s="41">
        <v>7.4074074074073906</v>
      </c>
      <c r="R694" s="41">
        <v>251.0115714285715</v>
      </c>
      <c r="T694" s="41">
        <v>5.6</v>
      </c>
      <c r="U694" s="41">
        <v>0</v>
      </c>
      <c r="V694" s="41">
        <v>11.999999999999986</v>
      </c>
      <c r="W694" s="41">
        <v>484.71200000000005</v>
      </c>
    </row>
    <row r="695" spans="1:23">
      <c r="A695" s="166">
        <f t="shared" si="327"/>
        <v>44262</v>
      </c>
      <c r="B695" s="165">
        <f t="shared" si="327"/>
        <v>44258</v>
      </c>
      <c r="C695" s="186">
        <v>0.86466428571428566</v>
      </c>
      <c r="E695" s="41">
        <v>3.6</v>
      </c>
      <c r="F695" s="41">
        <v>0</v>
      </c>
      <c r="G695" s="41">
        <v>9.0909090909091077</v>
      </c>
      <c r="H695" s="35">
        <v>311.27914285714286</v>
      </c>
      <c r="I695" s="26"/>
      <c r="J695" s="41">
        <v>6.4</v>
      </c>
      <c r="K695" s="41">
        <v>0</v>
      </c>
      <c r="L695" s="41">
        <v>4.9180327868852487</v>
      </c>
      <c r="M695" s="41">
        <v>553.3851428571428</v>
      </c>
      <c r="N695" s="26"/>
      <c r="O695" s="41">
        <v>2.9</v>
      </c>
      <c r="P695" s="41">
        <v>0</v>
      </c>
      <c r="Q695" s="41">
        <v>3.5714285714285836</v>
      </c>
      <c r="R695" s="41">
        <v>250.75264285714286</v>
      </c>
      <c r="T695" s="41">
        <v>5.6</v>
      </c>
      <c r="U695" s="41">
        <v>0</v>
      </c>
      <c r="V695" s="41">
        <v>11.999999999999986</v>
      </c>
      <c r="W695" s="41">
        <v>484.21199999999993</v>
      </c>
    </row>
    <row r="696" spans="1:23">
      <c r="A696" s="166">
        <f t="shared" si="327"/>
        <v>44269</v>
      </c>
      <c r="B696" s="165">
        <f t="shared" si="327"/>
        <v>44265</v>
      </c>
      <c r="C696" s="186">
        <v>0.85818142857142854</v>
      </c>
      <c r="E696" s="41">
        <v>3.6</v>
      </c>
      <c r="F696" s="41">
        <v>0</v>
      </c>
      <c r="G696" s="41">
        <v>9.0909090909091077</v>
      </c>
      <c r="H696" s="35">
        <v>308.94531428571429</v>
      </c>
      <c r="I696" s="26"/>
      <c r="J696" s="41">
        <v>6.4</v>
      </c>
      <c r="K696" s="41">
        <v>0</v>
      </c>
      <c r="L696" s="41">
        <v>4.9180327868852487</v>
      </c>
      <c r="M696" s="41">
        <v>549.23611428571428</v>
      </c>
      <c r="N696" s="26"/>
      <c r="O696" s="41">
        <v>2.9</v>
      </c>
      <c r="P696" s="41">
        <v>0</v>
      </c>
      <c r="Q696" s="41">
        <v>3.5714285714285836</v>
      </c>
      <c r="R696" s="41">
        <v>248.87261428571429</v>
      </c>
      <c r="T696" s="41">
        <v>5.6</v>
      </c>
      <c r="U696" s="41">
        <v>0</v>
      </c>
      <c r="V696" s="41">
        <v>11.999999999999986</v>
      </c>
      <c r="W696" s="41">
        <v>480.58159999999992</v>
      </c>
    </row>
    <row r="697" spans="1:23">
      <c r="A697" s="166">
        <f t="shared" si="327"/>
        <v>44276</v>
      </c>
      <c r="B697" s="165">
        <f t="shared" si="327"/>
        <v>44272</v>
      </c>
      <c r="C697" s="186">
        <v>0.85745571428571432</v>
      </c>
      <c r="E697" s="41">
        <v>3.6</v>
      </c>
      <c r="F697" s="41">
        <v>0</v>
      </c>
      <c r="G697" s="41">
        <v>2.8571428571428754</v>
      </c>
      <c r="H697" s="35">
        <v>308.68405714285717</v>
      </c>
      <c r="I697" s="26"/>
      <c r="J697" s="41">
        <v>6.4</v>
      </c>
      <c r="K697" s="41">
        <v>0</v>
      </c>
      <c r="L697" s="41">
        <v>3.2258064516128968</v>
      </c>
      <c r="M697" s="41">
        <v>548.77165714285718</v>
      </c>
      <c r="N697" s="26"/>
      <c r="O697" s="41">
        <v>2.8</v>
      </c>
      <c r="P697" s="41">
        <v>-3.448275862068968</v>
      </c>
      <c r="Q697" s="41">
        <v>-6.6666666666666714</v>
      </c>
      <c r="R697" s="41">
        <v>240.08759999999998</v>
      </c>
      <c r="T697" s="41">
        <v>5.6</v>
      </c>
      <c r="U697" s="41">
        <v>0</v>
      </c>
      <c r="V697" s="41">
        <v>9.8039215686274588</v>
      </c>
      <c r="W697" s="41">
        <v>480.17519999999996</v>
      </c>
    </row>
    <row r="698" spans="1:23">
      <c r="A698" s="166">
        <f t="shared" si="327"/>
        <v>44283</v>
      </c>
      <c r="B698" s="165">
        <f t="shared" si="327"/>
        <v>44279</v>
      </c>
      <c r="C698" s="186">
        <v>0.85931142857142873</v>
      </c>
      <c r="E698" s="41">
        <v>3.6</v>
      </c>
      <c r="F698" s="41">
        <v>0</v>
      </c>
      <c r="G698" s="41">
        <v>2.8571428571428754</v>
      </c>
      <c r="H698" s="35">
        <v>309.35211428571432</v>
      </c>
      <c r="I698" s="26"/>
      <c r="J698" s="41">
        <v>6.4</v>
      </c>
      <c r="K698" s="41">
        <v>0</v>
      </c>
      <c r="L698" s="41">
        <v>3.2258064516128968</v>
      </c>
      <c r="M698" s="41">
        <v>549.95931428571441</v>
      </c>
      <c r="N698" s="26"/>
      <c r="O698" s="41">
        <v>2.8</v>
      </c>
      <c r="P698" s="41">
        <v>0</v>
      </c>
      <c r="Q698" s="41">
        <v>-6.6666666666666714</v>
      </c>
      <c r="R698" s="41">
        <v>240.60720000000003</v>
      </c>
      <c r="T698" s="41">
        <v>5.6</v>
      </c>
      <c r="U698" s="41">
        <v>0</v>
      </c>
      <c r="V698" s="41">
        <v>9.8039215686274588</v>
      </c>
      <c r="W698" s="41">
        <v>481.21440000000007</v>
      </c>
    </row>
    <row r="699" spans="1:23">
      <c r="A699" s="166">
        <f t="shared" si="327"/>
        <v>44290</v>
      </c>
      <c r="B699" s="165">
        <f t="shared" si="327"/>
        <v>44286</v>
      </c>
      <c r="C699" s="186">
        <v>0.85256428571428577</v>
      </c>
      <c r="E699" s="41">
        <v>3.5</v>
      </c>
      <c r="F699" s="41">
        <v>-2.7777777777777857</v>
      </c>
      <c r="G699" s="41">
        <v>0</v>
      </c>
      <c r="H699" s="35">
        <v>298.39749999999998</v>
      </c>
      <c r="I699" s="26"/>
      <c r="J699" s="41">
        <v>6.5</v>
      </c>
      <c r="K699" s="41">
        <v>1.5625</v>
      </c>
      <c r="L699" s="41">
        <v>4.8387096774193452</v>
      </c>
      <c r="M699" s="41">
        <v>554.16678571428577</v>
      </c>
      <c r="N699" s="26"/>
      <c r="O699" s="41">
        <v>2.7</v>
      </c>
      <c r="P699" s="41">
        <v>-3.5714285714285552</v>
      </c>
      <c r="Q699" s="41">
        <v>-10</v>
      </c>
      <c r="R699" s="41">
        <v>230.19235714285719</v>
      </c>
      <c r="T699" s="41">
        <v>5.6</v>
      </c>
      <c r="U699" s="41">
        <v>0</v>
      </c>
      <c r="V699" s="41">
        <v>9.8039215686274588</v>
      </c>
      <c r="W699" s="41">
        <v>477.43599999999998</v>
      </c>
    </row>
    <row r="700" spans="1:23">
      <c r="A700" s="166">
        <f t="shared" si="327"/>
        <v>44297</v>
      </c>
      <c r="B700" s="165">
        <f t="shared" si="327"/>
        <v>44293</v>
      </c>
      <c r="C700" s="186">
        <v>0.85916999999999999</v>
      </c>
      <c r="E700" s="41">
        <v>3.5</v>
      </c>
      <c r="F700" s="41">
        <v>0</v>
      </c>
      <c r="G700" s="41">
        <v>9.375</v>
      </c>
      <c r="H700" s="35">
        <v>300.70949999999999</v>
      </c>
      <c r="I700" s="26"/>
      <c r="J700" s="41">
        <v>6.5</v>
      </c>
      <c r="K700" s="41">
        <v>0</v>
      </c>
      <c r="L700" s="41">
        <v>6.5573770491803316</v>
      </c>
      <c r="M700" s="41">
        <v>558.46050000000002</v>
      </c>
      <c r="N700" s="26"/>
      <c r="O700" s="41">
        <v>2.7</v>
      </c>
      <c r="P700" s="41">
        <v>0</v>
      </c>
      <c r="Q700" s="41">
        <v>0</v>
      </c>
      <c r="R700" s="41">
        <v>231.9759</v>
      </c>
      <c r="T700" s="41">
        <v>5.6</v>
      </c>
      <c r="U700" s="41">
        <v>0</v>
      </c>
      <c r="V700" s="41">
        <v>11.999999999999986</v>
      </c>
      <c r="W700" s="41">
        <v>481.13519999999994</v>
      </c>
    </row>
    <row r="701" spans="1:23">
      <c r="A701" s="166">
        <f t="shared" si="327"/>
        <v>44304</v>
      </c>
      <c r="B701" s="165">
        <f t="shared" si="327"/>
        <v>44300</v>
      </c>
      <c r="C701" s="186">
        <v>0.86733000000000005</v>
      </c>
      <c r="E701" s="41">
        <v>3.5</v>
      </c>
      <c r="F701" s="41">
        <v>0</v>
      </c>
      <c r="G701" s="41">
        <v>9.375</v>
      </c>
      <c r="H701" s="35">
        <v>303.56550000000004</v>
      </c>
      <c r="I701" s="26"/>
      <c r="J701" s="41">
        <v>6.5</v>
      </c>
      <c r="K701" s="41">
        <v>0</v>
      </c>
      <c r="L701" s="41">
        <v>4.8387096774193452</v>
      </c>
      <c r="M701" s="41">
        <v>563.7645</v>
      </c>
      <c r="N701" s="26"/>
      <c r="O701" s="41">
        <v>2.7</v>
      </c>
      <c r="P701" s="41">
        <v>0</v>
      </c>
      <c r="Q701" s="41">
        <v>0</v>
      </c>
      <c r="R701" s="41">
        <v>234.17910000000001</v>
      </c>
      <c r="T701" s="41">
        <v>5.6</v>
      </c>
      <c r="U701" s="41">
        <v>0</v>
      </c>
      <c r="V701" s="41">
        <v>9.8039215686274588</v>
      </c>
      <c r="W701" s="41">
        <v>485.70479999999998</v>
      </c>
    </row>
    <row r="702" spans="1:23">
      <c r="A702" s="166">
        <f t="shared" si="327"/>
        <v>44311</v>
      </c>
      <c r="B702" s="165">
        <f t="shared" si="327"/>
        <v>44307</v>
      </c>
      <c r="C702" s="186">
        <v>0.86622571428571415</v>
      </c>
      <c r="E702" s="41">
        <v>3.5</v>
      </c>
      <c r="F702" s="41">
        <v>0</v>
      </c>
      <c r="G702" s="41">
        <v>9.375</v>
      </c>
      <c r="H702" s="35">
        <v>303.17899999999997</v>
      </c>
      <c r="I702" s="26"/>
      <c r="J702" s="41">
        <v>6.5</v>
      </c>
      <c r="K702" s="41">
        <v>0</v>
      </c>
      <c r="L702" s="41">
        <v>4.8387096774193452</v>
      </c>
      <c r="M702" s="41">
        <v>563.04671428571419</v>
      </c>
      <c r="N702" s="26"/>
      <c r="O702" s="41">
        <v>2.7</v>
      </c>
      <c r="P702" s="41">
        <v>0</v>
      </c>
      <c r="Q702" s="41">
        <v>3.8461538461538538</v>
      </c>
      <c r="R702" s="41">
        <v>233.88094285714286</v>
      </c>
      <c r="T702" s="41">
        <v>5.6</v>
      </c>
      <c r="U702" s="41">
        <v>0</v>
      </c>
      <c r="V702" s="41">
        <v>9.8039215686274588</v>
      </c>
      <c r="W702" s="41">
        <v>485.08639999999986</v>
      </c>
    </row>
    <row r="703" spans="1:23">
      <c r="A703" s="166">
        <f t="shared" si="327"/>
        <v>44318</v>
      </c>
      <c r="B703" s="165">
        <f t="shared" si="327"/>
        <v>44314</v>
      </c>
      <c r="C703" s="186">
        <v>0.86914142857142829</v>
      </c>
      <c r="E703" s="41">
        <v>3.5</v>
      </c>
      <c r="F703" s="41">
        <v>0</v>
      </c>
      <c r="G703" s="41">
        <v>9.375</v>
      </c>
      <c r="H703" s="35">
        <v>304.19949999999989</v>
      </c>
      <c r="I703" s="26"/>
      <c r="J703" s="41">
        <v>6.5</v>
      </c>
      <c r="K703" s="41">
        <v>0</v>
      </c>
      <c r="L703" s="41">
        <v>4.8387096774193452</v>
      </c>
      <c r="M703" s="41">
        <v>564.94192857142843</v>
      </c>
      <c r="N703" s="26"/>
      <c r="O703" s="41">
        <v>2.7</v>
      </c>
      <c r="P703" s="41">
        <v>0</v>
      </c>
      <c r="Q703" s="41">
        <v>3.8461538461538538</v>
      </c>
      <c r="R703" s="41">
        <v>234.66818571428564</v>
      </c>
      <c r="T703" s="41">
        <v>5.6</v>
      </c>
      <c r="U703" s="41">
        <v>0</v>
      </c>
      <c r="V703" s="41">
        <v>9.8039215686274588</v>
      </c>
      <c r="W703" s="41">
        <v>486.71919999999983</v>
      </c>
    </row>
    <row r="704" spans="1:23">
      <c r="A704" s="166">
        <f t="shared" si="327"/>
        <v>44325</v>
      </c>
      <c r="B704" s="165">
        <f t="shared" si="327"/>
        <v>44321</v>
      </c>
      <c r="C704" s="186">
        <v>0.86724714285714288</v>
      </c>
      <c r="E704" s="41">
        <v>3.5</v>
      </c>
      <c r="F704" s="41">
        <v>0</v>
      </c>
      <c r="G704" s="41">
        <v>9.375</v>
      </c>
      <c r="H704" s="35">
        <v>303.53649999999999</v>
      </c>
      <c r="I704" s="26"/>
      <c r="J704" s="41">
        <v>6.5</v>
      </c>
      <c r="K704" s="41">
        <v>0</v>
      </c>
      <c r="L704" s="41">
        <v>4.8387096774193452</v>
      </c>
      <c r="M704" s="41">
        <v>563.71064285714283</v>
      </c>
      <c r="N704" s="26"/>
      <c r="O704" s="41">
        <v>2.6</v>
      </c>
      <c r="P704" s="41">
        <v>-3.7037037037037095</v>
      </c>
      <c r="Q704" s="41">
        <v>0</v>
      </c>
      <c r="R704" s="41">
        <v>225.48425714285716</v>
      </c>
      <c r="T704" s="41">
        <v>5.6</v>
      </c>
      <c r="U704" s="41">
        <v>0</v>
      </c>
      <c r="V704" s="41">
        <v>7.6923076923076934</v>
      </c>
      <c r="W704" s="41">
        <v>485.65839999999997</v>
      </c>
    </row>
    <row r="705" spans="1:23">
      <c r="A705" s="166">
        <f t="shared" si="327"/>
        <v>44332</v>
      </c>
      <c r="B705" s="165">
        <f t="shared" si="327"/>
        <v>44328</v>
      </c>
      <c r="C705" s="186">
        <v>0.86149285714285717</v>
      </c>
      <c r="E705" s="41">
        <v>3.5</v>
      </c>
      <c r="F705" s="41">
        <v>0</v>
      </c>
      <c r="G705" s="41">
        <v>9.375</v>
      </c>
      <c r="H705" s="35">
        <v>301.52249999999998</v>
      </c>
      <c r="I705" s="26"/>
      <c r="J705" s="41">
        <v>6.5</v>
      </c>
      <c r="K705" s="41">
        <v>0</v>
      </c>
      <c r="L705" s="41">
        <v>4.8387096774193452</v>
      </c>
      <c r="M705" s="41">
        <v>559.97035714285721</v>
      </c>
      <c r="N705" s="26"/>
      <c r="O705" s="41">
        <v>2.6</v>
      </c>
      <c r="P705" s="41">
        <v>0</v>
      </c>
      <c r="Q705" s="41">
        <v>0</v>
      </c>
      <c r="R705" s="41">
        <v>223.98814285714286</v>
      </c>
      <c r="T705" s="41">
        <v>5.6</v>
      </c>
      <c r="U705" s="41">
        <v>0</v>
      </c>
      <c r="V705" s="41">
        <v>7.6923076923076934</v>
      </c>
      <c r="W705" s="41">
        <v>482.43599999999998</v>
      </c>
    </row>
    <row r="706" spans="1:23">
      <c r="A706" s="166">
        <f t="shared" si="327"/>
        <v>44339</v>
      </c>
      <c r="B706" s="165">
        <f t="shared" si="327"/>
        <v>44335</v>
      </c>
      <c r="C706" s="186">
        <v>0.49218428571428569</v>
      </c>
      <c r="E706" s="41">
        <v>0</v>
      </c>
      <c r="F706" s="41">
        <v>-100</v>
      </c>
      <c r="G706" s="41">
        <v>-100</v>
      </c>
      <c r="H706" s="35">
        <v>0</v>
      </c>
      <c r="I706" s="26"/>
      <c r="J706" s="41">
        <v>0</v>
      </c>
      <c r="K706" s="41">
        <v>-100</v>
      </c>
      <c r="L706" s="41">
        <v>-100</v>
      </c>
      <c r="M706" s="41">
        <v>0</v>
      </c>
      <c r="N706" s="26"/>
      <c r="O706" s="41">
        <v>0</v>
      </c>
      <c r="P706" s="41">
        <v>-100</v>
      </c>
      <c r="Q706" s="41">
        <v>-100</v>
      </c>
      <c r="R706" s="41">
        <v>0</v>
      </c>
      <c r="T706" s="41">
        <v>0</v>
      </c>
      <c r="U706" s="41">
        <v>-100</v>
      </c>
      <c r="V706" s="41">
        <v>-100</v>
      </c>
      <c r="W706" s="41">
        <v>0</v>
      </c>
    </row>
    <row r="707" spans="1:23">
      <c r="A707" s="166">
        <f t="shared" si="327"/>
        <v>44346</v>
      </c>
      <c r="B707" s="165">
        <f t="shared" si="327"/>
        <v>44342</v>
      </c>
      <c r="C707" s="186">
        <v>0</v>
      </c>
      <c r="E707" s="41">
        <v>0</v>
      </c>
      <c r="F707" s="41" t="e">
        <v>#DIV/0!</v>
      </c>
      <c r="G707" s="41">
        <v>-100</v>
      </c>
      <c r="H707" s="35">
        <v>0</v>
      </c>
      <c r="I707" s="26"/>
      <c r="J707" s="41">
        <v>0</v>
      </c>
      <c r="K707" s="41" t="e">
        <v>#DIV/0!</v>
      </c>
      <c r="L707" s="41">
        <v>-100</v>
      </c>
      <c r="M707" s="41">
        <v>0</v>
      </c>
      <c r="N707" s="26"/>
      <c r="O707" s="41">
        <v>0</v>
      </c>
      <c r="P707" s="41" t="e">
        <v>#DIV/0!</v>
      </c>
      <c r="Q707" s="41">
        <v>-100</v>
      </c>
      <c r="R707" s="41">
        <v>0</v>
      </c>
      <c r="T707" s="41">
        <v>0</v>
      </c>
      <c r="U707" s="41" t="e">
        <v>#DIV/0!</v>
      </c>
      <c r="V707" s="41">
        <v>-100</v>
      </c>
      <c r="W707" s="41">
        <v>0</v>
      </c>
    </row>
    <row r="708" spans="1:23">
      <c r="A708" s="166">
        <f t="shared" ref="A708:B723" si="328">(A707+7)</f>
        <v>44353</v>
      </c>
      <c r="B708" s="165">
        <f t="shared" si="328"/>
        <v>44349</v>
      </c>
      <c r="C708" s="186">
        <v>0</v>
      </c>
      <c r="E708" s="41">
        <v>0</v>
      </c>
      <c r="F708" s="41" t="e">
        <v>#DIV/0!</v>
      </c>
      <c r="G708" s="41">
        <v>-100</v>
      </c>
      <c r="H708" s="35">
        <v>0</v>
      </c>
      <c r="I708" s="26"/>
      <c r="J708" s="41">
        <v>0</v>
      </c>
      <c r="K708" s="41" t="e">
        <v>#DIV/0!</v>
      </c>
      <c r="L708" s="41">
        <v>-100</v>
      </c>
      <c r="M708" s="41">
        <v>0</v>
      </c>
      <c r="N708" s="26"/>
      <c r="O708" s="41">
        <v>0</v>
      </c>
      <c r="P708" s="41" t="e">
        <v>#DIV/0!</v>
      </c>
      <c r="Q708" s="41">
        <v>-100</v>
      </c>
      <c r="R708" s="41">
        <v>0</v>
      </c>
      <c r="T708" s="41">
        <v>0</v>
      </c>
      <c r="U708" s="41" t="e">
        <v>#DIV/0!</v>
      </c>
      <c r="V708" s="41">
        <v>-100</v>
      </c>
      <c r="W708" s="41">
        <v>0</v>
      </c>
    </row>
    <row r="709" spans="1:23">
      <c r="A709" s="166">
        <f t="shared" si="328"/>
        <v>44360</v>
      </c>
      <c r="B709" s="165">
        <f t="shared" si="328"/>
        <v>44356</v>
      </c>
      <c r="C709" s="186">
        <v>0</v>
      </c>
      <c r="E709" s="41">
        <v>0</v>
      </c>
      <c r="F709" s="41" t="e">
        <v>#DIV/0!</v>
      </c>
      <c r="G709" s="41">
        <v>-100</v>
      </c>
      <c r="H709" s="35">
        <v>0</v>
      </c>
      <c r="I709" s="26"/>
      <c r="J709" s="41">
        <v>0</v>
      </c>
      <c r="K709" s="41" t="e">
        <v>#DIV/0!</v>
      </c>
      <c r="L709" s="41">
        <v>-100</v>
      </c>
      <c r="M709" s="41">
        <v>0</v>
      </c>
      <c r="N709" s="26"/>
      <c r="O709" s="41">
        <v>0</v>
      </c>
      <c r="P709" s="41" t="e">
        <v>#DIV/0!</v>
      </c>
      <c r="Q709" s="41">
        <v>-100</v>
      </c>
      <c r="R709" s="41">
        <v>0</v>
      </c>
      <c r="T709" s="41">
        <v>0</v>
      </c>
      <c r="U709" s="41" t="e">
        <v>#DIV/0!</v>
      </c>
      <c r="V709" s="41">
        <v>-100</v>
      </c>
      <c r="W709" s="41">
        <v>0</v>
      </c>
    </row>
    <row r="710" spans="1:23">
      <c r="A710" s="166">
        <f t="shared" si="328"/>
        <v>44367</v>
      </c>
      <c r="B710" s="165">
        <f t="shared" si="328"/>
        <v>44363</v>
      </c>
      <c r="C710" s="186">
        <v>0</v>
      </c>
      <c r="E710" s="41">
        <v>0</v>
      </c>
      <c r="F710" s="41" t="e">
        <v>#DIV/0!</v>
      </c>
      <c r="G710" s="41">
        <v>-100</v>
      </c>
      <c r="H710" s="35">
        <v>0</v>
      </c>
      <c r="I710" s="26"/>
      <c r="J710" s="41">
        <v>0</v>
      </c>
      <c r="K710" s="41" t="e">
        <v>#DIV/0!</v>
      </c>
      <c r="L710" s="41">
        <v>-100</v>
      </c>
      <c r="M710" s="41">
        <v>0</v>
      </c>
      <c r="N710" s="26"/>
      <c r="O710" s="41">
        <v>0</v>
      </c>
      <c r="P710" s="41" t="e">
        <v>#DIV/0!</v>
      </c>
      <c r="Q710" s="41">
        <v>-100</v>
      </c>
      <c r="R710" s="41">
        <v>0</v>
      </c>
      <c r="T710" s="41">
        <v>0</v>
      </c>
      <c r="U710" s="41" t="e">
        <v>#DIV/0!</v>
      </c>
      <c r="V710" s="41">
        <v>-100</v>
      </c>
      <c r="W710" s="41">
        <v>0</v>
      </c>
    </row>
    <row r="711" spans="1:23">
      <c r="A711" s="166">
        <f t="shared" si="328"/>
        <v>44374</v>
      </c>
      <c r="B711" s="165">
        <f t="shared" si="328"/>
        <v>44370</v>
      </c>
      <c r="C711" s="186">
        <v>0</v>
      </c>
      <c r="E711" s="41">
        <v>0</v>
      </c>
      <c r="F711" s="41" t="e">
        <v>#DIV/0!</v>
      </c>
      <c r="G711" s="41">
        <v>-100</v>
      </c>
      <c r="H711" s="35">
        <v>0</v>
      </c>
      <c r="I711" s="26"/>
      <c r="J711" s="41">
        <v>0</v>
      </c>
      <c r="K711" s="41" t="e">
        <v>#DIV/0!</v>
      </c>
      <c r="L711" s="41">
        <v>-100</v>
      </c>
      <c r="M711" s="41">
        <v>0</v>
      </c>
      <c r="N711" s="26"/>
      <c r="O711" s="41">
        <v>0</v>
      </c>
      <c r="P711" s="41" t="e">
        <v>#DIV/0!</v>
      </c>
      <c r="Q711" s="41">
        <v>-100</v>
      </c>
      <c r="R711" s="41">
        <v>0</v>
      </c>
      <c r="T711" s="41">
        <v>0</v>
      </c>
      <c r="U711" s="41" t="e">
        <v>#DIV/0!</v>
      </c>
      <c r="V711" s="41">
        <v>-100</v>
      </c>
      <c r="W711" s="41">
        <v>0</v>
      </c>
    </row>
    <row r="712" spans="1:23">
      <c r="A712" s="166">
        <f t="shared" si="328"/>
        <v>44381</v>
      </c>
      <c r="B712" s="165">
        <f t="shared" si="328"/>
        <v>44377</v>
      </c>
      <c r="C712" s="186">
        <v>0</v>
      </c>
      <c r="E712" s="41">
        <v>0</v>
      </c>
      <c r="F712" s="41" t="e">
        <v>#DIV/0!</v>
      </c>
      <c r="G712" s="41">
        <v>-100</v>
      </c>
      <c r="H712" s="35">
        <v>0</v>
      </c>
      <c r="I712" s="26"/>
      <c r="J712" s="41">
        <v>0</v>
      </c>
      <c r="K712" s="41" t="e">
        <v>#DIV/0!</v>
      </c>
      <c r="L712" s="41">
        <v>-100</v>
      </c>
      <c r="M712" s="41">
        <v>0</v>
      </c>
      <c r="N712" s="26"/>
      <c r="O712" s="41">
        <v>0</v>
      </c>
      <c r="P712" s="41" t="e">
        <v>#DIV/0!</v>
      </c>
      <c r="Q712" s="41">
        <v>-100</v>
      </c>
      <c r="R712" s="41">
        <v>0</v>
      </c>
      <c r="T712" s="41">
        <v>0</v>
      </c>
      <c r="U712" s="41" t="e">
        <v>#DIV/0!</v>
      </c>
      <c r="V712" s="41">
        <v>-100</v>
      </c>
      <c r="W712" s="41">
        <v>0</v>
      </c>
    </row>
    <row r="713" spans="1:23">
      <c r="A713" s="166">
        <f t="shared" si="328"/>
        <v>44388</v>
      </c>
      <c r="B713" s="165">
        <f t="shared" si="328"/>
        <v>44384</v>
      </c>
      <c r="C713" s="186">
        <v>0</v>
      </c>
      <c r="E713" s="41">
        <v>0</v>
      </c>
      <c r="F713" s="41" t="e">
        <v>#DIV/0!</v>
      </c>
      <c r="G713" s="41">
        <v>-100</v>
      </c>
      <c r="H713" s="35">
        <v>0</v>
      </c>
      <c r="I713" s="26"/>
      <c r="J713" s="41">
        <v>0</v>
      </c>
      <c r="K713" s="41" t="e">
        <v>#DIV/0!</v>
      </c>
      <c r="L713" s="41">
        <v>-100</v>
      </c>
      <c r="M713" s="41">
        <v>0</v>
      </c>
      <c r="N713" s="26"/>
      <c r="O713" s="41">
        <v>0</v>
      </c>
      <c r="P713" s="41" t="e">
        <v>#DIV/0!</v>
      </c>
      <c r="Q713" s="41">
        <v>-100</v>
      </c>
      <c r="R713" s="41">
        <v>0</v>
      </c>
      <c r="T713" s="41">
        <v>0</v>
      </c>
      <c r="U713" s="41" t="e">
        <v>#DIV/0!</v>
      </c>
      <c r="V713" s="41">
        <v>-100</v>
      </c>
      <c r="W713" s="41">
        <v>0</v>
      </c>
    </row>
    <row r="714" spans="1:23">
      <c r="A714" s="166">
        <f t="shared" si="328"/>
        <v>44395</v>
      </c>
      <c r="B714" s="165">
        <f t="shared" si="328"/>
        <v>44391</v>
      </c>
      <c r="C714" s="186">
        <v>0</v>
      </c>
      <c r="E714" s="41">
        <v>0</v>
      </c>
      <c r="F714" s="41" t="e">
        <v>#DIV/0!</v>
      </c>
      <c r="G714" s="41">
        <v>-100</v>
      </c>
      <c r="H714" s="35">
        <v>0</v>
      </c>
      <c r="I714" s="26"/>
      <c r="J714" s="41">
        <v>0</v>
      </c>
      <c r="K714" s="41" t="e">
        <v>#DIV/0!</v>
      </c>
      <c r="L714" s="41">
        <v>-100</v>
      </c>
      <c r="M714" s="41">
        <v>0</v>
      </c>
      <c r="N714" s="26"/>
      <c r="O714" s="41">
        <v>0</v>
      </c>
      <c r="P714" s="41" t="e">
        <v>#DIV/0!</v>
      </c>
      <c r="Q714" s="41">
        <v>-100</v>
      </c>
      <c r="R714" s="41">
        <v>0</v>
      </c>
      <c r="T714" s="41">
        <v>0</v>
      </c>
      <c r="U714" s="41" t="e">
        <v>#DIV/0!</v>
      </c>
      <c r="V714" s="41">
        <v>-100</v>
      </c>
      <c r="W714" s="41">
        <v>0</v>
      </c>
    </row>
    <row r="715" spans="1:23">
      <c r="A715" s="166">
        <f t="shared" si="328"/>
        <v>44402</v>
      </c>
      <c r="B715" s="165">
        <f t="shared" si="328"/>
        <v>44398</v>
      </c>
      <c r="C715" s="186">
        <v>0</v>
      </c>
      <c r="E715" s="41">
        <v>0</v>
      </c>
      <c r="F715" s="41" t="e">
        <v>#DIV/0!</v>
      </c>
      <c r="G715" s="41">
        <v>-100</v>
      </c>
      <c r="H715" s="35">
        <v>0</v>
      </c>
      <c r="I715" s="26"/>
      <c r="J715" s="41">
        <v>0</v>
      </c>
      <c r="K715" s="41" t="e">
        <v>#DIV/0!</v>
      </c>
      <c r="L715" s="41">
        <v>-100</v>
      </c>
      <c r="M715" s="41">
        <v>0</v>
      </c>
      <c r="N715" s="26"/>
      <c r="O715" s="41">
        <v>0</v>
      </c>
      <c r="P715" s="41" t="e">
        <v>#DIV/0!</v>
      </c>
      <c r="Q715" s="41">
        <v>-100</v>
      </c>
      <c r="R715" s="41">
        <v>0</v>
      </c>
      <c r="T715" s="41">
        <v>0</v>
      </c>
      <c r="U715" s="41" t="e">
        <v>#DIV/0!</v>
      </c>
      <c r="V715" s="41">
        <v>-100</v>
      </c>
      <c r="W715" s="41">
        <v>0</v>
      </c>
    </row>
    <row r="716" spans="1:23">
      <c r="A716" s="166">
        <f t="shared" si="328"/>
        <v>44409</v>
      </c>
      <c r="B716" s="165">
        <f t="shared" si="328"/>
        <v>44405</v>
      </c>
      <c r="C716" s="186">
        <v>0</v>
      </c>
      <c r="E716" s="41">
        <v>0</v>
      </c>
      <c r="F716" s="41" t="e">
        <v>#DIV/0!</v>
      </c>
      <c r="G716" s="41">
        <v>-100</v>
      </c>
      <c r="H716" s="35">
        <v>0</v>
      </c>
      <c r="I716" s="26"/>
      <c r="J716" s="41">
        <v>0</v>
      </c>
      <c r="K716" s="41" t="e">
        <v>#DIV/0!</v>
      </c>
      <c r="L716" s="41">
        <v>-100</v>
      </c>
      <c r="M716" s="41">
        <v>0</v>
      </c>
      <c r="N716" s="26"/>
      <c r="O716" s="41">
        <v>0</v>
      </c>
      <c r="P716" s="41" t="e">
        <v>#DIV/0!</v>
      </c>
      <c r="Q716" s="41">
        <v>-100</v>
      </c>
      <c r="R716" s="41">
        <v>0</v>
      </c>
      <c r="T716" s="41">
        <v>0</v>
      </c>
      <c r="U716" s="41" t="e">
        <v>#DIV/0!</v>
      </c>
      <c r="V716" s="41">
        <v>-100</v>
      </c>
      <c r="W716" s="41">
        <v>0</v>
      </c>
    </row>
    <row r="717" spans="1:23">
      <c r="A717" s="166">
        <f t="shared" si="328"/>
        <v>44416</v>
      </c>
      <c r="B717" s="165">
        <f t="shared" si="328"/>
        <v>44412</v>
      </c>
      <c r="C717" s="186">
        <v>0</v>
      </c>
      <c r="E717" s="41">
        <v>0</v>
      </c>
      <c r="F717" s="41" t="e">
        <v>#DIV/0!</v>
      </c>
      <c r="G717" s="41">
        <v>-100</v>
      </c>
      <c r="H717" s="35">
        <v>0</v>
      </c>
      <c r="I717" s="26"/>
      <c r="J717" s="41">
        <v>0</v>
      </c>
      <c r="K717" s="41" t="e">
        <v>#DIV/0!</v>
      </c>
      <c r="L717" s="41">
        <v>-100</v>
      </c>
      <c r="M717" s="41">
        <v>0</v>
      </c>
      <c r="N717" s="26"/>
      <c r="O717" s="41">
        <v>0</v>
      </c>
      <c r="P717" s="41" t="e">
        <v>#DIV/0!</v>
      </c>
      <c r="Q717" s="41">
        <v>-100</v>
      </c>
      <c r="R717" s="41">
        <v>0</v>
      </c>
      <c r="T717" s="41">
        <v>0</v>
      </c>
      <c r="U717" s="41" t="e">
        <v>#DIV/0!</v>
      </c>
      <c r="V717" s="41">
        <v>-100</v>
      </c>
      <c r="W717" s="41">
        <v>0</v>
      </c>
    </row>
    <row r="718" spans="1:23">
      <c r="A718" s="166">
        <f t="shared" si="328"/>
        <v>44423</v>
      </c>
      <c r="B718" s="165">
        <f t="shared" si="328"/>
        <v>44419</v>
      </c>
      <c r="C718" s="186">
        <v>0</v>
      </c>
      <c r="E718" s="41">
        <v>0</v>
      </c>
      <c r="F718" s="41" t="e">
        <v>#DIV/0!</v>
      </c>
      <c r="G718" s="41">
        <v>-100</v>
      </c>
      <c r="H718" s="35">
        <v>0</v>
      </c>
      <c r="I718" s="26"/>
      <c r="J718" s="41">
        <v>0</v>
      </c>
      <c r="K718" s="41" t="e">
        <v>#DIV/0!</v>
      </c>
      <c r="L718" s="41">
        <v>-100</v>
      </c>
      <c r="M718" s="41">
        <v>0</v>
      </c>
      <c r="N718" s="26"/>
      <c r="O718" s="41">
        <v>0</v>
      </c>
      <c r="P718" s="41" t="e">
        <v>#DIV/0!</v>
      </c>
      <c r="Q718" s="41">
        <v>-100</v>
      </c>
      <c r="R718" s="41">
        <v>0</v>
      </c>
      <c r="T718" s="41">
        <v>0</v>
      </c>
      <c r="U718" s="41" t="e">
        <v>#DIV/0!</v>
      </c>
      <c r="V718" s="41">
        <v>-100</v>
      </c>
      <c r="W718" s="41">
        <v>0</v>
      </c>
    </row>
    <row r="719" spans="1:23">
      <c r="A719" s="166">
        <f t="shared" si="328"/>
        <v>44430</v>
      </c>
      <c r="B719" s="165">
        <f t="shared" si="328"/>
        <v>44426</v>
      </c>
      <c r="C719" s="186">
        <v>0</v>
      </c>
      <c r="E719" s="41">
        <v>0</v>
      </c>
      <c r="F719" s="41" t="e">
        <v>#DIV/0!</v>
      </c>
      <c r="G719" s="41">
        <v>-100</v>
      </c>
      <c r="H719" s="35">
        <v>0</v>
      </c>
      <c r="I719" s="26"/>
      <c r="J719" s="41">
        <v>0</v>
      </c>
      <c r="K719" s="41" t="e">
        <v>#DIV/0!</v>
      </c>
      <c r="L719" s="41">
        <v>-100</v>
      </c>
      <c r="M719" s="41">
        <v>0</v>
      </c>
      <c r="N719" s="26"/>
      <c r="O719" s="41">
        <v>0</v>
      </c>
      <c r="P719" s="41" t="e">
        <v>#DIV/0!</v>
      </c>
      <c r="Q719" s="41">
        <v>-100</v>
      </c>
      <c r="R719" s="41">
        <v>0</v>
      </c>
      <c r="T719" s="41">
        <v>0</v>
      </c>
      <c r="U719" s="41" t="e">
        <v>#DIV/0!</v>
      </c>
      <c r="V719" s="41">
        <v>-100</v>
      </c>
      <c r="W719" s="41">
        <v>0</v>
      </c>
    </row>
    <row r="720" spans="1:23">
      <c r="A720" s="166">
        <f t="shared" si="328"/>
        <v>44437</v>
      </c>
      <c r="B720" s="165">
        <f t="shared" si="328"/>
        <v>44433</v>
      </c>
      <c r="C720" s="186">
        <v>0</v>
      </c>
      <c r="E720" s="41">
        <v>0</v>
      </c>
      <c r="F720" s="41" t="e">
        <v>#DIV/0!</v>
      </c>
      <c r="G720" s="41">
        <v>-100</v>
      </c>
      <c r="H720" s="35">
        <v>0</v>
      </c>
      <c r="I720" s="26"/>
      <c r="J720" s="41">
        <v>0</v>
      </c>
      <c r="K720" s="41" t="e">
        <v>#DIV/0!</v>
      </c>
      <c r="L720" s="41">
        <v>-100</v>
      </c>
      <c r="M720" s="41">
        <v>0</v>
      </c>
      <c r="N720" s="26"/>
      <c r="O720" s="41">
        <v>0</v>
      </c>
      <c r="P720" s="41" t="e">
        <v>#DIV/0!</v>
      </c>
      <c r="Q720" s="41">
        <v>-100</v>
      </c>
      <c r="R720" s="41">
        <v>0</v>
      </c>
      <c r="T720" s="41">
        <v>0</v>
      </c>
      <c r="U720" s="41" t="e">
        <v>#DIV/0!</v>
      </c>
      <c r="V720" s="41">
        <v>-100</v>
      </c>
      <c r="W720" s="41">
        <v>0</v>
      </c>
    </row>
    <row r="721" spans="1:23">
      <c r="A721" s="166">
        <f t="shared" si="328"/>
        <v>44444</v>
      </c>
      <c r="B721" s="165">
        <f t="shared" si="328"/>
        <v>44440</v>
      </c>
      <c r="C721" s="186">
        <v>0</v>
      </c>
      <c r="E721" s="41">
        <v>0</v>
      </c>
      <c r="F721" s="41" t="e">
        <v>#DIV/0!</v>
      </c>
      <c r="G721" s="41">
        <v>-100</v>
      </c>
      <c r="H721" s="35">
        <v>0</v>
      </c>
      <c r="I721" s="26"/>
      <c r="J721" s="41">
        <v>0</v>
      </c>
      <c r="K721" s="41" t="e">
        <v>#DIV/0!</v>
      </c>
      <c r="L721" s="41">
        <v>-100</v>
      </c>
      <c r="M721" s="41">
        <v>0</v>
      </c>
      <c r="N721" s="26"/>
      <c r="O721" s="41">
        <v>0</v>
      </c>
      <c r="P721" s="41" t="e">
        <v>#DIV/0!</v>
      </c>
      <c r="Q721" s="41">
        <v>-100</v>
      </c>
      <c r="R721" s="41">
        <v>0</v>
      </c>
      <c r="T721" s="41">
        <v>0</v>
      </c>
      <c r="U721" s="41" t="e">
        <v>#DIV/0!</v>
      </c>
      <c r="V721" s="41">
        <v>-100</v>
      </c>
      <c r="W721" s="41">
        <v>0</v>
      </c>
    </row>
    <row r="722" spans="1:23">
      <c r="A722" s="166">
        <f t="shared" si="328"/>
        <v>44451</v>
      </c>
      <c r="B722" s="165">
        <f t="shared" si="328"/>
        <v>44447</v>
      </c>
      <c r="C722" s="186">
        <v>0</v>
      </c>
      <c r="E722" s="41">
        <v>0</v>
      </c>
      <c r="F722" s="41" t="e">
        <v>#DIV/0!</v>
      </c>
      <c r="G722" s="41">
        <v>-100</v>
      </c>
      <c r="H722" s="35">
        <v>0</v>
      </c>
      <c r="I722" s="26"/>
      <c r="J722" s="41">
        <v>0</v>
      </c>
      <c r="K722" s="41" t="e">
        <v>#DIV/0!</v>
      </c>
      <c r="L722" s="41">
        <v>-100</v>
      </c>
      <c r="M722" s="41">
        <v>0</v>
      </c>
      <c r="N722" s="26"/>
      <c r="O722" s="41">
        <v>0</v>
      </c>
      <c r="P722" s="41" t="e">
        <v>#DIV/0!</v>
      </c>
      <c r="Q722" s="41">
        <v>-100</v>
      </c>
      <c r="R722" s="41">
        <v>0</v>
      </c>
      <c r="T722" s="41">
        <v>0</v>
      </c>
      <c r="U722" s="41" t="e">
        <v>#DIV/0!</v>
      </c>
      <c r="V722" s="41">
        <v>-100</v>
      </c>
      <c r="W722" s="41">
        <v>0</v>
      </c>
    </row>
    <row r="723" spans="1:23">
      <c r="A723" s="166">
        <f t="shared" si="328"/>
        <v>44458</v>
      </c>
      <c r="B723" s="165">
        <f t="shared" si="328"/>
        <v>44454</v>
      </c>
      <c r="C723" s="186">
        <v>0</v>
      </c>
      <c r="E723" s="41">
        <v>0</v>
      </c>
      <c r="F723" s="41" t="e">
        <v>#DIV/0!</v>
      </c>
      <c r="G723" s="41">
        <v>-100</v>
      </c>
      <c r="H723" s="35">
        <v>0</v>
      </c>
      <c r="I723" s="26"/>
      <c r="J723" s="41">
        <v>0</v>
      </c>
      <c r="K723" s="41" t="e">
        <v>#DIV/0!</v>
      </c>
      <c r="L723" s="41">
        <v>-100</v>
      </c>
      <c r="M723" s="41">
        <v>0</v>
      </c>
      <c r="N723" s="26"/>
      <c r="O723" s="41">
        <v>0</v>
      </c>
      <c r="P723" s="41" t="e">
        <v>#DIV/0!</v>
      </c>
      <c r="Q723" s="41">
        <v>-100</v>
      </c>
      <c r="R723" s="41">
        <v>0</v>
      </c>
      <c r="T723" s="41">
        <v>0</v>
      </c>
      <c r="U723" s="41" t="e">
        <v>#DIV/0!</v>
      </c>
      <c r="V723" s="41">
        <v>-100</v>
      </c>
      <c r="W723" s="41">
        <v>0</v>
      </c>
    </row>
    <row r="724" spans="1:23">
      <c r="A724" s="166">
        <f t="shared" ref="A724:B739" si="329">(A723+7)</f>
        <v>44465</v>
      </c>
      <c r="B724" s="165">
        <f t="shared" si="329"/>
        <v>44461</v>
      </c>
      <c r="C724" s="186">
        <v>0</v>
      </c>
      <c r="E724" s="41">
        <v>0</v>
      </c>
      <c r="F724" s="41" t="e">
        <v>#DIV/0!</v>
      </c>
      <c r="G724" s="41">
        <v>-100</v>
      </c>
      <c r="H724" s="35">
        <v>0</v>
      </c>
      <c r="I724" s="26"/>
      <c r="J724" s="41">
        <v>0</v>
      </c>
      <c r="K724" s="41" t="e">
        <v>#DIV/0!</v>
      </c>
      <c r="L724" s="41">
        <v>-100</v>
      </c>
      <c r="M724" s="41">
        <v>0</v>
      </c>
      <c r="N724" s="26"/>
      <c r="O724" s="41">
        <v>0</v>
      </c>
      <c r="P724" s="41" t="e">
        <v>#DIV/0!</v>
      </c>
      <c r="Q724" s="41">
        <v>-100</v>
      </c>
      <c r="R724" s="41">
        <v>0</v>
      </c>
      <c r="T724" s="41">
        <v>0</v>
      </c>
      <c r="U724" s="41" t="e">
        <v>#DIV/0!</v>
      </c>
      <c r="V724" s="41">
        <v>-100</v>
      </c>
      <c r="W724" s="41">
        <v>0</v>
      </c>
    </row>
    <row r="725" spans="1:23">
      <c r="A725" s="166">
        <f t="shared" si="329"/>
        <v>44472</v>
      </c>
      <c r="B725" s="165">
        <f t="shared" si="329"/>
        <v>44468</v>
      </c>
      <c r="C725" s="186">
        <v>0</v>
      </c>
      <c r="E725" s="41">
        <v>0</v>
      </c>
      <c r="F725" s="41" t="e">
        <v>#DIV/0!</v>
      </c>
      <c r="G725" s="41">
        <v>-100</v>
      </c>
      <c r="H725" s="35">
        <v>0</v>
      </c>
      <c r="I725" s="26"/>
      <c r="J725" s="41">
        <v>0</v>
      </c>
      <c r="K725" s="41" t="e">
        <v>#DIV/0!</v>
      </c>
      <c r="L725" s="41">
        <v>-100</v>
      </c>
      <c r="M725" s="41">
        <v>0</v>
      </c>
      <c r="N725" s="26"/>
      <c r="O725" s="41">
        <v>0</v>
      </c>
      <c r="P725" s="41" t="e">
        <v>#DIV/0!</v>
      </c>
      <c r="Q725" s="41">
        <v>-100</v>
      </c>
      <c r="R725" s="41">
        <v>0</v>
      </c>
      <c r="T725" s="41">
        <v>0</v>
      </c>
      <c r="U725" s="41" t="e">
        <v>#DIV/0!</v>
      </c>
      <c r="V725" s="41">
        <v>-100</v>
      </c>
      <c r="W725" s="41">
        <v>0</v>
      </c>
    </row>
    <row r="726" spans="1:23">
      <c r="A726" s="166">
        <f t="shared" si="329"/>
        <v>44479</v>
      </c>
      <c r="B726" s="165">
        <f t="shared" si="329"/>
        <v>44475</v>
      </c>
      <c r="C726" s="186">
        <v>0</v>
      </c>
      <c r="E726" s="41">
        <v>0</v>
      </c>
      <c r="F726" s="41" t="e">
        <v>#DIV/0!</v>
      </c>
      <c r="G726" s="41">
        <v>-100</v>
      </c>
      <c r="H726" s="35">
        <v>0</v>
      </c>
      <c r="I726" s="26"/>
      <c r="J726" s="41">
        <v>0</v>
      </c>
      <c r="K726" s="41" t="e">
        <v>#DIV/0!</v>
      </c>
      <c r="L726" s="41">
        <v>-100</v>
      </c>
      <c r="M726" s="41">
        <v>0</v>
      </c>
      <c r="N726" s="26"/>
      <c r="O726" s="41">
        <v>0</v>
      </c>
      <c r="P726" s="41" t="e">
        <v>#DIV/0!</v>
      </c>
      <c r="Q726" s="41">
        <v>-100</v>
      </c>
      <c r="R726" s="41">
        <v>0</v>
      </c>
      <c r="T726" s="41">
        <v>0</v>
      </c>
      <c r="U726" s="41" t="e">
        <v>#DIV/0!</v>
      </c>
      <c r="V726" s="41">
        <v>-100</v>
      </c>
      <c r="W726" s="41">
        <v>0</v>
      </c>
    </row>
    <row r="727" spans="1:23">
      <c r="A727" s="166">
        <f t="shared" si="329"/>
        <v>44486</v>
      </c>
      <c r="B727" s="165">
        <f t="shared" si="329"/>
        <v>44482</v>
      </c>
      <c r="C727" s="186">
        <v>0</v>
      </c>
      <c r="E727" s="41">
        <v>0</v>
      </c>
      <c r="F727" s="41" t="e">
        <v>#DIV/0!</v>
      </c>
      <c r="G727" s="41">
        <v>-100</v>
      </c>
      <c r="H727" s="35">
        <v>0</v>
      </c>
      <c r="I727" s="26"/>
      <c r="J727" s="41">
        <v>0</v>
      </c>
      <c r="K727" s="41" t="e">
        <v>#DIV/0!</v>
      </c>
      <c r="L727" s="41">
        <v>-100</v>
      </c>
      <c r="M727" s="41">
        <v>0</v>
      </c>
      <c r="N727" s="26"/>
      <c r="O727" s="41">
        <v>0</v>
      </c>
      <c r="P727" s="41" t="e">
        <v>#DIV/0!</v>
      </c>
      <c r="Q727" s="41">
        <v>-100</v>
      </c>
      <c r="R727" s="41">
        <v>0</v>
      </c>
      <c r="T727" s="41">
        <v>0</v>
      </c>
      <c r="U727" s="41" t="e">
        <v>#DIV/0!</v>
      </c>
      <c r="V727" s="41">
        <v>-100</v>
      </c>
      <c r="W727" s="41">
        <v>0</v>
      </c>
    </row>
    <row r="728" spans="1:23">
      <c r="A728" s="166">
        <f t="shared" si="329"/>
        <v>44493</v>
      </c>
      <c r="B728" s="165">
        <f t="shared" si="329"/>
        <v>44489</v>
      </c>
      <c r="C728" s="186">
        <v>0</v>
      </c>
      <c r="E728" s="41">
        <v>0</v>
      </c>
      <c r="F728" s="41" t="e">
        <v>#DIV/0!</v>
      </c>
      <c r="G728" s="41">
        <v>-100</v>
      </c>
      <c r="H728" s="35">
        <v>0</v>
      </c>
      <c r="I728" s="26"/>
      <c r="J728" s="41">
        <v>0</v>
      </c>
      <c r="K728" s="41" t="e">
        <v>#DIV/0!</v>
      </c>
      <c r="L728" s="41">
        <v>-100</v>
      </c>
      <c r="M728" s="41">
        <v>0</v>
      </c>
      <c r="N728" s="26"/>
      <c r="O728" s="41">
        <v>0</v>
      </c>
      <c r="P728" s="41" t="e">
        <v>#DIV/0!</v>
      </c>
      <c r="Q728" s="41">
        <v>-100</v>
      </c>
      <c r="R728" s="41">
        <v>0</v>
      </c>
      <c r="T728" s="41">
        <v>0</v>
      </c>
      <c r="U728" s="41" t="e">
        <v>#DIV/0!</v>
      </c>
      <c r="V728" s="41">
        <v>-100</v>
      </c>
      <c r="W728" s="41">
        <v>0</v>
      </c>
    </row>
    <row r="729" spans="1:23">
      <c r="A729" s="166">
        <f t="shared" si="329"/>
        <v>44500</v>
      </c>
      <c r="B729" s="165">
        <f t="shared" si="329"/>
        <v>44496</v>
      </c>
      <c r="C729" s="186">
        <v>0</v>
      </c>
      <c r="E729" s="41">
        <v>0</v>
      </c>
      <c r="F729" s="41" t="e">
        <v>#DIV/0!</v>
      </c>
      <c r="G729" s="41">
        <v>-100</v>
      </c>
      <c r="H729" s="35">
        <v>0</v>
      </c>
      <c r="I729" s="26"/>
      <c r="J729" s="41">
        <v>0</v>
      </c>
      <c r="K729" s="41" t="e">
        <v>#DIV/0!</v>
      </c>
      <c r="L729" s="41">
        <v>-100</v>
      </c>
      <c r="M729" s="41">
        <v>0</v>
      </c>
      <c r="N729" s="26"/>
      <c r="O729" s="41">
        <v>0</v>
      </c>
      <c r="P729" s="41" t="e">
        <v>#DIV/0!</v>
      </c>
      <c r="Q729" s="41">
        <v>-100</v>
      </c>
      <c r="R729" s="41">
        <v>0</v>
      </c>
      <c r="T729" s="41">
        <v>0</v>
      </c>
      <c r="U729" s="41" t="e">
        <v>#DIV/0!</v>
      </c>
      <c r="V729" s="41">
        <v>-100</v>
      </c>
      <c r="W729" s="41">
        <v>0</v>
      </c>
    </row>
    <row r="730" spans="1:23">
      <c r="A730" s="166">
        <f t="shared" si="329"/>
        <v>44507</v>
      </c>
      <c r="B730" s="165">
        <f t="shared" si="329"/>
        <v>44503</v>
      </c>
      <c r="C730" s="186">
        <v>0</v>
      </c>
      <c r="E730" s="41">
        <v>0</v>
      </c>
      <c r="F730" s="41" t="e">
        <v>#DIV/0!</v>
      </c>
      <c r="G730" s="41">
        <v>-100</v>
      </c>
      <c r="H730" s="35">
        <v>0</v>
      </c>
      <c r="I730" s="26"/>
      <c r="J730" s="41">
        <v>0</v>
      </c>
      <c r="K730" s="41" t="e">
        <v>#DIV/0!</v>
      </c>
      <c r="L730" s="41">
        <v>-100</v>
      </c>
      <c r="M730" s="41">
        <v>0</v>
      </c>
      <c r="N730" s="26"/>
      <c r="O730" s="41">
        <v>0</v>
      </c>
      <c r="P730" s="41" t="e">
        <v>#DIV/0!</v>
      </c>
      <c r="Q730" s="41">
        <v>-100</v>
      </c>
      <c r="R730" s="41">
        <v>0</v>
      </c>
      <c r="T730" s="41">
        <v>0</v>
      </c>
      <c r="U730" s="41" t="e">
        <v>#DIV/0!</v>
      </c>
      <c r="V730" s="41">
        <v>-100</v>
      </c>
      <c r="W730" s="41">
        <v>0</v>
      </c>
    </row>
    <row r="731" spans="1:23">
      <c r="A731" s="166">
        <f t="shared" si="329"/>
        <v>44514</v>
      </c>
      <c r="B731" s="165">
        <f t="shared" si="329"/>
        <v>44510</v>
      </c>
      <c r="C731" s="186">
        <v>0</v>
      </c>
      <c r="E731" s="41">
        <v>0</v>
      </c>
      <c r="F731" s="41" t="e">
        <v>#DIV/0!</v>
      </c>
      <c r="G731" s="41">
        <v>-100</v>
      </c>
      <c r="H731" s="35">
        <v>0</v>
      </c>
      <c r="I731" s="26"/>
      <c r="J731" s="41">
        <v>0</v>
      </c>
      <c r="K731" s="41" t="e">
        <v>#DIV/0!</v>
      </c>
      <c r="L731" s="41">
        <v>-100</v>
      </c>
      <c r="M731" s="41">
        <v>0</v>
      </c>
      <c r="N731" s="26"/>
      <c r="O731" s="41">
        <v>0</v>
      </c>
      <c r="P731" s="41" t="e">
        <v>#DIV/0!</v>
      </c>
      <c r="Q731" s="41">
        <v>-100</v>
      </c>
      <c r="R731" s="41">
        <v>0</v>
      </c>
      <c r="T731" s="41">
        <v>0</v>
      </c>
      <c r="U731" s="41" t="e">
        <v>#DIV/0!</v>
      </c>
      <c r="V731" s="41">
        <v>-100</v>
      </c>
      <c r="W731" s="41">
        <v>0</v>
      </c>
    </row>
    <row r="732" spans="1:23">
      <c r="A732" s="166">
        <f t="shared" si="329"/>
        <v>44521</v>
      </c>
      <c r="B732" s="165">
        <f t="shared" si="329"/>
        <v>44517</v>
      </c>
      <c r="C732" s="186">
        <v>0</v>
      </c>
      <c r="E732" s="41">
        <v>0</v>
      </c>
      <c r="F732" s="41" t="e">
        <v>#DIV/0!</v>
      </c>
      <c r="G732" s="41">
        <v>-100</v>
      </c>
      <c r="H732" s="35">
        <v>0</v>
      </c>
      <c r="I732" s="26"/>
      <c r="J732" s="41">
        <v>0</v>
      </c>
      <c r="K732" s="41" t="e">
        <v>#DIV/0!</v>
      </c>
      <c r="L732" s="41">
        <v>-100</v>
      </c>
      <c r="M732" s="41">
        <v>0</v>
      </c>
      <c r="N732" s="26"/>
      <c r="O732" s="41">
        <v>0</v>
      </c>
      <c r="P732" s="41" t="e">
        <v>#DIV/0!</v>
      </c>
      <c r="Q732" s="41">
        <v>-100</v>
      </c>
      <c r="R732" s="41">
        <v>0</v>
      </c>
      <c r="T732" s="41">
        <v>0</v>
      </c>
      <c r="U732" s="41" t="e">
        <v>#DIV/0!</v>
      </c>
      <c r="V732" s="41">
        <v>-100</v>
      </c>
      <c r="W732" s="41">
        <v>0</v>
      </c>
    </row>
    <row r="733" spans="1:23">
      <c r="A733" s="166">
        <f t="shared" si="329"/>
        <v>44528</v>
      </c>
      <c r="B733" s="165">
        <f t="shared" si="329"/>
        <v>44524</v>
      </c>
      <c r="C733" s="186">
        <v>0</v>
      </c>
      <c r="E733" s="41">
        <v>0</v>
      </c>
      <c r="F733" s="41" t="e">
        <v>#DIV/0!</v>
      </c>
      <c r="G733" s="41">
        <v>-100</v>
      </c>
      <c r="H733" s="35">
        <v>0</v>
      </c>
      <c r="I733" s="26"/>
      <c r="J733" s="41">
        <v>0</v>
      </c>
      <c r="K733" s="41" t="e">
        <v>#DIV/0!</v>
      </c>
      <c r="L733" s="41">
        <v>-100</v>
      </c>
      <c r="M733" s="41">
        <v>0</v>
      </c>
      <c r="N733" s="26"/>
      <c r="O733" s="41">
        <v>0</v>
      </c>
      <c r="P733" s="41" t="e">
        <v>#DIV/0!</v>
      </c>
      <c r="Q733" s="41">
        <v>-100</v>
      </c>
      <c r="R733" s="41">
        <v>0</v>
      </c>
      <c r="T733" s="41">
        <v>0</v>
      </c>
      <c r="U733" s="41" t="e">
        <v>#DIV/0!</v>
      </c>
      <c r="V733" s="41">
        <v>-100</v>
      </c>
      <c r="W733" s="41">
        <v>0</v>
      </c>
    </row>
    <row r="734" spans="1:23">
      <c r="A734" s="166">
        <f t="shared" si="329"/>
        <v>44535</v>
      </c>
      <c r="B734" s="165">
        <f t="shared" si="329"/>
        <v>44531</v>
      </c>
      <c r="C734" s="186">
        <v>0</v>
      </c>
      <c r="E734" s="41">
        <v>0</v>
      </c>
      <c r="F734" s="41" t="e">
        <v>#DIV/0!</v>
      </c>
      <c r="G734" s="41">
        <v>-100</v>
      </c>
      <c r="H734" s="35">
        <v>0</v>
      </c>
      <c r="I734" s="26"/>
      <c r="J734" s="41">
        <v>0</v>
      </c>
      <c r="K734" s="41" t="e">
        <v>#DIV/0!</v>
      </c>
      <c r="L734" s="41">
        <v>-100</v>
      </c>
      <c r="M734" s="41">
        <v>0</v>
      </c>
      <c r="N734" s="26"/>
      <c r="O734" s="41">
        <v>0</v>
      </c>
      <c r="P734" s="41" t="e">
        <v>#DIV/0!</v>
      </c>
      <c r="Q734" s="41">
        <v>-100</v>
      </c>
      <c r="R734" s="41">
        <v>0</v>
      </c>
      <c r="T734" s="41">
        <v>0</v>
      </c>
      <c r="U734" s="41" t="e">
        <v>#DIV/0!</v>
      </c>
      <c r="V734" s="41">
        <v>-100</v>
      </c>
      <c r="W734" s="41">
        <v>0</v>
      </c>
    </row>
    <row r="735" spans="1:23">
      <c r="A735" s="166">
        <f t="shared" si="329"/>
        <v>44542</v>
      </c>
      <c r="B735" s="165">
        <f t="shared" si="329"/>
        <v>44538</v>
      </c>
      <c r="C735" s="186">
        <v>0</v>
      </c>
      <c r="E735" s="41">
        <v>0</v>
      </c>
      <c r="F735" s="41" t="e">
        <v>#DIV/0!</v>
      </c>
      <c r="G735" s="41">
        <v>-100</v>
      </c>
      <c r="H735" s="35">
        <v>0</v>
      </c>
      <c r="I735" s="26"/>
      <c r="J735" s="41">
        <v>0</v>
      </c>
      <c r="K735" s="41" t="e">
        <v>#DIV/0!</v>
      </c>
      <c r="L735" s="41">
        <v>-100</v>
      </c>
      <c r="M735" s="41">
        <v>0</v>
      </c>
      <c r="N735" s="26"/>
      <c r="O735" s="41">
        <v>0</v>
      </c>
      <c r="P735" s="41" t="e">
        <v>#DIV/0!</v>
      </c>
      <c r="Q735" s="41">
        <v>-100</v>
      </c>
      <c r="R735" s="41">
        <v>0</v>
      </c>
      <c r="T735" s="41">
        <v>0</v>
      </c>
      <c r="U735" s="41" t="e">
        <v>#DIV/0!</v>
      </c>
      <c r="V735" s="41">
        <v>-100</v>
      </c>
      <c r="W735" s="41">
        <v>0</v>
      </c>
    </row>
    <row r="736" spans="1:23">
      <c r="A736" s="166">
        <f t="shared" si="329"/>
        <v>44549</v>
      </c>
      <c r="B736" s="165">
        <f t="shared" si="329"/>
        <v>44545</v>
      </c>
      <c r="C736" s="186">
        <v>0</v>
      </c>
      <c r="E736" s="41">
        <v>0</v>
      </c>
      <c r="F736" s="41" t="e">
        <v>#DIV/0!</v>
      </c>
      <c r="G736" s="41">
        <v>-100</v>
      </c>
      <c r="H736" s="35">
        <v>0</v>
      </c>
      <c r="I736" s="26"/>
      <c r="J736" s="41">
        <v>0</v>
      </c>
      <c r="K736" s="41" t="e">
        <v>#DIV/0!</v>
      </c>
      <c r="L736" s="41">
        <v>-100</v>
      </c>
      <c r="M736" s="41">
        <v>0</v>
      </c>
      <c r="N736" s="26"/>
      <c r="O736" s="41">
        <v>0</v>
      </c>
      <c r="P736" s="41" t="e">
        <v>#DIV/0!</v>
      </c>
      <c r="Q736" s="41">
        <v>-100</v>
      </c>
      <c r="R736" s="41">
        <v>0</v>
      </c>
      <c r="T736" s="41">
        <v>0</v>
      </c>
      <c r="U736" s="41" t="e">
        <v>#DIV/0!</v>
      </c>
      <c r="V736" s="41">
        <v>-100</v>
      </c>
      <c r="W736" s="41">
        <v>0</v>
      </c>
    </row>
    <row r="737" spans="1:23">
      <c r="A737" s="166">
        <f t="shared" si="329"/>
        <v>44556</v>
      </c>
      <c r="B737" s="165">
        <f t="shared" si="329"/>
        <v>44552</v>
      </c>
      <c r="C737" s="186">
        <v>0</v>
      </c>
      <c r="E737" s="41">
        <v>0</v>
      </c>
      <c r="F737" s="41" t="e">
        <v>#DIV/0!</v>
      </c>
      <c r="G737" s="41">
        <v>-100</v>
      </c>
      <c r="H737" s="35">
        <v>0</v>
      </c>
      <c r="I737" s="26"/>
      <c r="J737" s="41">
        <v>0</v>
      </c>
      <c r="K737" s="41" t="e">
        <v>#DIV/0!</v>
      </c>
      <c r="L737" s="41">
        <v>-100</v>
      </c>
      <c r="M737" s="41">
        <v>0</v>
      </c>
      <c r="N737" s="26"/>
      <c r="O737" s="41">
        <v>0</v>
      </c>
      <c r="P737" s="41" t="e">
        <v>#DIV/0!</v>
      </c>
      <c r="Q737" s="41">
        <v>-100</v>
      </c>
      <c r="R737" s="41">
        <v>0</v>
      </c>
      <c r="T737" s="41">
        <v>0</v>
      </c>
      <c r="U737" s="41" t="e">
        <v>#DIV/0!</v>
      </c>
      <c r="V737" s="41">
        <v>-100</v>
      </c>
      <c r="W737" s="41">
        <v>0</v>
      </c>
    </row>
    <row r="738" spans="1:23">
      <c r="A738" s="166">
        <f t="shared" si="329"/>
        <v>44563</v>
      </c>
      <c r="B738" s="165">
        <f t="shared" si="329"/>
        <v>44559</v>
      </c>
      <c r="C738" s="186">
        <v>0</v>
      </c>
      <c r="E738" s="41">
        <v>0</v>
      </c>
      <c r="F738" s="41" t="e">
        <v>#DIV/0!</v>
      </c>
      <c r="G738" s="41">
        <v>-100</v>
      </c>
      <c r="H738" s="35">
        <v>0</v>
      </c>
      <c r="I738" s="26"/>
      <c r="J738" s="41">
        <v>0</v>
      </c>
      <c r="K738" s="41" t="e">
        <v>#DIV/0!</v>
      </c>
      <c r="L738" s="41">
        <v>-100</v>
      </c>
      <c r="M738" s="41">
        <v>0</v>
      </c>
      <c r="N738" s="26"/>
      <c r="O738" s="41">
        <v>0</v>
      </c>
      <c r="P738" s="41" t="e">
        <v>#DIV/0!</v>
      </c>
      <c r="Q738" s="41">
        <v>-100</v>
      </c>
      <c r="R738" s="41">
        <v>0</v>
      </c>
      <c r="T738" s="41">
        <v>0</v>
      </c>
      <c r="U738" s="41" t="e">
        <v>#DIV/0!</v>
      </c>
      <c r="V738" s="41">
        <v>-100</v>
      </c>
      <c r="W738" s="41">
        <v>0</v>
      </c>
    </row>
    <row r="739" spans="1:23">
      <c r="A739" s="166">
        <f t="shared" si="329"/>
        <v>44570</v>
      </c>
      <c r="B739" s="165">
        <f t="shared" si="329"/>
        <v>44566</v>
      </c>
      <c r="C739" s="186">
        <v>0</v>
      </c>
      <c r="E739" s="41">
        <v>0</v>
      </c>
      <c r="F739" s="41">
        <v>0</v>
      </c>
      <c r="G739" s="41">
        <v>0</v>
      </c>
      <c r="H739" s="35">
        <v>0</v>
      </c>
      <c r="I739" s="26"/>
      <c r="J739" s="41">
        <v>0</v>
      </c>
      <c r="K739" s="41">
        <v>0</v>
      </c>
      <c r="L739" s="41">
        <v>0</v>
      </c>
      <c r="M739" s="41">
        <v>0</v>
      </c>
      <c r="N739" s="26"/>
      <c r="O739" s="41">
        <v>0</v>
      </c>
      <c r="P739" s="41">
        <v>0</v>
      </c>
      <c r="Q739" s="41">
        <v>0</v>
      </c>
      <c r="R739" s="41">
        <v>0</v>
      </c>
      <c r="T739" s="41">
        <v>0</v>
      </c>
      <c r="U739" s="41">
        <v>0</v>
      </c>
      <c r="V739" s="41">
        <v>0</v>
      </c>
      <c r="W739" s="41">
        <v>0</v>
      </c>
    </row>
    <row r="740" spans="1:23">
      <c r="A740" s="166">
        <f t="shared" ref="A740:B755" si="330">(A739+7)</f>
        <v>44577</v>
      </c>
      <c r="B740" s="165">
        <f t="shared" si="330"/>
        <v>44573</v>
      </c>
      <c r="C740" s="186">
        <v>0</v>
      </c>
      <c r="E740" s="41">
        <v>0</v>
      </c>
      <c r="F740" s="41">
        <v>0</v>
      </c>
      <c r="G740" s="41">
        <v>0</v>
      </c>
      <c r="H740" s="35">
        <v>0</v>
      </c>
      <c r="I740" s="26"/>
      <c r="J740" s="41">
        <v>0</v>
      </c>
      <c r="K740" s="41">
        <v>0</v>
      </c>
      <c r="L740" s="41">
        <v>0</v>
      </c>
      <c r="M740" s="41">
        <v>0</v>
      </c>
      <c r="N740" s="26"/>
      <c r="O740" s="41">
        <v>0</v>
      </c>
      <c r="P740" s="41">
        <v>0</v>
      </c>
      <c r="Q740" s="41">
        <v>0</v>
      </c>
      <c r="R740" s="41">
        <v>0</v>
      </c>
      <c r="T740" s="41">
        <v>0</v>
      </c>
      <c r="U740" s="41">
        <v>0</v>
      </c>
      <c r="V740" s="41">
        <v>0</v>
      </c>
      <c r="W740" s="41">
        <v>0</v>
      </c>
    </row>
    <row r="741" spans="1:23">
      <c r="A741" s="166">
        <f t="shared" si="330"/>
        <v>44584</v>
      </c>
      <c r="B741" s="165">
        <f t="shared" si="330"/>
        <v>44580</v>
      </c>
      <c r="C741" s="186">
        <v>0</v>
      </c>
      <c r="E741" s="41">
        <v>0</v>
      </c>
      <c r="F741" s="41">
        <v>0</v>
      </c>
      <c r="G741" s="41">
        <v>0</v>
      </c>
      <c r="H741" s="35">
        <v>0</v>
      </c>
      <c r="I741" s="26"/>
      <c r="J741" s="41">
        <v>0</v>
      </c>
      <c r="K741" s="41">
        <v>0</v>
      </c>
      <c r="L741" s="41">
        <v>0</v>
      </c>
      <c r="M741" s="41">
        <v>0</v>
      </c>
      <c r="N741" s="26"/>
      <c r="O741" s="41">
        <v>0</v>
      </c>
      <c r="P741" s="41">
        <v>0</v>
      </c>
      <c r="Q741" s="41">
        <v>0</v>
      </c>
      <c r="R741" s="41">
        <v>0</v>
      </c>
      <c r="T741" s="41">
        <v>0</v>
      </c>
      <c r="U741" s="41">
        <v>0</v>
      </c>
      <c r="V741" s="41">
        <v>0</v>
      </c>
      <c r="W741" s="41">
        <v>0</v>
      </c>
    </row>
    <row r="742" spans="1:23">
      <c r="A742" s="166">
        <f t="shared" si="330"/>
        <v>44591</v>
      </c>
      <c r="B742" s="165">
        <f t="shared" si="330"/>
        <v>44587</v>
      </c>
      <c r="C742" s="186">
        <v>0</v>
      </c>
      <c r="E742" s="41">
        <v>0</v>
      </c>
      <c r="F742" s="41">
        <v>0</v>
      </c>
      <c r="G742" s="41">
        <v>0</v>
      </c>
      <c r="H742" s="35">
        <v>0</v>
      </c>
      <c r="I742" s="26"/>
      <c r="J742" s="41">
        <v>0</v>
      </c>
      <c r="K742" s="41">
        <v>0</v>
      </c>
      <c r="L742" s="41">
        <v>0</v>
      </c>
      <c r="M742" s="41">
        <v>0</v>
      </c>
      <c r="N742" s="26"/>
      <c r="O742" s="41">
        <v>0</v>
      </c>
      <c r="P742" s="41">
        <v>0</v>
      </c>
      <c r="Q742" s="41">
        <v>0</v>
      </c>
      <c r="R742" s="41">
        <v>0</v>
      </c>
      <c r="T742" s="41">
        <v>0</v>
      </c>
      <c r="U742" s="41">
        <v>0</v>
      </c>
      <c r="V742" s="41">
        <v>0</v>
      </c>
      <c r="W742" s="41">
        <v>0</v>
      </c>
    </row>
    <row r="743" spans="1:23">
      <c r="A743" s="166">
        <f t="shared" si="330"/>
        <v>44598</v>
      </c>
      <c r="B743" s="165">
        <f t="shared" si="330"/>
        <v>44594</v>
      </c>
      <c r="C743" s="186">
        <v>0</v>
      </c>
      <c r="E743" s="41">
        <v>0</v>
      </c>
      <c r="F743" s="41">
        <v>0</v>
      </c>
      <c r="G743" s="41">
        <v>0</v>
      </c>
      <c r="H743" s="35">
        <v>0</v>
      </c>
      <c r="I743" s="26"/>
      <c r="J743" s="41">
        <v>0</v>
      </c>
      <c r="K743" s="41">
        <v>0</v>
      </c>
      <c r="L743" s="41">
        <v>0</v>
      </c>
      <c r="M743" s="41">
        <v>0</v>
      </c>
      <c r="N743" s="26"/>
      <c r="O743" s="41">
        <v>0</v>
      </c>
      <c r="P743" s="41">
        <v>0</v>
      </c>
      <c r="Q743" s="41">
        <v>0</v>
      </c>
      <c r="R743" s="41">
        <v>0</v>
      </c>
      <c r="T743" s="41">
        <v>0</v>
      </c>
      <c r="U743" s="41">
        <v>0</v>
      </c>
      <c r="V743" s="41">
        <v>0</v>
      </c>
      <c r="W743" s="41">
        <v>0</v>
      </c>
    </row>
    <row r="744" spans="1:23">
      <c r="A744" s="166">
        <f t="shared" si="330"/>
        <v>44605</v>
      </c>
      <c r="B744" s="165">
        <f t="shared" si="330"/>
        <v>44601</v>
      </c>
      <c r="C744" s="186">
        <v>0</v>
      </c>
      <c r="E744" s="41">
        <v>0</v>
      </c>
      <c r="F744" s="41">
        <v>0</v>
      </c>
      <c r="G744" s="41">
        <v>0</v>
      </c>
      <c r="H744" s="35">
        <v>0</v>
      </c>
      <c r="I744" s="26"/>
      <c r="J744" s="41">
        <v>0</v>
      </c>
      <c r="K744" s="41">
        <v>0</v>
      </c>
      <c r="L744" s="41">
        <v>0</v>
      </c>
      <c r="M744" s="41">
        <v>0</v>
      </c>
      <c r="N744" s="26"/>
      <c r="O744" s="41">
        <v>0</v>
      </c>
      <c r="P744" s="41">
        <v>0</v>
      </c>
      <c r="Q744" s="41">
        <v>0</v>
      </c>
      <c r="R744" s="41">
        <v>0</v>
      </c>
      <c r="T744" s="41">
        <v>0</v>
      </c>
      <c r="U744" s="41">
        <v>0</v>
      </c>
      <c r="V744" s="41">
        <v>0</v>
      </c>
      <c r="W744" s="41">
        <v>0</v>
      </c>
    </row>
    <row r="745" spans="1:23">
      <c r="A745" s="166">
        <f t="shared" si="330"/>
        <v>44612</v>
      </c>
      <c r="B745" s="165">
        <f t="shared" si="330"/>
        <v>44608</v>
      </c>
      <c r="C745" s="186">
        <v>0</v>
      </c>
      <c r="E745" s="41">
        <v>0</v>
      </c>
      <c r="F745" s="41">
        <v>0</v>
      </c>
      <c r="G745" s="41">
        <v>0</v>
      </c>
      <c r="H745" s="35">
        <v>0</v>
      </c>
      <c r="I745" s="26"/>
      <c r="J745" s="41">
        <v>0</v>
      </c>
      <c r="K745" s="41">
        <v>0</v>
      </c>
      <c r="L745" s="41">
        <v>0</v>
      </c>
      <c r="M745" s="41">
        <v>0</v>
      </c>
      <c r="N745" s="26"/>
      <c r="O745" s="41">
        <v>0</v>
      </c>
      <c r="P745" s="41">
        <v>0</v>
      </c>
      <c r="Q745" s="41">
        <v>0</v>
      </c>
      <c r="R745" s="41">
        <v>0</v>
      </c>
      <c r="T745" s="41">
        <v>0</v>
      </c>
      <c r="U745" s="41">
        <v>0</v>
      </c>
      <c r="V745" s="41">
        <v>0</v>
      </c>
      <c r="W745" s="41">
        <v>0</v>
      </c>
    </row>
    <row r="746" spans="1:23">
      <c r="A746" s="166">
        <f t="shared" si="330"/>
        <v>44619</v>
      </c>
      <c r="B746" s="165">
        <f t="shared" si="330"/>
        <v>44615</v>
      </c>
      <c r="C746" s="186">
        <v>0</v>
      </c>
      <c r="E746" s="41">
        <v>0</v>
      </c>
      <c r="F746" s="41">
        <v>0</v>
      </c>
      <c r="G746" s="41">
        <v>0</v>
      </c>
      <c r="H746" s="35">
        <v>0</v>
      </c>
      <c r="I746" s="26"/>
      <c r="J746" s="41">
        <v>0</v>
      </c>
      <c r="K746" s="41">
        <v>0</v>
      </c>
      <c r="L746" s="41">
        <v>0</v>
      </c>
      <c r="M746" s="41">
        <v>0</v>
      </c>
      <c r="N746" s="26"/>
      <c r="O746" s="41">
        <v>0</v>
      </c>
      <c r="P746" s="41">
        <v>0</v>
      </c>
      <c r="Q746" s="41">
        <v>0</v>
      </c>
      <c r="R746" s="41">
        <v>0</v>
      </c>
      <c r="T746" s="41">
        <v>0</v>
      </c>
      <c r="U746" s="41">
        <v>0</v>
      </c>
      <c r="V746" s="41">
        <v>0</v>
      </c>
      <c r="W746" s="41">
        <v>0</v>
      </c>
    </row>
    <row r="747" spans="1:23">
      <c r="A747" s="166">
        <f t="shared" si="330"/>
        <v>44626</v>
      </c>
      <c r="B747" s="165">
        <f t="shared" si="330"/>
        <v>44622</v>
      </c>
      <c r="C747" s="186">
        <v>0</v>
      </c>
      <c r="E747" s="41">
        <v>0</v>
      </c>
      <c r="F747" s="41">
        <v>0</v>
      </c>
      <c r="G747" s="41">
        <v>0</v>
      </c>
      <c r="H747" s="35">
        <v>0</v>
      </c>
      <c r="I747" s="26"/>
      <c r="J747" s="41">
        <v>0</v>
      </c>
      <c r="K747" s="41">
        <v>0</v>
      </c>
      <c r="L747" s="41">
        <v>0</v>
      </c>
      <c r="M747" s="41">
        <v>0</v>
      </c>
      <c r="N747" s="26"/>
      <c r="O747" s="41">
        <v>0</v>
      </c>
      <c r="P747" s="41">
        <v>0</v>
      </c>
      <c r="Q747" s="41">
        <v>0</v>
      </c>
      <c r="R747" s="41">
        <v>0</v>
      </c>
      <c r="T747" s="41">
        <v>0</v>
      </c>
      <c r="U747" s="41">
        <v>0</v>
      </c>
      <c r="V747" s="41">
        <v>0</v>
      </c>
      <c r="W747" s="41">
        <v>0</v>
      </c>
    </row>
    <row r="748" spans="1:23">
      <c r="A748" s="166">
        <f t="shared" si="330"/>
        <v>44633</v>
      </c>
      <c r="B748" s="165">
        <f t="shared" si="330"/>
        <v>44629</v>
      </c>
      <c r="C748" s="186">
        <v>0</v>
      </c>
      <c r="E748" s="41">
        <v>0</v>
      </c>
      <c r="F748" s="41">
        <v>0</v>
      </c>
      <c r="G748" s="41">
        <v>0</v>
      </c>
      <c r="H748" s="35">
        <v>0</v>
      </c>
      <c r="I748" s="26"/>
      <c r="J748" s="41">
        <v>0</v>
      </c>
      <c r="K748" s="41">
        <v>0</v>
      </c>
      <c r="L748" s="41">
        <v>0</v>
      </c>
      <c r="M748" s="41">
        <v>0</v>
      </c>
      <c r="N748" s="26"/>
      <c r="O748" s="41">
        <v>0</v>
      </c>
      <c r="P748" s="41">
        <v>0</v>
      </c>
      <c r="Q748" s="41">
        <v>0</v>
      </c>
      <c r="R748" s="41">
        <v>0</v>
      </c>
      <c r="T748" s="41">
        <v>0</v>
      </c>
      <c r="U748" s="41">
        <v>0</v>
      </c>
      <c r="V748" s="41">
        <v>0</v>
      </c>
      <c r="W748" s="41">
        <v>0</v>
      </c>
    </row>
    <row r="749" spans="1:23">
      <c r="A749" s="166">
        <f t="shared" si="330"/>
        <v>44640</v>
      </c>
      <c r="B749" s="165">
        <f t="shared" si="330"/>
        <v>44636</v>
      </c>
      <c r="C749" s="186">
        <v>0</v>
      </c>
      <c r="E749" s="41">
        <v>0</v>
      </c>
      <c r="F749" s="41">
        <v>0</v>
      </c>
      <c r="G749" s="41">
        <v>0</v>
      </c>
      <c r="H749" s="35">
        <v>0</v>
      </c>
      <c r="I749" s="26"/>
      <c r="J749" s="41">
        <v>0</v>
      </c>
      <c r="K749" s="41">
        <v>0</v>
      </c>
      <c r="L749" s="41">
        <v>0</v>
      </c>
      <c r="M749" s="41">
        <v>0</v>
      </c>
      <c r="N749" s="26"/>
      <c r="O749" s="41">
        <v>0</v>
      </c>
      <c r="P749" s="41">
        <v>0</v>
      </c>
      <c r="Q749" s="41">
        <v>0</v>
      </c>
      <c r="R749" s="41">
        <v>0</v>
      </c>
      <c r="T749" s="41">
        <v>0</v>
      </c>
      <c r="U749" s="41">
        <v>0</v>
      </c>
      <c r="V749" s="41">
        <v>0</v>
      </c>
      <c r="W749" s="41">
        <v>0</v>
      </c>
    </row>
    <row r="750" spans="1:23">
      <c r="A750" s="166">
        <f t="shared" si="330"/>
        <v>44647</v>
      </c>
      <c r="B750" s="165">
        <f t="shared" si="330"/>
        <v>44643</v>
      </c>
      <c r="C750" s="186">
        <v>0</v>
      </c>
      <c r="E750" s="41">
        <v>0</v>
      </c>
      <c r="F750" s="41">
        <v>0</v>
      </c>
      <c r="G750" s="41">
        <v>0</v>
      </c>
      <c r="H750" s="35">
        <v>0</v>
      </c>
      <c r="I750" s="26"/>
      <c r="J750" s="41">
        <v>0</v>
      </c>
      <c r="K750" s="41">
        <v>0</v>
      </c>
      <c r="L750" s="41">
        <v>0</v>
      </c>
      <c r="M750" s="41">
        <v>0</v>
      </c>
      <c r="N750" s="26"/>
      <c r="O750" s="41">
        <v>0</v>
      </c>
      <c r="P750" s="41">
        <v>0</v>
      </c>
      <c r="Q750" s="41">
        <v>0</v>
      </c>
      <c r="R750" s="41">
        <v>0</v>
      </c>
      <c r="T750" s="41">
        <v>0</v>
      </c>
      <c r="U750" s="41">
        <v>0</v>
      </c>
      <c r="V750" s="41">
        <v>0</v>
      </c>
      <c r="W750" s="41">
        <v>0</v>
      </c>
    </row>
    <row r="751" spans="1:23">
      <c r="A751" s="166">
        <f t="shared" si="330"/>
        <v>44654</v>
      </c>
      <c r="B751" s="165">
        <f t="shared" si="330"/>
        <v>44650</v>
      </c>
      <c r="C751" s="186">
        <v>0</v>
      </c>
      <c r="E751" s="41">
        <v>0</v>
      </c>
      <c r="F751" s="41">
        <v>0</v>
      </c>
      <c r="G751" s="41">
        <v>0</v>
      </c>
      <c r="H751" s="35">
        <v>0</v>
      </c>
      <c r="I751" s="26"/>
      <c r="J751" s="41">
        <v>0</v>
      </c>
      <c r="K751" s="41">
        <v>0</v>
      </c>
      <c r="L751" s="41">
        <v>0</v>
      </c>
      <c r="M751" s="41">
        <v>0</v>
      </c>
      <c r="N751" s="26"/>
      <c r="O751" s="41">
        <v>0</v>
      </c>
      <c r="P751" s="41">
        <v>0</v>
      </c>
      <c r="Q751" s="41">
        <v>0</v>
      </c>
      <c r="R751" s="41">
        <v>0</v>
      </c>
      <c r="T751" s="41">
        <v>0</v>
      </c>
      <c r="U751" s="41">
        <v>0</v>
      </c>
      <c r="V751" s="41">
        <v>0</v>
      </c>
      <c r="W751" s="41">
        <v>0</v>
      </c>
    </row>
    <row r="752" spans="1:23">
      <c r="A752" s="166">
        <f t="shared" si="330"/>
        <v>44661</v>
      </c>
      <c r="B752" s="165">
        <f t="shared" si="330"/>
        <v>44657</v>
      </c>
      <c r="C752" s="186">
        <v>0</v>
      </c>
      <c r="E752" s="41">
        <v>0</v>
      </c>
      <c r="F752" s="41">
        <v>0</v>
      </c>
      <c r="G752" s="41">
        <v>0</v>
      </c>
      <c r="H752" s="35">
        <v>0</v>
      </c>
      <c r="I752" s="26"/>
      <c r="J752" s="41">
        <v>0</v>
      </c>
      <c r="K752" s="41">
        <v>0</v>
      </c>
      <c r="L752" s="41">
        <v>0</v>
      </c>
      <c r="M752" s="41">
        <v>0</v>
      </c>
      <c r="N752" s="26"/>
      <c r="O752" s="41">
        <v>0</v>
      </c>
      <c r="P752" s="41">
        <v>0</v>
      </c>
      <c r="Q752" s="41">
        <v>0</v>
      </c>
      <c r="R752" s="41">
        <v>0</v>
      </c>
      <c r="T752" s="41">
        <v>0</v>
      </c>
      <c r="U752" s="41">
        <v>0</v>
      </c>
      <c r="V752" s="41">
        <v>0</v>
      </c>
      <c r="W752" s="41">
        <v>0</v>
      </c>
    </row>
    <row r="753" spans="1:23">
      <c r="A753" s="166">
        <f t="shared" si="330"/>
        <v>44668</v>
      </c>
      <c r="B753" s="165">
        <f t="shared" si="330"/>
        <v>44664</v>
      </c>
      <c r="C753" s="186">
        <v>0</v>
      </c>
      <c r="E753" s="41">
        <v>0</v>
      </c>
      <c r="F753" s="41">
        <v>0</v>
      </c>
      <c r="G753" s="41">
        <v>0</v>
      </c>
      <c r="H753" s="35">
        <v>0</v>
      </c>
      <c r="I753" s="26"/>
      <c r="J753" s="41">
        <v>0</v>
      </c>
      <c r="K753" s="41">
        <v>0</v>
      </c>
      <c r="L753" s="41">
        <v>0</v>
      </c>
      <c r="M753" s="41">
        <v>0</v>
      </c>
      <c r="N753" s="26"/>
      <c r="O753" s="41">
        <v>0</v>
      </c>
      <c r="P753" s="41">
        <v>0</v>
      </c>
      <c r="Q753" s="41">
        <v>0</v>
      </c>
      <c r="R753" s="41">
        <v>0</v>
      </c>
      <c r="T753" s="41">
        <v>0</v>
      </c>
      <c r="U753" s="41">
        <v>0</v>
      </c>
      <c r="V753" s="41">
        <v>0</v>
      </c>
      <c r="W753" s="41">
        <v>0</v>
      </c>
    </row>
    <row r="754" spans="1:23">
      <c r="A754" s="166">
        <f t="shared" si="330"/>
        <v>44675</v>
      </c>
      <c r="B754" s="165">
        <f t="shared" si="330"/>
        <v>44671</v>
      </c>
      <c r="C754" s="186">
        <v>0</v>
      </c>
      <c r="E754" s="41">
        <v>0</v>
      </c>
      <c r="F754" s="41">
        <v>0</v>
      </c>
      <c r="G754" s="41">
        <v>0</v>
      </c>
      <c r="H754" s="35">
        <v>0</v>
      </c>
      <c r="I754" s="26"/>
      <c r="J754" s="41">
        <v>0</v>
      </c>
      <c r="K754" s="41">
        <v>0</v>
      </c>
      <c r="L754" s="41">
        <v>0</v>
      </c>
      <c r="M754" s="41">
        <v>0</v>
      </c>
      <c r="N754" s="26"/>
      <c r="O754" s="41">
        <v>0</v>
      </c>
      <c r="P754" s="41">
        <v>0</v>
      </c>
      <c r="Q754" s="41">
        <v>0</v>
      </c>
      <c r="R754" s="41">
        <v>0</v>
      </c>
      <c r="T754" s="41">
        <v>0</v>
      </c>
      <c r="U754" s="41">
        <v>0</v>
      </c>
      <c r="V754" s="41">
        <v>0</v>
      </c>
      <c r="W754" s="41">
        <v>0</v>
      </c>
    </row>
    <row r="755" spans="1:23">
      <c r="A755" s="166">
        <f t="shared" si="330"/>
        <v>44682</v>
      </c>
      <c r="B755" s="165">
        <f t="shared" si="330"/>
        <v>44678</v>
      </c>
      <c r="C755" s="186">
        <v>0</v>
      </c>
      <c r="E755" s="41">
        <v>0</v>
      </c>
      <c r="F755" s="41">
        <v>0</v>
      </c>
      <c r="G755" s="41">
        <v>0</v>
      </c>
      <c r="H755" s="35">
        <v>0</v>
      </c>
      <c r="I755" s="26"/>
      <c r="J755" s="41">
        <v>0</v>
      </c>
      <c r="K755" s="41">
        <v>0</v>
      </c>
      <c r="L755" s="41">
        <v>0</v>
      </c>
      <c r="M755" s="41">
        <v>0</v>
      </c>
      <c r="N755" s="26"/>
      <c r="O755" s="41">
        <v>0</v>
      </c>
      <c r="P755" s="41">
        <v>0</v>
      </c>
      <c r="Q755" s="41">
        <v>0</v>
      </c>
      <c r="R755" s="41">
        <v>0</v>
      </c>
      <c r="T755" s="41">
        <v>0</v>
      </c>
      <c r="U755" s="41">
        <v>0</v>
      </c>
      <c r="V755" s="41">
        <v>0</v>
      </c>
      <c r="W755" s="41">
        <v>0</v>
      </c>
    </row>
    <row r="756" spans="1:23">
      <c r="A756" s="166">
        <f t="shared" ref="A756:B771" si="331">(A755+7)</f>
        <v>44689</v>
      </c>
      <c r="B756" s="165">
        <f t="shared" si="331"/>
        <v>44685</v>
      </c>
      <c r="C756" s="186">
        <v>0</v>
      </c>
      <c r="E756" s="41">
        <v>0</v>
      </c>
      <c r="F756" s="41">
        <v>0</v>
      </c>
      <c r="G756" s="41">
        <v>0</v>
      </c>
      <c r="H756" s="35">
        <v>0</v>
      </c>
      <c r="I756" s="26"/>
      <c r="J756" s="41">
        <v>0</v>
      </c>
      <c r="K756" s="41">
        <v>0</v>
      </c>
      <c r="L756" s="41">
        <v>0</v>
      </c>
      <c r="M756" s="41">
        <v>0</v>
      </c>
      <c r="N756" s="26"/>
      <c r="O756" s="41">
        <v>0</v>
      </c>
      <c r="P756" s="41">
        <v>0</v>
      </c>
      <c r="Q756" s="41">
        <v>0</v>
      </c>
      <c r="R756" s="41">
        <v>0</v>
      </c>
      <c r="T756" s="41">
        <v>0</v>
      </c>
      <c r="U756" s="41">
        <v>0</v>
      </c>
      <c r="V756" s="41">
        <v>0</v>
      </c>
      <c r="W756" s="41">
        <v>0</v>
      </c>
    </row>
    <row r="757" spans="1:23">
      <c r="A757" s="166">
        <f t="shared" si="331"/>
        <v>44696</v>
      </c>
      <c r="B757" s="165">
        <f t="shared" si="331"/>
        <v>44692</v>
      </c>
      <c r="C757" s="186">
        <v>0</v>
      </c>
      <c r="E757" s="41">
        <v>0</v>
      </c>
      <c r="F757" s="41">
        <v>0</v>
      </c>
      <c r="G757" s="41">
        <v>0</v>
      </c>
      <c r="H757" s="35">
        <v>0</v>
      </c>
      <c r="I757" s="26"/>
      <c r="J757" s="41">
        <v>0</v>
      </c>
      <c r="K757" s="41">
        <v>0</v>
      </c>
      <c r="L757" s="41">
        <v>0</v>
      </c>
      <c r="M757" s="41">
        <v>0</v>
      </c>
      <c r="N757" s="26"/>
      <c r="O757" s="41">
        <v>0</v>
      </c>
      <c r="P757" s="41">
        <v>0</v>
      </c>
      <c r="Q757" s="41">
        <v>0</v>
      </c>
      <c r="R757" s="41">
        <v>0</v>
      </c>
      <c r="T757" s="41">
        <v>0</v>
      </c>
      <c r="U757" s="41">
        <v>0</v>
      </c>
      <c r="V757" s="41">
        <v>0</v>
      </c>
      <c r="W757" s="41">
        <v>0</v>
      </c>
    </row>
    <row r="758" spans="1:23">
      <c r="A758" s="166">
        <f t="shared" si="331"/>
        <v>44703</v>
      </c>
      <c r="B758" s="165">
        <f t="shared" si="331"/>
        <v>44699</v>
      </c>
      <c r="C758" s="186">
        <v>0</v>
      </c>
      <c r="E758" s="41">
        <v>0</v>
      </c>
      <c r="F758" s="41">
        <v>0</v>
      </c>
      <c r="G758" s="41">
        <v>0</v>
      </c>
      <c r="H758" s="35">
        <v>0</v>
      </c>
      <c r="I758" s="26"/>
      <c r="J758" s="41">
        <v>0</v>
      </c>
      <c r="K758" s="41">
        <v>0</v>
      </c>
      <c r="L758" s="41">
        <v>0</v>
      </c>
      <c r="M758" s="41">
        <v>0</v>
      </c>
      <c r="N758" s="26"/>
      <c r="O758" s="41">
        <v>0</v>
      </c>
      <c r="P758" s="41">
        <v>0</v>
      </c>
      <c r="Q758" s="41">
        <v>0</v>
      </c>
      <c r="R758" s="41">
        <v>0</v>
      </c>
      <c r="T758" s="41">
        <v>0</v>
      </c>
      <c r="U758" s="41">
        <v>0</v>
      </c>
      <c r="V758" s="41">
        <v>0</v>
      </c>
      <c r="W758" s="41">
        <v>0</v>
      </c>
    </row>
    <row r="759" spans="1:23">
      <c r="A759" s="166">
        <f t="shared" si="331"/>
        <v>44710</v>
      </c>
      <c r="B759" s="165">
        <f t="shared" si="331"/>
        <v>44706</v>
      </c>
      <c r="C759" s="186">
        <v>0</v>
      </c>
      <c r="E759" s="41">
        <v>0</v>
      </c>
      <c r="F759" s="41">
        <v>0</v>
      </c>
      <c r="G759" s="41">
        <v>0</v>
      </c>
      <c r="H759" s="35">
        <v>0</v>
      </c>
      <c r="I759" s="26"/>
      <c r="J759" s="41">
        <v>0</v>
      </c>
      <c r="K759" s="41">
        <v>0</v>
      </c>
      <c r="L759" s="41">
        <v>0</v>
      </c>
      <c r="M759" s="41">
        <v>0</v>
      </c>
      <c r="N759" s="26"/>
      <c r="O759" s="41">
        <v>0</v>
      </c>
      <c r="P759" s="41">
        <v>0</v>
      </c>
      <c r="Q759" s="41">
        <v>0</v>
      </c>
      <c r="R759" s="41">
        <v>0</v>
      </c>
      <c r="T759" s="41">
        <v>0</v>
      </c>
      <c r="U759" s="41">
        <v>0</v>
      </c>
      <c r="V759" s="41">
        <v>0</v>
      </c>
      <c r="W759" s="41">
        <v>0</v>
      </c>
    </row>
    <row r="760" spans="1:23">
      <c r="A760" s="166">
        <f t="shared" si="331"/>
        <v>44717</v>
      </c>
      <c r="B760" s="165">
        <f t="shared" si="331"/>
        <v>44713</v>
      </c>
      <c r="C760" s="186">
        <v>0</v>
      </c>
      <c r="E760" s="41">
        <v>0</v>
      </c>
      <c r="F760" s="41">
        <v>0</v>
      </c>
      <c r="G760" s="41">
        <v>0</v>
      </c>
      <c r="H760" s="35">
        <v>0</v>
      </c>
      <c r="I760" s="26"/>
      <c r="J760" s="41">
        <v>0</v>
      </c>
      <c r="K760" s="41">
        <v>0</v>
      </c>
      <c r="L760" s="41">
        <v>0</v>
      </c>
      <c r="M760" s="41">
        <v>0</v>
      </c>
      <c r="N760" s="26"/>
      <c r="O760" s="41">
        <v>0</v>
      </c>
      <c r="P760" s="41">
        <v>0</v>
      </c>
      <c r="Q760" s="41">
        <v>0</v>
      </c>
      <c r="R760" s="41">
        <v>0</v>
      </c>
      <c r="T760" s="41">
        <v>0</v>
      </c>
      <c r="U760" s="41">
        <v>0</v>
      </c>
      <c r="V760" s="41">
        <v>0</v>
      </c>
      <c r="W760" s="41">
        <v>0</v>
      </c>
    </row>
    <row r="761" spans="1:23">
      <c r="A761" s="166">
        <f t="shared" si="331"/>
        <v>44724</v>
      </c>
      <c r="B761" s="165">
        <f t="shared" si="331"/>
        <v>44720</v>
      </c>
      <c r="C761" s="186">
        <v>0</v>
      </c>
      <c r="E761" s="41">
        <v>0</v>
      </c>
      <c r="F761" s="41">
        <v>0</v>
      </c>
      <c r="G761" s="41">
        <v>0</v>
      </c>
      <c r="H761" s="35">
        <v>0</v>
      </c>
      <c r="I761" s="26"/>
      <c r="J761" s="41">
        <v>0</v>
      </c>
      <c r="K761" s="41">
        <v>0</v>
      </c>
      <c r="L761" s="41">
        <v>0</v>
      </c>
      <c r="M761" s="41">
        <v>0</v>
      </c>
      <c r="N761" s="26"/>
      <c r="O761" s="41">
        <v>0</v>
      </c>
      <c r="P761" s="41">
        <v>0</v>
      </c>
      <c r="Q761" s="41">
        <v>0</v>
      </c>
      <c r="R761" s="41">
        <v>0</v>
      </c>
      <c r="T761" s="41">
        <v>0</v>
      </c>
      <c r="U761" s="41">
        <v>0</v>
      </c>
      <c r="V761" s="41">
        <v>0</v>
      </c>
      <c r="W761" s="41">
        <v>0</v>
      </c>
    </row>
    <row r="762" spans="1:23">
      <c r="A762" s="166">
        <f t="shared" si="331"/>
        <v>44731</v>
      </c>
      <c r="B762" s="165">
        <f t="shared" si="331"/>
        <v>44727</v>
      </c>
      <c r="C762" s="186">
        <v>0</v>
      </c>
      <c r="E762" s="41">
        <v>0</v>
      </c>
      <c r="F762" s="41">
        <v>0</v>
      </c>
      <c r="G762" s="41">
        <v>0</v>
      </c>
      <c r="H762" s="35">
        <v>0</v>
      </c>
      <c r="I762" s="26"/>
      <c r="J762" s="41">
        <v>0</v>
      </c>
      <c r="K762" s="41">
        <v>0</v>
      </c>
      <c r="L762" s="41">
        <v>0</v>
      </c>
      <c r="M762" s="41">
        <v>0</v>
      </c>
      <c r="N762" s="26"/>
      <c r="O762" s="41">
        <v>0</v>
      </c>
      <c r="P762" s="41">
        <v>0</v>
      </c>
      <c r="Q762" s="41">
        <v>0</v>
      </c>
      <c r="R762" s="41">
        <v>0</v>
      </c>
      <c r="T762" s="41">
        <v>0</v>
      </c>
      <c r="U762" s="41">
        <v>0</v>
      </c>
      <c r="V762" s="41">
        <v>0</v>
      </c>
      <c r="W762" s="41">
        <v>0</v>
      </c>
    </row>
    <row r="763" spans="1:23">
      <c r="A763" s="166">
        <f t="shared" si="331"/>
        <v>44738</v>
      </c>
      <c r="B763" s="165">
        <f t="shared" si="331"/>
        <v>44734</v>
      </c>
      <c r="C763" s="186">
        <v>0</v>
      </c>
      <c r="E763" s="41">
        <v>0</v>
      </c>
      <c r="F763" s="41">
        <v>0</v>
      </c>
      <c r="G763" s="41">
        <v>0</v>
      </c>
      <c r="H763" s="35">
        <v>0</v>
      </c>
      <c r="I763" s="26"/>
      <c r="J763" s="41">
        <v>0</v>
      </c>
      <c r="K763" s="41">
        <v>0</v>
      </c>
      <c r="L763" s="41">
        <v>0</v>
      </c>
      <c r="M763" s="41">
        <v>0</v>
      </c>
      <c r="N763" s="26"/>
      <c r="O763" s="41">
        <v>0</v>
      </c>
      <c r="P763" s="41">
        <v>0</v>
      </c>
      <c r="Q763" s="41">
        <v>0</v>
      </c>
      <c r="R763" s="41">
        <v>0</v>
      </c>
      <c r="T763" s="41">
        <v>0</v>
      </c>
      <c r="U763" s="41">
        <v>0</v>
      </c>
      <c r="V763" s="41">
        <v>0</v>
      </c>
      <c r="W763" s="41">
        <v>0</v>
      </c>
    </row>
    <row r="764" spans="1:23">
      <c r="A764" s="166">
        <f t="shared" si="331"/>
        <v>44745</v>
      </c>
      <c r="B764" s="165">
        <f t="shared" si="331"/>
        <v>44741</v>
      </c>
      <c r="C764" s="186">
        <v>0</v>
      </c>
      <c r="E764" s="41">
        <v>0</v>
      </c>
      <c r="F764" s="41">
        <v>0</v>
      </c>
      <c r="G764" s="41">
        <v>0</v>
      </c>
      <c r="H764" s="35">
        <v>0</v>
      </c>
      <c r="I764" s="26"/>
      <c r="J764" s="41">
        <v>0</v>
      </c>
      <c r="K764" s="41">
        <v>0</v>
      </c>
      <c r="L764" s="41">
        <v>0</v>
      </c>
      <c r="M764" s="41">
        <v>0</v>
      </c>
      <c r="N764" s="26"/>
      <c r="O764" s="41">
        <v>0</v>
      </c>
      <c r="P764" s="41">
        <v>0</v>
      </c>
      <c r="Q764" s="41">
        <v>0</v>
      </c>
      <c r="R764" s="41">
        <v>0</v>
      </c>
      <c r="T764" s="41">
        <v>0</v>
      </c>
      <c r="U764" s="41">
        <v>0</v>
      </c>
      <c r="V764" s="41">
        <v>0</v>
      </c>
      <c r="W764" s="41">
        <v>0</v>
      </c>
    </row>
    <row r="765" spans="1:23">
      <c r="A765" s="166">
        <f t="shared" si="331"/>
        <v>44752</v>
      </c>
      <c r="B765" s="165">
        <f t="shared" si="331"/>
        <v>44748</v>
      </c>
      <c r="C765" s="186">
        <v>0</v>
      </c>
      <c r="E765" s="41">
        <v>0</v>
      </c>
      <c r="F765" s="41">
        <v>0</v>
      </c>
      <c r="G765" s="41">
        <v>0</v>
      </c>
      <c r="H765" s="35">
        <v>0</v>
      </c>
      <c r="I765" s="26"/>
      <c r="J765" s="41">
        <v>0</v>
      </c>
      <c r="K765" s="41">
        <v>0</v>
      </c>
      <c r="L765" s="41">
        <v>0</v>
      </c>
      <c r="M765" s="41">
        <v>0</v>
      </c>
      <c r="N765" s="26"/>
      <c r="O765" s="41">
        <v>0</v>
      </c>
      <c r="P765" s="41">
        <v>0</v>
      </c>
      <c r="Q765" s="41">
        <v>0</v>
      </c>
      <c r="R765" s="41">
        <v>0</v>
      </c>
      <c r="T765" s="41">
        <v>0</v>
      </c>
      <c r="U765" s="41">
        <v>0</v>
      </c>
      <c r="V765" s="41">
        <v>0</v>
      </c>
      <c r="W765" s="41">
        <v>0</v>
      </c>
    </row>
    <row r="766" spans="1:23">
      <c r="A766" s="166">
        <f t="shared" si="331"/>
        <v>44759</v>
      </c>
      <c r="B766" s="165">
        <f t="shared" si="331"/>
        <v>44755</v>
      </c>
      <c r="C766" s="186">
        <v>0</v>
      </c>
      <c r="E766" s="41">
        <v>0</v>
      </c>
      <c r="F766" s="41">
        <v>0</v>
      </c>
      <c r="G766" s="41">
        <v>0</v>
      </c>
      <c r="H766" s="35">
        <v>0</v>
      </c>
      <c r="I766" s="26"/>
      <c r="J766" s="41">
        <v>0</v>
      </c>
      <c r="K766" s="41">
        <v>0</v>
      </c>
      <c r="L766" s="41">
        <v>0</v>
      </c>
      <c r="M766" s="41">
        <v>0</v>
      </c>
      <c r="N766" s="26"/>
      <c r="O766" s="41">
        <v>0</v>
      </c>
      <c r="P766" s="41">
        <v>0</v>
      </c>
      <c r="Q766" s="41">
        <v>0</v>
      </c>
      <c r="R766" s="41">
        <v>0</v>
      </c>
      <c r="T766" s="41">
        <v>0</v>
      </c>
      <c r="U766" s="41">
        <v>0</v>
      </c>
      <c r="V766" s="41">
        <v>0</v>
      </c>
      <c r="W766" s="41">
        <v>0</v>
      </c>
    </row>
    <row r="767" spans="1:23">
      <c r="A767" s="166">
        <f t="shared" si="331"/>
        <v>44766</v>
      </c>
      <c r="B767" s="165">
        <f t="shared" si="331"/>
        <v>44762</v>
      </c>
      <c r="C767" s="186">
        <v>0</v>
      </c>
      <c r="E767" s="41">
        <v>0</v>
      </c>
      <c r="F767" s="41">
        <v>0</v>
      </c>
      <c r="G767" s="41">
        <v>0</v>
      </c>
      <c r="H767" s="35">
        <v>0</v>
      </c>
      <c r="I767" s="26"/>
      <c r="J767" s="41">
        <v>0</v>
      </c>
      <c r="K767" s="41">
        <v>0</v>
      </c>
      <c r="L767" s="41">
        <v>0</v>
      </c>
      <c r="M767" s="41">
        <v>0</v>
      </c>
      <c r="N767" s="26"/>
      <c r="O767" s="41">
        <v>0</v>
      </c>
      <c r="P767" s="41">
        <v>0</v>
      </c>
      <c r="Q767" s="41">
        <v>0</v>
      </c>
      <c r="R767" s="41">
        <v>0</v>
      </c>
      <c r="T767" s="41">
        <v>0</v>
      </c>
      <c r="U767" s="41">
        <v>0</v>
      </c>
      <c r="V767" s="41">
        <v>0</v>
      </c>
      <c r="W767" s="41">
        <v>0</v>
      </c>
    </row>
    <row r="768" spans="1:23">
      <c r="A768" s="166">
        <f t="shared" si="331"/>
        <v>44773</v>
      </c>
      <c r="B768" s="165">
        <f t="shared" si="331"/>
        <v>44769</v>
      </c>
      <c r="C768" s="186">
        <v>0</v>
      </c>
      <c r="E768" s="41">
        <v>0</v>
      </c>
      <c r="F768" s="41">
        <v>0</v>
      </c>
      <c r="G768" s="41">
        <v>0</v>
      </c>
      <c r="H768" s="35">
        <v>0</v>
      </c>
      <c r="I768" s="26"/>
      <c r="J768" s="41">
        <v>0</v>
      </c>
      <c r="K768" s="41">
        <v>0</v>
      </c>
      <c r="L768" s="41">
        <v>0</v>
      </c>
      <c r="M768" s="41">
        <v>0</v>
      </c>
      <c r="N768" s="26"/>
      <c r="O768" s="41">
        <v>0</v>
      </c>
      <c r="P768" s="41">
        <v>0</v>
      </c>
      <c r="Q768" s="41">
        <v>0</v>
      </c>
      <c r="R768" s="41">
        <v>0</v>
      </c>
      <c r="T768" s="41">
        <v>0</v>
      </c>
      <c r="U768" s="41">
        <v>0</v>
      </c>
      <c r="V768" s="41">
        <v>0</v>
      </c>
      <c r="W768" s="41">
        <v>0</v>
      </c>
    </row>
    <row r="769" spans="1:23">
      <c r="A769" s="166">
        <f t="shared" si="331"/>
        <v>44780</v>
      </c>
      <c r="B769" s="165">
        <f t="shared" si="331"/>
        <v>44776</v>
      </c>
      <c r="C769" s="186">
        <v>0</v>
      </c>
      <c r="E769" s="41">
        <v>0</v>
      </c>
      <c r="F769" s="41">
        <v>0</v>
      </c>
      <c r="G769" s="41">
        <v>0</v>
      </c>
      <c r="H769" s="35">
        <v>0</v>
      </c>
      <c r="I769" s="26"/>
      <c r="J769" s="41">
        <v>0</v>
      </c>
      <c r="K769" s="41">
        <v>0</v>
      </c>
      <c r="L769" s="41">
        <v>0</v>
      </c>
      <c r="M769" s="41">
        <v>0</v>
      </c>
      <c r="N769" s="26"/>
      <c r="O769" s="41">
        <v>0</v>
      </c>
      <c r="P769" s="41">
        <v>0</v>
      </c>
      <c r="Q769" s="41">
        <v>0</v>
      </c>
      <c r="R769" s="41">
        <v>0</v>
      </c>
      <c r="T769" s="41">
        <v>0</v>
      </c>
      <c r="U769" s="41">
        <v>0</v>
      </c>
      <c r="V769" s="41">
        <v>0</v>
      </c>
      <c r="W769" s="41">
        <v>0</v>
      </c>
    </row>
    <row r="770" spans="1:23">
      <c r="A770" s="166">
        <f t="shared" si="331"/>
        <v>44787</v>
      </c>
      <c r="B770" s="165">
        <f t="shared" si="331"/>
        <v>44783</v>
      </c>
      <c r="C770" s="186">
        <v>0</v>
      </c>
      <c r="E770" s="41">
        <v>0</v>
      </c>
      <c r="F770" s="41">
        <v>0</v>
      </c>
      <c r="G770" s="41">
        <v>0</v>
      </c>
      <c r="H770" s="35">
        <v>0</v>
      </c>
      <c r="I770" s="26"/>
      <c r="J770" s="41">
        <v>0</v>
      </c>
      <c r="K770" s="41">
        <v>0</v>
      </c>
      <c r="L770" s="41">
        <v>0</v>
      </c>
      <c r="M770" s="41">
        <v>0</v>
      </c>
      <c r="N770" s="26"/>
      <c r="O770" s="41">
        <v>0</v>
      </c>
      <c r="P770" s="41">
        <v>0</v>
      </c>
      <c r="Q770" s="41">
        <v>0</v>
      </c>
      <c r="R770" s="41">
        <v>0</v>
      </c>
      <c r="T770" s="41">
        <v>0</v>
      </c>
      <c r="U770" s="41">
        <v>0</v>
      </c>
      <c r="V770" s="41">
        <v>0</v>
      </c>
      <c r="W770" s="41">
        <v>0</v>
      </c>
    </row>
    <row r="771" spans="1:23">
      <c r="A771" s="166">
        <f t="shared" si="331"/>
        <v>44794</v>
      </c>
      <c r="B771" s="165">
        <f t="shared" si="331"/>
        <v>44790</v>
      </c>
      <c r="C771" s="186">
        <v>0</v>
      </c>
      <c r="E771" s="41">
        <v>0</v>
      </c>
      <c r="F771" s="41">
        <v>0</v>
      </c>
      <c r="G771" s="41">
        <v>0</v>
      </c>
      <c r="H771" s="35">
        <v>0</v>
      </c>
      <c r="I771" s="26"/>
      <c r="J771" s="41">
        <v>0</v>
      </c>
      <c r="K771" s="41">
        <v>0</v>
      </c>
      <c r="L771" s="41">
        <v>0</v>
      </c>
      <c r="M771" s="41">
        <v>0</v>
      </c>
      <c r="N771" s="26"/>
      <c r="O771" s="41">
        <v>0</v>
      </c>
      <c r="P771" s="41">
        <v>0</v>
      </c>
      <c r="Q771" s="41">
        <v>0</v>
      </c>
      <c r="R771" s="41">
        <v>0</v>
      </c>
      <c r="T771" s="41">
        <v>0</v>
      </c>
      <c r="U771" s="41">
        <v>0</v>
      </c>
      <c r="V771" s="41">
        <v>0</v>
      </c>
      <c r="W771" s="41">
        <v>0</v>
      </c>
    </row>
    <row r="772" spans="1:23">
      <c r="A772" s="166">
        <f t="shared" ref="A772:B787" si="332">(A771+7)</f>
        <v>44801</v>
      </c>
      <c r="B772" s="165">
        <f t="shared" si="332"/>
        <v>44797</v>
      </c>
      <c r="C772" s="186">
        <v>0</v>
      </c>
      <c r="E772" s="41">
        <v>0</v>
      </c>
      <c r="F772" s="41">
        <v>0</v>
      </c>
      <c r="G772" s="41">
        <v>0</v>
      </c>
      <c r="H772" s="35">
        <v>0</v>
      </c>
      <c r="I772" s="26"/>
      <c r="J772" s="41">
        <v>0</v>
      </c>
      <c r="K772" s="41">
        <v>0</v>
      </c>
      <c r="L772" s="41">
        <v>0</v>
      </c>
      <c r="M772" s="41">
        <v>0</v>
      </c>
      <c r="N772" s="26"/>
      <c r="O772" s="41">
        <v>0</v>
      </c>
      <c r="P772" s="41">
        <v>0</v>
      </c>
      <c r="Q772" s="41">
        <v>0</v>
      </c>
      <c r="R772" s="41">
        <v>0</v>
      </c>
      <c r="T772" s="41">
        <v>0</v>
      </c>
      <c r="U772" s="41">
        <v>0</v>
      </c>
      <c r="V772" s="41">
        <v>0</v>
      </c>
      <c r="W772" s="41">
        <v>0</v>
      </c>
    </row>
    <row r="773" spans="1:23">
      <c r="A773" s="166">
        <f t="shared" si="332"/>
        <v>44808</v>
      </c>
      <c r="B773" s="165">
        <f t="shared" si="332"/>
        <v>44804</v>
      </c>
      <c r="C773" s="186">
        <v>0</v>
      </c>
      <c r="E773" s="41">
        <v>0</v>
      </c>
      <c r="F773" s="41">
        <v>0</v>
      </c>
      <c r="G773" s="41">
        <v>0</v>
      </c>
      <c r="H773" s="35">
        <v>0</v>
      </c>
      <c r="I773" s="26"/>
      <c r="J773" s="41">
        <v>0</v>
      </c>
      <c r="K773" s="41">
        <v>0</v>
      </c>
      <c r="L773" s="41">
        <v>0</v>
      </c>
      <c r="M773" s="41">
        <v>0</v>
      </c>
      <c r="N773" s="26"/>
      <c r="O773" s="41">
        <v>0</v>
      </c>
      <c r="P773" s="41">
        <v>0</v>
      </c>
      <c r="Q773" s="41">
        <v>0</v>
      </c>
      <c r="R773" s="41">
        <v>0</v>
      </c>
      <c r="T773" s="41">
        <v>0</v>
      </c>
      <c r="U773" s="41">
        <v>0</v>
      </c>
      <c r="V773" s="41">
        <v>0</v>
      </c>
      <c r="W773" s="41">
        <v>0</v>
      </c>
    </row>
    <row r="774" spans="1:23">
      <c r="A774" s="166">
        <f t="shared" si="332"/>
        <v>44815</v>
      </c>
      <c r="B774" s="165">
        <f t="shared" si="332"/>
        <v>44811</v>
      </c>
      <c r="C774" s="186">
        <v>0</v>
      </c>
      <c r="E774" s="41">
        <v>0</v>
      </c>
      <c r="F774" s="41">
        <v>0</v>
      </c>
      <c r="G774" s="41">
        <v>0</v>
      </c>
      <c r="H774" s="35">
        <v>0</v>
      </c>
      <c r="I774" s="26"/>
      <c r="J774" s="41">
        <v>0</v>
      </c>
      <c r="K774" s="41">
        <v>0</v>
      </c>
      <c r="L774" s="41">
        <v>0</v>
      </c>
      <c r="M774" s="41">
        <v>0</v>
      </c>
      <c r="N774" s="26"/>
      <c r="O774" s="41">
        <v>0</v>
      </c>
      <c r="P774" s="41">
        <v>0</v>
      </c>
      <c r="Q774" s="41">
        <v>0</v>
      </c>
      <c r="R774" s="41">
        <v>0</v>
      </c>
      <c r="T774" s="41">
        <v>0</v>
      </c>
      <c r="U774" s="41">
        <v>0</v>
      </c>
      <c r="V774" s="41">
        <v>0</v>
      </c>
      <c r="W774" s="41">
        <v>0</v>
      </c>
    </row>
    <row r="775" spans="1:23">
      <c r="A775" s="166">
        <f t="shared" si="332"/>
        <v>44822</v>
      </c>
      <c r="B775" s="165">
        <f t="shared" si="332"/>
        <v>44818</v>
      </c>
      <c r="C775" s="186">
        <v>0</v>
      </c>
      <c r="E775" s="41">
        <v>0</v>
      </c>
      <c r="F775" s="41">
        <v>0</v>
      </c>
      <c r="G775" s="41">
        <v>0</v>
      </c>
      <c r="H775" s="35">
        <v>0</v>
      </c>
      <c r="I775" s="26"/>
      <c r="J775" s="41">
        <v>0</v>
      </c>
      <c r="K775" s="41">
        <v>0</v>
      </c>
      <c r="L775" s="41">
        <v>0</v>
      </c>
      <c r="M775" s="41">
        <v>0</v>
      </c>
      <c r="N775" s="26"/>
      <c r="O775" s="41">
        <v>0</v>
      </c>
      <c r="P775" s="41">
        <v>0</v>
      </c>
      <c r="Q775" s="41">
        <v>0</v>
      </c>
      <c r="R775" s="41">
        <v>0</v>
      </c>
      <c r="T775" s="41">
        <v>0</v>
      </c>
      <c r="U775" s="41">
        <v>0</v>
      </c>
      <c r="V775" s="41">
        <v>0</v>
      </c>
      <c r="W775" s="41">
        <v>0</v>
      </c>
    </row>
    <row r="776" spans="1:23">
      <c r="A776" s="166">
        <f t="shared" si="332"/>
        <v>44829</v>
      </c>
      <c r="B776" s="165">
        <f t="shared" si="332"/>
        <v>44825</v>
      </c>
      <c r="C776" s="186">
        <v>0</v>
      </c>
      <c r="E776" s="41">
        <v>0</v>
      </c>
      <c r="F776" s="41">
        <v>0</v>
      </c>
      <c r="G776" s="41">
        <v>0</v>
      </c>
      <c r="H776" s="35">
        <v>0</v>
      </c>
      <c r="I776" s="26"/>
      <c r="J776" s="41">
        <v>0</v>
      </c>
      <c r="K776" s="41">
        <v>0</v>
      </c>
      <c r="L776" s="41">
        <v>0</v>
      </c>
      <c r="M776" s="41">
        <v>0</v>
      </c>
      <c r="N776" s="26"/>
      <c r="O776" s="41">
        <v>0</v>
      </c>
      <c r="P776" s="41">
        <v>0</v>
      </c>
      <c r="Q776" s="41">
        <v>0</v>
      </c>
      <c r="R776" s="41">
        <v>0</v>
      </c>
      <c r="T776" s="41">
        <v>0</v>
      </c>
      <c r="U776" s="41">
        <v>0</v>
      </c>
      <c r="V776" s="41">
        <v>0</v>
      </c>
      <c r="W776" s="41">
        <v>0</v>
      </c>
    </row>
    <row r="777" spans="1:23">
      <c r="A777" s="166">
        <f t="shared" si="332"/>
        <v>44836</v>
      </c>
      <c r="B777" s="165">
        <f t="shared" si="332"/>
        <v>44832</v>
      </c>
      <c r="C777" s="186">
        <v>0</v>
      </c>
      <c r="E777" s="41">
        <v>0</v>
      </c>
      <c r="F777" s="41">
        <v>0</v>
      </c>
      <c r="G777" s="41">
        <v>0</v>
      </c>
      <c r="H777" s="35">
        <v>0</v>
      </c>
      <c r="I777" s="26"/>
      <c r="J777" s="41">
        <v>0</v>
      </c>
      <c r="K777" s="41">
        <v>0</v>
      </c>
      <c r="L777" s="41">
        <v>0</v>
      </c>
      <c r="M777" s="41">
        <v>0</v>
      </c>
      <c r="N777" s="26"/>
      <c r="O777" s="41">
        <v>0</v>
      </c>
      <c r="P777" s="41">
        <v>0</v>
      </c>
      <c r="Q777" s="41">
        <v>0</v>
      </c>
      <c r="R777" s="41">
        <v>0</v>
      </c>
      <c r="T777" s="41">
        <v>0</v>
      </c>
      <c r="U777" s="41">
        <v>0</v>
      </c>
      <c r="V777" s="41">
        <v>0</v>
      </c>
      <c r="W777" s="41">
        <v>0</v>
      </c>
    </row>
    <row r="778" spans="1:23">
      <c r="A778" s="166">
        <f t="shared" si="332"/>
        <v>44843</v>
      </c>
      <c r="B778" s="165">
        <f t="shared" si="332"/>
        <v>44839</v>
      </c>
      <c r="C778" s="186">
        <v>0</v>
      </c>
      <c r="E778" s="41">
        <v>0</v>
      </c>
      <c r="F778" s="41">
        <v>0</v>
      </c>
      <c r="G778" s="41">
        <v>0</v>
      </c>
      <c r="H778" s="35">
        <v>0</v>
      </c>
      <c r="I778" s="26"/>
      <c r="J778" s="41">
        <v>0</v>
      </c>
      <c r="K778" s="41">
        <v>0</v>
      </c>
      <c r="L778" s="41">
        <v>0</v>
      </c>
      <c r="M778" s="41">
        <v>0</v>
      </c>
      <c r="N778" s="26"/>
      <c r="O778" s="41">
        <v>0</v>
      </c>
      <c r="P778" s="41">
        <v>0</v>
      </c>
      <c r="Q778" s="41">
        <v>0</v>
      </c>
      <c r="R778" s="41">
        <v>0</v>
      </c>
      <c r="T778" s="41">
        <v>0</v>
      </c>
      <c r="U778" s="41">
        <v>0</v>
      </c>
      <c r="V778" s="41">
        <v>0</v>
      </c>
      <c r="W778" s="41">
        <v>0</v>
      </c>
    </row>
    <row r="779" spans="1:23">
      <c r="A779" s="166">
        <f t="shared" si="332"/>
        <v>44850</v>
      </c>
      <c r="B779" s="165">
        <f t="shared" si="332"/>
        <v>44846</v>
      </c>
      <c r="C779" s="186">
        <v>0</v>
      </c>
      <c r="E779" s="41">
        <v>0</v>
      </c>
      <c r="F779" s="41">
        <v>0</v>
      </c>
      <c r="G779" s="41">
        <v>0</v>
      </c>
      <c r="H779" s="35">
        <v>0</v>
      </c>
      <c r="I779" s="26"/>
      <c r="J779" s="41">
        <v>0</v>
      </c>
      <c r="K779" s="41">
        <v>0</v>
      </c>
      <c r="L779" s="41">
        <v>0</v>
      </c>
      <c r="M779" s="41">
        <v>0</v>
      </c>
      <c r="N779" s="26"/>
      <c r="O779" s="41">
        <v>0</v>
      </c>
      <c r="P779" s="41">
        <v>0</v>
      </c>
      <c r="Q779" s="41">
        <v>0</v>
      </c>
      <c r="R779" s="41">
        <v>0</v>
      </c>
      <c r="T779" s="41">
        <v>0</v>
      </c>
      <c r="U779" s="41">
        <v>0</v>
      </c>
      <c r="V779" s="41">
        <v>0</v>
      </c>
      <c r="W779" s="41">
        <v>0</v>
      </c>
    </row>
    <row r="780" spans="1:23">
      <c r="A780" s="166">
        <f t="shared" si="332"/>
        <v>44857</v>
      </c>
      <c r="B780" s="165">
        <f t="shared" si="332"/>
        <v>44853</v>
      </c>
      <c r="C780" s="186">
        <v>0</v>
      </c>
      <c r="E780" s="41">
        <v>0</v>
      </c>
      <c r="F780" s="41">
        <v>0</v>
      </c>
      <c r="G780" s="41">
        <v>0</v>
      </c>
      <c r="H780" s="35">
        <v>0</v>
      </c>
      <c r="I780" s="26"/>
      <c r="J780" s="41">
        <v>0</v>
      </c>
      <c r="K780" s="41">
        <v>0</v>
      </c>
      <c r="L780" s="41">
        <v>0</v>
      </c>
      <c r="M780" s="41">
        <v>0</v>
      </c>
      <c r="N780" s="26"/>
      <c r="O780" s="41">
        <v>0</v>
      </c>
      <c r="P780" s="41">
        <v>0</v>
      </c>
      <c r="Q780" s="41">
        <v>0</v>
      </c>
      <c r="R780" s="41">
        <v>0</v>
      </c>
      <c r="T780" s="41">
        <v>0</v>
      </c>
      <c r="U780" s="41">
        <v>0</v>
      </c>
      <c r="V780" s="41">
        <v>0</v>
      </c>
      <c r="W780" s="41">
        <v>0</v>
      </c>
    </row>
    <row r="781" spans="1:23">
      <c r="A781" s="166">
        <f t="shared" si="332"/>
        <v>44864</v>
      </c>
      <c r="B781" s="165">
        <f t="shared" si="332"/>
        <v>44860</v>
      </c>
      <c r="C781" s="186">
        <v>0</v>
      </c>
      <c r="E781" s="41">
        <v>0</v>
      </c>
      <c r="F781" s="41">
        <v>0</v>
      </c>
      <c r="G781" s="41">
        <v>0</v>
      </c>
      <c r="H781" s="35">
        <v>0</v>
      </c>
      <c r="I781" s="26"/>
      <c r="J781" s="41">
        <v>0</v>
      </c>
      <c r="K781" s="41">
        <v>0</v>
      </c>
      <c r="L781" s="41">
        <v>0</v>
      </c>
      <c r="M781" s="41">
        <v>0</v>
      </c>
      <c r="N781" s="26"/>
      <c r="O781" s="41">
        <v>0</v>
      </c>
      <c r="P781" s="41">
        <v>0</v>
      </c>
      <c r="Q781" s="41">
        <v>0</v>
      </c>
      <c r="R781" s="41">
        <v>0</v>
      </c>
      <c r="T781" s="41">
        <v>0</v>
      </c>
      <c r="U781" s="41">
        <v>0</v>
      </c>
      <c r="V781" s="41">
        <v>0</v>
      </c>
      <c r="W781" s="41">
        <v>0</v>
      </c>
    </row>
    <row r="782" spans="1:23">
      <c r="A782" s="166">
        <f t="shared" si="332"/>
        <v>44871</v>
      </c>
      <c r="B782" s="165">
        <f t="shared" si="332"/>
        <v>44867</v>
      </c>
      <c r="C782" s="186">
        <v>0</v>
      </c>
      <c r="E782" s="41">
        <v>0</v>
      </c>
      <c r="F782" s="41">
        <v>0</v>
      </c>
      <c r="G782" s="41">
        <v>0</v>
      </c>
      <c r="H782" s="35">
        <v>0</v>
      </c>
      <c r="I782" s="26"/>
      <c r="J782" s="41">
        <v>0</v>
      </c>
      <c r="K782" s="41">
        <v>0</v>
      </c>
      <c r="L782" s="41">
        <v>0</v>
      </c>
      <c r="M782" s="41">
        <v>0</v>
      </c>
      <c r="N782" s="26"/>
      <c r="O782" s="41">
        <v>0</v>
      </c>
      <c r="P782" s="41">
        <v>0</v>
      </c>
      <c r="Q782" s="41">
        <v>0</v>
      </c>
      <c r="R782" s="41">
        <v>0</v>
      </c>
      <c r="T782" s="41">
        <v>0</v>
      </c>
      <c r="U782" s="41">
        <v>0</v>
      </c>
      <c r="V782" s="41">
        <v>0</v>
      </c>
      <c r="W782" s="41">
        <v>0</v>
      </c>
    </row>
    <row r="783" spans="1:23">
      <c r="A783" s="166">
        <f t="shared" si="332"/>
        <v>44878</v>
      </c>
      <c r="B783" s="165">
        <f t="shared" si="332"/>
        <v>44874</v>
      </c>
      <c r="C783" s="186">
        <v>0</v>
      </c>
      <c r="E783" s="41">
        <v>0</v>
      </c>
      <c r="F783" s="41">
        <v>0</v>
      </c>
      <c r="G783" s="41">
        <v>0</v>
      </c>
      <c r="H783" s="35">
        <v>0</v>
      </c>
      <c r="I783" s="26"/>
      <c r="J783" s="41">
        <v>0</v>
      </c>
      <c r="K783" s="41">
        <v>0</v>
      </c>
      <c r="L783" s="41">
        <v>0</v>
      </c>
      <c r="M783" s="41">
        <v>0</v>
      </c>
      <c r="N783" s="26"/>
      <c r="O783" s="41">
        <v>0</v>
      </c>
      <c r="P783" s="41">
        <v>0</v>
      </c>
      <c r="Q783" s="41">
        <v>0</v>
      </c>
      <c r="R783" s="41">
        <v>0</v>
      </c>
      <c r="T783" s="41">
        <v>0</v>
      </c>
      <c r="U783" s="41">
        <v>0</v>
      </c>
      <c r="V783" s="41">
        <v>0</v>
      </c>
      <c r="W783" s="41">
        <v>0</v>
      </c>
    </row>
    <row r="784" spans="1:23">
      <c r="A784" s="166">
        <f t="shared" si="332"/>
        <v>44885</v>
      </c>
      <c r="B784" s="165">
        <f t="shared" si="332"/>
        <v>44881</v>
      </c>
      <c r="C784" s="186">
        <v>0</v>
      </c>
      <c r="E784" s="41">
        <v>0</v>
      </c>
      <c r="F784" s="41">
        <v>0</v>
      </c>
      <c r="G784" s="41">
        <v>0</v>
      </c>
      <c r="H784" s="35">
        <v>0</v>
      </c>
      <c r="I784" s="26"/>
      <c r="J784" s="41">
        <v>0</v>
      </c>
      <c r="K784" s="41">
        <v>0</v>
      </c>
      <c r="L784" s="41">
        <v>0</v>
      </c>
      <c r="M784" s="41">
        <v>0</v>
      </c>
      <c r="N784" s="26"/>
      <c r="O784" s="41">
        <v>0</v>
      </c>
      <c r="P784" s="41">
        <v>0</v>
      </c>
      <c r="Q784" s="41">
        <v>0</v>
      </c>
      <c r="R784" s="41">
        <v>0</v>
      </c>
      <c r="T784" s="41">
        <v>0</v>
      </c>
      <c r="U784" s="41">
        <v>0</v>
      </c>
      <c r="V784" s="41">
        <v>0</v>
      </c>
      <c r="W784" s="41">
        <v>0</v>
      </c>
    </row>
    <row r="785" spans="1:23">
      <c r="A785" s="166">
        <f t="shared" si="332"/>
        <v>44892</v>
      </c>
      <c r="B785" s="165">
        <f t="shared" si="332"/>
        <v>44888</v>
      </c>
      <c r="C785" s="186">
        <v>0</v>
      </c>
      <c r="E785" s="41">
        <v>0</v>
      </c>
      <c r="F785" s="41">
        <v>0</v>
      </c>
      <c r="G785" s="41">
        <v>0</v>
      </c>
      <c r="H785" s="35">
        <v>0</v>
      </c>
      <c r="I785" s="26"/>
      <c r="J785" s="41">
        <v>0</v>
      </c>
      <c r="K785" s="41">
        <v>0</v>
      </c>
      <c r="L785" s="41">
        <v>0</v>
      </c>
      <c r="M785" s="41">
        <v>0</v>
      </c>
      <c r="N785" s="26"/>
      <c r="O785" s="41">
        <v>0</v>
      </c>
      <c r="P785" s="41">
        <v>0</v>
      </c>
      <c r="Q785" s="41">
        <v>0</v>
      </c>
      <c r="R785" s="41">
        <v>0</v>
      </c>
      <c r="T785" s="41">
        <v>0</v>
      </c>
      <c r="U785" s="41">
        <v>0</v>
      </c>
      <c r="V785" s="41">
        <v>0</v>
      </c>
      <c r="W785" s="41">
        <v>0</v>
      </c>
    </row>
    <row r="786" spans="1:23">
      <c r="A786" s="166">
        <f t="shared" si="332"/>
        <v>44899</v>
      </c>
      <c r="B786" s="165">
        <f t="shared" si="332"/>
        <v>44895</v>
      </c>
      <c r="C786" s="186">
        <v>0</v>
      </c>
      <c r="E786" s="41">
        <v>0</v>
      </c>
      <c r="F786" s="41">
        <v>0</v>
      </c>
      <c r="G786" s="41">
        <v>0</v>
      </c>
      <c r="H786" s="35">
        <v>0</v>
      </c>
      <c r="I786" s="26"/>
      <c r="J786" s="41">
        <v>0</v>
      </c>
      <c r="K786" s="41">
        <v>0</v>
      </c>
      <c r="L786" s="41">
        <v>0</v>
      </c>
      <c r="M786" s="41">
        <v>0</v>
      </c>
      <c r="N786" s="26"/>
      <c r="O786" s="41">
        <v>0</v>
      </c>
      <c r="P786" s="41">
        <v>0</v>
      </c>
      <c r="Q786" s="41">
        <v>0</v>
      </c>
      <c r="R786" s="41">
        <v>0</v>
      </c>
      <c r="T786" s="41">
        <v>0</v>
      </c>
      <c r="U786" s="41">
        <v>0</v>
      </c>
      <c r="V786" s="41">
        <v>0</v>
      </c>
      <c r="W786" s="41">
        <v>0</v>
      </c>
    </row>
    <row r="787" spans="1:23">
      <c r="A787" s="166">
        <f t="shared" si="332"/>
        <v>44906</v>
      </c>
      <c r="B787" s="165">
        <f t="shared" si="332"/>
        <v>44902</v>
      </c>
      <c r="C787" s="186">
        <v>0</v>
      </c>
      <c r="E787" s="41">
        <v>0</v>
      </c>
      <c r="F787" s="41">
        <v>0</v>
      </c>
      <c r="G787" s="41">
        <v>0</v>
      </c>
      <c r="H787" s="35">
        <v>0</v>
      </c>
      <c r="I787" s="26"/>
      <c r="J787" s="41">
        <v>0</v>
      </c>
      <c r="K787" s="41">
        <v>0</v>
      </c>
      <c r="L787" s="41">
        <v>0</v>
      </c>
      <c r="M787" s="41">
        <v>0</v>
      </c>
      <c r="N787" s="26"/>
      <c r="O787" s="41">
        <v>0</v>
      </c>
      <c r="P787" s="41">
        <v>0</v>
      </c>
      <c r="Q787" s="41">
        <v>0</v>
      </c>
      <c r="R787" s="41">
        <v>0</v>
      </c>
      <c r="T787" s="41">
        <v>0</v>
      </c>
      <c r="U787" s="41">
        <v>0</v>
      </c>
      <c r="V787" s="41">
        <v>0</v>
      </c>
      <c r="W787" s="41">
        <v>0</v>
      </c>
    </row>
    <row r="788" spans="1:23">
      <c r="A788" s="166">
        <f t="shared" ref="A788:B803" si="333">(A787+7)</f>
        <v>44913</v>
      </c>
      <c r="B788" s="165">
        <f t="shared" si="333"/>
        <v>44909</v>
      </c>
      <c r="C788" s="186">
        <v>0</v>
      </c>
      <c r="E788" s="41">
        <v>0</v>
      </c>
      <c r="F788" s="41">
        <v>0</v>
      </c>
      <c r="G788" s="41">
        <v>0</v>
      </c>
      <c r="H788" s="35">
        <v>0</v>
      </c>
      <c r="I788" s="26"/>
      <c r="J788" s="41">
        <v>0</v>
      </c>
      <c r="K788" s="41">
        <v>0</v>
      </c>
      <c r="L788" s="41">
        <v>0</v>
      </c>
      <c r="M788" s="41">
        <v>0</v>
      </c>
      <c r="N788" s="26"/>
      <c r="O788" s="41">
        <v>0</v>
      </c>
      <c r="P788" s="41">
        <v>0</v>
      </c>
      <c r="Q788" s="41">
        <v>0</v>
      </c>
      <c r="R788" s="41">
        <v>0</v>
      </c>
      <c r="T788" s="41">
        <v>0</v>
      </c>
      <c r="U788" s="41">
        <v>0</v>
      </c>
      <c r="V788" s="41">
        <v>0</v>
      </c>
      <c r="W788" s="41">
        <v>0</v>
      </c>
    </row>
    <row r="789" spans="1:23">
      <c r="A789" s="166">
        <f t="shared" si="333"/>
        <v>44920</v>
      </c>
      <c r="B789" s="165">
        <f t="shared" si="333"/>
        <v>44916</v>
      </c>
      <c r="C789" s="186">
        <v>0</v>
      </c>
      <c r="E789" s="41">
        <v>0</v>
      </c>
      <c r="F789" s="41">
        <v>0</v>
      </c>
      <c r="G789" s="41">
        <v>0</v>
      </c>
      <c r="H789" s="35">
        <v>0</v>
      </c>
      <c r="I789" s="26"/>
      <c r="J789" s="41">
        <v>0</v>
      </c>
      <c r="K789" s="41">
        <v>0</v>
      </c>
      <c r="L789" s="41">
        <v>0</v>
      </c>
      <c r="M789" s="41">
        <v>0</v>
      </c>
      <c r="N789" s="26"/>
      <c r="O789" s="41">
        <v>0</v>
      </c>
      <c r="P789" s="41">
        <v>0</v>
      </c>
      <c r="Q789" s="41">
        <v>0</v>
      </c>
      <c r="R789" s="41">
        <v>0</v>
      </c>
      <c r="T789" s="41">
        <v>0</v>
      </c>
      <c r="U789" s="41">
        <v>0</v>
      </c>
      <c r="V789" s="41">
        <v>0</v>
      </c>
      <c r="W789" s="41">
        <v>0</v>
      </c>
    </row>
    <row r="790" spans="1:23">
      <c r="A790" s="166">
        <f t="shared" si="333"/>
        <v>44927</v>
      </c>
      <c r="B790" s="165">
        <f t="shared" si="333"/>
        <v>44923</v>
      </c>
      <c r="C790" s="186">
        <v>0</v>
      </c>
      <c r="E790" s="41">
        <v>0</v>
      </c>
      <c r="F790" s="41">
        <v>0</v>
      </c>
      <c r="G790" s="41">
        <v>0</v>
      </c>
      <c r="H790" s="35">
        <v>0</v>
      </c>
      <c r="I790" s="26"/>
      <c r="J790" s="41">
        <v>0</v>
      </c>
      <c r="K790" s="41">
        <v>0</v>
      </c>
      <c r="L790" s="41">
        <v>0</v>
      </c>
      <c r="M790" s="41">
        <v>0</v>
      </c>
      <c r="N790" s="26"/>
      <c r="O790" s="41">
        <v>0</v>
      </c>
      <c r="P790" s="41">
        <v>0</v>
      </c>
      <c r="Q790" s="41">
        <v>0</v>
      </c>
      <c r="R790" s="41">
        <v>0</v>
      </c>
      <c r="T790" s="41">
        <v>0</v>
      </c>
      <c r="U790" s="41">
        <v>0</v>
      </c>
      <c r="V790" s="41">
        <v>0</v>
      </c>
      <c r="W790" s="41">
        <v>0</v>
      </c>
    </row>
    <row r="791" spans="1:23">
      <c r="A791" s="166">
        <f t="shared" si="333"/>
        <v>44934</v>
      </c>
      <c r="B791" s="165">
        <f t="shared" si="333"/>
        <v>44930</v>
      </c>
      <c r="C791" s="186">
        <v>0</v>
      </c>
      <c r="E791" s="41">
        <v>0</v>
      </c>
      <c r="F791" s="41">
        <v>0</v>
      </c>
      <c r="G791" s="41">
        <v>0</v>
      </c>
      <c r="H791" s="35">
        <v>0</v>
      </c>
      <c r="I791" s="26"/>
      <c r="J791" s="41">
        <v>0</v>
      </c>
      <c r="K791" s="41">
        <v>0</v>
      </c>
      <c r="L791" s="41">
        <v>0</v>
      </c>
      <c r="M791" s="41">
        <v>0</v>
      </c>
      <c r="N791" s="26"/>
      <c r="O791" s="41">
        <v>0</v>
      </c>
      <c r="P791" s="41">
        <v>0</v>
      </c>
      <c r="Q791" s="41">
        <v>0</v>
      </c>
      <c r="R791" s="41">
        <v>0</v>
      </c>
      <c r="T791" s="41">
        <v>0</v>
      </c>
      <c r="U791" s="41">
        <v>0</v>
      </c>
      <c r="V791" s="41">
        <v>0</v>
      </c>
      <c r="W791" s="41">
        <v>0</v>
      </c>
    </row>
    <row r="792" spans="1:23">
      <c r="A792" s="166">
        <f t="shared" si="333"/>
        <v>44941</v>
      </c>
      <c r="B792" s="165">
        <f t="shared" si="333"/>
        <v>44937</v>
      </c>
      <c r="C792" s="186">
        <v>0</v>
      </c>
      <c r="E792" s="41">
        <v>0</v>
      </c>
      <c r="F792" s="41">
        <v>0</v>
      </c>
      <c r="G792" s="41">
        <v>0</v>
      </c>
      <c r="H792" s="35">
        <v>0</v>
      </c>
      <c r="I792" s="26"/>
      <c r="J792" s="41">
        <v>0</v>
      </c>
      <c r="K792" s="41">
        <v>0</v>
      </c>
      <c r="L792" s="41">
        <v>0</v>
      </c>
      <c r="M792" s="41">
        <v>0</v>
      </c>
      <c r="N792" s="26"/>
      <c r="O792" s="41">
        <v>0</v>
      </c>
      <c r="P792" s="41">
        <v>0</v>
      </c>
      <c r="Q792" s="41">
        <v>0</v>
      </c>
      <c r="R792" s="41">
        <v>0</v>
      </c>
      <c r="T792" s="41">
        <v>0</v>
      </c>
      <c r="U792" s="41">
        <v>0</v>
      </c>
      <c r="V792" s="41">
        <v>0</v>
      </c>
      <c r="W792" s="41">
        <v>0</v>
      </c>
    </row>
    <row r="793" spans="1:23">
      <c r="A793" s="166">
        <f t="shared" si="333"/>
        <v>44948</v>
      </c>
      <c r="B793" s="165">
        <f t="shared" si="333"/>
        <v>44944</v>
      </c>
      <c r="C793" s="186">
        <v>0</v>
      </c>
      <c r="E793" s="41">
        <v>0</v>
      </c>
      <c r="F793" s="41">
        <v>0</v>
      </c>
      <c r="G793" s="41">
        <v>0</v>
      </c>
      <c r="H793" s="35">
        <v>0</v>
      </c>
      <c r="I793" s="26"/>
      <c r="J793" s="41">
        <v>0</v>
      </c>
      <c r="K793" s="41">
        <v>0</v>
      </c>
      <c r="L793" s="41">
        <v>0</v>
      </c>
      <c r="M793" s="41">
        <v>0</v>
      </c>
      <c r="N793" s="26"/>
      <c r="O793" s="41">
        <v>0</v>
      </c>
      <c r="P793" s="41">
        <v>0</v>
      </c>
      <c r="Q793" s="41">
        <v>0</v>
      </c>
      <c r="R793" s="41">
        <v>0</v>
      </c>
      <c r="T793" s="41">
        <v>0</v>
      </c>
      <c r="U793" s="41">
        <v>0</v>
      </c>
      <c r="V793" s="41">
        <v>0</v>
      </c>
      <c r="W793" s="41">
        <v>0</v>
      </c>
    </row>
    <row r="794" spans="1:23">
      <c r="A794" s="166">
        <f t="shared" si="333"/>
        <v>44955</v>
      </c>
      <c r="B794" s="165">
        <f t="shared" si="333"/>
        <v>44951</v>
      </c>
      <c r="C794" s="186">
        <v>0</v>
      </c>
      <c r="E794" s="41">
        <v>0</v>
      </c>
      <c r="F794" s="41">
        <v>0</v>
      </c>
      <c r="G794" s="41">
        <v>0</v>
      </c>
      <c r="H794" s="35">
        <v>0</v>
      </c>
      <c r="I794" s="26"/>
      <c r="J794" s="41">
        <v>0</v>
      </c>
      <c r="K794" s="41">
        <v>0</v>
      </c>
      <c r="L794" s="41">
        <v>0</v>
      </c>
      <c r="M794" s="41">
        <v>0</v>
      </c>
      <c r="N794" s="26"/>
      <c r="O794" s="41">
        <v>0</v>
      </c>
      <c r="P794" s="41">
        <v>0</v>
      </c>
      <c r="Q794" s="41">
        <v>0</v>
      </c>
      <c r="R794" s="41">
        <v>0</v>
      </c>
      <c r="T794" s="41">
        <v>0</v>
      </c>
      <c r="U794" s="41">
        <v>0</v>
      </c>
      <c r="V794" s="41">
        <v>0</v>
      </c>
      <c r="W794" s="41">
        <v>0</v>
      </c>
    </row>
    <row r="795" spans="1:23">
      <c r="A795" s="166">
        <f t="shared" si="333"/>
        <v>44962</v>
      </c>
      <c r="B795" s="165">
        <f t="shared" si="333"/>
        <v>44958</v>
      </c>
      <c r="C795" s="186">
        <v>0</v>
      </c>
      <c r="E795" s="41">
        <v>0</v>
      </c>
      <c r="F795" s="41">
        <v>0</v>
      </c>
      <c r="G795" s="41">
        <v>0</v>
      </c>
      <c r="H795" s="35">
        <v>0</v>
      </c>
      <c r="I795" s="26"/>
      <c r="J795" s="41">
        <v>0</v>
      </c>
      <c r="K795" s="41">
        <v>0</v>
      </c>
      <c r="L795" s="41">
        <v>0</v>
      </c>
      <c r="M795" s="41">
        <v>0</v>
      </c>
      <c r="N795" s="26"/>
      <c r="O795" s="41">
        <v>0</v>
      </c>
      <c r="P795" s="41">
        <v>0</v>
      </c>
      <c r="Q795" s="41">
        <v>0</v>
      </c>
      <c r="R795" s="41">
        <v>0</v>
      </c>
      <c r="T795" s="41">
        <v>0</v>
      </c>
      <c r="U795" s="41">
        <v>0</v>
      </c>
      <c r="V795" s="41">
        <v>0</v>
      </c>
      <c r="W795" s="41">
        <v>0</v>
      </c>
    </row>
    <row r="796" spans="1:23">
      <c r="A796" s="166">
        <f t="shared" si="333"/>
        <v>44969</v>
      </c>
      <c r="B796" s="165">
        <f t="shared" si="333"/>
        <v>44965</v>
      </c>
      <c r="C796" s="186">
        <v>0</v>
      </c>
      <c r="E796" s="41">
        <v>0</v>
      </c>
      <c r="F796" s="41">
        <v>0</v>
      </c>
      <c r="G796" s="41">
        <v>0</v>
      </c>
      <c r="H796" s="35">
        <v>0</v>
      </c>
      <c r="I796" s="26"/>
      <c r="J796" s="41">
        <v>0</v>
      </c>
      <c r="K796" s="41">
        <v>0</v>
      </c>
      <c r="L796" s="41">
        <v>0</v>
      </c>
      <c r="M796" s="41">
        <v>0</v>
      </c>
      <c r="N796" s="26"/>
      <c r="O796" s="41">
        <v>0</v>
      </c>
      <c r="P796" s="41">
        <v>0</v>
      </c>
      <c r="Q796" s="41">
        <v>0</v>
      </c>
      <c r="R796" s="41">
        <v>0</v>
      </c>
      <c r="T796" s="41">
        <v>0</v>
      </c>
      <c r="U796" s="41">
        <v>0</v>
      </c>
      <c r="V796" s="41">
        <v>0</v>
      </c>
      <c r="W796" s="41">
        <v>0</v>
      </c>
    </row>
    <row r="797" spans="1:23">
      <c r="A797" s="166">
        <f t="shared" si="333"/>
        <v>44976</v>
      </c>
      <c r="B797" s="165">
        <f t="shared" si="333"/>
        <v>44972</v>
      </c>
      <c r="C797" s="186">
        <v>0</v>
      </c>
      <c r="E797" s="41">
        <v>0</v>
      </c>
      <c r="F797" s="41">
        <v>0</v>
      </c>
      <c r="G797" s="41">
        <v>0</v>
      </c>
      <c r="H797" s="35">
        <v>0</v>
      </c>
      <c r="I797" s="26"/>
      <c r="J797" s="41">
        <v>0</v>
      </c>
      <c r="K797" s="41">
        <v>0</v>
      </c>
      <c r="L797" s="41">
        <v>0</v>
      </c>
      <c r="M797" s="41">
        <v>0</v>
      </c>
      <c r="N797" s="26"/>
      <c r="O797" s="41">
        <v>0</v>
      </c>
      <c r="P797" s="41">
        <v>0</v>
      </c>
      <c r="Q797" s="41">
        <v>0</v>
      </c>
      <c r="R797" s="41">
        <v>0</v>
      </c>
      <c r="T797" s="41">
        <v>0</v>
      </c>
      <c r="U797" s="41">
        <v>0</v>
      </c>
      <c r="V797" s="41">
        <v>0</v>
      </c>
      <c r="W797" s="41">
        <v>0</v>
      </c>
    </row>
    <row r="798" spans="1:23">
      <c r="A798" s="166">
        <f t="shared" si="333"/>
        <v>44983</v>
      </c>
      <c r="B798" s="165">
        <f t="shared" si="333"/>
        <v>44979</v>
      </c>
      <c r="C798" s="186">
        <v>0</v>
      </c>
      <c r="E798" s="41">
        <v>0</v>
      </c>
      <c r="F798" s="41">
        <v>0</v>
      </c>
      <c r="G798" s="41">
        <v>0</v>
      </c>
      <c r="H798" s="35">
        <v>0</v>
      </c>
      <c r="I798" s="26"/>
      <c r="J798" s="41">
        <v>0</v>
      </c>
      <c r="K798" s="41">
        <v>0</v>
      </c>
      <c r="L798" s="41">
        <v>0</v>
      </c>
      <c r="M798" s="41">
        <v>0</v>
      </c>
      <c r="N798" s="26"/>
      <c r="O798" s="41">
        <v>0</v>
      </c>
      <c r="P798" s="41">
        <v>0</v>
      </c>
      <c r="Q798" s="41">
        <v>0</v>
      </c>
      <c r="R798" s="41">
        <v>0</v>
      </c>
      <c r="T798" s="41">
        <v>0</v>
      </c>
      <c r="U798" s="41">
        <v>0</v>
      </c>
      <c r="V798" s="41">
        <v>0</v>
      </c>
      <c r="W798" s="41">
        <v>0</v>
      </c>
    </row>
    <row r="799" spans="1:23">
      <c r="A799" s="166">
        <f t="shared" si="333"/>
        <v>44990</v>
      </c>
      <c r="B799" s="165">
        <f t="shared" si="333"/>
        <v>44986</v>
      </c>
      <c r="C799" s="186">
        <v>0</v>
      </c>
      <c r="E799" s="41">
        <v>0</v>
      </c>
      <c r="F799" s="41">
        <v>0</v>
      </c>
      <c r="G799" s="41">
        <v>0</v>
      </c>
      <c r="H799" s="35">
        <v>0</v>
      </c>
      <c r="I799" s="26"/>
      <c r="J799" s="41">
        <v>0</v>
      </c>
      <c r="K799" s="41">
        <v>0</v>
      </c>
      <c r="L799" s="41">
        <v>0</v>
      </c>
      <c r="M799" s="41">
        <v>0</v>
      </c>
      <c r="N799" s="26"/>
      <c r="O799" s="41">
        <v>0</v>
      </c>
      <c r="P799" s="41">
        <v>0</v>
      </c>
      <c r="Q799" s="41">
        <v>0</v>
      </c>
      <c r="R799" s="41">
        <v>0</v>
      </c>
      <c r="T799" s="41">
        <v>0</v>
      </c>
      <c r="U799" s="41">
        <v>0</v>
      </c>
      <c r="V799" s="41">
        <v>0</v>
      </c>
      <c r="W799" s="41">
        <v>0</v>
      </c>
    </row>
    <row r="800" spans="1:23">
      <c r="A800" s="166">
        <f t="shared" si="333"/>
        <v>44997</v>
      </c>
      <c r="B800" s="165">
        <f t="shared" si="333"/>
        <v>44993</v>
      </c>
      <c r="C800" s="186">
        <v>0</v>
      </c>
      <c r="E800" s="41">
        <v>0</v>
      </c>
      <c r="F800" s="41">
        <v>0</v>
      </c>
      <c r="G800" s="41">
        <v>0</v>
      </c>
      <c r="H800" s="35">
        <v>0</v>
      </c>
      <c r="I800" s="26"/>
      <c r="J800" s="41">
        <v>0</v>
      </c>
      <c r="K800" s="41">
        <v>0</v>
      </c>
      <c r="L800" s="41">
        <v>0</v>
      </c>
      <c r="M800" s="41">
        <v>0</v>
      </c>
      <c r="N800" s="26"/>
      <c r="O800" s="41">
        <v>0</v>
      </c>
      <c r="P800" s="41">
        <v>0</v>
      </c>
      <c r="Q800" s="41">
        <v>0</v>
      </c>
      <c r="R800" s="41">
        <v>0</v>
      </c>
      <c r="T800" s="41">
        <v>0</v>
      </c>
      <c r="U800" s="41">
        <v>0</v>
      </c>
      <c r="V800" s="41">
        <v>0</v>
      </c>
      <c r="W800" s="41">
        <v>0</v>
      </c>
    </row>
    <row r="801" spans="1:23">
      <c r="A801" s="166">
        <f t="shared" si="333"/>
        <v>45004</v>
      </c>
      <c r="B801" s="165">
        <f t="shared" si="333"/>
        <v>45000</v>
      </c>
      <c r="C801" s="186">
        <v>0</v>
      </c>
      <c r="E801" s="41">
        <v>0</v>
      </c>
      <c r="F801" s="41">
        <v>0</v>
      </c>
      <c r="G801" s="41">
        <v>0</v>
      </c>
      <c r="H801" s="35">
        <v>0</v>
      </c>
      <c r="I801" s="26"/>
      <c r="J801" s="41">
        <v>0</v>
      </c>
      <c r="K801" s="41">
        <v>0</v>
      </c>
      <c r="L801" s="41">
        <v>0</v>
      </c>
      <c r="M801" s="41">
        <v>0</v>
      </c>
      <c r="N801" s="26"/>
      <c r="O801" s="41">
        <v>0</v>
      </c>
      <c r="P801" s="41">
        <v>0</v>
      </c>
      <c r="Q801" s="41">
        <v>0</v>
      </c>
      <c r="R801" s="41">
        <v>0</v>
      </c>
      <c r="T801" s="41">
        <v>0</v>
      </c>
      <c r="U801" s="41">
        <v>0</v>
      </c>
      <c r="V801" s="41">
        <v>0</v>
      </c>
      <c r="W801" s="41">
        <v>0</v>
      </c>
    </row>
    <row r="802" spans="1:23">
      <c r="A802" s="166">
        <f t="shared" si="333"/>
        <v>45011</v>
      </c>
      <c r="B802" s="165">
        <f t="shared" si="333"/>
        <v>45007</v>
      </c>
      <c r="C802" s="186">
        <v>0</v>
      </c>
      <c r="E802" s="41">
        <v>0</v>
      </c>
      <c r="F802" s="41">
        <v>0</v>
      </c>
      <c r="G802" s="41">
        <v>0</v>
      </c>
      <c r="H802" s="35">
        <v>0</v>
      </c>
      <c r="I802" s="26"/>
      <c r="J802" s="41">
        <v>0</v>
      </c>
      <c r="K802" s="41">
        <v>0</v>
      </c>
      <c r="L802" s="41">
        <v>0</v>
      </c>
      <c r="M802" s="41">
        <v>0</v>
      </c>
      <c r="N802" s="26"/>
      <c r="O802" s="41">
        <v>0</v>
      </c>
      <c r="P802" s="41">
        <v>0</v>
      </c>
      <c r="Q802" s="41">
        <v>0</v>
      </c>
      <c r="R802" s="41">
        <v>0</v>
      </c>
      <c r="T802" s="41">
        <v>0</v>
      </c>
      <c r="U802" s="41">
        <v>0</v>
      </c>
      <c r="V802" s="41">
        <v>0</v>
      </c>
      <c r="W802" s="41">
        <v>0</v>
      </c>
    </row>
    <row r="803" spans="1:23">
      <c r="A803" s="166">
        <f t="shared" si="333"/>
        <v>45018</v>
      </c>
      <c r="B803" s="165">
        <f t="shared" si="333"/>
        <v>45014</v>
      </c>
      <c r="C803" s="186">
        <v>0</v>
      </c>
      <c r="E803" s="41">
        <v>0</v>
      </c>
      <c r="F803" s="41">
        <v>0</v>
      </c>
      <c r="G803" s="41">
        <v>0</v>
      </c>
      <c r="H803" s="35">
        <v>0</v>
      </c>
      <c r="I803" s="26"/>
      <c r="J803" s="41">
        <v>0</v>
      </c>
      <c r="K803" s="41">
        <v>0</v>
      </c>
      <c r="L803" s="41">
        <v>0</v>
      </c>
      <c r="M803" s="41">
        <v>0</v>
      </c>
      <c r="N803" s="26"/>
      <c r="O803" s="41">
        <v>0</v>
      </c>
      <c r="P803" s="41">
        <v>0</v>
      </c>
      <c r="Q803" s="41">
        <v>0</v>
      </c>
      <c r="R803" s="41">
        <v>0</v>
      </c>
      <c r="T803" s="41">
        <v>0</v>
      </c>
      <c r="U803" s="41">
        <v>0</v>
      </c>
      <c r="V803" s="41">
        <v>0</v>
      </c>
      <c r="W803" s="41">
        <v>0</v>
      </c>
    </row>
    <row r="804" spans="1:23">
      <c r="A804" s="166">
        <f t="shared" ref="A804:B815" si="334">(A803+7)</f>
        <v>45025</v>
      </c>
      <c r="B804" s="165">
        <f t="shared" si="334"/>
        <v>45021</v>
      </c>
      <c r="C804" s="186">
        <v>0</v>
      </c>
      <c r="E804" s="41">
        <v>0</v>
      </c>
      <c r="F804" s="41">
        <v>0</v>
      </c>
      <c r="G804" s="41">
        <v>0</v>
      </c>
      <c r="H804" s="35">
        <v>0</v>
      </c>
      <c r="I804" s="26"/>
      <c r="J804" s="41">
        <v>0</v>
      </c>
      <c r="K804" s="41">
        <v>0</v>
      </c>
      <c r="L804" s="41">
        <v>0</v>
      </c>
      <c r="M804" s="41">
        <v>0</v>
      </c>
      <c r="N804" s="26"/>
      <c r="O804" s="41">
        <v>0</v>
      </c>
      <c r="P804" s="41">
        <v>0</v>
      </c>
      <c r="Q804" s="41">
        <v>0</v>
      </c>
      <c r="R804" s="41">
        <v>0</v>
      </c>
      <c r="T804" s="41">
        <v>0</v>
      </c>
      <c r="U804" s="41">
        <v>0</v>
      </c>
      <c r="V804" s="41">
        <v>0</v>
      </c>
      <c r="W804" s="41">
        <v>0</v>
      </c>
    </row>
    <row r="805" spans="1:23">
      <c r="A805" s="166">
        <f t="shared" si="334"/>
        <v>45032</v>
      </c>
      <c r="B805" s="165">
        <f t="shared" si="334"/>
        <v>45028</v>
      </c>
      <c r="C805" s="186">
        <v>0</v>
      </c>
      <c r="E805" s="41">
        <v>0</v>
      </c>
      <c r="F805" s="41">
        <v>0</v>
      </c>
      <c r="G805" s="41">
        <v>0</v>
      </c>
      <c r="H805" s="35">
        <v>0</v>
      </c>
      <c r="I805" s="26"/>
      <c r="J805" s="41">
        <v>0</v>
      </c>
      <c r="K805" s="41">
        <v>0</v>
      </c>
      <c r="L805" s="41">
        <v>0</v>
      </c>
      <c r="M805" s="41">
        <v>0</v>
      </c>
      <c r="N805" s="26"/>
      <c r="O805" s="41">
        <v>0</v>
      </c>
      <c r="P805" s="41">
        <v>0</v>
      </c>
      <c r="Q805" s="41">
        <v>0</v>
      </c>
      <c r="R805" s="41">
        <v>0</v>
      </c>
      <c r="T805" s="41">
        <v>0</v>
      </c>
      <c r="U805" s="41">
        <v>0</v>
      </c>
      <c r="V805" s="41">
        <v>0</v>
      </c>
      <c r="W805" s="41">
        <v>0</v>
      </c>
    </row>
    <row r="806" spans="1:23">
      <c r="A806" s="166">
        <f t="shared" si="334"/>
        <v>45039</v>
      </c>
      <c r="B806" s="165">
        <f t="shared" si="334"/>
        <v>45035</v>
      </c>
      <c r="C806" s="186">
        <v>0</v>
      </c>
      <c r="E806" s="41">
        <v>0</v>
      </c>
      <c r="F806" s="41">
        <v>0</v>
      </c>
      <c r="G806" s="41">
        <v>0</v>
      </c>
      <c r="H806" s="35">
        <v>0</v>
      </c>
      <c r="I806" s="26"/>
      <c r="J806" s="41">
        <v>0</v>
      </c>
      <c r="K806" s="41">
        <v>0</v>
      </c>
      <c r="L806" s="41">
        <v>0</v>
      </c>
      <c r="M806" s="41">
        <v>0</v>
      </c>
      <c r="N806" s="26"/>
      <c r="O806" s="41">
        <v>0</v>
      </c>
      <c r="P806" s="41">
        <v>0</v>
      </c>
      <c r="Q806" s="41">
        <v>0</v>
      </c>
      <c r="R806" s="41">
        <v>0</v>
      </c>
      <c r="T806" s="41">
        <v>0</v>
      </c>
      <c r="U806" s="41">
        <v>0</v>
      </c>
      <c r="V806" s="41">
        <v>0</v>
      </c>
      <c r="W806" s="41">
        <v>0</v>
      </c>
    </row>
    <row r="807" spans="1:23">
      <c r="A807" s="166">
        <f t="shared" si="334"/>
        <v>45046</v>
      </c>
      <c r="B807" s="165">
        <f t="shared" si="334"/>
        <v>45042</v>
      </c>
      <c r="C807" s="186">
        <v>0</v>
      </c>
      <c r="E807" s="41">
        <v>0</v>
      </c>
      <c r="F807" s="41">
        <v>0</v>
      </c>
      <c r="G807" s="41">
        <v>0</v>
      </c>
      <c r="H807" s="35">
        <v>0</v>
      </c>
      <c r="I807" s="26"/>
      <c r="J807" s="41">
        <v>0</v>
      </c>
      <c r="K807" s="41">
        <v>0</v>
      </c>
      <c r="L807" s="41">
        <v>0</v>
      </c>
      <c r="M807" s="41">
        <v>0</v>
      </c>
      <c r="N807" s="26"/>
      <c r="O807" s="41">
        <v>0</v>
      </c>
      <c r="P807" s="41">
        <v>0</v>
      </c>
      <c r="Q807" s="41">
        <v>0</v>
      </c>
      <c r="R807" s="41">
        <v>0</v>
      </c>
      <c r="T807" s="41">
        <v>0</v>
      </c>
      <c r="U807" s="41">
        <v>0</v>
      </c>
      <c r="V807" s="41">
        <v>0</v>
      </c>
      <c r="W807" s="41">
        <v>0</v>
      </c>
    </row>
    <row r="808" spans="1:23">
      <c r="A808" s="166">
        <f t="shared" si="334"/>
        <v>45053</v>
      </c>
      <c r="B808" s="165">
        <f t="shared" si="334"/>
        <v>45049</v>
      </c>
      <c r="C808" s="186">
        <v>0</v>
      </c>
      <c r="E808" s="41">
        <v>0</v>
      </c>
      <c r="F808" s="41">
        <v>0</v>
      </c>
      <c r="G808" s="41">
        <v>0</v>
      </c>
      <c r="H808" s="35">
        <v>0</v>
      </c>
      <c r="I808" s="26"/>
      <c r="J808" s="41">
        <v>0</v>
      </c>
      <c r="K808" s="41">
        <v>0</v>
      </c>
      <c r="L808" s="41">
        <v>0</v>
      </c>
      <c r="M808" s="41">
        <v>0</v>
      </c>
      <c r="N808" s="26"/>
      <c r="O808" s="41">
        <v>0</v>
      </c>
      <c r="P808" s="41">
        <v>0</v>
      </c>
      <c r="Q808" s="41">
        <v>0</v>
      </c>
      <c r="R808" s="41">
        <v>0</v>
      </c>
      <c r="T808" s="41">
        <v>0</v>
      </c>
      <c r="U808" s="41">
        <v>0</v>
      </c>
      <c r="V808" s="41">
        <v>0</v>
      </c>
      <c r="W808" s="41">
        <v>0</v>
      </c>
    </row>
    <row r="809" spans="1:23">
      <c r="A809" s="166">
        <f t="shared" si="334"/>
        <v>45060</v>
      </c>
      <c r="B809" s="165">
        <f t="shared" si="334"/>
        <v>45056</v>
      </c>
      <c r="C809" s="186">
        <v>0</v>
      </c>
      <c r="E809" s="41">
        <v>0</v>
      </c>
      <c r="F809" s="41">
        <v>0</v>
      </c>
      <c r="G809" s="41">
        <v>0</v>
      </c>
      <c r="H809" s="35">
        <v>0</v>
      </c>
      <c r="I809" s="26"/>
      <c r="J809" s="41">
        <v>0</v>
      </c>
      <c r="K809" s="41">
        <v>0</v>
      </c>
      <c r="L809" s="41">
        <v>0</v>
      </c>
      <c r="M809" s="41">
        <v>0</v>
      </c>
      <c r="N809" s="26"/>
      <c r="O809" s="41">
        <v>0</v>
      </c>
      <c r="P809" s="41">
        <v>0</v>
      </c>
      <c r="Q809" s="41">
        <v>0</v>
      </c>
      <c r="R809" s="41">
        <v>0</v>
      </c>
      <c r="T809" s="41">
        <v>0</v>
      </c>
      <c r="U809" s="41">
        <v>0</v>
      </c>
      <c r="V809" s="41">
        <v>0</v>
      </c>
      <c r="W809" s="41">
        <v>0</v>
      </c>
    </row>
    <row r="810" spans="1:23">
      <c r="A810" s="166">
        <f t="shared" si="334"/>
        <v>45067</v>
      </c>
      <c r="B810" s="165">
        <f t="shared" si="334"/>
        <v>45063</v>
      </c>
      <c r="C810" s="186">
        <v>0</v>
      </c>
      <c r="E810" s="41">
        <v>0</v>
      </c>
      <c r="F810" s="41">
        <v>0</v>
      </c>
      <c r="G810" s="41">
        <v>0</v>
      </c>
      <c r="H810" s="35">
        <v>0</v>
      </c>
      <c r="I810" s="26"/>
      <c r="J810" s="41">
        <v>0</v>
      </c>
      <c r="K810" s="41">
        <v>0</v>
      </c>
      <c r="L810" s="41">
        <v>0</v>
      </c>
      <c r="M810" s="41">
        <v>0</v>
      </c>
      <c r="N810" s="26"/>
      <c r="O810" s="41">
        <v>0</v>
      </c>
      <c r="P810" s="41">
        <v>0</v>
      </c>
      <c r="Q810" s="41">
        <v>0</v>
      </c>
      <c r="R810" s="41">
        <v>0</v>
      </c>
      <c r="T810" s="41">
        <v>0</v>
      </c>
      <c r="U810" s="41">
        <v>0</v>
      </c>
      <c r="V810" s="41">
        <v>0</v>
      </c>
      <c r="W810" s="41">
        <v>0</v>
      </c>
    </row>
    <row r="811" spans="1:23">
      <c r="A811" s="166">
        <f t="shared" si="334"/>
        <v>45074</v>
      </c>
      <c r="B811" s="165">
        <f t="shared" si="334"/>
        <v>45070</v>
      </c>
      <c r="C811" s="186">
        <v>0</v>
      </c>
      <c r="E811" s="41">
        <v>0</v>
      </c>
      <c r="F811" s="41">
        <v>0</v>
      </c>
      <c r="G811" s="41">
        <v>0</v>
      </c>
      <c r="H811" s="35">
        <v>0</v>
      </c>
      <c r="I811" s="26"/>
      <c r="J811" s="41">
        <v>0</v>
      </c>
      <c r="K811" s="41">
        <v>0</v>
      </c>
      <c r="L811" s="41">
        <v>0</v>
      </c>
      <c r="M811" s="41">
        <v>0</v>
      </c>
      <c r="N811" s="26"/>
      <c r="O811" s="41">
        <v>0</v>
      </c>
      <c r="P811" s="41">
        <v>0</v>
      </c>
      <c r="Q811" s="41">
        <v>0</v>
      </c>
      <c r="R811" s="41">
        <v>0</v>
      </c>
      <c r="T811" s="41">
        <v>0</v>
      </c>
      <c r="U811" s="41">
        <v>0</v>
      </c>
      <c r="V811" s="41">
        <v>0</v>
      </c>
      <c r="W811" s="41">
        <v>0</v>
      </c>
    </row>
    <row r="812" spans="1:23">
      <c r="A812" s="166">
        <f t="shared" si="334"/>
        <v>45081</v>
      </c>
      <c r="B812" s="165">
        <f t="shared" si="334"/>
        <v>45077</v>
      </c>
      <c r="C812" s="186">
        <v>0</v>
      </c>
      <c r="E812" s="41">
        <v>0</v>
      </c>
      <c r="F812" s="41">
        <v>0</v>
      </c>
      <c r="G812" s="41">
        <v>0</v>
      </c>
      <c r="H812" s="35">
        <v>0</v>
      </c>
      <c r="I812" s="26"/>
      <c r="J812" s="41">
        <v>0</v>
      </c>
      <c r="K812" s="41">
        <v>0</v>
      </c>
      <c r="L812" s="41">
        <v>0</v>
      </c>
      <c r="M812" s="41">
        <v>0</v>
      </c>
      <c r="N812" s="26"/>
      <c r="O812" s="41">
        <v>0</v>
      </c>
      <c r="P812" s="41">
        <v>0</v>
      </c>
      <c r="Q812" s="41">
        <v>0</v>
      </c>
      <c r="R812" s="41">
        <v>0</v>
      </c>
      <c r="T812" s="41">
        <v>0</v>
      </c>
      <c r="U812" s="41">
        <v>0</v>
      </c>
      <c r="V812" s="41">
        <v>0</v>
      </c>
      <c r="W812" s="41">
        <v>0</v>
      </c>
    </row>
    <row r="813" spans="1:23">
      <c r="A813" s="166">
        <f t="shared" si="334"/>
        <v>45088</v>
      </c>
      <c r="B813" s="165">
        <f t="shared" si="334"/>
        <v>45084</v>
      </c>
      <c r="C813" s="186">
        <v>0</v>
      </c>
      <c r="E813" s="41">
        <v>0</v>
      </c>
      <c r="F813" s="41">
        <v>0</v>
      </c>
      <c r="G813" s="41">
        <v>0</v>
      </c>
      <c r="H813" s="35">
        <v>0</v>
      </c>
      <c r="I813" s="26"/>
      <c r="J813" s="41">
        <v>0</v>
      </c>
      <c r="K813" s="41">
        <v>0</v>
      </c>
      <c r="L813" s="41">
        <v>0</v>
      </c>
      <c r="M813" s="41">
        <v>0</v>
      </c>
      <c r="N813" s="26"/>
      <c r="O813" s="41">
        <v>0</v>
      </c>
      <c r="P813" s="41">
        <v>0</v>
      </c>
      <c r="Q813" s="41">
        <v>0</v>
      </c>
      <c r="R813" s="41">
        <v>0</v>
      </c>
      <c r="T813" s="41">
        <v>0</v>
      </c>
      <c r="U813" s="41">
        <v>0</v>
      </c>
      <c r="V813" s="41">
        <v>0</v>
      </c>
      <c r="W813" s="41">
        <v>0</v>
      </c>
    </row>
    <row r="814" spans="1:23">
      <c r="A814" s="166">
        <f t="shared" si="334"/>
        <v>45095</v>
      </c>
      <c r="B814" s="165">
        <f t="shared" si="334"/>
        <v>45091</v>
      </c>
      <c r="C814" s="186">
        <v>0</v>
      </c>
      <c r="E814" s="41">
        <v>0</v>
      </c>
      <c r="F814" s="41">
        <v>0</v>
      </c>
      <c r="G814" s="41">
        <v>0</v>
      </c>
      <c r="H814" s="35">
        <v>0</v>
      </c>
      <c r="I814" s="26"/>
      <c r="J814" s="41">
        <v>0</v>
      </c>
      <c r="K814" s="41">
        <v>0</v>
      </c>
      <c r="L814" s="41">
        <v>0</v>
      </c>
      <c r="M814" s="41">
        <v>0</v>
      </c>
      <c r="N814" s="26"/>
      <c r="O814" s="41">
        <v>0</v>
      </c>
      <c r="P814" s="41">
        <v>0</v>
      </c>
      <c r="Q814" s="41">
        <v>0</v>
      </c>
      <c r="R814" s="41">
        <v>0</v>
      </c>
      <c r="T814" s="41">
        <v>0</v>
      </c>
      <c r="U814" s="41">
        <v>0</v>
      </c>
      <c r="V814" s="41">
        <v>0</v>
      </c>
      <c r="W814" s="41">
        <v>0</v>
      </c>
    </row>
    <row r="815" spans="1:23">
      <c r="A815" s="166">
        <f t="shared" si="334"/>
        <v>45102</v>
      </c>
      <c r="B815" s="165">
        <f t="shared" si="334"/>
        <v>45098</v>
      </c>
      <c r="C815" s="186">
        <v>0</v>
      </c>
      <c r="E815" s="41">
        <v>0</v>
      </c>
      <c r="F815" s="41">
        <v>0</v>
      </c>
      <c r="G815" s="41">
        <v>0</v>
      </c>
      <c r="H815" s="35">
        <v>0</v>
      </c>
      <c r="I815" s="26"/>
      <c r="J815" s="41">
        <v>0</v>
      </c>
      <c r="K815" s="41">
        <v>0</v>
      </c>
      <c r="L815" s="41">
        <v>0</v>
      </c>
      <c r="M815" s="41">
        <v>0</v>
      </c>
      <c r="N815" s="26"/>
      <c r="O815" s="41">
        <v>0</v>
      </c>
      <c r="P815" s="41">
        <v>0</v>
      </c>
      <c r="Q815" s="41">
        <v>0</v>
      </c>
      <c r="R815" s="41">
        <v>0</v>
      </c>
      <c r="T815" s="41">
        <v>0</v>
      </c>
      <c r="U815" s="41">
        <v>0</v>
      </c>
      <c r="V815" s="41">
        <v>0</v>
      </c>
      <c r="W815" s="41">
        <v>0</v>
      </c>
    </row>
    <row r="816" spans="1:23">
      <c r="A816" s="166">
        <f t="shared" ref="A816:B816" si="335">(A815+7)</f>
        <v>45109</v>
      </c>
      <c r="B816" s="165">
        <f t="shared" si="335"/>
        <v>45105</v>
      </c>
      <c r="C816" s="186">
        <v>0</v>
      </c>
      <c r="E816" s="41">
        <v>0</v>
      </c>
      <c r="F816" s="41">
        <v>0</v>
      </c>
      <c r="G816" s="41">
        <v>0</v>
      </c>
      <c r="H816" s="35">
        <v>0</v>
      </c>
      <c r="I816" s="26"/>
      <c r="J816" s="41">
        <v>0</v>
      </c>
      <c r="K816" s="41">
        <v>0</v>
      </c>
      <c r="L816" s="41">
        <v>0</v>
      </c>
      <c r="M816" s="41">
        <v>0</v>
      </c>
      <c r="N816" s="26"/>
      <c r="O816" s="41">
        <v>0</v>
      </c>
      <c r="P816" s="41">
        <v>0</v>
      </c>
      <c r="Q816" s="41">
        <v>0</v>
      </c>
      <c r="R816" s="41">
        <v>0</v>
      </c>
      <c r="T816" s="41">
        <v>0</v>
      </c>
      <c r="U816" s="41">
        <v>0</v>
      </c>
      <c r="V816" s="41">
        <v>0</v>
      </c>
      <c r="W816" s="41">
        <v>0</v>
      </c>
    </row>
    <row r="817" spans="1:23">
      <c r="A817" s="166">
        <f t="shared" ref="A817:B817" si="336">(A816+7)</f>
        <v>45116</v>
      </c>
      <c r="B817" s="165">
        <f t="shared" si="336"/>
        <v>45112</v>
      </c>
      <c r="C817" s="186">
        <v>0</v>
      </c>
      <c r="E817" s="41">
        <v>0</v>
      </c>
      <c r="F817" s="41">
        <v>0</v>
      </c>
      <c r="G817" s="41">
        <v>0</v>
      </c>
      <c r="H817" s="35">
        <v>0</v>
      </c>
      <c r="I817" s="26"/>
      <c r="J817" s="41">
        <v>0</v>
      </c>
      <c r="K817" s="41">
        <v>0</v>
      </c>
      <c r="L817" s="41">
        <v>0</v>
      </c>
      <c r="M817" s="41">
        <v>0</v>
      </c>
      <c r="N817" s="26"/>
      <c r="O817" s="41">
        <v>0</v>
      </c>
      <c r="P817" s="41">
        <v>0</v>
      </c>
      <c r="Q817" s="41">
        <v>0</v>
      </c>
      <c r="R817" s="41">
        <v>0</v>
      </c>
      <c r="T817" s="41">
        <v>0</v>
      </c>
      <c r="U817" s="41">
        <v>0</v>
      </c>
      <c r="V817" s="41">
        <v>0</v>
      </c>
      <c r="W817" s="41">
        <v>0</v>
      </c>
    </row>
    <row r="818" spans="1:23">
      <c r="A818" s="166">
        <f t="shared" ref="A818:B818" si="337">(A817+7)</f>
        <v>45123</v>
      </c>
      <c r="B818" s="165">
        <f t="shared" si="337"/>
        <v>45119</v>
      </c>
      <c r="C818" s="186">
        <v>0</v>
      </c>
      <c r="E818" s="41">
        <v>0</v>
      </c>
      <c r="F818" s="41">
        <v>0</v>
      </c>
      <c r="G818" s="41">
        <v>0</v>
      </c>
      <c r="H818" s="35">
        <v>0</v>
      </c>
      <c r="I818" s="26"/>
      <c r="J818" s="41">
        <v>0</v>
      </c>
      <c r="K818" s="41">
        <v>0</v>
      </c>
      <c r="L818" s="41">
        <v>0</v>
      </c>
      <c r="M818" s="41">
        <v>0</v>
      </c>
      <c r="N818" s="26"/>
      <c r="O818" s="41">
        <v>0</v>
      </c>
      <c r="P818" s="41">
        <v>0</v>
      </c>
      <c r="Q818" s="41">
        <v>0</v>
      </c>
      <c r="R818" s="41">
        <v>0</v>
      </c>
      <c r="T818" s="41">
        <v>0</v>
      </c>
      <c r="U818" s="41">
        <v>0</v>
      </c>
      <c r="V818" s="41">
        <v>0</v>
      </c>
      <c r="W818" s="41">
        <v>0</v>
      </c>
    </row>
    <row r="819" spans="1:23">
      <c r="A819" s="166">
        <f t="shared" ref="A819:B819" si="338">(A818+7)</f>
        <v>45130</v>
      </c>
      <c r="B819" s="165">
        <f t="shared" si="338"/>
        <v>45126</v>
      </c>
      <c r="C819" s="186">
        <v>0</v>
      </c>
      <c r="E819" s="41">
        <v>0</v>
      </c>
      <c r="F819" s="41">
        <v>0</v>
      </c>
      <c r="G819" s="41">
        <v>0</v>
      </c>
      <c r="H819" s="35">
        <v>0</v>
      </c>
      <c r="I819" s="26"/>
      <c r="J819" s="41">
        <v>0</v>
      </c>
      <c r="K819" s="41">
        <v>0</v>
      </c>
      <c r="L819" s="41">
        <v>0</v>
      </c>
      <c r="M819" s="41">
        <v>0</v>
      </c>
      <c r="N819" s="26"/>
      <c r="O819" s="41">
        <v>0</v>
      </c>
      <c r="P819" s="41">
        <v>0</v>
      </c>
      <c r="Q819" s="41">
        <v>0</v>
      </c>
      <c r="R819" s="41">
        <v>0</v>
      </c>
      <c r="T819" s="41">
        <v>0</v>
      </c>
      <c r="U819" s="41">
        <v>0</v>
      </c>
      <c r="V819" s="41">
        <v>0</v>
      </c>
      <c r="W819" s="41">
        <v>0</v>
      </c>
    </row>
    <row r="820" spans="1:23">
      <c r="A820" s="166">
        <f t="shared" ref="A820:B820" si="339">(A819+7)</f>
        <v>45137</v>
      </c>
      <c r="B820" s="165">
        <f t="shared" si="339"/>
        <v>45133</v>
      </c>
      <c r="C820" s="186">
        <v>0</v>
      </c>
      <c r="E820" s="41">
        <v>0</v>
      </c>
      <c r="F820" s="41">
        <v>0</v>
      </c>
      <c r="G820" s="41">
        <v>0</v>
      </c>
      <c r="H820" s="35">
        <v>0</v>
      </c>
      <c r="I820" s="26"/>
      <c r="J820" s="41">
        <v>0</v>
      </c>
      <c r="K820" s="41">
        <v>0</v>
      </c>
      <c r="L820" s="41">
        <v>0</v>
      </c>
      <c r="M820" s="41">
        <v>0</v>
      </c>
      <c r="N820" s="26"/>
      <c r="O820" s="41">
        <v>0</v>
      </c>
      <c r="P820" s="41">
        <v>0</v>
      </c>
      <c r="Q820" s="41">
        <v>0</v>
      </c>
      <c r="R820" s="41">
        <v>0</v>
      </c>
      <c r="T820" s="41">
        <v>0</v>
      </c>
      <c r="U820" s="41">
        <v>0</v>
      </c>
      <c r="V820" s="41">
        <v>0</v>
      </c>
      <c r="W820" s="41">
        <v>0</v>
      </c>
    </row>
    <row r="821" spans="1:23">
      <c r="A821" s="166">
        <f t="shared" ref="A821:B821" si="340">(A820+7)</f>
        <v>45144</v>
      </c>
      <c r="B821" s="165">
        <f t="shared" si="340"/>
        <v>45140</v>
      </c>
      <c r="C821" s="186">
        <v>0</v>
      </c>
      <c r="E821" s="41">
        <v>0</v>
      </c>
      <c r="F821" s="41">
        <v>0</v>
      </c>
      <c r="G821" s="41">
        <v>0</v>
      </c>
      <c r="H821" s="35">
        <v>0</v>
      </c>
      <c r="I821" s="26"/>
      <c r="J821" s="41">
        <v>0</v>
      </c>
      <c r="K821" s="41">
        <v>0</v>
      </c>
      <c r="L821" s="41">
        <v>0</v>
      </c>
      <c r="M821" s="41">
        <v>0</v>
      </c>
      <c r="N821" s="26"/>
      <c r="O821" s="41">
        <v>0</v>
      </c>
      <c r="P821" s="41">
        <v>0</v>
      </c>
      <c r="Q821" s="41">
        <v>0</v>
      </c>
      <c r="R821" s="41">
        <v>0</v>
      </c>
      <c r="T821" s="41">
        <v>0</v>
      </c>
      <c r="U821" s="41">
        <v>0</v>
      </c>
      <c r="V821" s="41">
        <v>0</v>
      </c>
      <c r="W821" s="41">
        <v>0</v>
      </c>
    </row>
    <row r="822" spans="1:23">
      <c r="A822" s="166">
        <f t="shared" ref="A822:B822" si="341">(A821+7)</f>
        <v>45151</v>
      </c>
      <c r="B822" s="165">
        <f t="shared" si="341"/>
        <v>45147</v>
      </c>
      <c r="C822" s="186">
        <v>0</v>
      </c>
      <c r="E822" s="41">
        <v>0</v>
      </c>
      <c r="F822" s="41">
        <v>0</v>
      </c>
      <c r="G822" s="41">
        <v>0</v>
      </c>
      <c r="H822" s="35">
        <v>0</v>
      </c>
      <c r="I822" s="26"/>
      <c r="J822" s="41">
        <v>0</v>
      </c>
      <c r="K822" s="41">
        <v>0</v>
      </c>
      <c r="L822" s="41">
        <v>0</v>
      </c>
      <c r="M822" s="41">
        <v>0</v>
      </c>
      <c r="N822" s="26"/>
      <c r="O822" s="41">
        <v>0</v>
      </c>
      <c r="P822" s="41">
        <v>0</v>
      </c>
      <c r="Q822" s="41">
        <v>0</v>
      </c>
      <c r="R822" s="41">
        <v>0</v>
      </c>
      <c r="T822" s="41">
        <v>0</v>
      </c>
      <c r="U822" s="41">
        <v>0</v>
      </c>
      <c r="V822" s="41">
        <v>0</v>
      </c>
      <c r="W822" s="41">
        <v>0</v>
      </c>
    </row>
    <row r="823" spans="1:23">
      <c r="A823" s="166">
        <f t="shared" ref="A823:B823" si="342">(A822+7)</f>
        <v>45158</v>
      </c>
      <c r="B823" s="165">
        <f t="shared" si="342"/>
        <v>45154</v>
      </c>
      <c r="C823" s="186">
        <v>0</v>
      </c>
      <c r="E823" s="41">
        <v>0</v>
      </c>
      <c r="F823" s="41">
        <v>0</v>
      </c>
      <c r="G823" s="41">
        <v>0</v>
      </c>
      <c r="H823" s="35">
        <v>0</v>
      </c>
      <c r="I823" s="26"/>
      <c r="J823" s="41">
        <v>0</v>
      </c>
      <c r="K823" s="41">
        <v>0</v>
      </c>
      <c r="L823" s="41">
        <v>0</v>
      </c>
      <c r="M823" s="41">
        <v>0</v>
      </c>
      <c r="N823" s="26"/>
      <c r="O823" s="41">
        <v>0</v>
      </c>
      <c r="P823" s="41">
        <v>0</v>
      </c>
      <c r="Q823" s="41">
        <v>0</v>
      </c>
      <c r="R823" s="41">
        <v>0</v>
      </c>
      <c r="T823" s="41">
        <v>0</v>
      </c>
      <c r="U823" s="41">
        <v>0</v>
      </c>
      <c r="V823" s="41">
        <v>0</v>
      </c>
      <c r="W823" s="41">
        <v>0</v>
      </c>
    </row>
    <row r="824" spans="1:23">
      <c r="A824" s="166">
        <f t="shared" ref="A824:B824" si="343">(A823+7)</f>
        <v>45165</v>
      </c>
      <c r="B824" s="165">
        <f t="shared" si="343"/>
        <v>45161</v>
      </c>
      <c r="C824" s="186">
        <v>0</v>
      </c>
      <c r="E824" s="41">
        <v>0</v>
      </c>
      <c r="F824" s="41">
        <v>0</v>
      </c>
      <c r="G824" s="41">
        <v>0</v>
      </c>
      <c r="H824" s="35">
        <v>0</v>
      </c>
      <c r="I824" s="26"/>
      <c r="J824" s="41">
        <v>0</v>
      </c>
      <c r="K824" s="41">
        <v>0</v>
      </c>
      <c r="L824" s="41">
        <v>0</v>
      </c>
      <c r="M824" s="41">
        <v>0</v>
      </c>
      <c r="N824" s="26"/>
      <c r="O824" s="41">
        <v>0</v>
      </c>
      <c r="P824" s="41">
        <v>0</v>
      </c>
      <c r="Q824" s="41">
        <v>0</v>
      </c>
      <c r="R824" s="41">
        <v>0</v>
      </c>
      <c r="T824" s="41">
        <v>0</v>
      </c>
      <c r="U824" s="41">
        <v>0</v>
      </c>
      <c r="V824" s="41">
        <v>0</v>
      </c>
      <c r="W824" s="41">
        <v>0</v>
      </c>
    </row>
    <row r="825" spans="1:23">
      <c r="A825" s="166">
        <f t="shared" ref="A825:B825" si="344">(A824+7)</f>
        <v>45172</v>
      </c>
      <c r="B825" s="165">
        <f t="shared" si="344"/>
        <v>45168</v>
      </c>
      <c r="C825" s="186">
        <v>0</v>
      </c>
      <c r="E825" s="41">
        <v>0</v>
      </c>
      <c r="F825" s="41">
        <v>0</v>
      </c>
      <c r="G825" s="41">
        <v>0</v>
      </c>
      <c r="H825" s="35">
        <v>0</v>
      </c>
      <c r="I825" s="26"/>
      <c r="J825" s="41">
        <v>0</v>
      </c>
      <c r="K825" s="41">
        <v>0</v>
      </c>
      <c r="L825" s="41">
        <v>0</v>
      </c>
      <c r="M825" s="41">
        <v>0</v>
      </c>
      <c r="N825" s="26"/>
      <c r="O825" s="41">
        <v>0</v>
      </c>
      <c r="P825" s="41">
        <v>0</v>
      </c>
      <c r="Q825" s="41">
        <v>0</v>
      </c>
      <c r="R825" s="41">
        <v>0</v>
      </c>
      <c r="T825" s="41">
        <v>0</v>
      </c>
      <c r="U825" s="41">
        <v>0</v>
      </c>
      <c r="V825" s="41">
        <v>0</v>
      </c>
      <c r="W825" s="41">
        <v>0</v>
      </c>
    </row>
    <row r="826" spans="1:23">
      <c r="A826" s="166">
        <f t="shared" ref="A826:B826" si="345">(A825+7)</f>
        <v>45179</v>
      </c>
      <c r="B826" s="165">
        <f t="shared" si="345"/>
        <v>45175</v>
      </c>
      <c r="C826" s="186">
        <v>0</v>
      </c>
      <c r="E826" s="41">
        <v>0</v>
      </c>
      <c r="F826" s="41">
        <v>0</v>
      </c>
      <c r="G826" s="41">
        <v>0</v>
      </c>
      <c r="H826" s="35">
        <v>0</v>
      </c>
      <c r="I826" s="26"/>
      <c r="J826" s="41">
        <v>0</v>
      </c>
      <c r="K826" s="41">
        <v>0</v>
      </c>
      <c r="L826" s="41">
        <v>0</v>
      </c>
      <c r="M826" s="41">
        <v>0</v>
      </c>
      <c r="N826" s="26"/>
      <c r="O826" s="41">
        <v>0</v>
      </c>
      <c r="P826" s="41">
        <v>0</v>
      </c>
      <c r="Q826" s="41">
        <v>0</v>
      </c>
      <c r="R826" s="41">
        <v>0</v>
      </c>
      <c r="T826" s="41">
        <v>0</v>
      </c>
      <c r="U826" s="41">
        <v>0</v>
      </c>
      <c r="V826" s="41">
        <v>0</v>
      </c>
      <c r="W826" s="41">
        <v>0</v>
      </c>
    </row>
    <row r="827" spans="1:23">
      <c r="A827" s="166">
        <f t="shared" ref="A827:B827" si="346">(A826+7)</f>
        <v>45186</v>
      </c>
      <c r="B827" s="165">
        <f t="shared" si="346"/>
        <v>45182</v>
      </c>
      <c r="C827" s="186">
        <v>0</v>
      </c>
      <c r="E827" s="41">
        <v>0</v>
      </c>
      <c r="F827" s="41">
        <v>0</v>
      </c>
      <c r="G827" s="41">
        <v>0</v>
      </c>
      <c r="H827" s="35">
        <v>0</v>
      </c>
      <c r="I827" s="26"/>
      <c r="J827" s="41">
        <v>0</v>
      </c>
      <c r="K827" s="41">
        <v>0</v>
      </c>
      <c r="L827" s="41">
        <v>0</v>
      </c>
      <c r="M827" s="41">
        <v>0</v>
      </c>
      <c r="N827" s="26"/>
      <c r="O827" s="41">
        <v>0</v>
      </c>
      <c r="P827" s="41">
        <v>0</v>
      </c>
      <c r="Q827" s="41">
        <v>0</v>
      </c>
      <c r="R827" s="41">
        <v>0</v>
      </c>
      <c r="T827" s="41">
        <v>0</v>
      </c>
      <c r="U827" s="41">
        <v>0</v>
      </c>
      <c r="V827" s="41">
        <v>0</v>
      </c>
      <c r="W827" s="41">
        <v>0</v>
      </c>
    </row>
    <row r="828" spans="1:23">
      <c r="A828" s="166">
        <f t="shared" ref="A828:B828" si="347">(A827+7)</f>
        <v>45193</v>
      </c>
      <c r="B828" s="165">
        <f t="shared" si="347"/>
        <v>45189</v>
      </c>
      <c r="C828" s="186">
        <v>0</v>
      </c>
      <c r="E828" s="41">
        <v>0</v>
      </c>
      <c r="F828" s="41">
        <v>0</v>
      </c>
      <c r="G828" s="41">
        <v>0</v>
      </c>
      <c r="H828" s="35">
        <v>0</v>
      </c>
      <c r="I828" s="26"/>
      <c r="J828" s="41">
        <v>0</v>
      </c>
      <c r="K828" s="41">
        <v>0</v>
      </c>
      <c r="L828" s="41">
        <v>0</v>
      </c>
      <c r="M828" s="41">
        <v>0</v>
      </c>
      <c r="N828" s="26"/>
      <c r="O828" s="41">
        <v>0</v>
      </c>
      <c r="P828" s="41">
        <v>0</v>
      </c>
      <c r="Q828" s="41">
        <v>0</v>
      </c>
      <c r="R828" s="41">
        <v>0</v>
      </c>
      <c r="T828" s="41">
        <v>0</v>
      </c>
      <c r="U828" s="41">
        <v>0</v>
      </c>
      <c r="V828" s="41">
        <v>0</v>
      </c>
      <c r="W828" s="41">
        <v>0</v>
      </c>
    </row>
    <row r="829" spans="1:23">
      <c r="A829" s="166">
        <f t="shared" ref="A829:B829" si="348">(A828+7)</f>
        <v>45200</v>
      </c>
      <c r="B829" s="165">
        <f t="shared" si="348"/>
        <v>45196</v>
      </c>
      <c r="C829" s="186">
        <v>0</v>
      </c>
      <c r="E829" s="41">
        <v>0</v>
      </c>
      <c r="F829" s="41">
        <v>0</v>
      </c>
      <c r="G829" s="41">
        <v>0</v>
      </c>
      <c r="H829" s="35">
        <v>0</v>
      </c>
      <c r="I829" s="26"/>
      <c r="J829" s="41">
        <v>0</v>
      </c>
      <c r="K829" s="41">
        <v>0</v>
      </c>
      <c r="L829" s="41">
        <v>0</v>
      </c>
      <c r="M829" s="41">
        <v>0</v>
      </c>
      <c r="N829" s="26"/>
      <c r="O829" s="41">
        <v>0</v>
      </c>
      <c r="P829" s="41">
        <v>0</v>
      </c>
      <c r="Q829" s="41">
        <v>0</v>
      </c>
      <c r="R829" s="41">
        <v>0</v>
      </c>
      <c r="T829" s="41">
        <v>0</v>
      </c>
      <c r="U829" s="41">
        <v>0</v>
      </c>
      <c r="V829" s="41">
        <v>0</v>
      </c>
      <c r="W829" s="41">
        <v>0</v>
      </c>
    </row>
    <row r="830" spans="1:23">
      <c r="A830" s="166">
        <f t="shared" ref="A830:B830" si="349">(A829+7)</f>
        <v>45207</v>
      </c>
      <c r="B830" s="165">
        <f t="shared" si="349"/>
        <v>45203</v>
      </c>
      <c r="C830" s="186">
        <v>0</v>
      </c>
      <c r="E830" s="41">
        <v>0</v>
      </c>
      <c r="F830" s="41">
        <v>0</v>
      </c>
      <c r="G830" s="41">
        <v>0</v>
      </c>
      <c r="H830" s="35">
        <v>0</v>
      </c>
      <c r="I830" s="26"/>
      <c r="J830" s="41">
        <v>0</v>
      </c>
      <c r="K830" s="41">
        <v>0</v>
      </c>
      <c r="L830" s="41">
        <v>0</v>
      </c>
      <c r="M830" s="41">
        <v>0</v>
      </c>
      <c r="N830" s="26"/>
      <c r="O830" s="41">
        <v>0</v>
      </c>
      <c r="P830" s="41">
        <v>0</v>
      </c>
      <c r="Q830" s="41">
        <v>0</v>
      </c>
      <c r="R830" s="41">
        <v>0</v>
      </c>
      <c r="T830" s="41">
        <v>0</v>
      </c>
      <c r="U830" s="41">
        <v>0</v>
      </c>
      <c r="V830" s="41">
        <v>0</v>
      </c>
      <c r="W830" s="41">
        <v>0</v>
      </c>
    </row>
    <row r="831" spans="1:23">
      <c r="A831" s="166">
        <f t="shared" ref="A831:B831" si="350">(A830+7)</f>
        <v>45214</v>
      </c>
      <c r="B831" s="165">
        <f t="shared" si="350"/>
        <v>45210</v>
      </c>
      <c r="C831" s="186">
        <v>0</v>
      </c>
      <c r="E831" s="41">
        <v>0</v>
      </c>
      <c r="F831" s="41">
        <v>0</v>
      </c>
      <c r="G831" s="41">
        <v>0</v>
      </c>
      <c r="H831" s="35">
        <v>0</v>
      </c>
      <c r="I831" s="26"/>
      <c r="J831" s="41">
        <v>0</v>
      </c>
      <c r="K831" s="41">
        <v>0</v>
      </c>
      <c r="L831" s="41">
        <v>0</v>
      </c>
      <c r="M831" s="41">
        <v>0</v>
      </c>
      <c r="N831" s="26"/>
      <c r="O831" s="41">
        <v>0</v>
      </c>
      <c r="P831" s="41">
        <v>0</v>
      </c>
      <c r="Q831" s="41">
        <v>0</v>
      </c>
      <c r="R831" s="41">
        <v>0</v>
      </c>
      <c r="T831" s="41">
        <v>0</v>
      </c>
      <c r="U831" s="41">
        <v>0</v>
      </c>
      <c r="V831" s="41">
        <v>0</v>
      </c>
      <c r="W831" s="41">
        <v>0</v>
      </c>
    </row>
    <row r="832" spans="1:23">
      <c r="A832" s="166">
        <f t="shared" ref="A832:B832" si="351">(A831+7)</f>
        <v>45221</v>
      </c>
      <c r="B832" s="165">
        <f t="shared" si="351"/>
        <v>45217</v>
      </c>
      <c r="C832" s="186">
        <v>0</v>
      </c>
      <c r="E832" s="41">
        <v>0</v>
      </c>
      <c r="F832" s="41">
        <v>0</v>
      </c>
      <c r="G832" s="41">
        <v>0</v>
      </c>
      <c r="H832" s="35">
        <v>0</v>
      </c>
      <c r="I832" s="26"/>
      <c r="J832" s="41">
        <v>0</v>
      </c>
      <c r="K832" s="41">
        <v>0</v>
      </c>
      <c r="L832" s="41">
        <v>0</v>
      </c>
      <c r="M832" s="41">
        <v>0</v>
      </c>
      <c r="N832" s="26"/>
      <c r="O832" s="41">
        <v>0</v>
      </c>
      <c r="P832" s="41">
        <v>0</v>
      </c>
      <c r="Q832" s="41">
        <v>0</v>
      </c>
      <c r="R832" s="41">
        <v>0</v>
      </c>
      <c r="T832" s="41">
        <v>0</v>
      </c>
      <c r="U832" s="41">
        <v>0</v>
      </c>
      <c r="V832" s="41">
        <v>0</v>
      </c>
      <c r="W832" s="41">
        <v>0</v>
      </c>
    </row>
    <row r="833" spans="1:23">
      <c r="A833" s="166">
        <f t="shared" ref="A833:B833" si="352">(A832+7)</f>
        <v>45228</v>
      </c>
      <c r="B833" s="165">
        <f t="shared" si="352"/>
        <v>45224</v>
      </c>
      <c r="C833" s="186">
        <v>0</v>
      </c>
      <c r="E833" s="41">
        <v>0</v>
      </c>
      <c r="F833" s="41">
        <v>0</v>
      </c>
      <c r="G833" s="41">
        <v>0</v>
      </c>
      <c r="H833" s="35">
        <v>0</v>
      </c>
      <c r="I833" s="26"/>
      <c r="J833" s="41">
        <v>0</v>
      </c>
      <c r="K833" s="41">
        <v>0</v>
      </c>
      <c r="L833" s="41">
        <v>0</v>
      </c>
      <c r="M833" s="41">
        <v>0</v>
      </c>
      <c r="N833" s="26"/>
      <c r="O833" s="41">
        <v>0</v>
      </c>
      <c r="P833" s="41">
        <v>0</v>
      </c>
      <c r="Q833" s="41">
        <v>0</v>
      </c>
      <c r="R833" s="41">
        <v>0</v>
      </c>
      <c r="T833" s="41">
        <v>0</v>
      </c>
      <c r="U833" s="41">
        <v>0</v>
      </c>
      <c r="V833" s="41">
        <v>0</v>
      </c>
      <c r="W833" s="41">
        <v>0</v>
      </c>
    </row>
    <row r="834" spans="1:23">
      <c r="A834" s="166">
        <f t="shared" ref="A834:B834" si="353">(A833+7)</f>
        <v>45235</v>
      </c>
      <c r="B834" s="165">
        <f t="shared" si="353"/>
        <v>45231</v>
      </c>
      <c r="C834" s="186">
        <v>0</v>
      </c>
      <c r="E834" s="41">
        <v>0</v>
      </c>
      <c r="F834" s="41">
        <v>0</v>
      </c>
      <c r="G834" s="41">
        <v>0</v>
      </c>
      <c r="H834" s="35">
        <v>0</v>
      </c>
      <c r="I834" s="26"/>
      <c r="J834" s="41">
        <v>0</v>
      </c>
      <c r="K834" s="41">
        <v>0</v>
      </c>
      <c r="L834" s="41">
        <v>0</v>
      </c>
      <c r="M834" s="41">
        <v>0</v>
      </c>
      <c r="N834" s="26"/>
      <c r="O834" s="41">
        <v>0</v>
      </c>
      <c r="P834" s="41">
        <v>0</v>
      </c>
      <c r="Q834" s="41">
        <v>0</v>
      </c>
      <c r="R834" s="41">
        <v>0</v>
      </c>
      <c r="T834" s="41">
        <v>0</v>
      </c>
      <c r="U834" s="41">
        <v>0</v>
      </c>
      <c r="V834" s="41">
        <v>0</v>
      </c>
      <c r="W834" s="41">
        <v>0</v>
      </c>
    </row>
    <row r="835" spans="1:23">
      <c r="A835" s="166">
        <f t="shared" ref="A835:B835" si="354">(A834+7)</f>
        <v>45242</v>
      </c>
      <c r="B835" s="165">
        <f t="shared" si="354"/>
        <v>45238</v>
      </c>
      <c r="C835" s="186">
        <v>0</v>
      </c>
      <c r="E835" s="41">
        <v>0</v>
      </c>
      <c r="F835" s="41">
        <v>0</v>
      </c>
      <c r="G835" s="41">
        <v>0</v>
      </c>
      <c r="H835" s="35">
        <v>0</v>
      </c>
      <c r="I835" s="26"/>
      <c r="J835" s="41">
        <v>0</v>
      </c>
      <c r="K835" s="41">
        <v>0</v>
      </c>
      <c r="L835" s="41">
        <v>0</v>
      </c>
      <c r="M835" s="41">
        <v>0</v>
      </c>
      <c r="N835" s="26"/>
      <c r="O835" s="41">
        <v>0</v>
      </c>
      <c r="P835" s="41">
        <v>0</v>
      </c>
      <c r="Q835" s="41">
        <v>0</v>
      </c>
      <c r="R835" s="41">
        <v>0</v>
      </c>
      <c r="T835" s="41">
        <v>0</v>
      </c>
      <c r="U835" s="41">
        <v>0</v>
      </c>
      <c r="V835" s="41">
        <v>0</v>
      </c>
      <c r="W835" s="41">
        <v>0</v>
      </c>
    </row>
    <row r="836" spans="1:23">
      <c r="A836" s="166">
        <f t="shared" ref="A836:B836" si="355">(A835+7)</f>
        <v>45249</v>
      </c>
      <c r="B836" s="165">
        <f t="shared" si="355"/>
        <v>45245</v>
      </c>
      <c r="C836" s="186">
        <v>0</v>
      </c>
      <c r="E836" s="41">
        <v>0</v>
      </c>
      <c r="F836" s="41">
        <v>0</v>
      </c>
      <c r="G836" s="41">
        <v>0</v>
      </c>
      <c r="H836" s="35">
        <v>0</v>
      </c>
      <c r="I836" s="26"/>
      <c r="J836" s="41">
        <v>0</v>
      </c>
      <c r="K836" s="41">
        <v>0</v>
      </c>
      <c r="L836" s="41">
        <v>0</v>
      </c>
      <c r="M836" s="41">
        <v>0</v>
      </c>
      <c r="N836" s="26"/>
      <c r="O836" s="41">
        <v>0</v>
      </c>
      <c r="P836" s="41">
        <v>0</v>
      </c>
      <c r="Q836" s="41">
        <v>0</v>
      </c>
      <c r="R836" s="41">
        <v>0</v>
      </c>
      <c r="T836" s="41">
        <v>0</v>
      </c>
      <c r="U836" s="41">
        <v>0</v>
      </c>
      <c r="V836" s="41">
        <v>0</v>
      </c>
      <c r="W836" s="41">
        <v>0</v>
      </c>
    </row>
    <row r="837" spans="1:23">
      <c r="A837" s="166">
        <f t="shared" ref="A837:B837" si="356">(A836+7)</f>
        <v>45256</v>
      </c>
      <c r="B837" s="165">
        <f t="shared" si="356"/>
        <v>45252</v>
      </c>
      <c r="C837" s="186">
        <v>0</v>
      </c>
      <c r="E837" s="41">
        <v>0</v>
      </c>
      <c r="F837" s="41">
        <v>0</v>
      </c>
      <c r="G837" s="41">
        <v>0</v>
      </c>
      <c r="H837" s="35">
        <v>0</v>
      </c>
      <c r="I837" s="26"/>
      <c r="J837" s="41">
        <v>0</v>
      </c>
      <c r="K837" s="41">
        <v>0</v>
      </c>
      <c r="L837" s="41">
        <v>0</v>
      </c>
      <c r="M837" s="41">
        <v>0</v>
      </c>
      <c r="N837" s="26"/>
      <c r="O837" s="41">
        <v>0</v>
      </c>
      <c r="P837" s="41">
        <v>0</v>
      </c>
      <c r="Q837" s="41">
        <v>0</v>
      </c>
      <c r="R837" s="41">
        <v>0</v>
      </c>
      <c r="T837" s="41">
        <v>0</v>
      </c>
      <c r="U837" s="41">
        <v>0</v>
      </c>
      <c r="V837" s="41">
        <v>0</v>
      </c>
      <c r="W837" s="41">
        <v>0</v>
      </c>
    </row>
    <row r="838" spans="1:23">
      <c r="A838" s="166">
        <f t="shared" ref="A838:B838" si="357">(A837+7)</f>
        <v>45263</v>
      </c>
      <c r="B838" s="165">
        <f t="shared" si="357"/>
        <v>45259</v>
      </c>
      <c r="C838" s="186">
        <v>0</v>
      </c>
      <c r="E838" s="41">
        <v>0</v>
      </c>
      <c r="F838" s="41">
        <v>0</v>
      </c>
      <c r="G838" s="41">
        <v>0</v>
      </c>
      <c r="H838" s="35">
        <v>0</v>
      </c>
      <c r="I838" s="26"/>
      <c r="J838" s="41">
        <v>0</v>
      </c>
      <c r="K838" s="41">
        <v>0</v>
      </c>
      <c r="L838" s="41">
        <v>0</v>
      </c>
      <c r="M838" s="41">
        <v>0</v>
      </c>
      <c r="N838" s="26"/>
      <c r="O838" s="41">
        <v>0</v>
      </c>
      <c r="P838" s="41">
        <v>0</v>
      </c>
      <c r="Q838" s="41">
        <v>0</v>
      </c>
      <c r="R838" s="41">
        <v>0</v>
      </c>
      <c r="T838" s="41">
        <v>0</v>
      </c>
      <c r="U838" s="41">
        <v>0</v>
      </c>
      <c r="V838" s="41">
        <v>0</v>
      </c>
      <c r="W838" s="41">
        <v>0</v>
      </c>
    </row>
    <row r="839" spans="1:23">
      <c r="A839" s="166">
        <f t="shared" ref="A839:B839" si="358">(A838+7)</f>
        <v>45270</v>
      </c>
      <c r="B839" s="165">
        <f t="shared" si="358"/>
        <v>45266</v>
      </c>
      <c r="C839" s="186">
        <v>0</v>
      </c>
      <c r="E839" s="41">
        <v>0</v>
      </c>
      <c r="F839" s="41">
        <v>0</v>
      </c>
      <c r="G839" s="41">
        <v>0</v>
      </c>
      <c r="H839" s="35">
        <v>0</v>
      </c>
      <c r="I839" s="26"/>
      <c r="J839" s="41">
        <v>0</v>
      </c>
      <c r="K839" s="41">
        <v>0</v>
      </c>
      <c r="L839" s="41">
        <v>0</v>
      </c>
      <c r="M839" s="41">
        <v>0</v>
      </c>
      <c r="N839" s="26"/>
      <c r="O839" s="41">
        <v>0</v>
      </c>
      <c r="P839" s="41">
        <v>0</v>
      </c>
      <c r="Q839" s="41">
        <v>0</v>
      </c>
      <c r="R839" s="41">
        <v>0</v>
      </c>
      <c r="T839" s="41">
        <v>0</v>
      </c>
      <c r="U839" s="41">
        <v>0</v>
      </c>
      <c r="V839" s="41">
        <v>0</v>
      </c>
      <c r="W839" s="41">
        <v>0</v>
      </c>
    </row>
    <row r="840" spans="1:23">
      <c r="A840" s="166">
        <f t="shared" ref="A840:B840" si="359">(A839+7)</f>
        <v>45277</v>
      </c>
      <c r="B840" s="165">
        <f t="shared" si="359"/>
        <v>45273</v>
      </c>
      <c r="C840" s="186">
        <v>0</v>
      </c>
      <c r="E840" s="41">
        <v>0</v>
      </c>
      <c r="F840" s="41">
        <v>0</v>
      </c>
      <c r="G840" s="41">
        <v>0</v>
      </c>
      <c r="H840" s="35">
        <v>0</v>
      </c>
      <c r="I840" s="26"/>
      <c r="J840" s="41">
        <v>0</v>
      </c>
      <c r="K840" s="41">
        <v>0</v>
      </c>
      <c r="L840" s="41">
        <v>0</v>
      </c>
      <c r="M840" s="41">
        <v>0</v>
      </c>
      <c r="N840" s="26"/>
      <c r="O840" s="41">
        <v>0</v>
      </c>
      <c r="P840" s="41">
        <v>0</v>
      </c>
      <c r="Q840" s="41">
        <v>0</v>
      </c>
      <c r="R840" s="41">
        <v>0</v>
      </c>
      <c r="T840" s="41">
        <v>0</v>
      </c>
      <c r="U840" s="41">
        <v>0</v>
      </c>
      <c r="V840" s="41">
        <v>0</v>
      </c>
      <c r="W840" s="41">
        <v>0</v>
      </c>
    </row>
    <row r="841" spans="1:23">
      <c r="A841" s="166">
        <f t="shared" ref="A841:B841" si="360">(A840+7)</f>
        <v>45284</v>
      </c>
      <c r="B841" s="165">
        <f t="shared" si="360"/>
        <v>45280</v>
      </c>
      <c r="C841" s="186">
        <v>0</v>
      </c>
      <c r="E841" s="41">
        <v>0</v>
      </c>
      <c r="F841" s="41">
        <v>0</v>
      </c>
      <c r="G841" s="41">
        <v>0</v>
      </c>
      <c r="H841" s="35">
        <v>0</v>
      </c>
      <c r="I841" s="26"/>
      <c r="J841" s="41">
        <v>0</v>
      </c>
      <c r="K841" s="41">
        <v>0</v>
      </c>
      <c r="L841" s="41">
        <v>0</v>
      </c>
      <c r="M841" s="41">
        <v>0</v>
      </c>
      <c r="N841" s="26"/>
      <c r="O841" s="41">
        <v>0</v>
      </c>
      <c r="P841" s="41">
        <v>0</v>
      </c>
      <c r="Q841" s="41">
        <v>0</v>
      </c>
      <c r="R841" s="41">
        <v>0</v>
      </c>
      <c r="T841" s="41">
        <v>0</v>
      </c>
      <c r="U841" s="41">
        <v>0</v>
      </c>
      <c r="V841" s="41">
        <v>0</v>
      </c>
      <c r="W841" s="41">
        <v>0</v>
      </c>
    </row>
    <row r="842" spans="1:23">
      <c r="A842" s="166">
        <f t="shared" ref="A842:B842" si="361">(A841+7)</f>
        <v>45291</v>
      </c>
      <c r="B842" s="165">
        <f t="shared" si="361"/>
        <v>45287</v>
      </c>
      <c r="C842" s="186">
        <v>0</v>
      </c>
      <c r="E842" s="41">
        <v>0</v>
      </c>
      <c r="F842" s="41">
        <v>0</v>
      </c>
      <c r="G842" s="41">
        <v>0</v>
      </c>
      <c r="H842" s="35">
        <v>0</v>
      </c>
      <c r="I842" s="26"/>
      <c r="J842" s="41">
        <v>0</v>
      </c>
      <c r="K842" s="41">
        <v>0</v>
      </c>
      <c r="L842" s="41">
        <v>0</v>
      </c>
      <c r="M842" s="41">
        <v>0</v>
      </c>
      <c r="N842" s="26"/>
      <c r="O842" s="41">
        <v>0</v>
      </c>
      <c r="P842" s="41">
        <v>0</v>
      </c>
      <c r="Q842" s="41">
        <v>0</v>
      </c>
      <c r="R842" s="41">
        <v>0</v>
      </c>
      <c r="T842" s="41">
        <v>0</v>
      </c>
      <c r="U842" s="41">
        <v>0</v>
      </c>
      <c r="V842" s="41">
        <v>0</v>
      </c>
      <c r="W842" s="41">
        <v>0</v>
      </c>
    </row>
  </sheetData>
  <mergeCells count="2">
    <mergeCell ref="E2:L2"/>
    <mergeCell ref="O2:V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R842"/>
  <sheetViews>
    <sheetView workbookViewId="0">
      <pane ySplit="8" topLeftCell="A645" activePane="bottomLeft" state="frozen"/>
      <selection activeCell="A634" sqref="A634:W634"/>
      <selection pane="bottomLeft" activeCell="G670" sqref="G670"/>
    </sheetView>
  </sheetViews>
  <sheetFormatPr defaultColWidth="9.1796875" defaultRowHeight="12.5"/>
  <cols>
    <col min="1" max="1" width="12.1796875" style="21" customWidth="1"/>
    <col min="2" max="2" width="13.54296875" style="31" bestFit="1" customWidth="1"/>
    <col min="3" max="3" width="10.453125" style="21" customWidth="1"/>
    <col min="4" max="4" width="10.1796875" style="21" customWidth="1"/>
    <col min="5" max="5" width="9.1796875" style="21"/>
    <col min="6" max="6" width="10" style="21" customWidth="1"/>
    <col min="7" max="7" width="13.1796875" style="21" customWidth="1"/>
    <col min="8" max="8" width="10.26953125" style="21" customWidth="1"/>
    <col min="9" max="9" width="9.26953125" style="21" bestFit="1" customWidth="1"/>
    <col min="10" max="10" width="9.1796875" style="21"/>
    <col min="11" max="12" width="9.26953125" style="21" bestFit="1" customWidth="1"/>
    <col min="13" max="13" width="9.1796875" style="21"/>
    <col min="14" max="17" width="9.26953125" style="21" bestFit="1" customWidth="1"/>
    <col min="18" max="16384" width="9.1796875" style="21"/>
  </cols>
  <sheetData>
    <row r="1" spans="1:18" s="46" customFormat="1" ht="13">
      <c r="A1" s="69" t="s">
        <v>53</v>
      </c>
      <c r="B1" s="66"/>
    </row>
    <row r="2" spans="1:18" s="46" customFormat="1">
      <c r="B2" s="66"/>
    </row>
    <row r="3" spans="1:18" s="46" customFormat="1">
      <c r="A3" s="46" t="s">
        <v>31</v>
      </c>
      <c r="B3" s="67" t="s">
        <v>54</v>
      </c>
    </row>
    <row r="4" spans="1:18" s="46" customFormat="1">
      <c r="B4" s="66"/>
    </row>
    <row r="5" spans="1:18" s="46" customFormat="1">
      <c r="A5" s="46" t="s">
        <v>55</v>
      </c>
      <c r="B5" s="66"/>
    </row>
    <row r="6" spans="1:18" s="46" customFormat="1" ht="13">
      <c r="A6" s="46" t="s">
        <v>52</v>
      </c>
      <c r="B6" s="66"/>
      <c r="C6" s="296" t="s">
        <v>48</v>
      </c>
      <c r="D6" s="296"/>
      <c r="E6" s="53"/>
      <c r="F6" s="53"/>
      <c r="G6" s="53" t="s">
        <v>36</v>
      </c>
      <c r="H6" s="53" t="s">
        <v>36</v>
      </c>
      <c r="I6" s="54"/>
      <c r="J6" s="45"/>
      <c r="K6" s="296" t="s">
        <v>49</v>
      </c>
      <c r="L6" s="296"/>
      <c r="M6" s="53"/>
      <c r="N6" s="55"/>
      <c r="O6" s="53" t="s">
        <v>36</v>
      </c>
      <c r="P6" s="53" t="s">
        <v>36</v>
      </c>
      <c r="Q6" s="55"/>
      <c r="R6" s="58"/>
    </row>
    <row r="7" spans="1:18" s="46" customFormat="1">
      <c r="B7" s="66"/>
      <c r="F7" s="48" t="s">
        <v>51</v>
      </c>
      <c r="G7" s="47" t="s">
        <v>50</v>
      </c>
      <c r="H7" s="47" t="s">
        <v>50</v>
      </c>
      <c r="N7" s="48" t="s">
        <v>51</v>
      </c>
      <c r="O7" s="47" t="s">
        <v>50</v>
      </c>
      <c r="P7" s="47" t="s">
        <v>50</v>
      </c>
      <c r="R7" s="59"/>
    </row>
    <row r="8" spans="1:18" s="55" customFormat="1" ht="13">
      <c r="A8" s="60"/>
      <c r="B8" s="68"/>
      <c r="C8" s="61" t="s">
        <v>38</v>
      </c>
      <c r="D8" s="61" t="s">
        <v>38</v>
      </c>
      <c r="E8" s="61"/>
      <c r="F8" s="61" t="s">
        <v>38</v>
      </c>
      <c r="G8" s="62" t="s">
        <v>39</v>
      </c>
      <c r="H8" s="62" t="s">
        <v>40</v>
      </c>
      <c r="I8" s="61" t="s">
        <v>45</v>
      </c>
      <c r="J8" s="61"/>
      <c r="K8" s="61" t="s">
        <v>38</v>
      </c>
      <c r="L8" s="61" t="s">
        <v>38</v>
      </c>
      <c r="M8" s="61"/>
      <c r="N8" s="61" t="s">
        <v>38</v>
      </c>
      <c r="O8" s="62" t="s">
        <v>39</v>
      </c>
      <c r="P8" s="62" t="s">
        <v>40</v>
      </c>
      <c r="Q8" s="61" t="s">
        <v>45</v>
      </c>
      <c r="R8" s="63"/>
    </row>
    <row r="9" spans="1:18" s="64" customFormat="1">
      <c r="A9" s="168">
        <v>39460</v>
      </c>
      <c r="B9" s="66">
        <v>0.74495</v>
      </c>
      <c r="C9" s="5">
        <v>2.65</v>
      </c>
      <c r="D9" s="5">
        <v>2.75</v>
      </c>
      <c r="F9" s="49">
        <v>2.7</v>
      </c>
      <c r="G9" s="50" t="e">
        <v>#DIV/0!</v>
      </c>
      <c r="H9" s="50" t="e">
        <v>#DIV/0!</v>
      </c>
      <c r="I9" s="21">
        <f t="shared" ref="I9:I57" si="0">(F9*B9)*100</f>
        <v>201.13650000000001</v>
      </c>
      <c r="K9" s="5">
        <v>4.45</v>
      </c>
      <c r="L9" s="5">
        <v>5.5</v>
      </c>
      <c r="N9" s="49">
        <v>4.9749999999999996</v>
      </c>
      <c r="O9" s="50" t="e">
        <v>#DIV/0!</v>
      </c>
      <c r="P9" s="50" t="e">
        <v>#DIV/0!</v>
      </c>
      <c r="Q9" s="46">
        <f>(N9*B9)*100</f>
        <v>370.61262499999998</v>
      </c>
      <c r="R9" s="65"/>
    </row>
    <row r="10" spans="1:18">
      <c r="A10" s="168">
        <v>39467</v>
      </c>
      <c r="B10" s="66">
        <v>0.75549999999999995</v>
      </c>
      <c r="C10" s="5">
        <v>2.75</v>
      </c>
      <c r="D10" s="5">
        <v>2.85</v>
      </c>
      <c r="F10" s="49">
        <v>2.8</v>
      </c>
      <c r="G10" s="50">
        <v>3.7037037037036953</v>
      </c>
      <c r="H10" s="50">
        <v>16.666666666666671</v>
      </c>
      <c r="I10" s="21">
        <f t="shared" si="0"/>
        <v>211.53999999999996</v>
      </c>
      <c r="K10" s="5">
        <v>4.5</v>
      </c>
      <c r="L10" s="5">
        <v>5.55</v>
      </c>
      <c r="N10" s="49">
        <v>5.0250000000000004</v>
      </c>
      <c r="O10" s="50">
        <v>1.0050251256281513</v>
      </c>
      <c r="P10" s="50">
        <v>-7.3732718894009253</v>
      </c>
      <c r="Q10" s="46">
        <f t="shared" ref="Q10:Q60" si="1">(N10*B10)*100</f>
        <v>379.63874999999996</v>
      </c>
    </row>
    <row r="11" spans="1:18">
      <c r="A11" s="168">
        <v>39474</v>
      </c>
      <c r="B11" s="66">
        <v>0.74809999999999999</v>
      </c>
      <c r="C11" s="5" t="s">
        <v>46</v>
      </c>
      <c r="D11" s="5" t="s">
        <v>46</v>
      </c>
      <c r="F11" s="49"/>
      <c r="G11" s="50">
        <v>-100</v>
      </c>
      <c r="H11" s="50">
        <v>-100</v>
      </c>
      <c r="I11" s="21">
        <f t="shared" si="0"/>
        <v>0</v>
      </c>
      <c r="K11" s="5" t="s">
        <v>46</v>
      </c>
      <c r="L11" s="5" t="s">
        <v>46</v>
      </c>
      <c r="N11" s="49"/>
      <c r="O11" s="50">
        <v>-100</v>
      </c>
      <c r="P11" s="50">
        <v>-100</v>
      </c>
      <c r="Q11" s="46">
        <f t="shared" si="1"/>
        <v>0</v>
      </c>
    </row>
    <row r="12" spans="1:18">
      <c r="A12" s="168">
        <v>39481</v>
      </c>
      <c r="B12" s="66">
        <v>0.74250000000000005</v>
      </c>
      <c r="C12" s="5" t="s">
        <v>46</v>
      </c>
      <c r="D12" s="5" t="s">
        <v>46</v>
      </c>
      <c r="F12" s="49"/>
      <c r="G12" s="50" t="e">
        <v>#DIV/0!</v>
      </c>
      <c r="H12" s="50">
        <v>-100</v>
      </c>
      <c r="I12" s="21">
        <f t="shared" si="0"/>
        <v>0</v>
      </c>
      <c r="K12" s="5" t="s">
        <v>46</v>
      </c>
      <c r="L12" s="5" t="s">
        <v>46</v>
      </c>
      <c r="N12" s="49"/>
      <c r="O12" s="50" t="e">
        <v>#DIV/0!</v>
      </c>
      <c r="P12" s="50">
        <v>-100</v>
      </c>
      <c r="Q12" s="46">
        <f t="shared" si="1"/>
        <v>0</v>
      </c>
    </row>
    <row r="13" spans="1:18">
      <c r="A13" s="168">
        <v>39488</v>
      </c>
      <c r="B13" s="66">
        <v>0.74955000000000005</v>
      </c>
      <c r="C13" s="5">
        <v>2.65</v>
      </c>
      <c r="D13" s="5">
        <v>2.75</v>
      </c>
      <c r="F13" s="49">
        <v>2.7</v>
      </c>
      <c r="G13" s="50" t="e">
        <v>#DIV/0!</v>
      </c>
      <c r="H13" s="50">
        <v>12.500000000000028</v>
      </c>
      <c r="I13" s="21">
        <f t="shared" si="0"/>
        <v>202.37850000000003</v>
      </c>
      <c r="K13" s="5">
        <v>4.5</v>
      </c>
      <c r="L13" s="5">
        <v>5.55</v>
      </c>
      <c r="N13" s="49">
        <v>5.0250000000000004</v>
      </c>
      <c r="O13" s="50" t="e">
        <v>#DIV/0!</v>
      </c>
      <c r="P13" s="50">
        <v>-3.8277511961722297</v>
      </c>
      <c r="Q13" s="46">
        <f t="shared" si="1"/>
        <v>376.64887500000009</v>
      </c>
    </row>
    <row r="14" spans="1:18">
      <c r="A14" s="168">
        <v>39495</v>
      </c>
      <c r="B14" s="66">
        <v>0.74480000000000002</v>
      </c>
      <c r="C14" s="49">
        <v>2.65</v>
      </c>
      <c r="D14" s="49">
        <v>2.75</v>
      </c>
      <c r="F14" s="49">
        <v>2.7</v>
      </c>
      <c r="G14" s="50">
        <v>0</v>
      </c>
      <c r="H14" s="50">
        <v>12.500000000000028</v>
      </c>
      <c r="I14" s="21">
        <f t="shared" si="0"/>
        <v>201.09600000000003</v>
      </c>
      <c r="K14" s="49">
        <v>4.5</v>
      </c>
      <c r="L14" s="49">
        <v>5.55</v>
      </c>
      <c r="N14" s="49">
        <v>5.0250000000000004</v>
      </c>
      <c r="O14" s="50">
        <v>0</v>
      </c>
      <c r="P14" s="50">
        <v>-3.8277511961722297</v>
      </c>
      <c r="Q14" s="46">
        <f t="shared" si="1"/>
        <v>374.26200000000006</v>
      </c>
    </row>
    <row r="15" spans="1:18">
      <c r="A15" s="168">
        <v>39502</v>
      </c>
      <c r="B15" s="66">
        <v>0.74780000000000002</v>
      </c>
      <c r="C15" s="49">
        <v>2.8</v>
      </c>
      <c r="D15" s="49">
        <v>2.9</v>
      </c>
      <c r="F15" s="49">
        <v>2.8499999999999996</v>
      </c>
      <c r="G15" s="50">
        <v>5.5555555555555429</v>
      </c>
      <c r="H15" s="50">
        <v>18.75</v>
      </c>
      <c r="I15" s="21">
        <f t="shared" si="0"/>
        <v>213.12299999999999</v>
      </c>
      <c r="K15" s="49">
        <v>4.5999999999999996</v>
      </c>
      <c r="L15" s="49">
        <v>5.65</v>
      </c>
      <c r="N15" s="49">
        <v>5.125</v>
      </c>
      <c r="O15" s="50">
        <v>1.9900497512437738</v>
      </c>
      <c r="P15" s="50">
        <v>-1.9138755980861077</v>
      </c>
      <c r="Q15" s="46">
        <f t="shared" si="1"/>
        <v>383.2475</v>
      </c>
    </row>
    <row r="16" spans="1:18">
      <c r="A16" s="168">
        <v>39509</v>
      </c>
      <c r="B16" s="66">
        <v>0.75480000000000003</v>
      </c>
      <c r="C16" s="49">
        <v>2.7</v>
      </c>
      <c r="D16" s="49">
        <v>2.8</v>
      </c>
      <c r="F16" s="49">
        <v>2.75</v>
      </c>
      <c r="G16" s="50">
        <v>-3.5087719298245474</v>
      </c>
      <c r="H16" s="50">
        <v>10.000000000000014</v>
      </c>
      <c r="I16" s="21">
        <f t="shared" si="0"/>
        <v>207.57</v>
      </c>
      <c r="K16" s="49">
        <v>4.5999999999999996</v>
      </c>
      <c r="L16" s="49">
        <v>5.65</v>
      </c>
      <c r="N16" s="49">
        <v>5.125</v>
      </c>
      <c r="O16" s="50">
        <v>0</v>
      </c>
      <c r="P16" s="50">
        <v>-1.9138755980861077</v>
      </c>
      <c r="Q16" s="46">
        <f t="shared" si="1"/>
        <v>386.83499999999998</v>
      </c>
    </row>
    <row r="17" spans="1:17">
      <c r="A17" s="168">
        <v>39516</v>
      </c>
      <c r="B17" s="66">
        <v>0.76519999999999999</v>
      </c>
      <c r="C17" s="49">
        <v>2.7</v>
      </c>
      <c r="D17" s="49">
        <v>2.8</v>
      </c>
      <c r="F17" s="49">
        <v>2.75</v>
      </c>
      <c r="G17" s="50">
        <v>0</v>
      </c>
      <c r="H17" s="50">
        <v>5.7692307692307736</v>
      </c>
      <c r="I17" s="21">
        <f t="shared" si="0"/>
        <v>210.42999999999998</v>
      </c>
      <c r="K17" s="49">
        <v>4.7</v>
      </c>
      <c r="L17" s="49">
        <v>5.75</v>
      </c>
      <c r="N17" s="49">
        <v>5.2249999999999996</v>
      </c>
      <c r="O17" s="50">
        <v>1.9512195121951237</v>
      </c>
      <c r="P17" s="50">
        <v>0</v>
      </c>
      <c r="Q17" s="46">
        <f t="shared" si="1"/>
        <v>399.81699999999995</v>
      </c>
    </row>
    <row r="18" spans="1:17">
      <c r="A18" s="168">
        <v>39523</v>
      </c>
      <c r="B18" s="66">
        <v>0.76470000000000005</v>
      </c>
      <c r="C18" s="5">
        <v>2.7</v>
      </c>
      <c r="D18" s="5">
        <v>2.8</v>
      </c>
      <c r="F18" s="49">
        <v>2.75</v>
      </c>
      <c r="G18" s="50">
        <v>0</v>
      </c>
      <c r="H18" s="50">
        <v>3.7735849056603712</v>
      </c>
      <c r="I18" s="21">
        <f t="shared" si="0"/>
        <v>210.29249999999999</v>
      </c>
      <c r="K18" s="5">
        <v>4.7</v>
      </c>
      <c r="L18" s="5">
        <v>5.75</v>
      </c>
      <c r="N18" s="49">
        <v>5.2249999999999996</v>
      </c>
      <c r="O18" s="50">
        <v>0</v>
      </c>
      <c r="P18" s="50">
        <v>0</v>
      </c>
      <c r="Q18" s="46">
        <f t="shared" si="1"/>
        <v>399.55574999999999</v>
      </c>
    </row>
    <row r="19" spans="1:17">
      <c r="A19" s="168">
        <v>39530</v>
      </c>
      <c r="B19" s="66">
        <v>0.76754999999999995</v>
      </c>
      <c r="C19" s="49">
        <v>2.7</v>
      </c>
      <c r="D19" s="49">
        <v>2.8</v>
      </c>
      <c r="F19" s="49">
        <v>2.75</v>
      </c>
      <c r="G19" s="50">
        <v>0</v>
      </c>
      <c r="H19" s="50">
        <v>3.7735849056603712</v>
      </c>
      <c r="I19" s="21">
        <f t="shared" si="0"/>
        <v>211.07624999999999</v>
      </c>
      <c r="K19" s="49">
        <v>4.7</v>
      </c>
      <c r="L19" s="49">
        <v>5.75</v>
      </c>
      <c r="N19" s="49">
        <v>5.2249999999999996</v>
      </c>
      <c r="O19" s="50">
        <v>0</v>
      </c>
      <c r="P19" s="50">
        <v>0</v>
      </c>
      <c r="Q19" s="46">
        <f t="shared" si="1"/>
        <v>401.04487499999993</v>
      </c>
    </row>
    <row r="20" spans="1:17">
      <c r="A20" s="168">
        <v>39537</v>
      </c>
      <c r="B20" s="66">
        <v>0.77829999999999999</v>
      </c>
      <c r="C20" s="49">
        <v>2.7</v>
      </c>
      <c r="D20" s="49">
        <v>2.8</v>
      </c>
      <c r="F20" s="49">
        <v>2.75</v>
      </c>
      <c r="G20" s="50">
        <v>0</v>
      </c>
      <c r="H20" s="50">
        <v>3.7735849056603712</v>
      </c>
      <c r="I20" s="21">
        <f t="shared" si="0"/>
        <v>214.03249999999997</v>
      </c>
      <c r="K20" s="49">
        <v>4.7</v>
      </c>
      <c r="L20" s="49">
        <v>5.75</v>
      </c>
      <c r="N20" s="49">
        <v>5.2249999999999996</v>
      </c>
      <c r="O20" s="50">
        <v>0</v>
      </c>
      <c r="P20" s="50">
        <v>0</v>
      </c>
      <c r="Q20" s="46">
        <f t="shared" si="1"/>
        <v>406.66174999999998</v>
      </c>
    </row>
    <row r="21" spans="1:17">
      <c r="A21" s="168">
        <v>39544</v>
      </c>
      <c r="B21" s="66">
        <v>0.79079999999999995</v>
      </c>
      <c r="C21" s="49">
        <v>2.6</v>
      </c>
      <c r="D21" s="49">
        <v>2.7</v>
      </c>
      <c r="F21" s="49">
        <v>2.6500000000000004</v>
      </c>
      <c r="G21" s="50">
        <v>-3.636363636363626</v>
      </c>
      <c r="H21" s="50">
        <v>0</v>
      </c>
      <c r="I21" s="21">
        <f t="shared" si="0"/>
        <v>209.56200000000001</v>
      </c>
      <c r="K21" s="49">
        <v>4.7</v>
      </c>
      <c r="L21" s="49">
        <v>5.75</v>
      </c>
      <c r="N21" s="49">
        <v>5.2249999999999996</v>
      </c>
      <c r="O21" s="50">
        <v>0</v>
      </c>
      <c r="P21" s="50">
        <v>0</v>
      </c>
      <c r="Q21" s="46">
        <f t="shared" si="1"/>
        <v>413.19299999999998</v>
      </c>
    </row>
    <row r="22" spans="1:17">
      <c r="A22" s="168">
        <v>39551</v>
      </c>
      <c r="B22" s="66">
        <v>0.78549999999999998</v>
      </c>
      <c r="C22" s="49">
        <v>2.6</v>
      </c>
      <c r="D22" s="49">
        <v>2.7</v>
      </c>
      <c r="F22" s="49">
        <v>2.6500000000000004</v>
      </c>
      <c r="G22" s="50">
        <v>0</v>
      </c>
      <c r="H22" s="50">
        <v>0</v>
      </c>
      <c r="I22" s="21">
        <f t="shared" si="0"/>
        <v>208.15750000000003</v>
      </c>
      <c r="K22" s="49">
        <v>4.8</v>
      </c>
      <c r="L22" s="49">
        <v>5.75</v>
      </c>
      <c r="N22" s="49">
        <v>5.2750000000000004</v>
      </c>
      <c r="O22" s="50">
        <v>0.95693779904306098</v>
      </c>
      <c r="P22" s="50">
        <v>0.95693779904306098</v>
      </c>
      <c r="Q22" s="46">
        <f t="shared" si="1"/>
        <v>414.35124999999999</v>
      </c>
    </row>
    <row r="23" spans="1:17">
      <c r="A23" s="168">
        <v>39558</v>
      </c>
      <c r="B23" s="66">
        <v>0.80169999999999997</v>
      </c>
      <c r="C23" s="49">
        <v>2.6</v>
      </c>
      <c r="D23" s="49">
        <v>2.7</v>
      </c>
      <c r="F23" s="49">
        <v>2.6500000000000004</v>
      </c>
      <c r="G23" s="50">
        <v>0</v>
      </c>
      <c r="H23" s="50">
        <v>0</v>
      </c>
      <c r="I23" s="21">
        <f t="shared" si="0"/>
        <v>212.45050000000001</v>
      </c>
      <c r="K23" s="49">
        <v>4.8</v>
      </c>
      <c r="L23" s="49">
        <v>5.75</v>
      </c>
      <c r="N23" s="49">
        <v>5.2750000000000004</v>
      </c>
      <c r="O23" s="50">
        <v>0</v>
      </c>
      <c r="P23" s="50">
        <v>0.95693779904306098</v>
      </c>
      <c r="Q23" s="46">
        <f t="shared" si="1"/>
        <v>422.89675000000005</v>
      </c>
    </row>
    <row r="24" spans="1:17">
      <c r="A24" s="168">
        <v>39565</v>
      </c>
      <c r="B24" s="66">
        <v>0.79069999999999996</v>
      </c>
      <c r="C24" s="49">
        <v>2.6</v>
      </c>
      <c r="D24" s="49">
        <v>2.7</v>
      </c>
      <c r="F24" s="49">
        <v>2.6500000000000004</v>
      </c>
      <c r="G24" s="50">
        <v>0</v>
      </c>
      <c r="H24" s="50">
        <v>3.9215686274510091</v>
      </c>
      <c r="I24" s="21">
        <f t="shared" si="0"/>
        <v>209.53550000000001</v>
      </c>
      <c r="K24" s="49">
        <v>4.8</v>
      </c>
      <c r="L24" s="49">
        <v>5.75</v>
      </c>
      <c r="N24" s="49">
        <v>5.2750000000000004</v>
      </c>
      <c r="O24" s="50">
        <v>0</v>
      </c>
      <c r="P24" s="50">
        <v>0.4761904761904816</v>
      </c>
      <c r="Q24" s="46">
        <f t="shared" si="1"/>
        <v>417.09424999999999</v>
      </c>
    </row>
    <row r="25" spans="1:17">
      <c r="A25" s="168">
        <v>39572</v>
      </c>
      <c r="B25" s="66">
        <v>0.78605000000000003</v>
      </c>
      <c r="C25" s="49">
        <v>2.7</v>
      </c>
      <c r="D25" s="49">
        <v>2.85</v>
      </c>
      <c r="F25" s="49">
        <v>2.7750000000000004</v>
      </c>
      <c r="G25" s="50">
        <v>4.7169811320754889</v>
      </c>
      <c r="H25" s="50">
        <v>8.8235294117647243</v>
      </c>
      <c r="I25" s="21">
        <f t="shared" si="0"/>
        <v>218.12887500000002</v>
      </c>
      <c r="K25" s="49">
        <v>4.8</v>
      </c>
      <c r="L25" s="49">
        <v>5.75</v>
      </c>
      <c r="N25" s="49">
        <v>5.2750000000000004</v>
      </c>
      <c r="O25" s="50">
        <v>0</v>
      </c>
      <c r="P25" s="50">
        <v>0.4761904761904816</v>
      </c>
      <c r="Q25" s="46">
        <f t="shared" si="1"/>
        <v>414.64137500000004</v>
      </c>
    </row>
    <row r="26" spans="1:17">
      <c r="A26" s="168">
        <v>39579</v>
      </c>
      <c r="B26" s="66">
        <v>0.77900000000000003</v>
      </c>
      <c r="C26" s="49">
        <v>2.5</v>
      </c>
      <c r="D26" s="49">
        <v>2.6</v>
      </c>
      <c r="F26" s="49">
        <v>2.5499999999999998</v>
      </c>
      <c r="G26" s="50">
        <v>-8.1081081081081265</v>
      </c>
      <c r="H26" s="50">
        <v>4.0816326530612059</v>
      </c>
      <c r="I26" s="21">
        <f t="shared" si="0"/>
        <v>198.64499999999998</v>
      </c>
      <c r="K26" s="49">
        <v>4.8</v>
      </c>
      <c r="L26" s="49">
        <v>5.75</v>
      </c>
      <c r="N26" s="49">
        <v>5.2750000000000004</v>
      </c>
      <c r="O26" s="50">
        <v>0</v>
      </c>
      <c r="P26" s="50">
        <v>0.4761904761904816</v>
      </c>
      <c r="Q26" s="46">
        <f t="shared" si="1"/>
        <v>410.92250000000001</v>
      </c>
    </row>
    <row r="27" spans="1:17">
      <c r="A27" s="168">
        <v>39586</v>
      </c>
      <c r="B27" s="66">
        <v>0.79379999999999995</v>
      </c>
      <c r="C27" s="49">
        <v>2.5</v>
      </c>
      <c r="D27" s="49">
        <v>2.6</v>
      </c>
      <c r="F27" s="49">
        <v>2.5499999999999998</v>
      </c>
      <c r="G27" s="50">
        <v>0</v>
      </c>
      <c r="H27" s="50">
        <v>8.6261980830670808</v>
      </c>
      <c r="I27" s="21">
        <f t="shared" si="0"/>
        <v>202.41899999999998</v>
      </c>
      <c r="K27" s="49">
        <v>4.8</v>
      </c>
      <c r="L27" s="49">
        <v>5.75</v>
      </c>
      <c r="N27" s="49">
        <v>5.2750000000000004</v>
      </c>
      <c r="O27" s="50">
        <v>0</v>
      </c>
      <c r="P27" s="50">
        <v>0.4761904761904816</v>
      </c>
      <c r="Q27" s="46">
        <f t="shared" si="1"/>
        <v>418.72949999999997</v>
      </c>
    </row>
    <row r="28" spans="1:17">
      <c r="A28" s="168">
        <v>39593</v>
      </c>
      <c r="B28" s="66">
        <v>0.79584999999999995</v>
      </c>
      <c r="C28" s="49">
        <v>2.5</v>
      </c>
      <c r="D28" s="49">
        <v>2.6</v>
      </c>
      <c r="F28" s="49">
        <v>2.5499999999999998</v>
      </c>
      <c r="G28" s="50">
        <v>0</v>
      </c>
      <c r="H28" s="50">
        <v>14.606741573033716</v>
      </c>
      <c r="I28" s="21">
        <f t="shared" si="0"/>
        <v>202.94174999999996</v>
      </c>
      <c r="K28" s="49">
        <v>4.8</v>
      </c>
      <c r="L28" s="49">
        <v>5.75</v>
      </c>
      <c r="N28" s="49">
        <v>5.2750000000000004</v>
      </c>
      <c r="O28" s="50">
        <v>0</v>
      </c>
      <c r="P28" s="50">
        <v>0.4761904761904816</v>
      </c>
      <c r="Q28" s="46">
        <f t="shared" si="1"/>
        <v>419.81087500000001</v>
      </c>
    </row>
    <row r="29" spans="1:17">
      <c r="A29" s="168">
        <v>39600</v>
      </c>
      <c r="B29" s="66">
        <v>0.7944</v>
      </c>
      <c r="C29" s="49">
        <v>2.4</v>
      </c>
      <c r="D29" s="49">
        <v>2.5</v>
      </c>
      <c r="F29" s="49">
        <v>2.4500000000000002</v>
      </c>
      <c r="G29" s="50">
        <v>-3.9215686274509665</v>
      </c>
      <c r="H29" s="50">
        <v>10.11235955056182</v>
      </c>
      <c r="I29" s="21">
        <f t="shared" si="0"/>
        <v>194.62800000000001</v>
      </c>
      <c r="K29" s="49">
        <v>4.9000000000000004</v>
      </c>
      <c r="L29" s="49">
        <v>5.85</v>
      </c>
      <c r="N29" s="49">
        <v>5.375</v>
      </c>
      <c r="O29" s="50">
        <v>1.895734597156391</v>
      </c>
      <c r="P29" s="50">
        <v>2.3809523809523796</v>
      </c>
      <c r="Q29" s="46">
        <f t="shared" si="1"/>
        <v>426.99</v>
      </c>
    </row>
    <row r="30" spans="1:17">
      <c r="A30" s="168">
        <v>39607</v>
      </c>
      <c r="B30" s="66">
        <v>0.78600000000000003</v>
      </c>
      <c r="C30" s="49">
        <v>2.35</v>
      </c>
      <c r="D30" s="49">
        <v>2.4500000000000002</v>
      </c>
      <c r="F30" s="49">
        <v>2.4000000000000004</v>
      </c>
      <c r="G30" s="50">
        <v>-2.040816326530603</v>
      </c>
      <c r="H30" s="50">
        <v>7.8651685393258788</v>
      </c>
      <c r="I30" s="21">
        <f t="shared" si="0"/>
        <v>188.64000000000004</v>
      </c>
      <c r="K30" s="49">
        <v>5</v>
      </c>
      <c r="L30" s="49">
        <v>5.95</v>
      </c>
      <c r="N30" s="49">
        <v>5.4749999999999996</v>
      </c>
      <c r="O30" s="50">
        <v>1.8604651162790589</v>
      </c>
      <c r="P30" s="50">
        <v>4.2857142857142776</v>
      </c>
      <c r="Q30" s="46">
        <f t="shared" si="1"/>
        <v>430.33499999999998</v>
      </c>
    </row>
    <row r="31" spans="1:17">
      <c r="A31" s="168">
        <v>39614</v>
      </c>
      <c r="B31" s="66">
        <v>0.79710000000000003</v>
      </c>
      <c r="C31" s="49">
        <v>2.35</v>
      </c>
      <c r="D31" s="49">
        <v>2.4500000000000002</v>
      </c>
      <c r="F31" s="49">
        <v>2.4000000000000004</v>
      </c>
      <c r="G31" s="50">
        <v>0</v>
      </c>
      <c r="H31" s="50">
        <v>7.8651685393258788</v>
      </c>
      <c r="I31" s="21">
        <f t="shared" si="0"/>
        <v>191.30400000000003</v>
      </c>
      <c r="K31" s="49">
        <v>5</v>
      </c>
      <c r="L31" s="49">
        <v>5.95</v>
      </c>
      <c r="N31" s="49">
        <v>5.4749999999999996</v>
      </c>
      <c r="O31" s="50">
        <v>0</v>
      </c>
      <c r="P31" s="50">
        <v>4.2857142857142776</v>
      </c>
      <c r="Q31" s="46">
        <f t="shared" si="1"/>
        <v>436.41224999999997</v>
      </c>
    </row>
    <row r="32" spans="1:17">
      <c r="A32" s="168">
        <v>39621</v>
      </c>
      <c r="B32" s="66">
        <v>0.78835</v>
      </c>
      <c r="C32" s="49">
        <v>2.35</v>
      </c>
      <c r="D32" s="49">
        <v>2.4500000000000002</v>
      </c>
      <c r="F32" s="49">
        <v>2.4000000000000004</v>
      </c>
      <c r="G32" s="50">
        <v>0</v>
      </c>
      <c r="H32" s="50">
        <v>11.627906976744185</v>
      </c>
      <c r="I32" s="21">
        <f t="shared" si="0"/>
        <v>189.20400000000001</v>
      </c>
      <c r="K32" s="49">
        <v>5.0999999999999996</v>
      </c>
      <c r="L32" s="49">
        <v>5.95</v>
      </c>
      <c r="N32" s="49">
        <v>5.5250000000000004</v>
      </c>
      <c r="O32" s="50">
        <v>0.91324200913243203</v>
      </c>
      <c r="P32" s="50">
        <v>5.2380952380952408</v>
      </c>
      <c r="Q32" s="46">
        <f t="shared" si="1"/>
        <v>435.56337500000001</v>
      </c>
    </row>
    <row r="33" spans="1:17">
      <c r="A33" s="168">
        <v>39628</v>
      </c>
      <c r="B33" s="66">
        <v>0.78964999999999996</v>
      </c>
      <c r="C33" s="49">
        <v>2.35</v>
      </c>
      <c r="D33" s="49">
        <v>2.4500000000000002</v>
      </c>
      <c r="F33" s="49">
        <v>2.4000000000000004</v>
      </c>
      <c r="G33" s="50">
        <v>0</v>
      </c>
      <c r="H33" s="50">
        <v>17.07317073170735</v>
      </c>
      <c r="I33" s="21">
        <f t="shared" si="0"/>
        <v>189.51600000000002</v>
      </c>
      <c r="K33" s="49">
        <v>5.0999999999999996</v>
      </c>
      <c r="L33" s="49">
        <v>5.95</v>
      </c>
      <c r="N33" s="49">
        <v>5.5250000000000004</v>
      </c>
      <c r="O33" s="50">
        <v>0</v>
      </c>
      <c r="P33" s="50">
        <v>5.2380952380952408</v>
      </c>
      <c r="Q33" s="46">
        <f t="shared" si="1"/>
        <v>436.28162499999996</v>
      </c>
    </row>
    <row r="34" spans="1:17">
      <c r="A34" s="168">
        <v>39635</v>
      </c>
      <c r="B34" s="66">
        <v>0.79235</v>
      </c>
      <c r="C34" s="49">
        <v>2.2999999999999998</v>
      </c>
      <c r="D34" s="49">
        <v>2.4</v>
      </c>
      <c r="F34" s="49">
        <v>2.3499999999999996</v>
      </c>
      <c r="G34" s="50">
        <v>-2.083333333333357</v>
      </c>
      <c r="H34" s="50">
        <v>14.634146341463406</v>
      </c>
      <c r="I34" s="21">
        <f t="shared" si="0"/>
        <v>186.20224999999996</v>
      </c>
      <c r="K34" s="49">
        <v>5.15</v>
      </c>
      <c r="L34" s="49">
        <v>6</v>
      </c>
      <c r="N34" s="49">
        <v>5.5750000000000002</v>
      </c>
      <c r="O34" s="50">
        <v>0.90497737556560764</v>
      </c>
      <c r="P34" s="50">
        <v>6.1904761904761898</v>
      </c>
      <c r="Q34" s="46">
        <f t="shared" si="1"/>
        <v>441.73512500000004</v>
      </c>
    </row>
    <row r="35" spans="1:17">
      <c r="A35" s="168">
        <v>39642</v>
      </c>
      <c r="B35" s="66">
        <v>0.79079999999999995</v>
      </c>
      <c r="C35" s="49">
        <v>2.2000000000000002</v>
      </c>
      <c r="D35" s="49">
        <v>2.2999999999999998</v>
      </c>
      <c r="F35" s="49">
        <v>2.25</v>
      </c>
      <c r="G35" s="50">
        <v>-4.2553191489361524</v>
      </c>
      <c r="H35" s="50">
        <v>21.621621621621628</v>
      </c>
      <c r="I35" s="21">
        <f t="shared" si="0"/>
        <v>177.92999999999998</v>
      </c>
      <c r="K35" s="49">
        <v>5.15</v>
      </c>
      <c r="L35" s="49">
        <v>6</v>
      </c>
      <c r="N35" s="49">
        <v>5.5750000000000002</v>
      </c>
      <c r="O35" s="50">
        <v>0</v>
      </c>
      <c r="P35" s="50">
        <v>8.7804878048780495</v>
      </c>
      <c r="Q35" s="46">
        <f t="shared" si="1"/>
        <v>440.87100000000004</v>
      </c>
    </row>
    <row r="36" spans="1:17">
      <c r="A36" s="168">
        <v>39649</v>
      </c>
      <c r="B36" s="66">
        <v>0.79915000000000003</v>
      </c>
      <c r="C36" s="49">
        <v>2.0499999999999998</v>
      </c>
      <c r="D36" s="49">
        <v>2.15</v>
      </c>
      <c r="F36" s="49">
        <v>2.0999999999999996</v>
      </c>
      <c r="G36" s="50">
        <v>-6.6666666666666856</v>
      </c>
      <c r="H36" s="50">
        <v>13.513513513513487</v>
      </c>
      <c r="I36" s="21">
        <f t="shared" si="0"/>
        <v>167.82149999999999</v>
      </c>
      <c r="K36" s="49">
        <v>5.25</v>
      </c>
      <c r="L36" s="49">
        <v>6.1</v>
      </c>
      <c r="N36" s="49">
        <v>5.6749999999999998</v>
      </c>
      <c r="O36" s="50">
        <v>1.7937219730941507</v>
      </c>
      <c r="P36" s="50">
        <v>10.731707317073159</v>
      </c>
      <c r="Q36" s="46">
        <f t="shared" si="1"/>
        <v>453.51762500000001</v>
      </c>
    </row>
    <row r="37" spans="1:17">
      <c r="A37" s="168">
        <v>39656</v>
      </c>
      <c r="B37" s="66">
        <v>0.79315000000000002</v>
      </c>
      <c r="C37" s="49">
        <v>1.95</v>
      </c>
      <c r="D37" s="49">
        <v>2.0499999999999998</v>
      </c>
      <c r="F37" s="49">
        <v>2</v>
      </c>
      <c r="G37" s="50">
        <v>-4.761904761904745</v>
      </c>
      <c r="H37" s="50">
        <v>8.1081081081080981</v>
      </c>
      <c r="I37" s="21">
        <f t="shared" si="0"/>
        <v>158.63</v>
      </c>
      <c r="K37" s="49">
        <v>5.25</v>
      </c>
      <c r="L37" s="49">
        <v>6.1</v>
      </c>
      <c r="N37" s="49">
        <v>5.6749999999999998</v>
      </c>
      <c r="O37" s="50">
        <v>0</v>
      </c>
      <c r="P37" s="50">
        <v>10.731707317073159</v>
      </c>
      <c r="Q37" s="46">
        <f t="shared" si="1"/>
        <v>450.11262499999998</v>
      </c>
    </row>
    <row r="38" spans="1:17">
      <c r="A38" s="168">
        <v>39663</v>
      </c>
      <c r="B38" s="66">
        <v>0.78879999999999995</v>
      </c>
      <c r="C38" s="49">
        <v>1.95</v>
      </c>
      <c r="D38" s="49">
        <v>2.0499999999999998</v>
      </c>
      <c r="F38" s="49">
        <v>2</v>
      </c>
      <c r="G38" s="50">
        <v>0</v>
      </c>
      <c r="H38" s="50">
        <v>8.1081081081080981</v>
      </c>
      <c r="I38" s="21">
        <f t="shared" si="0"/>
        <v>157.76</v>
      </c>
      <c r="K38" s="49">
        <v>5.25</v>
      </c>
      <c r="L38" s="49">
        <v>6.1</v>
      </c>
      <c r="N38" s="49">
        <v>5.6749999999999998</v>
      </c>
      <c r="O38" s="50">
        <v>0</v>
      </c>
      <c r="P38" s="50">
        <v>10.731707317073159</v>
      </c>
      <c r="Q38" s="46">
        <f t="shared" si="1"/>
        <v>447.64399999999995</v>
      </c>
    </row>
    <row r="39" spans="1:17">
      <c r="A39" s="168">
        <v>39670</v>
      </c>
      <c r="B39" s="66">
        <v>0.78785000000000005</v>
      </c>
      <c r="C39" s="49">
        <v>1.95</v>
      </c>
      <c r="D39" s="49">
        <v>2.0499999999999998</v>
      </c>
      <c r="F39" s="49">
        <v>2</v>
      </c>
      <c r="G39" s="50">
        <v>0</v>
      </c>
      <c r="H39" s="50">
        <v>8.1081081081080981</v>
      </c>
      <c r="I39" s="21">
        <f t="shared" si="0"/>
        <v>157.57000000000002</v>
      </c>
      <c r="K39" s="49">
        <v>5.25</v>
      </c>
      <c r="L39" s="49">
        <v>6.1</v>
      </c>
      <c r="N39" s="49">
        <v>5.6749999999999998</v>
      </c>
      <c r="O39" s="50">
        <v>0</v>
      </c>
      <c r="P39" s="50">
        <v>10.731707317073159</v>
      </c>
      <c r="Q39" s="46">
        <f t="shared" si="1"/>
        <v>447.10487500000005</v>
      </c>
    </row>
    <row r="40" spans="1:17">
      <c r="A40" s="168">
        <v>39677</v>
      </c>
      <c r="B40" s="66">
        <v>0.78410000000000002</v>
      </c>
      <c r="C40" s="5"/>
      <c r="D40" s="5"/>
      <c r="F40" s="49">
        <v>0</v>
      </c>
      <c r="G40" s="50">
        <v>-100</v>
      </c>
      <c r="H40" s="50" t="e">
        <v>#VALUE!</v>
      </c>
      <c r="I40" s="21">
        <f t="shared" si="0"/>
        <v>0</v>
      </c>
      <c r="K40" s="5"/>
      <c r="L40" s="5"/>
      <c r="N40" s="49">
        <v>0</v>
      </c>
      <c r="O40" s="50">
        <v>-100</v>
      </c>
      <c r="P40" s="50" t="e">
        <v>#VALUE!</v>
      </c>
      <c r="Q40" s="46">
        <f t="shared" si="1"/>
        <v>0</v>
      </c>
    </row>
    <row r="41" spans="1:17">
      <c r="A41" s="168">
        <v>39684</v>
      </c>
      <c r="B41" s="66">
        <v>0.79069999999999996</v>
      </c>
      <c r="C41" s="5"/>
      <c r="D41" s="5"/>
      <c r="F41" s="49">
        <v>0</v>
      </c>
      <c r="G41" s="50" t="e">
        <v>#DIV/0!</v>
      </c>
      <c r="H41" s="50" t="e">
        <v>#VALUE!</v>
      </c>
      <c r="I41" s="21">
        <f t="shared" si="0"/>
        <v>0</v>
      </c>
      <c r="K41" s="5"/>
      <c r="L41" s="5"/>
      <c r="N41" s="49">
        <v>0</v>
      </c>
      <c r="O41" s="50" t="e">
        <v>#DIV/0!</v>
      </c>
      <c r="P41" s="50" t="e">
        <v>#VALUE!</v>
      </c>
      <c r="Q41" s="46">
        <f t="shared" si="1"/>
        <v>0</v>
      </c>
    </row>
    <row r="42" spans="1:17">
      <c r="A42" s="168">
        <v>39691</v>
      </c>
      <c r="B42" s="66">
        <v>0.79659999999999997</v>
      </c>
      <c r="C42" s="5"/>
      <c r="D42" s="5"/>
      <c r="F42" s="49">
        <v>0</v>
      </c>
      <c r="G42" s="50" t="e">
        <v>#DIV/0!</v>
      </c>
      <c r="H42" s="50">
        <v>-100</v>
      </c>
      <c r="I42" s="21">
        <f t="shared" si="0"/>
        <v>0</v>
      </c>
      <c r="K42" s="5"/>
      <c r="L42" s="5"/>
      <c r="N42" s="49">
        <v>0</v>
      </c>
      <c r="O42" s="50" t="e">
        <v>#DIV/0!</v>
      </c>
      <c r="P42" s="50">
        <v>-100</v>
      </c>
      <c r="Q42" s="46">
        <f t="shared" si="1"/>
        <v>0</v>
      </c>
    </row>
    <row r="43" spans="1:17">
      <c r="A43" s="168">
        <v>39698</v>
      </c>
      <c r="B43" s="66">
        <v>0.80500000000000005</v>
      </c>
      <c r="C43" s="49">
        <v>1.95</v>
      </c>
      <c r="D43" s="49">
        <v>2.0499999999999998</v>
      </c>
      <c r="F43" s="49">
        <v>2</v>
      </c>
      <c r="G43" s="50" t="e">
        <v>#DIV/0!</v>
      </c>
      <c r="H43" s="50">
        <v>2.5641025641025834</v>
      </c>
      <c r="I43" s="21">
        <f t="shared" si="0"/>
        <v>161</v>
      </c>
      <c r="K43" s="49">
        <v>5.25</v>
      </c>
      <c r="L43" s="49">
        <v>6.1</v>
      </c>
      <c r="N43" s="49">
        <v>5.6749999999999998</v>
      </c>
      <c r="O43" s="50" t="e">
        <v>#DIV/0!</v>
      </c>
      <c r="P43" s="50">
        <v>8.612440191387563</v>
      </c>
      <c r="Q43" s="46">
        <f t="shared" si="1"/>
        <v>456.83750000000003</v>
      </c>
    </row>
    <row r="44" spans="1:17">
      <c r="A44" s="168">
        <v>39705</v>
      </c>
      <c r="B44" s="66">
        <v>0.80389999999999995</v>
      </c>
      <c r="C44" s="49">
        <v>2.15</v>
      </c>
      <c r="D44" s="49">
        <v>2.25</v>
      </c>
      <c r="F44" s="49">
        <v>2.2000000000000002</v>
      </c>
      <c r="G44" s="50">
        <v>10.000000000000014</v>
      </c>
      <c r="H44" s="50">
        <v>7.3170731707317316</v>
      </c>
      <c r="I44" s="21">
        <f t="shared" si="0"/>
        <v>176.858</v>
      </c>
      <c r="K44" s="49">
        <v>5.45</v>
      </c>
      <c r="L44" s="49">
        <v>6.3</v>
      </c>
      <c r="N44" s="49">
        <v>5.875</v>
      </c>
      <c r="O44" s="50">
        <v>3.5242290748898739</v>
      </c>
      <c r="P44" s="50">
        <v>10.328638497652605</v>
      </c>
      <c r="Q44" s="46">
        <f t="shared" si="1"/>
        <v>472.29124999999999</v>
      </c>
    </row>
    <row r="45" spans="1:17">
      <c r="A45" s="168">
        <v>39712</v>
      </c>
      <c r="B45" s="66">
        <v>0.79620000000000002</v>
      </c>
      <c r="C45" s="49">
        <v>2.25</v>
      </c>
      <c r="D45" s="49">
        <v>2.35</v>
      </c>
      <c r="F45" s="49">
        <v>2.2999999999999998</v>
      </c>
      <c r="G45" s="50">
        <v>4.5454545454545183</v>
      </c>
      <c r="H45" s="50">
        <v>2.2222222222222143</v>
      </c>
      <c r="I45" s="21">
        <f t="shared" si="0"/>
        <v>183.12599999999998</v>
      </c>
      <c r="K45" s="49">
        <v>5.55</v>
      </c>
      <c r="L45" s="49">
        <v>6.4</v>
      </c>
      <c r="N45" s="49">
        <v>5.9749999999999996</v>
      </c>
      <c r="O45" s="50">
        <v>1.7021276595744723</v>
      </c>
      <c r="P45" s="50">
        <v>11.16279069767441</v>
      </c>
      <c r="Q45" s="46">
        <f t="shared" si="1"/>
        <v>475.72950000000003</v>
      </c>
    </row>
    <row r="46" spans="1:17">
      <c r="A46" s="168">
        <v>39719</v>
      </c>
      <c r="B46" s="66">
        <v>0.7873</v>
      </c>
      <c r="C46" s="49">
        <v>2.25</v>
      </c>
      <c r="D46" s="49">
        <v>2.35</v>
      </c>
      <c r="F46" s="49">
        <v>2.2999999999999998</v>
      </c>
      <c r="G46" s="50">
        <v>0</v>
      </c>
      <c r="H46" s="50">
        <v>2.2222222222222143</v>
      </c>
      <c r="I46" s="21">
        <f t="shared" si="0"/>
        <v>181.07899999999998</v>
      </c>
      <c r="K46" s="49">
        <v>5.55</v>
      </c>
      <c r="L46" s="49">
        <v>6.4</v>
      </c>
      <c r="N46" s="49">
        <v>5.9749999999999996</v>
      </c>
      <c r="O46" s="50">
        <v>0</v>
      </c>
      <c r="P46" s="50">
        <v>11.16279069767441</v>
      </c>
      <c r="Q46" s="46">
        <f t="shared" si="1"/>
        <v>470.41174999999998</v>
      </c>
    </row>
    <row r="47" spans="1:17">
      <c r="A47" s="168">
        <v>39726</v>
      </c>
      <c r="B47" s="66">
        <v>0.79474999999999996</v>
      </c>
      <c r="C47" s="49">
        <v>2.25</v>
      </c>
      <c r="D47" s="49">
        <v>2.35</v>
      </c>
      <c r="F47" s="49">
        <v>2.2999999999999998</v>
      </c>
      <c r="G47" s="50">
        <v>0</v>
      </c>
      <c r="H47" s="50">
        <v>2.2222222222222143</v>
      </c>
      <c r="I47" s="21">
        <f t="shared" si="0"/>
        <v>182.79249999999999</v>
      </c>
      <c r="K47" s="49">
        <v>5.55</v>
      </c>
      <c r="L47" s="49">
        <v>6.4</v>
      </c>
      <c r="N47" s="49">
        <v>5.9749999999999996</v>
      </c>
      <c r="O47" s="50">
        <v>0</v>
      </c>
      <c r="P47" s="50">
        <v>11.16279069767441</v>
      </c>
      <c r="Q47" s="46">
        <f t="shared" si="1"/>
        <v>474.86312499999997</v>
      </c>
    </row>
    <row r="48" spans="1:17">
      <c r="A48" s="168">
        <v>39733</v>
      </c>
      <c r="B48" s="66">
        <v>0.78354999999999997</v>
      </c>
      <c r="C48" s="49">
        <v>2.25</v>
      </c>
      <c r="D48" s="49">
        <v>2.35</v>
      </c>
      <c r="F48" s="49">
        <v>2.2999999999999998</v>
      </c>
      <c r="G48" s="50">
        <v>0</v>
      </c>
      <c r="H48" s="50">
        <v>2.2222222222222143</v>
      </c>
      <c r="I48" s="21">
        <f t="shared" si="0"/>
        <v>180.21649999999997</v>
      </c>
      <c r="K48" s="49">
        <v>5.55</v>
      </c>
      <c r="L48" s="49">
        <v>6.4</v>
      </c>
      <c r="N48" s="49">
        <v>5.9749999999999996</v>
      </c>
      <c r="O48" s="50">
        <v>0</v>
      </c>
      <c r="P48" s="50">
        <v>11.16279069767441</v>
      </c>
      <c r="Q48" s="46">
        <f t="shared" si="1"/>
        <v>468.17112499999996</v>
      </c>
    </row>
    <row r="49" spans="1:17">
      <c r="A49" s="168">
        <v>39740</v>
      </c>
      <c r="B49" s="66">
        <v>0.79800000000000004</v>
      </c>
      <c r="C49" s="49">
        <v>2.25</v>
      </c>
      <c r="D49" s="49">
        <v>2.4</v>
      </c>
      <c r="F49" s="49">
        <v>2.3250000000000002</v>
      </c>
      <c r="G49" s="50">
        <v>1.0869565217391397</v>
      </c>
      <c r="H49" s="50">
        <v>3.3333333333333428</v>
      </c>
      <c r="I49" s="21">
        <f t="shared" si="0"/>
        <v>185.53500000000003</v>
      </c>
      <c r="K49" s="49">
        <v>5.5</v>
      </c>
      <c r="L49" s="49">
        <v>6.4</v>
      </c>
      <c r="N49" s="49">
        <v>5.95</v>
      </c>
      <c r="O49" s="50">
        <v>-0.41841004184099972</v>
      </c>
      <c r="P49" s="50">
        <v>10.697674418604649</v>
      </c>
      <c r="Q49" s="46">
        <f t="shared" si="1"/>
        <v>474.81</v>
      </c>
    </row>
    <row r="50" spans="1:17">
      <c r="A50" s="168">
        <v>39747</v>
      </c>
      <c r="B50" s="66">
        <v>0.77510000000000001</v>
      </c>
      <c r="C50" s="49">
        <v>2.4500000000000002</v>
      </c>
      <c r="D50" s="49">
        <v>2.6</v>
      </c>
      <c r="F50" s="49">
        <v>2.5250000000000004</v>
      </c>
      <c r="G50" s="50">
        <v>8.6021505376344294</v>
      </c>
      <c r="H50" s="50">
        <v>7.4468085106383199</v>
      </c>
      <c r="I50" s="21">
        <f t="shared" si="0"/>
        <v>195.71275000000003</v>
      </c>
      <c r="K50" s="49">
        <v>5.3</v>
      </c>
      <c r="L50" s="49">
        <v>6.2</v>
      </c>
      <c r="N50" s="49">
        <v>5.75</v>
      </c>
      <c r="O50" s="50">
        <v>-3.3613445378151283</v>
      </c>
      <c r="P50" s="50">
        <v>9.0047393364928894</v>
      </c>
      <c r="Q50" s="46">
        <f t="shared" si="1"/>
        <v>445.6825</v>
      </c>
    </row>
    <row r="51" spans="1:17">
      <c r="A51" s="168">
        <v>39754</v>
      </c>
      <c r="B51" s="66">
        <v>0.80610000000000004</v>
      </c>
      <c r="C51" s="49">
        <v>2.4500000000000002</v>
      </c>
      <c r="D51" s="49">
        <v>2.6</v>
      </c>
      <c r="F51" s="49">
        <v>2.5250000000000004</v>
      </c>
      <c r="G51" s="50">
        <v>0</v>
      </c>
      <c r="H51" s="50">
        <v>3.0612244897959329</v>
      </c>
      <c r="I51" s="21">
        <f t="shared" si="0"/>
        <v>203.54025000000004</v>
      </c>
      <c r="K51" s="49">
        <v>5.3</v>
      </c>
      <c r="L51" s="49">
        <v>6.2</v>
      </c>
      <c r="N51" s="49">
        <v>5.75</v>
      </c>
      <c r="O51" s="50">
        <v>0</v>
      </c>
      <c r="P51" s="50">
        <v>11.1111111111111</v>
      </c>
      <c r="Q51" s="46">
        <f t="shared" si="1"/>
        <v>463.50750000000005</v>
      </c>
    </row>
    <row r="52" spans="1:17">
      <c r="A52" s="168">
        <v>39761</v>
      </c>
      <c r="B52" s="66">
        <v>0.78690000000000004</v>
      </c>
      <c r="C52" s="49">
        <v>2.4500000000000002</v>
      </c>
      <c r="D52" s="49">
        <v>2.6</v>
      </c>
      <c r="F52" s="49">
        <v>2.5250000000000004</v>
      </c>
      <c r="G52" s="50">
        <v>0</v>
      </c>
      <c r="H52" s="50">
        <v>3.0612244897959329</v>
      </c>
      <c r="I52" s="21">
        <f t="shared" si="0"/>
        <v>198.69225000000003</v>
      </c>
      <c r="K52" s="49">
        <v>5.3</v>
      </c>
      <c r="L52" s="49">
        <v>6.2</v>
      </c>
      <c r="N52" s="49">
        <v>5.75</v>
      </c>
      <c r="O52" s="50">
        <v>0</v>
      </c>
      <c r="P52" s="50">
        <v>11.1111111111111</v>
      </c>
      <c r="Q52" s="46">
        <f t="shared" si="1"/>
        <v>452.46750000000003</v>
      </c>
    </row>
    <row r="53" spans="1:17">
      <c r="A53" s="168">
        <v>39768</v>
      </c>
      <c r="B53" s="66">
        <v>0.80845</v>
      </c>
      <c r="C53" s="49">
        <v>2.75</v>
      </c>
      <c r="D53" s="49">
        <v>2.9</v>
      </c>
      <c r="F53" s="49">
        <v>2.8250000000000002</v>
      </c>
      <c r="G53" s="50">
        <v>11.881188118811863</v>
      </c>
      <c r="H53" s="50">
        <v>15.306122448979593</v>
      </c>
      <c r="I53" s="21">
        <f t="shared" si="0"/>
        <v>228.38712500000003</v>
      </c>
      <c r="K53" s="49">
        <v>5</v>
      </c>
      <c r="L53" s="49">
        <v>5.9</v>
      </c>
      <c r="N53" s="49">
        <v>5.45</v>
      </c>
      <c r="O53" s="50">
        <v>-5.2173913043478137</v>
      </c>
      <c r="P53" s="50">
        <v>5.3140096618357262</v>
      </c>
      <c r="Q53" s="46">
        <f t="shared" si="1"/>
        <v>440.60525000000001</v>
      </c>
    </row>
    <row r="54" spans="1:17">
      <c r="A54" s="168">
        <v>39775</v>
      </c>
      <c r="B54" s="66">
        <v>0.85980000000000001</v>
      </c>
      <c r="C54" s="49">
        <v>2.75</v>
      </c>
      <c r="D54" s="49">
        <v>2.9</v>
      </c>
      <c r="F54" s="49">
        <v>2.8250000000000002</v>
      </c>
      <c r="G54" s="50">
        <v>0</v>
      </c>
      <c r="H54" s="50">
        <v>13.000000000000014</v>
      </c>
      <c r="I54" s="21">
        <f t="shared" si="0"/>
        <v>242.89350000000002</v>
      </c>
      <c r="K54" s="49">
        <v>5</v>
      </c>
      <c r="L54" s="49">
        <v>5.9</v>
      </c>
      <c r="N54" s="49">
        <v>5.45</v>
      </c>
      <c r="O54" s="50">
        <v>0</v>
      </c>
      <c r="P54" s="50">
        <v>7.3891625615763843</v>
      </c>
      <c r="Q54" s="46">
        <f t="shared" si="1"/>
        <v>468.59100000000001</v>
      </c>
    </row>
    <row r="55" spans="1:17">
      <c r="A55" s="168">
        <v>39782</v>
      </c>
      <c r="B55" s="66">
        <v>0.84099999999999997</v>
      </c>
      <c r="C55" s="5">
        <v>2.75</v>
      </c>
      <c r="D55" s="49">
        <v>2.9</v>
      </c>
      <c r="F55" s="49">
        <v>2.8250000000000002</v>
      </c>
      <c r="G55" s="50">
        <v>0</v>
      </c>
      <c r="H55" s="50">
        <v>13.000000000000014</v>
      </c>
      <c r="I55" s="21">
        <f t="shared" si="0"/>
        <v>237.58249999999998</v>
      </c>
      <c r="K55" s="49">
        <v>4.9000000000000004</v>
      </c>
      <c r="L55" s="49">
        <v>5.8</v>
      </c>
      <c r="N55" s="49">
        <v>5.35</v>
      </c>
      <c r="O55" s="50">
        <v>-1.8348623853211166</v>
      </c>
      <c r="P55" s="50">
        <v>5.4187192118226619</v>
      </c>
      <c r="Q55" s="46">
        <f t="shared" si="1"/>
        <v>449.93499999999995</v>
      </c>
    </row>
    <row r="56" spans="1:17">
      <c r="A56" s="168">
        <v>39789</v>
      </c>
      <c r="B56" s="66">
        <v>0.82989999999999997</v>
      </c>
      <c r="C56" s="49">
        <v>2.75</v>
      </c>
      <c r="D56" s="49">
        <v>2.9</v>
      </c>
      <c r="F56" s="49">
        <v>2.8250000000000002</v>
      </c>
      <c r="G56" s="50">
        <v>0</v>
      </c>
      <c r="H56" s="50">
        <v>13.000000000000014</v>
      </c>
      <c r="I56" s="21">
        <f t="shared" si="0"/>
        <v>234.44674999999998</v>
      </c>
      <c r="K56" s="49">
        <v>4.9000000000000004</v>
      </c>
      <c r="L56" s="49">
        <v>5.8</v>
      </c>
      <c r="N56" s="49">
        <v>5.35</v>
      </c>
      <c r="O56" s="50">
        <v>0</v>
      </c>
      <c r="P56" s="50">
        <v>5.4187192118226619</v>
      </c>
      <c r="Q56" s="46">
        <f t="shared" si="1"/>
        <v>443.99649999999997</v>
      </c>
    </row>
    <row r="57" spans="1:17">
      <c r="A57" s="168">
        <v>39796</v>
      </c>
      <c r="B57" s="66">
        <v>0.86660000000000004</v>
      </c>
      <c r="C57" s="49">
        <v>2.75</v>
      </c>
      <c r="D57" s="49">
        <v>2.9</v>
      </c>
      <c r="F57" s="49">
        <v>2.8250000000000002</v>
      </c>
      <c r="G57" s="50">
        <v>0</v>
      </c>
      <c r="H57" s="50">
        <v>13.000000000000014</v>
      </c>
      <c r="I57" s="21">
        <f t="shared" si="0"/>
        <v>244.81450000000001</v>
      </c>
      <c r="K57" s="49">
        <v>4.9000000000000004</v>
      </c>
      <c r="L57" s="49">
        <v>5.8</v>
      </c>
      <c r="N57" s="49">
        <v>5.35</v>
      </c>
      <c r="O57" s="50">
        <v>0</v>
      </c>
      <c r="P57" s="50">
        <v>5.4187192118226619</v>
      </c>
      <c r="Q57" s="46">
        <f t="shared" si="1"/>
        <v>463.63099999999997</v>
      </c>
    </row>
    <row r="58" spans="1:17">
      <c r="A58" s="168">
        <v>39803</v>
      </c>
      <c r="B58" s="66">
        <v>0.89234999999999998</v>
      </c>
      <c r="C58" s="49">
        <v>2.75</v>
      </c>
      <c r="D58" s="49">
        <v>2.9</v>
      </c>
      <c r="F58" s="49">
        <v>2.8250000000000002</v>
      </c>
      <c r="G58" s="50">
        <v>0</v>
      </c>
      <c r="H58" s="50">
        <v>13.000000000000014</v>
      </c>
      <c r="I58" s="21">
        <f>(F58*B58)*100</f>
        <v>252.088875</v>
      </c>
      <c r="K58" s="49">
        <v>4.9000000000000004</v>
      </c>
      <c r="L58" s="49">
        <v>5.8</v>
      </c>
      <c r="N58" s="49">
        <v>5.35</v>
      </c>
      <c r="O58" s="50">
        <v>0</v>
      </c>
      <c r="P58" s="50">
        <v>5.4187192118226619</v>
      </c>
      <c r="Q58" s="46">
        <f t="shared" si="1"/>
        <v>477.40724999999998</v>
      </c>
    </row>
    <row r="59" spans="1:17">
      <c r="A59" s="168">
        <v>39810</v>
      </c>
      <c r="B59" s="66">
        <v>0.92869999999999997</v>
      </c>
      <c r="C59" s="5" t="s">
        <v>46</v>
      </c>
      <c r="D59" s="5" t="s">
        <v>46</v>
      </c>
      <c r="F59" s="49">
        <v>0</v>
      </c>
      <c r="G59" s="50">
        <v>-100</v>
      </c>
      <c r="H59" s="50" t="e">
        <v>#DIV/0!</v>
      </c>
      <c r="I59" s="46"/>
      <c r="K59" s="5" t="s">
        <v>46</v>
      </c>
      <c r="L59" s="5" t="s">
        <v>46</v>
      </c>
      <c r="N59" s="49">
        <v>0</v>
      </c>
      <c r="O59" s="50">
        <v>-100</v>
      </c>
      <c r="P59" s="50" t="e">
        <v>#DIV/0!</v>
      </c>
      <c r="Q59" s="46">
        <f t="shared" si="1"/>
        <v>0</v>
      </c>
    </row>
    <row r="60" spans="1:17">
      <c r="A60" s="168">
        <v>39817</v>
      </c>
      <c r="B60" s="66">
        <v>0.94930000000000003</v>
      </c>
      <c r="C60" s="49"/>
      <c r="D60" s="49"/>
      <c r="F60" s="49">
        <v>0</v>
      </c>
      <c r="G60" s="50" t="e">
        <v>#DIV/0!</v>
      </c>
      <c r="H60" s="50" t="e">
        <v>#DIV/0!</v>
      </c>
      <c r="I60" s="46"/>
      <c r="K60" s="49"/>
      <c r="L60" s="49"/>
      <c r="N60" s="49">
        <v>0</v>
      </c>
      <c r="O60" s="50" t="e">
        <v>#DIV/0!</v>
      </c>
      <c r="P60" s="50" t="e">
        <v>#DIV/0!</v>
      </c>
      <c r="Q60" s="46">
        <f t="shared" si="1"/>
        <v>0</v>
      </c>
    </row>
    <row r="61" spans="1:17">
      <c r="A61" s="168">
        <v>39824</v>
      </c>
      <c r="B61" s="31">
        <v>0.89954999999999996</v>
      </c>
      <c r="C61" s="24">
        <v>3.05</v>
      </c>
      <c r="D61" s="24">
        <v>3.2</v>
      </c>
      <c r="E61" s="24"/>
      <c r="F61" s="24">
        <v>3.125</v>
      </c>
      <c r="G61" s="23" t="e">
        <v>#DIV/0!</v>
      </c>
      <c r="H61" s="23">
        <v>11.607142857142861</v>
      </c>
      <c r="I61" s="24">
        <v>281.109375</v>
      </c>
      <c r="K61" s="24">
        <v>5</v>
      </c>
      <c r="L61" s="24">
        <v>5.9</v>
      </c>
      <c r="M61" s="24"/>
      <c r="N61" s="21">
        <v>5.45</v>
      </c>
      <c r="O61" s="23" t="e">
        <v>#DIV/0!</v>
      </c>
      <c r="P61" s="23">
        <v>8.4577114427860636</v>
      </c>
      <c r="Q61" s="24">
        <v>490.25475</v>
      </c>
    </row>
    <row r="62" spans="1:17">
      <c r="A62" s="168">
        <v>39831</v>
      </c>
      <c r="B62" s="31">
        <v>0.89787099999999997</v>
      </c>
      <c r="C62" s="24">
        <v>3.15</v>
      </c>
      <c r="D62" s="24">
        <v>3.3</v>
      </c>
      <c r="E62" s="24"/>
      <c r="F62" s="24">
        <v>3.2249999999999996</v>
      </c>
      <c r="G62" s="23">
        <v>3.1999999999999744</v>
      </c>
      <c r="H62" s="23" t="e">
        <v>#DIV/0!</v>
      </c>
      <c r="I62" s="24">
        <v>289.56339749999995</v>
      </c>
      <c r="J62" s="24"/>
      <c r="K62" s="24">
        <v>5.0999999999999996</v>
      </c>
      <c r="L62" s="24">
        <v>6</v>
      </c>
      <c r="M62" s="24"/>
      <c r="N62" s="21">
        <v>5.55</v>
      </c>
      <c r="O62" s="23">
        <v>1.8348623853210881</v>
      </c>
      <c r="P62" s="23" t="e">
        <v>#DIV/0!</v>
      </c>
      <c r="Q62" s="24">
        <v>498.31840499999993</v>
      </c>
    </row>
    <row r="63" spans="1:17">
      <c r="A63" s="168">
        <v>39838</v>
      </c>
      <c r="B63" s="31">
        <v>0.92645699999999997</v>
      </c>
      <c r="C63" s="24">
        <v>3.15</v>
      </c>
      <c r="D63" s="24">
        <v>3.3</v>
      </c>
      <c r="E63" s="24"/>
      <c r="F63" s="24">
        <v>3.2249999999999996</v>
      </c>
      <c r="G63" s="23">
        <v>0</v>
      </c>
      <c r="H63" s="23" t="e">
        <v>#DIV/0!</v>
      </c>
      <c r="I63" s="24">
        <v>298.78238249999993</v>
      </c>
      <c r="J63" s="24"/>
      <c r="K63" s="24">
        <v>5.0999999999999996</v>
      </c>
      <c r="L63" s="24">
        <v>6</v>
      </c>
      <c r="M63" s="24"/>
      <c r="N63" s="21">
        <v>5.55</v>
      </c>
      <c r="O63" s="23">
        <v>0</v>
      </c>
      <c r="P63" s="23" t="e">
        <v>#DIV/0!</v>
      </c>
      <c r="Q63" s="24">
        <v>514.18363499999998</v>
      </c>
    </row>
    <row r="64" spans="1:17">
      <c r="A64" s="168">
        <v>39845</v>
      </c>
      <c r="B64" s="31">
        <v>0.92194299999999996</v>
      </c>
      <c r="C64" s="24">
        <v>3.25</v>
      </c>
      <c r="D64" s="24">
        <v>3.4</v>
      </c>
      <c r="E64" s="24"/>
      <c r="F64" s="24">
        <v>3.3250000000000002</v>
      </c>
      <c r="G64" s="23">
        <v>3.1007751937984835</v>
      </c>
      <c r="H64" s="23">
        <v>23.148148148148138</v>
      </c>
      <c r="I64" s="24">
        <v>306.54604749999999</v>
      </c>
      <c r="J64" s="24"/>
      <c r="K64" s="24">
        <v>5.0999999999999996</v>
      </c>
      <c r="L64" s="24">
        <v>6</v>
      </c>
      <c r="M64" s="24"/>
      <c r="N64" s="21">
        <v>5.55</v>
      </c>
      <c r="O64" s="23">
        <v>0</v>
      </c>
      <c r="P64" s="23">
        <v>10.447761194029837</v>
      </c>
      <c r="Q64" s="24">
        <v>511.67836499999993</v>
      </c>
    </row>
    <row r="65" spans="1:17">
      <c r="A65" s="168">
        <v>39852</v>
      </c>
      <c r="B65" s="31">
        <v>0.887629</v>
      </c>
      <c r="C65" s="24">
        <v>3.25</v>
      </c>
      <c r="D65" s="24">
        <v>3.4</v>
      </c>
      <c r="E65" s="24"/>
      <c r="F65" s="24">
        <v>3.3250000000000002</v>
      </c>
      <c r="G65" s="23">
        <v>0</v>
      </c>
      <c r="H65" s="23">
        <v>23.148148148148138</v>
      </c>
      <c r="I65" s="24">
        <v>295.13664250000005</v>
      </c>
      <c r="J65" s="24"/>
      <c r="K65" s="24">
        <v>5.0999999999999996</v>
      </c>
      <c r="L65" s="24">
        <v>6</v>
      </c>
      <c r="M65" s="24"/>
      <c r="N65" s="21">
        <v>5.55</v>
      </c>
      <c r="O65" s="23">
        <v>0</v>
      </c>
      <c r="P65" s="23">
        <v>10.447761194029837</v>
      </c>
      <c r="Q65" s="24">
        <v>492.634095</v>
      </c>
    </row>
    <row r="66" spans="1:17">
      <c r="A66" s="168">
        <v>39859</v>
      </c>
      <c r="B66" s="31">
        <v>0.88428600000000002</v>
      </c>
      <c r="C66" s="24">
        <v>3.25</v>
      </c>
      <c r="D66" s="24">
        <v>3.4</v>
      </c>
      <c r="E66" s="24"/>
      <c r="F66" s="24">
        <v>3.3250000000000002</v>
      </c>
      <c r="G66" s="23">
        <v>0</v>
      </c>
      <c r="H66" s="23">
        <v>16.6666666666667</v>
      </c>
      <c r="I66" s="24">
        <v>294.02509500000002</v>
      </c>
      <c r="J66" s="24"/>
      <c r="K66" s="24">
        <v>5.0999999999999996</v>
      </c>
      <c r="L66" s="24">
        <v>6</v>
      </c>
      <c r="M66" s="24"/>
      <c r="N66" s="21">
        <v>5.55</v>
      </c>
      <c r="O66" s="23">
        <v>0</v>
      </c>
      <c r="P66" s="23">
        <v>8.2926829268292721</v>
      </c>
      <c r="Q66" s="24">
        <v>490.77873</v>
      </c>
    </row>
    <row r="67" spans="1:17">
      <c r="A67" s="168">
        <v>39866</v>
      </c>
      <c r="B67" s="31">
        <v>0.88466400000000001</v>
      </c>
      <c r="C67" s="24">
        <v>3.25</v>
      </c>
      <c r="D67" s="24">
        <v>3.4</v>
      </c>
      <c r="E67" s="24"/>
      <c r="F67" s="24">
        <v>3.3250000000000002</v>
      </c>
      <c r="G67" s="23">
        <v>0</v>
      </c>
      <c r="H67" s="23">
        <v>20.909090909090921</v>
      </c>
      <c r="I67" s="24">
        <v>294.15078</v>
      </c>
      <c r="J67" s="24"/>
      <c r="K67" s="24">
        <v>5.0999999999999996</v>
      </c>
      <c r="L67" s="24">
        <v>6</v>
      </c>
      <c r="M67" s="24"/>
      <c r="N67" s="21">
        <v>5.55</v>
      </c>
      <c r="O67" s="23">
        <v>0</v>
      </c>
      <c r="P67" s="23">
        <v>8.2926829268292721</v>
      </c>
      <c r="Q67" s="24">
        <v>490.98851999999999</v>
      </c>
    </row>
    <row r="68" spans="1:17" ht="13.5" customHeight="1">
      <c r="A68" s="168">
        <v>39873</v>
      </c>
      <c r="B68" s="31">
        <v>0.88637100000000002</v>
      </c>
      <c r="C68" s="24">
        <v>3.15</v>
      </c>
      <c r="D68" s="24">
        <v>3.3</v>
      </c>
      <c r="E68" s="24"/>
      <c r="F68" s="24">
        <v>3.2249999999999996</v>
      </c>
      <c r="G68" s="23">
        <v>-3.0075187969924855</v>
      </c>
      <c r="H68" s="23">
        <v>17.272727272727266</v>
      </c>
      <c r="I68" s="24">
        <v>285.8546475</v>
      </c>
      <c r="J68" s="24"/>
      <c r="K68" s="24">
        <v>5.0999999999999996</v>
      </c>
      <c r="L68" s="24">
        <v>6</v>
      </c>
      <c r="M68" s="24"/>
      <c r="N68" s="21">
        <v>5.55</v>
      </c>
      <c r="O68" s="23">
        <v>0</v>
      </c>
      <c r="P68" s="23">
        <v>6.2200956937799106</v>
      </c>
      <c r="Q68" s="24">
        <v>491.93590499999999</v>
      </c>
    </row>
    <row r="69" spans="1:17">
      <c r="A69" s="168">
        <v>39880</v>
      </c>
      <c r="B69" s="31">
        <v>0.89180700000000002</v>
      </c>
      <c r="C69" s="24">
        <v>3.15</v>
      </c>
      <c r="D69" s="24">
        <v>3.3</v>
      </c>
      <c r="E69" s="24"/>
      <c r="F69" s="24">
        <v>3.2249999999999996</v>
      </c>
      <c r="G69" s="23">
        <v>0</v>
      </c>
      <c r="H69" s="23">
        <v>17.272727272727266</v>
      </c>
      <c r="I69" s="24">
        <v>287.60775749999993</v>
      </c>
      <c r="J69" s="24"/>
      <c r="K69" s="24">
        <v>5.0999999999999996</v>
      </c>
      <c r="L69" s="24">
        <v>6</v>
      </c>
      <c r="M69" s="24"/>
      <c r="N69" s="21">
        <v>5.55</v>
      </c>
      <c r="O69" s="23">
        <v>0</v>
      </c>
      <c r="P69" s="23">
        <v>6.2200956937799106</v>
      </c>
      <c r="Q69" s="24">
        <v>494.95288500000004</v>
      </c>
    </row>
    <row r="70" spans="1:17">
      <c r="A70" s="168">
        <v>39887</v>
      </c>
      <c r="B70" s="31">
        <v>0.91779999999999995</v>
      </c>
      <c r="C70" s="24">
        <v>3.15</v>
      </c>
      <c r="D70" s="24">
        <v>3.3</v>
      </c>
      <c r="E70" s="24"/>
      <c r="F70" s="24">
        <v>3.2249999999999996</v>
      </c>
      <c r="G70" s="23">
        <v>0</v>
      </c>
      <c r="H70" s="23">
        <v>17.272727272727266</v>
      </c>
      <c r="I70" s="24">
        <v>295.99049999999994</v>
      </c>
      <c r="K70" s="24">
        <v>5.0999999999999996</v>
      </c>
      <c r="L70" s="24">
        <v>6</v>
      </c>
      <c r="M70" s="24"/>
      <c r="N70" s="21">
        <v>5.55</v>
      </c>
      <c r="O70" s="23">
        <v>0</v>
      </c>
      <c r="P70" s="23">
        <v>6.2200956937799106</v>
      </c>
      <c r="Q70" s="24">
        <v>509.37899999999996</v>
      </c>
    </row>
    <row r="71" spans="1:17">
      <c r="A71" s="168">
        <v>39894</v>
      </c>
      <c r="B71" s="31">
        <v>0.93252100000000004</v>
      </c>
      <c r="C71" s="24">
        <v>3.05</v>
      </c>
      <c r="D71" s="24">
        <v>3.2</v>
      </c>
      <c r="E71" s="24"/>
      <c r="F71" s="24">
        <v>3.125</v>
      </c>
      <c r="G71" s="23">
        <v>-3.1007751937984409</v>
      </c>
      <c r="H71" s="23">
        <v>13.63636363636364</v>
      </c>
      <c r="I71" s="24">
        <v>291.41281249999997</v>
      </c>
      <c r="K71" s="24">
        <v>5</v>
      </c>
      <c r="L71" s="24">
        <v>5.9</v>
      </c>
      <c r="M71" s="24"/>
      <c r="N71" s="21">
        <v>5.45</v>
      </c>
      <c r="O71" s="23">
        <v>-1.8018018018018012</v>
      </c>
      <c r="P71" s="23">
        <v>4.3062200956937886</v>
      </c>
      <c r="Q71" s="24">
        <v>508.22394500000001</v>
      </c>
    </row>
    <row r="72" spans="1:17">
      <c r="A72" s="168">
        <v>39901</v>
      </c>
      <c r="B72" s="31">
        <v>0.92891400000000002</v>
      </c>
      <c r="C72" s="24">
        <v>3.05</v>
      </c>
      <c r="D72" s="24">
        <v>3.2</v>
      </c>
      <c r="E72" s="24"/>
      <c r="F72" s="24">
        <v>3.125</v>
      </c>
      <c r="G72" s="23">
        <v>0</v>
      </c>
      <c r="H72" s="23">
        <v>17.924528301886781</v>
      </c>
      <c r="I72" s="24">
        <v>290.28562500000004</v>
      </c>
      <c r="K72" s="24">
        <v>5</v>
      </c>
      <c r="L72" s="24">
        <v>5.9</v>
      </c>
      <c r="M72" s="24"/>
      <c r="N72" s="21">
        <v>5.45</v>
      </c>
      <c r="O72" s="23">
        <v>0</v>
      </c>
      <c r="P72" s="23">
        <v>4.3062200956937886</v>
      </c>
      <c r="Q72" s="24">
        <v>506.25813000000005</v>
      </c>
    </row>
    <row r="73" spans="1:17">
      <c r="A73" s="168">
        <v>39908</v>
      </c>
      <c r="B73" s="31">
        <v>0.91999399999999998</v>
      </c>
      <c r="C73" s="24">
        <v>3.05</v>
      </c>
      <c r="D73" s="24">
        <v>3.2</v>
      </c>
      <c r="E73" s="24"/>
      <c r="F73" s="24">
        <v>3.125</v>
      </c>
      <c r="G73" s="23">
        <v>0</v>
      </c>
      <c r="H73" s="23">
        <v>17.924528301886781</v>
      </c>
      <c r="I73" s="24">
        <v>287.49812499999996</v>
      </c>
      <c r="K73" s="24">
        <v>5</v>
      </c>
      <c r="L73" s="24">
        <v>5.9</v>
      </c>
      <c r="M73" s="24"/>
      <c r="N73" s="21">
        <v>5.45</v>
      </c>
      <c r="O73" s="23">
        <v>0</v>
      </c>
      <c r="P73" s="23">
        <v>3.3175355450237021</v>
      </c>
      <c r="Q73" s="24">
        <v>501.39672999999999</v>
      </c>
    </row>
    <row r="74" spans="1:17">
      <c r="A74" s="168">
        <v>39915</v>
      </c>
      <c r="B74" s="31">
        <v>0.904586</v>
      </c>
      <c r="C74" s="24">
        <v>3.05</v>
      </c>
      <c r="D74" s="24">
        <v>3.2</v>
      </c>
      <c r="E74" s="24"/>
      <c r="F74" s="24">
        <v>3.125</v>
      </c>
      <c r="G74" s="23">
        <v>0</v>
      </c>
      <c r="H74" s="23">
        <v>17.924528301886781</v>
      </c>
      <c r="I74" s="24">
        <v>282.68312500000002</v>
      </c>
      <c r="K74" s="24">
        <v>5</v>
      </c>
      <c r="L74" s="24">
        <v>5.9</v>
      </c>
      <c r="M74" s="24"/>
      <c r="N74" s="21">
        <v>5.45</v>
      </c>
      <c r="O74" s="23">
        <v>0</v>
      </c>
      <c r="P74" s="23">
        <v>3.3175355450237021</v>
      </c>
      <c r="Q74" s="24">
        <v>492.99937</v>
      </c>
    </row>
    <row r="75" spans="1:17">
      <c r="A75" s="168">
        <v>39922</v>
      </c>
      <c r="B75" s="31">
        <v>0.89051400000000003</v>
      </c>
      <c r="C75" s="24">
        <v>3.05</v>
      </c>
      <c r="D75" s="24">
        <v>3.2</v>
      </c>
      <c r="E75" s="24"/>
      <c r="F75" s="24">
        <v>3.125</v>
      </c>
      <c r="G75" s="23">
        <v>0</v>
      </c>
      <c r="H75" s="23">
        <v>17.924528301886781</v>
      </c>
      <c r="I75" s="24">
        <v>278.28562499999998</v>
      </c>
      <c r="K75" s="24">
        <v>5</v>
      </c>
      <c r="L75" s="24">
        <v>5.9</v>
      </c>
      <c r="M75" s="24"/>
      <c r="N75" s="21">
        <v>5.45</v>
      </c>
      <c r="O75" s="23">
        <v>0</v>
      </c>
      <c r="P75" s="23">
        <v>3.3175355450237021</v>
      </c>
      <c r="Q75" s="24">
        <v>485.33013</v>
      </c>
    </row>
    <row r="76" spans="1:17">
      <c r="A76" s="168">
        <v>39929</v>
      </c>
      <c r="B76" s="31">
        <v>0.89400000000000002</v>
      </c>
      <c r="C76" s="24">
        <v>2.85</v>
      </c>
      <c r="D76" s="24">
        <v>3</v>
      </c>
      <c r="E76" s="24"/>
      <c r="F76" s="24">
        <v>2.9249999999999998</v>
      </c>
      <c r="G76" s="23">
        <v>-6.4000000000000057</v>
      </c>
      <c r="H76" s="23">
        <v>5.4054054054053893</v>
      </c>
      <c r="I76" s="24">
        <v>261.495</v>
      </c>
      <c r="K76" s="24">
        <v>5</v>
      </c>
      <c r="L76" s="24">
        <v>5.9</v>
      </c>
      <c r="M76" s="24"/>
      <c r="N76" s="21">
        <v>5.45</v>
      </c>
      <c r="O76" s="23">
        <v>0</v>
      </c>
      <c r="P76" s="23">
        <v>3.3175355450237021</v>
      </c>
      <c r="Q76" s="24">
        <v>487.23</v>
      </c>
    </row>
    <row r="77" spans="1:17">
      <c r="A77" s="168">
        <v>39936</v>
      </c>
      <c r="B77" s="31">
        <v>0.89655700000000005</v>
      </c>
      <c r="C77" s="24">
        <v>2.75</v>
      </c>
      <c r="D77" s="24">
        <v>2.9</v>
      </c>
      <c r="E77" s="24"/>
      <c r="F77" s="24">
        <v>2.8250000000000002</v>
      </c>
      <c r="G77" s="23">
        <v>-3.4188034188034067</v>
      </c>
      <c r="H77" s="23">
        <v>10.784313725490208</v>
      </c>
      <c r="I77" s="24">
        <v>253.27735250000001</v>
      </c>
      <c r="K77" s="24">
        <v>4.8499999999999996</v>
      </c>
      <c r="L77" s="24">
        <v>5.75</v>
      </c>
      <c r="M77" s="24"/>
      <c r="N77" s="24">
        <v>5.3</v>
      </c>
      <c r="O77" s="23">
        <v>-2.7522935779816606</v>
      </c>
      <c r="P77" s="23">
        <v>0.47393364928909421</v>
      </c>
      <c r="Q77" s="24">
        <v>475.17520999999999</v>
      </c>
    </row>
    <row r="78" spans="1:17">
      <c r="A78" s="168">
        <v>39943</v>
      </c>
      <c r="B78" s="31">
        <v>0.88873599999999997</v>
      </c>
      <c r="C78" s="24">
        <v>2.75</v>
      </c>
      <c r="D78" s="24">
        <v>2.9</v>
      </c>
      <c r="E78" s="24"/>
      <c r="F78" s="24">
        <v>2.8250000000000002</v>
      </c>
      <c r="G78" s="23">
        <v>0</v>
      </c>
      <c r="H78" s="23">
        <v>10.784313725490208</v>
      </c>
      <c r="I78" s="24">
        <v>251.06792000000002</v>
      </c>
      <c r="K78" s="24">
        <v>4.8499999999999996</v>
      </c>
      <c r="L78" s="24">
        <v>5.75</v>
      </c>
      <c r="M78" s="24"/>
      <c r="N78" s="24">
        <v>5.3</v>
      </c>
      <c r="O78" s="23">
        <v>0</v>
      </c>
      <c r="P78" s="23">
        <v>0.47393364928909421</v>
      </c>
      <c r="Q78" s="24">
        <v>471.03008</v>
      </c>
    </row>
    <row r="79" spans="1:17">
      <c r="A79" s="168">
        <v>39950</v>
      </c>
      <c r="B79" s="31">
        <v>0.89451400000000003</v>
      </c>
      <c r="C79" s="24">
        <v>2.5499999999999998</v>
      </c>
      <c r="D79" s="24">
        <v>2.7</v>
      </c>
      <c r="E79" s="24"/>
      <c r="F79" s="24">
        <v>2.625</v>
      </c>
      <c r="G79" s="23">
        <v>-7.0796460176991332</v>
      </c>
      <c r="H79" s="23">
        <v>2.9411764705882462</v>
      </c>
      <c r="I79" s="24">
        <v>234.80992500000002</v>
      </c>
      <c r="K79" s="24">
        <v>4.8499999999999996</v>
      </c>
      <c r="L79" s="24">
        <v>5.75</v>
      </c>
      <c r="M79" s="24"/>
      <c r="N79" s="24">
        <v>5.3</v>
      </c>
      <c r="O79" s="23">
        <v>0</v>
      </c>
      <c r="P79" s="23">
        <v>0.47393364928909421</v>
      </c>
      <c r="Q79" s="24">
        <v>474.09242</v>
      </c>
    </row>
    <row r="80" spans="1:17">
      <c r="A80" s="168">
        <v>39957</v>
      </c>
      <c r="B80" s="31">
        <v>0.88145700000000005</v>
      </c>
      <c r="C80" s="24">
        <v>2.5499999999999998</v>
      </c>
      <c r="D80" s="24">
        <v>2.7</v>
      </c>
      <c r="E80" s="24"/>
      <c r="F80" s="24">
        <v>2.625</v>
      </c>
      <c r="G80" s="23">
        <v>0</v>
      </c>
      <c r="H80" s="23">
        <v>7.1428571428571388</v>
      </c>
      <c r="I80" s="24">
        <v>231.3824625</v>
      </c>
      <c r="K80" s="24">
        <v>4.8499999999999996</v>
      </c>
      <c r="L80" s="24">
        <v>5.75</v>
      </c>
      <c r="M80" s="24"/>
      <c r="N80" s="24">
        <v>5.3</v>
      </c>
      <c r="O80" s="23">
        <v>0</v>
      </c>
      <c r="P80" s="23">
        <v>-1.3953488372093119</v>
      </c>
      <c r="Q80" s="24">
        <v>467.17221000000001</v>
      </c>
    </row>
    <row r="81" spans="1:17">
      <c r="A81" s="168">
        <v>39964</v>
      </c>
      <c r="B81" s="31">
        <v>0.87439999999999996</v>
      </c>
      <c r="C81" s="24">
        <v>2.35</v>
      </c>
      <c r="D81" s="24">
        <v>2.5</v>
      </c>
      <c r="E81" s="24"/>
      <c r="F81" s="24">
        <v>2.4249999999999998</v>
      </c>
      <c r="G81" s="23">
        <v>-7.6190476190476204</v>
      </c>
      <c r="H81" s="23">
        <v>1.0416666666666572</v>
      </c>
      <c r="I81" s="24">
        <v>212.04199999999997</v>
      </c>
      <c r="K81" s="24">
        <v>4.8499999999999996</v>
      </c>
      <c r="L81" s="24">
        <v>5.75</v>
      </c>
      <c r="M81" s="24"/>
      <c r="N81" s="24">
        <v>5.3</v>
      </c>
      <c r="O81" s="23">
        <v>0</v>
      </c>
      <c r="P81" s="23">
        <v>-3.1963470319634695</v>
      </c>
      <c r="Q81" s="24">
        <v>463.43199999999996</v>
      </c>
    </row>
    <row r="82" spans="1:17">
      <c r="A82" s="168">
        <v>39971</v>
      </c>
      <c r="B82" s="31">
        <v>0.87044299999999997</v>
      </c>
      <c r="C82" s="24">
        <v>2.15</v>
      </c>
      <c r="D82" s="24">
        <v>2.2999999999999998</v>
      </c>
      <c r="E82" s="24"/>
      <c r="F82" s="24">
        <v>2.2249999999999996</v>
      </c>
      <c r="G82" s="23">
        <v>-8.2474226804123703</v>
      </c>
      <c r="H82" s="23">
        <v>-7.2916666666666998</v>
      </c>
      <c r="I82" s="24">
        <v>193.67356749999996</v>
      </c>
      <c r="K82" s="24">
        <v>4.8499999999999996</v>
      </c>
      <c r="L82" s="24">
        <v>5.75</v>
      </c>
      <c r="M82" s="24"/>
      <c r="N82" s="24">
        <v>5.3</v>
      </c>
      <c r="O82" s="23">
        <v>0</v>
      </c>
      <c r="P82" s="23">
        <v>-3.1963470319634695</v>
      </c>
      <c r="Q82" s="24">
        <v>461.33479</v>
      </c>
    </row>
    <row r="83" spans="1:17">
      <c r="A83" s="168">
        <v>39978</v>
      </c>
      <c r="B83" s="31">
        <v>0.86141400000000001</v>
      </c>
      <c r="C83" s="24">
        <v>2.15</v>
      </c>
      <c r="D83" s="24">
        <v>2.2999999999999998</v>
      </c>
      <c r="E83" s="24"/>
      <c r="F83" s="24">
        <v>2.2249999999999996</v>
      </c>
      <c r="G83" s="23">
        <v>0</v>
      </c>
      <c r="H83" s="23">
        <v>-7.2916666666666998</v>
      </c>
      <c r="I83" s="24">
        <v>191.66461499999997</v>
      </c>
      <c r="K83" s="24">
        <v>4.8499999999999996</v>
      </c>
      <c r="L83" s="24">
        <v>5.75</v>
      </c>
      <c r="M83" s="24"/>
      <c r="N83" s="24">
        <v>5.3</v>
      </c>
      <c r="O83" s="23">
        <v>0</v>
      </c>
      <c r="P83" s="23">
        <v>-4.0723981900452628</v>
      </c>
      <c r="Q83" s="24">
        <v>456.54942</v>
      </c>
    </row>
    <row r="84" spans="1:17">
      <c r="A84" s="168">
        <v>39985</v>
      </c>
      <c r="B84" s="31">
        <v>0.84992900000000005</v>
      </c>
      <c r="C84" s="24">
        <v>2.15</v>
      </c>
      <c r="D84" s="24">
        <v>2.2999999999999998</v>
      </c>
      <c r="E84" s="24"/>
      <c r="F84" s="24">
        <v>2.2249999999999996</v>
      </c>
      <c r="G84" s="23">
        <v>0</v>
      </c>
      <c r="H84" s="23">
        <v>-7.2916666666666998</v>
      </c>
      <c r="I84" s="24">
        <v>189.10920249999998</v>
      </c>
      <c r="K84" s="24">
        <v>4.8499999999999996</v>
      </c>
      <c r="L84" s="24">
        <v>5.75</v>
      </c>
      <c r="M84" s="24"/>
      <c r="N84" s="24">
        <v>5.3</v>
      </c>
      <c r="O84" s="23">
        <v>0</v>
      </c>
      <c r="P84" s="23">
        <v>-4.0723981900452628</v>
      </c>
      <c r="Q84" s="24">
        <v>450.46236999999996</v>
      </c>
    </row>
    <row r="85" spans="1:17">
      <c r="A85" s="168">
        <v>39992</v>
      </c>
      <c r="B85" s="31">
        <v>0.85166399999999998</v>
      </c>
      <c r="C85" s="24">
        <v>2.15</v>
      </c>
      <c r="D85" s="24">
        <v>2.2999999999999998</v>
      </c>
      <c r="E85" s="24"/>
      <c r="F85" s="24">
        <v>2.2249999999999996</v>
      </c>
      <c r="G85" s="23">
        <v>0</v>
      </c>
      <c r="H85" s="23">
        <v>-5.3191489361702082</v>
      </c>
      <c r="I85" s="24">
        <v>189.49523999999997</v>
      </c>
      <c r="K85" s="24">
        <v>4.8499999999999996</v>
      </c>
      <c r="L85" s="24">
        <v>5.75</v>
      </c>
      <c r="M85" s="24"/>
      <c r="N85" s="24">
        <v>5.3</v>
      </c>
      <c r="O85" s="23">
        <v>0</v>
      </c>
      <c r="P85" s="23">
        <v>-4.9327354260089749</v>
      </c>
      <c r="Q85" s="24">
        <v>451.38191999999992</v>
      </c>
    </row>
    <row r="86" spans="1:17">
      <c r="A86" s="168">
        <v>39999</v>
      </c>
      <c r="B86" s="31">
        <v>0.85443599999999997</v>
      </c>
      <c r="C86" s="24">
        <v>2.15</v>
      </c>
      <c r="D86" s="24">
        <v>2.2999999999999998</v>
      </c>
      <c r="E86" s="24"/>
      <c r="F86" s="24">
        <v>2.2249999999999996</v>
      </c>
      <c r="G86" s="23">
        <v>0</v>
      </c>
      <c r="H86" s="23">
        <v>-1.1111111111111285</v>
      </c>
      <c r="I86" s="24">
        <v>190.11200999999994</v>
      </c>
      <c r="K86" s="24">
        <v>4.8499999999999996</v>
      </c>
      <c r="L86" s="24">
        <v>5.75</v>
      </c>
      <c r="M86" s="24"/>
      <c r="N86" s="24">
        <v>5.3</v>
      </c>
      <c r="O86" s="23">
        <v>0</v>
      </c>
      <c r="P86" s="23">
        <v>-4.9327354260089749</v>
      </c>
      <c r="Q86" s="24">
        <v>452.85107999999991</v>
      </c>
    </row>
    <row r="87" spans="1:17">
      <c r="A87" s="168">
        <v>40006</v>
      </c>
      <c r="B87" s="31">
        <v>0.86040000000000005</v>
      </c>
      <c r="C87" s="24">
        <v>2.0499999999999998</v>
      </c>
      <c r="D87" s="24">
        <v>2.2000000000000002</v>
      </c>
      <c r="E87" s="24"/>
      <c r="F87" s="24">
        <v>2.125</v>
      </c>
      <c r="G87" s="23">
        <v>-4.4943820224718962</v>
      </c>
      <c r="H87" s="23">
        <v>1.190476190476204</v>
      </c>
      <c r="I87" s="24">
        <v>182.83500000000001</v>
      </c>
      <c r="K87" s="24">
        <v>4.75</v>
      </c>
      <c r="L87" s="24">
        <v>5.65</v>
      </c>
      <c r="M87" s="24"/>
      <c r="N87" s="24">
        <v>5.2</v>
      </c>
      <c r="O87" s="23">
        <v>-1.8867924528301785</v>
      </c>
      <c r="P87" s="23">
        <v>-8.3700440528634346</v>
      </c>
      <c r="Q87" s="24">
        <v>447.40800000000007</v>
      </c>
    </row>
    <row r="88" spans="1:17">
      <c r="A88" s="168">
        <v>40013</v>
      </c>
      <c r="B88" s="31">
        <v>0.86152099999999998</v>
      </c>
      <c r="C88" s="24">
        <v>2.0499999999999998</v>
      </c>
      <c r="D88" s="24">
        <v>2.2000000000000002</v>
      </c>
      <c r="E88" s="24"/>
      <c r="F88" s="24">
        <v>2.125</v>
      </c>
      <c r="G88" s="23">
        <v>0</v>
      </c>
      <c r="H88" s="23">
        <v>6.25</v>
      </c>
      <c r="I88" s="24">
        <v>183.07321249999998</v>
      </c>
      <c r="K88" s="24">
        <v>4.75</v>
      </c>
      <c r="L88" s="24">
        <v>5.65</v>
      </c>
      <c r="M88" s="24"/>
      <c r="N88" s="24">
        <v>5.2</v>
      </c>
      <c r="O88" s="23">
        <v>0</v>
      </c>
      <c r="P88" s="23">
        <v>-8.3700440528634346</v>
      </c>
      <c r="Q88" s="24">
        <v>447.99091999999996</v>
      </c>
    </row>
    <row r="89" spans="1:17">
      <c r="A89" s="168">
        <v>40020</v>
      </c>
      <c r="B89" s="31">
        <v>0.86445714285714281</v>
      </c>
      <c r="C89" s="24">
        <v>2.0499999999999998</v>
      </c>
      <c r="D89" s="24">
        <v>2.2000000000000002</v>
      </c>
      <c r="E89" s="24"/>
      <c r="F89" s="24">
        <v>2.125</v>
      </c>
      <c r="G89" s="23">
        <v>0</v>
      </c>
      <c r="H89" s="23">
        <v>6.25</v>
      </c>
      <c r="I89" s="24">
        <v>183.69714285714284</v>
      </c>
      <c r="K89" s="24">
        <v>4.75</v>
      </c>
      <c r="L89" s="24">
        <v>5.65</v>
      </c>
      <c r="M89" s="24"/>
      <c r="N89" s="24">
        <v>5.2</v>
      </c>
      <c r="O89" s="23">
        <v>0</v>
      </c>
      <c r="P89" s="23">
        <v>-8.3700440528634346</v>
      </c>
      <c r="Q89" s="24">
        <v>449.51771428571431</v>
      </c>
    </row>
    <row r="90" spans="1:17">
      <c r="A90" s="168">
        <v>40027</v>
      </c>
      <c r="B90" s="31">
        <v>0.85988571428571425</v>
      </c>
      <c r="C90" s="24">
        <v>2.0499999999999998</v>
      </c>
      <c r="D90" s="24">
        <v>2.2000000000000002</v>
      </c>
      <c r="E90" s="24"/>
      <c r="F90" s="24">
        <v>2.125</v>
      </c>
      <c r="G90" s="23">
        <v>0</v>
      </c>
      <c r="H90" s="23">
        <v>6.25</v>
      </c>
      <c r="I90" s="24">
        <v>182.72571428571428</v>
      </c>
      <c r="K90" s="24">
        <v>4.75</v>
      </c>
      <c r="L90" s="24">
        <v>5.65</v>
      </c>
      <c r="M90" s="24"/>
      <c r="N90" s="24">
        <v>5.2</v>
      </c>
      <c r="O90" s="23">
        <v>0</v>
      </c>
      <c r="P90" s="23">
        <v>-8.3700440528634346</v>
      </c>
      <c r="Q90" s="24">
        <v>447.14057142857138</v>
      </c>
    </row>
    <row r="91" spans="1:17">
      <c r="A91" s="168">
        <v>40034</v>
      </c>
      <c r="B91" s="31" t="s">
        <v>46</v>
      </c>
      <c r="C91" s="31" t="s">
        <v>46</v>
      </c>
      <c r="D91" s="31" t="s">
        <v>46</v>
      </c>
      <c r="E91" s="24"/>
      <c r="F91" s="24" t="e">
        <v>#DIV/0!</v>
      </c>
      <c r="G91" s="23" t="e">
        <v>#DIV/0!</v>
      </c>
      <c r="H91" s="23" t="e">
        <v>#DIV/0!</v>
      </c>
      <c r="I91" s="24" t="e">
        <v>#VALUE!</v>
      </c>
      <c r="K91" s="24" t="s">
        <v>46</v>
      </c>
      <c r="L91" s="24" t="s">
        <v>46</v>
      </c>
      <c r="M91" s="24"/>
      <c r="N91" s="21" t="e">
        <v>#DIV/0!</v>
      </c>
      <c r="O91" s="23" t="e">
        <v>#DIV/0!</v>
      </c>
      <c r="P91" s="23" t="e">
        <v>#DIV/0!</v>
      </c>
      <c r="Q91" s="24" t="e">
        <v>#VALUE!</v>
      </c>
    </row>
    <row r="92" spans="1:17">
      <c r="A92" s="168">
        <v>40041</v>
      </c>
      <c r="B92" s="31" t="s">
        <v>46</v>
      </c>
      <c r="C92" s="31" t="s">
        <v>46</v>
      </c>
      <c r="D92" s="31" t="s">
        <v>46</v>
      </c>
      <c r="E92" s="24"/>
      <c r="F92" s="24" t="e">
        <v>#DIV/0!</v>
      </c>
      <c r="G92" s="23" t="e">
        <v>#DIV/0!</v>
      </c>
      <c r="H92" s="23" t="e">
        <v>#DIV/0!</v>
      </c>
      <c r="I92" s="24" t="e">
        <v>#VALUE!</v>
      </c>
      <c r="K92" s="24" t="s">
        <v>46</v>
      </c>
      <c r="L92" s="24" t="s">
        <v>46</v>
      </c>
      <c r="M92" s="24"/>
      <c r="N92" s="21" t="e">
        <v>#DIV/0!</v>
      </c>
      <c r="O92" s="23" t="e">
        <v>#DIV/0!</v>
      </c>
      <c r="P92" s="23" t="e">
        <v>#DIV/0!</v>
      </c>
      <c r="Q92" s="24" t="e">
        <v>#VALUE!</v>
      </c>
    </row>
    <row r="93" spans="1:17">
      <c r="A93" s="168">
        <v>40048</v>
      </c>
      <c r="B93" s="31" t="s">
        <v>46</v>
      </c>
      <c r="C93" s="31" t="s">
        <v>46</v>
      </c>
      <c r="D93" s="31" t="s">
        <v>46</v>
      </c>
      <c r="E93" s="24"/>
      <c r="F93" s="24" t="e">
        <v>#DIV/0!</v>
      </c>
      <c r="G93" s="23" t="e">
        <v>#DIV/0!</v>
      </c>
      <c r="H93" s="23" t="e">
        <v>#DIV/0!</v>
      </c>
      <c r="I93" s="24" t="e">
        <v>#VALUE!</v>
      </c>
      <c r="K93" s="24" t="s">
        <v>46</v>
      </c>
      <c r="L93" s="24" t="s">
        <v>46</v>
      </c>
      <c r="M93" s="24"/>
      <c r="N93" s="21" t="e">
        <v>#DIV/0!</v>
      </c>
      <c r="O93" s="23" t="e">
        <v>#DIV/0!</v>
      </c>
      <c r="P93" s="23" t="e">
        <v>#DIV/0!</v>
      </c>
      <c r="Q93" s="24" t="e">
        <v>#VALUE!</v>
      </c>
    </row>
    <row r="94" spans="1:17">
      <c r="A94" s="168">
        <v>40055</v>
      </c>
      <c r="B94" s="31" t="s">
        <v>46</v>
      </c>
      <c r="C94" s="31" t="s">
        <v>46</v>
      </c>
      <c r="D94" s="31" t="s">
        <v>46</v>
      </c>
      <c r="E94" s="24"/>
      <c r="F94" s="24" t="e">
        <v>#DIV/0!</v>
      </c>
      <c r="G94" s="23" t="e">
        <v>#DIV/0!</v>
      </c>
      <c r="H94" s="23" t="e">
        <v>#DIV/0!</v>
      </c>
      <c r="I94" s="24" t="e">
        <v>#VALUE!</v>
      </c>
      <c r="K94" s="24" t="s">
        <v>46</v>
      </c>
      <c r="L94" s="24" t="s">
        <v>46</v>
      </c>
      <c r="M94" s="24"/>
      <c r="N94" s="21" t="e">
        <v>#DIV/0!</v>
      </c>
      <c r="O94" s="23" t="e">
        <v>#DIV/0!</v>
      </c>
      <c r="P94" s="23" t="e">
        <v>#DIV/0!</v>
      </c>
      <c r="Q94" s="24" t="e">
        <v>#VALUE!</v>
      </c>
    </row>
    <row r="95" spans="1:17">
      <c r="A95" s="168">
        <v>40062</v>
      </c>
      <c r="B95" s="31">
        <v>0.87643571428571421</v>
      </c>
      <c r="C95" s="24">
        <v>2.0499999999999998</v>
      </c>
      <c r="D95" s="24">
        <v>2.2000000000000002</v>
      </c>
      <c r="E95" s="24"/>
      <c r="F95" s="24">
        <v>2.125</v>
      </c>
      <c r="G95" s="23" t="e">
        <v>#DIV/0!</v>
      </c>
      <c r="H95" s="23">
        <v>-3.4090909090909207</v>
      </c>
      <c r="I95" s="24">
        <v>186.24258928571427</v>
      </c>
      <c r="K95" s="24">
        <v>4.75</v>
      </c>
      <c r="L95" s="24">
        <v>5.65</v>
      </c>
      <c r="M95" s="24"/>
      <c r="N95" s="24">
        <v>5.2</v>
      </c>
      <c r="O95" s="36" t="e">
        <v>#DIV/0!</v>
      </c>
      <c r="P95" s="36">
        <v>-11.489361702127653</v>
      </c>
      <c r="Q95" s="24">
        <v>455.74657142857137</v>
      </c>
    </row>
    <row r="96" spans="1:17">
      <c r="A96" s="168">
        <v>40069</v>
      </c>
      <c r="B96" s="31">
        <v>0.87457142857142856</v>
      </c>
      <c r="C96" s="24">
        <v>2.0499999999999998</v>
      </c>
      <c r="D96" s="24">
        <v>2.2000000000000002</v>
      </c>
      <c r="E96" s="24"/>
      <c r="F96" s="24">
        <v>2.125</v>
      </c>
      <c r="G96" s="23">
        <v>0</v>
      </c>
      <c r="H96" s="23">
        <v>-7.6086956521739069</v>
      </c>
      <c r="I96" s="24">
        <v>185.84642857142856</v>
      </c>
      <c r="K96" s="24">
        <v>4.75</v>
      </c>
      <c r="L96" s="24">
        <v>5.65</v>
      </c>
      <c r="M96" s="24"/>
      <c r="N96" s="24">
        <v>5.2</v>
      </c>
      <c r="O96" s="23">
        <v>0</v>
      </c>
      <c r="P96" s="23">
        <v>-12.970711297071119</v>
      </c>
      <c r="Q96" s="24">
        <v>454.77714285714291</v>
      </c>
    </row>
    <row r="97" spans="1:17">
      <c r="A97" s="168">
        <v>40076</v>
      </c>
      <c r="B97" s="31">
        <v>0.8886571428571427</v>
      </c>
      <c r="C97" s="24">
        <v>2.0499999999999998</v>
      </c>
      <c r="D97" s="24">
        <v>2.2000000000000002</v>
      </c>
      <c r="E97" s="24"/>
      <c r="F97" s="24">
        <v>2.125</v>
      </c>
      <c r="G97" s="23">
        <v>0</v>
      </c>
      <c r="H97" s="23">
        <v>-7.6086956521739069</v>
      </c>
      <c r="I97" s="24">
        <v>188.83964285714282</v>
      </c>
      <c r="K97" s="24">
        <v>4.75</v>
      </c>
      <c r="L97" s="24">
        <v>5.65</v>
      </c>
      <c r="M97" s="24"/>
      <c r="N97" s="24">
        <v>5.2</v>
      </c>
      <c r="O97" s="23">
        <v>0</v>
      </c>
      <c r="P97" s="23">
        <v>-12.970711297071119</v>
      </c>
      <c r="Q97" s="24">
        <v>462.10171428571425</v>
      </c>
    </row>
    <row r="98" spans="1:17">
      <c r="A98" s="168">
        <v>40083</v>
      </c>
      <c r="B98" s="31">
        <v>0.90844999999999998</v>
      </c>
      <c r="C98" s="24">
        <v>2.0499999999999998</v>
      </c>
      <c r="D98" s="24">
        <v>2.2000000000000002</v>
      </c>
      <c r="E98" s="24"/>
      <c r="F98" s="24">
        <v>2.125</v>
      </c>
      <c r="G98" s="23">
        <v>0</v>
      </c>
      <c r="H98" s="23">
        <v>-7.6086956521739069</v>
      </c>
      <c r="I98" s="24">
        <v>193.045625</v>
      </c>
      <c r="K98" s="24">
        <v>4.75</v>
      </c>
      <c r="L98" s="24">
        <v>5.65</v>
      </c>
      <c r="M98" s="24"/>
      <c r="N98" s="24">
        <v>5.2</v>
      </c>
      <c r="O98" s="23">
        <v>0</v>
      </c>
      <c r="P98" s="23">
        <v>-12.970711297071119</v>
      </c>
      <c r="Q98" s="24">
        <v>472.39400000000001</v>
      </c>
    </row>
    <row r="99" spans="1:17">
      <c r="A99" s="168">
        <v>40090</v>
      </c>
      <c r="B99" s="31">
        <v>0.91539285714285723</v>
      </c>
      <c r="C99" s="24">
        <v>2.15</v>
      </c>
      <c r="D99" s="24">
        <v>2.2999999999999998</v>
      </c>
      <c r="E99" s="24"/>
      <c r="F99" s="24">
        <v>2.2249999999999996</v>
      </c>
      <c r="G99" s="23">
        <v>4.7058823529411598</v>
      </c>
      <c r="H99" s="23">
        <v>-3.2608695652173907</v>
      </c>
      <c r="I99" s="24">
        <v>203.67491071428572</v>
      </c>
      <c r="K99" s="24">
        <v>4.6500000000000004</v>
      </c>
      <c r="L99" s="24">
        <v>5.55</v>
      </c>
      <c r="M99" s="24"/>
      <c r="N99" s="24">
        <v>5.0999999999999996</v>
      </c>
      <c r="O99" s="23">
        <v>-1.923076923076934</v>
      </c>
      <c r="P99" s="23">
        <v>-14.644351464435147</v>
      </c>
      <c r="Q99" s="24">
        <v>466.85035714285715</v>
      </c>
    </row>
    <row r="100" spans="1:17">
      <c r="A100" s="168">
        <v>40097</v>
      </c>
      <c r="B100" s="31">
        <v>0.92156428571428584</v>
      </c>
      <c r="C100" s="24">
        <v>2.15</v>
      </c>
      <c r="D100" s="24">
        <v>2.2999999999999998</v>
      </c>
      <c r="E100" s="24"/>
      <c r="F100" s="24">
        <v>2.2249999999999996</v>
      </c>
      <c r="G100" s="23">
        <v>0</v>
      </c>
      <c r="H100" s="23">
        <v>-4.3010752688172289</v>
      </c>
      <c r="I100" s="24">
        <v>205.04805357142857</v>
      </c>
      <c r="K100" s="24">
        <v>4.6500000000000004</v>
      </c>
      <c r="L100" s="24">
        <v>5.55</v>
      </c>
      <c r="M100" s="24"/>
      <c r="N100" s="24">
        <v>5.0999999999999996</v>
      </c>
      <c r="O100" s="23">
        <v>0</v>
      </c>
      <c r="P100" s="23">
        <v>-14.285714285714292</v>
      </c>
      <c r="Q100" s="24">
        <v>469.99778571428578</v>
      </c>
    </row>
    <row r="101" spans="1:17">
      <c r="A101" s="168">
        <v>40104</v>
      </c>
      <c r="B101" s="31">
        <v>0.92362857142857124</v>
      </c>
      <c r="C101" s="24">
        <v>2.15</v>
      </c>
      <c r="D101" s="24">
        <v>2.2999999999999998</v>
      </c>
      <c r="E101" s="24"/>
      <c r="F101" s="24">
        <v>2.2249999999999996</v>
      </c>
      <c r="G101" s="23">
        <v>0</v>
      </c>
      <c r="H101" s="23">
        <v>-11.881188118811906</v>
      </c>
      <c r="I101" s="24">
        <v>205.50735714285707</v>
      </c>
      <c r="K101" s="24">
        <v>4.6500000000000004</v>
      </c>
      <c r="L101" s="24">
        <v>5.55</v>
      </c>
      <c r="M101" s="24"/>
      <c r="N101" s="24">
        <v>0</v>
      </c>
      <c r="O101" s="23">
        <v>-100</v>
      </c>
      <c r="P101" s="23">
        <v>-100</v>
      </c>
      <c r="Q101" s="24">
        <v>0</v>
      </c>
    </row>
    <row r="102" spans="1:17">
      <c r="A102" s="168">
        <v>40111</v>
      </c>
      <c r="B102" s="31">
        <v>0.91107857142857163</v>
      </c>
      <c r="C102" s="24">
        <v>2.15</v>
      </c>
      <c r="D102" s="24">
        <v>2.2999999999999998</v>
      </c>
      <c r="E102" s="24"/>
      <c r="F102" s="24">
        <v>2.2249999999999996</v>
      </c>
      <c r="G102" s="23">
        <v>0</v>
      </c>
      <c r="H102" s="23">
        <v>-11.881188118811906</v>
      </c>
      <c r="I102" s="24">
        <v>202.71498214285714</v>
      </c>
      <c r="K102" s="24">
        <v>4.6500000000000004</v>
      </c>
      <c r="L102" s="24">
        <v>5.55</v>
      </c>
      <c r="M102" s="24"/>
      <c r="N102" s="24">
        <v>5.0999999999999996</v>
      </c>
      <c r="O102" s="23" t="e">
        <v>#DIV/0!</v>
      </c>
      <c r="P102" s="23">
        <v>-11.304347826086953</v>
      </c>
      <c r="Q102" s="24">
        <v>464.65007142857144</v>
      </c>
    </row>
    <row r="103" spans="1:17">
      <c r="A103" s="168">
        <v>40118</v>
      </c>
      <c r="B103" s="31">
        <v>0.90500714285714268</v>
      </c>
      <c r="C103" s="24">
        <v>2.25</v>
      </c>
      <c r="D103" s="24">
        <v>2.4</v>
      </c>
      <c r="E103" s="24"/>
      <c r="F103" s="24">
        <v>2.3250000000000002</v>
      </c>
      <c r="G103" s="23">
        <v>4.4943820224719389</v>
      </c>
      <c r="H103" s="23">
        <v>-7.9207920792079278</v>
      </c>
      <c r="I103" s="24">
        <v>210.41416071428566</v>
      </c>
      <c r="K103" s="24">
        <v>4.55</v>
      </c>
      <c r="L103" s="24">
        <v>5.45</v>
      </c>
      <c r="M103" s="24"/>
      <c r="N103" s="24">
        <v>5</v>
      </c>
      <c r="O103" s="23">
        <v>-1.9607843137254832</v>
      </c>
      <c r="P103" s="23">
        <v>-13.043478260869563</v>
      </c>
      <c r="Q103" s="24">
        <v>452.50357142857132</v>
      </c>
    </row>
    <row r="104" spans="1:17">
      <c r="A104" s="168">
        <v>40125</v>
      </c>
      <c r="B104" s="31">
        <v>0.89664999999999995</v>
      </c>
      <c r="C104" s="24">
        <v>2.25</v>
      </c>
      <c r="D104" s="24">
        <v>2.4</v>
      </c>
      <c r="E104" s="24"/>
      <c r="F104" s="24">
        <v>2.3250000000000002</v>
      </c>
      <c r="G104" s="23">
        <v>0</v>
      </c>
      <c r="H104" s="23">
        <v>-17.699115044247776</v>
      </c>
      <c r="I104" s="24">
        <v>208.47112500000003</v>
      </c>
      <c r="K104" s="24">
        <v>4.55</v>
      </c>
      <c r="L104" s="24">
        <v>5.45</v>
      </c>
      <c r="M104" s="24"/>
      <c r="N104" s="24">
        <v>5</v>
      </c>
      <c r="O104" s="23">
        <v>0</v>
      </c>
      <c r="P104" s="23">
        <v>-8.2568807339449535</v>
      </c>
      <c r="Q104" s="24">
        <v>448.32499999999999</v>
      </c>
    </row>
    <row r="105" spans="1:17">
      <c r="A105" s="168">
        <v>40132</v>
      </c>
      <c r="B105" s="31">
        <v>0.89652142857142869</v>
      </c>
      <c r="C105" s="24">
        <v>2.25</v>
      </c>
      <c r="D105" s="24">
        <v>2.4</v>
      </c>
      <c r="E105" s="24"/>
      <c r="F105" s="24">
        <v>2.3250000000000002</v>
      </c>
      <c r="G105" s="23">
        <v>0</v>
      </c>
      <c r="H105" s="23">
        <v>-17.699115044247776</v>
      </c>
      <c r="I105" s="24">
        <v>208.44123214285716</v>
      </c>
      <c r="K105" s="24">
        <v>4.55</v>
      </c>
      <c r="L105" s="24">
        <v>5.45</v>
      </c>
      <c r="M105" s="24"/>
      <c r="N105" s="24">
        <v>5</v>
      </c>
      <c r="O105" s="23">
        <v>0</v>
      </c>
      <c r="P105" s="23">
        <v>-8.2568807339449535</v>
      </c>
      <c r="Q105" s="24">
        <v>448.26071428571436</v>
      </c>
    </row>
    <row r="106" spans="1:17">
      <c r="A106" s="168">
        <v>40139</v>
      </c>
      <c r="B106" s="31">
        <v>0.89342857142857135</v>
      </c>
      <c r="C106" s="24">
        <v>2.4500000000000002</v>
      </c>
      <c r="D106" s="24">
        <v>2.6</v>
      </c>
      <c r="E106" s="24"/>
      <c r="F106" s="24">
        <v>2.5250000000000004</v>
      </c>
      <c r="G106" s="23">
        <v>8.6021505376344294</v>
      </c>
      <c r="H106" s="23">
        <v>-10.619469026548671</v>
      </c>
      <c r="I106" s="24">
        <v>225.59071428571431</v>
      </c>
      <c r="K106" s="24">
        <v>4.3499999999999996</v>
      </c>
      <c r="L106" s="24">
        <v>5.25</v>
      </c>
      <c r="M106" s="24"/>
      <c r="N106" s="24">
        <v>4.8</v>
      </c>
      <c r="O106" s="23">
        <v>-4</v>
      </c>
      <c r="P106" s="23">
        <v>-10.280373831775705</v>
      </c>
      <c r="Q106" s="24">
        <v>428.84571428571422</v>
      </c>
    </row>
    <row r="107" spans="1:17">
      <c r="A107" s="168">
        <v>40146</v>
      </c>
      <c r="B107" s="31">
        <v>0.90504285714285737</v>
      </c>
      <c r="C107" s="24" t="s">
        <v>46</v>
      </c>
      <c r="D107" s="24"/>
      <c r="E107" s="24"/>
      <c r="F107" s="24" t="e">
        <v>#DIV/0!</v>
      </c>
      <c r="G107" s="23" t="e">
        <v>#DIV/0!</v>
      </c>
      <c r="H107" s="23" t="e">
        <v>#DIV/0!</v>
      </c>
      <c r="I107" s="24" t="e">
        <v>#DIV/0!</v>
      </c>
      <c r="K107" s="24" t="s">
        <v>46</v>
      </c>
      <c r="L107" s="24"/>
      <c r="M107" s="24"/>
      <c r="N107" s="21" t="e">
        <v>#DIV/0!</v>
      </c>
      <c r="O107" s="23" t="e">
        <v>#DIV/0!</v>
      </c>
      <c r="P107" s="23" t="e">
        <v>#DIV/0!</v>
      </c>
      <c r="Q107" s="24" t="e">
        <v>#DIV/0!</v>
      </c>
    </row>
    <row r="108" spans="1:17">
      <c r="A108" s="168">
        <v>40153</v>
      </c>
      <c r="B108" s="31">
        <v>0.90764999999999996</v>
      </c>
      <c r="C108" s="24">
        <v>2.4500000000000002</v>
      </c>
      <c r="D108" s="24">
        <v>2.6</v>
      </c>
      <c r="E108" s="24"/>
      <c r="F108" s="24">
        <v>2.5250000000000004</v>
      </c>
      <c r="G108" s="23" t="e">
        <v>#DIV/0!</v>
      </c>
      <c r="H108" s="23">
        <v>-10.619469026548671</v>
      </c>
      <c r="I108" s="24">
        <v>229.181625</v>
      </c>
      <c r="K108" s="24">
        <v>4.3499999999999996</v>
      </c>
      <c r="L108" s="24">
        <v>5.25</v>
      </c>
      <c r="M108" s="24"/>
      <c r="N108" s="21">
        <v>4.8</v>
      </c>
      <c r="O108" s="23" t="e">
        <v>#DIV/0!</v>
      </c>
      <c r="P108" s="23">
        <v>-10.280373831775705</v>
      </c>
      <c r="Q108" s="24">
        <v>435.67199999999991</v>
      </c>
    </row>
    <row r="109" spans="1:17">
      <c r="A109" s="168">
        <v>40160</v>
      </c>
      <c r="B109" s="31">
        <v>0.90515000000000001</v>
      </c>
      <c r="C109" s="24">
        <v>2.4500000000000002</v>
      </c>
      <c r="D109" s="24">
        <v>2.6</v>
      </c>
      <c r="E109" s="24"/>
      <c r="F109" s="24">
        <v>2.5250000000000004</v>
      </c>
      <c r="G109" s="23">
        <v>0</v>
      </c>
      <c r="H109" s="23">
        <v>-10.619469026548671</v>
      </c>
      <c r="I109" s="24">
        <v>228.55037500000003</v>
      </c>
      <c r="K109" s="24">
        <v>4.3499999999999996</v>
      </c>
      <c r="L109" s="24">
        <v>5.25</v>
      </c>
      <c r="M109" s="24"/>
      <c r="N109" s="21">
        <v>4.8</v>
      </c>
      <c r="O109" s="23">
        <v>0</v>
      </c>
      <c r="P109" s="23">
        <v>-10.280373831775705</v>
      </c>
      <c r="Q109" s="24">
        <v>434.47199999999998</v>
      </c>
    </row>
    <row r="110" spans="1:17">
      <c r="A110" s="168">
        <v>40167</v>
      </c>
      <c r="B110" s="31">
        <v>0.89359299999999997</v>
      </c>
      <c r="C110" s="24" t="s">
        <v>46</v>
      </c>
      <c r="D110" s="24" t="s">
        <v>46</v>
      </c>
      <c r="E110" s="24"/>
      <c r="F110" s="24" t="e">
        <v>#DIV/0!</v>
      </c>
      <c r="G110" s="23" t="e">
        <v>#DIV/0!</v>
      </c>
      <c r="H110" s="23" t="e">
        <v>#DIV/0!</v>
      </c>
      <c r="I110" s="24" t="e">
        <v>#DIV/0!</v>
      </c>
      <c r="K110" s="24" t="s">
        <v>46</v>
      </c>
      <c r="L110" s="24" t="s">
        <v>46</v>
      </c>
      <c r="M110" s="24"/>
      <c r="N110" s="21" t="e">
        <v>#DIV/0!</v>
      </c>
      <c r="O110" s="23" t="e">
        <v>#DIV/0!</v>
      </c>
      <c r="P110" s="23" t="e">
        <v>#DIV/0!</v>
      </c>
      <c r="Q110" s="24" t="e">
        <v>#DIV/0!</v>
      </c>
    </row>
    <row r="111" spans="1:17">
      <c r="A111" s="168">
        <v>40174</v>
      </c>
      <c r="B111" s="31">
        <v>0.89556400000000003</v>
      </c>
      <c r="C111" s="24" t="s">
        <v>46</v>
      </c>
      <c r="D111" s="24" t="s">
        <v>46</v>
      </c>
      <c r="E111" s="24"/>
      <c r="F111" s="24" t="e">
        <v>#DIV/0!</v>
      </c>
      <c r="G111" s="23" t="e">
        <v>#DIV/0!</v>
      </c>
      <c r="H111" s="23" t="e">
        <v>#DIV/0!</v>
      </c>
      <c r="I111" s="24" t="e">
        <v>#DIV/0!</v>
      </c>
      <c r="K111" s="24" t="s">
        <v>46</v>
      </c>
      <c r="L111" s="24" t="s">
        <v>46</v>
      </c>
      <c r="M111" s="24"/>
      <c r="N111" s="21" t="e">
        <v>#DIV/0!</v>
      </c>
      <c r="O111" s="23" t="e">
        <v>#DIV/0!</v>
      </c>
      <c r="P111" s="23" t="e">
        <v>#DIV/0!</v>
      </c>
      <c r="Q111" s="24" t="e">
        <v>#DIV/0!</v>
      </c>
    </row>
    <row r="112" spans="1:17">
      <c r="A112" s="168">
        <v>40181</v>
      </c>
      <c r="B112" s="31">
        <v>0.89617599999999997</v>
      </c>
      <c r="C112" s="24">
        <v>2.6</v>
      </c>
      <c r="D112" s="21">
        <v>2.75</v>
      </c>
      <c r="F112" s="24">
        <v>2.6749999999999998</v>
      </c>
      <c r="G112" s="23" t="s">
        <v>46</v>
      </c>
      <c r="H112" s="23" t="s">
        <v>46</v>
      </c>
      <c r="I112" s="24">
        <v>239.72707999999997</v>
      </c>
      <c r="K112" s="21">
        <v>4.3499999999999996</v>
      </c>
      <c r="L112" s="21">
        <v>5.25</v>
      </c>
      <c r="N112" s="24">
        <v>4.8</v>
      </c>
      <c r="O112" s="23" t="s">
        <v>46</v>
      </c>
      <c r="P112" s="23" t="s">
        <v>46</v>
      </c>
      <c r="Q112" s="24">
        <v>430.16448000000003</v>
      </c>
    </row>
    <row r="113" spans="1:17">
      <c r="A113" s="168">
        <v>40188</v>
      </c>
      <c r="B113" s="31">
        <v>0.89499285714285703</v>
      </c>
      <c r="C113" s="24" t="s">
        <v>46</v>
      </c>
      <c r="D113" s="24" t="s">
        <v>46</v>
      </c>
      <c r="E113" s="24"/>
      <c r="F113" s="21" t="e">
        <v>#DIV/0!</v>
      </c>
      <c r="G113" s="23" t="e">
        <v>#DIV/0!</v>
      </c>
      <c r="H113" s="23" t="e">
        <v>#DIV/0!</v>
      </c>
      <c r="I113" s="24" t="e">
        <v>#DIV/0!</v>
      </c>
      <c r="K113" s="24" t="s">
        <v>46</v>
      </c>
      <c r="L113" s="24" t="s">
        <v>46</v>
      </c>
      <c r="M113" s="24"/>
      <c r="N113" s="21" t="e">
        <v>#DIV/0!</v>
      </c>
      <c r="O113" s="23" t="e">
        <v>#DIV/0!</v>
      </c>
      <c r="P113" s="23" t="e">
        <v>#DIV/0!</v>
      </c>
      <c r="Q113" s="24" t="e">
        <v>#DIV/0!</v>
      </c>
    </row>
    <row r="114" spans="1:17">
      <c r="A114" s="168">
        <v>40195</v>
      </c>
      <c r="B114" s="31">
        <v>0.89095714285714289</v>
      </c>
      <c r="C114" s="24">
        <v>2.75</v>
      </c>
      <c r="D114" s="24">
        <v>2.9</v>
      </c>
      <c r="E114" s="24"/>
      <c r="F114" s="21">
        <v>2.8250000000000002</v>
      </c>
      <c r="G114" s="23" t="e">
        <v>#DIV/0!</v>
      </c>
      <c r="H114" s="23">
        <v>-12.403100775193792</v>
      </c>
      <c r="I114" s="24">
        <v>251.69539285714285</v>
      </c>
      <c r="J114" s="24"/>
      <c r="K114" s="24">
        <v>4.3499999999999996</v>
      </c>
      <c r="L114" s="24">
        <v>5.25</v>
      </c>
      <c r="M114" s="24"/>
      <c r="N114" s="24">
        <v>4.8</v>
      </c>
      <c r="O114" s="23" t="e">
        <v>#DIV/0!</v>
      </c>
      <c r="P114" s="23">
        <v>-13.513513513513516</v>
      </c>
      <c r="Q114" s="24">
        <v>427.65942857142852</v>
      </c>
    </row>
    <row r="115" spans="1:17">
      <c r="A115" s="168">
        <v>40202</v>
      </c>
      <c r="B115" s="31">
        <v>0.87523571428571412</v>
      </c>
      <c r="C115" s="24">
        <v>2.75</v>
      </c>
      <c r="D115" s="24">
        <v>2.9</v>
      </c>
      <c r="E115" s="24"/>
      <c r="F115" s="24">
        <v>2.8250000000000002</v>
      </c>
      <c r="G115" s="23">
        <v>0</v>
      </c>
      <c r="H115" s="23">
        <v>-12.403100775193792</v>
      </c>
      <c r="I115" s="24">
        <v>247.25408928571423</v>
      </c>
      <c r="J115" s="24"/>
      <c r="K115" s="24">
        <v>4.3499999999999996</v>
      </c>
      <c r="L115" s="24">
        <v>5.25</v>
      </c>
      <c r="M115" s="24"/>
      <c r="N115" s="24">
        <v>4.8</v>
      </c>
      <c r="O115" s="23">
        <v>0</v>
      </c>
      <c r="P115" s="23">
        <v>-13.513513513513516</v>
      </c>
      <c r="Q115" s="24">
        <v>420.11314285714275</v>
      </c>
    </row>
    <row r="116" spans="1:17">
      <c r="A116" s="168">
        <v>40209</v>
      </c>
      <c r="B116" s="31">
        <v>0.86983571428571427</v>
      </c>
      <c r="C116" s="24">
        <v>2.75</v>
      </c>
      <c r="D116" s="24">
        <v>2.9</v>
      </c>
      <c r="E116" s="24"/>
      <c r="F116" s="24">
        <v>2.8250000000000002</v>
      </c>
      <c r="G116" s="23">
        <v>0</v>
      </c>
      <c r="H116" s="23">
        <v>-15.037593984962399</v>
      </c>
      <c r="I116" s="24">
        <v>245.72858928571429</v>
      </c>
      <c r="J116" s="24"/>
      <c r="K116" s="24">
        <v>4.3499999999999996</v>
      </c>
      <c r="L116" s="24">
        <v>5.25</v>
      </c>
      <c r="M116" s="24"/>
      <c r="N116" s="24">
        <v>4.8</v>
      </c>
      <c r="O116" s="23">
        <v>0</v>
      </c>
      <c r="P116" s="23">
        <v>-13.513513513513516</v>
      </c>
      <c r="Q116" s="24">
        <v>417.52114285714282</v>
      </c>
    </row>
    <row r="117" spans="1:17">
      <c r="A117" s="168">
        <v>40216</v>
      </c>
      <c r="B117" s="31">
        <v>0.87299000000000004</v>
      </c>
      <c r="C117" s="24">
        <v>2.85</v>
      </c>
      <c r="D117" s="24">
        <v>3</v>
      </c>
      <c r="E117" s="24"/>
      <c r="F117" s="24">
        <v>2.9249999999999998</v>
      </c>
      <c r="G117" s="23">
        <v>3.5398230088495382</v>
      </c>
      <c r="H117" s="23">
        <v>-12.030075187969942</v>
      </c>
      <c r="I117" s="24">
        <v>255.34957500000002</v>
      </c>
      <c r="J117" s="24"/>
      <c r="K117" s="24">
        <v>4.3499999999999996</v>
      </c>
      <c r="L117" s="24">
        <v>5.25</v>
      </c>
      <c r="M117" s="24"/>
      <c r="N117" s="24">
        <v>4.8</v>
      </c>
      <c r="O117" s="23">
        <v>0</v>
      </c>
      <c r="P117" s="23">
        <v>-13.513513513513516</v>
      </c>
      <c r="Q117" s="24">
        <v>419.03519999999997</v>
      </c>
    </row>
    <row r="118" spans="1:17">
      <c r="A118" s="168">
        <v>40223</v>
      </c>
      <c r="B118" s="31">
        <v>0.87503571428571425</v>
      </c>
      <c r="C118" s="24">
        <v>2.85</v>
      </c>
      <c r="D118" s="24">
        <v>3</v>
      </c>
      <c r="E118" s="24"/>
      <c r="F118" s="24">
        <v>2.9249999999999998</v>
      </c>
      <c r="G118" s="23">
        <v>0</v>
      </c>
      <c r="H118" s="23">
        <v>-12.030075187969942</v>
      </c>
      <c r="I118" s="24">
        <v>255.94794642857138</v>
      </c>
      <c r="J118" s="24"/>
      <c r="K118" s="24">
        <v>4.3499999999999996</v>
      </c>
      <c r="L118" s="24">
        <v>5.25</v>
      </c>
      <c r="M118" s="24"/>
      <c r="N118" s="24">
        <v>4.8</v>
      </c>
      <c r="O118" s="23">
        <v>0</v>
      </c>
      <c r="P118" s="23">
        <v>-13.513513513513516</v>
      </c>
      <c r="Q118" s="24">
        <v>420.0171428571428</v>
      </c>
    </row>
    <row r="119" spans="1:17">
      <c r="A119" s="168">
        <v>40230</v>
      </c>
      <c r="B119" s="31">
        <v>0.87188571428571426</v>
      </c>
      <c r="C119" s="24">
        <v>2.85</v>
      </c>
      <c r="D119" s="24">
        <v>3</v>
      </c>
      <c r="E119" s="24"/>
      <c r="F119" s="24">
        <v>2.9249999999999998</v>
      </c>
      <c r="G119" s="23">
        <v>0</v>
      </c>
      <c r="H119" s="23">
        <v>-12.030075187969942</v>
      </c>
      <c r="I119" s="24">
        <v>255.0265714285714</v>
      </c>
      <c r="J119" s="24"/>
      <c r="K119" s="24">
        <v>4.3499999999999996</v>
      </c>
      <c r="L119" s="24">
        <v>5.25</v>
      </c>
      <c r="M119" s="24"/>
      <c r="N119" s="24">
        <v>4.8</v>
      </c>
      <c r="O119" s="23">
        <v>0</v>
      </c>
      <c r="P119" s="23">
        <v>-13.513513513513516</v>
      </c>
      <c r="Q119" s="24">
        <v>418.50514285714286</v>
      </c>
    </row>
    <row r="120" spans="1:17">
      <c r="A120" s="168">
        <v>40237</v>
      </c>
      <c r="B120" s="31">
        <v>0.8831428571428569</v>
      </c>
      <c r="C120" s="24">
        <v>2.85</v>
      </c>
      <c r="D120" s="24">
        <v>3</v>
      </c>
      <c r="E120" s="24"/>
      <c r="F120" s="24">
        <v>2.9249999999999998</v>
      </c>
      <c r="G120" s="23">
        <v>0</v>
      </c>
      <c r="H120" s="23">
        <v>-9.3023255813953369</v>
      </c>
      <c r="I120" s="24">
        <v>258.31928571428563</v>
      </c>
      <c r="J120" s="24"/>
      <c r="K120" s="24">
        <v>4.3499999999999996</v>
      </c>
      <c r="L120" s="24">
        <v>5.25</v>
      </c>
      <c r="M120" s="24"/>
      <c r="N120" s="24">
        <v>4.8</v>
      </c>
      <c r="O120" s="23">
        <v>0</v>
      </c>
      <c r="P120" s="23">
        <v>-13.513513513513516</v>
      </c>
      <c r="Q120" s="24">
        <v>423.90857142857124</v>
      </c>
    </row>
    <row r="121" spans="1:17">
      <c r="A121" s="168">
        <v>40244</v>
      </c>
      <c r="B121" s="31">
        <v>0.90306428571428565</v>
      </c>
      <c r="C121" s="24">
        <v>2.85</v>
      </c>
      <c r="D121" s="24">
        <v>3</v>
      </c>
      <c r="E121" s="24"/>
      <c r="F121" s="24">
        <v>2.9249999999999998</v>
      </c>
      <c r="G121" s="23">
        <v>0</v>
      </c>
      <c r="H121" s="23">
        <v>-9.3023255813953369</v>
      </c>
      <c r="I121" s="24">
        <v>264.14630357142852</v>
      </c>
      <c r="J121" s="24"/>
      <c r="K121" s="24">
        <v>4.3499999999999996</v>
      </c>
      <c r="L121" s="24">
        <v>5.25</v>
      </c>
      <c r="M121" s="24"/>
      <c r="N121" s="24">
        <v>4.8</v>
      </c>
      <c r="O121" s="23">
        <v>0</v>
      </c>
      <c r="P121" s="23">
        <v>-13.513513513513516</v>
      </c>
      <c r="Q121" s="24">
        <v>433.47085714285708</v>
      </c>
    </row>
    <row r="122" spans="1:17">
      <c r="A122" s="168">
        <v>40251</v>
      </c>
      <c r="B122" s="31">
        <v>0.90684285714285706</v>
      </c>
      <c r="C122" s="24" t="s">
        <v>46</v>
      </c>
      <c r="D122" s="24" t="s">
        <v>46</v>
      </c>
      <c r="E122" s="24"/>
      <c r="F122" s="21" t="e">
        <v>#DIV/0!</v>
      </c>
      <c r="G122" s="23" t="e">
        <v>#DIV/0!</v>
      </c>
      <c r="H122" s="23" t="e">
        <v>#DIV/0!</v>
      </c>
      <c r="I122" s="24" t="e">
        <v>#DIV/0!</v>
      </c>
      <c r="K122" s="24" t="s">
        <v>46</v>
      </c>
      <c r="L122" s="24" t="s">
        <v>46</v>
      </c>
      <c r="M122" s="24"/>
      <c r="N122" s="21" t="e">
        <v>#DIV/0!</v>
      </c>
      <c r="O122" s="23" t="e">
        <v>#DIV/0!</v>
      </c>
      <c r="P122" s="23" t="e">
        <v>#DIV/0!</v>
      </c>
      <c r="Q122" s="24" t="e">
        <v>#DIV/0!</v>
      </c>
    </row>
    <row r="123" spans="1:17">
      <c r="A123" s="168">
        <v>40258</v>
      </c>
      <c r="B123" s="31">
        <v>0.90069999999999983</v>
      </c>
      <c r="C123" s="24">
        <v>2.85</v>
      </c>
      <c r="D123" s="24">
        <v>3</v>
      </c>
      <c r="E123" s="24"/>
      <c r="F123" s="24">
        <v>2.9249999999999998</v>
      </c>
      <c r="G123" s="23" t="e">
        <v>#DIV/0!</v>
      </c>
      <c r="H123" s="23">
        <v>-6.4000000000000057</v>
      </c>
      <c r="I123" s="24">
        <v>263.45474999999993</v>
      </c>
      <c r="K123" s="24">
        <v>4.25</v>
      </c>
      <c r="L123" s="24">
        <v>5.15</v>
      </c>
      <c r="M123" s="24"/>
      <c r="N123" s="24">
        <v>4.7</v>
      </c>
      <c r="O123" s="23" t="e">
        <v>#DIV/0!</v>
      </c>
      <c r="P123" s="23">
        <v>-13.761467889908246</v>
      </c>
      <c r="Q123" s="24">
        <v>423.32899999999995</v>
      </c>
    </row>
    <row r="124" spans="1:17">
      <c r="A124" s="168">
        <v>40265</v>
      </c>
      <c r="B124" s="31">
        <v>0.89768571428571431</v>
      </c>
      <c r="C124" s="24">
        <v>2.85</v>
      </c>
      <c r="D124" s="24">
        <v>3</v>
      </c>
      <c r="E124" s="24"/>
      <c r="F124" s="24">
        <v>2.9249999999999998</v>
      </c>
      <c r="G124" s="23">
        <v>0</v>
      </c>
      <c r="H124" s="23">
        <v>-6.4000000000000057</v>
      </c>
      <c r="I124" s="24">
        <v>262.57307142857138</v>
      </c>
      <c r="K124" s="24">
        <v>4.25</v>
      </c>
      <c r="L124" s="24">
        <v>5.15</v>
      </c>
      <c r="M124" s="24"/>
      <c r="N124" s="24">
        <v>4.7</v>
      </c>
      <c r="O124" s="23">
        <v>0</v>
      </c>
      <c r="P124" s="23">
        <v>-13.761467889908246</v>
      </c>
      <c r="Q124" s="24">
        <v>421.91228571428576</v>
      </c>
    </row>
    <row r="125" spans="1:17">
      <c r="A125" s="168">
        <v>40272</v>
      </c>
      <c r="B125" s="31">
        <v>0.89106428571428575</v>
      </c>
      <c r="C125" s="24">
        <v>2.85</v>
      </c>
      <c r="D125" s="24">
        <v>3</v>
      </c>
      <c r="E125" s="24"/>
      <c r="F125" s="24">
        <v>2.9249999999999998</v>
      </c>
      <c r="G125" s="23">
        <v>0</v>
      </c>
      <c r="H125" s="23">
        <v>-6.4000000000000057</v>
      </c>
      <c r="I125" s="24">
        <v>260.63630357142858</v>
      </c>
      <c r="K125" s="24">
        <v>3</v>
      </c>
      <c r="L125" s="24">
        <v>3.2</v>
      </c>
      <c r="M125" s="24"/>
      <c r="N125" s="24">
        <v>3.1</v>
      </c>
      <c r="O125" s="23">
        <v>-34.042553191489361</v>
      </c>
      <c r="P125" s="23">
        <v>-43.11926605504587</v>
      </c>
      <c r="Q125" s="24">
        <v>276.22992857142862</v>
      </c>
    </row>
    <row r="126" spans="1:17">
      <c r="A126" s="168">
        <v>40279</v>
      </c>
      <c r="B126" s="31">
        <v>0.87856428571428569</v>
      </c>
      <c r="C126" s="24">
        <v>2.85</v>
      </c>
      <c r="D126" s="24">
        <v>3</v>
      </c>
      <c r="E126" s="24"/>
      <c r="F126" s="24">
        <v>2.9249999999999998</v>
      </c>
      <c r="G126" s="23">
        <v>0</v>
      </c>
      <c r="H126" s="23">
        <v>-6.4000000000000057</v>
      </c>
      <c r="I126" s="24">
        <v>256.98005357142858</v>
      </c>
      <c r="K126" s="24">
        <v>3</v>
      </c>
      <c r="L126" s="24">
        <v>3.2</v>
      </c>
      <c r="M126" s="24"/>
      <c r="N126" s="24">
        <v>3.1</v>
      </c>
      <c r="O126" s="23">
        <v>0</v>
      </c>
      <c r="P126" s="23">
        <v>-43.11926605504587</v>
      </c>
      <c r="Q126" s="24">
        <v>272.35492857142856</v>
      </c>
    </row>
    <row r="127" spans="1:17">
      <c r="A127" s="168">
        <v>40286</v>
      </c>
      <c r="B127" s="31">
        <v>0.87837857142857145</v>
      </c>
      <c r="C127" s="24">
        <v>2.85</v>
      </c>
      <c r="D127" s="24">
        <v>3</v>
      </c>
      <c r="E127" s="24"/>
      <c r="F127" s="24">
        <v>2.9249999999999998</v>
      </c>
      <c r="G127" s="23">
        <v>0</v>
      </c>
      <c r="H127" s="23">
        <v>-6.4000000000000057</v>
      </c>
      <c r="I127" s="24">
        <v>256.9257321428571</v>
      </c>
      <c r="K127" s="24">
        <v>4.25</v>
      </c>
      <c r="L127" s="24">
        <v>5.15</v>
      </c>
      <c r="M127" s="24"/>
      <c r="N127" s="24">
        <v>4.7</v>
      </c>
      <c r="O127" s="23">
        <v>51.612903225806463</v>
      </c>
      <c r="P127" s="23">
        <v>-13.761467889908246</v>
      </c>
      <c r="Q127" s="24">
        <v>412.83792857142856</v>
      </c>
    </row>
    <row r="128" spans="1:17">
      <c r="A128" s="168">
        <v>40293</v>
      </c>
      <c r="B128" s="31">
        <v>0.87206428571428574</v>
      </c>
      <c r="C128" s="24">
        <v>2.85</v>
      </c>
      <c r="D128" s="24">
        <v>3</v>
      </c>
      <c r="E128" s="24"/>
      <c r="F128" s="24">
        <v>2.9249999999999998</v>
      </c>
      <c r="G128" s="23">
        <v>0</v>
      </c>
      <c r="H128" s="23">
        <v>0</v>
      </c>
      <c r="I128" s="24">
        <v>255.07880357142855</v>
      </c>
      <c r="K128" s="24">
        <v>4.25</v>
      </c>
      <c r="L128" s="24">
        <v>5.15</v>
      </c>
      <c r="M128" s="24"/>
      <c r="N128" s="24">
        <v>4.7</v>
      </c>
      <c r="O128" s="23">
        <v>0</v>
      </c>
      <c r="P128" s="23">
        <v>-13.761467889908246</v>
      </c>
      <c r="Q128" s="24">
        <v>409.87021428571433</v>
      </c>
    </row>
    <row r="129" spans="1:17">
      <c r="A129" s="168">
        <v>40300</v>
      </c>
      <c r="B129" s="31">
        <v>0.8680000000000001</v>
      </c>
      <c r="C129" s="24">
        <v>2.85</v>
      </c>
      <c r="D129" s="24">
        <v>3</v>
      </c>
      <c r="E129" s="24"/>
      <c r="F129" s="24">
        <v>2.9249999999999998</v>
      </c>
      <c r="G129" s="23">
        <v>0</v>
      </c>
      <c r="H129" s="23">
        <v>3.5398230088495382</v>
      </c>
      <c r="I129" s="24">
        <v>253.89</v>
      </c>
      <c r="K129" s="24">
        <v>4.25</v>
      </c>
      <c r="L129" s="24">
        <v>5.15</v>
      </c>
      <c r="M129" s="24"/>
      <c r="N129" s="24">
        <v>4.7</v>
      </c>
      <c r="O129" s="23">
        <v>0</v>
      </c>
      <c r="P129" s="23">
        <v>-11.320754716981128</v>
      </c>
      <c r="Q129" s="24">
        <v>407.96000000000009</v>
      </c>
    </row>
    <row r="130" spans="1:17">
      <c r="A130" s="168">
        <v>40307</v>
      </c>
      <c r="B130" s="31">
        <v>0.8622428571428572</v>
      </c>
      <c r="C130" s="24">
        <v>2.5499999999999998</v>
      </c>
      <c r="D130" s="24">
        <v>2.7</v>
      </c>
      <c r="E130" s="24"/>
      <c r="F130" s="24">
        <v>2.625</v>
      </c>
      <c r="G130" s="23">
        <v>-10.256410256410248</v>
      </c>
      <c r="H130" s="23">
        <v>-7.0796460176991332</v>
      </c>
      <c r="I130" s="24">
        <v>226.33875000000003</v>
      </c>
      <c r="K130" s="24">
        <v>4.25</v>
      </c>
      <c r="L130" s="24">
        <v>5.15</v>
      </c>
      <c r="M130" s="24"/>
      <c r="N130" s="24">
        <v>4.7</v>
      </c>
      <c r="O130" s="23">
        <v>0</v>
      </c>
      <c r="P130" s="23">
        <v>-11.320754716981128</v>
      </c>
      <c r="Q130" s="24">
        <v>405.25414285714288</v>
      </c>
    </row>
    <row r="131" spans="1:17">
      <c r="A131" s="168">
        <v>40314</v>
      </c>
      <c r="B131" s="31">
        <v>0.85832857142857144</v>
      </c>
      <c r="C131" s="24">
        <v>2.5499999999999998</v>
      </c>
      <c r="D131" s="24">
        <v>2.7</v>
      </c>
      <c r="E131" s="24"/>
      <c r="F131" s="24">
        <v>2.625</v>
      </c>
      <c r="G131" s="23">
        <v>0</v>
      </c>
      <c r="H131" s="23">
        <v>0</v>
      </c>
      <c r="I131" s="24">
        <v>225.31124999999997</v>
      </c>
      <c r="K131" s="24">
        <v>4.25</v>
      </c>
      <c r="L131" s="24">
        <v>5.15</v>
      </c>
      <c r="M131" s="24"/>
      <c r="N131" s="24">
        <v>4.7</v>
      </c>
      <c r="O131" s="23">
        <v>0</v>
      </c>
      <c r="P131" s="23">
        <v>-11.320754716981128</v>
      </c>
      <c r="Q131" s="24">
        <v>403.41442857142857</v>
      </c>
    </row>
    <row r="132" spans="1:17">
      <c r="A132" s="168">
        <v>40321</v>
      </c>
      <c r="B132" s="31">
        <v>0.86208571428571434</v>
      </c>
      <c r="C132" s="24">
        <v>2.5499999999999998</v>
      </c>
      <c r="D132" s="24">
        <v>2.7</v>
      </c>
      <c r="E132" s="24"/>
      <c r="F132" s="24">
        <v>2.625</v>
      </c>
      <c r="G132" s="23">
        <v>0</v>
      </c>
      <c r="H132" s="23">
        <v>0</v>
      </c>
      <c r="I132" s="24">
        <v>226.29749999999999</v>
      </c>
      <c r="K132" s="24">
        <v>4.25</v>
      </c>
      <c r="L132" s="24">
        <v>5.15</v>
      </c>
      <c r="M132" s="24"/>
      <c r="N132" s="24">
        <v>4.7</v>
      </c>
      <c r="O132" s="23">
        <v>0</v>
      </c>
      <c r="P132" s="23">
        <v>-11.320754716981128</v>
      </c>
      <c r="Q132" s="24">
        <v>405.18028571428573</v>
      </c>
    </row>
    <row r="133" spans="1:17">
      <c r="A133" s="168">
        <v>40328</v>
      </c>
      <c r="B133" s="31">
        <v>0.85486428571428574</v>
      </c>
      <c r="C133" s="24">
        <v>2.5499999999999998</v>
      </c>
      <c r="D133" s="24">
        <v>2.7</v>
      </c>
      <c r="E133" s="24"/>
      <c r="F133" s="24">
        <v>2.625</v>
      </c>
      <c r="G133" s="23">
        <v>0</v>
      </c>
      <c r="H133" s="23">
        <v>8.2474226804123845</v>
      </c>
      <c r="I133" s="24">
        <v>224.40187499999999</v>
      </c>
      <c r="K133" s="24">
        <v>4.25</v>
      </c>
      <c r="L133" s="24">
        <v>5.15</v>
      </c>
      <c r="M133" s="24"/>
      <c r="N133" s="24">
        <v>4.7</v>
      </c>
      <c r="O133" s="23">
        <v>0</v>
      </c>
      <c r="P133" s="23">
        <v>-11.320754716981128</v>
      </c>
      <c r="Q133" s="24">
        <v>401.78621428571432</v>
      </c>
    </row>
    <row r="134" spans="1:17">
      <c r="A134" s="168">
        <v>40335</v>
      </c>
      <c r="B134" s="31">
        <v>0.83676142857142843</v>
      </c>
      <c r="C134" s="24">
        <v>2.4500000000000002</v>
      </c>
      <c r="D134" s="24">
        <v>2.6</v>
      </c>
      <c r="E134" s="24"/>
      <c r="F134" s="24">
        <v>2.5250000000000004</v>
      </c>
      <c r="G134" s="23">
        <v>-3.809523809523796</v>
      </c>
      <c r="H134" s="23">
        <v>13.48314606741576</v>
      </c>
      <c r="I134" s="24">
        <v>211.28226071428574</v>
      </c>
      <c r="K134" s="24">
        <v>4.5999999999999996</v>
      </c>
      <c r="L134" s="24">
        <v>5.3</v>
      </c>
      <c r="M134" s="24"/>
      <c r="N134" s="24">
        <v>4.9499999999999993</v>
      </c>
      <c r="O134" s="23">
        <v>5.3191489361702082</v>
      </c>
      <c r="P134" s="23">
        <v>-6.6037735849056673</v>
      </c>
      <c r="Q134" s="24">
        <v>414.19690714285701</v>
      </c>
    </row>
    <row r="135" spans="1:17">
      <c r="A135" s="168">
        <v>40342</v>
      </c>
      <c r="B135" s="31">
        <v>0.82711428571428569</v>
      </c>
      <c r="C135" s="24">
        <v>2.4500000000000002</v>
      </c>
      <c r="D135" s="24">
        <v>2.6</v>
      </c>
      <c r="E135" s="24"/>
      <c r="F135" s="24">
        <v>2.5250000000000004</v>
      </c>
      <c r="G135" s="23">
        <v>0</v>
      </c>
      <c r="H135" s="23">
        <v>13.48314606741576</v>
      </c>
      <c r="I135" s="24">
        <v>208.84635714285716</v>
      </c>
      <c r="K135" s="24">
        <v>4.5999999999999996</v>
      </c>
      <c r="L135" s="24">
        <v>5.3</v>
      </c>
      <c r="M135" s="24"/>
      <c r="N135" s="24">
        <v>4.9499999999999993</v>
      </c>
      <c r="O135" s="23">
        <v>0</v>
      </c>
      <c r="P135" s="23">
        <v>-6.6037735849056673</v>
      </c>
      <c r="Q135" s="24">
        <v>409.42157142857133</v>
      </c>
    </row>
    <row r="136" spans="1:17">
      <c r="A136" s="168">
        <v>40349</v>
      </c>
      <c r="B136" s="31">
        <v>0.83274999999999999</v>
      </c>
      <c r="C136" s="24">
        <v>2.35</v>
      </c>
      <c r="D136" s="24">
        <v>2.5</v>
      </c>
      <c r="E136" s="24"/>
      <c r="F136" s="24">
        <v>2.4249999999999998</v>
      </c>
      <c r="G136" s="23">
        <v>-3.9603960396039923</v>
      </c>
      <c r="H136" s="23">
        <v>8.9887640449438209</v>
      </c>
      <c r="I136" s="24">
        <v>201.94187499999998</v>
      </c>
      <c r="K136" s="24">
        <v>4.5999999999999996</v>
      </c>
      <c r="L136" s="24">
        <v>5.3</v>
      </c>
      <c r="M136" s="24"/>
      <c r="N136" s="24">
        <v>4.9499999999999993</v>
      </c>
      <c r="O136" s="23">
        <v>0</v>
      </c>
      <c r="P136" s="23">
        <v>-6.6037735849056673</v>
      </c>
      <c r="Q136" s="24">
        <v>412.21124999999989</v>
      </c>
    </row>
    <row r="137" spans="1:17">
      <c r="A137" s="168">
        <v>40356</v>
      </c>
      <c r="B137" s="31">
        <v>0.82748571428571427</v>
      </c>
      <c r="C137" s="24">
        <v>2.35</v>
      </c>
      <c r="D137" s="24">
        <v>2.5</v>
      </c>
      <c r="E137" s="24"/>
      <c r="F137" s="24">
        <v>2.4249999999999998</v>
      </c>
      <c r="G137" s="23">
        <v>0</v>
      </c>
      <c r="H137" s="23">
        <v>8.9887640449438209</v>
      </c>
      <c r="I137" s="24">
        <v>200.66528571428569</v>
      </c>
      <c r="K137" s="24">
        <v>4.5999999999999996</v>
      </c>
      <c r="L137" s="24">
        <v>5.3</v>
      </c>
      <c r="M137" s="24"/>
      <c r="N137" s="24">
        <v>4.9499999999999993</v>
      </c>
      <c r="O137" s="23">
        <v>0</v>
      </c>
      <c r="P137" s="23">
        <v>-6.6037735849056673</v>
      </c>
      <c r="Q137" s="24">
        <v>409.60542857142849</v>
      </c>
    </row>
    <row r="138" spans="1:17">
      <c r="A138" s="168">
        <v>40363</v>
      </c>
      <c r="B138" s="31">
        <v>0.8205714285714284</v>
      </c>
      <c r="C138" s="24">
        <v>2.35</v>
      </c>
      <c r="D138" s="24">
        <v>2.5</v>
      </c>
      <c r="E138" s="24"/>
      <c r="F138" s="24">
        <v>2.4249999999999998</v>
      </c>
      <c r="G138" s="23">
        <v>0</v>
      </c>
      <c r="H138" s="23">
        <v>8.9887640449438209</v>
      </c>
      <c r="I138" s="24">
        <v>198.98857142857139</v>
      </c>
      <c r="K138" s="24">
        <v>4.5999999999999996</v>
      </c>
      <c r="L138" s="24">
        <v>5.3</v>
      </c>
      <c r="M138" s="24"/>
      <c r="N138" s="24">
        <v>4.9499999999999993</v>
      </c>
      <c r="O138" s="23">
        <v>0</v>
      </c>
      <c r="P138" s="23">
        <v>-6.6037735849056673</v>
      </c>
      <c r="Q138" s="24">
        <v>406.18285714285696</v>
      </c>
    </row>
    <row r="139" spans="1:17">
      <c r="A139" s="168">
        <v>40370</v>
      </c>
      <c r="B139" s="31">
        <v>0.83167142857142873</v>
      </c>
      <c r="C139" s="24">
        <v>2.35</v>
      </c>
      <c r="D139" s="24">
        <v>2.5</v>
      </c>
      <c r="E139" s="24"/>
      <c r="F139" s="24">
        <v>2.4249999999999998</v>
      </c>
      <c r="G139" s="23">
        <v>0</v>
      </c>
      <c r="H139" s="23">
        <v>14.117647058823522</v>
      </c>
      <c r="I139" s="24">
        <v>201.68032142857143</v>
      </c>
      <c r="K139" s="24">
        <v>4.5999999999999996</v>
      </c>
      <c r="L139" s="24">
        <v>5.3</v>
      </c>
      <c r="M139" s="24"/>
      <c r="N139" s="24">
        <v>4.9499999999999993</v>
      </c>
      <c r="O139" s="23">
        <v>0</v>
      </c>
      <c r="P139" s="23">
        <v>-4.8076923076923208</v>
      </c>
      <c r="Q139" s="24">
        <v>411.67735714285715</v>
      </c>
    </row>
    <row r="140" spans="1:17">
      <c r="A140" s="168">
        <v>40377</v>
      </c>
      <c r="B140" s="31">
        <v>0.83782142857142861</v>
      </c>
      <c r="C140" s="24">
        <v>2.25</v>
      </c>
      <c r="D140" s="24">
        <v>2.4</v>
      </c>
      <c r="E140" s="24"/>
      <c r="F140" s="24">
        <v>2.3250000000000002</v>
      </c>
      <c r="G140" s="23">
        <v>-4.1237113402061709</v>
      </c>
      <c r="H140" s="23">
        <v>9.4117647058823621</v>
      </c>
      <c r="I140" s="24">
        <v>194.79348214285716</v>
      </c>
      <c r="K140" s="24">
        <v>4.5999999999999996</v>
      </c>
      <c r="L140" s="24">
        <v>5.3</v>
      </c>
      <c r="M140" s="24"/>
      <c r="N140" s="24">
        <v>4.9499999999999993</v>
      </c>
      <c r="O140" s="23">
        <v>0</v>
      </c>
      <c r="P140" s="23">
        <v>-4.8076923076923208</v>
      </c>
      <c r="Q140" s="24">
        <v>414.72160714285707</v>
      </c>
    </row>
    <row r="141" spans="1:17">
      <c r="A141" s="168">
        <v>40384</v>
      </c>
      <c r="B141" s="31">
        <v>0.84253571428571428</v>
      </c>
      <c r="C141" s="24">
        <v>2.25</v>
      </c>
      <c r="D141" s="24">
        <v>2.4</v>
      </c>
      <c r="E141" s="24"/>
      <c r="F141" s="24">
        <v>2.3250000000000002</v>
      </c>
      <c r="G141" s="23">
        <v>0</v>
      </c>
      <c r="H141" s="23">
        <v>9.4117647058823621</v>
      </c>
      <c r="I141" s="24">
        <v>195.88955357142859</v>
      </c>
      <c r="K141" s="24">
        <v>4.5999999999999996</v>
      </c>
      <c r="L141" s="24">
        <v>5.3</v>
      </c>
      <c r="M141" s="24"/>
      <c r="N141" s="24">
        <v>4.9499999999999993</v>
      </c>
      <c r="O141" s="23">
        <v>0</v>
      </c>
      <c r="P141" s="23">
        <v>-4.8076923076923208</v>
      </c>
      <c r="Q141" s="24">
        <v>417.05517857142854</v>
      </c>
    </row>
    <row r="142" spans="1:17">
      <c r="A142" s="168">
        <v>40391</v>
      </c>
      <c r="B142" s="31">
        <v>0.8357285714285716</v>
      </c>
      <c r="C142" s="24">
        <v>2.25</v>
      </c>
      <c r="D142" s="24">
        <v>2.4</v>
      </c>
      <c r="E142" s="24"/>
      <c r="F142" s="24">
        <v>2.3250000000000002</v>
      </c>
      <c r="G142" s="23">
        <v>0</v>
      </c>
      <c r="H142" s="23">
        <v>9.4117647058823621</v>
      </c>
      <c r="I142" s="24">
        <v>194.30689285714291</v>
      </c>
      <c r="K142" s="24">
        <v>4.5999999999999996</v>
      </c>
      <c r="L142" s="24">
        <v>5.3</v>
      </c>
      <c r="M142" s="24"/>
      <c r="N142" s="24">
        <v>4.9499999999999993</v>
      </c>
      <c r="O142" s="23">
        <v>0</v>
      </c>
      <c r="P142" s="23">
        <v>-4.8076923076923208</v>
      </c>
      <c r="Q142" s="24">
        <v>413.68564285714291</v>
      </c>
    </row>
    <row r="143" spans="1:17">
      <c r="A143" s="168">
        <v>40398</v>
      </c>
      <c r="B143" s="31">
        <v>0.82979999999999987</v>
      </c>
      <c r="C143" s="24">
        <v>2.25</v>
      </c>
      <c r="D143" s="24">
        <v>2.4</v>
      </c>
      <c r="E143" s="24"/>
      <c r="F143" s="24">
        <v>2.3250000000000002</v>
      </c>
      <c r="G143" s="23">
        <v>0</v>
      </c>
      <c r="H143" s="23" t="e">
        <v>#DIV/0!</v>
      </c>
      <c r="I143" s="24">
        <v>192.92849999999999</v>
      </c>
      <c r="K143" s="24">
        <v>4.5999999999999996</v>
      </c>
      <c r="L143" s="24">
        <v>5.3</v>
      </c>
      <c r="M143" s="24"/>
      <c r="N143" s="21">
        <v>4.9499999999999993</v>
      </c>
      <c r="O143" s="23">
        <v>0</v>
      </c>
      <c r="P143" s="23" t="e">
        <v>#DIV/0!</v>
      </c>
      <c r="Q143" s="24">
        <v>410.75099999999986</v>
      </c>
    </row>
    <row r="144" spans="1:17">
      <c r="A144" s="168">
        <v>40405</v>
      </c>
      <c r="B144" s="31">
        <v>0.82664285714285712</v>
      </c>
      <c r="C144" s="24">
        <v>2.25</v>
      </c>
      <c r="D144" s="24">
        <v>2.4</v>
      </c>
      <c r="E144" s="24"/>
      <c r="F144" s="24">
        <v>2.3250000000000002</v>
      </c>
      <c r="G144" s="23">
        <v>0</v>
      </c>
      <c r="H144" s="23" t="e">
        <v>#DIV/0!</v>
      </c>
      <c r="I144" s="24">
        <v>192.1944642857143</v>
      </c>
      <c r="K144" s="24">
        <v>4.5999999999999996</v>
      </c>
      <c r="L144" s="24">
        <v>5.3</v>
      </c>
      <c r="M144" s="24"/>
      <c r="N144" s="21">
        <v>4.9499999999999993</v>
      </c>
      <c r="O144" s="23">
        <v>0</v>
      </c>
      <c r="P144" s="23" t="e">
        <v>#DIV/0!</v>
      </c>
      <c r="Q144" s="24">
        <v>409.1882142857142</v>
      </c>
    </row>
    <row r="145" spans="1:17">
      <c r="A145" s="168">
        <v>40412</v>
      </c>
      <c r="B145" s="31">
        <v>0.82104999999999995</v>
      </c>
      <c r="C145" s="24">
        <v>2.25</v>
      </c>
      <c r="D145" s="24">
        <v>2.4</v>
      </c>
      <c r="E145" s="24"/>
      <c r="F145" s="24">
        <v>2.3250000000000002</v>
      </c>
      <c r="G145" s="23">
        <v>0</v>
      </c>
      <c r="H145" s="23" t="e">
        <v>#DIV/0!</v>
      </c>
      <c r="I145" s="24">
        <v>190.894125</v>
      </c>
      <c r="K145" s="24">
        <v>4.5999999999999996</v>
      </c>
      <c r="L145" s="24">
        <v>5.3</v>
      </c>
      <c r="M145" s="24"/>
      <c r="N145" s="21">
        <v>4.9499999999999993</v>
      </c>
      <c r="O145" s="23">
        <v>0</v>
      </c>
      <c r="P145" s="23" t="e">
        <v>#DIV/0!</v>
      </c>
      <c r="Q145" s="24">
        <v>406.41974999999991</v>
      </c>
    </row>
    <row r="146" spans="1:17">
      <c r="A146" s="168">
        <v>40419</v>
      </c>
      <c r="B146" s="31">
        <v>0.81892142857142858</v>
      </c>
      <c r="C146" s="24">
        <v>2.25</v>
      </c>
      <c r="D146" s="24">
        <v>2.4</v>
      </c>
      <c r="E146" s="24"/>
      <c r="F146" s="24">
        <v>2.3250000000000002</v>
      </c>
      <c r="G146" s="23">
        <v>0</v>
      </c>
      <c r="H146" s="23" t="e">
        <v>#DIV/0!</v>
      </c>
      <c r="I146" s="24">
        <v>190.39923214285716</v>
      </c>
      <c r="K146" s="24">
        <v>4.5999999999999996</v>
      </c>
      <c r="L146" s="24">
        <v>5.3</v>
      </c>
      <c r="M146" s="24"/>
      <c r="N146" s="21">
        <v>4.9499999999999993</v>
      </c>
      <c r="O146" s="23">
        <v>0</v>
      </c>
      <c r="P146" s="23" t="e">
        <v>#DIV/0!</v>
      </c>
      <c r="Q146" s="24">
        <v>405.36610714285706</v>
      </c>
    </row>
    <row r="147" spans="1:17">
      <c r="A147" s="168">
        <v>40426</v>
      </c>
      <c r="B147" s="31">
        <v>0.82744285714285704</v>
      </c>
      <c r="C147" s="24">
        <v>2.25</v>
      </c>
      <c r="D147" s="24">
        <v>2.4</v>
      </c>
      <c r="E147" s="24"/>
      <c r="F147" s="24">
        <v>2.3250000000000002</v>
      </c>
      <c r="G147" s="23">
        <v>0</v>
      </c>
      <c r="H147" s="23">
        <v>9.4117647058823621</v>
      </c>
      <c r="I147" s="24">
        <v>192.38046428571428</v>
      </c>
      <c r="K147" s="24">
        <v>4.5999999999999996</v>
      </c>
      <c r="L147" s="24">
        <v>5.3</v>
      </c>
      <c r="M147" s="24"/>
      <c r="N147" s="24">
        <v>4.9499999999999993</v>
      </c>
      <c r="O147" s="36">
        <v>0</v>
      </c>
      <c r="P147" s="23">
        <v>-4.8076923076923208</v>
      </c>
      <c r="Q147" s="24">
        <v>409.58421428571415</v>
      </c>
    </row>
    <row r="148" spans="1:17">
      <c r="A148" s="168">
        <v>40433</v>
      </c>
      <c r="B148" s="31">
        <v>0.82824285714285728</v>
      </c>
      <c r="C148" s="24">
        <v>2.2999999999999998</v>
      </c>
      <c r="D148" s="24">
        <v>2.4500000000000002</v>
      </c>
      <c r="E148" s="24"/>
      <c r="F148" s="24">
        <v>2.375</v>
      </c>
      <c r="G148" s="23">
        <v>2.1505376344086073</v>
      </c>
      <c r="H148" s="23">
        <v>11.764705882352942</v>
      </c>
      <c r="I148" s="24">
        <v>196.7076785714286</v>
      </c>
      <c r="K148" s="24">
        <v>4.5999999999999996</v>
      </c>
      <c r="L148" s="24">
        <v>5.3</v>
      </c>
      <c r="M148" s="24"/>
      <c r="N148" s="24">
        <v>4.9499999999999993</v>
      </c>
      <c r="O148" s="23">
        <v>0</v>
      </c>
      <c r="P148" s="23">
        <v>-4.8076923076923208</v>
      </c>
      <c r="Q148" s="24">
        <v>409.98021428571434</v>
      </c>
    </row>
    <row r="149" spans="1:17">
      <c r="A149" s="168">
        <v>40440</v>
      </c>
      <c r="B149" s="31">
        <v>0.83330000000000004</v>
      </c>
      <c r="C149" s="24">
        <v>2.2999999999999998</v>
      </c>
      <c r="D149" s="24">
        <v>2.4500000000000002</v>
      </c>
      <c r="E149" s="24"/>
      <c r="F149" s="24">
        <v>2.375</v>
      </c>
      <c r="G149" s="23">
        <v>0</v>
      </c>
      <c r="H149" s="23">
        <v>11.764705882352942</v>
      </c>
      <c r="I149" s="24">
        <v>197.90875</v>
      </c>
      <c r="K149" s="24">
        <v>4.5999999999999996</v>
      </c>
      <c r="L149" s="24">
        <v>5.3</v>
      </c>
      <c r="M149" s="24"/>
      <c r="N149" s="24">
        <v>4.9499999999999993</v>
      </c>
      <c r="O149" s="23">
        <v>0</v>
      </c>
      <c r="P149" s="23">
        <v>-4.8076923076923208</v>
      </c>
      <c r="Q149" s="24">
        <v>412.48349999999999</v>
      </c>
    </row>
    <row r="150" spans="1:17">
      <c r="A150" s="168">
        <v>40447</v>
      </c>
      <c r="B150" s="31">
        <v>0.8474571428571428</v>
      </c>
      <c r="C150" s="24">
        <v>2.2999999999999998</v>
      </c>
      <c r="D150" s="24">
        <v>2.4500000000000002</v>
      </c>
      <c r="E150" s="24"/>
      <c r="F150" s="24">
        <v>2.375</v>
      </c>
      <c r="G150" s="23">
        <v>0</v>
      </c>
      <c r="H150" s="23">
        <v>11.764705882352942</v>
      </c>
      <c r="I150" s="24">
        <v>201.27107142857145</v>
      </c>
      <c r="K150" s="24">
        <v>4.5999999999999996</v>
      </c>
      <c r="L150" s="24">
        <v>5.3</v>
      </c>
      <c r="M150" s="24"/>
      <c r="N150" s="24">
        <v>4.9499999999999993</v>
      </c>
      <c r="O150" s="23">
        <v>0</v>
      </c>
      <c r="P150" s="23">
        <v>-4.8076923076923208</v>
      </c>
      <c r="Q150" s="24">
        <v>419.49128571428565</v>
      </c>
    </row>
    <row r="151" spans="1:17">
      <c r="A151" s="168">
        <v>40454</v>
      </c>
      <c r="B151" s="31">
        <v>0.85866428571428588</v>
      </c>
      <c r="C151" s="24">
        <v>2.4500000000000002</v>
      </c>
      <c r="D151" s="24">
        <v>2.6</v>
      </c>
      <c r="E151" s="24"/>
      <c r="F151" s="24">
        <v>2.5250000000000004</v>
      </c>
      <c r="G151" s="23">
        <v>6.3157894736842337</v>
      </c>
      <c r="H151" s="23">
        <v>13.48314606741576</v>
      </c>
      <c r="I151" s="24">
        <v>219.94012500000002</v>
      </c>
      <c r="K151" s="24">
        <v>4.5</v>
      </c>
      <c r="L151" s="24">
        <v>5.2</v>
      </c>
      <c r="M151" s="24"/>
      <c r="N151" s="24">
        <v>4.8499999999999996</v>
      </c>
      <c r="O151" s="23">
        <v>-2.0202020202020066</v>
      </c>
      <c r="P151" s="23">
        <v>-4.9019607843137294</v>
      </c>
      <c r="Q151" s="24">
        <v>422.45925</v>
      </c>
    </row>
    <row r="152" spans="1:17">
      <c r="A152" s="168">
        <v>40461</v>
      </c>
      <c r="B152" s="31">
        <v>0.87104999999999999</v>
      </c>
      <c r="C152" s="24">
        <v>2.65</v>
      </c>
      <c r="D152" s="24">
        <v>2.8</v>
      </c>
      <c r="E152" s="24"/>
      <c r="F152" s="24">
        <v>2.7249999999999996</v>
      </c>
      <c r="G152" s="23">
        <v>7.9207920792078852</v>
      </c>
      <c r="H152" s="23">
        <v>22.471910112359566</v>
      </c>
      <c r="I152" s="24">
        <v>238.97082142857141</v>
      </c>
      <c r="K152" s="24">
        <v>4.3</v>
      </c>
      <c r="L152" s="24">
        <v>5</v>
      </c>
      <c r="M152" s="24"/>
      <c r="N152" s="24">
        <v>4.6500000000000004</v>
      </c>
      <c r="O152" s="23">
        <v>-4.1237113402061709</v>
      </c>
      <c r="P152" s="23">
        <v>-8.8235294117646959</v>
      </c>
      <c r="Q152" s="24">
        <v>407.78507142857148</v>
      </c>
    </row>
    <row r="153" spans="1:17">
      <c r="A153" s="168">
        <v>40468</v>
      </c>
      <c r="B153" s="31">
        <v>0.87695714285714288</v>
      </c>
      <c r="C153" s="24">
        <v>2.65</v>
      </c>
      <c r="D153" s="24">
        <v>2.8</v>
      </c>
      <c r="E153" s="24"/>
      <c r="F153" s="24">
        <v>2.7249999999999996</v>
      </c>
      <c r="G153" s="23">
        <v>0</v>
      </c>
      <c r="H153" s="23">
        <v>22.471910112359566</v>
      </c>
      <c r="I153" s="24">
        <v>240.56299999999996</v>
      </c>
      <c r="K153" s="24">
        <v>4.3</v>
      </c>
      <c r="L153" s="24">
        <v>5</v>
      </c>
      <c r="M153" s="24"/>
      <c r="N153" s="24">
        <v>4.6500000000000004</v>
      </c>
      <c r="O153" s="23">
        <v>0</v>
      </c>
      <c r="P153" s="23" t="s">
        <v>46</v>
      </c>
      <c r="Q153" s="24">
        <v>410.50199999999995</v>
      </c>
    </row>
    <row r="154" spans="1:17">
      <c r="A154" s="168">
        <v>40475</v>
      </c>
      <c r="B154" s="31">
        <v>0.88279999999999992</v>
      </c>
      <c r="C154" s="24">
        <v>2.95</v>
      </c>
      <c r="D154" s="24">
        <v>3.1</v>
      </c>
      <c r="E154" s="24"/>
      <c r="F154" s="24">
        <v>3.0250000000000004</v>
      </c>
      <c r="G154" s="23">
        <v>11.009174311926628</v>
      </c>
      <c r="H154" s="23">
        <v>35.955056179775312</v>
      </c>
      <c r="I154" s="24">
        <v>265.19094642857146</v>
      </c>
      <c r="K154" s="24">
        <v>4.4000000000000004</v>
      </c>
      <c r="L154" s="24">
        <v>5.0999999999999996</v>
      </c>
      <c r="M154" s="24"/>
      <c r="N154" s="24">
        <v>4.75</v>
      </c>
      <c r="O154" s="23">
        <v>2.1505376344086073</v>
      </c>
      <c r="P154" s="23">
        <v>-6.8627450980392126</v>
      </c>
      <c r="Q154" s="24">
        <v>416.41553571428568</v>
      </c>
    </row>
    <row r="155" spans="1:17">
      <c r="A155" s="168">
        <v>40482</v>
      </c>
      <c r="B155" s="31">
        <v>0.87666428571428567</v>
      </c>
      <c r="C155" s="24">
        <v>2.95</v>
      </c>
      <c r="D155" s="24">
        <v>3.1</v>
      </c>
      <c r="E155" s="24"/>
      <c r="F155" s="24">
        <v>3.0250000000000004</v>
      </c>
      <c r="G155" s="23">
        <v>0</v>
      </c>
      <c r="H155" s="23">
        <v>30.107526881720418</v>
      </c>
      <c r="I155" s="24">
        <v>263.27007142857144</v>
      </c>
      <c r="K155" s="24">
        <v>4.4000000000000004</v>
      </c>
      <c r="L155" s="24">
        <v>5.0999999999999996</v>
      </c>
      <c r="M155" s="24"/>
      <c r="N155" s="24">
        <v>4.75</v>
      </c>
      <c r="O155" s="23">
        <v>0</v>
      </c>
      <c r="P155" s="23">
        <v>-5</v>
      </c>
      <c r="Q155" s="24">
        <v>413.39928571428561</v>
      </c>
    </row>
    <row r="156" spans="1:17">
      <c r="A156" s="168">
        <v>40489</v>
      </c>
      <c r="B156" s="31">
        <v>0.8703142857142856</v>
      </c>
      <c r="C156" s="24">
        <v>2.95</v>
      </c>
      <c r="D156" s="24">
        <v>3.1</v>
      </c>
      <c r="E156" s="24"/>
      <c r="F156" s="24">
        <v>3.0250000000000004</v>
      </c>
      <c r="G156" s="23">
        <v>0</v>
      </c>
      <c r="H156" s="23">
        <v>30.107526881720418</v>
      </c>
      <c r="I156" s="24">
        <v>259.29867857142858</v>
      </c>
      <c r="K156" s="24">
        <v>4.4000000000000004</v>
      </c>
      <c r="L156" s="24">
        <v>5.0999999999999996</v>
      </c>
      <c r="M156" s="24"/>
      <c r="N156" s="24">
        <v>4.75</v>
      </c>
      <c r="O156" s="23">
        <v>0</v>
      </c>
      <c r="P156" s="23">
        <v>-5</v>
      </c>
      <c r="Q156" s="24">
        <v>407.16321428571422</v>
      </c>
    </row>
    <row r="157" spans="1:17">
      <c r="A157" s="168">
        <v>40496</v>
      </c>
      <c r="B157" s="31">
        <v>0.85718571428571422</v>
      </c>
      <c r="C157" s="24">
        <v>3.05</v>
      </c>
      <c r="D157" s="24">
        <v>3.2</v>
      </c>
      <c r="E157" s="24"/>
      <c r="F157" s="24">
        <v>3.125</v>
      </c>
      <c r="G157" s="23">
        <v>3.3057851239669276</v>
      </c>
      <c r="H157" s="23">
        <v>34.408602150537632</v>
      </c>
      <c r="I157" s="24">
        <v>266.12276785714289</v>
      </c>
      <c r="K157" s="24">
        <v>4.4000000000000004</v>
      </c>
      <c r="L157" s="24">
        <v>5.0999999999999996</v>
      </c>
      <c r="M157" s="24"/>
      <c r="N157" s="24">
        <v>4.75</v>
      </c>
      <c r="O157" s="23">
        <v>0</v>
      </c>
      <c r="P157" s="23">
        <v>-5</v>
      </c>
      <c r="Q157" s="24">
        <v>404.50660714285721</v>
      </c>
    </row>
    <row r="158" spans="1:17">
      <c r="A158" s="168">
        <v>40503</v>
      </c>
      <c r="B158" s="31">
        <v>0.85159285714285715</v>
      </c>
      <c r="C158" s="24">
        <v>3.05</v>
      </c>
      <c r="D158" s="24">
        <v>3.2</v>
      </c>
      <c r="E158" s="24"/>
      <c r="F158" s="24">
        <v>3.125</v>
      </c>
      <c r="G158" s="23">
        <v>0</v>
      </c>
      <c r="H158" s="23">
        <v>23.762376237623741</v>
      </c>
      <c r="I158" s="24">
        <v>265.07589285714283</v>
      </c>
      <c r="K158" s="24">
        <v>4.4000000000000004</v>
      </c>
      <c r="L158" s="24">
        <v>5.0999999999999996</v>
      </c>
      <c r="M158" s="24"/>
      <c r="N158" s="24">
        <v>4.75</v>
      </c>
      <c r="O158" s="23">
        <v>0</v>
      </c>
      <c r="P158" s="23">
        <v>-1.0416666666666572</v>
      </c>
      <c r="Q158" s="24">
        <v>402.91535714285709</v>
      </c>
    </row>
    <row r="159" spans="1:17">
      <c r="A159" s="168">
        <v>40510</v>
      </c>
      <c r="B159" s="31">
        <v>0.84824285714285708</v>
      </c>
      <c r="C159" s="24" t="s">
        <v>46</v>
      </c>
      <c r="D159" s="24" t="s">
        <v>46</v>
      </c>
      <c r="E159" s="24"/>
      <c r="F159" s="24" t="e">
        <v>#DIV/0!</v>
      </c>
      <c r="G159" s="23" t="e">
        <v>#DIV/0!</v>
      </c>
      <c r="H159" s="23" t="e">
        <v>#DIV/0!</v>
      </c>
      <c r="I159" s="24" t="e">
        <v>#DIV/0!</v>
      </c>
      <c r="K159" s="24" t="s">
        <v>46</v>
      </c>
      <c r="L159" s="24" t="s">
        <v>46</v>
      </c>
      <c r="M159" s="24"/>
      <c r="N159" s="21" t="e">
        <v>#DIV/0!</v>
      </c>
      <c r="O159" s="23" t="e">
        <v>#DIV/0!</v>
      </c>
      <c r="P159" s="23" t="e">
        <v>#DIV/0!</v>
      </c>
      <c r="Q159" s="24" t="e">
        <v>#DIV/0!</v>
      </c>
    </row>
    <row r="160" spans="1:17">
      <c r="A160" s="168">
        <v>40517</v>
      </c>
      <c r="B160" s="31">
        <v>0.84373571428571437</v>
      </c>
      <c r="C160" s="24" t="s">
        <v>46</v>
      </c>
      <c r="D160" s="24" t="s">
        <v>46</v>
      </c>
      <c r="E160" s="24"/>
      <c r="F160" s="24" t="e">
        <v>#DIV/0!</v>
      </c>
      <c r="G160" s="23" t="e">
        <v>#DIV/0!</v>
      </c>
      <c r="H160" s="23" t="e">
        <v>#DIV/0!</v>
      </c>
      <c r="I160" s="24" t="e">
        <v>#DIV/0!</v>
      </c>
      <c r="K160" s="24" t="s">
        <v>46</v>
      </c>
      <c r="L160" s="24" t="s">
        <v>46</v>
      </c>
      <c r="M160" s="24"/>
      <c r="N160" s="21" t="e">
        <v>#DIV/0!</v>
      </c>
      <c r="O160" s="23" t="e">
        <v>#DIV/0!</v>
      </c>
      <c r="P160" s="23" t="e">
        <v>#DIV/0!</v>
      </c>
      <c r="Q160" s="24" t="e">
        <v>#DIV/0!</v>
      </c>
    </row>
    <row r="161" spans="1:17">
      <c r="A161" s="168">
        <v>40524</v>
      </c>
      <c r="B161" s="31">
        <v>0.84158571428571438</v>
      </c>
      <c r="C161" s="24" t="s">
        <v>46</v>
      </c>
      <c r="D161" s="24" t="s">
        <v>46</v>
      </c>
      <c r="E161" s="24"/>
      <c r="F161" s="24" t="e">
        <v>#DIV/0!</v>
      </c>
      <c r="G161" s="23" t="e">
        <v>#DIV/0!</v>
      </c>
      <c r="H161" s="23" t="e">
        <v>#DIV/0!</v>
      </c>
      <c r="I161" s="24" t="e">
        <v>#DIV/0!</v>
      </c>
      <c r="K161" s="24" t="s">
        <v>46</v>
      </c>
      <c r="L161" s="24" t="s">
        <v>46</v>
      </c>
      <c r="M161" s="24"/>
      <c r="N161" s="21" t="e">
        <v>#DIV/0!</v>
      </c>
      <c r="O161" s="23" t="e">
        <v>#DIV/0!</v>
      </c>
      <c r="P161" s="23" t="e">
        <v>#DIV/0!</v>
      </c>
      <c r="Q161" s="24" t="e">
        <v>#DIV/0!</v>
      </c>
    </row>
    <row r="162" spans="1:17">
      <c r="A162" s="168">
        <v>40531</v>
      </c>
      <c r="B162" s="31">
        <v>0.84772857142857128</v>
      </c>
      <c r="C162" s="24" t="s">
        <v>46</v>
      </c>
      <c r="D162" s="24" t="s">
        <v>46</v>
      </c>
      <c r="E162" s="24"/>
      <c r="F162" s="24" t="e">
        <v>#DIV/0!</v>
      </c>
      <c r="G162" s="23" t="e">
        <v>#DIV/0!</v>
      </c>
      <c r="H162" s="23" t="e">
        <v>#DIV/0!</v>
      </c>
      <c r="I162" s="24" t="e">
        <v>#DIV/0!</v>
      </c>
      <c r="K162" s="24" t="s">
        <v>46</v>
      </c>
      <c r="L162" s="24" t="s">
        <v>46</v>
      </c>
      <c r="M162" s="24"/>
      <c r="N162" s="21" t="e">
        <v>#DIV/0!</v>
      </c>
      <c r="O162" s="23" t="e">
        <v>#DIV/0!</v>
      </c>
      <c r="P162" s="23" t="e">
        <v>#DIV/0!</v>
      </c>
      <c r="Q162" s="24" t="e">
        <v>#DIV/0!</v>
      </c>
    </row>
    <row r="163" spans="1:17">
      <c r="A163" s="168">
        <v>40538</v>
      </c>
      <c r="B163" s="31">
        <v>0.84927857142857133</v>
      </c>
      <c r="C163" s="24" t="s">
        <v>46</v>
      </c>
      <c r="D163" s="24" t="s">
        <v>46</v>
      </c>
      <c r="E163" s="24"/>
      <c r="F163" s="24" t="e">
        <v>#DIV/0!</v>
      </c>
      <c r="G163" s="23" t="e">
        <v>#DIV/0!</v>
      </c>
      <c r="H163" s="23" t="e">
        <v>#DIV/0!</v>
      </c>
      <c r="I163" s="24" t="e">
        <v>#DIV/0!</v>
      </c>
      <c r="K163" s="24" t="s">
        <v>46</v>
      </c>
      <c r="L163" s="24" t="s">
        <v>46</v>
      </c>
      <c r="M163" s="24"/>
      <c r="N163" s="21" t="e">
        <v>#DIV/0!</v>
      </c>
      <c r="O163" s="23" t="e">
        <v>#DIV/0!</v>
      </c>
      <c r="P163" s="23" t="e">
        <v>#DIV/0!</v>
      </c>
      <c r="Q163" s="24" t="e">
        <v>#DIV/0!</v>
      </c>
    </row>
    <row r="164" spans="1:17">
      <c r="A164" s="168">
        <v>40545</v>
      </c>
      <c r="B164" s="31">
        <v>0.85585000000000011</v>
      </c>
      <c r="C164" s="24" t="s">
        <v>46</v>
      </c>
      <c r="F164" s="24" t="e">
        <v>#DIV/0!</v>
      </c>
      <c r="G164" s="23" t="e">
        <v>#DIV/0!</v>
      </c>
      <c r="H164" s="23" t="e">
        <v>#DIV/0!</v>
      </c>
      <c r="I164" s="24" t="e">
        <v>#DIV/0!</v>
      </c>
      <c r="K164" s="21" t="s">
        <v>46</v>
      </c>
      <c r="N164" s="24" t="e">
        <v>#DIV/0!</v>
      </c>
      <c r="O164" s="23" t="e">
        <v>#DIV/0!</v>
      </c>
      <c r="P164" s="23" t="e">
        <v>#DIV/0!</v>
      </c>
      <c r="Q164" s="24" t="e">
        <v>#DIV/0!</v>
      </c>
    </row>
    <row r="165" spans="1:17">
      <c r="A165" s="168">
        <v>40552</v>
      </c>
      <c r="B165" s="31">
        <v>0.85003000000000006</v>
      </c>
      <c r="C165" s="24">
        <v>3.2</v>
      </c>
      <c r="D165" s="24">
        <v>3.35</v>
      </c>
      <c r="E165" s="24"/>
      <c r="F165" s="24">
        <v>3.2750000000000004</v>
      </c>
      <c r="G165" s="23" t="e">
        <v>#DIV/0!</v>
      </c>
      <c r="H165" s="23" t="e">
        <v>#DIV/0!</v>
      </c>
      <c r="I165" s="24">
        <v>278.38482500000003</v>
      </c>
      <c r="K165" s="24">
        <v>4.75</v>
      </c>
      <c r="L165" s="24">
        <v>5.4</v>
      </c>
      <c r="M165" s="24"/>
      <c r="N165" s="24">
        <v>5.0750000000000002</v>
      </c>
      <c r="O165" s="23" t="e">
        <v>#DIV/0!</v>
      </c>
      <c r="P165" s="23" t="e">
        <v>#DIV/0!</v>
      </c>
      <c r="Q165" s="24">
        <v>431.3902250000001</v>
      </c>
    </row>
    <row r="166" spans="1:17">
      <c r="A166" s="168">
        <v>40559</v>
      </c>
      <c r="B166" s="31">
        <v>0.83624285714285718</v>
      </c>
      <c r="C166" s="24">
        <v>3.2</v>
      </c>
      <c r="D166" s="24">
        <v>3.35</v>
      </c>
      <c r="E166" s="24"/>
      <c r="F166" s="24">
        <v>3.2750000000000004</v>
      </c>
      <c r="G166" s="23">
        <v>0</v>
      </c>
      <c r="H166" s="23">
        <v>15.929203539823007</v>
      </c>
      <c r="I166" s="24">
        <v>273.86953571428575</v>
      </c>
      <c r="J166" s="24"/>
      <c r="K166" s="24">
        <v>4.75</v>
      </c>
      <c r="L166" s="24">
        <v>5.4</v>
      </c>
      <c r="M166" s="24"/>
      <c r="N166" s="24">
        <v>5.0750000000000002</v>
      </c>
      <c r="O166" s="23">
        <v>0</v>
      </c>
      <c r="P166" s="23">
        <v>5.7291666666666714</v>
      </c>
      <c r="Q166" s="24">
        <v>424.39325000000008</v>
      </c>
    </row>
    <row r="167" spans="1:17">
      <c r="A167" s="168">
        <v>40566</v>
      </c>
      <c r="B167" s="31">
        <v>0.84247857142857152</v>
      </c>
      <c r="C167" s="24">
        <v>3.2</v>
      </c>
      <c r="D167" s="24">
        <v>3.35</v>
      </c>
      <c r="E167" s="24"/>
      <c r="F167" s="24">
        <v>3.2750000000000004</v>
      </c>
      <c r="G167" s="23">
        <v>0</v>
      </c>
      <c r="H167" s="23">
        <v>15.929203539823007</v>
      </c>
      <c r="I167" s="24">
        <v>275.9117321428572</v>
      </c>
      <c r="J167" s="24"/>
      <c r="K167" s="24">
        <v>4.75</v>
      </c>
      <c r="L167" s="24">
        <v>5.4</v>
      </c>
      <c r="M167" s="24"/>
      <c r="N167" s="24">
        <v>5.0750000000000002</v>
      </c>
      <c r="O167" s="23">
        <v>0</v>
      </c>
      <c r="P167" s="23">
        <v>5.7291666666666714</v>
      </c>
      <c r="Q167" s="24">
        <v>427.55787500000002</v>
      </c>
    </row>
    <row r="168" spans="1:17">
      <c r="A168" s="168">
        <v>40573</v>
      </c>
      <c r="B168" s="31">
        <v>0.85806428571428572</v>
      </c>
      <c r="C168" s="24">
        <v>3.3</v>
      </c>
      <c r="D168" s="24">
        <v>3.45</v>
      </c>
      <c r="E168" s="24"/>
      <c r="F168" s="24">
        <v>3.375</v>
      </c>
      <c r="G168" s="23">
        <v>3.0534351145037988</v>
      </c>
      <c r="H168" s="23">
        <v>19.469026548672559</v>
      </c>
      <c r="I168" s="24">
        <v>289.59669642857142</v>
      </c>
      <c r="J168" s="24"/>
      <c r="K168" s="24">
        <v>4.75</v>
      </c>
      <c r="L168" s="24">
        <v>5.4</v>
      </c>
      <c r="M168" s="24"/>
      <c r="N168" s="24">
        <v>5.0750000000000002</v>
      </c>
      <c r="O168" s="23">
        <v>0</v>
      </c>
      <c r="P168" s="23">
        <v>5.7291666666666714</v>
      </c>
      <c r="Q168" s="24">
        <v>435.467625</v>
      </c>
    </row>
    <row r="169" spans="1:17">
      <c r="A169" s="168">
        <v>40580</v>
      </c>
      <c r="B169" s="31">
        <v>0.85290714285714286</v>
      </c>
      <c r="C169" s="24">
        <v>3.3</v>
      </c>
      <c r="D169" s="24">
        <v>3.45</v>
      </c>
      <c r="E169" s="24"/>
      <c r="F169" s="24">
        <v>3.375</v>
      </c>
      <c r="G169" s="23">
        <v>0</v>
      </c>
      <c r="H169" s="23">
        <v>15.384615384615401</v>
      </c>
      <c r="I169" s="24">
        <v>287.85616071428575</v>
      </c>
      <c r="J169" s="24"/>
      <c r="K169" s="24">
        <v>4.75</v>
      </c>
      <c r="L169" s="24">
        <v>5.4</v>
      </c>
      <c r="M169" s="24"/>
      <c r="N169" s="24">
        <v>5.0750000000000002</v>
      </c>
      <c r="O169" s="23">
        <v>0</v>
      </c>
      <c r="P169" s="23">
        <v>5.7291666666666714</v>
      </c>
      <c r="Q169" s="24">
        <v>432.85037500000004</v>
      </c>
    </row>
    <row r="170" spans="1:17">
      <c r="A170" s="168">
        <v>40587</v>
      </c>
      <c r="B170" s="31">
        <v>0.8464571428571428</v>
      </c>
      <c r="C170" s="24">
        <v>3.3</v>
      </c>
      <c r="D170" s="24">
        <v>3.45</v>
      </c>
      <c r="E170" s="24"/>
      <c r="F170" s="24">
        <v>3.375</v>
      </c>
      <c r="G170" s="23">
        <v>0</v>
      </c>
      <c r="H170" s="23">
        <v>15.384615384615401</v>
      </c>
      <c r="I170" s="24">
        <v>285.6792857142857</v>
      </c>
      <c r="J170" s="24"/>
      <c r="K170" s="24">
        <v>4.75</v>
      </c>
      <c r="L170" s="24">
        <v>5.4</v>
      </c>
      <c r="M170" s="24"/>
      <c r="N170" s="24">
        <v>5.0750000000000002</v>
      </c>
      <c r="O170" s="23">
        <v>0</v>
      </c>
      <c r="P170" s="23">
        <v>5.7291666666666714</v>
      </c>
      <c r="Q170" s="24">
        <v>429.577</v>
      </c>
    </row>
    <row r="171" spans="1:17">
      <c r="A171" s="168">
        <v>40594</v>
      </c>
      <c r="B171" s="31">
        <v>0.84071428571428564</v>
      </c>
      <c r="C171" s="24">
        <v>3.3</v>
      </c>
      <c r="D171" s="24">
        <v>3.45</v>
      </c>
      <c r="E171" s="24"/>
      <c r="F171" s="24">
        <v>3.375</v>
      </c>
      <c r="G171" s="23">
        <v>0</v>
      </c>
      <c r="H171" s="23">
        <v>15.384615384615401</v>
      </c>
      <c r="I171" s="24">
        <v>283.74107142857139</v>
      </c>
      <c r="J171" s="24"/>
      <c r="K171" s="24">
        <v>4.75</v>
      </c>
      <c r="L171" s="24">
        <v>5.4</v>
      </c>
      <c r="M171" s="24"/>
      <c r="N171" s="24">
        <v>5.0750000000000002</v>
      </c>
      <c r="O171" s="23">
        <v>0</v>
      </c>
      <c r="P171" s="23">
        <v>5.7291666666666714</v>
      </c>
      <c r="Q171" s="24">
        <v>426.66249999999997</v>
      </c>
    </row>
    <row r="172" spans="1:17">
      <c r="A172" s="168">
        <v>40601</v>
      </c>
      <c r="B172" s="31">
        <v>0.84794857142857138</v>
      </c>
      <c r="C172" s="24">
        <v>3.3</v>
      </c>
      <c r="D172" s="24">
        <v>3.45</v>
      </c>
      <c r="E172" s="24"/>
      <c r="F172" s="24">
        <v>3.375</v>
      </c>
      <c r="G172" s="23">
        <v>0</v>
      </c>
      <c r="H172" s="23">
        <v>15.384615384615401</v>
      </c>
      <c r="I172" s="24">
        <v>286.18264285714281</v>
      </c>
      <c r="J172" s="24"/>
      <c r="K172" s="24">
        <v>4.75</v>
      </c>
      <c r="L172" s="24">
        <v>5.4</v>
      </c>
      <c r="M172" s="24"/>
      <c r="N172" s="24">
        <v>5.0750000000000002</v>
      </c>
      <c r="O172" s="23">
        <v>0</v>
      </c>
      <c r="P172" s="23">
        <v>5.7291666666666714</v>
      </c>
      <c r="Q172" s="24">
        <v>430.33390000000003</v>
      </c>
    </row>
    <row r="173" spans="1:17">
      <c r="A173" s="168">
        <v>40608</v>
      </c>
      <c r="B173" s="31">
        <v>0.85324285714285708</v>
      </c>
      <c r="C173" s="24">
        <v>3.3</v>
      </c>
      <c r="D173" s="24">
        <v>3.45</v>
      </c>
      <c r="E173" s="24"/>
      <c r="F173" s="24">
        <v>3.375</v>
      </c>
      <c r="G173" s="23">
        <v>0</v>
      </c>
      <c r="H173" s="23">
        <v>15.384615384615401</v>
      </c>
      <c r="I173" s="24">
        <v>287.96946428571431</v>
      </c>
      <c r="J173" s="24"/>
      <c r="K173" s="24">
        <v>4.5999999999999996</v>
      </c>
      <c r="L173" s="24">
        <v>5.25</v>
      </c>
      <c r="M173" s="24"/>
      <c r="N173" s="24">
        <v>4.9249999999999998</v>
      </c>
      <c r="O173" s="23">
        <v>-2.955665024630548</v>
      </c>
      <c r="P173" s="23">
        <v>2.6041666666666714</v>
      </c>
      <c r="Q173" s="24">
        <v>420.22210714285711</v>
      </c>
    </row>
    <row r="174" spans="1:17">
      <c r="A174" s="168">
        <v>40615</v>
      </c>
      <c r="B174" s="31">
        <v>0.85964285714285726</v>
      </c>
      <c r="C174" s="24">
        <v>3.3</v>
      </c>
      <c r="D174" s="24">
        <v>3.45</v>
      </c>
      <c r="E174" s="24"/>
      <c r="F174" s="24">
        <v>3.375</v>
      </c>
      <c r="G174" s="23">
        <v>0</v>
      </c>
      <c r="H174" s="23" t="e">
        <v>#DIV/0!</v>
      </c>
      <c r="I174" s="24">
        <v>290.12946428571433</v>
      </c>
      <c r="K174" s="24">
        <v>4.5999999999999996</v>
      </c>
      <c r="L174" s="24">
        <v>5.25</v>
      </c>
      <c r="M174" s="24"/>
      <c r="N174" s="24">
        <v>4.9249999999999998</v>
      </c>
      <c r="O174" s="23">
        <v>0</v>
      </c>
      <c r="P174" s="23" t="e">
        <v>#DIV/0!</v>
      </c>
      <c r="Q174" s="24">
        <v>423.37410714285716</v>
      </c>
    </row>
    <row r="175" spans="1:17">
      <c r="A175" s="168">
        <v>40622</v>
      </c>
      <c r="B175" s="31">
        <v>0.8681214285714286</v>
      </c>
      <c r="C175" s="24">
        <v>3.3</v>
      </c>
      <c r="D175" s="24">
        <v>3.45</v>
      </c>
      <c r="E175" s="24"/>
      <c r="F175" s="24">
        <v>3.375</v>
      </c>
      <c r="G175" s="23">
        <v>0</v>
      </c>
      <c r="H175" s="23">
        <v>15.384615384615401</v>
      </c>
      <c r="I175" s="24">
        <v>292.99098214285715</v>
      </c>
      <c r="K175" s="24">
        <v>4.5999999999999996</v>
      </c>
      <c r="L175" s="24">
        <v>5.25</v>
      </c>
      <c r="M175" s="24"/>
      <c r="N175" s="24">
        <v>4.9249999999999998</v>
      </c>
      <c r="O175" s="23">
        <v>0</v>
      </c>
      <c r="P175" s="23">
        <v>4.7872340425531945</v>
      </c>
      <c r="Q175" s="24">
        <v>427.54980357142858</v>
      </c>
    </row>
    <row r="176" spans="1:17">
      <c r="A176" s="168">
        <v>40629</v>
      </c>
      <c r="B176" s="31">
        <v>0.87327142857142859</v>
      </c>
      <c r="C176" s="24">
        <v>3.3</v>
      </c>
      <c r="D176" s="24">
        <v>3.45</v>
      </c>
      <c r="E176" s="24"/>
      <c r="F176" s="24">
        <v>3.375</v>
      </c>
      <c r="G176" s="23">
        <v>0</v>
      </c>
      <c r="H176" s="23">
        <v>15.384615384615401</v>
      </c>
      <c r="I176" s="24">
        <v>294.72910714285712</v>
      </c>
      <c r="K176" s="24">
        <v>4.5999999999999996</v>
      </c>
      <c r="L176" s="24">
        <v>5.25</v>
      </c>
      <c r="M176" s="24"/>
      <c r="N176" s="24">
        <v>4.9249999999999998</v>
      </c>
      <c r="O176" s="23">
        <v>0</v>
      </c>
      <c r="P176" s="23">
        <v>4.7872340425531945</v>
      </c>
      <c r="Q176" s="24">
        <v>430.0861785714286</v>
      </c>
    </row>
    <row r="177" spans="1:17">
      <c r="A177" s="168">
        <v>40636</v>
      </c>
      <c r="B177" s="31">
        <v>0.88044285714285719</v>
      </c>
      <c r="C177" s="24">
        <v>3.3</v>
      </c>
      <c r="D177" s="24">
        <v>3.45</v>
      </c>
      <c r="E177" s="24"/>
      <c r="F177" s="24">
        <v>3.375</v>
      </c>
      <c r="G177" s="23">
        <v>0</v>
      </c>
      <c r="H177" s="23">
        <v>15.384615384615401</v>
      </c>
      <c r="I177" s="24">
        <v>297.14946428571432</v>
      </c>
      <c r="K177" s="24">
        <v>4.5999999999999996</v>
      </c>
      <c r="L177" s="24">
        <v>5.25</v>
      </c>
      <c r="M177" s="24"/>
      <c r="N177" s="24">
        <v>4.9249999999999998</v>
      </c>
      <c r="O177" s="23">
        <v>0</v>
      </c>
      <c r="P177" s="23">
        <v>58.870967741935488</v>
      </c>
      <c r="Q177" s="24">
        <v>433.61810714285713</v>
      </c>
    </row>
    <row r="178" spans="1:17">
      <c r="A178" s="168">
        <v>40643</v>
      </c>
      <c r="B178" s="31">
        <v>0.87865714285714291</v>
      </c>
      <c r="C178" s="24">
        <v>3.3</v>
      </c>
      <c r="D178" s="24">
        <v>3.45</v>
      </c>
      <c r="E178" s="24"/>
      <c r="F178" s="24">
        <v>3.375</v>
      </c>
      <c r="G178" s="23">
        <v>0</v>
      </c>
      <c r="H178" s="23">
        <v>15.384615384615401</v>
      </c>
      <c r="I178" s="24">
        <v>296.54678571428576</v>
      </c>
      <c r="K178" s="24">
        <v>4.5999999999999996</v>
      </c>
      <c r="L178" s="24">
        <v>5.25</v>
      </c>
      <c r="M178" s="24"/>
      <c r="N178" s="24">
        <v>4.9249999999999998</v>
      </c>
      <c r="O178" s="23">
        <v>0</v>
      </c>
      <c r="P178" s="23">
        <v>58.870967741935488</v>
      </c>
      <c r="Q178" s="24">
        <v>432.73864285714285</v>
      </c>
    </row>
    <row r="179" spans="1:17">
      <c r="A179" s="168">
        <v>40650</v>
      </c>
      <c r="B179" s="31">
        <v>0.88469999999999993</v>
      </c>
      <c r="C179" s="24">
        <v>3.05</v>
      </c>
      <c r="D179" s="24">
        <v>3.2</v>
      </c>
      <c r="E179" s="24"/>
      <c r="F179" s="24">
        <v>3.125</v>
      </c>
      <c r="G179" s="23">
        <v>-7.4074074074074048</v>
      </c>
      <c r="H179" s="23">
        <v>6.8376068376068417</v>
      </c>
      <c r="I179" s="24">
        <v>276.46875</v>
      </c>
      <c r="K179" s="24">
        <v>4.75</v>
      </c>
      <c r="L179" s="24">
        <v>5.4</v>
      </c>
      <c r="M179" s="24"/>
      <c r="N179" s="24">
        <v>5.0750000000000002</v>
      </c>
      <c r="O179" s="23">
        <v>3.0456852791878219</v>
      </c>
      <c r="P179" s="23">
        <v>7.9787234042553195</v>
      </c>
      <c r="Q179" s="24">
        <v>448.98524999999995</v>
      </c>
    </row>
    <row r="180" spans="1:17">
      <c r="A180" s="168">
        <v>40657</v>
      </c>
      <c r="B180" s="31">
        <v>0.88141428571428548</v>
      </c>
      <c r="C180" s="24">
        <v>3.05</v>
      </c>
      <c r="D180" s="24">
        <v>3.2</v>
      </c>
      <c r="E180" s="24"/>
      <c r="F180" s="24">
        <v>3.125</v>
      </c>
      <c r="G180" s="23">
        <v>0</v>
      </c>
      <c r="H180" s="23">
        <v>6.8376068376068417</v>
      </c>
      <c r="I180" s="24">
        <v>275.44196428571422</v>
      </c>
      <c r="K180" s="24">
        <v>4.75</v>
      </c>
      <c r="L180" s="24">
        <v>5.4</v>
      </c>
      <c r="M180" s="24"/>
      <c r="N180" s="24">
        <v>5.0750000000000002</v>
      </c>
      <c r="O180" s="23">
        <v>0</v>
      </c>
      <c r="P180" s="23">
        <v>7.9787234042553195</v>
      </c>
      <c r="Q180" s="24">
        <v>447.31774999999993</v>
      </c>
    </row>
    <row r="181" spans="1:17">
      <c r="A181" s="168">
        <v>40664</v>
      </c>
      <c r="B181" s="31">
        <v>0.88690714285714289</v>
      </c>
      <c r="C181" s="24">
        <v>2.95</v>
      </c>
      <c r="D181" s="24">
        <v>3.05</v>
      </c>
      <c r="E181" s="24"/>
      <c r="F181" s="24">
        <v>3</v>
      </c>
      <c r="G181" s="23">
        <v>-4</v>
      </c>
      <c r="H181" s="23">
        <v>2.5641025641025834</v>
      </c>
      <c r="I181" s="24">
        <v>266.07214285714286</v>
      </c>
      <c r="K181" s="24">
        <v>4.75</v>
      </c>
      <c r="L181" s="24">
        <v>5.4</v>
      </c>
      <c r="M181" s="24"/>
      <c r="N181" s="24">
        <v>5.0750000000000002</v>
      </c>
      <c r="O181" s="23">
        <v>0</v>
      </c>
      <c r="P181" s="23">
        <v>7.9787234042553195</v>
      </c>
      <c r="Q181" s="24">
        <v>450.10537500000004</v>
      </c>
    </row>
    <row r="182" spans="1:17">
      <c r="A182" s="168">
        <v>40671</v>
      </c>
      <c r="B182" s="31">
        <v>0.89624285714285712</v>
      </c>
      <c r="C182" s="24">
        <v>2.95</v>
      </c>
      <c r="D182" s="24">
        <v>3.05</v>
      </c>
      <c r="E182" s="24"/>
      <c r="F182" s="24">
        <v>3</v>
      </c>
      <c r="G182" s="23">
        <v>0</v>
      </c>
      <c r="H182" s="23">
        <v>14.285714285714278</v>
      </c>
      <c r="I182" s="24">
        <v>268.87285714285713</v>
      </c>
      <c r="K182" s="24">
        <v>4.75</v>
      </c>
      <c r="L182" s="24">
        <v>5.4</v>
      </c>
      <c r="M182" s="24"/>
      <c r="N182" s="24">
        <v>5.0750000000000002</v>
      </c>
      <c r="O182" s="23">
        <v>0</v>
      </c>
      <c r="P182" s="23">
        <v>7.9787234042553195</v>
      </c>
      <c r="Q182" s="24">
        <v>454.84324999999995</v>
      </c>
    </row>
    <row r="183" spans="1:17">
      <c r="A183" s="168">
        <v>40678</v>
      </c>
      <c r="B183" s="31">
        <v>0.87894285714285725</v>
      </c>
      <c r="C183" s="24">
        <v>2.95</v>
      </c>
      <c r="D183" s="24">
        <v>3.05</v>
      </c>
      <c r="E183" s="24"/>
      <c r="F183" s="24">
        <v>3</v>
      </c>
      <c r="G183" s="23">
        <v>0</v>
      </c>
      <c r="H183" s="23">
        <v>14.285714285714278</v>
      </c>
      <c r="I183" s="24">
        <v>263.68285714285713</v>
      </c>
      <c r="K183" s="24">
        <v>4.75</v>
      </c>
      <c r="L183" s="24">
        <v>5.4</v>
      </c>
      <c r="M183" s="24"/>
      <c r="N183" s="24">
        <v>5.0750000000000002</v>
      </c>
      <c r="O183" s="23">
        <v>0</v>
      </c>
      <c r="P183" s="23">
        <v>7.9787234042553195</v>
      </c>
      <c r="Q183" s="24">
        <v>446.06350000000009</v>
      </c>
    </row>
    <row r="184" spans="1:17">
      <c r="A184" s="168">
        <v>40685</v>
      </c>
      <c r="B184" s="31">
        <v>0.87705714285714287</v>
      </c>
      <c r="C184" s="24">
        <v>2.8</v>
      </c>
      <c r="D184" s="24">
        <v>2.9</v>
      </c>
      <c r="E184" s="24"/>
      <c r="F184" s="24">
        <v>2.8499999999999996</v>
      </c>
      <c r="G184" s="23">
        <v>-5.0000000000000142</v>
      </c>
      <c r="H184" s="23">
        <v>8.5714285714285694</v>
      </c>
      <c r="I184" s="24">
        <v>249.96128571428571</v>
      </c>
      <c r="K184" s="24">
        <v>4.9000000000000004</v>
      </c>
      <c r="L184" s="24">
        <v>5.6</v>
      </c>
      <c r="M184" s="24"/>
      <c r="N184" s="24">
        <v>5.25</v>
      </c>
      <c r="O184" s="23">
        <v>3.448275862068968</v>
      </c>
      <c r="P184" s="23">
        <v>11.702127659574458</v>
      </c>
      <c r="Q184" s="24">
        <v>460.45499999999998</v>
      </c>
    </row>
    <row r="185" spans="1:17">
      <c r="A185" s="168">
        <v>40692</v>
      </c>
      <c r="B185" s="31">
        <v>0.86986428571428576</v>
      </c>
      <c r="C185" s="24">
        <v>2.7</v>
      </c>
      <c r="D185" s="24">
        <v>2.8</v>
      </c>
      <c r="E185" s="24"/>
      <c r="F185" s="24">
        <v>2.75</v>
      </c>
      <c r="G185" s="23">
        <v>-3.5087719298245474</v>
      </c>
      <c r="H185" s="23">
        <v>4.7619047619047734</v>
      </c>
      <c r="I185" s="24">
        <v>239.21267857142857</v>
      </c>
      <c r="K185" s="24">
        <v>4.9000000000000004</v>
      </c>
      <c r="L185" s="24">
        <v>5.6</v>
      </c>
      <c r="M185" s="24"/>
      <c r="N185" s="24">
        <v>5.25</v>
      </c>
      <c r="O185" s="23">
        <v>0</v>
      </c>
      <c r="P185" s="23">
        <v>11.702127659574458</v>
      </c>
      <c r="Q185" s="24">
        <v>456.67875000000004</v>
      </c>
    </row>
    <row r="186" spans="1:17">
      <c r="A186" s="168">
        <v>40699</v>
      </c>
      <c r="B186" s="31">
        <v>0.87728571428571434</v>
      </c>
      <c r="C186" s="24">
        <v>2.7</v>
      </c>
      <c r="D186" s="24">
        <v>2.8</v>
      </c>
      <c r="E186" s="24"/>
      <c r="F186" s="24">
        <v>2.75</v>
      </c>
      <c r="G186" s="23">
        <v>0</v>
      </c>
      <c r="H186" s="23">
        <v>8.910891089108901</v>
      </c>
      <c r="I186" s="24">
        <v>241.25357142857143</v>
      </c>
      <c r="K186" s="24">
        <v>4.9000000000000004</v>
      </c>
      <c r="L186" s="24">
        <v>5.6</v>
      </c>
      <c r="M186" s="24"/>
      <c r="N186" s="24">
        <v>5.25</v>
      </c>
      <c r="O186" s="23">
        <v>0</v>
      </c>
      <c r="P186" s="23">
        <v>6.0606060606060765</v>
      </c>
      <c r="Q186" s="24">
        <v>460.57500000000005</v>
      </c>
    </row>
    <row r="187" spans="1:17">
      <c r="A187" s="168">
        <v>40706</v>
      </c>
      <c r="B187" s="31">
        <v>0.8899071428571429</v>
      </c>
      <c r="C187" s="24">
        <v>2.7</v>
      </c>
      <c r="D187" s="24">
        <v>2.8</v>
      </c>
      <c r="E187" s="24"/>
      <c r="F187" s="24">
        <v>2.75</v>
      </c>
      <c r="G187" s="23">
        <v>0</v>
      </c>
      <c r="H187" s="23">
        <v>8.910891089108901</v>
      </c>
      <c r="I187" s="24">
        <v>244.7244642857143</v>
      </c>
      <c r="K187" s="24">
        <v>4.9000000000000004</v>
      </c>
      <c r="L187" s="24">
        <v>5.6</v>
      </c>
      <c r="M187" s="24"/>
      <c r="N187" s="24">
        <v>5.25</v>
      </c>
      <c r="O187" s="23">
        <v>0</v>
      </c>
      <c r="P187" s="23">
        <v>6.0606060606060765</v>
      </c>
      <c r="Q187" s="24">
        <v>467.20125000000002</v>
      </c>
    </row>
    <row r="188" spans="1:17">
      <c r="A188" s="168">
        <v>40713</v>
      </c>
      <c r="B188" s="31">
        <v>0.88145714285714294</v>
      </c>
      <c r="C188" s="24">
        <v>2.7</v>
      </c>
      <c r="D188" s="24">
        <v>2.8</v>
      </c>
      <c r="E188" s="24"/>
      <c r="F188" s="24">
        <v>2.75</v>
      </c>
      <c r="G188" s="23">
        <v>0</v>
      </c>
      <c r="H188" s="23">
        <v>13.402061855670127</v>
      </c>
      <c r="I188" s="24">
        <v>242.40071428571432</v>
      </c>
      <c r="K188" s="24">
        <v>4.9000000000000004</v>
      </c>
      <c r="L188" s="24">
        <v>5.6</v>
      </c>
      <c r="M188" s="24"/>
      <c r="N188" s="24">
        <v>5.25</v>
      </c>
      <c r="O188" s="23">
        <v>0</v>
      </c>
      <c r="P188" s="23">
        <v>6.0606060606060765</v>
      </c>
      <c r="Q188" s="24">
        <v>462.76499999999999</v>
      </c>
    </row>
    <row r="189" spans="1:17">
      <c r="A189" s="168">
        <v>40720</v>
      </c>
      <c r="B189" s="31">
        <v>0.88245714285714272</v>
      </c>
      <c r="C189" s="24">
        <v>2.7</v>
      </c>
      <c r="D189" s="24">
        <v>2.8</v>
      </c>
      <c r="E189" s="24"/>
      <c r="F189" s="24">
        <v>2.75</v>
      </c>
      <c r="G189" s="23">
        <v>0</v>
      </c>
      <c r="H189" s="23">
        <v>13.402061855670127</v>
      </c>
      <c r="I189" s="24">
        <v>242.67571428571424</v>
      </c>
      <c r="K189" s="24">
        <v>4.9000000000000004</v>
      </c>
      <c r="L189" s="24">
        <v>5.6</v>
      </c>
      <c r="M189" s="24"/>
      <c r="N189" s="24">
        <v>5.25</v>
      </c>
      <c r="O189" s="23">
        <v>0</v>
      </c>
      <c r="P189" s="23">
        <v>6.0606060606060765</v>
      </c>
      <c r="Q189" s="24">
        <v>463.28999999999996</v>
      </c>
    </row>
    <row r="190" spans="1:17">
      <c r="A190" s="168">
        <v>40727</v>
      </c>
      <c r="B190" s="31">
        <v>0.89558571428571443</v>
      </c>
      <c r="C190" s="24">
        <v>2.7</v>
      </c>
      <c r="D190" s="24">
        <v>2.8</v>
      </c>
      <c r="E190" s="24"/>
      <c r="F190" s="24">
        <v>2.75</v>
      </c>
      <c r="G190" s="23">
        <v>0</v>
      </c>
      <c r="H190" s="23">
        <v>13.402061855670127</v>
      </c>
      <c r="I190" s="24">
        <v>246.28607142857146</v>
      </c>
      <c r="K190" s="24">
        <v>4.9000000000000004</v>
      </c>
      <c r="L190" s="24">
        <v>5.6</v>
      </c>
      <c r="M190" s="24"/>
      <c r="N190" s="24">
        <v>5.25</v>
      </c>
      <c r="O190" s="23">
        <v>0</v>
      </c>
      <c r="P190" s="23">
        <v>6.0606060606060765</v>
      </c>
      <c r="Q190" s="24">
        <v>470.18250000000006</v>
      </c>
    </row>
    <row r="191" spans="1:17">
      <c r="A191" s="168">
        <v>40734</v>
      </c>
      <c r="B191" s="31">
        <v>0.89689285714285716</v>
      </c>
      <c r="C191" s="24">
        <v>2.7</v>
      </c>
      <c r="D191" s="24">
        <v>2.8</v>
      </c>
      <c r="E191" s="24"/>
      <c r="F191" s="24">
        <v>2.75</v>
      </c>
      <c r="G191" s="23">
        <v>0</v>
      </c>
      <c r="H191" s="23">
        <v>13.402061855670127</v>
      </c>
      <c r="I191" s="24">
        <v>246.64553571428573</v>
      </c>
      <c r="K191" s="24">
        <v>4.9000000000000004</v>
      </c>
      <c r="L191" s="24">
        <v>5.6</v>
      </c>
      <c r="M191" s="24"/>
      <c r="N191" s="24">
        <v>5.25</v>
      </c>
      <c r="O191" s="23">
        <v>0</v>
      </c>
      <c r="P191" s="23">
        <v>6.0606060606060765</v>
      </c>
      <c r="Q191" s="24">
        <v>470.86874999999998</v>
      </c>
    </row>
    <row r="192" spans="1:17">
      <c r="A192" s="168">
        <v>40741</v>
      </c>
      <c r="B192" s="31">
        <v>0.88211428571428563</v>
      </c>
      <c r="C192" s="24">
        <v>2.6</v>
      </c>
      <c r="D192" s="24">
        <v>2.7</v>
      </c>
      <c r="E192" s="24"/>
      <c r="F192" s="24">
        <v>2.6500000000000004</v>
      </c>
      <c r="G192" s="23">
        <v>-3.636363636363626</v>
      </c>
      <c r="H192" s="23">
        <v>13.978494623655919</v>
      </c>
      <c r="I192" s="24">
        <v>233.76028571428571</v>
      </c>
      <c r="K192" s="24">
        <v>4.9000000000000004</v>
      </c>
      <c r="L192" s="24">
        <v>5.6</v>
      </c>
      <c r="M192" s="24"/>
      <c r="N192" s="24">
        <v>5.25</v>
      </c>
      <c r="O192" s="23">
        <v>0</v>
      </c>
      <c r="P192" s="23">
        <v>6.0606060606060765</v>
      </c>
      <c r="Q192" s="24">
        <v>463.11</v>
      </c>
    </row>
    <row r="193" spans="1:17">
      <c r="A193" s="168">
        <v>40748</v>
      </c>
      <c r="B193" s="31">
        <v>0.87918571428571435</v>
      </c>
      <c r="C193" s="24">
        <v>2.6</v>
      </c>
      <c r="D193" s="24">
        <v>2.7</v>
      </c>
      <c r="E193" s="24"/>
      <c r="F193" s="24">
        <v>2.6500000000000004</v>
      </c>
      <c r="G193" s="23">
        <v>0</v>
      </c>
      <c r="H193" s="23">
        <v>13.978494623655919</v>
      </c>
      <c r="I193" s="24">
        <v>232.98421428571433</v>
      </c>
      <c r="K193" s="24">
        <v>4.9000000000000004</v>
      </c>
      <c r="L193" s="24">
        <v>5.6</v>
      </c>
      <c r="M193" s="24"/>
      <c r="N193" s="24">
        <v>5.25</v>
      </c>
      <c r="O193" s="23">
        <v>0</v>
      </c>
      <c r="P193" s="23">
        <v>6.0606060606060765</v>
      </c>
      <c r="Q193" s="24">
        <v>461.57250000000005</v>
      </c>
    </row>
    <row r="194" spans="1:17">
      <c r="A194" s="168">
        <v>40755</v>
      </c>
      <c r="B194" s="31">
        <v>0.87917857142857148</v>
      </c>
      <c r="C194" s="24">
        <v>2.6</v>
      </c>
      <c r="D194" s="24">
        <v>2.7</v>
      </c>
      <c r="E194" s="24"/>
      <c r="F194" s="24">
        <v>2.6500000000000004</v>
      </c>
      <c r="G194" s="23">
        <v>0</v>
      </c>
      <c r="H194" s="23">
        <v>13.978494623655919</v>
      </c>
      <c r="I194" s="24">
        <v>232.98232142857148</v>
      </c>
      <c r="K194" s="24">
        <v>4.9000000000000004</v>
      </c>
      <c r="L194" s="24">
        <v>5.6</v>
      </c>
      <c r="M194" s="24"/>
      <c r="N194" s="24">
        <v>5.25</v>
      </c>
      <c r="O194" s="23">
        <v>0</v>
      </c>
      <c r="P194" s="23">
        <v>6.0606060606060765</v>
      </c>
      <c r="Q194" s="24">
        <v>461.56875000000002</v>
      </c>
    </row>
    <row r="195" spans="1:17">
      <c r="A195" s="168">
        <v>40762</v>
      </c>
      <c r="B195" s="31">
        <v>0.87261428571428556</v>
      </c>
      <c r="C195" s="24">
        <v>2.6</v>
      </c>
      <c r="D195" s="24">
        <v>2.7</v>
      </c>
      <c r="E195" s="24"/>
      <c r="F195" s="24">
        <v>2.6500000000000004</v>
      </c>
      <c r="G195" s="23">
        <v>0</v>
      </c>
      <c r="H195" s="23">
        <v>13.978494623655919</v>
      </c>
      <c r="I195" s="24">
        <v>231.2427857142857</v>
      </c>
      <c r="K195" s="24">
        <v>4.9000000000000004</v>
      </c>
      <c r="L195" s="24">
        <v>5.6</v>
      </c>
      <c r="M195" s="24"/>
      <c r="N195" s="21">
        <v>5.25</v>
      </c>
      <c r="O195" s="23">
        <v>0</v>
      </c>
      <c r="P195" s="23">
        <v>6.0606060606060765</v>
      </c>
      <c r="Q195" s="24">
        <v>458.12249999999989</v>
      </c>
    </row>
    <row r="196" spans="1:17">
      <c r="A196" s="168">
        <v>40769</v>
      </c>
      <c r="B196" s="31">
        <v>0.87485000000000013</v>
      </c>
      <c r="C196" s="24">
        <v>2.6</v>
      </c>
      <c r="D196" s="24">
        <v>2.7</v>
      </c>
      <c r="E196" s="24"/>
      <c r="F196" s="24">
        <v>2.6500000000000004</v>
      </c>
      <c r="G196" s="23">
        <v>0</v>
      </c>
      <c r="H196" s="23">
        <v>13.978494623655919</v>
      </c>
      <c r="I196" s="24">
        <v>231.83525000000006</v>
      </c>
      <c r="K196" s="24">
        <v>4.9000000000000004</v>
      </c>
      <c r="L196" s="24">
        <v>5.6</v>
      </c>
      <c r="M196" s="24"/>
      <c r="N196" s="21">
        <v>5.25</v>
      </c>
      <c r="O196" s="23">
        <v>0</v>
      </c>
      <c r="P196" s="23">
        <v>6.0606060606060765</v>
      </c>
      <c r="Q196" s="24">
        <v>459.29625000000004</v>
      </c>
    </row>
    <row r="197" spans="1:17">
      <c r="A197" s="168">
        <v>40776</v>
      </c>
      <c r="B197" s="31">
        <v>0.87419285714285722</v>
      </c>
      <c r="C197" s="24">
        <v>2.6</v>
      </c>
      <c r="D197" s="24">
        <v>2.7</v>
      </c>
      <c r="E197" s="24"/>
      <c r="F197" s="24">
        <v>2.6500000000000004</v>
      </c>
      <c r="G197" s="23">
        <v>0</v>
      </c>
      <c r="H197" s="23">
        <v>13.978494623655919</v>
      </c>
      <c r="I197" s="24">
        <v>231.66110714285719</v>
      </c>
      <c r="K197" s="24">
        <v>4.9000000000000004</v>
      </c>
      <c r="L197" s="24">
        <v>5.6</v>
      </c>
      <c r="M197" s="24"/>
      <c r="N197" s="21">
        <v>5.25</v>
      </c>
      <c r="O197" s="23">
        <v>0</v>
      </c>
      <c r="P197" s="23">
        <v>6.0606060606060765</v>
      </c>
      <c r="Q197" s="24">
        <v>458.95125000000007</v>
      </c>
    </row>
    <row r="198" spans="1:17">
      <c r="A198" s="168">
        <v>40783</v>
      </c>
      <c r="B198" s="31">
        <v>0.8784142857142857</v>
      </c>
      <c r="C198" s="24">
        <v>2.6</v>
      </c>
      <c r="D198" s="24">
        <v>2.7</v>
      </c>
      <c r="E198" s="24"/>
      <c r="F198" s="24">
        <v>2.6500000000000004</v>
      </c>
      <c r="G198" s="23">
        <v>0</v>
      </c>
      <c r="H198" s="23">
        <v>13.978494623655919</v>
      </c>
      <c r="I198" s="24">
        <v>232.77978571428574</v>
      </c>
      <c r="K198" s="24">
        <v>4.9000000000000004</v>
      </c>
      <c r="L198" s="24">
        <v>5.6</v>
      </c>
      <c r="M198" s="24"/>
      <c r="N198" s="21">
        <v>5.25</v>
      </c>
      <c r="O198" s="23">
        <v>0</v>
      </c>
      <c r="P198" s="23">
        <v>6.0606060606060765</v>
      </c>
      <c r="Q198" s="24">
        <v>461.16750000000002</v>
      </c>
    </row>
    <row r="199" spans="1:17">
      <c r="A199" s="168">
        <v>40790</v>
      </c>
      <c r="B199" s="31">
        <v>0.88264285714285706</v>
      </c>
      <c r="C199" s="24">
        <v>2.7</v>
      </c>
      <c r="D199" s="24">
        <v>2.9</v>
      </c>
      <c r="E199" s="24"/>
      <c r="F199" s="24">
        <v>2.8</v>
      </c>
      <c r="G199" s="23">
        <v>5.6603773584905355</v>
      </c>
      <c r="H199" s="23">
        <v>20.430107526881699</v>
      </c>
      <c r="I199" s="24">
        <v>247.13999999999996</v>
      </c>
      <c r="K199" s="24">
        <v>5.3</v>
      </c>
      <c r="L199" s="24">
        <v>6</v>
      </c>
      <c r="M199" s="24"/>
      <c r="N199" s="24">
        <v>5.65</v>
      </c>
      <c r="O199" s="23">
        <v>7.6190476190476346</v>
      </c>
      <c r="P199" s="23">
        <v>14.14141414141416</v>
      </c>
      <c r="Q199" s="24">
        <v>498.69321428571425</v>
      </c>
    </row>
    <row r="200" spans="1:17">
      <c r="A200" s="168">
        <v>40797</v>
      </c>
      <c r="B200" s="31">
        <v>0.87394285714285702</v>
      </c>
      <c r="C200" s="24">
        <v>3</v>
      </c>
      <c r="D200" s="24">
        <v>3.1</v>
      </c>
      <c r="E200" s="24"/>
      <c r="F200" s="24">
        <v>3.05</v>
      </c>
      <c r="G200" s="23">
        <v>8.9285714285714164</v>
      </c>
      <c r="H200" s="23">
        <v>28.421052631578959</v>
      </c>
      <c r="I200" s="24">
        <v>266.55257142857135</v>
      </c>
      <c r="K200" s="24">
        <v>5.3</v>
      </c>
      <c r="L200" s="24">
        <v>6</v>
      </c>
      <c r="M200" s="24"/>
      <c r="N200" s="24">
        <v>5.65</v>
      </c>
      <c r="O200" s="23">
        <v>0</v>
      </c>
      <c r="P200" s="23">
        <v>14.14141414141416</v>
      </c>
      <c r="Q200" s="24">
        <v>493.77771428571424</v>
      </c>
    </row>
    <row r="201" spans="1:17">
      <c r="A201" s="168">
        <v>40804</v>
      </c>
      <c r="B201" s="31">
        <v>0.86786428571428564</v>
      </c>
      <c r="C201" s="24">
        <v>3</v>
      </c>
      <c r="D201" s="24">
        <v>3.1</v>
      </c>
      <c r="E201" s="24"/>
      <c r="F201" s="24">
        <v>3.05</v>
      </c>
      <c r="G201" s="23">
        <v>0</v>
      </c>
      <c r="H201" s="23">
        <v>28.421052631578959</v>
      </c>
      <c r="I201" s="24">
        <v>264.6986071428571</v>
      </c>
      <c r="K201" s="24">
        <v>5.3</v>
      </c>
      <c r="L201" s="24">
        <v>6</v>
      </c>
      <c r="M201" s="24"/>
      <c r="N201" s="24">
        <v>5.65</v>
      </c>
      <c r="O201" s="23">
        <v>0</v>
      </c>
      <c r="P201" s="23">
        <v>14.14141414141416</v>
      </c>
      <c r="Q201" s="24">
        <v>490.34332142857141</v>
      </c>
    </row>
    <row r="202" spans="1:17">
      <c r="A202" s="168">
        <v>40811</v>
      </c>
      <c r="B202" s="31">
        <v>0.87187857142857139</v>
      </c>
      <c r="C202" s="24">
        <v>3</v>
      </c>
      <c r="D202" s="24">
        <v>3.1</v>
      </c>
      <c r="E202" s="24"/>
      <c r="F202" s="24">
        <v>3.05</v>
      </c>
      <c r="G202" s="23">
        <v>0</v>
      </c>
      <c r="H202" s="23">
        <v>28.421052631578959</v>
      </c>
      <c r="I202" s="24">
        <v>265.92296428571427</v>
      </c>
      <c r="K202" s="24">
        <v>5.3</v>
      </c>
      <c r="L202" s="24">
        <v>6</v>
      </c>
      <c r="M202" s="24"/>
      <c r="N202" s="24">
        <v>5.65</v>
      </c>
      <c r="O202" s="23">
        <v>0</v>
      </c>
      <c r="P202" s="23">
        <v>14.14141414141416</v>
      </c>
      <c r="Q202" s="24">
        <v>492.61139285714285</v>
      </c>
    </row>
    <row r="203" spans="1:17">
      <c r="A203" s="168">
        <v>40818</v>
      </c>
      <c r="B203" s="31">
        <v>0.8696357142857144</v>
      </c>
      <c r="C203" s="24">
        <v>3</v>
      </c>
      <c r="D203" s="24">
        <v>3.1</v>
      </c>
      <c r="E203" s="24"/>
      <c r="F203" s="24">
        <v>3.05</v>
      </c>
      <c r="G203" s="23">
        <v>0</v>
      </c>
      <c r="H203" s="23">
        <v>20.792079207920764</v>
      </c>
      <c r="I203" s="24">
        <v>265.2388928571429</v>
      </c>
      <c r="K203" s="24">
        <v>5.3</v>
      </c>
      <c r="L203" s="24">
        <v>6</v>
      </c>
      <c r="M203" s="24"/>
      <c r="N203" s="24">
        <v>5.65</v>
      </c>
      <c r="O203" s="23">
        <v>0</v>
      </c>
      <c r="P203" s="23">
        <v>16.494845360824755</v>
      </c>
      <c r="Q203" s="24">
        <v>491.34417857142864</v>
      </c>
    </row>
    <row r="204" spans="1:17">
      <c r="A204" s="168">
        <v>40825</v>
      </c>
      <c r="B204" s="31">
        <v>0.86316428571428561</v>
      </c>
      <c r="C204" s="24">
        <v>3.1</v>
      </c>
      <c r="D204" s="24">
        <v>3.2</v>
      </c>
      <c r="E204" s="24"/>
      <c r="F204" s="24">
        <v>3.1500000000000004</v>
      </c>
      <c r="G204" s="23">
        <v>3.2786885245901942</v>
      </c>
      <c r="H204" s="23">
        <v>15.596330275229377</v>
      </c>
      <c r="I204" s="24">
        <v>271.89675</v>
      </c>
      <c r="K204" s="24">
        <v>5.3</v>
      </c>
      <c r="L204" s="24">
        <v>6</v>
      </c>
      <c r="M204" s="24"/>
      <c r="N204" s="24">
        <v>5.65</v>
      </c>
      <c r="O204" s="23">
        <v>0</v>
      </c>
      <c r="P204" s="23">
        <v>21.505376344086031</v>
      </c>
      <c r="Q204" s="24">
        <v>487.6878214285714</v>
      </c>
    </row>
    <row r="205" spans="1:17">
      <c r="A205" s="168">
        <v>40832</v>
      </c>
      <c r="B205" s="31">
        <v>0.87210000000000021</v>
      </c>
      <c r="C205" s="24">
        <v>3.1</v>
      </c>
      <c r="D205" s="24">
        <v>3.2</v>
      </c>
      <c r="E205" s="24"/>
      <c r="F205" s="24">
        <v>3.1500000000000004</v>
      </c>
      <c r="G205" s="23">
        <v>0</v>
      </c>
      <c r="H205" s="23">
        <v>15.596330275229377</v>
      </c>
      <c r="I205" s="24">
        <v>274.71150000000011</v>
      </c>
      <c r="K205" s="24">
        <v>5.3</v>
      </c>
      <c r="L205" s="24">
        <v>6</v>
      </c>
      <c r="M205" s="24"/>
      <c r="N205" s="24">
        <v>5.65</v>
      </c>
      <c r="O205" s="23">
        <v>0</v>
      </c>
      <c r="P205" s="23" t="s">
        <v>46</v>
      </c>
      <c r="Q205" s="24">
        <v>492.73650000000021</v>
      </c>
    </row>
    <row r="206" spans="1:17">
      <c r="A206" s="168">
        <v>40839</v>
      </c>
      <c r="B206" s="31">
        <v>0.87206428571428574</v>
      </c>
      <c r="C206" s="24">
        <v>3.1</v>
      </c>
      <c r="D206" s="24">
        <v>3.2</v>
      </c>
      <c r="E206" s="24"/>
      <c r="F206" s="24">
        <v>3.1500000000000004</v>
      </c>
      <c r="G206" s="23">
        <v>0</v>
      </c>
      <c r="H206" s="23">
        <v>4.1322314049586879</v>
      </c>
      <c r="I206" s="24">
        <v>274.70025000000004</v>
      </c>
      <c r="K206" s="24">
        <v>5.3</v>
      </c>
      <c r="L206" s="24">
        <v>6</v>
      </c>
      <c r="M206" s="24"/>
      <c r="N206" s="24">
        <v>5.65</v>
      </c>
      <c r="O206" s="23">
        <v>0</v>
      </c>
      <c r="P206" s="23">
        <v>18.947368421052644</v>
      </c>
      <c r="Q206" s="24">
        <v>492.71632142857146</v>
      </c>
    </row>
    <row r="207" spans="1:17">
      <c r="A207" s="168">
        <v>40846</v>
      </c>
      <c r="B207" s="31">
        <v>0.87340714285714272</v>
      </c>
      <c r="C207" s="24">
        <v>3.1</v>
      </c>
      <c r="D207" s="24">
        <v>3.2</v>
      </c>
      <c r="E207" s="24"/>
      <c r="F207" s="24">
        <v>3.1500000000000004</v>
      </c>
      <c r="G207" s="23">
        <v>0</v>
      </c>
      <c r="H207" s="23">
        <v>4.1322314049586879</v>
      </c>
      <c r="I207" s="24">
        <v>275.12324999999998</v>
      </c>
      <c r="K207" s="24">
        <v>5.3</v>
      </c>
      <c r="L207" s="24">
        <v>6</v>
      </c>
      <c r="M207" s="24"/>
      <c r="N207" s="24">
        <v>5.65</v>
      </c>
      <c r="O207" s="23">
        <v>0</v>
      </c>
      <c r="P207" s="23">
        <v>18.947368421052644</v>
      </c>
      <c r="Q207" s="24">
        <v>493.4750357142857</v>
      </c>
    </row>
    <row r="208" spans="1:17">
      <c r="A208" s="168">
        <v>40853</v>
      </c>
      <c r="B208" s="31">
        <v>0.86447142857142867</v>
      </c>
      <c r="C208" s="24">
        <v>3.1</v>
      </c>
      <c r="D208" s="24">
        <v>3.2</v>
      </c>
      <c r="E208" s="24"/>
      <c r="F208" s="24">
        <v>3.1500000000000004</v>
      </c>
      <c r="G208" s="23">
        <v>0</v>
      </c>
      <c r="H208" s="23">
        <v>4.1322314049586879</v>
      </c>
      <c r="I208" s="24">
        <v>272.30850000000004</v>
      </c>
      <c r="K208" s="24">
        <v>5.3</v>
      </c>
      <c r="L208" s="24">
        <v>6</v>
      </c>
      <c r="M208" s="24"/>
      <c r="N208" s="24">
        <v>5.65</v>
      </c>
      <c r="O208" s="23">
        <v>0</v>
      </c>
      <c r="P208" s="23">
        <v>18.947368421052644</v>
      </c>
      <c r="Q208" s="24">
        <v>488.42635714285728</v>
      </c>
    </row>
    <row r="209" spans="1:17">
      <c r="A209" s="168">
        <v>40860</v>
      </c>
      <c r="B209" s="31">
        <v>0.85666428571428566</v>
      </c>
      <c r="C209" s="24">
        <v>3.4</v>
      </c>
      <c r="D209" s="24">
        <v>3.6</v>
      </c>
      <c r="E209" s="24"/>
      <c r="F209" s="24">
        <v>3.5</v>
      </c>
      <c r="G209" s="23">
        <v>11.1111111111111</v>
      </c>
      <c r="H209" s="23">
        <v>12.000000000000014</v>
      </c>
      <c r="I209" s="24">
        <v>299.83249999999998</v>
      </c>
      <c r="K209" s="24">
        <v>5.15</v>
      </c>
      <c r="L209" s="24">
        <v>5.9</v>
      </c>
      <c r="M209" s="24"/>
      <c r="N209" s="24">
        <v>5.5250000000000004</v>
      </c>
      <c r="O209" s="23">
        <v>-2.2123893805309791</v>
      </c>
      <c r="P209" s="23">
        <v>16.31578947368422</v>
      </c>
      <c r="Q209" s="24">
        <v>473.30701785714285</v>
      </c>
    </row>
    <row r="210" spans="1:17">
      <c r="A210" s="168">
        <v>40867</v>
      </c>
      <c r="B210" s="31">
        <v>0.85589285714285723</v>
      </c>
      <c r="C210" s="24">
        <v>3.6</v>
      </c>
      <c r="D210" s="24">
        <v>3.8</v>
      </c>
      <c r="E210" s="24"/>
      <c r="F210" s="24">
        <v>3.7</v>
      </c>
      <c r="G210" s="23">
        <v>5.7142857142857224</v>
      </c>
      <c r="H210" s="23">
        <v>18.40000000000002</v>
      </c>
      <c r="I210" s="24">
        <v>316.68035714285719</v>
      </c>
      <c r="K210" s="24">
        <v>5.05</v>
      </c>
      <c r="L210" s="24">
        <v>5.8</v>
      </c>
      <c r="M210" s="24"/>
      <c r="N210" s="24">
        <v>5.4249999999999998</v>
      </c>
      <c r="O210" s="23">
        <v>-1.8099547511312295</v>
      </c>
      <c r="P210" s="23">
        <v>14.21052631578948</v>
      </c>
      <c r="Q210" s="24">
        <v>464.32187499999998</v>
      </c>
    </row>
    <row r="211" spans="1:17">
      <c r="A211" s="168">
        <v>40874</v>
      </c>
      <c r="B211" s="31">
        <v>0.85947857142857143</v>
      </c>
      <c r="C211" s="24">
        <v>3.6</v>
      </c>
      <c r="D211" s="24">
        <v>3.8</v>
      </c>
      <c r="E211" s="24"/>
      <c r="F211" s="24">
        <v>3.7</v>
      </c>
      <c r="G211" s="23">
        <v>0</v>
      </c>
      <c r="H211" s="23" t="e">
        <v>#DIV/0!</v>
      </c>
      <c r="I211" s="24">
        <v>318.00707142857141</v>
      </c>
      <c r="K211" s="24">
        <v>5.05</v>
      </c>
      <c r="L211" s="24">
        <v>5.8</v>
      </c>
      <c r="M211" s="24"/>
      <c r="N211" s="24">
        <v>5.4249999999999998</v>
      </c>
      <c r="O211" s="23">
        <v>0</v>
      </c>
      <c r="P211" s="23" t="e">
        <v>#DIV/0!</v>
      </c>
      <c r="Q211" s="24">
        <v>466.26712499999996</v>
      </c>
    </row>
    <row r="212" spans="1:17">
      <c r="A212" s="168">
        <v>40881</v>
      </c>
      <c r="B212" s="31">
        <v>0.86185714285714277</v>
      </c>
      <c r="C212" s="24">
        <v>3.5</v>
      </c>
      <c r="D212" s="24">
        <v>3.65</v>
      </c>
      <c r="E212" s="24"/>
      <c r="F212" s="24">
        <v>3.5750000000000002</v>
      </c>
      <c r="G212" s="23">
        <v>-3.3783783783783718</v>
      </c>
      <c r="H212" s="23" t="e">
        <v>#DIV/0!</v>
      </c>
      <c r="I212" s="24">
        <v>308.11392857142852</v>
      </c>
      <c r="K212" s="24">
        <v>4.95</v>
      </c>
      <c r="L212" s="24">
        <v>5.7</v>
      </c>
      <c r="M212" s="24"/>
      <c r="N212" s="21">
        <v>5.3250000000000002</v>
      </c>
      <c r="O212" s="23">
        <v>-1.8433179723502207</v>
      </c>
      <c r="P212" s="23" t="e">
        <v>#DIV/0!</v>
      </c>
      <c r="Q212" s="24">
        <v>458.93892857142856</v>
      </c>
    </row>
    <row r="213" spans="1:17">
      <c r="A213" s="168">
        <v>40888</v>
      </c>
      <c r="B213" s="31">
        <v>0.85607857142857147</v>
      </c>
      <c r="C213" s="24">
        <v>3.8</v>
      </c>
      <c r="D213" s="24">
        <v>4</v>
      </c>
      <c r="E213" s="24"/>
      <c r="F213" s="24">
        <v>3.9</v>
      </c>
      <c r="G213" s="23">
        <v>9.0909090909090793</v>
      </c>
      <c r="H213" s="23" t="e">
        <v>#DIV/0!</v>
      </c>
      <c r="I213" s="24">
        <v>333.87064285714285</v>
      </c>
      <c r="K213" s="24">
        <v>4.95</v>
      </c>
      <c r="L213" s="24">
        <v>5.7</v>
      </c>
      <c r="M213" s="24"/>
      <c r="N213" s="21">
        <v>5.3250000000000002</v>
      </c>
      <c r="O213" s="23">
        <v>0</v>
      </c>
      <c r="P213" s="23" t="e">
        <v>#DIV/0!</v>
      </c>
      <c r="Q213" s="24">
        <v>455.86183928571432</v>
      </c>
    </row>
    <row r="214" spans="1:17">
      <c r="A214" s="168">
        <v>40895</v>
      </c>
      <c r="B214" s="31">
        <v>0.84383571428571436</v>
      </c>
      <c r="C214" s="24">
        <v>3.8</v>
      </c>
      <c r="D214" s="24">
        <v>4</v>
      </c>
      <c r="E214" s="24"/>
      <c r="F214" s="24">
        <v>3.9</v>
      </c>
      <c r="G214" s="23">
        <v>0</v>
      </c>
      <c r="H214" s="23" t="e">
        <v>#DIV/0!</v>
      </c>
      <c r="I214" s="24">
        <v>329.0959285714286</v>
      </c>
      <c r="K214" s="24">
        <v>4.95</v>
      </c>
      <c r="L214" s="24">
        <v>5.7</v>
      </c>
      <c r="M214" s="24"/>
      <c r="N214" s="21">
        <v>5.3250000000000002</v>
      </c>
      <c r="O214" s="23">
        <v>0</v>
      </c>
      <c r="P214" s="23" t="e">
        <v>#DIV/0!</v>
      </c>
      <c r="Q214" s="24">
        <v>449.34251785714292</v>
      </c>
    </row>
    <row r="215" spans="1:17">
      <c r="A215" s="168">
        <v>40902</v>
      </c>
      <c r="B215" s="31">
        <v>0.83545000000000003</v>
      </c>
      <c r="C215" s="24">
        <v>3.8</v>
      </c>
      <c r="D215" s="24">
        <v>4</v>
      </c>
      <c r="E215" s="24"/>
      <c r="F215" s="24">
        <v>3.9</v>
      </c>
      <c r="G215" s="23">
        <v>0</v>
      </c>
      <c r="H215" s="23" t="e">
        <v>#DIV/0!</v>
      </c>
      <c r="I215" s="24">
        <v>325.82550000000003</v>
      </c>
      <c r="K215" s="24">
        <v>4.95</v>
      </c>
      <c r="L215" s="24">
        <v>5.7</v>
      </c>
      <c r="M215" s="24"/>
      <c r="N215" s="21">
        <v>5.3250000000000002</v>
      </c>
      <c r="O215" s="23">
        <v>0</v>
      </c>
      <c r="P215" s="23" t="e">
        <v>#DIV/0!</v>
      </c>
      <c r="Q215" s="24">
        <v>444.87712499999998</v>
      </c>
    </row>
    <row r="216" spans="1:17">
      <c r="A216" s="168">
        <v>40909</v>
      </c>
      <c r="B216" s="31">
        <v>0.83435714285714291</v>
      </c>
      <c r="C216" s="21">
        <v>3.8</v>
      </c>
      <c r="D216" s="24">
        <v>4</v>
      </c>
      <c r="F216" s="24">
        <v>3.9</v>
      </c>
      <c r="G216" s="23">
        <v>0</v>
      </c>
      <c r="H216" s="23" t="e">
        <v>#DIV/0!</v>
      </c>
      <c r="I216" s="24">
        <v>325.39928571428572</v>
      </c>
      <c r="K216" s="21">
        <v>4.95</v>
      </c>
      <c r="L216" s="24">
        <v>5.7</v>
      </c>
      <c r="N216" s="24">
        <v>5.3250000000000002</v>
      </c>
      <c r="O216" s="23">
        <v>0</v>
      </c>
      <c r="P216" s="23" t="e">
        <v>#DIV/0!</v>
      </c>
      <c r="Q216" s="24">
        <v>444.29517857142866</v>
      </c>
    </row>
    <row r="217" spans="1:17">
      <c r="A217" s="168">
        <v>40916</v>
      </c>
      <c r="B217" s="31">
        <v>0.83088428571428552</v>
      </c>
      <c r="C217" s="24">
        <v>3.8</v>
      </c>
      <c r="D217" s="24">
        <v>4</v>
      </c>
      <c r="F217" s="24">
        <v>3.9</v>
      </c>
      <c r="G217" s="23">
        <v>0</v>
      </c>
      <c r="H217" s="23">
        <v>19.083969465648835</v>
      </c>
      <c r="I217" s="24">
        <v>324.04487142857135</v>
      </c>
      <c r="K217" s="21">
        <v>4.95</v>
      </c>
      <c r="L217" s="24">
        <v>5.7</v>
      </c>
      <c r="N217" s="24">
        <v>5.3250000000000002</v>
      </c>
      <c r="O217" s="23">
        <v>0</v>
      </c>
      <c r="P217" s="23">
        <v>4.9261083743842278</v>
      </c>
      <c r="Q217" s="24">
        <v>442.4458821428571</v>
      </c>
    </row>
    <row r="218" spans="1:17">
      <c r="A218" s="168">
        <v>40923</v>
      </c>
      <c r="B218" s="31">
        <v>0.82877857142857125</v>
      </c>
      <c r="C218" s="24">
        <v>3.8</v>
      </c>
      <c r="D218" s="24">
        <v>4</v>
      </c>
      <c r="E218" s="24"/>
      <c r="F218" s="24">
        <v>3.9</v>
      </c>
      <c r="G218" s="23">
        <v>0</v>
      </c>
      <c r="H218" s="23">
        <v>19.083969465648835</v>
      </c>
      <c r="I218" s="24">
        <v>323.22364285714281</v>
      </c>
      <c r="K218" s="24">
        <v>4.95</v>
      </c>
      <c r="L218" s="24">
        <v>5.7</v>
      </c>
      <c r="M218" s="24"/>
      <c r="N218" s="24">
        <v>5.3250000000000002</v>
      </c>
      <c r="O218" s="23">
        <v>0</v>
      </c>
      <c r="P218" s="23">
        <v>4.9261083743842278</v>
      </c>
      <c r="Q218" s="24">
        <v>441.32458928571418</v>
      </c>
    </row>
    <row r="219" spans="1:17">
      <c r="A219" s="168">
        <v>40930</v>
      </c>
      <c r="B219" s="31">
        <v>0.83262142857142851</v>
      </c>
      <c r="C219" s="24">
        <v>3.8</v>
      </c>
      <c r="D219" s="24">
        <v>4</v>
      </c>
      <c r="E219" s="24"/>
      <c r="F219" s="24">
        <v>3.9</v>
      </c>
      <c r="G219" s="23">
        <v>0</v>
      </c>
      <c r="H219" s="23">
        <v>19.083969465648835</v>
      </c>
      <c r="I219" s="24">
        <v>324.72235714285711</v>
      </c>
      <c r="J219" s="24"/>
      <c r="K219" s="24">
        <v>4.95</v>
      </c>
      <c r="L219" s="24">
        <v>5.7</v>
      </c>
      <c r="M219" s="24"/>
      <c r="N219" s="24">
        <v>5.3250000000000002</v>
      </c>
      <c r="O219" s="23">
        <v>0</v>
      </c>
      <c r="P219" s="23">
        <v>4.9261083743842278</v>
      </c>
      <c r="Q219" s="24">
        <v>443.37091071428569</v>
      </c>
    </row>
    <row r="220" spans="1:17">
      <c r="A220" s="168">
        <v>40937</v>
      </c>
      <c r="B220" s="31">
        <v>0.83550000000000002</v>
      </c>
      <c r="C220" s="24">
        <v>3.8</v>
      </c>
      <c r="D220" s="24">
        <v>4</v>
      </c>
      <c r="E220" s="24"/>
      <c r="F220" s="24">
        <v>3.9</v>
      </c>
      <c r="G220" s="23">
        <v>0</v>
      </c>
      <c r="H220" s="23">
        <v>15.555555555555543</v>
      </c>
      <c r="I220" s="24">
        <v>325.84499999999997</v>
      </c>
      <c r="J220" s="24"/>
      <c r="K220" s="24">
        <v>4.95</v>
      </c>
      <c r="L220" s="24">
        <v>5.7</v>
      </c>
      <c r="M220" s="24"/>
      <c r="N220" s="24">
        <v>5.3250000000000002</v>
      </c>
      <c r="O220" s="23">
        <v>0</v>
      </c>
      <c r="P220" s="23">
        <v>4.9261083743842278</v>
      </c>
      <c r="Q220" s="24">
        <v>444.90375</v>
      </c>
    </row>
    <row r="221" spans="1:17">
      <c r="A221" s="168">
        <v>40944</v>
      </c>
      <c r="B221" s="31">
        <v>0.83300000000000007</v>
      </c>
      <c r="C221" s="24">
        <v>3.8</v>
      </c>
      <c r="D221" s="24">
        <v>4</v>
      </c>
      <c r="E221" s="24"/>
      <c r="F221" s="24">
        <v>3.9</v>
      </c>
      <c r="G221" s="23">
        <v>0</v>
      </c>
      <c r="H221" s="23">
        <v>15.555555555555543</v>
      </c>
      <c r="I221" s="24">
        <v>324.87000000000006</v>
      </c>
      <c r="J221" s="24"/>
      <c r="K221" s="24">
        <v>4.95</v>
      </c>
      <c r="L221" s="24">
        <v>5.7</v>
      </c>
      <c r="M221" s="24"/>
      <c r="N221" s="24">
        <v>5.3250000000000002</v>
      </c>
      <c r="O221" s="23">
        <v>0</v>
      </c>
      <c r="P221" s="23">
        <v>4.9261083743842278</v>
      </c>
      <c r="Q221" s="24">
        <v>443.57250000000005</v>
      </c>
    </row>
    <row r="222" spans="1:17">
      <c r="A222" s="168">
        <v>40951</v>
      </c>
      <c r="B222" s="31">
        <v>0.8335285714285714</v>
      </c>
      <c r="C222" s="24">
        <v>3.8</v>
      </c>
      <c r="D222" s="24">
        <v>4</v>
      </c>
      <c r="E222" s="24"/>
      <c r="F222" s="24">
        <v>3.9</v>
      </c>
      <c r="G222" s="23">
        <v>0</v>
      </c>
      <c r="H222" s="23">
        <v>15.555555555555543</v>
      </c>
      <c r="I222" s="24">
        <v>325.07614285714283</v>
      </c>
      <c r="J222" s="24"/>
      <c r="K222" s="24">
        <v>4.95</v>
      </c>
      <c r="L222" s="24">
        <v>5.7</v>
      </c>
      <c r="M222" s="24"/>
      <c r="N222" s="24">
        <v>5.3250000000000002</v>
      </c>
      <c r="O222" s="23">
        <v>0</v>
      </c>
      <c r="P222" s="23">
        <v>4.9261083743842278</v>
      </c>
      <c r="Q222" s="24">
        <v>443.85396428571431</v>
      </c>
    </row>
    <row r="223" spans="1:17">
      <c r="A223" s="168">
        <v>40958</v>
      </c>
      <c r="B223" s="31">
        <v>0.83403571428571432</v>
      </c>
      <c r="C223" s="24">
        <v>3.8</v>
      </c>
      <c r="D223" s="24">
        <v>4</v>
      </c>
      <c r="E223" s="24"/>
      <c r="F223" s="24">
        <v>3.9</v>
      </c>
      <c r="G223" s="23">
        <v>0</v>
      </c>
      <c r="H223" s="23">
        <v>15.555555555555543</v>
      </c>
      <c r="I223" s="24">
        <v>325.27392857142854</v>
      </c>
      <c r="J223" s="24"/>
      <c r="K223" s="24">
        <v>5.05</v>
      </c>
      <c r="L223" s="24">
        <v>5.8</v>
      </c>
      <c r="M223" s="24"/>
      <c r="N223" s="24">
        <v>5.4249999999999998</v>
      </c>
      <c r="O223" s="23">
        <v>1.8779342723004504</v>
      </c>
      <c r="P223" s="23">
        <v>6.8965517241379217</v>
      </c>
      <c r="Q223" s="24">
        <v>452.46437500000002</v>
      </c>
    </row>
    <row r="224" spans="1:17">
      <c r="A224" s="168">
        <v>40965</v>
      </c>
      <c r="B224" s="31">
        <v>0.84149999999999991</v>
      </c>
      <c r="C224" s="24">
        <v>3.8</v>
      </c>
      <c r="D224" s="24">
        <v>4</v>
      </c>
      <c r="E224" s="24"/>
      <c r="F224" s="24">
        <v>3.9</v>
      </c>
      <c r="G224" s="23">
        <v>0</v>
      </c>
      <c r="H224" s="23">
        <v>15.555555555555543</v>
      </c>
      <c r="I224" s="24">
        <v>328.18499999999995</v>
      </c>
      <c r="J224" s="24"/>
      <c r="K224" s="24">
        <v>5.05</v>
      </c>
      <c r="L224" s="24">
        <v>5.8</v>
      </c>
      <c r="M224" s="24"/>
      <c r="N224" s="24">
        <v>5.4249999999999998</v>
      </c>
      <c r="O224" s="23">
        <v>0</v>
      </c>
      <c r="P224" s="23">
        <v>6.8965517241379217</v>
      </c>
      <c r="Q224" s="24">
        <v>456.51374999999996</v>
      </c>
    </row>
    <row r="225" spans="1:17">
      <c r="A225" s="168">
        <v>40972</v>
      </c>
      <c r="B225" s="31">
        <v>0.84075</v>
      </c>
      <c r="C225" s="24">
        <v>3.8</v>
      </c>
      <c r="D225" s="24">
        <v>4</v>
      </c>
      <c r="E225" s="24"/>
      <c r="F225" s="24">
        <v>3.9</v>
      </c>
      <c r="G225" s="23">
        <v>0</v>
      </c>
      <c r="H225" s="23">
        <v>15.555555555555543</v>
      </c>
      <c r="I225" s="24">
        <v>327.89249999999998</v>
      </c>
      <c r="J225" s="24"/>
      <c r="K225" s="24">
        <v>5.05</v>
      </c>
      <c r="L225" s="24">
        <v>5.8</v>
      </c>
      <c r="M225" s="24"/>
      <c r="N225" s="24">
        <v>5.4249999999999998</v>
      </c>
      <c r="O225" s="23">
        <v>0</v>
      </c>
      <c r="P225" s="23">
        <v>10.152284263959402</v>
      </c>
      <c r="Q225" s="24">
        <v>456.10687499999995</v>
      </c>
    </row>
    <row r="226" spans="1:17">
      <c r="A226" s="168">
        <v>40979</v>
      </c>
      <c r="B226" s="31">
        <v>0.83504999999999996</v>
      </c>
      <c r="C226" s="24">
        <v>3.7</v>
      </c>
      <c r="D226" s="24">
        <v>3.9</v>
      </c>
      <c r="E226" s="24"/>
      <c r="F226" s="24">
        <v>3.8</v>
      </c>
      <c r="G226" s="23">
        <v>-2.5641025641025692</v>
      </c>
      <c r="H226" s="23">
        <v>12.592592592592581</v>
      </c>
      <c r="I226" s="24">
        <v>317.31899999999996</v>
      </c>
      <c r="J226" s="24"/>
      <c r="K226" s="24">
        <v>5.05</v>
      </c>
      <c r="L226" s="24">
        <v>5.8</v>
      </c>
      <c r="M226" s="24"/>
      <c r="N226" s="24">
        <v>5.4249999999999998</v>
      </c>
      <c r="O226" s="23">
        <v>0</v>
      </c>
      <c r="P226" s="23">
        <v>10.152284263959402</v>
      </c>
      <c r="Q226" s="24">
        <v>453.01462499999997</v>
      </c>
    </row>
    <row r="227" spans="1:17">
      <c r="A227" s="168">
        <v>40986</v>
      </c>
      <c r="B227" s="31">
        <v>0.83353571428571438</v>
      </c>
      <c r="C227" s="24">
        <v>3.65</v>
      </c>
      <c r="D227" s="24">
        <v>3.85</v>
      </c>
      <c r="E227" s="24"/>
      <c r="F227" s="24">
        <v>3.75</v>
      </c>
      <c r="G227" s="23">
        <v>-1.3157894736842053</v>
      </c>
      <c r="H227" s="23">
        <v>11.111111111111114</v>
      </c>
      <c r="I227" s="24">
        <v>312.57589285714289</v>
      </c>
      <c r="K227" s="24">
        <v>5.05</v>
      </c>
      <c r="L227" s="24">
        <v>5.8</v>
      </c>
      <c r="M227" s="24"/>
      <c r="N227" s="24">
        <v>5.4249999999999998</v>
      </c>
      <c r="O227" s="23">
        <v>0</v>
      </c>
      <c r="P227" s="23">
        <v>10.152284263959402</v>
      </c>
      <c r="Q227" s="24">
        <v>452.19312500000007</v>
      </c>
    </row>
    <row r="228" spans="1:17">
      <c r="A228" s="168">
        <v>40993</v>
      </c>
      <c r="B228" s="31">
        <v>0.83299999999999996</v>
      </c>
      <c r="C228" s="24">
        <v>3.55</v>
      </c>
      <c r="D228" s="24">
        <v>3.75</v>
      </c>
      <c r="E228" s="24"/>
      <c r="F228" s="24">
        <v>3.65</v>
      </c>
      <c r="G228" s="23">
        <v>-2.6666666666666714</v>
      </c>
      <c r="H228" s="23">
        <v>8.1481481481481524</v>
      </c>
      <c r="I228" s="24">
        <v>304.04499999999996</v>
      </c>
      <c r="K228" s="24">
        <v>5.15</v>
      </c>
      <c r="L228" s="24">
        <v>5.9</v>
      </c>
      <c r="M228" s="24"/>
      <c r="N228" s="24">
        <v>5.5250000000000004</v>
      </c>
      <c r="O228" s="23">
        <v>1.8433179723502491</v>
      </c>
      <c r="P228" s="23">
        <v>12.182741116751288</v>
      </c>
      <c r="Q228" s="24">
        <v>460.23250000000007</v>
      </c>
    </row>
    <row r="229" spans="1:17">
      <c r="A229" s="168">
        <v>41000</v>
      </c>
      <c r="B229" s="31">
        <v>0.83571428571428563</v>
      </c>
      <c r="C229" s="24">
        <v>3.45</v>
      </c>
      <c r="D229" s="24">
        <v>3.65</v>
      </c>
      <c r="E229" s="24"/>
      <c r="F229" s="24">
        <v>3.55</v>
      </c>
      <c r="G229" s="23">
        <v>-2.7397260273972535</v>
      </c>
      <c r="H229" s="23">
        <v>5.1851851851851762</v>
      </c>
      <c r="I229" s="24">
        <v>296.67857142857139</v>
      </c>
      <c r="K229" s="24">
        <v>5.15</v>
      </c>
      <c r="L229" s="24">
        <v>5.9</v>
      </c>
      <c r="M229" s="24"/>
      <c r="N229" s="24">
        <v>5.5250000000000004</v>
      </c>
      <c r="O229" s="23">
        <v>0</v>
      </c>
      <c r="P229" s="23">
        <v>12.182741116751288</v>
      </c>
      <c r="Q229" s="24">
        <v>461.73214285714283</v>
      </c>
    </row>
    <row r="230" spans="1:17">
      <c r="A230" s="168">
        <v>41007</v>
      </c>
      <c r="B230" s="31">
        <v>0.82837142857142865</v>
      </c>
      <c r="C230" s="24">
        <v>3.45</v>
      </c>
      <c r="D230" s="24">
        <v>3.65</v>
      </c>
      <c r="E230" s="24"/>
      <c r="F230" s="24">
        <v>3.55</v>
      </c>
      <c r="G230" s="23">
        <v>0</v>
      </c>
      <c r="H230" s="23">
        <v>5.1851851851851762</v>
      </c>
      <c r="I230" s="24">
        <v>294.07185714285714</v>
      </c>
      <c r="K230" s="24">
        <v>5.15</v>
      </c>
      <c r="L230" s="24">
        <v>5.9</v>
      </c>
      <c r="M230" s="24"/>
      <c r="N230" s="24">
        <v>5.5250000000000004</v>
      </c>
      <c r="O230" s="23">
        <v>0</v>
      </c>
      <c r="P230" s="23">
        <v>12.182741116751288</v>
      </c>
      <c r="Q230" s="24">
        <v>457.67521428571439</v>
      </c>
    </row>
    <row r="231" spans="1:17">
      <c r="A231" s="168">
        <v>41014</v>
      </c>
      <c r="B231" s="31">
        <v>0.82507857142857133</v>
      </c>
      <c r="C231" s="24">
        <v>3.45</v>
      </c>
      <c r="D231" s="24">
        <v>3.65</v>
      </c>
      <c r="E231" s="24"/>
      <c r="F231" s="24">
        <v>3.55</v>
      </c>
      <c r="G231" s="23">
        <v>0</v>
      </c>
      <c r="H231" s="23">
        <v>13.599999999999994</v>
      </c>
      <c r="I231" s="24">
        <v>292.90289285714277</v>
      </c>
      <c r="K231" s="24">
        <v>5.15</v>
      </c>
      <c r="L231" s="24">
        <v>5.9</v>
      </c>
      <c r="M231" s="24"/>
      <c r="N231" s="24">
        <v>5.5250000000000004</v>
      </c>
      <c r="O231" s="23">
        <v>0</v>
      </c>
      <c r="P231" s="23">
        <v>8.8669950738916441</v>
      </c>
      <c r="Q231" s="24">
        <v>455.8559107142857</v>
      </c>
    </row>
    <row r="232" spans="1:17">
      <c r="A232" s="168">
        <v>41021</v>
      </c>
      <c r="B232" s="31">
        <v>0.82066428571428562</v>
      </c>
      <c r="C232" s="24">
        <v>3.45</v>
      </c>
      <c r="D232" s="24">
        <v>3.65</v>
      </c>
      <c r="E232" s="24"/>
      <c r="F232" s="24">
        <v>3.55</v>
      </c>
      <c r="G232" s="23">
        <v>0</v>
      </c>
      <c r="H232" s="23">
        <v>13.599999999999994</v>
      </c>
      <c r="I232" s="24">
        <v>291.33582142857136</v>
      </c>
      <c r="K232" s="24">
        <v>5.15</v>
      </c>
      <c r="L232" s="24">
        <v>5.9</v>
      </c>
      <c r="M232" s="24"/>
      <c r="N232" s="24">
        <v>5.5250000000000004</v>
      </c>
      <c r="O232" s="23">
        <v>0</v>
      </c>
      <c r="P232" s="23">
        <v>8.8669950738916441</v>
      </c>
      <c r="Q232" s="24">
        <v>453.41701785714281</v>
      </c>
    </row>
    <row r="233" spans="1:17">
      <c r="A233" s="168">
        <v>41028</v>
      </c>
      <c r="B233" s="31">
        <v>0.81673571428571423</v>
      </c>
      <c r="C233" s="24">
        <v>3.7</v>
      </c>
      <c r="D233" s="24">
        <v>3.95</v>
      </c>
      <c r="E233" s="24"/>
      <c r="F233" s="24">
        <v>3.8250000000000002</v>
      </c>
      <c r="G233" s="23">
        <v>7.7464788732394538</v>
      </c>
      <c r="H233" s="23">
        <v>27.500000000000014</v>
      </c>
      <c r="I233" s="24">
        <v>312.4014107142857</v>
      </c>
      <c r="K233" s="24">
        <v>5.75</v>
      </c>
      <c r="L233" s="24">
        <v>6.3</v>
      </c>
      <c r="M233" s="24"/>
      <c r="N233" s="24">
        <v>6.0250000000000004</v>
      </c>
      <c r="O233" s="23">
        <v>9.0497737556561049</v>
      </c>
      <c r="P233" s="23">
        <v>18.7192118226601</v>
      </c>
      <c r="Q233" s="24">
        <v>492.0832678571428</v>
      </c>
    </row>
    <row r="234" spans="1:17">
      <c r="A234" s="168">
        <v>41035</v>
      </c>
      <c r="B234" s="31">
        <v>0.81262857142857137</v>
      </c>
      <c r="C234" s="24">
        <v>3.45</v>
      </c>
      <c r="D234" s="24">
        <v>3.65</v>
      </c>
      <c r="E234" s="24"/>
      <c r="F234" s="24">
        <v>3.55</v>
      </c>
      <c r="G234" s="23">
        <v>-7.1895424836601336</v>
      </c>
      <c r="H234" s="23">
        <v>18.333333333333329</v>
      </c>
      <c r="I234" s="24">
        <v>288.48314285714281</v>
      </c>
      <c r="K234" s="24">
        <v>5.15</v>
      </c>
      <c r="L234" s="24">
        <v>5.9</v>
      </c>
      <c r="M234" s="24"/>
      <c r="N234" s="24">
        <v>5.5250000000000004</v>
      </c>
      <c r="O234" s="23">
        <v>-8.2987551867219906</v>
      </c>
      <c r="P234" s="23">
        <v>8.8669950738916441</v>
      </c>
      <c r="Q234" s="24">
        <v>448.97728571428576</v>
      </c>
    </row>
    <row r="235" spans="1:17">
      <c r="A235" s="168">
        <v>41042</v>
      </c>
      <c r="B235" s="31">
        <v>0.80546000000000006</v>
      </c>
      <c r="C235" s="24">
        <v>3.35</v>
      </c>
      <c r="D235" s="24">
        <v>3.55</v>
      </c>
      <c r="E235" s="24"/>
      <c r="F235" s="24">
        <v>3.45</v>
      </c>
      <c r="G235" s="23">
        <v>-2.8169014084506898</v>
      </c>
      <c r="H235" s="23">
        <v>15.000000000000014</v>
      </c>
      <c r="I235" s="24">
        <v>277.88370000000003</v>
      </c>
      <c r="K235" s="24">
        <v>5.15</v>
      </c>
      <c r="L235" s="24">
        <v>5.9</v>
      </c>
      <c r="M235" s="24"/>
      <c r="N235" s="24">
        <v>5.5250000000000004</v>
      </c>
      <c r="O235" s="23">
        <v>0</v>
      </c>
      <c r="P235" s="23">
        <v>8.8669950738916441</v>
      </c>
      <c r="Q235" s="24">
        <v>445.01665000000008</v>
      </c>
    </row>
    <row r="236" spans="1:17">
      <c r="A236" s="168">
        <v>41049</v>
      </c>
      <c r="B236" s="31">
        <v>0.8016928571428571</v>
      </c>
      <c r="C236" s="24">
        <v>3.35</v>
      </c>
      <c r="D236" s="24">
        <v>3.55</v>
      </c>
      <c r="E236" s="24"/>
      <c r="F236" s="24">
        <v>3.45</v>
      </c>
      <c r="G236" s="23">
        <v>0</v>
      </c>
      <c r="H236" s="23">
        <v>21.052631578947384</v>
      </c>
      <c r="I236" s="24">
        <v>276.58403571428568</v>
      </c>
      <c r="K236" s="24">
        <v>5.15</v>
      </c>
      <c r="L236" s="24">
        <v>5.9</v>
      </c>
      <c r="M236" s="24"/>
      <c r="N236" s="24">
        <v>5.5250000000000004</v>
      </c>
      <c r="O236" s="23">
        <v>0</v>
      </c>
      <c r="P236" s="23">
        <v>5.2380952380952408</v>
      </c>
      <c r="Q236" s="24">
        <v>442.93530357142856</v>
      </c>
    </row>
    <row r="237" spans="1:17">
      <c r="A237" s="168">
        <v>41056</v>
      </c>
      <c r="B237" s="31">
        <v>0.80376428571428582</v>
      </c>
      <c r="C237" s="24">
        <v>3.25</v>
      </c>
      <c r="D237" s="24">
        <v>3.45</v>
      </c>
      <c r="E237" s="24"/>
      <c r="F237" s="24">
        <v>3.35</v>
      </c>
      <c r="G237" s="23">
        <v>-2.8985507246376869</v>
      </c>
      <c r="H237" s="23">
        <v>21.818181818181827</v>
      </c>
      <c r="I237" s="24">
        <v>269.26103571428575</v>
      </c>
      <c r="K237" s="24">
        <v>5.15</v>
      </c>
      <c r="L237" s="24">
        <v>5.9</v>
      </c>
      <c r="M237" s="24"/>
      <c r="N237" s="24">
        <v>5.5250000000000004</v>
      </c>
      <c r="O237" s="23">
        <v>0</v>
      </c>
      <c r="P237" s="23">
        <v>5.2380952380952408</v>
      </c>
      <c r="Q237" s="24">
        <v>444.07976785714294</v>
      </c>
    </row>
    <row r="238" spans="1:17">
      <c r="A238" s="168">
        <v>41063</v>
      </c>
      <c r="B238" s="31">
        <v>0.80106428571428556</v>
      </c>
      <c r="C238" s="24">
        <v>3.25</v>
      </c>
      <c r="D238" s="24">
        <v>3.45</v>
      </c>
      <c r="E238" s="24"/>
      <c r="F238" s="24">
        <v>3.35</v>
      </c>
      <c r="G238" s="23">
        <v>0</v>
      </c>
      <c r="H238" s="23">
        <v>21.818181818181827</v>
      </c>
      <c r="I238" s="24">
        <v>268.35653571428566</v>
      </c>
      <c r="K238" s="24">
        <v>5.25</v>
      </c>
      <c r="L238" s="24">
        <v>6</v>
      </c>
      <c r="M238" s="24"/>
      <c r="N238" s="24">
        <v>5.625</v>
      </c>
      <c r="O238" s="23">
        <v>1.8099547511312153</v>
      </c>
      <c r="P238" s="23">
        <v>7.1428571428571388</v>
      </c>
      <c r="Q238" s="24">
        <v>450.59866071428559</v>
      </c>
    </row>
    <row r="239" spans="1:17">
      <c r="A239" s="168">
        <v>41070</v>
      </c>
      <c r="B239" s="31">
        <v>0.80775714285714284</v>
      </c>
      <c r="C239" s="24">
        <v>3.25</v>
      </c>
      <c r="D239" s="24">
        <v>3.45</v>
      </c>
      <c r="E239" s="24"/>
      <c r="F239" s="24">
        <v>3.35</v>
      </c>
      <c r="G239" s="23">
        <v>0</v>
      </c>
      <c r="H239" s="23">
        <v>21.818181818181827</v>
      </c>
      <c r="I239" s="24">
        <v>270.59864285714286</v>
      </c>
      <c r="K239" s="24">
        <v>5.25</v>
      </c>
      <c r="L239" s="24">
        <v>6</v>
      </c>
      <c r="M239" s="24"/>
      <c r="N239" s="24">
        <v>5.625</v>
      </c>
      <c r="O239" s="23">
        <v>0</v>
      </c>
      <c r="P239" s="23">
        <v>7.1428571428571388</v>
      </c>
      <c r="Q239" s="24">
        <v>454.36339285714286</v>
      </c>
    </row>
    <row r="240" spans="1:17">
      <c r="A240" s="168">
        <v>41077</v>
      </c>
      <c r="B240" s="31">
        <v>0.8083999999999999</v>
      </c>
      <c r="C240" s="24">
        <v>3.25</v>
      </c>
      <c r="D240" s="24">
        <v>3.45</v>
      </c>
      <c r="E240" s="24"/>
      <c r="F240" s="24">
        <v>3.35</v>
      </c>
      <c r="G240" s="23">
        <v>0</v>
      </c>
      <c r="H240" s="23">
        <v>21.818181818181827</v>
      </c>
      <c r="I240" s="24">
        <v>270.81399999999996</v>
      </c>
      <c r="K240" s="24">
        <v>5.25</v>
      </c>
      <c r="L240" s="24">
        <v>6</v>
      </c>
      <c r="M240" s="24"/>
      <c r="N240" s="24">
        <v>5.625</v>
      </c>
      <c r="O240" s="23">
        <v>0</v>
      </c>
      <c r="P240" s="23">
        <v>7.1428571428571388</v>
      </c>
      <c r="Q240" s="24">
        <v>454.72499999999991</v>
      </c>
    </row>
    <row r="241" spans="1:17">
      <c r="A241" s="168">
        <v>41084</v>
      </c>
      <c r="B241" s="31">
        <v>0.80635000000000001</v>
      </c>
      <c r="C241" s="24">
        <v>3.25</v>
      </c>
      <c r="D241" s="24">
        <v>3.45</v>
      </c>
      <c r="E241" s="24"/>
      <c r="F241" s="24">
        <v>3.35</v>
      </c>
      <c r="G241" s="23">
        <v>0</v>
      </c>
      <c r="H241" s="23">
        <v>21.818181818181827</v>
      </c>
      <c r="I241" s="24">
        <v>270.12725</v>
      </c>
      <c r="K241" s="24">
        <v>5.25</v>
      </c>
      <c r="L241" s="24">
        <v>6</v>
      </c>
      <c r="M241" s="24"/>
      <c r="N241" s="24">
        <v>5.625</v>
      </c>
      <c r="O241" s="23">
        <v>0</v>
      </c>
      <c r="P241" s="23">
        <v>7.1428571428571388</v>
      </c>
      <c r="Q241" s="24">
        <v>453.57187499999998</v>
      </c>
    </row>
    <row r="242" spans="1:17">
      <c r="A242" s="168">
        <v>41091</v>
      </c>
      <c r="B242" s="31">
        <v>0.80271428571428571</v>
      </c>
      <c r="C242" s="24">
        <v>3.05</v>
      </c>
      <c r="D242" s="24">
        <v>3.25</v>
      </c>
      <c r="E242" s="24"/>
      <c r="F242" s="24">
        <v>3.15</v>
      </c>
      <c r="G242" s="23">
        <v>-5.9701492537313499</v>
      </c>
      <c r="H242" s="23">
        <v>14.545454545454547</v>
      </c>
      <c r="I242" s="24">
        <v>252.85500000000002</v>
      </c>
      <c r="K242" s="24">
        <v>5.25</v>
      </c>
      <c r="L242" s="24">
        <v>6</v>
      </c>
      <c r="M242" s="24"/>
      <c r="N242" s="24">
        <v>5.625</v>
      </c>
      <c r="O242" s="23">
        <v>0</v>
      </c>
      <c r="P242" s="23">
        <v>7.1428571428571388</v>
      </c>
      <c r="Q242" s="24">
        <v>451.52678571428567</v>
      </c>
    </row>
    <row r="243" spans="1:17">
      <c r="A243" s="168">
        <v>41098</v>
      </c>
      <c r="B243" s="31">
        <v>0.80117857142857141</v>
      </c>
      <c r="C243" s="24">
        <v>3.05</v>
      </c>
      <c r="D243" s="24">
        <v>3.25</v>
      </c>
      <c r="E243" s="24"/>
      <c r="F243" s="24">
        <v>3.15</v>
      </c>
      <c r="G243" s="23">
        <v>0</v>
      </c>
      <c r="H243" s="23">
        <v>14.545454545454547</v>
      </c>
      <c r="I243" s="24">
        <v>252.37124999999997</v>
      </c>
      <c r="K243" s="24">
        <v>5.25</v>
      </c>
      <c r="L243" s="24">
        <v>6</v>
      </c>
      <c r="M243" s="24"/>
      <c r="N243" s="24">
        <v>5.625</v>
      </c>
      <c r="O243" s="23">
        <v>0</v>
      </c>
      <c r="P243" s="23">
        <v>7.1428571428571388</v>
      </c>
      <c r="Q243" s="24">
        <v>450.66294642857139</v>
      </c>
    </row>
    <row r="244" spans="1:17">
      <c r="A244" s="168">
        <v>41105</v>
      </c>
      <c r="B244" s="31">
        <v>0.79056428571428561</v>
      </c>
      <c r="C244" s="24">
        <v>3.05</v>
      </c>
      <c r="D244" s="24">
        <v>3.25</v>
      </c>
      <c r="E244" s="24"/>
      <c r="F244" s="24">
        <v>3.15</v>
      </c>
      <c r="G244" s="23">
        <v>0</v>
      </c>
      <c r="H244" s="23">
        <v>18.867924528301856</v>
      </c>
      <c r="I244" s="24">
        <v>249.02774999999994</v>
      </c>
      <c r="K244" s="24">
        <v>5.25</v>
      </c>
      <c r="L244" s="24">
        <v>6</v>
      </c>
      <c r="M244" s="24"/>
      <c r="N244" s="24">
        <v>5.625</v>
      </c>
      <c r="O244" s="23">
        <v>0</v>
      </c>
      <c r="P244" s="23">
        <v>7.1428571428571388</v>
      </c>
      <c r="Q244" s="24">
        <v>444.69241071428564</v>
      </c>
    </row>
    <row r="245" spans="1:17">
      <c r="A245" s="168">
        <v>41112</v>
      </c>
      <c r="B245" s="31">
        <v>0.78310714285714289</v>
      </c>
      <c r="C245" s="24">
        <v>3.05</v>
      </c>
      <c r="D245" s="24">
        <v>3.25</v>
      </c>
      <c r="E245" s="24"/>
      <c r="F245" s="24">
        <v>3.15</v>
      </c>
      <c r="G245" s="23">
        <v>0</v>
      </c>
      <c r="H245" s="23">
        <v>18.867924528301856</v>
      </c>
      <c r="I245" s="24">
        <v>246.67875000000001</v>
      </c>
      <c r="K245" s="24">
        <v>5.25</v>
      </c>
      <c r="L245" s="24">
        <v>6</v>
      </c>
      <c r="M245" s="24"/>
      <c r="N245" s="24">
        <v>5.625</v>
      </c>
      <c r="O245" s="23">
        <v>0</v>
      </c>
      <c r="P245" s="23">
        <v>7.1428571428571388</v>
      </c>
      <c r="Q245" s="24">
        <v>440.49776785714289</v>
      </c>
    </row>
    <row r="246" spans="1:17">
      <c r="A246" s="168">
        <v>41119</v>
      </c>
      <c r="B246" s="31">
        <v>0.7812214285714284</v>
      </c>
      <c r="C246" s="24">
        <v>3.05</v>
      </c>
      <c r="D246" s="24">
        <v>3.25</v>
      </c>
      <c r="E246" s="24"/>
      <c r="F246" s="24">
        <v>3.15</v>
      </c>
      <c r="G246" s="23">
        <v>0</v>
      </c>
      <c r="H246" s="23">
        <v>18.867924528301856</v>
      </c>
      <c r="I246" s="24">
        <v>246.08474999999993</v>
      </c>
      <c r="K246" s="24">
        <v>5.25</v>
      </c>
      <c r="L246" s="24">
        <v>6</v>
      </c>
      <c r="M246" s="24"/>
      <c r="N246" s="24">
        <v>5.625</v>
      </c>
      <c r="O246" s="23">
        <v>0</v>
      </c>
      <c r="P246" s="23">
        <v>7.1428571428571388</v>
      </c>
      <c r="Q246" s="24">
        <v>439.43705357142846</v>
      </c>
    </row>
    <row r="247" spans="1:17">
      <c r="A247" s="168">
        <v>41126</v>
      </c>
      <c r="B247" s="31">
        <v>0.78565000000000007</v>
      </c>
      <c r="C247" s="24">
        <v>3.05</v>
      </c>
      <c r="D247" s="24">
        <v>3.25</v>
      </c>
      <c r="E247" s="24"/>
      <c r="F247" s="24">
        <v>3.15</v>
      </c>
      <c r="G247" s="23">
        <v>0</v>
      </c>
      <c r="H247" s="23">
        <v>18.867924528301856</v>
      </c>
      <c r="I247" s="24">
        <v>247.47975000000002</v>
      </c>
      <c r="K247" s="24">
        <v>5.25</v>
      </c>
      <c r="L247" s="24">
        <v>6</v>
      </c>
      <c r="M247" s="24"/>
      <c r="N247" s="24">
        <v>5.625</v>
      </c>
      <c r="O247" s="23">
        <v>0</v>
      </c>
      <c r="P247" s="23">
        <v>7.1428571428571388</v>
      </c>
      <c r="Q247" s="24">
        <v>441.92812500000002</v>
      </c>
    </row>
    <row r="248" spans="1:17">
      <c r="A248" s="168">
        <v>41133</v>
      </c>
      <c r="B248" s="31">
        <v>0.78913571428571427</v>
      </c>
      <c r="C248" s="24">
        <v>3.05</v>
      </c>
      <c r="D248" s="24">
        <v>3.25</v>
      </c>
      <c r="E248" s="24"/>
      <c r="F248" s="24">
        <v>3.15</v>
      </c>
      <c r="G248" s="24">
        <v>0</v>
      </c>
      <c r="H248" s="24">
        <v>18.867924528301856</v>
      </c>
      <c r="I248" s="24">
        <v>248.57774999999998</v>
      </c>
      <c r="J248" s="24"/>
      <c r="K248" s="24">
        <v>5.25</v>
      </c>
      <c r="L248" s="24">
        <v>6</v>
      </c>
      <c r="M248" s="24"/>
      <c r="N248" s="24">
        <v>5.625</v>
      </c>
      <c r="O248" s="24">
        <v>0</v>
      </c>
      <c r="P248" s="24">
        <v>7.1428571428571388</v>
      </c>
      <c r="Q248" s="24">
        <v>443.88883928571425</v>
      </c>
    </row>
    <row r="249" spans="1:17">
      <c r="A249" s="168">
        <v>41140</v>
      </c>
      <c r="B249" s="31">
        <v>0.78472857142857144</v>
      </c>
      <c r="C249" s="24">
        <v>3.05</v>
      </c>
      <c r="D249" s="24">
        <v>3.25</v>
      </c>
      <c r="E249" s="24"/>
      <c r="F249" s="24">
        <v>3.15</v>
      </c>
      <c r="G249" s="24">
        <v>0</v>
      </c>
      <c r="H249" s="24">
        <v>18.867924528301856</v>
      </c>
      <c r="I249" s="24">
        <v>247.18950000000001</v>
      </c>
      <c r="J249" s="24"/>
      <c r="K249" s="24">
        <v>5.25</v>
      </c>
      <c r="L249" s="24">
        <v>6</v>
      </c>
      <c r="M249" s="24"/>
      <c r="N249" s="24">
        <v>5.625</v>
      </c>
      <c r="O249" s="24">
        <v>0</v>
      </c>
      <c r="P249" s="24">
        <v>7.1428571428571388</v>
      </c>
      <c r="Q249" s="24">
        <v>441.40982142857143</v>
      </c>
    </row>
    <row r="250" spans="1:17">
      <c r="A250" s="168">
        <v>41147</v>
      </c>
      <c r="B250" s="31">
        <v>0.78780000000000006</v>
      </c>
      <c r="C250" s="24">
        <v>3.05</v>
      </c>
      <c r="D250" s="24">
        <v>3.25</v>
      </c>
      <c r="E250" s="24"/>
      <c r="F250" s="24">
        <v>3.15</v>
      </c>
      <c r="G250" s="24">
        <v>0</v>
      </c>
      <c r="H250" s="24">
        <v>18.867924528301856</v>
      </c>
      <c r="I250" s="24">
        <v>248.15700000000001</v>
      </c>
      <c r="J250" s="24"/>
      <c r="K250" s="24">
        <v>5.25</v>
      </c>
      <c r="L250" s="24">
        <v>6</v>
      </c>
      <c r="M250" s="24"/>
      <c r="N250" s="24">
        <v>5.625</v>
      </c>
      <c r="O250" s="24">
        <v>0</v>
      </c>
      <c r="P250" s="24">
        <v>7.1428571428571388</v>
      </c>
      <c r="Q250" s="24">
        <v>443.13749999999999</v>
      </c>
    </row>
    <row r="251" spans="1:17">
      <c r="A251" s="168">
        <v>41154</v>
      </c>
      <c r="B251" s="31">
        <v>0.79287714285714284</v>
      </c>
      <c r="C251" s="24">
        <v>3.05</v>
      </c>
      <c r="D251" s="24">
        <v>3.25</v>
      </c>
      <c r="E251" s="24"/>
      <c r="F251" s="24">
        <v>3.15</v>
      </c>
      <c r="G251" s="24">
        <v>0</v>
      </c>
      <c r="H251" s="24">
        <v>12.5</v>
      </c>
      <c r="I251" s="24">
        <v>249.75630000000001</v>
      </c>
      <c r="J251" s="24"/>
      <c r="K251" s="24">
        <v>5.25</v>
      </c>
      <c r="L251" s="24">
        <v>6</v>
      </c>
      <c r="M251" s="24"/>
      <c r="N251" s="24">
        <v>5.625</v>
      </c>
      <c r="O251" s="24">
        <v>0</v>
      </c>
      <c r="P251" s="24">
        <v>-0.44247787610621003</v>
      </c>
      <c r="Q251" s="24">
        <v>445.99339285714279</v>
      </c>
    </row>
    <row r="252" spans="1:17">
      <c r="A252" s="168">
        <v>41161</v>
      </c>
      <c r="B252" s="31">
        <v>0.79369999999999996</v>
      </c>
      <c r="C252" s="24">
        <v>3.2</v>
      </c>
      <c r="D252" s="24">
        <v>3.4</v>
      </c>
      <c r="E252" s="24"/>
      <c r="F252" s="24">
        <v>3.3</v>
      </c>
      <c r="G252" s="24">
        <v>4.7619047619047734</v>
      </c>
      <c r="H252" s="24">
        <v>8.1967213114754145</v>
      </c>
      <c r="I252" s="24">
        <v>261.92099999999999</v>
      </c>
      <c r="J252" s="24"/>
      <c r="K252" s="24">
        <v>5.65</v>
      </c>
      <c r="L252" s="24">
        <v>6.4</v>
      </c>
      <c r="M252" s="24"/>
      <c r="N252" s="24">
        <v>6.0250000000000004</v>
      </c>
      <c r="O252" s="24">
        <v>7.1111111111111143</v>
      </c>
      <c r="P252" s="24">
        <v>6.6371681415929231</v>
      </c>
      <c r="Q252" s="24">
        <v>478.20425</v>
      </c>
    </row>
    <row r="253" spans="1:17">
      <c r="A253" s="168">
        <v>41168</v>
      </c>
      <c r="B253" s="31">
        <v>0.80175000000000007</v>
      </c>
      <c r="C253" s="24">
        <v>3.2</v>
      </c>
      <c r="D253" s="24">
        <v>3.4</v>
      </c>
      <c r="E253" s="24"/>
      <c r="F253" s="24">
        <v>3.3</v>
      </c>
      <c r="G253" s="24">
        <v>0</v>
      </c>
      <c r="H253" s="24">
        <v>8.1967213114754145</v>
      </c>
      <c r="I253" s="24">
        <v>264.57749999999999</v>
      </c>
      <c r="J253" s="24"/>
      <c r="K253" s="24">
        <v>5.65</v>
      </c>
      <c r="L253" s="24">
        <v>6.4</v>
      </c>
      <c r="M253" s="24"/>
      <c r="N253" s="24">
        <v>6.0250000000000004</v>
      </c>
      <c r="O253" s="24">
        <v>0</v>
      </c>
      <c r="P253" s="24">
        <v>6.6371681415929231</v>
      </c>
      <c r="Q253" s="24">
        <v>483.05437500000005</v>
      </c>
    </row>
    <row r="254" spans="1:17">
      <c r="A254" s="168">
        <v>41175</v>
      </c>
      <c r="B254" s="31">
        <v>0.80259571428571441</v>
      </c>
      <c r="C254" s="24">
        <v>3.2</v>
      </c>
      <c r="D254" s="24">
        <v>3.4</v>
      </c>
      <c r="E254" s="24"/>
      <c r="F254" s="24">
        <v>3.3</v>
      </c>
      <c r="G254" s="24">
        <v>0</v>
      </c>
      <c r="H254" s="24">
        <v>8.1967213114754145</v>
      </c>
      <c r="I254" s="24">
        <v>264.85658571428576</v>
      </c>
      <c r="J254" s="24"/>
      <c r="K254" s="24">
        <v>5.65</v>
      </c>
      <c r="L254" s="24">
        <v>6.4</v>
      </c>
      <c r="M254" s="24"/>
      <c r="N254" s="24">
        <v>6.0250000000000004</v>
      </c>
      <c r="O254" s="24">
        <v>0</v>
      </c>
      <c r="P254" s="24">
        <v>6.6371681415929231</v>
      </c>
      <c r="Q254" s="24">
        <v>483.56391785714294</v>
      </c>
    </row>
    <row r="255" spans="1:17">
      <c r="A255" s="168">
        <v>41182</v>
      </c>
      <c r="B255" s="31">
        <v>0.79670000000000007</v>
      </c>
      <c r="C255" s="24">
        <v>3.25</v>
      </c>
      <c r="D255" s="24">
        <v>3.45</v>
      </c>
      <c r="E255" s="24"/>
      <c r="F255" s="24">
        <v>3.35</v>
      </c>
      <c r="G255" s="24">
        <v>1.5151515151515156</v>
      </c>
      <c r="H255" s="24">
        <v>9.8360655737704974</v>
      </c>
      <c r="I255" s="24">
        <v>266.89450000000005</v>
      </c>
      <c r="J255" s="24"/>
      <c r="K255" s="24">
        <v>5.65</v>
      </c>
      <c r="L255" s="24">
        <v>6.4</v>
      </c>
      <c r="M255" s="24"/>
      <c r="N255" s="24">
        <v>6.0250000000000004</v>
      </c>
      <c r="O255" s="24">
        <v>0</v>
      </c>
      <c r="P255" s="24">
        <v>6.6371681415929231</v>
      </c>
      <c r="Q255" s="24">
        <v>480.01175000000006</v>
      </c>
    </row>
    <row r="256" spans="1:17">
      <c r="A256" s="168">
        <v>41189</v>
      </c>
      <c r="B256" s="31">
        <v>0.80117857142857152</v>
      </c>
      <c r="C256" s="24">
        <v>3.35</v>
      </c>
      <c r="D256" s="24">
        <v>3.55</v>
      </c>
      <c r="E256" s="24"/>
      <c r="F256" s="24">
        <v>3.45</v>
      </c>
      <c r="G256" s="24">
        <v>2.985074626865682</v>
      </c>
      <c r="H256" s="24">
        <v>9.5238095238095184</v>
      </c>
      <c r="I256" s="24">
        <v>276.40660714285718</v>
      </c>
      <c r="J256" s="24"/>
      <c r="K256" s="24">
        <v>5.55</v>
      </c>
      <c r="L256" s="24">
        <v>6.3</v>
      </c>
      <c r="M256" s="24"/>
      <c r="N256" s="24">
        <v>5.9249999999999998</v>
      </c>
      <c r="O256" s="24">
        <v>-1.6597510373444067</v>
      </c>
      <c r="P256" s="24">
        <v>4.8672566371681398</v>
      </c>
      <c r="Q256" s="24">
        <v>474.6983035714286</v>
      </c>
    </row>
    <row r="257" spans="1:17">
      <c r="A257" s="168">
        <v>41196</v>
      </c>
      <c r="B257" s="31">
        <v>0.8061071428571428</v>
      </c>
      <c r="C257" s="24">
        <v>3.35</v>
      </c>
      <c r="D257" s="24">
        <v>3.55</v>
      </c>
      <c r="E257" s="24"/>
      <c r="F257" s="24">
        <v>3.45</v>
      </c>
      <c r="G257" s="24">
        <v>0</v>
      </c>
      <c r="H257" s="24">
        <v>9.5238095238095184</v>
      </c>
      <c r="I257" s="24">
        <v>278.10696428571424</v>
      </c>
      <c r="J257" s="24"/>
      <c r="K257" s="24">
        <v>5.55</v>
      </c>
      <c r="L257" s="24">
        <v>6.3</v>
      </c>
      <c r="M257" s="24"/>
      <c r="N257" s="24">
        <v>5.9249999999999998</v>
      </c>
      <c r="O257" s="24">
        <v>0</v>
      </c>
      <c r="P257" s="24">
        <v>4.8672566371681398</v>
      </c>
      <c r="Q257" s="24">
        <v>477.61848214285709</v>
      </c>
    </row>
    <row r="258" spans="1:17">
      <c r="A258" s="168">
        <v>41203</v>
      </c>
      <c r="B258" s="31">
        <v>0.81036428571428576</v>
      </c>
      <c r="C258" s="24">
        <v>3.35</v>
      </c>
      <c r="D258" s="24">
        <v>3.55</v>
      </c>
      <c r="E258" s="24"/>
      <c r="F258" s="24">
        <v>3.45</v>
      </c>
      <c r="G258" s="24">
        <v>0</v>
      </c>
      <c r="H258" s="24">
        <v>9.5238095238095184</v>
      </c>
      <c r="I258" s="24">
        <v>279.57567857142863</v>
      </c>
      <c r="J258" s="24"/>
      <c r="K258" s="24">
        <v>5.55</v>
      </c>
      <c r="L258" s="24">
        <v>6.3</v>
      </c>
      <c r="M258" s="24"/>
      <c r="N258" s="24">
        <v>5.9249999999999998</v>
      </c>
      <c r="O258" s="24">
        <v>0</v>
      </c>
      <c r="P258" s="24">
        <v>4.8672566371681398</v>
      </c>
      <c r="Q258" s="24">
        <v>480.14083928571426</v>
      </c>
    </row>
    <row r="259" spans="1:17">
      <c r="A259" s="168">
        <v>41210</v>
      </c>
      <c r="B259" s="31">
        <v>0.80807142857142844</v>
      </c>
      <c r="C259" s="24">
        <v>3.35</v>
      </c>
      <c r="D259" s="24">
        <v>3.55</v>
      </c>
      <c r="E259" s="24"/>
      <c r="F259" s="24">
        <v>3.45</v>
      </c>
      <c r="G259" s="24">
        <v>0</v>
      </c>
      <c r="H259" s="24">
        <v>9.5238095238095184</v>
      </c>
      <c r="I259" s="24">
        <v>278.78464285714284</v>
      </c>
      <c r="J259" s="24"/>
      <c r="K259" s="24">
        <v>5.55</v>
      </c>
      <c r="L259" s="24">
        <v>6.3</v>
      </c>
      <c r="M259" s="24"/>
      <c r="N259" s="24">
        <v>5.9249999999999998</v>
      </c>
      <c r="O259" s="24">
        <v>0</v>
      </c>
      <c r="P259" s="24">
        <v>4.8672566371681398</v>
      </c>
      <c r="Q259" s="24">
        <v>478.78232142857132</v>
      </c>
    </row>
    <row r="260" spans="1:17">
      <c r="A260" s="168">
        <v>41217</v>
      </c>
      <c r="B260" s="31">
        <v>0.80353571428571413</v>
      </c>
      <c r="C260" s="24">
        <v>3.5</v>
      </c>
      <c r="D260" s="24">
        <v>3.7</v>
      </c>
      <c r="E260" s="24"/>
      <c r="F260" s="24">
        <v>3.6</v>
      </c>
      <c r="G260" s="24">
        <v>4.3478260869565162</v>
      </c>
      <c r="H260" s="24">
        <v>14.285714285714278</v>
      </c>
      <c r="I260" s="24">
        <v>289.27285714285711</v>
      </c>
      <c r="J260" s="24"/>
      <c r="K260" s="24">
        <v>5.35</v>
      </c>
      <c r="L260" s="24">
        <v>6.1</v>
      </c>
      <c r="M260" s="24"/>
      <c r="N260" s="24">
        <v>5.7249999999999996</v>
      </c>
      <c r="O260" s="24">
        <v>-3.3755274261603461</v>
      </c>
      <c r="P260" s="24">
        <v>1.3274336283185733</v>
      </c>
      <c r="Q260" s="24">
        <v>460.02419642857132</v>
      </c>
    </row>
    <row r="261" spans="1:17">
      <c r="A261" s="168">
        <v>41224</v>
      </c>
      <c r="B261" s="31">
        <v>0.79884285714285708</v>
      </c>
      <c r="C261" s="24">
        <v>3.5</v>
      </c>
      <c r="D261" s="24">
        <v>3.7</v>
      </c>
      <c r="E261" s="24"/>
      <c r="F261" s="24">
        <v>3.6</v>
      </c>
      <c r="G261" s="24">
        <v>0</v>
      </c>
      <c r="H261" s="24">
        <v>2.8571428571428754</v>
      </c>
      <c r="I261" s="24">
        <v>287.58342857142856</v>
      </c>
      <c r="J261" s="24"/>
      <c r="K261" s="24">
        <v>5.35</v>
      </c>
      <c r="L261" s="24">
        <v>6.1</v>
      </c>
      <c r="M261" s="24"/>
      <c r="N261" s="24">
        <v>5.7249999999999996</v>
      </c>
      <c r="O261" s="24">
        <v>0</v>
      </c>
      <c r="P261" s="24">
        <v>3.6199095022624306</v>
      </c>
      <c r="Q261" s="24">
        <v>457.33753571428559</v>
      </c>
    </row>
    <row r="262" spans="1:17">
      <c r="A262" s="168">
        <v>41231</v>
      </c>
      <c r="B262" s="31">
        <v>0.80169285714285721</v>
      </c>
      <c r="C262" s="24">
        <v>3.5</v>
      </c>
      <c r="D262" s="24">
        <v>3.7</v>
      </c>
      <c r="E262" s="24"/>
      <c r="F262" s="24">
        <v>3.6</v>
      </c>
      <c r="G262" s="24">
        <v>0</v>
      </c>
      <c r="H262" s="24">
        <v>-2.7027027027027088</v>
      </c>
      <c r="I262" s="24">
        <v>288.60942857142857</v>
      </c>
      <c r="J262" s="24"/>
      <c r="K262" s="24">
        <v>5.35</v>
      </c>
      <c r="L262" s="24">
        <v>6.1</v>
      </c>
      <c r="M262" s="24"/>
      <c r="N262" s="24">
        <v>5.7249999999999996</v>
      </c>
      <c r="O262" s="24">
        <v>0</v>
      </c>
      <c r="P262" s="24">
        <v>5.5299539170506904</v>
      </c>
      <c r="Q262" s="24">
        <v>458.96916071428569</v>
      </c>
    </row>
    <row r="263" spans="1:17">
      <c r="A263" s="168">
        <v>41238</v>
      </c>
      <c r="B263" s="31">
        <v>0.80598571428571442</v>
      </c>
      <c r="C263" s="24">
        <v>3.65</v>
      </c>
      <c r="D263" s="24">
        <v>3.85</v>
      </c>
      <c r="E263" s="24"/>
      <c r="F263" s="24">
        <v>3.75</v>
      </c>
      <c r="G263" s="24">
        <v>4.1666666666666714</v>
      </c>
      <c r="H263" s="24">
        <v>1.3513513513513402</v>
      </c>
      <c r="I263" s="24">
        <v>302.24464285714288</v>
      </c>
      <c r="J263" s="24"/>
      <c r="K263" s="24">
        <v>5.0999999999999996</v>
      </c>
      <c r="L263" s="24">
        <v>5.85</v>
      </c>
      <c r="M263" s="24"/>
      <c r="N263" s="24">
        <v>5.4749999999999996</v>
      </c>
      <c r="O263" s="24">
        <v>-4.3668122270742344</v>
      </c>
      <c r="P263" s="24">
        <v>0.92165898617511743</v>
      </c>
      <c r="Q263" s="24">
        <v>441.27717857142858</v>
      </c>
    </row>
    <row r="264" spans="1:17">
      <c r="A264" s="168">
        <v>41245</v>
      </c>
      <c r="B264" s="31">
        <v>0.80959285714285734</v>
      </c>
      <c r="C264" s="24">
        <v>3.65</v>
      </c>
      <c r="D264" s="24">
        <v>4.05</v>
      </c>
      <c r="E264" s="24"/>
      <c r="F264" s="24">
        <v>3.8499999999999996</v>
      </c>
      <c r="G264" s="24">
        <v>2.6666666666666572</v>
      </c>
      <c r="H264" s="24">
        <v>7.6923076923076934</v>
      </c>
      <c r="I264" s="24">
        <v>311.69325000000003</v>
      </c>
      <c r="J264" s="24"/>
      <c r="K264" s="24">
        <v>4.9000000000000004</v>
      </c>
      <c r="L264" s="24">
        <v>5.65</v>
      </c>
      <c r="M264" s="24"/>
      <c r="N264" s="24">
        <v>5.2750000000000004</v>
      </c>
      <c r="O264" s="24">
        <v>-3.6529680365296713</v>
      </c>
      <c r="P264" s="24">
        <v>-0.9389671361502252</v>
      </c>
      <c r="Q264" s="24">
        <v>427.06023214285727</v>
      </c>
    </row>
    <row r="265" spans="1:17">
      <c r="A265" s="168">
        <v>41252</v>
      </c>
      <c r="B265" s="31">
        <v>0.81009285714285717</v>
      </c>
      <c r="C265" s="24">
        <v>3.65</v>
      </c>
      <c r="D265" s="24">
        <v>4.05</v>
      </c>
      <c r="E265" s="24"/>
      <c r="F265" s="24">
        <v>3.8499999999999996</v>
      </c>
      <c r="G265" s="24">
        <v>0</v>
      </c>
      <c r="H265" s="24">
        <v>-1.2820512820512846</v>
      </c>
      <c r="I265" s="24">
        <v>311.88574999999997</v>
      </c>
      <c r="J265" s="24"/>
      <c r="K265" s="24">
        <v>4.9000000000000004</v>
      </c>
      <c r="L265" s="24">
        <v>5.65</v>
      </c>
      <c r="M265" s="24"/>
      <c r="N265" s="24">
        <v>5.2750000000000004</v>
      </c>
      <c r="O265" s="24">
        <v>0</v>
      </c>
      <c r="P265" s="24">
        <v>-0.9389671361502252</v>
      </c>
      <c r="Q265" s="24">
        <v>427.32398214285718</v>
      </c>
    </row>
    <row r="266" spans="1:17">
      <c r="A266" s="168">
        <v>41259</v>
      </c>
      <c r="B266" s="31">
        <v>0.80838571428571426</v>
      </c>
      <c r="C266" s="24">
        <v>3.65</v>
      </c>
      <c r="D266" s="24">
        <v>4.05</v>
      </c>
      <c r="E266" s="24"/>
      <c r="F266" s="24">
        <v>3.8499999999999996</v>
      </c>
      <c r="G266" s="24">
        <v>0</v>
      </c>
      <c r="H266" s="24">
        <v>-1.2820512820512846</v>
      </c>
      <c r="I266" s="24">
        <v>311.22849999999994</v>
      </c>
      <c r="J266" s="24"/>
      <c r="K266" s="24">
        <v>4.9000000000000004</v>
      </c>
      <c r="L266" s="24">
        <v>5.65</v>
      </c>
      <c r="M266" s="24"/>
      <c r="N266" s="24">
        <v>5.2750000000000004</v>
      </c>
      <c r="O266" s="24">
        <v>0</v>
      </c>
      <c r="P266" s="24">
        <v>-0.9389671361502252</v>
      </c>
      <c r="Q266" s="24">
        <v>426.42346428571426</v>
      </c>
    </row>
    <row r="267" spans="1:17">
      <c r="A267" s="168">
        <v>41266</v>
      </c>
      <c r="B267" s="31">
        <v>0.81362857142857137</v>
      </c>
      <c r="C267" s="24">
        <v>3.65</v>
      </c>
      <c r="D267" s="24">
        <v>4.05</v>
      </c>
      <c r="E267" s="24"/>
      <c r="F267" s="24">
        <v>3.8499999999999996</v>
      </c>
      <c r="G267" s="24">
        <v>0</v>
      </c>
      <c r="H267" s="24">
        <v>-1.2820512820512846</v>
      </c>
      <c r="I267" s="24">
        <v>313.24699999999996</v>
      </c>
      <c r="J267" s="24"/>
      <c r="K267" s="24">
        <v>4.9000000000000004</v>
      </c>
      <c r="L267" s="24">
        <v>5.65</v>
      </c>
      <c r="M267" s="24"/>
      <c r="N267" s="24">
        <v>5.2750000000000004</v>
      </c>
      <c r="O267" s="24">
        <v>0</v>
      </c>
      <c r="P267" s="24">
        <v>-0.9389671361502252</v>
      </c>
      <c r="Q267" s="24">
        <v>429.18907142857148</v>
      </c>
    </row>
    <row r="268" spans="1:17">
      <c r="A268" s="168">
        <v>41273</v>
      </c>
      <c r="B268" s="31">
        <v>0.81721428571428578</v>
      </c>
      <c r="C268" s="24">
        <v>3.65</v>
      </c>
      <c r="D268" s="24">
        <v>4.05</v>
      </c>
      <c r="E268" s="24"/>
      <c r="F268" s="24">
        <v>3.8499999999999996</v>
      </c>
      <c r="G268" s="24">
        <v>0</v>
      </c>
      <c r="H268" s="24">
        <v>-1.2820512820512846</v>
      </c>
      <c r="I268" s="24">
        <v>314.6275</v>
      </c>
      <c r="J268" s="24"/>
      <c r="K268" s="24">
        <v>4.9000000000000004</v>
      </c>
      <c r="L268" s="24">
        <v>5.65</v>
      </c>
      <c r="M268" s="24"/>
      <c r="N268" s="24">
        <v>5.2750000000000004</v>
      </c>
      <c r="O268" s="24">
        <v>0</v>
      </c>
      <c r="P268" s="24">
        <v>-0.9389671361502252</v>
      </c>
      <c r="Q268" s="24">
        <v>431.08053571428576</v>
      </c>
    </row>
    <row r="269" spans="1:17">
      <c r="A269" s="168">
        <f>A268+7</f>
        <v>41280</v>
      </c>
      <c r="B269" s="31">
        <v>0.81407142857142867</v>
      </c>
      <c r="C269" s="24">
        <v>3.65</v>
      </c>
      <c r="D269" s="24">
        <v>4.05</v>
      </c>
      <c r="E269" s="24"/>
      <c r="F269" s="24">
        <v>3.8499999999999996</v>
      </c>
      <c r="G269" s="24">
        <v>0</v>
      </c>
      <c r="H269" s="24">
        <v>-1.2820512820512846</v>
      </c>
      <c r="I269" s="24">
        <v>313.41750000000002</v>
      </c>
      <c r="J269" s="24"/>
      <c r="K269" s="24">
        <v>4.9000000000000004</v>
      </c>
      <c r="L269" s="24">
        <v>5.65</v>
      </c>
      <c r="M269" s="24"/>
      <c r="N269" s="24">
        <v>5.2750000000000004</v>
      </c>
      <c r="O269" s="24">
        <v>0</v>
      </c>
      <c r="P269" s="24">
        <v>-0.9389671361502252</v>
      </c>
      <c r="Q269" s="24">
        <v>429.42267857142866</v>
      </c>
    </row>
    <row r="270" spans="1:17">
      <c r="A270" s="168">
        <f t="shared" ref="A270:A320" si="2">A269+7</f>
        <v>41287</v>
      </c>
      <c r="B270" s="31">
        <v>0.81673571428571434</v>
      </c>
      <c r="C270" s="24">
        <v>3.65</v>
      </c>
      <c r="D270" s="24">
        <v>4.05</v>
      </c>
      <c r="E270" s="24"/>
      <c r="F270" s="24">
        <v>3.8499999999999996</v>
      </c>
      <c r="G270" s="24">
        <v>0</v>
      </c>
      <c r="H270" s="24">
        <v>-1.2820512820512846</v>
      </c>
      <c r="I270" s="24">
        <v>314.44324999999998</v>
      </c>
      <c r="J270" s="24"/>
      <c r="K270" s="24">
        <v>4.9000000000000004</v>
      </c>
      <c r="L270" s="24">
        <v>5.65</v>
      </c>
      <c r="M270" s="24"/>
      <c r="N270" s="24">
        <v>5.2750000000000004</v>
      </c>
      <c r="O270" s="24">
        <v>0</v>
      </c>
      <c r="P270" s="24">
        <v>-0.9389671361502252</v>
      </c>
      <c r="Q270" s="24">
        <v>430.82808928571438</v>
      </c>
    </row>
    <row r="271" spans="1:17">
      <c r="A271" s="168">
        <f t="shared" si="2"/>
        <v>41294</v>
      </c>
      <c r="B271" s="31">
        <v>0.83189285714285721</v>
      </c>
      <c r="C271" s="24">
        <v>3.9</v>
      </c>
      <c r="D271" s="24">
        <v>4.0999999999999996</v>
      </c>
      <c r="E271" s="24"/>
      <c r="F271" s="24">
        <v>4</v>
      </c>
      <c r="G271" s="24">
        <v>3.8961038961039094</v>
      </c>
      <c r="H271" s="24">
        <v>2.5641025641025834</v>
      </c>
      <c r="I271" s="24">
        <v>332.75714285714287</v>
      </c>
      <c r="J271" s="24"/>
      <c r="K271" s="24">
        <v>4.9000000000000004</v>
      </c>
      <c r="L271" s="24">
        <v>5.65</v>
      </c>
      <c r="M271" s="24"/>
      <c r="N271" s="24">
        <v>5.2750000000000004</v>
      </c>
      <c r="O271" s="24">
        <v>0</v>
      </c>
      <c r="P271" s="24">
        <v>-0.9389671361502252</v>
      </c>
      <c r="Q271" s="24">
        <v>438.82348214285719</v>
      </c>
    </row>
    <row r="272" spans="1:17">
      <c r="A272" s="168">
        <f t="shared" si="2"/>
        <v>41301</v>
      </c>
      <c r="B272" s="31">
        <v>0.84332142857142856</v>
      </c>
      <c r="C272" s="24">
        <v>3.9</v>
      </c>
      <c r="D272" s="24">
        <v>4.0999999999999996</v>
      </c>
      <c r="E272" s="24"/>
      <c r="F272" s="24">
        <v>4</v>
      </c>
      <c r="G272" s="24">
        <v>0</v>
      </c>
      <c r="H272" s="24">
        <v>2.5641025641025834</v>
      </c>
      <c r="I272" s="24">
        <v>337.32857142857142</v>
      </c>
      <c r="J272" s="24"/>
      <c r="K272" s="24">
        <v>4.9000000000000004</v>
      </c>
      <c r="L272" s="24">
        <v>5.65</v>
      </c>
      <c r="M272" s="24"/>
      <c r="N272" s="24">
        <v>5.2750000000000004</v>
      </c>
      <c r="O272" s="24">
        <v>0</v>
      </c>
      <c r="P272" s="24">
        <v>-0.9389671361502252</v>
      </c>
      <c r="Q272" s="24">
        <v>444.85205357142854</v>
      </c>
    </row>
    <row r="273" spans="1:17">
      <c r="A273" s="168">
        <f t="shared" si="2"/>
        <v>41308</v>
      </c>
      <c r="B273" s="31">
        <v>0.85688571428571425</v>
      </c>
      <c r="C273" s="24">
        <v>3.9</v>
      </c>
      <c r="D273" s="24">
        <v>4.0999999999999996</v>
      </c>
      <c r="E273" s="24"/>
      <c r="F273" s="24">
        <v>4</v>
      </c>
      <c r="G273" s="24">
        <v>0</v>
      </c>
      <c r="H273" s="24">
        <v>2.5641025641025834</v>
      </c>
      <c r="I273" s="24">
        <v>342.75428571428569</v>
      </c>
      <c r="J273" s="24"/>
      <c r="K273" s="24">
        <v>4.8499999999999996</v>
      </c>
      <c r="L273" s="24">
        <v>5.6</v>
      </c>
      <c r="M273" s="24"/>
      <c r="N273" s="24">
        <v>5.2249999999999996</v>
      </c>
      <c r="O273" s="24">
        <v>-0.94786729857820262</v>
      </c>
      <c r="P273" s="24">
        <v>-1.8779342723004788</v>
      </c>
      <c r="Q273" s="24">
        <v>447.72278571428564</v>
      </c>
    </row>
    <row r="274" spans="1:17">
      <c r="A274" s="168">
        <f t="shared" si="2"/>
        <v>41315</v>
      </c>
      <c r="B274" s="31">
        <v>0.85738571428571431</v>
      </c>
      <c r="C274" s="24">
        <v>3.9</v>
      </c>
      <c r="D274" s="24">
        <v>4.0999999999999996</v>
      </c>
      <c r="E274" s="24"/>
      <c r="F274" s="24">
        <v>4</v>
      </c>
      <c r="G274" s="24">
        <v>0</v>
      </c>
      <c r="H274" s="24">
        <v>2.5641025641025834</v>
      </c>
      <c r="I274" s="24">
        <v>342.95428571428573</v>
      </c>
      <c r="J274" s="24"/>
      <c r="K274" s="24">
        <v>4.8499999999999996</v>
      </c>
      <c r="L274" s="24">
        <v>5.6</v>
      </c>
      <c r="M274" s="24"/>
      <c r="N274" s="24">
        <v>5.2249999999999996</v>
      </c>
      <c r="O274" s="24">
        <v>0</v>
      </c>
      <c r="P274" s="24">
        <v>-1.8779342723004788</v>
      </c>
      <c r="Q274" s="24">
        <v>447.98403571428571</v>
      </c>
    </row>
    <row r="275" spans="1:17">
      <c r="A275" s="168">
        <f t="shared" si="2"/>
        <v>41322</v>
      </c>
      <c r="B275" s="31">
        <v>0.85822142857142869</v>
      </c>
      <c r="C275" s="24">
        <v>3.9</v>
      </c>
      <c r="D275" s="24">
        <v>4.0999999999999996</v>
      </c>
      <c r="E275" s="24"/>
      <c r="F275" s="24">
        <v>4</v>
      </c>
      <c r="G275" s="24">
        <v>0</v>
      </c>
      <c r="H275" s="24">
        <v>2.5641025641025834</v>
      </c>
      <c r="I275" s="24">
        <v>343.28857142857146</v>
      </c>
      <c r="J275" s="24"/>
      <c r="K275" s="24">
        <v>4.8499999999999996</v>
      </c>
      <c r="L275" s="24">
        <v>5.6</v>
      </c>
      <c r="M275" s="24"/>
      <c r="N275" s="24">
        <v>5.2249999999999996</v>
      </c>
      <c r="O275" s="24">
        <v>0</v>
      </c>
      <c r="P275" s="24">
        <v>-3.6866359447004697</v>
      </c>
      <c r="Q275" s="24">
        <v>448.42069642857149</v>
      </c>
    </row>
    <row r="276" spans="1:17">
      <c r="A276" s="168">
        <f t="shared" si="2"/>
        <v>41329</v>
      </c>
      <c r="B276" s="31">
        <v>0.86385714285714277</v>
      </c>
      <c r="C276" s="24">
        <v>3.9</v>
      </c>
      <c r="D276" s="24">
        <v>4.0999999999999996</v>
      </c>
      <c r="E276" s="24"/>
      <c r="F276" s="24">
        <v>4</v>
      </c>
      <c r="G276" s="24">
        <v>0</v>
      </c>
      <c r="H276" s="24">
        <v>2.5641025641025834</v>
      </c>
      <c r="I276" s="24">
        <v>345.54285714285709</v>
      </c>
      <c r="J276" s="24"/>
      <c r="K276" s="24">
        <v>4.8499999999999996</v>
      </c>
      <c r="L276" s="24">
        <v>5.6</v>
      </c>
      <c r="M276" s="24"/>
      <c r="N276" s="24">
        <v>5.2249999999999996</v>
      </c>
      <c r="O276" s="24">
        <v>0</v>
      </c>
      <c r="P276" s="24">
        <v>-3.6866359447004697</v>
      </c>
      <c r="Q276" s="24">
        <v>451.36535714285708</v>
      </c>
    </row>
    <row r="277" spans="1:17">
      <c r="A277" s="168">
        <f t="shared" si="2"/>
        <v>41336</v>
      </c>
      <c r="B277" s="31">
        <v>0.86581428571428576</v>
      </c>
      <c r="C277" s="24">
        <v>3.9</v>
      </c>
      <c r="D277" s="24">
        <v>4.0999999999999996</v>
      </c>
      <c r="E277" s="24"/>
      <c r="F277" s="24">
        <v>4</v>
      </c>
      <c r="G277" s="24">
        <v>0</v>
      </c>
      <c r="H277" s="24">
        <v>2.5641025641025834</v>
      </c>
      <c r="I277" s="24">
        <v>346.3257142857143</v>
      </c>
      <c r="J277" s="24"/>
      <c r="K277" s="24">
        <v>4.8499999999999996</v>
      </c>
      <c r="L277" s="24">
        <v>5.6</v>
      </c>
      <c r="M277" s="24"/>
      <c r="N277" s="24">
        <v>5.2249999999999996</v>
      </c>
      <c r="O277" s="24">
        <v>0</v>
      </c>
      <c r="P277" s="24">
        <v>-3.6866359447004697</v>
      </c>
      <c r="Q277" s="24">
        <v>452.38796428571425</v>
      </c>
    </row>
    <row r="278" spans="1:17">
      <c r="A278" s="168">
        <f t="shared" si="2"/>
        <v>41343</v>
      </c>
      <c r="B278" s="31">
        <v>0.86570000000000014</v>
      </c>
      <c r="C278" s="24">
        <v>3.9</v>
      </c>
      <c r="D278" s="24">
        <v>4.0999999999999996</v>
      </c>
      <c r="E278" s="24"/>
      <c r="F278" s="24">
        <v>4</v>
      </c>
      <c r="G278" s="24">
        <v>0</v>
      </c>
      <c r="H278" s="24">
        <v>5.2631578947368354</v>
      </c>
      <c r="I278" s="24">
        <v>346.28000000000003</v>
      </c>
      <c r="J278" s="24"/>
      <c r="K278" s="24">
        <v>4.8499999999999996</v>
      </c>
      <c r="L278" s="24">
        <v>5.6</v>
      </c>
      <c r="M278" s="24"/>
      <c r="N278" s="24">
        <v>5.2249999999999996</v>
      </c>
      <c r="O278" s="24">
        <v>0</v>
      </c>
      <c r="P278" s="24">
        <v>-3.6866359447004697</v>
      </c>
      <c r="Q278" s="24">
        <v>452.32825000000003</v>
      </c>
    </row>
    <row r="279" spans="1:17">
      <c r="A279" s="168">
        <f t="shared" si="2"/>
        <v>41350</v>
      </c>
      <c r="B279" s="31">
        <v>0.86887857142857139</v>
      </c>
      <c r="C279" s="24">
        <v>3.9</v>
      </c>
      <c r="D279" s="24">
        <v>4.0999999999999996</v>
      </c>
      <c r="E279" s="24"/>
      <c r="F279" s="24">
        <v>4</v>
      </c>
      <c r="G279" s="24">
        <v>0</v>
      </c>
      <c r="H279" s="24">
        <v>6.6666666666666714</v>
      </c>
      <c r="I279" s="24">
        <v>347.55142857142857</v>
      </c>
      <c r="J279" s="24"/>
      <c r="K279" s="24">
        <v>4.8499999999999996</v>
      </c>
      <c r="L279" s="24">
        <v>5.6</v>
      </c>
      <c r="M279" s="24"/>
      <c r="N279" s="24">
        <v>5.2249999999999996</v>
      </c>
      <c r="O279" s="24">
        <v>0</v>
      </c>
      <c r="P279" s="24">
        <v>-3.6866359447004697</v>
      </c>
      <c r="Q279" s="24">
        <v>453.98905357142849</v>
      </c>
    </row>
    <row r="280" spans="1:17">
      <c r="A280" s="168">
        <f t="shared" si="2"/>
        <v>41357</v>
      </c>
      <c r="B280" s="31">
        <v>0.85550000000000004</v>
      </c>
      <c r="C280" s="24">
        <v>3.9</v>
      </c>
      <c r="D280" s="24">
        <v>4.0999999999999996</v>
      </c>
      <c r="E280" s="24"/>
      <c r="F280" s="24">
        <v>4</v>
      </c>
      <c r="G280" s="24">
        <v>0</v>
      </c>
      <c r="H280" s="24">
        <v>9.5890410958904084</v>
      </c>
      <c r="I280" s="24">
        <v>342.2</v>
      </c>
      <c r="J280" s="24"/>
      <c r="K280" s="24">
        <v>4.8499999999999996</v>
      </c>
      <c r="L280" s="24">
        <v>5.6</v>
      </c>
      <c r="M280" s="24"/>
      <c r="N280" s="24">
        <v>5.2249999999999996</v>
      </c>
      <c r="O280" s="24">
        <v>0</v>
      </c>
      <c r="P280" s="24">
        <v>-5.4298642533936743</v>
      </c>
      <c r="Q280" s="24">
        <v>446.99875000000003</v>
      </c>
    </row>
    <row r="281" spans="1:17">
      <c r="A281" s="168">
        <f t="shared" si="2"/>
        <v>41364</v>
      </c>
      <c r="B281" s="31">
        <v>0.84790714285714286</v>
      </c>
      <c r="C281" s="24">
        <v>3.9</v>
      </c>
      <c r="D281" s="24">
        <v>4.0999999999999996</v>
      </c>
      <c r="E281" s="24"/>
      <c r="F281" s="24">
        <v>4</v>
      </c>
      <c r="G281" s="24">
        <v>0</v>
      </c>
      <c r="H281" s="24">
        <v>12.676056338028175</v>
      </c>
      <c r="I281" s="24">
        <v>339.16285714285715</v>
      </c>
      <c r="J281" s="24"/>
      <c r="K281" s="24">
        <v>4.8499999999999996</v>
      </c>
      <c r="L281" s="24">
        <v>5.6</v>
      </c>
      <c r="M281" s="24"/>
      <c r="N281" s="24">
        <v>5.2249999999999996</v>
      </c>
      <c r="O281" s="24">
        <v>0</v>
      </c>
      <c r="P281" s="24">
        <v>-5.4298642533936743</v>
      </c>
      <c r="Q281" s="24">
        <v>443.03148214285716</v>
      </c>
    </row>
    <row r="282" spans="1:17">
      <c r="A282" s="168">
        <f t="shared" si="2"/>
        <v>41371</v>
      </c>
      <c r="B282" s="31">
        <v>0.84745000000000004</v>
      </c>
      <c r="C282" s="24">
        <v>3.9</v>
      </c>
      <c r="D282" s="24">
        <v>4.0999999999999996</v>
      </c>
      <c r="E282" s="24"/>
      <c r="F282" s="24">
        <v>4</v>
      </c>
      <c r="G282" s="24">
        <v>0</v>
      </c>
      <c r="H282" s="24">
        <v>12.676056338028175</v>
      </c>
      <c r="I282" s="24">
        <v>338.98</v>
      </c>
      <c r="J282" s="24"/>
      <c r="K282" s="24">
        <v>4.8499999999999996</v>
      </c>
      <c r="L282" s="24">
        <v>5.6</v>
      </c>
      <c r="M282" s="24"/>
      <c r="N282" s="24">
        <v>5.2249999999999996</v>
      </c>
      <c r="O282" s="24">
        <v>0</v>
      </c>
      <c r="P282" s="24">
        <v>-5.4298642533936743</v>
      </c>
      <c r="Q282" s="24">
        <v>442.79262499999999</v>
      </c>
    </row>
    <row r="283" spans="1:17">
      <c r="A283" s="168">
        <f t="shared" si="2"/>
        <v>41378</v>
      </c>
      <c r="B283" s="31">
        <v>0.85114285714285731</v>
      </c>
      <c r="C283" s="24">
        <v>3.9</v>
      </c>
      <c r="D283" s="24">
        <v>4.0999999999999996</v>
      </c>
      <c r="E283" s="24"/>
      <c r="F283" s="24">
        <v>4</v>
      </c>
      <c r="G283" s="24">
        <v>0</v>
      </c>
      <c r="H283" s="24">
        <v>12.676056338028175</v>
      </c>
      <c r="I283" s="24">
        <v>340.45714285714291</v>
      </c>
      <c r="J283" s="24"/>
      <c r="K283" s="24">
        <v>4.8499999999999996</v>
      </c>
      <c r="L283" s="24">
        <v>5.6</v>
      </c>
      <c r="M283" s="24"/>
      <c r="N283" s="24">
        <v>5.2249999999999996</v>
      </c>
      <c r="O283" s="24">
        <v>0</v>
      </c>
      <c r="P283" s="24">
        <v>-5.4298642533936743</v>
      </c>
      <c r="Q283" s="24">
        <v>444.7221428571429</v>
      </c>
    </row>
    <row r="284" spans="1:17">
      <c r="A284" s="168">
        <f t="shared" si="2"/>
        <v>41385</v>
      </c>
      <c r="B284" s="31">
        <v>0.85491428571428574</v>
      </c>
      <c r="C284" s="24">
        <v>3.9</v>
      </c>
      <c r="D284" s="24">
        <v>4.0999999999999996</v>
      </c>
      <c r="E284" s="24"/>
      <c r="F284" s="24">
        <v>4</v>
      </c>
      <c r="G284" s="24">
        <v>0</v>
      </c>
      <c r="H284" s="24">
        <v>12.676056338028175</v>
      </c>
      <c r="I284" s="24">
        <v>341.96571428571428</v>
      </c>
      <c r="J284" s="24"/>
      <c r="K284" s="24">
        <v>4.8499999999999996</v>
      </c>
      <c r="L284" s="24">
        <v>5.6</v>
      </c>
      <c r="M284" s="24"/>
      <c r="N284" s="24">
        <v>5.2249999999999996</v>
      </c>
      <c r="O284" s="24">
        <v>0</v>
      </c>
      <c r="P284" s="24">
        <v>-5.4298642533936743</v>
      </c>
      <c r="Q284" s="24">
        <v>446.69271428571432</v>
      </c>
    </row>
    <row r="285" spans="1:17">
      <c r="A285" s="168">
        <f t="shared" si="2"/>
        <v>41392</v>
      </c>
      <c r="B285" s="31">
        <v>0.84866428571428565</v>
      </c>
      <c r="C285" s="24">
        <v>3.9</v>
      </c>
      <c r="D285" s="24">
        <v>4.0999999999999996</v>
      </c>
      <c r="E285" s="24"/>
      <c r="F285" s="24">
        <v>4</v>
      </c>
      <c r="G285" s="24">
        <v>0</v>
      </c>
      <c r="H285" s="24">
        <v>4.5751633986928226</v>
      </c>
      <c r="I285" s="24">
        <v>339.46571428571428</v>
      </c>
      <c r="J285" s="24"/>
      <c r="K285" s="24">
        <v>4.8499999999999996</v>
      </c>
      <c r="L285" s="24">
        <v>5.6</v>
      </c>
      <c r="M285" s="24"/>
      <c r="N285" s="24">
        <v>5.2249999999999996</v>
      </c>
      <c r="O285" s="24">
        <v>0</v>
      </c>
      <c r="P285" s="24">
        <v>-13.278008298755196</v>
      </c>
      <c r="Q285" s="24">
        <v>443.42708928571426</v>
      </c>
    </row>
    <row r="286" spans="1:17">
      <c r="A286" s="168">
        <f t="shared" si="2"/>
        <v>41399</v>
      </c>
      <c r="B286" s="31">
        <v>0.84362857142857128</v>
      </c>
      <c r="C286" s="24">
        <v>3.9</v>
      </c>
      <c r="D286" s="24">
        <v>4.0999999999999996</v>
      </c>
      <c r="E286" s="24"/>
      <c r="F286" s="24">
        <v>4</v>
      </c>
      <c r="G286" s="24">
        <v>0</v>
      </c>
      <c r="H286" s="24">
        <v>12.676056338028175</v>
      </c>
      <c r="I286" s="24">
        <v>337.45142857142849</v>
      </c>
      <c r="J286" s="24"/>
      <c r="K286" s="24">
        <v>4.8499999999999996</v>
      </c>
      <c r="L286" s="24">
        <v>5.6</v>
      </c>
      <c r="M286" s="24"/>
      <c r="N286" s="24">
        <v>5.2249999999999996</v>
      </c>
      <c r="O286" s="24">
        <v>0</v>
      </c>
      <c r="P286" s="24">
        <v>-5.4298642533936743</v>
      </c>
      <c r="Q286" s="24">
        <v>440.79592857142853</v>
      </c>
    </row>
    <row r="287" spans="1:17">
      <c r="A287" s="168">
        <f t="shared" si="2"/>
        <v>41406</v>
      </c>
      <c r="B287" s="31">
        <v>0.84432142857142878</v>
      </c>
      <c r="C287" s="24">
        <v>3.6</v>
      </c>
      <c r="D287" s="24">
        <v>3.8</v>
      </c>
      <c r="E287" s="24"/>
      <c r="F287" s="24">
        <v>3.7</v>
      </c>
      <c r="G287" s="24">
        <v>-7.5</v>
      </c>
      <c r="H287" s="24">
        <v>7.2463768115942173</v>
      </c>
      <c r="I287" s="24">
        <v>312.39892857142866</v>
      </c>
      <c r="J287" s="24"/>
      <c r="K287" s="24">
        <v>4.95</v>
      </c>
      <c r="L287" s="24">
        <v>5.7</v>
      </c>
      <c r="M287" s="24"/>
      <c r="N287" s="24">
        <v>5.3250000000000002</v>
      </c>
      <c r="O287" s="24">
        <v>1.9138755980861362</v>
      </c>
      <c r="P287" s="24">
        <v>-3.6199095022624448</v>
      </c>
      <c r="Q287" s="24">
        <v>449.60116071428581</v>
      </c>
    </row>
    <row r="288" spans="1:17">
      <c r="A288" s="168">
        <f t="shared" si="2"/>
        <v>41413</v>
      </c>
      <c r="B288" s="31">
        <v>0.84542142857142877</v>
      </c>
      <c r="C288" s="24">
        <v>3.6</v>
      </c>
      <c r="D288" s="24">
        <v>3.8</v>
      </c>
      <c r="E288" s="24"/>
      <c r="F288" s="24">
        <v>3.7</v>
      </c>
      <c r="G288" s="24">
        <v>0</v>
      </c>
      <c r="H288" s="24">
        <v>7.2463768115942173</v>
      </c>
      <c r="I288" s="24">
        <v>312.80592857142864</v>
      </c>
      <c r="J288" s="24"/>
      <c r="K288" s="24">
        <v>4.95</v>
      </c>
      <c r="L288" s="24">
        <v>5.7</v>
      </c>
      <c r="M288" s="24"/>
      <c r="N288" s="24">
        <v>5.3250000000000002</v>
      </c>
      <c r="O288" s="24">
        <v>0</v>
      </c>
      <c r="P288" s="24">
        <v>-3.6199095022624448</v>
      </c>
      <c r="Q288" s="24">
        <v>450.18691071428583</v>
      </c>
    </row>
    <row r="289" spans="1:17">
      <c r="A289" s="168">
        <f t="shared" si="2"/>
        <v>41420</v>
      </c>
      <c r="B289" s="31">
        <v>0.85202857142857158</v>
      </c>
      <c r="C289" s="24">
        <v>3.6</v>
      </c>
      <c r="D289" s="24">
        <v>3.8</v>
      </c>
      <c r="E289" s="24"/>
      <c r="F289" s="24">
        <v>3.7</v>
      </c>
      <c r="G289" s="24">
        <v>0</v>
      </c>
      <c r="H289" s="24">
        <v>10.447761194029852</v>
      </c>
      <c r="I289" s="24">
        <v>315.2505714285715</v>
      </c>
      <c r="J289" s="24"/>
      <c r="K289" s="24">
        <v>4.95</v>
      </c>
      <c r="L289" s="24">
        <v>5.7</v>
      </c>
      <c r="M289" s="24"/>
      <c r="N289" s="24">
        <v>5.3250000000000002</v>
      </c>
      <c r="O289" s="24">
        <v>0</v>
      </c>
      <c r="P289" s="24">
        <v>-3.6199095022624448</v>
      </c>
      <c r="Q289" s="24">
        <v>453.70521428571442</v>
      </c>
    </row>
    <row r="290" spans="1:17">
      <c r="A290" s="168">
        <f t="shared" si="2"/>
        <v>41427</v>
      </c>
      <c r="B290" s="31">
        <v>0.85540000000000005</v>
      </c>
      <c r="C290" s="24">
        <v>3.6</v>
      </c>
      <c r="D290" s="24">
        <v>3.8</v>
      </c>
      <c r="E290" s="24"/>
      <c r="F290" s="24">
        <v>3.7</v>
      </c>
      <c r="G290" s="24">
        <v>0</v>
      </c>
      <c r="H290" s="24">
        <v>10.447761194029852</v>
      </c>
      <c r="I290" s="24">
        <v>316.49800000000005</v>
      </c>
      <c r="J290" s="24"/>
      <c r="K290" s="24">
        <v>4.95</v>
      </c>
      <c r="L290" s="24">
        <v>5.7</v>
      </c>
      <c r="M290" s="24"/>
      <c r="N290" s="24">
        <v>5.3250000000000002</v>
      </c>
      <c r="O290" s="24">
        <v>0</v>
      </c>
      <c r="P290" s="24">
        <v>-5.3333333333333286</v>
      </c>
      <c r="Q290" s="24">
        <v>455.50050000000005</v>
      </c>
    </row>
    <row r="291" spans="1:17">
      <c r="A291" s="168">
        <f t="shared" si="2"/>
        <v>41434</v>
      </c>
      <c r="B291" s="31">
        <v>0.85200000000000009</v>
      </c>
      <c r="C291" s="24">
        <v>3.5</v>
      </c>
      <c r="D291" s="24">
        <v>3.7</v>
      </c>
      <c r="E291" s="24"/>
      <c r="F291" s="24">
        <v>3.6</v>
      </c>
      <c r="G291" s="24">
        <v>-2.7027027027027088</v>
      </c>
      <c r="H291" s="24">
        <v>7.4626865671641838</v>
      </c>
      <c r="I291" s="24">
        <v>306.72000000000008</v>
      </c>
      <c r="J291" s="24"/>
      <c r="K291" s="24">
        <v>4.95</v>
      </c>
      <c r="L291" s="24">
        <v>5.7</v>
      </c>
      <c r="M291" s="24"/>
      <c r="N291" s="24">
        <v>5.3250000000000002</v>
      </c>
      <c r="O291" s="24">
        <v>0</v>
      </c>
      <c r="P291" s="24">
        <v>-5.3333333333333286</v>
      </c>
      <c r="Q291" s="24">
        <v>453.69000000000011</v>
      </c>
    </row>
    <row r="292" spans="1:17">
      <c r="A292" s="168">
        <f t="shared" si="2"/>
        <v>41441</v>
      </c>
      <c r="B292" s="31">
        <v>0.85090714285714275</v>
      </c>
      <c r="C292" s="24">
        <v>3.3</v>
      </c>
      <c r="D292" s="24">
        <v>3.5</v>
      </c>
      <c r="E292" s="24"/>
      <c r="F292" s="24">
        <v>3.4</v>
      </c>
      <c r="G292" s="24">
        <v>-5.5555555555555571</v>
      </c>
      <c r="H292" s="24">
        <v>1.4925373134328339</v>
      </c>
      <c r="I292" s="24">
        <v>289.30842857142852</v>
      </c>
      <c r="J292" s="24"/>
      <c r="K292" s="24">
        <v>5.05</v>
      </c>
      <c r="L292" s="24">
        <v>5.8</v>
      </c>
      <c r="M292" s="24"/>
      <c r="N292" s="24">
        <v>5.4249999999999998</v>
      </c>
      <c r="O292" s="24">
        <v>1.8779342723004504</v>
      </c>
      <c r="P292" s="24">
        <v>-3.5555555555555571</v>
      </c>
      <c r="Q292" s="24">
        <v>461.61712499999987</v>
      </c>
    </row>
    <row r="293" spans="1:17">
      <c r="A293" s="168">
        <f t="shared" si="2"/>
        <v>41448</v>
      </c>
      <c r="B293" s="31">
        <v>0.85316428571428571</v>
      </c>
      <c r="C293" s="24">
        <v>3.1</v>
      </c>
      <c r="D293" s="24">
        <v>3.3</v>
      </c>
      <c r="E293" s="24"/>
      <c r="F293" s="24">
        <v>3.2</v>
      </c>
      <c r="G293" s="24">
        <v>-5.8823529411764639</v>
      </c>
      <c r="H293" s="24">
        <v>-4.4776119402985159</v>
      </c>
      <c r="I293" s="24">
        <v>273.01257142857145</v>
      </c>
      <c r="J293" s="24"/>
      <c r="K293" s="24">
        <v>5.25</v>
      </c>
      <c r="L293" s="24">
        <v>6</v>
      </c>
      <c r="M293" s="24"/>
      <c r="N293" s="24">
        <v>5.625</v>
      </c>
      <c r="O293" s="24">
        <v>3.6866359447004697</v>
      </c>
      <c r="P293" s="24">
        <v>0</v>
      </c>
      <c r="Q293" s="24">
        <v>479.90491071428573</v>
      </c>
    </row>
    <row r="294" spans="1:17">
      <c r="A294" s="168">
        <f t="shared" si="2"/>
        <v>41455</v>
      </c>
      <c r="B294" s="31">
        <v>0.85267857142857129</v>
      </c>
      <c r="C294" s="24">
        <v>3.1</v>
      </c>
      <c r="D294" s="24">
        <v>3.3</v>
      </c>
      <c r="E294" s="24"/>
      <c r="F294" s="24">
        <v>3.2</v>
      </c>
      <c r="G294" s="24">
        <v>0</v>
      </c>
      <c r="H294" s="24">
        <v>1.5873015873016101</v>
      </c>
      <c r="I294" s="24">
        <v>272.85714285714283</v>
      </c>
      <c r="J294" s="24"/>
      <c r="K294" s="24">
        <v>5.25</v>
      </c>
      <c r="L294" s="24">
        <v>6</v>
      </c>
      <c r="M294" s="24"/>
      <c r="N294" s="24">
        <v>5.625</v>
      </c>
      <c r="O294" s="24">
        <v>0</v>
      </c>
      <c r="P294" s="24">
        <v>0</v>
      </c>
      <c r="Q294" s="24">
        <v>479.63169642857133</v>
      </c>
    </row>
    <row r="295" spans="1:17">
      <c r="A295" s="168">
        <f t="shared" si="2"/>
        <v>41462</v>
      </c>
      <c r="B295" s="31">
        <v>0.85734999999999995</v>
      </c>
      <c r="C295" s="24">
        <v>2.9</v>
      </c>
      <c r="D295" s="24">
        <v>3.1</v>
      </c>
      <c r="E295" s="24"/>
      <c r="F295" s="24">
        <v>3</v>
      </c>
      <c r="G295" s="24">
        <v>-6.25</v>
      </c>
      <c r="H295" s="24">
        <v>-4.7619047619047592</v>
      </c>
      <c r="I295" s="24">
        <v>257.20499999999998</v>
      </c>
      <c r="J295" s="24"/>
      <c r="K295" s="24">
        <v>5.25</v>
      </c>
      <c r="L295" s="24">
        <v>6</v>
      </c>
      <c r="M295" s="24"/>
      <c r="N295" s="24">
        <v>5.625</v>
      </c>
      <c r="O295" s="24">
        <v>0</v>
      </c>
      <c r="P295" s="24">
        <v>0</v>
      </c>
      <c r="Q295" s="24">
        <v>482.25937499999992</v>
      </c>
    </row>
    <row r="296" spans="1:17">
      <c r="A296" s="168">
        <f t="shared" si="2"/>
        <v>41469</v>
      </c>
      <c r="B296" s="31">
        <v>0.86223571428571433</v>
      </c>
      <c r="C296" s="24">
        <v>2.9</v>
      </c>
      <c r="D296" s="24">
        <v>3.1</v>
      </c>
      <c r="E296" s="24"/>
      <c r="F296" s="24">
        <v>3</v>
      </c>
      <c r="G296" s="24">
        <v>0</v>
      </c>
      <c r="H296" s="24">
        <v>-4.7619047619047592</v>
      </c>
      <c r="I296" s="24">
        <v>258.67071428571433</v>
      </c>
      <c r="J296" s="24"/>
      <c r="K296" s="24">
        <v>5.25</v>
      </c>
      <c r="L296" s="24">
        <v>6</v>
      </c>
      <c r="M296" s="24"/>
      <c r="N296" s="24">
        <v>5.625</v>
      </c>
      <c r="O296" s="24">
        <v>0</v>
      </c>
      <c r="P296" s="24">
        <v>0</v>
      </c>
      <c r="Q296" s="24">
        <v>485.00758928571435</v>
      </c>
    </row>
    <row r="297" spans="1:17">
      <c r="A297" s="168">
        <f t="shared" si="2"/>
        <v>41476</v>
      </c>
      <c r="B297" s="31">
        <v>0.86294999999999988</v>
      </c>
      <c r="C297" s="24">
        <v>2.9</v>
      </c>
      <c r="D297" s="24">
        <v>3.1</v>
      </c>
      <c r="E297" s="24"/>
      <c r="F297" s="24">
        <v>3</v>
      </c>
      <c r="G297" s="24">
        <v>0</v>
      </c>
      <c r="H297" s="24">
        <v>-4.7619047619047592</v>
      </c>
      <c r="I297" s="24">
        <v>258.88499999999999</v>
      </c>
      <c r="J297" s="24"/>
      <c r="K297" s="24">
        <v>5.25</v>
      </c>
      <c r="L297" s="24">
        <v>6</v>
      </c>
      <c r="M297" s="24"/>
      <c r="N297" s="24">
        <v>5.625</v>
      </c>
      <c r="O297" s="24">
        <v>0</v>
      </c>
      <c r="P297" s="24">
        <v>0</v>
      </c>
      <c r="Q297" s="24">
        <v>485.40937499999995</v>
      </c>
    </row>
    <row r="298" spans="1:17">
      <c r="A298" s="168">
        <f t="shared" si="2"/>
        <v>41483</v>
      </c>
      <c r="B298" s="31">
        <v>0.86098571428571424</v>
      </c>
      <c r="C298" s="24">
        <v>2.9</v>
      </c>
      <c r="D298" s="24">
        <v>3.1</v>
      </c>
      <c r="E298" s="24"/>
      <c r="F298" s="24">
        <v>3</v>
      </c>
      <c r="G298" s="24">
        <v>0</v>
      </c>
      <c r="H298" s="24">
        <v>-4.7619047619047592</v>
      </c>
      <c r="I298" s="24">
        <v>258.29571428571427</v>
      </c>
      <c r="J298" s="24"/>
      <c r="K298" s="24">
        <v>5.25</v>
      </c>
      <c r="L298" s="24">
        <v>6</v>
      </c>
      <c r="M298" s="24"/>
      <c r="N298" s="24">
        <v>5.625</v>
      </c>
      <c r="O298" s="24">
        <v>0</v>
      </c>
      <c r="P298" s="24">
        <v>0</v>
      </c>
      <c r="Q298" s="24">
        <v>484.30446428571423</v>
      </c>
    </row>
    <row r="299" spans="1:17">
      <c r="A299" s="168">
        <f t="shared" si="2"/>
        <v>41490</v>
      </c>
      <c r="B299" s="31">
        <v>0.86817142857142848</v>
      </c>
      <c r="C299" s="24">
        <v>2.9</v>
      </c>
      <c r="D299" s="24">
        <v>3.1</v>
      </c>
      <c r="E299" s="24"/>
      <c r="F299" s="24">
        <v>3</v>
      </c>
      <c r="G299" s="24">
        <v>0</v>
      </c>
      <c r="H299" s="24">
        <v>-4.7619047619047592</v>
      </c>
      <c r="I299" s="24">
        <v>260.45142857142855</v>
      </c>
      <c r="J299" s="24"/>
      <c r="K299" s="24">
        <v>5.25</v>
      </c>
      <c r="L299" s="24">
        <v>6</v>
      </c>
      <c r="M299" s="24"/>
      <c r="N299" s="24">
        <v>5.625</v>
      </c>
      <c r="O299" s="24">
        <v>0</v>
      </c>
      <c r="P299" s="24">
        <v>0</v>
      </c>
      <c r="Q299" s="24">
        <v>488.34642857142853</v>
      </c>
    </row>
    <row r="300" spans="1:17">
      <c r="A300" s="168">
        <f t="shared" si="2"/>
        <v>41497</v>
      </c>
      <c r="B300" s="31">
        <v>0.86365714285714279</v>
      </c>
      <c r="C300" s="24">
        <v>2.9</v>
      </c>
      <c r="D300" s="24">
        <v>3.1</v>
      </c>
      <c r="E300" s="24"/>
      <c r="F300" s="24">
        <v>3</v>
      </c>
      <c r="G300" s="24">
        <v>0</v>
      </c>
      <c r="H300" s="24">
        <v>-4.7619047619047592</v>
      </c>
      <c r="I300" s="24">
        <v>259.09714285714284</v>
      </c>
      <c r="J300" s="24"/>
      <c r="K300" s="24">
        <v>5.25</v>
      </c>
      <c r="L300" s="24">
        <v>6</v>
      </c>
      <c r="M300" s="24"/>
      <c r="N300" s="24">
        <v>5.625</v>
      </c>
      <c r="O300" s="24">
        <v>0</v>
      </c>
      <c r="P300" s="24">
        <v>0</v>
      </c>
      <c r="Q300" s="24">
        <v>485.80714285714282</v>
      </c>
    </row>
    <row r="301" spans="1:17">
      <c r="A301" s="168">
        <f t="shared" si="2"/>
        <v>41504</v>
      </c>
      <c r="B301" s="31">
        <v>0.85624285714285719</v>
      </c>
      <c r="C301" s="24">
        <v>2.9</v>
      </c>
      <c r="D301" s="24">
        <v>3.1</v>
      </c>
      <c r="E301" s="24"/>
      <c r="F301" s="24">
        <v>3</v>
      </c>
      <c r="G301" s="24">
        <v>0</v>
      </c>
      <c r="H301" s="24">
        <v>-4.7619047619047592</v>
      </c>
      <c r="I301" s="24">
        <v>256.87285714285719</v>
      </c>
      <c r="J301" s="24"/>
      <c r="K301" s="24">
        <v>5.25</v>
      </c>
      <c r="L301" s="24">
        <v>6</v>
      </c>
      <c r="M301" s="24"/>
      <c r="N301" s="24">
        <v>5.625</v>
      </c>
      <c r="O301" s="24">
        <v>0</v>
      </c>
      <c r="P301" s="24">
        <v>0</v>
      </c>
      <c r="Q301" s="24">
        <v>481.6366071428572</v>
      </c>
    </row>
    <row r="302" spans="1:17">
      <c r="A302" s="168">
        <f t="shared" si="2"/>
        <v>41511</v>
      </c>
      <c r="B302" s="31">
        <v>0.85532142857142845</v>
      </c>
      <c r="C302" s="24">
        <v>2.9</v>
      </c>
      <c r="D302" s="24">
        <v>3.1</v>
      </c>
      <c r="E302" s="24"/>
      <c r="F302" s="24">
        <v>3</v>
      </c>
      <c r="G302" s="24">
        <v>0</v>
      </c>
      <c r="H302" s="24">
        <v>-4.7619047619047592</v>
      </c>
      <c r="I302" s="24">
        <v>256.59642857142853</v>
      </c>
      <c r="J302" s="24"/>
      <c r="K302" s="24">
        <v>5.25</v>
      </c>
      <c r="L302" s="24">
        <v>6</v>
      </c>
      <c r="M302" s="24"/>
      <c r="N302" s="24">
        <v>5.625</v>
      </c>
      <c r="O302" s="24">
        <v>0</v>
      </c>
      <c r="P302" s="24">
        <v>0</v>
      </c>
      <c r="Q302" s="24">
        <v>481.11830357142844</v>
      </c>
    </row>
    <row r="303" spans="1:17">
      <c r="A303" s="168">
        <f t="shared" si="2"/>
        <v>41518</v>
      </c>
      <c r="B303" s="31">
        <v>0.85778571428571426</v>
      </c>
      <c r="C303" s="24">
        <v>3</v>
      </c>
      <c r="D303" s="24">
        <v>3.2</v>
      </c>
      <c r="E303" s="24"/>
      <c r="F303" s="24">
        <v>3.1</v>
      </c>
      <c r="G303" s="24">
        <v>3.3333333333333428</v>
      </c>
      <c r="H303" s="24">
        <v>-1.5873015873015817</v>
      </c>
      <c r="I303" s="24">
        <v>265.9135714285714</v>
      </c>
      <c r="J303" s="24"/>
      <c r="K303" s="24">
        <v>5.35</v>
      </c>
      <c r="L303" s="24">
        <v>6.1</v>
      </c>
      <c r="M303" s="24"/>
      <c r="N303" s="24">
        <v>5.7249999999999996</v>
      </c>
      <c r="O303" s="24">
        <v>1.7777777777777715</v>
      </c>
      <c r="P303" s="24">
        <v>1.7777777777777715</v>
      </c>
      <c r="Q303" s="24">
        <v>491.08232142857145</v>
      </c>
    </row>
    <row r="304" spans="1:17">
      <c r="A304" s="168">
        <f t="shared" si="2"/>
        <v>41525</v>
      </c>
      <c r="B304" s="31">
        <v>0.8456999999999999</v>
      </c>
      <c r="C304" s="24">
        <v>3</v>
      </c>
      <c r="D304" s="24">
        <v>3.2</v>
      </c>
      <c r="E304" s="24"/>
      <c r="F304" s="24">
        <v>3.1</v>
      </c>
      <c r="G304" s="24">
        <v>0</v>
      </c>
      <c r="H304" s="24">
        <v>-6.0606060606060623</v>
      </c>
      <c r="I304" s="24">
        <v>262.16699999999997</v>
      </c>
      <c r="J304" s="24"/>
      <c r="K304" s="24">
        <v>5.35</v>
      </c>
      <c r="L304" s="24">
        <v>6.1</v>
      </c>
      <c r="M304" s="24"/>
      <c r="N304" s="24">
        <v>5.7249999999999996</v>
      </c>
      <c r="O304" s="24">
        <v>0</v>
      </c>
      <c r="P304" s="24">
        <v>-4.9792531120332058</v>
      </c>
      <c r="Q304" s="24">
        <v>484.16324999999995</v>
      </c>
    </row>
    <row r="305" spans="1:17">
      <c r="A305" s="168">
        <f t="shared" si="2"/>
        <v>41532</v>
      </c>
      <c r="B305" s="31">
        <v>0.84132857142857154</v>
      </c>
      <c r="C305" s="24">
        <v>3</v>
      </c>
      <c r="D305" s="24">
        <v>3.2</v>
      </c>
      <c r="E305" s="24"/>
      <c r="F305" s="24">
        <v>3.1</v>
      </c>
      <c r="G305" s="24">
        <v>0</v>
      </c>
      <c r="H305" s="24">
        <v>-6.0606060606060623</v>
      </c>
      <c r="I305" s="24">
        <v>260.81185714285715</v>
      </c>
      <c r="J305" s="24"/>
      <c r="K305" s="24">
        <v>5.35</v>
      </c>
      <c r="L305" s="24">
        <v>6.1</v>
      </c>
      <c r="M305" s="24"/>
      <c r="N305" s="24">
        <v>5.7249999999999996</v>
      </c>
      <c r="O305" s="24">
        <v>0</v>
      </c>
      <c r="P305" s="24">
        <v>-4.9792531120332058</v>
      </c>
      <c r="Q305" s="24">
        <v>481.66060714285715</v>
      </c>
    </row>
    <row r="306" spans="1:17">
      <c r="A306" s="168">
        <f t="shared" si="2"/>
        <v>41539</v>
      </c>
      <c r="B306" s="31">
        <v>0.84044285714285727</v>
      </c>
      <c r="C306" s="24">
        <v>3.1</v>
      </c>
      <c r="D306" s="24">
        <v>3.3</v>
      </c>
      <c r="E306" s="24"/>
      <c r="F306" s="24">
        <v>3.2</v>
      </c>
      <c r="G306" s="24">
        <v>3.2258064516128968</v>
      </c>
      <c r="H306" s="24">
        <v>-3.030303030303017</v>
      </c>
      <c r="I306" s="24">
        <v>268.94171428571434</v>
      </c>
      <c r="J306" s="24"/>
      <c r="K306" s="24">
        <v>5.35</v>
      </c>
      <c r="L306" s="24">
        <v>6.1</v>
      </c>
      <c r="M306" s="24"/>
      <c r="N306" s="24">
        <v>5.7249999999999996</v>
      </c>
      <c r="O306" s="24">
        <v>0</v>
      </c>
      <c r="P306" s="24">
        <v>-4.9792531120332058</v>
      </c>
      <c r="Q306" s="24">
        <v>481.15353571428574</v>
      </c>
    </row>
    <row r="307" spans="1:17">
      <c r="A307" s="168">
        <f t="shared" si="2"/>
        <v>41546</v>
      </c>
      <c r="B307" s="31">
        <v>0.84178714285714284</v>
      </c>
      <c r="C307" s="24">
        <v>3.2</v>
      </c>
      <c r="D307" s="24">
        <v>3.4</v>
      </c>
      <c r="E307" s="24"/>
      <c r="F307" s="24">
        <v>3.3</v>
      </c>
      <c r="G307" s="24">
        <v>3.1249999999999716</v>
      </c>
      <c r="H307" s="24">
        <v>-1.4925373134328339</v>
      </c>
      <c r="I307" s="24">
        <v>277.78975714285713</v>
      </c>
      <c r="J307" s="24"/>
      <c r="K307" s="24">
        <v>5.35</v>
      </c>
      <c r="L307" s="24">
        <v>6.1</v>
      </c>
      <c r="M307" s="24"/>
      <c r="N307" s="24">
        <v>5.7249999999999996</v>
      </c>
      <c r="O307" s="24">
        <v>0</v>
      </c>
      <c r="P307" s="24">
        <v>-4.9792531120332058</v>
      </c>
      <c r="Q307" s="24">
        <v>481.92313928571429</v>
      </c>
    </row>
    <row r="308" spans="1:17">
      <c r="A308" s="168">
        <f t="shared" si="2"/>
        <v>41553</v>
      </c>
      <c r="B308" s="31">
        <v>0.83969285714285713</v>
      </c>
      <c r="C308" s="24">
        <v>3.3</v>
      </c>
      <c r="D308" s="24">
        <v>3.5</v>
      </c>
      <c r="E308" s="24"/>
      <c r="F308" s="24">
        <v>3.4</v>
      </c>
      <c r="G308" s="24">
        <v>3.0303030303030312</v>
      </c>
      <c r="H308" s="24">
        <v>-1.4492753623188435</v>
      </c>
      <c r="I308" s="24">
        <v>285.4955714285714</v>
      </c>
      <c r="J308" s="24"/>
      <c r="K308" s="24">
        <v>5.35</v>
      </c>
      <c r="L308" s="24">
        <v>6.1</v>
      </c>
      <c r="M308" s="24"/>
      <c r="N308" s="24">
        <v>5.7249999999999996</v>
      </c>
      <c r="O308" s="24">
        <v>0</v>
      </c>
      <c r="P308" s="24">
        <v>-3.3755274261603461</v>
      </c>
      <c r="Q308" s="24">
        <v>480.72416071428574</v>
      </c>
    </row>
    <row r="309" spans="1:17">
      <c r="A309" s="168">
        <f t="shared" si="2"/>
        <v>41560</v>
      </c>
      <c r="B309" s="31">
        <v>0.84653571428571428</v>
      </c>
      <c r="C309" s="24">
        <v>3.3</v>
      </c>
      <c r="D309" s="24">
        <v>3.5</v>
      </c>
      <c r="E309" s="24"/>
      <c r="F309" s="24">
        <v>3.4</v>
      </c>
      <c r="G309" s="24">
        <v>0</v>
      </c>
      <c r="H309" s="24">
        <v>-1.4492753623188435</v>
      </c>
      <c r="I309" s="24">
        <v>287.82214285714286</v>
      </c>
      <c r="J309" s="24"/>
      <c r="K309" s="24">
        <v>5.35</v>
      </c>
      <c r="L309" s="24">
        <v>6.1</v>
      </c>
      <c r="M309" s="24"/>
      <c r="N309" s="24">
        <v>5.7249999999999996</v>
      </c>
      <c r="O309" s="24">
        <v>0</v>
      </c>
      <c r="P309" s="24">
        <v>-3.3755274261603461</v>
      </c>
      <c r="Q309" s="24">
        <v>484.64169642857138</v>
      </c>
    </row>
    <row r="310" spans="1:17">
      <c r="A310" s="168">
        <f t="shared" si="2"/>
        <v>41567</v>
      </c>
      <c r="B310" s="31">
        <v>0.84677857142857149</v>
      </c>
      <c r="C310" s="24">
        <v>3.4</v>
      </c>
      <c r="D310" s="24">
        <v>3.6</v>
      </c>
      <c r="E310" s="24"/>
      <c r="F310" s="24">
        <v>3.5</v>
      </c>
      <c r="G310" s="24">
        <v>2.9411764705882462</v>
      </c>
      <c r="H310" s="24">
        <v>1.4492753623188293</v>
      </c>
      <c r="I310" s="24">
        <v>296.3725</v>
      </c>
      <c r="J310" s="24"/>
      <c r="K310" s="24">
        <v>5.35</v>
      </c>
      <c r="L310" s="24">
        <v>6.1</v>
      </c>
      <c r="M310" s="24"/>
      <c r="N310" s="24">
        <v>5.7249999999999996</v>
      </c>
      <c r="O310" s="24">
        <v>0</v>
      </c>
      <c r="P310" s="24">
        <v>-3.3755274261603461</v>
      </c>
      <c r="Q310" s="24">
        <v>484.78073214285712</v>
      </c>
    </row>
    <row r="311" spans="1:17">
      <c r="A311" s="168">
        <f t="shared" si="2"/>
        <v>41574</v>
      </c>
      <c r="B311" s="31">
        <v>0.84976428571428564</v>
      </c>
      <c r="C311" s="24">
        <v>3.4</v>
      </c>
      <c r="D311" s="24">
        <v>3.6</v>
      </c>
      <c r="E311" s="24"/>
      <c r="F311" s="24">
        <v>3.5</v>
      </c>
      <c r="G311" s="24">
        <v>0</v>
      </c>
      <c r="H311" s="24">
        <v>1.4492753623188293</v>
      </c>
      <c r="I311" s="24">
        <v>297.41749999999996</v>
      </c>
      <c r="J311" s="24"/>
      <c r="K311" s="24">
        <v>5.35</v>
      </c>
      <c r="L311" s="24">
        <v>6.1</v>
      </c>
      <c r="M311" s="24"/>
      <c r="N311" s="24">
        <v>5.7249999999999996</v>
      </c>
      <c r="O311" s="24">
        <v>0</v>
      </c>
      <c r="P311" s="24">
        <v>-3.3755274261603461</v>
      </c>
      <c r="Q311" s="24">
        <v>486.49005357142852</v>
      </c>
    </row>
    <row r="312" spans="1:17">
      <c r="A312" s="168">
        <f t="shared" si="2"/>
        <v>41581</v>
      </c>
      <c r="B312" s="31">
        <v>0.85154285714285727</v>
      </c>
      <c r="C312" s="24">
        <v>3.4</v>
      </c>
      <c r="D312" s="24">
        <v>3.6</v>
      </c>
      <c r="E312" s="24"/>
      <c r="F312" s="24">
        <v>3.5</v>
      </c>
      <c r="G312" s="24">
        <v>0</v>
      </c>
      <c r="H312" s="24">
        <v>-2.7777777777777857</v>
      </c>
      <c r="I312" s="24">
        <v>298.04000000000002</v>
      </c>
      <c r="J312" s="24"/>
      <c r="K312" s="24">
        <v>5.35</v>
      </c>
      <c r="L312" s="24">
        <v>6.1</v>
      </c>
      <c r="M312" s="24"/>
      <c r="N312" s="24">
        <v>5.7249999999999996</v>
      </c>
      <c r="O312" s="24">
        <v>0</v>
      </c>
      <c r="P312" s="24">
        <v>0</v>
      </c>
      <c r="Q312" s="24">
        <v>487.50828571428582</v>
      </c>
    </row>
    <row r="313" spans="1:17">
      <c r="A313" s="168">
        <f t="shared" si="2"/>
        <v>41588</v>
      </c>
      <c r="B313" s="31">
        <v>0.83930714285714292</v>
      </c>
      <c r="C313" s="24">
        <v>3.6</v>
      </c>
      <c r="D313" s="24">
        <v>3.8</v>
      </c>
      <c r="E313" s="24"/>
      <c r="F313" s="24">
        <v>3.7</v>
      </c>
      <c r="G313" s="24">
        <v>5.7142857142857224</v>
      </c>
      <c r="H313" s="24">
        <v>2.7777777777777857</v>
      </c>
      <c r="I313" s="24">
        <v>310.54364285714291</v>
      </c>
      <c r="J313" s="24"/>
      <c r="K313" s="24">
        <v>5.25</v>
      </c>
      <c r="L313" s="24">
        <v>6</v>
      </c>
      <c r="M313" s="24"/>
      <c r="N313" s="24">
        <v>5.625</v>
      </c>
      <c r="O313" s="24">
        <v>-1.7467248908296824</v>
      </c>
      <c r="P313" s="24">
        <v>-1.7467248908296824</v>
      </c>
      <c r="Q313" s="24">
        <v>472.11026785714284</v>
      </c>
    </row>
    <row r="314" spans="1:17">
      <c r="A314" s="168">
        <f t="shared" si="2"/>
        <v>41595</v>
      </c>
      <c r="B314" s="31">
        <v>0.83864285714285713</v>
      </c>
      <c r="C314" s="24">
        <v>3.6</v>
      </c>
      <c r="D314" s="24">
        <v>3.8</v>
      </c>
      <c r="E314" s="24"/>
      <c r="F314" s="24">
        <v>3.7</v>
      </c>
      <c r="G314" s="24">
        <v>0</v>
      </c>
      <c r="H314" s="24">
        <v>2.7777777777777857</v>
      </c>
      <c r="I314" s="24">
        <v>310.29785714285714</v>
      </c>
      <c r="J314" s="24"/>
      <c r="K314" s="24">
        <v>5.25</v>
      </c>
      <c r="L314" s="24">
        <v>6</v>
      </c>
      <c r="M314" s="24"/>
      <c r="N314" s="24">
        <v>5.625</v>
      </c>
      <c r="O314" s="24">
        <v>0</v>
      </c>
      <c r="P314" s="24">
        <v>-1.7467248908296824</v>
      </c>
      <c r="Q314" s="24">
        <v>471.73660714285717</v>
      </c>
    </row>
    <row r="315" spans="1:17">
      <c r="A315" s="168">
        <f t="shared" si="2"/>
        <v>41602</v>
      </c>
      <c r="B315" s="31">
        <v>0.83663571428571437</v>
      </c>
      <c r="C315" s="24">
        <v>3.7</v>
      </c>
      <c r="D315" s="24">
        <v>3.9</v>
      </c>
      <c r="E315" s="24"/>
      <c r="F315" s="24">
        <v>3.8</v>
      </c>
      <c r="G315" s="24">
        <v>2.7027027027026946</v>
      </c>
      <c r="H315" s="24">
        <v>1.3333333333333144</v>
      </c>
      <c r="I315" s="24">
        <v>317.92157142857144</v>
      </c>
      <c r="J315" s="24"/>
      <c r="K315" s="24">
        <v>5.15</v>
      </c>
      <c r="L315" s="24">
        <v>5.9</v>
      </c>
      <c r="M315" s="24"/>
      <c r="N315" s="24">
        <v>5.5250000000000004</v>
      </c>
      <c r="O315" s="24">
        <v>-1.7777777777777715</v>
      </c>
      <c r="P315" s="24">
        <v>0.91324200913243203</v>
      </c>
      <c r="Q315" s="24">
        <v>462.24123214285726</v>
      </c>
    </row>
    <row r="316" spans="1:17">
      <c r="A316" s="168">
        <f t="shared" si="2"/>
        <v>41609</v>
      </c>
      <c r="B316" s="31">
        <v>0.83417142857142856</v>
      </c>
      <c r="C316" s="24">
        <v>3.7</v>
      </c>
      <c r="D316" s="24">
        <v>3.9</v>
      </c>
      <c r="E316" s="24"/>
      <c r="F316" s="24">
        <v>3.8</v>
      </c>
      <c r="G316" s="24">
        <v>0</v>
      </c>
      <c r="H316" s="24">
        <v>-1.2987012987013031</v>
      </c>
      <c r="I316" s="24">
        <v>316.98514285714288</v>
      </c>
      <c r="J316" s="24"/>
      <c r="K316" s="24">
        <v>5.15</v>
      </c>
      <c r="L316" s="24">
        <v>5.9</v>
      </c>
      <c r="M316" s="24"/>
      <c r="N316" s="24">
        <v>5.5250000000000004</v>
      </c>
      <c r="O316" s="24">
        <v>0</v>
      </c>
      <c r="P316" s="24">
        <v>4.7393364928909989</v>
      </c>
      <c r="Q316" s="24">
        <v>460.87971428571433</v>
      </c>
    </row>
    <row r="317" spans="1:17">
      <c r="A317" s="168">
        <f t="shared" si="2"/>
        <v>41616</v>
      </c>
      <c r="B317" s="31">
        <v>0.83125714285714281</v>
      </c>
      <c r="C317" s="24">
        <v>3.8</v>
      </c>
      <c r="D317" s="24">
        <v>4</v>
      </c>
      <c r="E317" s="24"/>
      <c r="F317" s="24">
        <v>3.9</v>
      </c>
      <c r="G317" s="24">
        <v>2.6315789473684248</v>
      </c>
      <c r="H317" s="24">
        <v>1.2987012987013031</v>
      </c>
      <c r="I317" s="24">
        <v>324.19028571428566</v>
      </c>
      <c r="J317" s="24"/>
      <c r="K317" s="24">
        <v>5.15</v>
      </c>
      <c r="L317" s="24">
        <v>5.9</v>
      </c>
      <c r="M317" s="24"/>
      <c r="N317" s="24">
        <v>5.5250000000000004</v>
      </c>
      <c r="O317" s="24">
        <v>0</v>
      </c>
      <c r="P317" s="24">
        <v>4.7393364928909989</v>
      </c>
      <c r="Q317" s="24">
        <v>459.2695714285714</v>
      </c>
    </row>
    <row r="318" spans="1:17">
      <c r="A318" s="168">
        <f t="shared" si="2"/>
        <v>41623</v>
      </c>
      <c r="B318" s="31">
        <v>0.83960714285714289</v>
      </c>
      <c r="C318" s="24">
        <v>3.8</v>
      </c>
      <c r="D318" s="24">
        <v>4</v>
      </c>
      <c r="E318" s="24"/>
      <c r="F318" s="24">
        <v>3.9</v>
      </c>
      <c r="G318" s="24">
        <v>0</v>
      </c>
      <c r="H318" s="24">
        <v>1.2987012987013031</v>
      </c>
      <c r="I318" s="24">
        <v>327.44678571428574</v>
      </c>
      <c r="J318" s="24"/>
      <c r="K318" s="24">
        <v>5.15</v>
      </c>
      <c r="L318" s="24">
        <v>5.9</v>
      </c>
      <c r="M318" s="24"/>
      <c r="N318" s="24">
        <v>5.5250000000000004</v>
      </c>
      <c r="O318" s="24">
        <v>0</v>
      </c>
      <c r="P318" s="24">
        <v>4.7393364928909989</v>
      </c>
      <c r="Q318" s="24">
        <v>463.88294642857153</v>
      </c>
    </row>
    <row r="319" spans="1:17">
      <c r="A319" s="168">
        <f t="shared" si="2"/>
        <v>41630</v>
      </c>
      <c r="B319" s="31">
        <v>0.83967857142857127</v>
      </c>
      <c r="C319" s="24">
        <v>3.8</v>
      </c>
      <c r="D319" s="24">
        <v>4</v>
      </c>
      <c r="E319" s="24"/>
      <c r="F319" s="24">
        <v>3.9</v>
      </c>
      <c r="G319" s="24">
        <v>0</v>
      </c>
      <c r="H319" s="24">
        <v>1.2987012987013031</v>
      </c>
      <c r="I319" s="24">
        <v>327.47464285714278</v>
      </c>
      <c r="J319" s="24"/>
      <c r="K319" s="24">
        <v>5.15</v>
      </c>
      <c r="L319" s="24">
        <v>5.9</v>
      </c>
      <c r="M319" s="24"/>
      <c r="N319" s="24">
        <v>5.5250000000000004</v>
      </c>
      <c r="O319" s="24">
        <v>0</v>
      </c>
      <c r="P319" s="24">
        <v>4.7393364928909989</v>
      </c>
      <c r="Q319" s="24">
        <v>463.92241071428566</v>
      </c>
    </row>
    <row r="320" spans="1:17">
      <c r="A320" s="168">
        <f t="shared" si="2"/>
        <v>41637</v>
      </c>
      <c r="B320" s="31">
        <v>0.83626999999999996</v>
      </c>
      <c r="C320" s="24">
        <v>3.8</v>
      </c>
      <c r="D320" s="24">
        <v>4</v>
      </c>
      <c r="E320" s="24"/>
      <c r="F320" s="24">
        <v>3.9</v>
      </c>
      <c r="G320" s="24">
        <v>0</v>
      </c>
      <c r="H320" s="24">
        <v>1.2987012987013031</v>
      </c>
      <c r="I320" s="24">
        <v>326.14530000000002</v>
      </c>
      <c r="J320" s="24"/>
      <c r="K320" s="24">
        <v>5.15</v>
      </c>
      <c r="L320" s="24">
        <v>5.9</v>
      </c>
      <c r="M320" s="24"/>
      <c r="N320" s="24">
        <v>5.5250000000000004</v>
      </c>
      <c r="O320" s="24">
        <v>0</v>
      </c>
      <c r="P320" s="24">
        <v>4.7393364928909989</v>
      </c>
      <c r="Q320" s="24">
        <v>462.03917500000006</v>
      </c>
    </row>
    <row r="321" spans="1:17">
      <c r="A321" s="168">
        <f>A320+7</f>
        <v>41644</v>
      </c>
      <c r="B321" s="31">
        <v>0.832792857142857</v>
      </c>
      <c r="C321" s="24">
        <v>3.8</v>
      </c>
      <c r="D321" s="24">
        <v>4</v>
      </c>
      <c r="E321" s="24"/>
      <c r="F321" s="24">
        <v>3.9</v>
      </c>
      <c r="G321" s="24">
        <v>0</v>
      </c>
      <c r="H321" s="24">
        <v>1.2987012987013031</v>
      </c>
      <c r="I321" s="24">
        <v>324.78921428571425</v>
      </c>
      <c r="J321" s="24"/>
      <c r="K321" s="24">
        <v>5.15</v>
      </c>
      <c r="L321" s="24">
        <v>5.9</v>
      </c>
      <c r="M321" s="24"/>
      <c r="N321" s="24">
        <v>5.5250000000000004</v>
      </c>
      <c r="O321" s="24">
        <v>0</v>
      </c>
      <c r="P321" s="24">
        <v>4.7393364928909989</v>
      </c>
      <c r="Q321" s="24">
        <v>460.11805357142856</v>
      </c>
    </row>
    <row r="322" spans="1:17">
      <c r="A322" s="168">
        <f>A321+7</f>
        <v>41651</v>
      </c>
      <c r="B322" s="31">
        <v>0.82876428571428584</v>
      </c>
      <c r="C322" s="24">
        <v>3.8</v>
      </c>
      <c r="D322" s="24">
        <v>4</v>
      </c>
      <c r="E322" s="24"/>
      <c r="F322" s="24">
        <v>3.9</v>
      </c>
      <c r="G322" s="24">
        <v>0</v>
      </c>
      <c r="H322" s="24">
        <v>1.2987012987013031</v>
      </c>
      <c r="I322" s="24">
        <v>323.21807142857148</v>
      </c>
      <c r="J322" s="24"/>
      <c r="K322" s="24">
        <v>5.15</v>
      </c>
      <c r="L322" s="24">
        <v>5.9</v>
      </c>
      <c r="M322" s="24"/>
      <c r="N322" s="24">
        <v>5.5250000000000004</v>
      </c>
      <c r="O322" s="24">
        <v>0</v>
      </c>
      <c r="P322" s="24">
        <v>4.7393364928909989</v>
      </c>
      <c r="Q322" s="24">
        <v>457.89226785714294</v>
      </c>
    </row>
    <row r="323" spans="1:17">
      <c r="A323" s="168">
        <f t="shared" ref="A323:A386" si="3">A322+7</f>
        <v>41658</v>
      </c>
      <c r="B323" s="31">
        <v>0.82941428571428577</v>
      </c>
      <c r="C323" s="24">
        <v>3.9</v>
      </c>
      <c r="D323" s="24">
        <v>4.0999999999999996</v>
      </c>
      <c r="E323" s="24"/>
      <c r="F323" s="24">
        <v>4</v>
      </c>
      <c r="G323" s="24">
        <v>2.5641025641025834</v>
      </c>
      <c r="H323" s="24">
        <v>0</v>
      </c>
      <c r="I323" s="24">
        <v>331.7657142857143</v>
      </c>
      <c r="J323" s="24"/>
      <c r="K323" s="24">
        <v>5.15</v>
      </c>
      <c r="L323" s="24">
        <v>5.9</v>
      </c>
      <c r="M323" s="24"/>
      <c r="N323" s="24">
        <v>5.5250000000000004</v>
      </c>
      <c r="O323" s="24">
        <v>0</v>
      </c>
      <c r="P323" s="24">
        <v>4.7393364928909989</v>
      </c>
      <c r="Q323" s="24">
        <v>458.25139285714289</v>
      </c>
    </row>
    <row r="324" spans="1:17">
      <c r="A324" s="168">
        <f t="shared" si="3"/>
        <v>41665</v>
      </c>
      <c r="B324" s="31">
        <v>0.82503571428571421</v>
      </c>
      <c r="C324" s="24">
        <v>3.9</v>
      </c>
      <c r="D324" s="24">
        <v>4.0999999999999996</v>
      </c>
      <c r="E324" s="24"/>
      <c r="F324" s="24">
        <v>4</v>
      </c>
      <c r="G324" s="24">
        <v>0</v>
      </c>
      <c r="H324" s="24">
        <v>0</v>
      </c>
      <c r="I324" s="24">
        <v>330.01428571428568</v>
      </c>
      <c r="J324" s="24"/>
      <c r="K324" s="24">
        <v>5.15</v>
      </c>
      <c r="L324" s="24">
        <v>5.9</v>
      </c>
      <c r="M324" s="24"/>
      <c r="N324" s="24">
        <v>5.5250000000000004</v>
      </c>
      <c r="O324" s="24">
        <v>0</v>
      </c>
      <c r="P324" s="24">
        <v>4.7393364928909989</v>
      </c>
      <c r="Q324" s="24">
        <v>455.83223214285715</v>
      </c>
    </row>
    <row r="325" spans="1:17">
      <c r="A325" s="168">
        <f t="shared" si="3"/>
        <v>41672</v>
      </c>
      <c r="B325" s="31">
        <v>0.82365714285714287</v>
      </c>
      <c r="C325" s="24">
        <v>3.9</v>
      </c>
      <c r="D325" s="24">
        <v>4.0999999999999996</v>
      </c>
      <c r="E325" s="24"/>
      <c r="F325" s="24">
        <v>4</v>
      </c>
      <c r="G325" s="24">
        <v>0</v>
      </c>
      <c r="H325" s="24">
        <v>0</v>
      </c>
      <c r="I325" s="24">
        <v>329.46285714285716</v>
      </c>
      <c r="J325" s="24"/>
      <c r="K325" s="24">
        <v>5.15</v>
      </c>
      <c r="L325" s="24">
        <v>5.9</v>
      </c>
      <c r="M325" s="24"/>
      <c r="N325" s="24">
        <v>5.5250000000000004</v>
      </c>
      <c r="O325" s="24">
        <v>0</v>
      </c>
      <c r="P325" s="24">
        <v>0</v>
      </c>
      <c r="Q325" s="24">
        <v>455.0705714285715</v>
      </c>
    </row>
    <row r="326" spans="1:17">
      <c r="A326" s="168">
        <f t="shared" si="3"/>
        <v>41679</v>
      </c>
      <c r="B326" s="31">
        <v>0.82857857142857161</v>
      </c>
      <c r="C326" s="24">
        <v>3.9</v>
      </c>
      <c r="D326" s="24">
        <v>4.2</v>
      </c>
      <c r="E326" s="24"/>
      <c r="F326" s="24">
        <v>4.05</v>
      </c>
      <c r="G326" s="24">
        <v>1.25</v>
      </c>
      <c r="H326" s="24">
        <v>0</v>
      </c>
      <c r="I326" s="24">
        <v>335.57432142857147</v>
      </c>
      <c r="J326" s="24"/>
      <c r="K326" s="24">
        <v>5.15</v>
      </c>
      <c r="L326" s="24">
        <v>5.9</v>
      </c>
      <c r="M326" s="24"/>
      <c r="N326" s="24">
        <v>5.5250000000000004</v>
      </c>
      <c r="O326" s="24">
        <v>0</v>
      </c>
      <c r="P326" s="24">
        <v>0</v>
      </c>
      <c r="Q326" s="24">
        <v>457.78966071428584</v>
      </c>
    </row>
    <row r="327" spans="1:17">
      <c r="A327" s="168">
        <f t="shared" si="3"/>
        <v>41686</v>
      </c>
      <c r="B327" s="31">
        <v>0.82536428571428577</v>
      </c>
      <c r="C327" s="24">
        <v>3.9</v>
      </c>
      <c r="D327" s="24">
        <v>4.2</v>
      </c>
      <c r="E327" s="24"/>
      <c r="F327" s="24">
        <v>4.05</v>
      </c>
      <c r="G327" s="24">
        <v>0</v>
      </c>
      <c r="H327" s="24">
        <v>0</v>
      </c>
      <c r="I327" s="24">
        <v>334.27253571428571</v>
      </c>
      <c r="J327" s="24"/>
      <c r="K327" s="24">
        <v>5.15</v>
      </c>
      <c r="L327" s="24">
        <v>5.9</v>
      </c>
      <c r="M327" s="24"/>
      <c r="N327" s="24">
        <v>5.5250000000000004</v>
      </c>
      <c r="O327" s="24">
        <v>0</v>
      </c>
      <c r="P327" s="24">
        <v>0</v>
      </c>
      <c r="Q327" s="24">
        <v>456.01376785714297</v>
      </c>
    </row>
    <row r="328" spans="1:17">
      <c r="A328" s="168">
        <f t="shared" si="3"/>
        <v>41693</v>
      </c>
      <c r="B328" s="31">
        <v>0.82189428571428569</v>
      </c>
      <c r="C328" s="24">
        <v>3.8</v>
      </c>
      <c r="D328" s="24">
        <v>4.0999999999999996</v>
      </c>
      <c r="E328" s="24"/>
      <c r="F328" s="24">
        <v>3.9499999999999997</v>
      </c>
      <c r="G328" s="24">
        <v>-2.4691358024691397</v>
      </c>
      <c r="H328" s="24">
        <v>0</v>
      </c>
      <c r="I328" s="24">
        <v>324.64824285714286</v>
      </c>
      <c r="J328" s="24"/>
      <c r="K328" s="24">
        <v>5.05</v>
      </c>
      <c r="L328" s="24">
        <v>5.8</v>
      </c>
      <c r="M328" s="24"/>
      <c r="N328" s="24">
        <v>5.4249999999999998</v>
      </c>
      <c r="O328" s="24">
        <v>-1.8099547511312295</v>
      </c>
      <c r="P328" s="24">
        <v>0</v>
      </c>
      <c r="Q328" s="24">
        <v>445.87765000000002</v>
      </c>
    </row>
    <row r="329" spans="1:17">
      <c r="A329" s="168">
        <f t="shared" si="3"/>
        <v>41700</v>
      </c>
      <c r="B329" s="31">
        <v>0.82369714285714291</v>
      </c>
      <c r="C329" s="24">
        <v>3.7</v>
      </c>
      <c r="D329" s="24">
        <v>4</v>
      </c>
      <c r="E329" s="24"/>
      <c r="F329" s="24">
        <v>3.85</v>
      </c>
      <c r="G329" s="24">
        <v>-2.5316455696202382</v>
      </c>
      <c r="H329" s="24">
        <v>0</v>
      </c>
      <c r="I329" s="24">
        <v>317.1234</v>
      </c>
      <c r="J329" s="24"/>
      <c r="K329" s="24">
        <v>5.05</v>
      </c>
      <c r="L329" s="24">
        <v>5.8</v>
      </c>
      <c r="M329" s="24"/>
      <c r="N329" s="24">
        <v>5.4249999999999998</v>
      </c>
      <c r="O329" s="24">
        <v>0</v>
      </c>
      <c r="P329" s="24">
        <v>0</v>
      </c>
      <c r="Q329" s="24">
        <v>446.85570000000007</v>
      </c>
    </row>
    <row r="330" spans="1:17">
      <c r="A330" s="168">
        <f t="shared" si="3"/>
        <v>41707</v>
      </c>
      <c r="B330" s="31">
        <v>0.82514285714285707</v>
      </c>
      <c r="C330" s="24">
        <v>3.7</v>
      </c>
      <c r="D330" s="24">
        <v>4</v>
      </c>
      <c r="E330" s="24"/>
      <c r="F330" s="24">
        <v>3.85</v>
      </c>
      <c r="G330" s="24">
        <v>0</v>
      </c>
      <c r="H330" s="24">
        <v>0</v>
      </c>
      <c r="I330" s="24">
        <v>317.67999999999995</v>
      </c>
      <c r="J330" s="24"/>
      <c r="K330" s="24">
        <v>5.05</v>
      </c>
      <c r="L330" s="24">
        <v>5.8</v>
      </c>
      <c r="M330" s="24"/>
      <c r="N330" s="24">
        <v>5.4249999999999998</v>
      </c>
      <c r="O330" s="24">
        <v>0</v>
      </c>
      <c r="P330" s="24">
        <v>0</v>
      </c>
      <c r="Q330" s="24">
        <v>447.63999999999993</v>
      </c>
    </row>
    <row r="331" spans="1:17">
      <c r="A331" s="168">
        <f t="shared" si="3"/>
        <v>41714</v>
      </c>
      <c r="B331" s="31">
        <v>0.83436428571428567</v>
      </c>
      <c r="C331" s="24">
        <v>3.6</v>
      </c>
      <c r="D331" s="24">
        <v>3.9</v>
      </c>
      <c r="E331" s="24"/>
      <c r="F331" s="24">
        <v>3.75</v>
      </c>
      <c r="G331" s="24">
        <v>-2.5974025974025921</v>
      </c>
      <c r="H331" s="24">
        <v>0</v>
      </c>
      <c r="I331" s="24">
        <v>312.88660714285714</v>
      </c>
      <c r="J331" s="24"/>
      <c r="K331" s="24">
        <v>5.05</v>
      </c>
      <c r="L331" s="24">
        <v>5.8</v>
      </c>
      <c r="M331" s="24"/>
      <c r="N331" s="24">
        <v>5.4249999999999998</v>
      </c>
      <c r="O331" s="24">
        <v>0</v>
      </c>
      <c r="P331" s="24">
        <v>0</v>
      </c>
      <c r="Q331" s="24">
        <v>452.6426249999999</v>
      </c>
    </row>
    <row r="332" spans="1:17">
      <c r="A332" s="168">
        <f t="shared" si="3"/>
        <v>41721</v>
      </c>
      <c r="B332" s="31">
        <v>0.83635000000000015</v>
      </c>
      <c r="C332" s="24">
        <v>3.4</v>
      </c>
      <c r="D332" s="24">
        <v>3.7</v>
      </c>
      <c r="E332" s="24"/>
      <c r="F332" s="24">
        <v>3.55</v>
      </c>
      <c r="G332" s="24">
        <v>-5.3333333333333286</v>
      </c>
      <c r="H332" s="24">
        <v>0</v>
      </c>
      <c r="I332" s="24">
        <v>296.90425000000005</v>
      </c>
      <c r="J332" s="24"/>
      <c r="K332" s="24">
        <v>5.0999999999999996</v>
      </c>
      <c r="L332" s="24">
        <v>5.9</v>
      </c>
      <c r="M332" s="24"/>
      <c r="N332" s="24">
        <v>5.5</v>
      </c>
      <c r="O332" s="24">
        <v>1.3824884792626762</v>
      </c>
      <c r="P332" s="24">
        <v>0</v>
      </c>
      <c r="Q332" s="24">
        <v>459.99250000000006</v>
      </c>
    </row>
    <row r="333" spans="1:17">
      <c r="A333" s="168">
        <f t="shared" si="3"/>
        <v>41728</v>
      </c>
      <c r="B333" s="31">
        <v>0.83165714285714298</v>
      </c>
      <c r="C333" s="24">
        <v>3.4</v>
      </c>
      <c r="D333" s="24">
        <v>3.7</v>
      </c>
      <c r="E333" s="24"/>
      <c r="F333" s="24">
        <v>3.55</v>
      </c>
      <c r="G333" s="24">
        <v>0</v>
      </c>
      <c r="H333" s="24">
        <v>-11.25</v>
      </c>
      <c r="I333" s="24">
        <v>295.23828571428578</v>
      </c>
      <c r="J333" s="24"/>
      <c r="K333" s="24">
        <v>5.0999999999999996</v>
      </c>
      <c r="L333" s="24">
        <v>5.9</v>
      </c>
      <c r="M333" s="24"/>
      <c r="N333" s="24">
        <v>5.5</v>
      </c>
      <c r="O333" s="24">
        <v>0</v>
      </c>
      <c r="P333" s="24">
        <v>5.2631578947368638</v>
      </c>
      <c r="Q333" s="24">
        <v>457.41142857142864</v>
      </c>
    </row>
    <row r="334" spans="1:17">
      <c r="A334" s="168">
        <f t="shared" si="3"/>
        <v>41735</v>
      </c>
      <c r="B334" s="31">
        <v>0.82795714285714284</v>
      </c>
      <c r="C334" s="24">
        <v>3.4</v>
      </c>
      <c r="D334" s="24">
        <v>3.7</v>
      </c>
      <c r="E334" s="24"/>
      <c r="F334" s="24">
        <v>3.55</v>
      </c>
      <c r="G334" s="24">
        <v>0</v>
      </c>
      <c r="H334" s="24">
        <v>-11.25</v>
      </c>
      <c r="I334" s="24">
        <v>293.92478571428569</v>
      </c>
      <c r="J334" s="24"/>
      <c r="K334" s="24">
        <v>5.0999999999999996</v>
      </c>
      <c r="L334" s="24">
        <v>5.9</v>
      </c>
      <c r="M334" s="24"/>
      <c r="N334" s="24">
        <v>5.5</v>
      </c>
      <c r="O334" s="24">
        <v>0</v>
      </c>
      <c r="P334" s="24">
        <v>5.2631578947368638</v>
      </c>
      <c r="Q334" s="24">
        <v>455.37642857142851</v>
      </c>
    </row>
    <row r="335" spans="1:17">
      <c r="A335" s="168">
        <f t="shared" si="3"/>
        <v>41742</v>
      </c>
      <c r="B335" s="31">
        <v>0.82673571428571435</v>
      </c>
      <c r="C335" s="24">
        <v>3.4</v>
      </c>
      <c r="D335" s="24">
        <v>3.7</v>
      </c>
      <c r="E335" s="24"/>
      <c r="F335" s="24">
        <v>3.55</v>
      </c>
      <c r="G335" s="24">
        <v>0</v>
      </c>
      <c r="H335" s="24">
        <v>-11.25</v>
      </c>
      <c r="I335" s="24">
        <v>293.49117857142858</v>
      </c>
      <c r="J335" s="24"/>
      <c r="K335" s="24">
        <v>5.0999999999999996</v>
      </c>
      <c r="L335" s="24">
        <v>5.9</v>
      </c>
      <c r="M335" s="24"/>
      <c r="N335" s="24">
        <v>5.5</v>
      </c>
      <c r="O335" s="24">
        <v>0</v>
      </c>
      <c r="P335" s="24">
        <v>5.2631578947368638</v>
      </c>
      <c r="Q335" s="24">
        <v>454.70464285714291</v>
      </c>
    </row>
    <row r="336" spans="1:17">
      <c r="A336" s="168">
        <f t="shared" si="3"/>
        <v>41749</v>
      </c>
      <c r="B336" s="31">
        <v>0.82531428571428567</v>
      </c>
      <c r="C336" s="24">
        <v>3.4</v>
      </c>
      <c r="D336" s="24">
        <v>3.7</v>
      </c>
      <c r="E336" s="24"/>
      <c r="F336" s="24">
        <v>3.55</v>
      </c>
      <c r="G336" s="24">
        <v>0</v>
      </c>
      <c r="H336" s="24">
        <v>-11.25</v>
      </c>
      <c r="I336" s="24">
        <v>292.98657142857138</v>
      </c>
      <c r="J336" s="24"/>
      <c r="K336" s="24">
        <v>5.0999999999999996</v>
      </c>
      <c r="L336" s="24">
        <v>5.9</v>
      </c>
      <c r="M336" s="24"/>
      <c r="N336" s="24">
        <v>5.5</v>
      </c>
      <c r="O336" s="24">
        <v>0</v>
      </c>
      <c r="P336" s="24">
        <v>5.2631578947368638</v>
      </c>
      <c r="Q336" s="24">
        <v>453.92285714285714</v>
      </c>
    </row>
    <row r="337" spans="1:17">
      <c r="A337" s="168">
        <f t="shared" si="3"/>
        <v>41756</v>
      </c>
      <c r="B337" s="31">
        <v>0.82298571428571421</v>
      </c>
      <c r="C337" s="24">
        <v>3.4</v>
      </c>
      <c r="D337" s="24">
        <v>3.7</v>
      </c>
      <c r="E337" s="24"/>
      <c r="F337" s="24">
        <v>3.55</v>
      </c>
      <c r="G337" s="24">
        <v>0</v>
      </c>
      <c r="H337" s="24">
        <v>-11.25</v>
      </c>
      <c r="I337" s="24">
        <v>292.15992857142851</v>
      </c>
      <c r="J337" s="24"/>
      <c r="K337" s="24">
        <v>5.0999999999999996</v>
      </c>
      <c r="L337" s="24">
        <v>5.9</v>
      </c>
      <c r="M337" s="24"/>
      <c r="N337" s="24">
        <v>5.5</v>
      </c>
      <c r="O337" s="24">
        <v>0</v>
      </c>
      <c r="P337" s="24">
        <v>5.2631578947368638</v>
      </c>
      <c r="Q337" s="24">
        <v>452.6421428571428</v>
      </c>
    </row>
    <row r="338" spans="1:17">
      <c r="A338" s="168">
        <f t="shared" si="3"/>
        <v>41763</v>
      </c>
      <c r="B338" s="31">
        <v>0.82237857142857129</v>
      </c>
      <c r="C338" s="24">
        <v>3.4</v>
      </c>
      <c r="D338" s="24">
        <v>3.7</v>
      </c>
      <c r="E338" s="24"/>
      <c r="F338" s="24">
        <v>3.55</v>
      </c>
      <c r="G338" s="24">
        <v>0</v>
      </c>
      <c r="H338" s="24">
        <v>-11.25</v>
      </c>
      <c r="I338" s="24">
        <v>291.94439285714282</v>
      </c>
      <c r="J338" s="24"/>
      <c r="K338" s="24">
        <v>5.0999999999999996</v>
      </c>
      <c r="L338" s="24">
        <v>5.9</v>
      </c>
      <c r="M338" s="24"/>
      <c r="N338" s="24">
        <v>5.5</v>
      </c>
      <c r="O338" s="24">
        <v>0</v>
      </c>
      <c r="P338" s="24">
        <v>5.2631578947368638</v>
      </c>
      <c r="Q338" s="24">
        <v>452.30821428571414</v>
      </c>
    </row>
    <row r="339" spans="1:17">
      <c r="A339" s="168">
        <f t="shared" si="3"/>
        <v>41770</v>
      </c>
      <c r="B339" s="31">
        <v>0.82056857142857154</v>
      </c>
      <c r="C339" s="24">
        <v>3.3</v>
      </c>
      <c r="D339" s="24">
        <v>3.6</v>
      </c>
      <c r="E339" s="24"/>
      <c r="F339" s="24">
        <v>3.45</v>
      </c>
      <c r="G339" s="24">
        <v>-2.8169014084506898</v>
      </c>
      <c r="H339" s="24">
        <v>-6.7567567567567579</v>
      </c>
      <c r="I339" s="24">
        <v>283.09615714285718</v>
      </c>
      <c r="J339" s="24"/>
      <c r="K339" s="24">
        <v>5.0999999999999996</v>
      </c>
      <c r="L339" s="24">
        <v>5.9</v>
      </c>
      <c r="M339" s="24"/>
      <c r="N339" s="24">
        <v>5.5</v>
      </c>
      <c r="O339" s="24">
        <v>0</v>
      </c>
      <c r="P339" s="24">
        <v>3.2863849765258237</v>
      </c>
      <c r="Q339" s="24">
        <v>451.31271428571438</v>
      </c>
    </row>
    <row r="340" spans="1:17">
      <c r="A340" s="168">
        <f t="shared" si="3"/>
        <v>41777</v>
      </c>
      <c r="B340" s="31">
        <v>0.81555</v>
      </c>
      <c r="C340" s="24">
        <v>3.3</v>
      </c>
      <c r="D340" s="24">
        <v>3.6</v>
      </c>
      <c r="E340" s="24"/>
      <c r="F340" s="24">
        <v>3.45</v>
      </c>
      <c r="G340" s="24">
        <v>0</v>
      </c>
      <c r="H340" s="24">
        <v>-6.7567567567567579</v>
      </c>
      <c r="I340" s="24">
        <v>281.36475000000002</v>
      </c>
      <c r="J340" s="24"/>
      <c r="K340" s="24">
        <v>5.0999999999999996</v>
      </c>
      <c r="L340" s="24">
        <v>5.9</v>
      </c>
      <c r="M340" s="24"/>
      <c r="N340" s="24">
        <v>5.5</v>
      </c>
      <c r="O340" s="24">
        <v>0</v>
      </c>
      <c r="P340" s="24">
        <v>3.2863849765258237</v>
      </c>
      <c r="Q340" s="24">
        <v>448.55250000000001</v>
      </c>
    </row>
    <row r="341" spans="1:17">
      <c r="A341" s="168">
        <f t="shared" si="3"/>
        <v>41784</v>
      </c>
      <c r="B341" s="31">
        <v>0.81170000000000009</v>
      </c>
      <c r="C341" s="24">
        <v>3.3</v>
      </c>
      <c r="D341" s="24">
        <v>3.6</v>
      </c>
      <c r="E341" s="24"/>
      <c r="F341" s="24">
        <v>3.45</v>
      </c>
      <c r="G341" s="24">
        <v>0</v>
      </c>
      <c r="H341" s="24">
        <v>-6.7567567567567579</v>
      </c>
      <c r="I341" s="24">
        <v>280.03650000000005</v>
      </c>
      <c r="J341" s="24"/>
      <c r="K341" s="24">
        <v>5.0999999999999996</v>
      </c>
      <c r="L341" s="24">
        <v>5.9</v>
      </c>
      <c r="M341" s="24"/>
      <c r="N341" s="24">
        <v>5.5</v>
      </c>
      <c r="O341" s="24">
        <v>0</v>
      </c>
      <c r="P341" s="24">
        <v>3.2863849765258237</v>
      </c>
      <c r="Q341" s="24">
        <v>446.43500000000006</v>
      </c>
    </row>
    <row r="342" spans="1:17">
      <c r="A342" s="168">
        <f t="shared" si="3"/>
        <v>41791</v>
      </c>
      <c r="B342" s="31">
        <v>0.81192142857142868</v>
      </c>
      <c r="C342" s="24">
        <v>3.1</v>
      </c>
      <c r="D342" s="24">
        <v>3.4</v>
      </c>
      <c r="E342" s="24"/>
      <c r="F342" s="24">
        <v>3.25</v>
      </c>
      <c r="G342" s="24">
        <v>-5.7971014492753596</v>
      </c>
      <c r="H342" s="24">
        <v>-12.162162162162176</v>
      </c>
      <c r="I342" s="24">
        <v>263.87446428571428</v>
      </c>
      <c r="J342" s="24"/>
      <c r="K342" s="24">
        <v>5.0999999999999996</v>
      </c>
      <c r="L342" s="24">
        <v>5.9</v>
      </c>
      <c r="M342" s="24"/>
      <c r="N342" s="24">
        <v>5.5</v>
      </c>
      <c r="O342" s="24">
        <v>0</v>
      </c>
      <c r="P342" s="24">
        <v>3.2863849765258237</v>
      </c>
      <c r="Q342" s="24">
        <v>446.55678571428581</v>
      </c>
    </row>
    <row r="343" spans="1:17">
      <c r="A343" s="168">
        <f t="shared" si="3"/>
        <v>41798</v>
      </c>
      <c r="B343" s="31">
        <v>0.8122285714285713</v>
      </c>
      <c r="C343" s="24">
        <v>3</v>
      </c>
      <c r="D343" s="24">
        <v>3.3</v>
      </c>
      <c r="E343" s="24"/>
      <c r="F343" s="24">
        <v>3.15</v>
      </c>
      <c r="G343" s="24">
        <v>-3.0769230769230802</v>
      </c>
      <c r="H343" s="24">
        <v>-12.5</v>
      </c>
      <c r="I343" s="24">
        <v>255.85199999999998</v>
      </c>
      <c r="J343" s="24"/>
      <c r="K343" s="24">
        <v>5.0999999999999996</v>
      </c>
      <c r="L343" s="24">
        <v>5.9</v>
      </c>
      <c r="M343" s="24"/>
      <c r="N343" s="24">
        <v>5.5</v>
      </c>
      <c r="O343" s="24">
        <v>0</v>
      </c>
      <c r="P343" s="24">
        <v>3.2863849765258237</v>
      </c>
      <c r="Q343" s="24">
        <v>446.72571428571422</v>
      </c>
    </row>
    <row r="344" spans="1:17">
      <c r="A344" s="168">
        <f t="shared" si="3"/>
        <v>41805</v>
      </c>
      <c r="B344" s="31">
        <v>0.80497857142857143</v>
      </c>
      <c r="C344" s="24">
        <v>3</v>
      </c>
      <c r="D344" s="24">
        <v>3.2</v>
      </c>
      <c r="E344" s="24"/>
      <c r="F344" s="24">
        <v>3.1</v>
      </c>
      <c r="G344" s="24">
        <v>-1.5873015873015817</v>
      </c>
      <c r="H344" s="24">
        <v>-8.8235294117646959</v>
      </c>
      <c r="I344" s="24">
        <v>249.54335714285713</v>
      </c>
      <c r="J344" s="24"/>
      <c r="K344" s="24">
        <v>5.0999999999999996</v>
      </c>
      <c r="L344" s="24">
        <v>5.9</v>
      </c>
      <c r="M344" s="24"/>
      <c r="N344" s="24">
        <v>5.5</v>
      </c>
      <c r="O344" s="24">
        <v>0</v>
      </c>
      <c r="P344" s="24">
        <v>1.3824884792626762</v>
      </c>
      <c r="Q344" s="24">
        <v>442.73821428571426</v>
      </c>
    </row>
    <row r="345" spans="1:17">
      <c r="A345" s="168">
        <f t="shared" si="3"/>
        <v>41812</v>
      </c>
      <c r="B345" s="31">
        <v>0.79857857142857147</v>
      </c>
      <c r="C345" s="24">
        <v>3</v>
      </c>
      <c r="D345" s="24">
        <v>3.2</v>
      </c>
      <c r="E345" s="24"/>
      <c r="F345" s="24">
        <v>3.1</v>
      </c>
      <c r="G345" s="24">
        <v>0</v>
      </c>
      <c r="H345" s="24">
        <v>-3.125</v>
      </c>
      <c r="I345" s="24">
        <v>247.55935714285715</v>
      </c>
      <c r="J345" s="24"/>
      <c r="K345" s="24">
        <v>5.0999999999999996</v>
      </c>
      <c r="L345" s="24">
        <v>5.9</v>
      </c>
      <c r="M345" s="24"/>
      <c r="N345" s="24">
        <v>5.5</v>
      </c>
      <c r="O345" s="24">
        <v>0</v>
      </c>
      <c r="P345" s="24">
        <v>-2.2222222222222285</v>
      </c>
      <c r="Q345" s="24">
        <v>439.21821428571428</v>
      </c>
    </row>
    <row r="346" spans="1:17">
      <c r="A346" s="168">
        <f t="shared" si="3"/>
        <v>41819</v>
      </c>
      <c r="B346" s="31">
        <v>0.79986428571428569</v>
      </c>
      <c r="C346" s="24">
        <v>2.75</v>
      </c>
      <c r="D346" s="24">
        <v>3.05</v>
      </c>
      <c r="E346" s="24"/>
      <c r="F346" s="24">
        <v>2.9</v>
      </c>
      <c r="G346" s="24">
        <v>-6.4516129032258078</v>
      </c>
      <c r="H346" s="24">
        <v>-9.3750000000000142</v>
      </c>
      <c r="I346" s="24">
        <v>231.96064285714283</v>
      </c>
      <c r="J346" s="24"/>
      <c r="K346" s="24">
        <v>5.0999999999999996</v>
      </c>
      <c r="L346" s="24">
        <v>5.9</v>
      </c>
      <c r="M346" s="24"/>
      <c r="N346" s="24">
        <v>5.5</v>
      </c>
      <c r="O346" s="24">
        <v>0</v>
      </c>
      <c r="P346" s="24">
        <v>-2.2222222222222285</v>
      </c>
      <c r="Q346" s="24">
        <v>439.92535714285708</v>
      </c>
    </row>
    <row r="347" spans="1:17">
      <c r="A347" s="168">
        <f t="shared" si="3"/>
        <v>41826</v>
      </c>
      <c r="B347" s="31">
        <v>0.79667857142857146</v>
      </c>
      <c r="C347" s="24">
        <v>2.75</v>
      </c>
      <c r="D347" s="24">
        <v>3.05</v>
      </c>
      <c r="E347" s="24"/>
      <c r="F347" s="24">
        <v>2.9</v>
      </c>
      <c r="G347" s="24">
        <v>0</v>
      </c>
      <c r="H347" s="24">
        <v>-3.3333333333333286</v>
      </c>
      <c r="I347" s="24">
        <v>231.03678571428568</v>
      </c>
      <c r="J347" s="24"/>
      <c r="K347" s="24">
        <v>5.0999999999999996</v>
      </c>
      <c r="L347" s="24">
        <v>5.9</v>
      </c>
      <c r="M347" s="24"/>
      <c r="N347" s="24">
        <v>5.5</v>
      </c>
      <c r="O347" s="24">
        <v>0</v>
      </c>
      <c r="P347" s="24">
        <v>-2.2222222222222285</v>
      </c>
      <c r="Q347" s="24">
        <v>438.17321428571432</v>
      </c>
    </row>
    <row r="348" spans="1:17">
      <c r="A348" s="168">
        <f t="shared" si="3"/>
        <v>41833</v>
      </c>
      <c r="B348" s="31">
        <v>0.79415714285714301</v>
      </c>
      <c r="C348" s="24">
        <v>2.75</v>
      </c>
      <c r="D348" s="24">
        <v>3.05</v>
      </c>
      <c r="E348" s="24"/>
      <c r="F348" s="24">
        <v>2.9</v>
      </c>
      <c r="G348" s="24">
        <v>0</v>
      </c>
      <c r="H348" s="24">
        <v>-3.3333333333333286</v>
      </c>
      <c r="I348" s="24">
        <v>230.30557142857145</v>
      </c>
      <c r="J348" s="24"/>
      <c r="K348" s="24">
        <v>5.0999999999999996</v>
      </c>
      <c r="L348" s="24">
        <v>5.9</v>
      </c>
      <c r="M348" s="24"/>
      <c r="N348" s="24">
        <v>5.5</v>
      </c>
      <c r="O348" s="24">
        <v>0</v>
      </c>
      <c r="P348" s="24">
        <v>-2.2222222222222285</v>
      </c>
      <c r="Q348" s="24">
        <v>436.7864285714287</v>
      </c>
    </row>
    <row r="349" spans="1:17">
      <c r="A349" s="168">
        <f t="shared" si="3"/>
        <v>41840</v>
      </c>
      <c r="B349" s="31">
        <v>0.79258571428571434</v>
      </c>
      <c r="C349" s="24">
        <v>2.75</v>
      </c>
      <c r="D349" s="24">
        <v>3.05</v>
      </c>
      <c r="E349" s="24"/>
      <c r="F349" s="24">
        <v>2.9</v>
      </c>
      <c r="G349" s="24">
        <v>0</v>
      </c>
      <c r="H349" s="24">
        <v>-3.3333333333333286</v>
      </c>
      <c r="I349" s="24">
        <v>229.84985714285716</v>
      </c>
      <c r="J349" s="24"/>
      <c r="K349" s="24">
        <v>5.0999999999999996</v>
      </c>
      <c r="L349" s="24">
        <v>5.9</v>
      </c>
      <c r="M349" s="24"/>
      <c r="N349" s="24">
        <v>5.5</v>
      </c>
      <c r="O349" s="24">
        <v>0</v>
      </c>
      <c r="P349" s="24">
        <v>-2.2222222222222285</v>
      </c>
      <c r="Q349" s="24">
        <v>435.92214285714289</v>
      </c>
    </row>
    <row r="350" spans="1:17">
      <c r="A350" s="168">
        <f t="shared" si="3"/>
        <v>41847</v>
      </c>
      <c r="B350" s="31">
        <v>0.79125714285714288</v>
      </c>
      <c r="C350" s="24">
        <v>2.75</v>
      </c>
      <c r="D350" s="24">
        <v>3.05</v>
      </c>
      <c r="E350" s="24"/>
      <c r="F350" s="24">
        <v>2.9</v>
      </c>
      <c r="G350" s="24">
        <v>0</v>
      </c>
      <c r="H350" s="24">
        <v>-3.3333333333333286</v>
      </c>
      <c r="I350" s="24">
        <v>229.46457142857142</v>
      </c>
      <c r="J350" s="24"/>
      <c r="K350" s="24">
        <v>5.0999999999999996</v>
      </c>
      <c r="L350" s="24">
        <v>5.9</v>
      </c>
      <c r="M350" s="24"/>
      <c r="N350" s="24">
        <v>5.5</v>
      </c>
      <c r="O350" s="24">
        <v>0</v>
      </c>
      <c r="P350" s="24">
        <v>-2.2222222222222285</v>
      </c>
      <c r="Q350" s="24">
        <v>435.19142857142856</v>
      </c>
    </row>
    <row r="351" spans="1:17">
      <c r="A351" s="168">
        <f t="shared" si="3"/>
        <v>41854</v>
      </c>
      <c r="B351" s="31">
        <v>0.79297857142857153</v>
      </c>
      <c r="C351" s="24">
        <v>2.75</v>
      </c>
      <c r="D351" s="24">
        <v>3.05</v>
      </c>
      <c r="E351" s="24"/>
      <c r="F351" s="24">
        <v>2.9</v>
      </c>
      <c r="G351" s="24">
        <v>0</v>
      </c>
      <c r="H351" s="24">
        <v>-3.3333333333333286</v>
      </c>
      <c r="I351" s="24">
        <v>229.96378571428573</v>
      </c>
      <c r="J351" s="24"/>
      <c r="K351" s="24">
        <v>5.0999999999999996</v>
      </c>
      <c r="L351" s="24">
        <v>5.9</v>
      </c>
      <c r="M351" s="24"/>
      <c r="N351" s="24">
        <v>5.5</v>
      </c>
      <c r="O351" s="24">
        <v>0</v>
      </c>
      <c r="P351" s="24">
        <v>-2.2222222222222285</v>
      </c>
      <c r="Q351" s="24">
        <v>436.13821428571435</v>
      </c>
    </row>
    <row r="352" spans="1:17">
      <c r="A352" s="168">
        <f t="shared" si="3"/>
        <v>41861</v>
      </c>
      <c r="B352" s="31">
        <v>0.79534285714285702</v>
      </c>
      <c r="C352" s="24">
        <v>2.75</v>
      </c>
      <c r="D352" s="24">
        <v>3.05</v>
      </c>
      <c r="E352" s="24"/>
      <c r="F352" s="24">
        <v>2.9</v>
      </c>
      <c r="G352" s="24">
        <v>0</v>
      </c>
      <c r="H352" s="24">
        <v>-3.3333333333333286</v>
      </c>
      <c r="I352" s="24">
        <v>230.64942857142853</v>
      </c>
      <c r="J352" s="24"/>
      <c r="K352" s="24">
        <v>5.0999999999999996</v>
      </c>
      <c r="L352" s="24">
        <v>5.9</v>
      </c>
      <c r="M352" s="24"/>
      <c r="N352" s="24">
        <v>5.5</v>
      </c>
      <c r="O352" s="24">
        <v>0</v>
      </c>
      <c r="P352" s="24">
        <v>-2.2222222222222285</v>
      </c>
      <c r="Q352" s="24">
        <v>437.43857142857132</v>
      </c>
    </row>
    <row r="353" spans="1:17">
      <c r="A353" s="168">
        <f t="shared" si="3"/>
        <v>41868</v>
      </c>
      <c r="B353" s="31">
        <v>0.79935714285714288</v>
      </c>
      <c r="C353" s="24">
        <v>2.75</v>
      </c>
      <c r="D353" s="24">
        <v>3.05</v>
      </c>
      <c r="E353" s="24"/>
      <c r="F353" s="24">
        <v>2.9</v>
      </c>
      <c r="G353" s="24">
        <v>0</v>
      </c>
      <c r="H353" s="24">
        <v>-3.3333333333333286</v>
      </c>
      <c r="I353" s="24">
        <v>231.81357142857144</v>
      </c>
      <c r="J353" s="24"/>
      <c r="K353" s="24">
        <v>5.0999999999999996</v>
      </c>
      <c r="L353" s="24">
        <v>5.9</v>
      </c>
      <c r="M353" s="24"/>
      <c r="N353" s="24">
        <v>5.5</v>
      </c>
      <c r="O353" s="24">
        <v>0</v>
      </c>
      <c r="P353" s="24">
        <v>-2.2222222222222285</v>
      </c>
      <c r="Q353" s="24">
        <v>439.6464285714286</v>
      </c>
    </row>
    <row r="354" spans="1:17">
      <c r="A354" s="168">
        <f t="shared" si="3"/>
        <v>41875</v>
      </c>
      <c r="B354" s="31">
        <v>0.80041428571428574</v>
      </c>
      <c r="C354" s="24">
        <v>2.75</v>
      </c>
      <c r="D354" s="24">
        <v>3.05</v>
      </c>
      <c r="E354" s="24"/>
      <c r="F354" s="24">
        <v>2.9</v>
      </c>
      <c r="G354" s="24">
        <v>0</v>
      </c>
      <c r="H354" s="24">
        <v>-3.3333333333333286</v>
      </c>
      <c r="I354" s="24">
        <v>232.12014285714284</v>
      </c>
      <c r="J354" s="24"/>
      <c r="K354" s="24">
        <v>5.0999999999999996</v>
      </c>
      <c r="L354" s="24">
        <v>5.9</v>
      </c>
      <c r="M354" s="24"/>
      <c r="N354" s="24">
        <v>5.5</v>
      </c>
      <c r="O354" s="24">
        <v>0</v>
      </c>
      <c r="P354" s="24">
        <v>-2.2222222222222285</v>
      </c>
      <c r="Q354" s="24">
        <v>440.2278571428572</v>
      </c>
    </row>
    <row r="355" spans="1:17">
      <c r="A355" s="168">
        <f t="shared" si="3"/>
        <v>41882</v>
      </c>
      <c r="B355" s="31">
        <v>0.79587142857142867</v>
      </c>
      <c r="C355" s="24">
        <v>2.75</v>
      </c>
      <c r="D355" s="24">
        <v>3.05</v>
      </c>
      <c r="E355" s="24"/>
      <c r="F355" s="24">
        <v>2.9</v>
      </c>
      <c r="G355" s="24">
        <v>0</v>
      </c>
      <c r="H355" s="24">
        <v>-6.4516129032258078</v>
      </c>
      <c r="I355" s="24">
        <v>230.8027142857143</v>
      </c>
      <c r="J355" s="24"/>
      <c r="K355" s="24">
        <v>5.0999999999999996</v>
      </c>
      <c r="L355" s="24">
        <v>5.9</v>
      </c>
      <c r="M355" s="24"/>
      <c r="N355" s="24">
        <v>5.5</v>
      </c>
      <c r="O355" s="24">
        <v>0</v>
      </c>
      <c r="P355" s="24">
        <v>-3.9301310043668138</v>
      </c>
      <c r="Q355" s="24">
        <v>437.72928571428577</v>
      </c>
    </row>
    <row r="356" spans="1:17">
      <c r="A356" s="168">
        <f t="shared" si="3"/>
        <v>41889</v>
      </c>
      <c r="B356" s="31">
        <v>0.79424285714285714</v>
      </c>
      <c r="C356" s="24">
        <v>2.75</v>
      </c>
      <c r="D356" s="24">
        <v>3.05</v>
      </c>
      <c r="E356" s="24"/>
      <c r="F356" s="24">
        <v>2.9</v>
      </c>
      <c r="G356" s="24">
        <v>0</v>
      </c>
      <c r="H356" s="24">
        <v>-6.4516129032258078</v>
      </c>
      <c r="I356" s="24">
        <v>230.33042857142857</v>
      </c>
      <c r="J356" s="24"/>
      <c r="K356" s="24">
        <v>5.0999999999999996</v>
      </c>
      <c r="L356" s="24">
        <v>5.9</v>
      </c>
      <c r="M356" s="24"/>
      <c r="N356" s="24">
        <v>5.5</v>
      </c>
      <c r="O356" s="24">
        <v>0</v>
      </c>
      <c r="P356" s="24">
        <v>-3.9301310043668138</v>
      </c>
      <c r="Q356" s="24">
        <v>436.83357142857142</v>
      </c>
    </row>
    <row r="357" spans="1:17">
      <c r="A357" s="168">
        <f t="shared" si="3"/>
        <v>41896</v>
      </c>
      <c r="B357" s="31">
        <v>0.79823571428571427</v>
      </c>
      <c r="C357" s="24">
        <v>2.75</v>
      </c>
      <c r="D357" s="24">
        <v>3.05</v>
      </c>
      <c r="E357" s="24"/>
      <c r="F357" s="24">
        <v>2.9</v>
      </c>
      <c r="G357" s="24">
        <v>0</v>
      </c>
      <c r="H357" s="24">
        <v>-6.4516129032258078</v>
      </c>
      <c r="I357" s="24">
        <v>231.48835714285713</v>
      </c>
      <c r="J357" s="24"/>
      <c r="K357" s="24">
        <v>5.0999999999999996</v>
      </c>
      <c r="L357" s="24">
        <v>5.9</v>
      </c>
      <c r="M357" s="24"/>
      <c r="N357" s="24">
        <v>5.5</v>
      </c>
      <c r="O357" s="24">
        <v>0</v>
      </c>
      <c r="P357" s="24">
        <v>-3.9301310043668138</v>
      </c>
      <c r="Q357" s="24">
        <v>439.02964285714285</v>
      </c>
    </row>
    <row r="358" spans="1:17">
      <c r="A358" s="168">
        <f t="shared" si="3"/>
        <v>41903</v>
      </c>
      <c r="B358" s="31">
        <v>0.79224285714285714</v>
      </c>
      <c r="C358" s="24">
        <v>2.75</v>
      </c>
      <c r="D358" s="24">
        <v>3.05</v>
      </c>
      <c r="E358" s="24"/>
      <c r="F358" s="24">
        <v>2.9</v>
      </c>
      <c r="G358" s="24">
        <v>0</v>
      </c>
      <c r="H358" s="24">
        <v>-9.3750000000000142</v>
      </c>
      <c r="I358" s="24">
        <v>229.75042857142856</v>
      </c>
      <c r="J358" s="24"/>
      <c r="K358" s="24">
        <v>5.0999999999999996</v>
      </c>
      <c r="L358" s="24">
        <v>5.9</v>
      </c>
      <c r="M358" s="24"/>
      <c r="N358" s="24">
        <v>5.5</v>
      </c>
      <c r="O358" s="24">
        <v>0</v>
      </c>
      <c r="P358" s="24">
        <v>-3.9301310043668138</v>
      </c>
      <c r="Q358" s="24">
        <v>435.73357142857139</v>
      </c>
    </row>
    <row r="359" spans="1:17">
      <c r="A359" s="168">
        <f t="shared" si="3"/>
        <v>41910</v>
      </c>
      <c r="B359" s="31">
        <v>0.78331428571428574</v>
      </c>
      <c r="C359" s="24">
        <v>2.85</v>
      </c>
      <c r="D359" s="24">
        <v>3.15</v>
      </c>
      <c r="E359" s="24"/>
      <c r="F359" s="24">
        <v>3</v>
      </c>
      <c r="G359" s="24">
        <v>3.448275862068968</v>
      </c>
      <c r="H359" s="24">
        <v>-9.0909090909090793</v>
      </c>
      <c r="I359" s="24">
        <v>234.99428571428572</v>
      </c>
      <c r="J359" s="24"/>
      <c r="K359" s="24">
        <v>5.0999999999999996</v>
      </c>
      <c r="L359" s="24">
        <v>5.9</v>
      </c>
      <c r="M359" s="24"/>
      <c r="N359" s="24">
        <v>5.5</v>
      </c>
      <c r="O359" s="24">
        <v>0</v>
      </c>
      <c r="P359" s="24">
        <v>-3.9301310043668138</v>
      </c>
      <c r="Q359" s="24">
        <v>430.82285714285717</v>
      </c>
    </row>
    <row r="360" spans="1:17">
      <c r="A360" s="168">
        <f t="shared" si="3"/>
        <v>41917</v>
      </c>
      <c r="B360" s="31">
        <v>0.78167142857142846</v>
      </c>
      <c r="C360" s="24">
        <v>2.9</v>
      </c>
      <c r="D360" s="24">
        <v>3.2</v>
      </c>
      <c r="E360" s="24"/>
      <c r="F360" s="24">
        <v>3.05</v>
      </c>
      <c r="G360" s="24">
        <v>1.6666666666666572</v>
      </c>
      <c r="H360" s="24">
        <v>-10.294117647058826</v>
      </c>
      <c r="I360" s="24">
        <v>238.40978571428568</v>
      </c>
      <c r="J360" s="24"/>
      <c r="K360" s="24">
        <v>5.0999999999999996</v>
      </c>
      <c r="L360" s="24">
        <v>5.9</v>
      </c>
      <c r="M360" s="24"/>
      <c r="N360" s="24">
        <v>5.5</v>
      </c>
      <c r="O360" s="24">
        <v>0</v>
      </c>
      <c r="P360" s="24">
        <v>-3.9301310043668138</v>
      </c>
      <c r="Q360" s="24">
        <v>429.91928571428571</v>
      </c>
    </row>
    <row r="361" spans="1:17">
      <c r="A361" s="168">
        <f t="shared" si="3"/>
        <v>41924</v>
      </c>
      <c r="B361" s="31">
        <v>0.78655714285714295</v>
      </c>
      <c r="C361" s="24">
        <v>2.9</v>
      </c>
      <c r="D361" s="24">
        <v>3.2</v>
      </c>
      <c r="E361" s="24"/>
      <c r="F361" s="24">
        <v>3.05</v>
      </c>
      <c r="G361" s="24">
        <v>0</v>
      </c>
      <c r="H361" s="24">
        <v>-10.294117647058826</v>
      </c>
      <c r="I361" s="24">
        <v>239.89992857142857</v>
      </c>
      <c r="J361" s="24"/>
      <c r="K361" s="24">
        <v>5.0999999999999996</v>
      </c>
      <c r="L361" s="24">
        <v>5.9</v>
      </c>
      <c r="M361" s="24"/>
      <c r="N361" s="24">
        <v>5.5</v>
      </c>
      <c r="O361" s="24">
        <v>0</v>
      </c>
      <c r="P361" s="24">
        <v>-3.9301310043668138</v>
      </c>
      <c r="Q361" s="24">
        <v>432.60642857142864</v>
      </c>
    </row>
    <row r="362" spans="1:17">
      <c r="A362" s="168">
        <f t="shared" si="3"/>
        <v>41931</v>
      </c>
      <c r="B362" s="31">
        <v>0.79348571428571435</v>
      </c>
      <c r="C362" s="24">
        <v>2.9</v>
      </c>
      <c r="D362" s="24">
        <v>3.2</v>
      </c>
      <c r="E362" s="24"/>
      <c r="F362" s="24">
        <v>3.05</v>
      </c>
      <c r="G362" s="24">
        <v>0</v>
      </c>
      <c r="H362" s="24">
        <v>-12.857142857142861</v>
      </c>
      <c r="I362" s="24">
        <v>242.01314285714287</v>
      </c>
      <c r="J362" s="24"/>
      <c r="K362" s="24">
        <v>5.0999999999999996</v>
      </c>
      <c r="L362" s="24">
        <v>5.9</v>
      </c>
      <c r="M362" s="24"/>
      <c r="N362" s="24">
        <v>5.5</v>
      </c>
      <c r="O362" s="24">
        <v>0</v>
      </c>
      <c r="P362" s="24">
        <v>-3.9301310043668138</v>
      </c>
      <c r="Q362" s="24">
        <v>436.41714285714289</v>
      </c>
    </row>
    <row r="363" spans="1:17">
      <c r="A363" s="168">
        <f t="shared" si="3"/>
        <v>41938</v>
      </c>
      <c r="B363" s="31">
        <v>0.79080000000000006</v>
      </c>
      <c r="C363" s="24">
        <v>2.9</v>
      </c>
      <c r="D363" s="24">
        <v>3.2</v>
      </c>
      <c r="E363" s="24"/>
      <c r="F363" s="24">
        <v>3.05</v>
      </c>
      <c r="G363" s="24">
        <v>0</v>
      </c>
      <c r="H363" s="24">
        <v>-12.857142857142861</v>
      </c>
      <c r="I363" s="24">
        <v>241.19399999999999</v>
      </c>
      <c r="J363" s="24"/>
      <c r="K363" s="24">
        <v>5.0999999999999996</v>
      </c>
      <c r="L363" s="24">
        <v>5.9</v>
      </c>
      <c r="M363" s="24"/>
      <c r="N363" s="24">
        <v>5.5</v>
      </c>
      <c r="O363" s="24">
        <v>0</v>
      </c>
      <c r="P363" s="24">
        <v>-3.9301310043668138</v>
      </c>
      <c r="Q363" s="24">
        <v>434.94</v>
      </c>
    </row>
    <row r="364" spans="1:17">
      <c r="A364" s="168">
        <f t="shared" si="3"/>
        <v>41945</v>
      </c>
      <c r="B364" s="31">
        <v>0.78722142857142863</v>
      </c>
      <c r="C364" s="24">
        <v>2.9</v>
      </c>
      <c r="D364" s="24">
        <v>3.2</v>
      </c>
      <c r="E364" s="24"/>
      <c r="F364" s="24">
        <v>3.05</v>
      </c>
      <c r="G364" s="24">
        <v>0</v>
      </c>
      <c r="H364" s="24">
        <v>-12.857142857142861</v>
      </c>
      <c r="I364" s="24">
        <v>240.10253571428572</v>
      </c>
      <c r="J364" s="24"/>
      <c r="K364" s="24">
        <v>5.0999999999999996</v>
      </c>
      <c r="L364" s="24">
        <v>5.9</v>
      </c>
      <c r="M364" s="24"/>
      <c r="N364" s="24">
        <v>5.5</v>
      </c>
      <c r="O364" s="24">
        <v>0</v>
      </c>
      <c r="P364" s="24">
        <v>-3.9301310043668138</v>
      </c>
      <c r="Q364" s="24">
        <v>432.97178571428577</v>
      </c>
    </row>
    <row r="365" spans="1:17">
      <c r="A365" s="168">
        <f t="shared" si="3"/>
        <v>41952</v>
      </c>
      <c r="B365" s="31">
        <v>0.78346428571428584</v>
      </c>
      <c r="C365" s="24">
        <v>2.9</v>
      </c>
      <c r="D365" s="24">
        <v>3.2</v>
      </c>
      <c r="E365" s="24"/>
      <c r="F365" s="24">
        <v>3.05</v>
      </c>
      <c r="G365" s="24">
        <v>0</v>
      </c>
      <c r="H365" s="24">
        <v>-17.567567567567579</v>
      </c>
      <c r="I365" s="24">
        <v>238.95660714285719</v>
      </c>
      <c r="J365" s="24"/>
      <c r="K365" s="24">
        <v>5.0999999999999996</v>
      </c>
      <c r="L365" s="24">
        <v>5.9</v>
      </c>
      <c r="M365" s="24"/>
      <c r="N365" s="24">
        <v>5.5</v>
      </c>
      <c r="O365" s="24">
        <v>0</v>
      </c>
      <c r="P365" s="24">
        <v>-2.2222222222222285</v>
      </c>
      <c r="Q365" s="24">
        <v>430.90535714285727</v>
      </c>
    </row>
    <row r="366" spans="1:17">
      <c r="A366" s="168">
        <f t="shared" si="3"/>
        <v>41959</v>
      </c>
      <c r="B366" s="31">
        <v>0.78859999999999986</v>
      </c>
      <c r="C366" s="24">
        <v>2.9</v>
      </c>
      <c r="D366" s="24">
        <v>3.2</v>
      </c>
      <c r="E366" s="24"/>
      <c r="F366" s="24">
        <v>3.05</v>
      </c>
      <c r="G366" s="24">
        <v>0</v>
      </c>
      <c r="H366" s="24">
        <v>-17.567567567567579</v>
      </c>
      <c r="I366" s="24">
        <v>240.52299999999997</v>
      </c>
      <c r="J366" s="24"/>
      <c r="K366" s="24">
        <v>5.0999999999999996</v>
      </c>
      <c r="L366" s="24">
        <v>5.9</v>
      </c>
      <c r="M366" s="24"/>
      <c r="N366" s="24">
        <v>5.5</v>
      </c>
      <c r="O366" s="24">
        <v>0</v>
      </c>
      <c r="P366" s="24">
        <v>-2.2222222222222285</v>
      </c>
      <c r="Q366" s="24">
        <v>433.7299999999999</v>
      </c>
    </row>
    <row r="367" spans="1:17">
      <c r="A367" s="168">
        <f t="shared" si="3"/>
        <v>41966</v>
      </c>
      <c r="B367" s="31">
        <v>0.79649285714285711</v>
      </c>
      <c r="C367" s="24">
        <v>2.9</v>
      </c>
      <c r="D367" s="24">
        <v>3.2</v>
      </c>
      <c r="E367" s="24"/>
      <c r="F367" s="24">
        <v>3.05</v>
      </c>
      <c r="G367" s="24">
        <v>0</v>
      </c>
      <c r="H367" s="24">
        <v>-19.736842105263165</v>
      </c>
      <c r="I367" s="24">
        <v>242.9303214285714</v>
      </c>
      <c r="J367" s="24"/>
      <c r="K367" s="24">
        <v>5.0999999999999996</v>
      </c>
      <c r="L367" s="24">
        <v>5.9</v>
      </c>
      <c r="M367" s="24"/>
      <c r="N367" s="24">
        <v>5.5</v>
      </c>
      <c r="O367" s="24">
        <v>0</v>
      </c>
      <c r="P367" s="24">
        <v>-0.45248868778281803</v>
      </c>
      <c r="Q367" s="24">
        <v>438.07107142857137</v>
      </c>
    </row>
    <row r="368" spans="1:17">
      <c r="A368" s="168">
        <f t="shared" si="3"/>
        <v>41973</v>
      </c>
      <c r="B368" s="31">
        <v>0.79287857142857143</v>
      </c>
      <c r="C368" s="24">
        <v>2.9</v>
      </c>
      <c r="D368" s="24">
        <v>3.2</v>
      </c>
      <c r="E368" s="24"/>
      <c r="F368" s="24">
        <v>3.05</v>
      </c>
      <c r="G368" s="24">
        <v>0</v>
      </c>
      <c r="H368" s="24">
        <v>-19.736842105263165</v>
      </c>
      <c r="I368" s="24">
        <v>241.82796428571427</v>
      </c>
      <c r="J368" s="24"/>
      <c r="K368" s="24">
        <v>5.0999999999999996</v>
      </c>
      <c r="L368" s="24">
        <v>5.9</v>
      </c>
      <c r="M368" s="24"/>
      <c r="N368" s="24">
        <v>5.5</v>
      </c>
      <c r="O368" s="24">
        <v>0</v>
      </c>
      <c r="P368" s="24">
        <v>-0.45248868778281803</v>
      </c>
      <c r="Q368" s="24">
        <v>436.08321428571435</v>
      </c>
    </row>
    <row r="369" spans="1:17">
      <c r="A369" s="168">
        <f t="shared" si="3"/>
        <v>41980</v>
      </c>
      <c r="B369" s="31">
        <v>0.79001428571428567</v>
      </c>
      <c r="C369" s="24">
        <v>2.9</v>
      </c>
      <c r="D369" s="24">
        <v>3.2</v>
      </c>
      <c r="E369" s="24"/>
      <c r="F369" s="24">
        <v>3.05</v>
      </c>
      <c r="G369" s="24">
        <v>0</v>
      </c>
      <c r="H369" s="24">
        <v>-21.794871794871796</v>
      </c>
      <c r="I369" s="24">
        <v>240.95435714285713</v>
      </c>
      <c r="J369" s="24"/>
      <c r="K369" s="24">
        <v>5.0999999999999996</v>
      </c>
      <c r="L369" s="24">
        <v>5.9</v>
      </c>
      <c r="M369" s="24"/>
      <c r="N369" s="24">
        <v>5.5</v>
      </c>
      <c r="O369" s="24">
        <v>0</v>
      </c>
      <c r="P369" s="24">
        <v>-0.45248868778281803</v>
      </c>
      <c r="Q369" s="24">
        <v>434.50785714285712</v>
      </c>
    </row>
    <row r="370" spans="1:17">
      <c r="A370" s="168">
        <f t="shared" si="3"/>
        <v>41987</v>
      </c>
      <c r="B370" s="31">
        <v>0.79002857142857152</v>
      </c>
      <c r="C370" s="24">
        <v>2.9</v>
      </c>
      <c r="D370" s="24">
        <v>3.2</v>
      </c>
      <c r="E370" s="24"/>
      <c r="F370" s="24">
        <v>3.05</v>
      </c>
      <c r="G370" s="24">
        <v>0</v>
      </c>
      <c r="H370" s="24">
        <v>-21.794871794871796</v>
      </c>
      <c r="I370" s="24">
        <v>240.95871428571431</v>
      </c>
      <c r="J370" s="24"/>
      <c r="K370" s="24">
        <v>5.0999999999999996</v>
      </c>
      <c r="L370" s="24">
        <v>5.9</v>
      </c>
      <c r="M370" s="24"/>
      <c r="N370" s="24">
        <v>5.5</v>
      </c>
      <c r="O370" s="24">
        <v>0</v>
      </c>
      <c r="P370" s="24">
        <v>-0.45248868778281803</v>
      </c>
      <c r="Q370" s="24">
        <v>434.51571428571435</v>
      </c>
    </row>
    <row r="371" spans="1:17">
      <c r="A371" s="168">
        <f t="shared" si="3"/>
        <v>41994</v>
      </c>
      <c r="B371" s="31">
        <v>0.79024285714285714</v>
      </c>
      <c r="C371" s="24">
        <v>2.9</v>
      </c>
      <c r="D371" s="24">
        <v>3.2</v>
      </c>
      <c r="E371" s="24"/>
      <c r="F371" s="24">
        <v>3.05</v>
      </c>
      <c r="G371" s="24">
        <v>0</v>
      </c>
      <c r="H371" s="24">
        <v>-21.794871794871796</v>
      </c>
      <c r="I371" s="24">
        <v>241.0240714285714</v>
      </c>
      <c r="J371" s="24"/>
      <c r="K371" s="24">
        <v>5.0999999999999996</v>
      </c>
      <c r="L371" s="24">
        <v>5.9</v>
      </c>
      <c r="M371" s="24"/>
      <c r="N371" s="24">
        <v>5.5</v>
      </c>
      <c r="O371" s="24">
        <v>0</v>
      </c>
      <c r="P371" s="24">
        <v>-0.45248868778281803</v>
      </c>
      <c r="Q371" s="24">
        <v>434.63357142857137</v>
      </c>
    </row>
    <row r="372" spans="1:17">
      <c r="A372" s="168">
        <f t="shared" si="3"/>
        <v>42001</v>
      </c>
      <c r="B372" s="31">
        <v>0.78604285714285727</v>
      </c>
      <c r="C372" s="24">
        <v>2.9</v>
      </c>
      <c r="D372" s="24">
        <v>3.2</v>
      </c>
      <c r="E372" s="24"/>
      <c r="F372" s="24">
        <v>3.05</v>
      </c>
      <c r="G372" s="24">
        <v>0</v>
      </c>
      <c r="H372" s="24">
        <v>-21.794871794871796</v>
      </c>
      <c r="I372" s="24">
        <v>239.74307142857145</v>
      </c>
      <c r="J372" s="24"/>
      <c r="K372" s="24">
        <v>5.0999999999999996</v>
      </c>
      <c r="L372" s="24">
        <v>5.9</v>
      </c>
      <c r="M372" s="24"/>
      <c r="N372" s="24">
        <v>5.5</v>
      </c>
      <c r="O372" s="24">
        <v>0</v>
      </c>
      <c r="P372" s="24">
        <v>-0.45248868778281803</v>
      </c>
      <c r="Q372" s="24">
        <v>432.32357142857154</v>
      </c>
    </row>
    <row r="373" spans="1:17">
      <c r="A373" s="168">
        <f t="shared" si="3"/>
        <v>42008</v>
      </c>
      <c r="B373" s="31">
        <v>0.78154285714285721</v>
      </c>
      <c r="C373" s="24">
        <v>2.9</v>
      </c>
      <c r="D373" s="24">
        <v>3.2</v>
      </c>
      <c r="E373" s="24"/>
      <c r="F373" s="24">
        <v>3.05</v>
      </c>
      <c r="G373" s="24">
        <v>0</v>
      </c>
      <c r="H373" s="24">
        <v>-21.794871794871796</v>
      </c>
      <c r="I373" s="24">
        <v>238.37057142857145</v>
      </c>
      <c r="J373" s="24"/>
      <c r="K373" s="24">
        <v>5.0999999999999996</v>
      </c>
      <c r="L373" s="24">
        <v>5.9</v>
      </c>
      <c r="M373" s="24"/>
      <c r="N373" s="24">
        <v>5.5</v>
      </c>
      <c r="O373" s="24">
        <v>0</v>
      </c>
      <c r="P373" s="24">
        <v>-0.45248868778281803</v>
      </c>
      <c r="Q373" s="24">
        <v>429.84857142857146</v>
      </c>
    </row>
    <row r="374" spans="1:17">
      <c r="A374" s="168">
        <f t="shared" si="3"/>
        <v>42015</v>
      </c>
      <c r="B374" s="31">
        <v>0.78144285714285722</v>
      </c>
      <c r="C374" s="24">
        <v>2.9</v>
      </c>
      <c r="D374" s="24">
        <v>3.2</v>
      </c>
      <c r="E374" s="24"/>
      <c r="F374" s="24">
        <v>3.05</v>
      </c>
      <c r="G374" s="24">
        <v>0</v>
      </c>
      <c r="H374" s="24">
        <v>-21.794871794871796</v>
      </c>
      <c r="I374" s="24">
        <v>238.34007142857146</v>
      </c>
      <c r="J374" s="24"/>
      <c r="K374" s="24">
        <v>5.0999999999999996</v>
      </c>
      <c r="L374" s="24">
        <v>5.9</v>
      </c>
      <c r="M374" s="24"/>
      <c r="N374" s="24">
        <v>5.5</v>
      </c>
      <c r="O374" s="24">
        <v>0</v>
      </c>
      <c r="P374" s="24">
        <v>-0.45248868778281803</v>
      </c>
      <c r="Q374" s="24">
        <v>429.79357142857151</v>
      </c>
    </row>
    <row r="375" spans="1:17">
      <c r="A375" s="168">
        <f t="shared" si="3"/>
        <v>42022</v>
      </c>
      <c r="B375" s="31">
        <v>0.77222857142857138</v>
      </c>
      <c r="C375" s="24">
        <v>2.9</v>
      </c>
      <c r="D375" s="24">
        <v>3.2</v>
      </c>
      <c r="E375" s="24"/>
      <c r="F375" s="24">
        <v>3.05</v>
      </c>
      <c r="G375" s="24">
        <v>0</v>
      </c>
      <c r="H375" s="24">
        <v>-23.75</v>
      </c>
      <c r="I375" s="24">
        <v>235.52971428571428</v>
      </c>
      <c r="J375" s="24"/>
      <c r="K375" s="24">
        <v>5.0999999999999996</v>
      </c>
      <c r="L375" s="24">
        <v>5.9</v>
      </c>
      <c r="M375" s="24"/>
      <c r="N375" s="24">
        <v>5.5</v>
      </c>
      <c r="O375" s="24">
        <v>0</v>
      </c>
      <c r="P375" s="24">
        <v>-0.45248868778281803</v>
      </c>
      <c r="Q375" s="24">
        <v>424.72571428571422</v>
      </c>
    </row>
    <row r="376" spans="1:17">
      <c r="A376" s="168">
        <f t="shared" si="3"/>
        <v>42029</v>
      </c>
      <c r="B376" s="31">
        <v>0.75998571428571438</v>
      </c>
      <c r="C376" s="24">
        <v>3</v>
      </c>
      <c r="D376" s="24">
        <v>3.3</v>
      </c>
      <c r="E376" s="24"/>
      <c r="F376" s="24">
        <v>3.15</v>
      </c>
      <c r="G376" s="24">
        <v>3.2786885245901658</v>
      </c>
      <c r="H376" s="24">
        <v>-21.25</v>
      </c>
      <c r="I376" s="24">
        <v>239.3955</v>
      </c>
      <c r="J376" s="24"/>
      <c r="K376" s="24">
        <v>5.0999999999999996</v>
      </c>
      <c r="L376" s="24">
        <v>5.9</v>
      </c>
      <c r="M376" s="24"/>
      <c r="N376" s="24">
        <v>5.5</v>
      </c>
      <c r="O376" s="24">
        <v>0</v>
      </c>
      <c r="P376" s="24">
        <v>-0.45248868778281803</v>
      </c>
      <c r="Q376" s="24">
        <v>417.99214285714294</v>
      </c>
    </row>
    <row r="377" spans="1:17">
      <c r="A377" s="168">
        <f t="shared" si="3"/>
        <v>42036</v>
      </c>
      <c r="B377" s="31">
        <v>0.74857857142857143</v>
      </c>
      <c r="C377" s="24">
        <v>3</v>
      </c>
      <c r="D377" s="24">
        <v>3.3</v>
      </c>
      <c r="E377" s="24"/>
      <c r="F377" s="24">
        <v>3.15</v>
      </c>
      <c r="G377" s="24">
        <v>0</v>
      </c>
      <c r="H377" s="24">
        <v>-21.25</v>
      </c>
      <c r="I377" s="24">
        <v>235.80225000000002</v>
      </c>
      <c r="J377" s="24"/>
      <c r="K377" s="24">
        <v>5.0999999999999996</v>
      </c>
      <c r="L377" s="24">
        <v>5.9</v>
      </c>
      <c r="M377" s="24"/>
      <c r="N377" s="24">
        <v>5.5</v>
      </c>
      <c r="O377" s="24">
        <v>0</v>
      </c>
      <c r="P377" s="24">
        <v>-0.45248868778281803</v>
      </c>
      <c r="Q377" s="24">
        <v>411.71821428571428</v>
      </c>
    </row>
    <row r="378" spans="1:17">
      <c r="A378" s="168">
        <f t="shared" si="3"/>
        <v>42043</v>
      </c>
      <c r="B378" s="31">
        <v>0.75029285714285709</v>
      </c>
      <c r="C378" s="24">
        <v>3</v>
      </c>
      <c r="D378" s="24">
        <v>3.3</v>
      </c>
      <c r="E378" s="24"/>
      <c r="F378" s="24">
        <v>3.15</v>
      </c>
      <c r="G378" s="24">
        <v>0</v>
      </c>
      <c r="H378" s="24">
        <v>-22.222222222222214</v>
      </c>
      <c r="I378" s="24">
        <v>236.34225000000001</v>
      </c>
      <c r="J378" s="24"/>
      <c r="K378" s="24">
        <v>5.0999999999999996</v>
      </c>
      <c r="L378" s="24">
        <v>5.9</v>
      </c>
      <c r="M378" s="24"/>
      <c r="N378" s="24">
        <v>5.5</v>
      </c>
      <c r="O378" s="24">
        <v>0</v>
      </c>
      <c r="P378" s="24">
        <v>-0.45248868778281803</v>
      </c>
      <c r="Q378" s="24">
        <v>412.66107142857146</v>
      </c>
    </row>
    <row r="379" spans="1:17">
      <c r="A379" s="168">
        <f t="shared" si="3"/>
        <v>42050</v>
      </c>
      <c r="B379" s="31">
        <v>0.74117142857142859</v>
      </c>
      <c r="C379" s="24">
        <v>3</v>
      </c>
      <c r="D379" s="24">
        <v>3.3</v>
      </c>
      <c r="E379" s="24"/>
      <c r="F379" s="24">
        <v>3.15</v>
      </c>
      <c r="G379" s="24">
        <v>0</v>
      </c>
      <c r="H379" s="24">
        <v>-22.222222222222214</v>
      </c>
      <c r="I379" s="24">
        <v>233.46900000000002</v>
      </c>
      <c r="J379" s="24"/>
      <c r="K379" s="24">
        <v>5.0999999999999996</v>
      </c>
      <c r="L379" s="24">
        <v>5.9</v>
      </c>
      <c r="M379" s="24"/>
      <c r="N379" s="24">
        <v>5.5</v>
      </c>
      <c r="O379" s="24">
        <v>0</v>
      </c>
      <c r="P379" s="24">
        <v>-0.45248868778281803</v>
      </c>
      <c r="Q379" s="24">
        <v>407.64428571428573</v>
      </c>
    </row>
    <row r="380" spans="1:17">
      <c r="A380" s="168">
        <f t="shared" si="3"/>
        <v>42057</v>
      </c>
      <c r="B380" s="31">
        <v>0.73861428571428578</v>
      </c>
      <c r="C380" s="24">
        <v>3</v>
      </c>
      <c r="D380" s="24">
        <v>3.3</v>
      </c>
      <c r="E380" s="24"/>
      <c r="F380" s="24">
        <v>3.15</v>
      </c>
      <c r="G380" s="24">
        <v>0</v>
      </c>
      <c r="H380" s="24">
        <v>-20.25316455696202</v>
      </c>
      <c r="I380" s="24">
        <v>232.6635</v>
      </c>
      <c r="J380" s="24"/>
      <c r="K380" s="24">
        <v>5.0999999999999996</v>
      </c>
      <c r="L380" s="24">
        <v>5.9</v>
      </c>
      <c r="M380" s="24"/>
      <c r="N380" s="24">
        <v>5.5</v>
      </c>
      <c r="O380" s="24">
        <v>0</v>
      </c>
      <c r="P380" s="24">
        <v>1.3824884792626762</v>
      </c>
      <c r="Q380" s="24">
        <v>406.23785714285719</v>
      </c>
    </row>
    <row r="381" spans="1:17">
      <c r="A381" s="168">
        <f t="shared" si="3"/>
        <v>42064</v>
      </c>
      <c r="B381" s="31">
        <v>0.73184285714285724</v>
      </c>
      <c r="C381" s="24">
        <v>3</v>
      </c>
      <c r="D381" s="24">
        <v>3.3</v>
      </c>
      <c r="E381" s="24"/>
      <c r="F381" s="24">
        <v>3.15</v>
      </c>
      <c r="G381" s="24">
        <v>0</v>
      </c>
      <c r="H381" s="24">
        <v>-18.181818181818187</v>
      </c>
      <c r="I381" s="24">
        <v>230.53050000000002</v>
      </c>
      <c r="J381" s="24"/>
      <c r="K381" s="24">
        <v>5.0999999999999996</v>
      </c>
      <c r="L381" s="24">
        <v>5.9</v>
      </c>
      <c r="M381" s="24"/>
      <c r="N381" s="24">
        <v>5.5</v>
      </c>
      <c r="O381" s="24">
        <v>0</v>
      </c>
      <c r="P381" s="24">
        <v>1.3824884792626762</v>
      </c>
      <c r="Q381" s="24">
        <v>402.51357142857148</v>
      </c>
    </row>
    <row r="382" spans="1:17">
      <c r="A382" s="168">
        <f t="shared" si="3"/>
        <v>42071</v>
      </c>
      <c r="B382" s="31">
        <v>0.72568571428571438</v>
      </c>
      <c r="C382" s="24">
        <v>3</v>
      </c>
      <c r="D382" s="24">
        <v>3.3</v>
      </c>
      <c r="E382" s="24"/>
      <c r="F382" s="24">
        <v>3.15</v>
      </c>
      <c r="G382" s="24">
        <v>0</v>
      </c>
      <c r="H382" s="24">
        <v>-18.181818181818187</v>
      </c>
      <c r="I382" s="24">
        <v>228.59100000000004</v>
      </c>
      <c r="J382" s="24"/>
      <c r="K382" s="24">
        <v>5.0999999999999996</v>
      </c>
      <c r="L382" s="24">
        <v>5.9</v>
      </c>
      <c r="M382" s="24"/>
      <c r="N382" s="24">
        <v>5.5</v>
      </c>
      <c r="O382" s="24">
        <v>0</v>
      </c>
      <c r="P382" s="24">
        <v>1.3824884792626762</v>
      </c>
      <c r="Q382" s="24">
        <v>399.12714285714293</v>
      </c>
    </row>
    <row r="383" spans="1:17">
      <c r="A383" s="168">
        <f t="shared" si="3"/>
        <v>42078</v>
      </c>
      <c r="B383" s="31">
        <v>0.71379285714285712</v>
      </c>
      <c r="C383" s="24">
        <v>3</v>
      </c>
      <c r="D383" s="24">
        <v>3.3</v>
      </c>
      <c r="E383" s="24"/>
      <c r="F383" s="24">
        <v>3.15</v>
      </c>
      <c r="G383" s="24">
        <v>0</v>
      </c>
      <c r="H383" s="24">
        <v>-16</v>
      </c>
      <c r="I383" s="24">
        <v>224.84474999999998</v>
      </c>
      <c r="J383" s="24"/>
      <c r="K383" s="24">
        <v>5.0999999999999996</v>
      </c>
      <c r="L383" s="24">
        <v>5.9</v>
      </c>
      <c r="M383" s="24"/>
      <c r="N383" s="24">
        <v>5.5</v>
      </c>
      <c r="O383" s="24">
        <v>0</v>
      </c>
      <c r="P383" s="24">
        <v>1.3824884792626762</v>
      </c>
      <c r="Q383" s="24">
        <v>392.58607142857142</v>
      </c>
    </row>
    <row r="384" spans="1:17">
      <c r="A384" s="168">
        <f t="shared" si="3"/>
        <v>42085</v>
      </c>
      <c r="B384" s="31">
        <v>0.72008571428571433</v>
      </c>
      <c r="C384" s="24">
        <v>3</v>
      </c>
      <c r="D384" s="24">
        <v>3.3</v>
      </c>
      <c r="E384" s="24"/>
      <c r="F384" s="24">
        <v>3.15</v>
      </c>
      <c r="G384" s="24">
        <v>0</v>
      </c>
      <c r="H384" s="24">
        <v>-11.267605633802816</v>
      </c>
      <c r="I384" s="24">
        <v>226.82700000000003</v>
      </c>
      <c r="J384" s="24"/>
      <c r="K384" s="24">
        <v>5.0999999999999996</v>
      </c>
      <c r="L384" s="24">
        <v>5.9</v>
      </c>
      <c r="M384" s="24"/>
      <c r="N384" s="24">
        <v>5.5</v>
      </c>
      <c r="O384" s="24">
        <v>0</v>
      </c>
      <c r="P384" s="24">
        <v>0</v>
      </c>
      <c r="Q384" s="24">
        <v>396.04714285714289</v>
      </c>
    </row>
    <row r="385" spans="1:17">
      <c r="A385" s="168">
        <f t="shared" si="3"/>
        <v>42092</v>
      </c>
      <c r="B385" s="31">
        <v>0.73212857142857135</v>
      </c>
      <c r="C385" s="24">
        <v>3</v>
      </c>
      <c r="D385" s="24">
        <v>3.3</v>
      </c>
      <c r="E385" s="24"/>
      <c r="F385" s="24">
        <v>3.15</v>
      </c>
      <c r="G385" s="24">
        <v>0</v>
      </c>
      <c r="H385" s="24">
        <v>-11.267605633802816</v>
      </c>
      <c r="I385" s="24">
        <v>230.62049999999999</v>
      </c>
      <c r="J385" s="24"/>
      <c r="K385" s="24">
        <v>5.0999999999999996</v>
      </c>
      <c r="L385" s="24">
        <v>5.9</v>
      </c>
      <c r="M385" s="24"/>
      <c r="N385" s="24">
        <v>5.5</v>
      </c>
      <c r="O385" s="24">
        <v>0</v>
      </c>
      <c r="P385" s="24">
        <v>0</v>
      </c>
      <c r="Q385" s="24">
        <v>402.67071428571421</v>
      </c>
    </row>
    <row r="386" spans="1:17">
      <c r="A386" s="168">
        <f t="shared" si="3"/>
        <v>42099</v>
      </c>
      <c r="B386" s="31">
        <v>0.73045714285714303</v>
      </c>
      <c r="C386" s="24">
        <v>3</v>
      </c>
      <c r="D386" s="24">
        <v>3.3</v>
      </c>
      <c r="E386" s="24"/>
      <c r="F386" s="24">
        <v>3.15</v>
      </c>
      <c r="G386" s="24">
        <v>0</v>
      </c>
      <c r="H386" s="24">
        <v>-11.267605633802816</v>
      </c>
      <c r="I386" s="24">
        <v>230.09400000000005</v>
      </c>
      <c r="J386" s="24"/>
      <c r="K386" s="24">
        <v>5.0999999999999996</v>
      </c>
      <c r="L386" s="24">
        <v>5.9</v>
      </c>
      <c r="M386" s="24"/>
      <c r="N386" s="24">
        <v>5.5</v>
      </c>
      <c r="O386" s="24">
        <v>0</v>
      </c>
      <c r="P386" s="24">
        <v>0</v>
      </c>
      <c r="Q386" s="24">
        <v>401.75142857142862</v>
      </c>
    </row>
    <row r="387" spans="1:17">
      <c r="A387" s="168">
        <f t="shared" ref="A387:A450" si="4">A386+7</f>
        <v>42106</v>
      </c>
      <c r="B387" s="31">
        <v>0.72768571428571427</v>
      </c>
      <c r="C387" s="24">
        <v>3</v>
      </c>
      <c r="D387" s="24">
        <v>3.3</v>
      </c>
      <c r="E387" s="24"/>
      <c r="F387" s="24">
        <v>3.15</v>
      </c>
      <c r="G387" s="24">
        <v>0</v>
      </c>
      <c r="H387" s="24">
        <v>-11.267605633802816</v>
      </c>
      <c r="I387" s="24">
        <v>229.22099999999998</v>
      </c>
      <c r="J387" s="24"/>
      <c r="K387" s="24">
        <v>5.0999999999999996</v>
      </c>
      <c r="L387" s="24">
        <v>5.9</v>
      </c>
      <c r="M387" s="24"/>
      <c r="N387" s="24">
        <v>5.5</v>
      </c>
      <c r="O387" s="24">
        <v>0</v>
      </c>
      <c r="P387" s="24">
        <v>0</v>
      </c>
      <c r="Q387" s="24">
        <v>400.22714285714284</v>
      </c>
    </row>
    <row r="388" spans="1:17">
      <c r="A388" s="168">
        <f t="shared" si="4"/>
        <v>42113</v>
      </c>
      <c r="B388" s="31">
        <v>0.72044285714285716</v>
      </c>
      <c r="C388" s="24">
        <v>3</v>
      </c>
      <c r="D388" s="24">
        <v>3.3</v>
      </c>
      <c r="E388" s="24"/>
      <c r="F388" s="24">
        <v>3.15</v>
      </c>
      <c r="G388" s="24">
        <v>0</v>
      </c>
      <c r="H388" s="24">
        <v>-11.267605633802816</v>
      </c>
      <c r="I388" s="24">
        <v>226.93949999999998</v>
      </c>
      <c r="J388" s="24"/>
      <c r="K388" s="24">
        <v>5.0999999999999996</v>
      </c>
      <c r="L388" s="24">
        <v>5.9</v>
      </c>
      <c r="M388" s="24"/>
      <c r="N388" s="24">
        <v>5.5</v>
      </c>
      <c r="O388" s="24">
        <v>0</v>
      </c>
      <c r="P388" s="24">
        <v>0</v>
      </c>
      <c r="Q388" s="24">
        <v>396.24357142857144</v>
      </c>
    </row>
    <row r="389" spans="1:17">
      <c r="A389" s="168">
        <f t="shared" si="4"/>
        <v>42120</v>
      </c>
      <c r="B389" s="31">
        <v>0.71712142857142858</v>
      </c>
      <c r="C389" s="24">
        <v>2.9</v>
      </c>
      <c r="D389" s="24">
        <v>3.2</v>
      </c>
      <c r="E389" s="24"/>
      <c r="F389" s="24">
        <v>3.05</v>
      </c>
      <c r="G389" s="24">
        <v>-3.1746031746031775</v>
      </c>
      <c r="H389" s="24">
        <v>-14.08450704225352</v>
      </c>
      <c r="I389" s="24">
        <v>218.72203571428571</v>
      </c>
      <c r="J389" s="24"/>
      <c r="K389" s="24">
        <v>5.0999999999999996</v>
      </c>
      <c r="L389" s="24">
        <v>5.9</v>
      </c>
      <c r="M389" s="24"/>
      <c r="N389" s="24">
        <v>5.5</v>
      </c>
      <c r="O389" s="24">
        <v>0</v>
      </c>
      <c r="P389" s="24">
        <v>0</v>
      </c>
      <c r="Q389" s="24">
        <v>394.41678571428571</v>
      </c>
    </row>
    <row r="390" spans="1:17">
      <c r="A390" s="168">
        <f t="shared" si="4"/>
        <v>42127</v>
      </c>
      <c r="B390" s="31">
        <v>0.72047142857142865</v>
      </c>
      <c r="C390" s="24">
        <v>2.9</v>
      </c>
      <c r="D390" s="24">
        <v>3.2</v>
      </c>
      <c r="E390" s="24"/>
      <c r="F390" s="24">
        <v>3.05</v>
      </c>
      <c r="G390" s="24">
        <v>0</v>
      </c>
      <c r="H390" s="24">
        <v>-14.08450704225352</v>
      </c>
      <c r="I390" s="24">
        <v>219.74378571428574</v>
      </c>
      <c r="J390" s="24"/>
      <c r="K390" s="24">
        <v>5.0999999999999996</v>
      </c>
      <c r="L390" s="24">
        <v>5.9</v>
      </c>
      <c r="M390" s="24"/>
      <c r="N390" s="24">
        <v>5.5</v>
      </c>
      <c r="O390" s="24">
        <v>0</v>
      </c>
      <c r="P390" s="24">
        <v>0</v>
      </c>
      <c r="Q390" s="24">
        <v>396.25928571428574</v>
      </c>
    </row>
    <row r="391" spans="1:17">
      <c r="A391" s="168">
        <f t="shared" si="4"/>
        <v>42134</v>
      </c>
      <c r="B391" s="31">
        <v>0.73366857142857145</v>
      </c>
      <c r="C391" s="24">
        <v>2.8</v>
      </c>
      <c r="D391" s="24">
        <v>3.1</v>
      </c>
      <c r="E391" s="24"/>
      <c r="F391" s="24">
        <v>2.95</v>
      </c>
      <c r="G391" s="24">
        <v>-3.2786885245901516</v>
      </c>
      <c r="H391" s="24">
        <v>-14.492753623188406</v>
      </c>
      <c r="I391" s="24">
        <v>216.4322285714286</v>
      </c>
      <c r="J391" s="24"/>
      <c r="K391" s="24">
        <v>5.0999999999999996</v>
      </c>
      <c r="L391" s="24">
        <v>5.9</v>
      </c>
      <c r="M391" s="24"/>
      <c r="N391" s="24">
        <v>5.5</v>
      </c>
      <c r="O391" s="24">
        <v>0</v>
      </c>
      <c r="P391" s="24">
        <v>0</v>
      </c>
      <c r="Q391" s="24">
        <v>403.51771428571431</v>
      </c>
    </row>
    <row r="392" spans="1:17">
      <c r="A392" s="168">
        <f t="shared" si="4"/>
        <v>42141</v>
      </c>
      <c r="B392" s="31">
        <v>0.72095714285714296</v>
      </c>
      <c r="C392" s="24">
        <v>2.8</v>
      </c>
      <c r="D392" s="24">
        <v>3.1</v>
      </c>
      <c r="E392" s="24"/>
      <c r="F392" s="24">
        <v>2.95</v>
      </c>
      <c r="G392" s="24">
        <v>0</v>
      </c>
      <c r="H392" s="24">
        <v>-14.492753623188406</v>
      </c>
      <c r="I392" s="24">
        <v>212.6823571428572</v>
      </c>
      <c r="J392" s="24"/>
      <c r="K392" s="24">
        <v>5.0999999999999996</v>
      </c>
      <c r="L392" s="24">
        <v>5.9</v>
      </c>
      <c r="M392" s="24"/>
      <c r="N392" s="24">
        <v>5.5</v>
      </c>
      <c r="O392" s="24">
        <v>0</v>
      </c>
      <c r="P392" s="24">
        <v>0</v>
      </c>
      <c r="Q392" s="24">
        <v>396.52642857142865</v>
      </c>
    </row>
    <row r="393" spans="1:17">
      <c r="A393" s="168">
        <f t="shared" si="4"/>
        <v>42148</v>
      </c>
      <c r="B393" s="31">
        <v>0.71759285714285714</v>
      </c>
      <c r="C393" s="24">
        <v>2.75</v>
      </c>
      <c r="D393" s="24">
        <v>3.05</v>
      </c>
      <c r="E393" s="24"/>
      <c r="F393" s="24">
        <v>2.9</v>
      </c>
      <c r="G393" s="24">
        <v>-1.6949152542373014</v>
      </c>
      <c r="H393" s="24">
        <v>-15.94202898550725</v>
      </c>
      <c r="I393" s="24">
        <v>208.10192857142854</v>
      </c>
      <c r="J393" s="24"/>
      <c r="K393" s="24">
        <v>5.0999999999999996</v>
      </c>
      <c r="L393" s="24">
        <v>5.9</v>
      </c>
      <c r="M393" s="24"/>
      <c r="N393" s="24">
        <v>5.5</v>
      </c>
      <c r="O393" s="24">
        <v>0</v>
      </c>
      <c r="P393" s="24">
        <v>0</v>
      </c>
      <c r="Q393" s="24">
        <v>394.67607142857145</v>
      </c>
    </row>
    <row r="394" spans="1:17">
      <c r="A394" s="168">
        <f t="shared" si="4"/>
        <v>42155</v>
      </c>
      <c r="B394" s="31">
        <v>0.71297142857142859</v>
      </c>
      <c r="C394" s="24">
        <v>2.75</v>
      </c>
      <c r="D394" s="24">
        <v>3.05</v>
      </c>
      <c r="E394" s="24"/>
      <c r="F394" s="24">
        <v>2.9</v>
      </c>
      <c r="G394" s="24">
        <v>0</v>
      </c>
      <c r="H394" s="24">
        <v>-10.769230769230774</v>
      </c>
      <c r="I394" s="24">
        <v>206.76171428571428</v>
      </c>
      <c r="J394" s="24"/>
      <c r="K394" s="24">
        <v>5.0999999999999996</v>
      </c>
      <c r="L394" s="24">
        <v>5.9</v>
      </c>
      <c r="M394" s="24"/>
      <c r="N394" s="24">
        <v>5.5</v>
      </c>
      <c r="O394" s="24">
        <v>0</v>
      </c>
      <c r="P394" s="24">
        <v>0</v>
      </c>
      <c r="Q394" s="24">
        <v>392.13428571428574</v>
      </c>
    </row>
    <row r="395" spans="1:17">
      <c r="A395" s="168">
        <f t="shared" si="4"/>
        <v>42162</v>
      </c>
      <c r="B395" s="31">
        <v>0.72697857142857136</v>
      </c>
      <c r="C395" s="24">
        <v>2.75</v>
      </c>
      <c r="D395" s="24">
        <v>3.05</v>
      </c>
      <c r="E395" s="24"/>
      <c r="F395" s="24">
        <v>2.9</v>
      </c>
      <c r="G395" s="24">
        <v>0</v>
      </c>
      <c r="H395" s="24">
        <v>-7.9365079365079367</v>
      </c>
      <c r="I395" s="24">
        <v>210.82378571428569</v>
      </c>
      <c r="J395" s="24"/>
      <c r="K395" s="24">
        <v>5.0999999999999996</v>
      </c>
      <c r="L395" s="24">
        <v>5.9</v>
      </c>
      <c r="M395" s="24"/>
      <c r="N395" s="24">
        <v>5.5</v>
      </c>
      <c r="O395" s="24">
        <v>0</v>
      </c>
      <c r="P395" s="24">
        <v>0</v>
      </c>
      <c r="Q395" s="24">
        <v>399.83821428571423</v>
      </c>
    </row>
    <row r="396" spans="1:17">
      <c r="A396" s="168">
        <f t="shared" si="4"/>
        <v>42169</v>
      </c>
      <c r="B396" s="31">
        <v>0.72898571428571424</v>
      </c>
      <c r="C396" s="24">
        <v>2.75</v>
      </c>
      <c r="D396" s="24">
        <v>3.05</v>
      </c>
      <c r="E396" s="24"/>
      <c r="F396" s="24">
        <v>2.9</v>
      </c>
      <c r="G396" s="24">
        <v>0</v>
      </c>
      <c r="H396" s="24">
        <v>-6.4516129032258078</v>
      </c>
      <c r="I396" s="24">
        <v>211.40585714285712</v>
      </c>
      <c r="J396" s="24"/>
      <c r="K396" s="24">
        <v>5.0999999999999996</v>
      </c>
      <c r="L396" s="24">
        <v>5.9</v>
      </c>
      <c r="M396" s="24"/>
      <c r="N396" s="24">
        <v>5.5</v>
      </c>
      <c r="O396" s="24">
        <v>0</v>
      </c>
      <c r="P396" s="24">
        <v>0</v>
      </c>
      <c r="Q396" s="24">
        <v>400.94214285714287</v>
      </c>
    </row>
    <row r="397" spans="1:17">
      <c r="A397" s="168">
        <f t="shared" si="4"/>
        <v>42176</v>
      </c>
      <c r="B397" s="31">
        <v>0.71808571428571433</v>
      </c>
      <c r="C397" s="24">
        <v>2.75</v>
      </c>
      <c r="D397" s="24">
        <v>3.05</v>
      </c>
      <c r="E397" s="24"/>
      <c r="F397" s="24">
        <v>2.9</v>
      </c>
      <c r="G397" s="24">
        <v>0</v>
      </c>
      <c r="H397" s="24">
        <v>-6.4516129032258078</v>
      </c>
      <c r="I397" s="24">
        <v>208.24485714285714</v>
      </c>
      <c r="J397" s="24"/>
      <c r="K397" s="24">
        <v>5.0999999999999996</v>
      </c>
      <c r="L397" s="24">
        <v>5.9</v>
      </c>
      <c r="M397" s="24"/>
      <c r="N397" s="24">
        <v>5.5</v>
      </c>
      <c r="O397" s="24">
        <v>0</v>
      </c>
      <c r="P397" s="24">
        <v>0</v>
      </c>
      <c r="Q397" s="24">
        <v>394.94714285714292</v>
      </c>
    </row>
    <row r="398" spans="1:17">
      <c r="A398" s="168">
        <f t="shared" si="4"/>
        <v>42183</v>
      </c>
      <c r="B398" s="31">
        <v>0.7127714285714285</v>
      </c>
      <c r="C398" s="24">
        <v>2.5499999999999998</v>
      </c>
      <c r="D398" s="24">
        <v>2.85</v>
      </c>
      <c r="E398" s="24"/>
      <c r="F398" s="24">
        <v>2.7</v>
      </c>
      <c r="G398" s="24">
        <v>-6.8965517241379217</v>
      </c>
      <c r="H398" s="24">
        <v>-6.8965517241379217</v>
      </c>
      <c r="I398" s="24">
        <v>192.4482857142857</v>
      </c>
      <c r="J398" s="24"/>
      <c r="K398" s="24">
        <v>5.0999999999999996</v>
      </c>
      <c r="L398" s="24">
        <v>5.9</v>
      </c>
      <c r="M398" s="24"/>
      <c r="N398" s="24">
        <v>5.5</v>
      </c>
      <c r="O398" s="24">
        <v>0</v>
      </c>
      <c r="P398" s="24">
        <v>0</v>
      </c>
      <c r="Q398" s="24">
        <v>392.02428571428567</v>
      </c>
    </row>
    <row r="399" spans="1:17">
      <c r="A399" s="168">
        <f t="shared" si="4"/>
        <v>42190</v>
      </c>
      <c r="B399" s="31">
        <v>0.71027142857142866</v>
      </c>
      <c r="C399" s="24">
        <v>2.5499999999999998</v>
      </c>
      <c r="D399" s="24">
        <v>2.85</v>
      </c>
      <c r="E399" s="24"/>
      <c r="F399" s="24">
        <v>2.7</v>
      </c>
      <c r="G399" s="24">
        <v>0</v>
      </c>
      <c r="H399" s="24">
        <v>-6.8965517241379217</v>
      </c>
      <c r="I399" s="24">
        <v>191.77328571428575</v>
      </c>
      <c r="J399" s="24"/>
      <c r="K399" s="24">
        <v>5.0999999999999996</v>
      </c>
      <c r="L399" s="24">
        <v>5.9</v>
      </c>
      <c r="M399" s="24"/>
      <c r="N399" s="24">
        <v>5.5</v>
      </c>
      <c r="O399" s="24">
        <v>0</v>
      </c>
      <c r="P399" s="24">
        <v>0</v>
      </c>
      <c r="Q399" s="24">
        <v>390.64928571428578</v>
      </c>
    </row>
    <row r="400" spans="1:17">
      <c r="A400" s="168">
        <f t="shared" si="4"/>
        <v>42197</v>
      </c>
      <c r="B400" s="31">
        <v>0.71462857142857139</v>
      </c>
      <c r="C400" s="24">
        <v>2.5499999999999998</v>
      </c>
      <c r="D400" s="24">
        <v>2.85</v>
      </c>
      <c r="E400" s="24"/>
      <c r="F400" s="24">
        <v>2.7</v>
      </c>
      <c r="G400" s="24">
        <v>0</v>
      </c>
      <c r="H400" s="24">
        <v>-6.8965517241379217</v>
      </c>
      <c r="I400" s="24">
        <v>192.94971428571429</v>
      </c>
      <c r="J400" s="24"/>
      <c r="K400" s="24">
        <v>5.0999999999999996</v>
      </c>
      <c r="L400" s="24">
        <v>5.9</v>
      </c>
      <c r="M400" s="24"/>
      <c r="N400" s="24">
        <v>5.5</v>
      </c>
      <c r="O400" s="24">
        <v>0</v>
      </c>
      <c r="P400" s="24">
        <v>0</v>
      </c>
      <c r="Q400" s="24">
        <v>393.04571428571427</v>
      </c>
    </row>
    <row r="401" spans="1:17">
      <c r="A401" s="168">
        <f t="shared" si="4"/>
        <v>42204</v>
      </c>
      <c r="B401" s="31">
        <v>0.70569999999999999</v>
      </c>
      <c r="C401" s="24">
        <v>2.5499999999999998</v>
      </c>
      <c r="D401" s="24">
        <v>2.85</v>
      </c>
      <c r="E401" s="24"/>
      <c r="F401" s="24">
        <v>2.7</v>
      </c>
      <c r="G401" s="24">
        <v>0</v>
      </c>
      <c r="H401" s="24">
        <v>-6.8965517241379217</v>
      </c>
      <c r="I401" s="24">
        <v>190.53900000000002</v>
      </c>
      <c r="J401" s="24"/>
      <c r="K401" s="24">
        <v>5.0999999999999996</v>
      </c>
      <c r="L401" s="24">
        <v>6.1</v>
      </c>
      <c r="M401" s="24"/>
      <c r="N401" s="24">
        <v>5.6</v>
      </c>
      <c r="O401" s="24">
        <v>1.818181818181813</v>
      </c>
      <c r="P401" s="24">
        <v>1.818181818181813</v>
      </c>
      <c r="Q401" s="24">
        <v>395.19200000000001</v>
      </c>
    </row>
    <row r="402" spans="1:17">
      <c r="A402" s="168">
        <f t="shared" si="4"/>
        <v>42211</v>
      </c>
      <c r="B402" s="31">
        <v>0.70150000000000001</v>
      </c>
      <c r="C402" s="24">
        <v>2.5499999999999998</v>
      </c>
      <c r="D402" s="24">
        <v>2.85</v>
      </c>
      <c r="E402" s="24"/>
      <c r="F402" s="24">
        <v>2.7</v>
      </c>
      <c r="G402" s="24">
        <v>0</v>
      </c>
      <c r="H402" s="24">
        <v>-6.8965517241379217</v>
      </c>
      <c r="I402" s="24">
        <v>189.40500000000003</v>
      </c>
      <c r="J402" s="24"/>
      <c r="K402" s="24">
        <v>5.0999999999999996</v>
      </c>
      <c r="L402" s="24">
        <v>6.1</v>
      </c>
      <c r="M402" s="24"/>
      <c r="N402" s="24">
        <v>5.6</v>
      </c>
      <c r="O402" s="24">
        <v>0</v>
      </c>
      <c r="P402" s="24">
        <v>1.818181818181813</v>
      </c>
      <c r="Q402" s="24">
        <v>392.84</v>
      </c>
    </row>
    <row r="403" spans="1:17">
      <c r="A403" s="168">
        <f t="shared" si="4"/>
        <v>42218</v>
      </c>
      <c r="B403" s="31">
        <v>0.70592857142857135</v>
      </c>
      <c r="C403" s="24">
        <v>2.5499999999999998</v>
      </c>
      <c r="D403" s="24">
        <v>2.85</v>
      </c>
      <c r="E403" s="24"/>
      <c r="F403" s="24">
        <v>2.7</v>
      </c>
      <c r="G403" s="24">
        <v>0</v>
      </c>
      <c r="H403" s="24">
        <v>-6.8965517241379217</v>
      </c>
      <c r="I403" s="24">
        <v>190.60071428571428</v>
      </c>
      <c r="J403" s="24"/>
      <c r="K403" s="24">
        <v>5.0999999999999996</v>
      </c>
      <c r="L403" s="24">
        <v>6.1</v>
      </c>
      <c r="M403" s="24"/>
      <c r="N403" s="24">
        <v>5.6</v>
      </c>
      <c r="O403" s="24">
        <v>0</v>
      </c>
      <c r="P403" s="24">
        <v>1.818181818181813</v>
      </c>
      <c r="Q403" s="24">
        <v>395.31999999999994</v>
      </c>
    </row>
    <row r="404" spans="1:17">
      <c r="A404" s="168">
        <f t="shared" si="4"/>
        <v>42225</v>
      </c>
      <c r="B404" s="31">
        <v>0.70250714285714277</v>
      </c>
      <c r="C404" s="24">
        <v>2.5499999999999998</v>
      </c>
      <c r="D404" s="24">
        <v>2.85</v>
      </c>
      <c r="E404" s="24"/>
      <c r="F404" s="24">
        <v>2.7</v>
      </c>
      <c r="G404" s="24">
        <v>0</v>
      </c>
      <c r="H404" s="24">
        <v>-6.8965517241379217</v>
      </c>
      <c r="I404" s="24">
        <v>189.67692857142856</v>
      </c>
      <c r="J404" s="24"/>
      <c r="K404" s="24">
        <v>5.0999999999999996</v>
      </c>
      <c r="L404" s="24">
        <v>6.1</v>
      </c>
      <c r="M404" s="24"/>
      <c r="N404" s="24">
        <v>5.6</v>
      </c>
      <c r="O404" s="24">
        <v>0</v>
      </c>
      <c r="P404" s="24">
        <v>1.818181818181813</v>
      </c>
      <c r="Q404" s="24">
        <v>393.40399999999988</v>
      </c>
    </row>
    <row r="405" spans="1:17">
      <c r="A405" s="168">
        <f t="shared" si="4"/>
        <v>42232</v>
      </c>
      <c r="B405" s="31">
        <v>0.71078571428571435</v>
      </c>
      <c r="C405" s="24">
        <v>2.5499999999999998</v>
      </c>
      <c r="D405" s="24">
        <v>2.85</v>
      </c>
      <c r="E405" s="24"/>
      <c r="F405" s="24">
        <v>2.7</v>
      </c>
      <c r="G405" s="24">
        <v>0</v>
      </c>
      <c r="H405" s="24">
        <v>-6.8965517241379217</v>
      </c>
      <c r="I405" s="24">
        <v>191.9121428571429</v>
      </c>
      <c r="J405" s="24"/>
      <c r="K405" s="24">
        <v>5.0999999999999996</v>
      </c>
      <c r="L405" s="24">
        <v>6.1</v>
      </c>
      <c r="M405" s="24"/>
      <c r="N405" s="24">
        <v>5.6</v>
      </c>
      <c r="O405" s="24">
        <v>0</v>
      </c>
      <c r="P405" s="24">
        <v>1.818181818181813</v>
      </c>
      <c r="Q405" s="24">
        <v>398.04</v>
      </c>
    </row>
    <row r="406" spans="1:17">
      <c r="A406" s="168">
        <f t="shared" si="4"/>
        <v>42239</v>
      </c>
      <c r="B406" s="31">
        <v>0.71250000000000002</v>
      </c>
      <c r="C406" s="24">
        <v>2.5499999999999998</v>
      </c>
      <c r="D406" s="24">
        <v>2.85</v>
      </c>
      <c r="E406" s="24"/>
      <c r="F406" s="24">
        <v>2.7</v>
      </c>
      <c r="G406" s="24">
        <v>0</v>
      </c>
      <c r="H406" s="24">
        <v>-6.8965517241379217</v>
      </c>
      <c r="I406" s="24">
        <v>192.37500000000003</v>
      </c>
      <c r="J406" s="24"/>
      <c r="K406" s="24">
        <v>5.0999999999999996</v>
      </c>
      <c r="L406" s="24">
        <v>6.1</v>
      </c>
      <c r="M406" s="24"/>
      <c r="N406" s="24">
        <v>5.6</v>
      </c>
      <c r="O406" s="24">
        <v>0</v>
      </c>
      <c r="P406" s="24">
        <v>1.818181818181813</v>
      </c>
      <c r="Q406" s="24">
        <v>399</v>
      </c>
    </row>
    <row r="407" spans="1:17">
      <c r="A407" s="168">
        <f t="shared" si="4"/>
        <v>42246</v>
      </c>
      <c r="B407" s="31">
        <v>0.72939999999999994</v>
      </c>
      <c r="C407" s="24">
        <v>2.5499999999999998</v>
      </c>
      <c r="D407" s="24">
        <v>2.85</v>
      </c>
      <c r="E407" s="24"/>
      <c r="F407" s="24">
        <v>2.7</v>
      </c>
      <c r="G407" s="24">
        <v>0</v>
      </c>
      <c r="H407" s="24">
        <v>-6.8965517241379217</v>
      </c>
      <c r="I407" s="24">
        <v>196.93799999999999</v>
      </c>
      <c r="J407" s="24"/>
      <c r="K407" s="24">
        <v>5.0999999999999996</v>
      </c>
      <c r="L407" s="24">
        <v>6.1</v>
      </c>
      <c r="M407" s="24"/>
      <c r="N407" s="24">
        <v>5.6</v>
      </c>
      <c r="O407" s="24">
        <v>0</v>
      </c>
      <c r="P407" s="24">
        <v>1.818181818181813</v>
      </c>
      <c r="Q407" s="24">
        <v>408.46399999999994</v>
      </c>
    </row>
    <row r="408" spans="1:17">
      <c r="A408" s="168">
        <f t="shared" si="4"/>
        <v>42253</v>
      </c>
      <c r="B408" s="31">
        <v>0.73240428571428573</v>
      </c>
      <c r="C408" s="24">
        <v>2.5499999999999998</v>
      </c>
      <c r="D408" s="24">
        <v>2.85</v>
      </c>
      <c r="E408" s="24"/>
      <c r="F408" s="24">
        <v>2.7</v>
      </c>
      <c r="G408" s="24">
        <v>0</v>
      </c>
      <c r="H408" s="24">
        <v>-6.8965517241379217</v>
      </c>
      <c r="I408" s="24">
        <v>197.74915714285717</v>
      </c>
      <c r="J408" s="24"/>
      <c r="K408" s="24">
        <v>5.3</v>
      </c>
      <c r="L408" s="24">
        <v>6.3</v>
      </c>
      <c r="M408" s="24"/>
      <c r="N408" s="24">
        <v>5.8</v>
      </c>
      <c r="O408" s="24">
        <v>3.5714285714285836</v>
      </c>
      <c r="P408" s="24">
        <v>5.454545454545439</v>
      </c>
      <c r="Q408" s="24">
        <v>424.79448571428577</v>
      </c>
    </row>
    <row r="409" spans="1:17">
      <c r="A409" s="168">
        <f t="shared" si="4"/>
        <v>42260</v>
      </c>
      <c r="B409" s="31">
        <v>0.72844285714285717</v>
      </c>
      <c r="C409" s="24">
        <v>2.5499999999999998</v>
      </c>
      <c r="D409" s="24">
        <v>2.85</v>
      </c>
      <c r="E409" s="24"/>
      <c r="F409" s="24">
        <v>2.7</v>
      </c>
      <c r="G409" s="24">
        <v>0</v>
      </c>
      <c r="H409" s="24">
        <v>-6.8965517241379217</v>
      </c>
      <c r="I409" s="24">
        <v>196.67957142857145</v>
      </c>
      <c r="J409" s="24"/>
      <c r="K409" s="24">
        <v>5.3</v>
      </c>
      <c r="L409" s="24">
        <v>6.3</v>
      </c>
      <c r="M409" s="24"/>
      <c r="N409" s="24">
        <v>5.8</v>
      </c>
      <c r="O409" s="24">
        <v>0</v>
      </c>
      <c r="P409" s="24">
        <v>5.454545454545439</v>
      </c>
      <c r="Q409" s="24">
        <v>422.49685714285715</v>
      </c>
    </row>
    <row r="410" spans="1:17">
      <c r="A410" s="168">
        <f t="shared" si="4"/>
        <v>42267</v>
      </c>
      <c r="B410" s="31">
        <v>0.73050000000000004</v>
      </c>
      <c r="C410" s="24">
        <v>2.65</v>
      </c>
      <c r="D410" s="24">
        <v>2.95</v>
      </c>
      <c r="E410" s="24"/>
      <c r="F410" s="24">
        <v>2.8</v>
      </c>
      <c r="G410" s="24">
        <v>3.7037037037036953</v>
      </c>
      <c r="H410" s="24">
        <v>-3.448275862068968</v>
      </c>
      <c r="I410" s="24">
        <v>204.54</v>
      </c>
      <c r="J410" s="24"/>
      <c r="K410" s="24">
        <v>5.3</v>
      </c>
      <c r="L410" s="24">
        <v>6.3</v>
      </c>
      <c r="M410" s="24"/>
      <c r="N410" s="24">
        <v>5.8</v>
      </c>
      <c r="O410" s="24">
        <v>0</v>
      </c>
      <c r="P410" s="24">
        <v>5.454545454545439</v>
      </c>
      <c r="Q410" s="24">
        <v>423.69000000000005</v>
      </c>
    </row>
    <row r="411" spans="1:17">
      <c r="A411" s="168">
        <f t="shared" si="4"/>
        <v>42274</v>
      </c>
      <c r="B411" s="31">
        <v>0.73061428571428577</v>
      </c>
      <c r="C411" s="24">
        <v>2.65</v>
      </c>
      <c r="D411" s="24">
        <v>2.95</v>
      </c>
      <c r="E411" s="24"/>
      <c r="F411" s="24">
        <v>2.8</v>
      </c>
      <c r="G411" s="24">
        <v>0</v>
      </c>
      <c r="H411" s="24">
        <v>-6.6666666666666714</v>
      </c>
      <c r="I411" s="24">
        <v>204.57200000000003</v>
      </c>
      <c r="J411" s="24"/>
      <c r="K411" s="24">
        <v>5.3</v>
      </c>
      <c r="L411" s="24">
        <v>6.3</v>
      </c>
      <c r="M411" s="24"/>
      <c r="N411" s="24">
        <v>5.8</v>
      </c>
      <c r="O411" s="24">
        <v>0</v>
      </c>
      <c r="P411" s="24">
        <v>5.454545454545439</v>
      </c>
      <c r="Q411" s="24">
        <v>423.75628571428575</v>
      </c>
    </row>
    <row r="412" spans="1:17">
      <c r="A412" s="168">
        <f t="shared" si="4"/>
        <v>42281</v>
      </c>
      <c r="B412" s="31">
        <v>0.73655000000000004</v>
      </c>
      <c r="C412" s="24">
        <v>2.65</v>
      </c>
      <c r="D412" s="24">
        <v>2.95</v>
      </c>
      <c r="E412" s="24"/>
      <c r="F412" s="24">
        <v>2.8</v>
      </c>
      <c r="G412" s="24">
        <v>0</v>
      </c>
      <c r="H412" s="24">
        <v>-8.1967213114754145</v>
      </c>
      <c r="I412" s="24">
        <v>206.23399999999998</v>
      </c>
      <c r="J412" s="24"/>
      <c r="K412" s="24">
        <v>5.3</v>
      </c>
      <c r="L412" s="24">
        <v>6.3</v>
      </c>
      <c r="M412" s="24"/>
      <c r="N412" s="24">
        <v>5.8</v>
      </c>
      <c r="O412" s="24">
        <v>0</v>
      </c>
      <c r="P412" s="24">
        <v>5.454545454545439</v>
      </c>
      <c r="Q412" s="24">
        <v>427.19899999999996</v>
      </c>
    </row>
    <row r="413" spans="1:17">
      <c r="A413" s="168">
        <f t="shared" si="4"/>
        <v>42288</v>
      </c>
      <c r="B413" s="31">
        <v>0.73852857142857153</v>
      </c>
      <c r="C413" s="24">
        <v>2.65</v>
      </c>
      <c r="D413" s="24">
        <v>2.95</v>
      </c>
      <c r="E413" s="24"/>
      <c r="F413" s="24">
        <v>2.8</v>
      </c>
      <c r="G413" s="24">
        <v>0</v>
      </c>
      <c r="H413" s="24">
        <v>-8.1967213114754145</v>
      </c>
      <c r="I413" s="24">
        <v>206.78800000000001</v>
      </c>
      <c r="J413" s="24"/>
      <c r="K413" s="24">
        <v>5.3</v>
      </c>
      <c r="L413" s="24">
        <v>6.3</v>
      </c>
      <c r="M413" s="24"/>
      <c r="N413" s="24">
        <v>5.8</v>
      </c>
      <c r="O413" s="24">
        <v>0</v>
      </c>
      <c r="P413" s="24">
        <v>5.454545454545439</v>
      </c>
      <c r="Q413" s="24">
        <v>428.34657142857145</v>
      </c>
    </row>
    <row r="414" spans="1:17">
      <c r="A414" s="168">
        <f t="shared" si="4"/>
        <v>42295</v>
      </c>
      <c r="B414" s="31">
        <v>0.74021428571428571</v>
      </c>
      <c r="C414" s="24">
        <v>2.65</v>
      </c>
      <c r="D414" s="24">
        <v>2.95</v>
      </c>
      <c r="E414" s="24"/>
      <c r="F414" s="24">
        <v>2.8</v>
      </c>
      <c r="G414" s="24">
        <v>0</v>
      </c>
      <c r="H414" s="24">
        <v>-8.1967213114754145</v>
      </c>
      <c r="I414" s="24">
        <v>207.26</v>
      </c>
      <c r="J414" s="24"/>
      <c r="K414" s="24">
        <v>5.3</v>
      </c>
      <c r="L414" s="24">
        <v>6.3</v>
      </c>
      <c r="M414" s="24"/>
      <c r="N414" s="24">
        <v>5.8</v>
      </c>
      <c r="O414" s="24">
        <v>0</v>
      </c>
      <c r="P414" s="24">
        <v>5.454545454545439</v>
      </c>
      <c r="Q414" s="24">
        <v>429.32428571428574</v>
      </c>
    </row>
    <row r="415" spans="1:17">
      <c r="A415" s="168">
        <f t="shared" si="4"/>
        <v>42302</v>
      </c>
      <c r="B415" s="31">
        <v>0.72970000000000002</v>
      </c>
      <c r="C415" s="24">
        <v>2.65</v>
      </c>
      <c r="D415" s="24">
        <v>2.95</v>
      </c>
      <c r="E415" s="24"/>
      <c r="F415" s="24">
        <v>2.8</v>
      </c>
      <c r="G415" s="24">
        <v>0</v>
      </c>
      <c r="H415" s="24">
        <v>-8.1967213114754145</v>
      </c>
      <c r="I415" s="24">
        <v>204.31599999999997</v>
      </c>
      <c r="J415" s="24"/>
      <c r="K415" s="24">
        <v>5.3</v>
      </c>
      <c r="L415" s="24">
        <v>6.3</v>
      </c>
      <c r="M415" s="24"/>
      <c r="N415" s="24">
        <v>5.8</v>
      </c>
      <c r="O415" s="24">
        <v>0</v>
      </c>
      <c r="P415" s="24">
        <v>5.454545454545439</v>
      </c>
      <c r="Q415" s="24">
        <v>423.226</v>
      </c>
    </row>
    <row r="416" spans="1:17">
      <c r="A416" s="168">
        <f t="shared" si="4"/>
        <v>42309</v>
      </c>
      <c r="B416" s="31">
        <v>0.71960714285714289</v>
      </c>
      <c r="C416" s="24">
        <v>2.65</v>
      </c>
      <c r="D416" s="24">
        <v>2.95</v>
      </c>
      <c r="E416" s="24"/>
      <c r="F416" s="24">
        <v>2.8</v>
      </c>
      <c r="G416" s="24">
        <v>0</v>
      </c>
      <c r="H416" s="24">
        <v>-8.1967213114754145</v>
      </c>
      <c r="I416" s="24">
        <v>201.48999999999998</v>
      </c>
      <c r="J416" s="24"/>
      <c r="K416" s="24">
        <v>5.3</v>
      </c>
      <c r="L416" s="24">
        <v>6.3</v>
      </c>
      <c r="M416" s="24"/>
      <c r="N416" s="24">
        <v>5.8</v>
      </c>
      <c r="O416" s="24">
        <v>0</v>
      </c>
      <c r="P416" s="24">
        <v>5.454545454545439</v>
      </c>
      <c r="Q416" s="24">
        <v>417.37214285714288</v>
      </c>
    </row>
    <row r="417" spans="1:17">
      <c r="A417" s="168">
        <f t="shared" si="4"/>
        <v>42316</v>
      </c>
      <c r="B417" s="31">
        <v>0.71455000000000002</v>
      </c>
      <c r="C417" s="24">
        <v>2.65</v>
      </c>
      <c r="D417" s="24">
        <v>2.95</v>
      </c>
      <c r="E417" s="24"/>
      <c r="F417" s="24">
        <v>2.8</v>
      </c>
      <c r="G417" s="24">
        <v>0</v>
      </c>
      <c r="H417" s="24">
        <v>-8.1967213114754145</v>
      </c>
      <c r="I417" s="24">
        <v>200.07399999999998</v>
      </c>
      <c r="J417" s="24"/>
      <c r="K417" s="24">
        <v>5.3</v>
      </c>
      <c r="L417" s="24">
        <v>6.3</v>
      </c>
      <c r="M417" s="24"/>
      <c r="N417" s="24">
        <v>5.8</v>
      </c>
      <c r="O417" s="24">
        <v>0</v>
      </c>
      <c r="P417" s="24">
        <v>5.454545454545439</v>
      </c>
      <c r="Q417" s="24">
        <v>414.43899999999996</v>
      </c>
    </row>
    <row r="418" spans="1:17">
      <c r="A418" s="168">
        <f t="shared" si="4"/>
        <v>42323</v>
      </c>
      <c r="B418" s="31">
        <v>0.70952142857142853</v>
      </c>
      <c r="C418" s="24">
        <v>2.65</v>
      </c>
      <c r="D418" s="24">
        <v>2.95</v>
      </c>
      <c r="E418" s="24"/>
      <c r="F418" s="24">
        <v>2.8</v>
      </c>
      <c r="G418" s="24">
        <v>0</v>
      </c>
      <c r="H418" s="24">
        <v>-8.1967213114754145</v>
      </c>
      <c r="I418" s="24">
        <v>198.66599999999997</v>
      </c>
      <c r="J418" s="24"/>
      <c r="K418" s="24">
        <v>5.3</v>
      </c>
      <c r="L418" s="24">
        <v>6.3</v>
      </c>
      <c r="M418" s="24"/>
      <c r="N418" s="24">
        <v>5.8</v>
      </c>
      <c r="O418" s="24">
        <v>0</v>
      </c>
      <c r="P418" s="24">
        <v>5.454545454545439</v>
      </c>
      <c r="Q418" s="24">
        <v>411.52242857142858</v>
      </c>
    </row>
    <row r="419" spans="1:17">
      <c r="A419" s="168">
        <f t="shared" si="4"/>
        <v>42330</v>
      </c>
      <c r="B419" s="31">
        <v>0.70246428571428565</v>
      </c>
      <c r="C419" s="24">
        <v>2.95</v>
      </c>
      <c r="D419" s="24">
        <v>3.25</v>
      </c>
      <c r="E419" s="24"/>
      <c r="F419" s="24">
        <v>3.1</v>
      </c>
      <c r="G419" s="24">
        <v>10.714285714285722</v>
      </c>
      <c r="H419" s="24">
        <v>1.6393442622950829</v>
      </c>
      <c r="I419" s="24">
        <v>217.76392857142858</v>
      </c>
      <c r="J419" s="24"/>
      <c r="K419" s="24">
        <v>5.3</v>
      </c>
      <c r="L419" s="24">
        <v>6.3</v>
      </c>
      <c r="M419" s="24"/>
      <c r="N419" s="24">
        <v>5.8</v>
      </c>
      <c r="O419" s="24">
        <v>0</v>
      </c>
      <c r="P419" s="24">
        <v>5.454545454545439</v>
      </c>
      <c r="Q419" s="24">
        <v>407.4292857142857</v>
      </c>
    </row>
    <row r="420" spans="1:17">
      <c r="A420" s="168">
        <f t="shared" si="4"/>
        <v>42337</v>
      </c>
      <c r="B420" s="31">
        <v>0.70286428571428572</v>
      </c>
      <c r="C420" s="24">
        <v>2.95</v>
      </c>
      <c r="D420" s="24">
        <v>3.25</v>
      </c>
      <c r="E420" s="24"/>
      <c r="F420" s="24">
        <v>3.1</v>
      </c>
      <c r="G420" s="24">
        <v>0</v>
      </c>
      <c r="H420" s="24">
        <v>1.6393442622950829</v>
      </c>
      <c r="I420" s="24">
        <v>217.88792857142857</v>
      </c>
      <c r="J420" s="24"/>
      <c r="K420" s="24">
        <v>5.3</v>
      </c>
      <c r="L420" s="24">
        <v>6.3</v>
      </c>
      <c r="M420" s="24"/>
      <c r="N420" s="24">
        <v>5.8</v>
      </c>
      <c r="O420" s="24">
        <v>0</v>
      </c>
      <c r="P420" s="24">
        <v>5.454545454545439</v>
      </c>
      <c r="Q420" s="24">
        <v>407.66128571428573</v>
      </c>
    </row>
    <row r="421" spans="1:17">
      <c r="A421" s="168">
        <f t="shared" si="4"/>
        <v>42344</v>
      </c>
      <c r="B421" s="31">
        <v>0.7099428571428571</v>
      </c>
      <c r="C421" s="24">
        <v>2.95</v>
      </c>
      <c r="D421" s="24">
        <v>3.25</v>
      </c>
      <c r="E421" s="24"/>
      <c r="F421" s="24">
        <v>3.1</v>
      </c>
      <c r="G421" s="24">
        <v>0</v>
      </c>
      <c r="H421" s="24">
        <v>1.6393442622950829</v>
      </c>
      <c r="I421" s="24">
        <v>220.08228571428572</v>
      </c>
      <c r="J421" s="24"/>
      <c r="K421" s="24">
        <v>5.3</v>
      </c>
      <c r="L421" s="24">
        <v>6.3</v>
      </c>
      <c r="M421" s="24"/>
      <c r="N421" s="24">
        <v>5.8</v>
      </c>
      <c r="O421" s="24">
        <v>0</v>
      </c>
      <c r="P421" s="24">
        <v>5.454545454545439</v>
      </c>
      <c r="Q421" s="24">
        <v>411.76685714285713</v>
      </c>
    </row>
    <row r="422" spans="1:17">
      <c r="A422" s="168">
        <f t="shared" si="4"/>
        <v>42351</v>
      </c>
      <c r="B422" s="31">
        <v>0.72261428571428576</v>
      </c>
      <c r="C422" s="24">
        <v>2.95</v>
      </c>
      <c r="D422" s="24">
        <v>3.25</v>
      </c>
      <c r="E422" s="24"/>
      <c r="F422" s="24">
        <v>3.1</v>
      </c>
      <c r="G422" s="24">
        <v>0</v>
      </c>
      <c r="H422" s="24">
        <v>1.6393442622950829</v>
      </c>
      <c r="I422" s="24">
        <v>224.0104285714286</v>
      </c>
      <c r="J422" s="24"/>
      <c r="K422" s="24">
        <v>5.3</v>
      </c>
      <c r="L422" s="24">
        <v>6.3</v>
      </c>
      <c r="M422" s="24"/>
      <c r="N422" s="24">
        <v>5.8</v>
      </c>
      <c r="O422" s="24">
        <v>0</v>
      </c>
      <c r="P422" s="24">
        <v>5.454545454545439</v>
      </c>
      <c r="Q422" s="24">
        <v>419.11628571428577</v>
      </c>
    </row>
    <row r="423" spans="1:17">
      <c r="A423" s="168">
        <f t="shared" si="4"/>
        <v>42358</v>
      </c>
      <c r="B423" s="31">
        <v>0.72597428571428568</v>
      </c>
      <c r="C423" s="24">
        <v>3.15</v>
      </c>
      <c r="D423" s="24">
        <v>3.45</v>
      </c>
      <c r="E423" s="24"/>
      <c r="F423" s="24">
        <v>3.3</v>
      </c>
      <c r="G423" s="24">
        <v>6.4516129032257936</v>
      </c>
      <c r="H423" s="24">
        <v>8.1967213114754145</v>
      </c>
      <c r="I423" s="24">
        <v>239.57151428571427</v>
      </c>
      <c r="J423" s="24"/>
      <c r="K423" s="24">
        <v>5.3</v>
      </c>
      <c r="L423" s="24">
        <v>6.3</v>
      </c>
      <c r="M423" s="24"/>
      <c r="N423" s="24">
        <v>5.8</v>
      </c>
      <c r="O423" s="24">
        <v>0</v>
      </c>
      <c r="P423" s="24">
        <v>5.454545454545439</v>
      </c>
      <c r="Q423" s="24">
        <v>421.06508571428566</v>
      </c>
    </row>
    <row r="424" spans="1:17">
      <c r="A424" s="168">
        <f t="shared" si="4"/>
        <v>42365</v>
      </c>
      <c r="B424" s="31">
        <v>0.73261571428571415</v>
      </c>
      <c r="C424" s="24">
        <v>3.15</v>
      </c>
      <c r="D424" s="24">
        <v>3.45</v>
      </c>
      <c r="E424" s="24"/>
      <c r="F424" s="24">
        <v>3.3</v>
      </c>
      <c r="G424" s="24">
        <v>0</v>
      </c>
      <c r="H424" s="24">
        <v>8.1967213114754145</v>
      </c>
      <c r="I424" s="24">
        <v>241.76318571428567</v>
      </c>
      <c r="J424" s="24"/>
      <c r="K424" s="24">
        <v>5.3</v>
      </c>
      <c r="L424" s="24">
        <v>6.3</v>
      </c>
      <c r="M424" s="24"/>
      <c r="N424" s="24">
        <v>5.8</v>
      </c>
      <c r="O424" s="24">
        <v>0</v>
      </c>
      <c r="P424" s="24">
        <v>5.454545454545439</v>
      </c>
      <c r="Q424" s="24">
        <v>424.91711428571415</v>
      </c>
    </row>
    <row r="425" spans="1:17">
      <c r="A425" s="168">
        <f t="shared" si="4"/>
        <v>42372</v>
      </c>
      <c r="B425" s="31">
        <v>0.7356342857142858</v>
      </c>
      <c r="C425" s="24">
        <v>3.15</v>
      </c>
      <c r="D425" s="24">
        <v>3.45</v>
      </c>
      <c r="E425" s="24"/>
      <c r="F425" s="24">
        <v>3.3</v>
      </c>
      <c r="G425" s="24">
        <v>0</v>
      </c>
      <c r="H425" s="24">
        <v>8.1967213114754145</v>
      </c>
      <c r="I425" s="24">
        <v>242.75931428571428</v>
      </c>
      <c r="J425" s="24"/>
      <c r="K425" s="24">
        <v>5.3</v>
      </c>
      <c r="L425" s="24">
        <v>6.3</v>
      </c>
      <c r="M425" s="24"/>
      <c r="N425" s="24">
        <v>5.8</v>
      </c>
      <c r="O425" s="24">
        <v>0</v>
      </c>
      <c r="P425" s="24">
        <v>5.454545454545439</v>
      </c>
      <c r="Q425" s="24">
        <v>426.66788571428577</v>
      </c>
    </row>
    <row r="426" spans="1:17">
      <c r="A426" s="168">
        <f t="shared" si="4"/>
        <v>42379</v>
      </c>
      <c r="B426" s="31">
        <v>0.73923285714285714</v>
      </c>
      <c r="C426" s="24">
        <v>3.15</v>
      </c>
      <c r="D426" s="24">
        <v>3.45</v>
      </c>
      <c r="E426" s="24"/>
      <c r="F426" s="24">
        <v>3.3</v>
      </c>
      <c r="G426" s="24">
        <v>0</v>
      </c>
      <c r="H426" s="24">
        <v>8.1967213114754145</v>
      </c>
      <c r="I426" s="24">
        <v>243.94684285714283</v>
      </c>
      <c r="J426" s="24"/>
      <c r="K426" s="24">
        <v>5.3</v>
      </c>
      <c r="L426" s="24">
        <v>6.3</v>
      </c>
      <c r="M426" s="24"/>
      <c r="N426" s="24">
        <v>5.8</v>
      </c>
      <c r="O426" s="24">
        <v>0</v>
      </c>
      <c r="P426" s="24">
        <v>5.454545454545439</v>
      </c>
      <c r="Q426" s="24">
        <v>428.75505714285714</v>
      </c>
    </row>
    <row r="427" spans="1:17">
      <c r="A427" s="168">
        <f t="shared" si="4"/>
        <v>42386</v>
      </c>
      <c r="B427" s="31">
        <v>0.75332428571428578</v>
      </c>
      <c r="C427" s="24">
        <v>3.15</v>
      </c>
      <c r="D427" s="24">
        <v>3.45</v>
      </c>
      <c r="E427" s="24"/>
      <c r="F427" s="24">
        <v>3.3</v>
      </c>
      <c r="G427" s="24">
        <v>0</v>
      </c>
      <c r="H427" s="24">
        <v>8.1967213114754145</v>
      </c>
      <c r="I427" s="24">
        <v>248.59701428571429</v>
      </c>
      <c r="J427" s="24"/>
      <c r="K427" s="24">
        <v>5.3</v>
      </c>
      <c r="L427" s="24">
        <v>6.3</v>
      </c>
      <c r="M427" s="24"/>
      <c r="N427" s="24">
        <v>5.8</v>
      </c>
      <c r="O427" s="24">
        <v>0</v>
      </c>
      <c r="P427" s="24">
        <v>5.454545454545439</v>
      </c>
      <c r="Q427" s="24">
        <v>436.92808571428571</v>
      </c>
    </row>
    <row r="428" spans="1:17">
      <c r="A428" s="168">
        <f t="shared" si="4"/>
        <v>42393</v>
      </c>
      <c r="B428" s="31">
        <v>0.76283714285714299</v>
      </c>
      <c r="C428" s="24">
        <v>3.15</v>
      </c>
      <c r="D428" s="24">
        <v>3.45</v>
      </c>
      <c r="E428" s="24"/>
      <c r="F428" s="24">
        <v>3.3</v>
      </c>
      <c r="G428" s="24">
        <v>0</v>
      </c>
      <c r="H428" s="24">
        <v>4.7619047619047734</v>
      </c>
      <c r="I428" s="24">
        <v>251.7362571428572</v>
      </c>
      <c r="J428" s="24"/>
      <c r="K428" s="24">
        <v>5.3</v>
      </c>
      <c r="L428" s="24">
        <v>6.3</v>
      </c>
      <c r="M428" s="24"/>
      <c r="N428" s="24">
        <v>5.8</v>
      </c>
      <c r="O428" s="24">
        <v>0</v>
      </c>
      <c r="P428" s="24">
        <v>5.454545454545439</v>
      </c>
      <c r="Q428" s="24">
        <v>442.44554285714293</v>
      </c>
    </row>
    <row r="429" spans="1:17">
      <c r="A429" s="168">
        <f t="shared" si="4"/>
        <v>42400</v>
      </c>
      <c r="B429" s="31">
        <v>0.76065285714285724</v>
      </c>
      <c r="C429" s="24">
        <v>3.15</v>
      </c>
      <c r="D429" s="24">
        <v>3.45</v>
      </c>
      <c r="E429" s="24"/>
      <c r="F429" s="24">
        <v>3.3</v>
      </c>
      <c r="G429" s="24">
        <v>0</v>
      </c>
      <c r="H429" s="24">
        <v>4.7619047619047734</v>
      </c>
      <c r="I429" s="24">
        <v>251.01544285714286</v>
      </c>
      <c r="J429" s="24"/>
      <c r="K429" s="24">
        <v>5.3</v>
      </c>
      <c r="L429" s="24">
        <v>6.3</v>
      </c>
      <c r="M429" s="24"/>
      <c r="N429" s="24">
        <v>5.8</v>
      </c>
      <c r="O429" s="24">
        <v>0</v>
      </c>
      <c r="P429" s="24">
        <v>5.454545454545439</v>
      </c>
      <c r="Q429" s="24">
        <v>441.17865714285722</v>
      </c>
    </row>
    <row r="430" spans="1:17">
      <c r="A430" s="168">
        <f t="shared" si="4"/>
        <v>42407</v>
      </c>
      <c r="B430" s="31">
        <v>0.76320714285714286</v>
      </c>
      <c r="C430" s="24">
        <v>3.15</v>
      </c>
      <c r="D430" s="24">
        <v>3.45</v>
      </c>
      <c r="E430" s="24"/>
      <c r="F430" s="24">
        <v>3.3</v>
      </c>
      <c r="G430" s="24">
        <v>0</v>
      </c>
      <c r="H430" s="24">
        <v>4.7619047619047734</v>
      </c>
      <c r="I430" s="24">
        <v>251.8583571428571</v>
      </c>
      <c r="J430" s="24"/>
      <c r="K430" s="24">
        <v>5.3</v>
      </c>
      <c r="L430" s="24">
        <v>6.3</v>
      </c>
      <c r="M430" s="24"/>
      <c r="N430" s="24">
        <v>5.8</v>
      </c>
      <c r="O430" s="24">
        <v>0</v>
      </c>
      <c r="P430" s="24">
        <v>5.454545454545439</v>
      </c>
      <c r="Q430" s="24">
        <v>442.66014285714289</v>
      </c>
    </row>
    <row r="431" spans="1:17">
      <c r="A431" s="168">
        <f t="shared" si="4"/>
        <v>42414</v>
      </c>
      <c r="B431" s="31">
        <v>0.77671142857142861</v>
      </c>
      <c r="C431" s="24">
        <v>3.15</v>
      </c>
      <c r="D431" s="24">
        <v>3.45</v>
      </c>
      <c r="E431" s="24"/>
      <c r="F431" s="24">
        <v>3.3</v>
      </c>
      <c r="G431" s="24">
        <v>0</v>
      </c>
      <c r="H431" s="24">
        <v>4.7619047619047734</v>
      </c>
      <c r="I431" s="24">
        <v>256.31477142857142</v>
      </c>
      <c r="J431" s="24"/>
      <c r="K431" s="24">
        <v>5.3</v>
      </c>
      <c r="L431" s="24">
        <v>6.3</v>
      </c>
      <c r="M431" s="24"/>
      <c r="N431" s="24">
        <v>5.8</v>
      </c>
      <c r="O431" s="24">
        <v>0</v>
      </c>
      <c r="P431" s="24">
        <v>5.454545454545439</v>
      </c>
      <c r="Q431" s="24">
        <v>450.49262857142861</v>
      </c>
    </row>
    <row r="432" spans="1:17">
      <c r="A432" s="168">
        <f t="shared" si="4"/>
        <v>42421</v>
      </c>
      <c r="B432" s="31">
        <v>0.77560428571428564</v>
      </c>
      <c r="C432" s="24">
        <v>3.15</v>
      </c>
      <c r="D432" s="24">
        <v>3.45</v>
      </c>
      <c r="E432" s="24"/>
      <c r="F432" s="24">
        <v>3.3</v>
      </c>
      <c r="G432" s="24">
        <v>0</v>
      </c>
      <c r="H432" s="24">
        <v>4.7619047619047734</v>
      </c>
      <c r="I432" s="24">
        <v>255.94941428571425</v>
      </c>
      <c r="J432" s="24"/>
      <c r="K432" s="24">
        <v>5.3</v>
      </c>
      <c r="L432" s="24">
        <v>6.3</v>
      </c>
      <c r="M432" s="24"/>
      <c r="N432" s="24">
        <v>5.8</v>
      </c>
      <c r="O432" s="24">
        <v>0</v>
      </c>
      <c r="P432" s="24">
        <v>5.454545454545439</v>
      </c>
      <c r="Q432" s="24">
        <v>449.8504857142857</v>
      </c>
    </row>
    <row r="433" spans="1:17">
      <c r="A433" s="168">
        <f t="shared" si="4"/>
        <v>42428</v>
      </c>
      <c r="B433" s="31">
        <v>0.78469714285714276</v>
      </c>
      <c r="C433" s="24">
        <v>3.1</v>
      </c>
      <c r="D433" s="24">
        <v>3.4</v>
      </c>
      <c r="E433" s="24"/>
      <c r="F433" s="24">
        <v>3.25</v>
      </c>
      <c r="G433" s="24">
        <v>-1.5151515151515156</v>
      </c>
      <c r="H433" s="24">
        <v>3.1746031746031917</v>
      </c>
      <c r="I433" s="24">
        <v>255.0265714285714</v>
      </c>
      <c r="J433" s="24"/>
      <c r="K433" s="24">
        <v>5.3</v>
      </c>
      <c r="L433" s="24">
        <v>6.3</v>
      </c>
      <c r="M433" s="24"/>
      <c r="N433" s="24">
        <v>5.8</v>
      </c>
      <c r="O433" s="24">
        <v>0</v>
      </c>
      <c r="P433" s="24">
        <v>5.454545454545439</v>
      </c>
      <c r="Q433" s="24">
        <v>455.12434285714278</v>
      </c>
    </row>
    <row r="434" spans="1:17">
      <c r="A434" s="168">
        <f t="shared" si="4"/>
        <v>42435</v>
      </c>
      <c r="B434" s="31">
        <v>0.77847999999999995</v>
      </c>
      <c r="C434" s="24">
        <v>3.1</v>
      </c>
      <c r="D434" s="24">
        <v>3.4</v>
      </c>
      <c r="E434" s="24"/>
      <c r="F434" s="24">
        <v>3.25</v>
      </c>
      <c r="G434" s="24">
        <v>0</v>
      </c>
      <c r="H434" s="24">
        <v>3.1746031746031917</v>
      </c>
      <c r="I434" s="24">
        <v>253.00599999999997</v>
      </c>
      <c r="J434" s="24"/>
      <c r="K434" s="24">
        <v>5.3</v>
      </c>
      <c r="L434" s="24">
        <v>6.3</v>
      </c>
      <c r="M434" s="24"/>
      <c r="N434" s="24">
        <v>5.8</v>
      </c>
      <c r="O434" s="24">
        <v>0</v>
      </c>
      <c r="P434" s="24">
        <v>5.454545454545439</v>
      </c>
      <c r="Q434" s="24">
        <v>451.51839999999999</v>
      </c>
    </row>
    <row r="435" spans="1:17">
      <c r="A435" s="168">
        <f t="shared" si="4"/>
        <v>42442</v>
      </c>
      <c r="B435" s="31">
        <v>0.77368857142857139</v>
      </c>
      <c r="C435" s="24">
        <v>3.1</v>
      </c>
      <c r="D435" s="24">
        <v>3.4</v>
      </c>
      <c r="E435" s="24"/>
      <c r="F435" s="24">
        <v>3.25</v>
      </c>
      <c r="G435" s="24">
        <v>0</v>
      </c>
      <c r="H435" s="24">
        <v>3.1746031746031917</v>
      </c>
      <c r="I435" s="24">
        <v>251.44878571428569</v>
      </c>
      <c r="J435" s="24"/>
      <c r="K435" s="24">
        <v>5.3</v>
      </c>
      <c r="L435" s="24">
        <v>6.3</v>
      </c>
      <c r="M435" s="24"/>
      <c r="N435" s="24">
        <v>5.8</v>
      </c>
      <c r="O435" s="24">
        <v>0</v>
      </c>
      <c r="P435" s="24">
        <v>5.454545454545439</v>
      </c>
      <c r="Q435" s="24">
        <v>448.73937142857142</v>
      </c>
    </row>
    <row r="436" spans="1:17">
      <c r="A436" s="168">
        <f t="shared" si="4"/>
        <v>42449</v>
      </c>
      <c r="B436" s="31">
        <v>0.7800557142857143</v>
      </c>
      <c r="C436" s="24">
        <v>3.1</v>
      </c>
      <c r="D436" s="24">
        <v>3.4</v>
      </c>
      <c r="E436" s="24"/>
      <c r="F436" s="24">
        <v>3.25</v>
      </c>
      <c r="G436" s="24">
        <v>0</v>
      </c>
      <c r="H436" s="24">
        <v>3.1746031746031917</v>
      </c>
      <c r="I436" s="24">
        <v>253.51810714285716</v>
      </c>
      <c r="J436" s="24"/>
      <c r="K436" s="24">
        <v>5.3</v>
      </c>
      <c r="L436" s="24">
        <v>6.3</v>
      </c>
      <c r="M436" s="24"/>
      <c r="N436" s="24">
        <v>5.8</v>
      </c>
      <c r="O436" s="24">
        <v>0</v>
      </c>
      <c r="P436" s="24">
        <v>5.454545454545439</v>
      </c>
      <c r="Q436" s="24">
        <v>452.43231428571431</v>
      </c>
    </row>
    <row r="437" spans="1:17">
      <c r="A437" s="168">
        <f t="shared" si="4"/>
        <v>42456</v>
      </c>
      <c r="B437" s="31">
        <v>0.78678142857142852</v>
      </c>
      <c r="C437" s="24">
        <v>3.1</v>
      </c>
      <c r="D437" s="24">
        <v>3.4</v>
      </c>
      <c r="E437" s="24"/>
      <c r="F437" s="24">
        <v>3.25</v>
      </c>
      <c r="G437" s="24">
        <v>0</v>
      </c>
      <c r="H437" s="24">
        <v>3.1746031746031917</v>
      </c>
      <c r="I437" s="24">
        <v>255.70396428571428</v>
      </c>
      <c r="J437" s="24"/>
      <c r="K437" s="24">
        <v>5.3</v>
      </c>
      <c r="L437" s="24">
        <v>6.3</v>
      </c>
      <c r="M437" s="24"/>
      <c r="N437" s="24">
        <v>5.8</v>
      </c>
      <c r="O437" s="24">
        <v>0</v>
      </c>
      <c r="P437" s="24">
        <v>5.454545454545439</v>
      </c>
      <c r="Q437" s="24">
        <v>456.33322857142849</v>
      </c>
    </row>
    <row r="438" spans="1:17">
      <c r="A438" s="168">
        <f t="shared" si="4"/>
        <v>42463</v>
      </c>
      <c r="B438" s="31">
        <v>0.7912014285714285</v>
      </c>
      <c r="C438" s="24">
        <v>3.1</v>
      </c>
      <c r="D438" s="24">
        <v>3.4</v>
      </c>
      <c r="E438" s="24"/>
      <c r="F438" s="24">
        <v>3.25</v>
      </c>
      <c r="G438" s="24">
        <v>0</v>
      </c>
      <c r="H438" s="24">
        <v>3.1746031746031917</v>
      </c>
      <c r="I438" s="24">
        <v>257.14046428571424</v>
      </c>
      <c r="J438" s="24"/>
      <c r="K438" s="24">
        <v>5.3</v>
      </c>
      <c r="L438" s="24">
        <v>6.3</v>
      </c>
      <c r="M438" s="24"/>
      <c r="N438" s="24">
        <v>5.8</v>
      </c>
      <c r="O438" s="24">
        <v>0</v>
      </c>
      <c r="P438" s="24">
        <v>5.454545454545439</v>
      </c>
      <c r="Q438" s="24">
        <v>458.89682857142856</v>
      </c>
    </row>
    <row r="439" spans="1:17">
      <c r="A439" s="168">
        <f t="shared" si="4"/>
        <v>42470</v>
      </c>
      <c r="B439" s="31">
        <v>0.80397714285714272</v>
      </c>
      <c r="C439" s="24">
        <v>3</v>
      </c>
      <c r="D439" s="24">
        <v>3.3</v>
      </c>
      <c r="E439" s="24"/>
      <c r="F439" s="24">
        <v>3.15</v>
      </c>
      <c r="G439" s="24">
        <v>-3.0769230769230802</v>
      </c>
      <c r="H439" s="24">
        <v>0</v>
      </c>
      <c r="I439" s="24">
        <v>253.25279999999998</v>
      </c>
      <c r="J439" s="24"/>
      <c r="K439" s="24">
        <v>5.3</v>
      </c>
      <c r="L439" s="24">
        <v>6.3</v>
      </c>
      <c r="M439" s="24"/>
      <c r="N439" s="24">
        <v>5.8</v>
      </c>
      <c r="O439" s="24">
        <v>0</v>
      </c>
      <c r="P439" s="24">
        <v>5.454545454545439</v>
      </c>
      <c r="Q439" s="24">
        <v>466.30674285714281</v>
      </c>
    </row>
    <row r="440" spans="1:17">
      <c r="A440" s="168">
        <f t="shared" si="4"/>
        <v>42477</v>
      </c>
      <c r="B440" s="31">
        <v>0.79818285714285708</v>
      </c>
      <c r="C440" s="24">
        <v>2.9</v>
      </c>
      <c r="D440" s="24">
        <v>3.2</v>
      </c>
      <c r="E440" s="24"/>
      <c r="F440" s="24">
        <v>3.05</v>
      </c>
      <c r="G440" s="24">
        <v>-3.1746031746031775</v>
      </c>
      <c r="H440" s="24">
        <v>-3.1746031746031775</v>
      </c>
      <c r="I440" s="24">
        <v>243.44577142857139</v>
      </c>
      <c r="J440" s="24"/>
      <c r="K440" s="24">
        <v>5.3</v>
      </c>
      <c r="L440" s="24">
        <v>6.3</v>
      </c>
      <c r="M440" s="24"/>
      <c r="N440" s="24">
        <v>5.8</v>
      </c>
      <c r="O440" s="24">
        <v>0</v>
      </c>
      <c r="P440" s="24">
        <v>5.454545454545439</v>
      </c>
      <c r="Q440" s="24">
        <v>462.94605714285711</v>
      </c>
    </row>
    <row r="441" spans="1:17">
      <c r="A441" s="168">
        <f t="shared" si="4"/>
        <v>42484</v>
      </c>
      <c r="B441" s="31">
        <v>0.78970428571428564</v>
      </c>
      <c r="C441" s="24">
        <v>2.8</v>
      </c>
      <c r="D441" s="24">
        <v>3.1</v>
      </c>
      <c r="E441" s="24"/>
      <c r="F441" s="24">
        <v>2.95</v>
      </c>
      <c r="G441" s="24">
        <v>-3.2786885245901516</v>
      </c>
      <c r="H441" s="24">
        <v>-3.2786885245901516</v>
      </c>
      <c r="I441" s="24">
        <v>232.96276428571429</v>
      </c>
      <c r="J441" s="24"/>
      <c r="K441" s="24">
        <v>5.3</v>
      </c>
      <c r="L441" s="24">
        <v>6.3</v>
      </c>
      <c r="M441" s="24"/>
      <c r="N441" s="24">
        <v>5.8</v>
      </c>
      <c r="O441" s="24">
        <v>0</v>
      </c>
      <c r="P441" s="24">
        <v>5.454545454545439</v>
      </c>
      <c r="Q441" s="24">
        <v>458.02848571428569</v>
      </c>
    </row>
    <row r="442" spans="1:17">
      <c r="A442" s="168">
        <f t="shared" si="4"/>
        <v>42491</v>
      </c>
      <c r="B442" s="31">
        <v>0.77831571428571422</v>
      </c>
      <c r="C442" s="24">
        <v>2.8</v>
      </c>
      <c r="D442" s="24">
        <v>3.1</v>
      </c>
      <c r="E442" s="24"/>
      <c r="F442" s="24">
        <v>2.95</v>
      </c>
      <c r="G442" s="24">
        <v>0</v>
      </c>
      <c r="H442" s="24">
        <v>-3.2786885245901516</v>
      </c>
      <c r="I442" s="24">
        <v>229.60313571428571</v>
      </c>
      <c r="J442" s="24"/>
      <c r="K442" s="24">
        <v>5.3</v>
      </c>
      <c r="L442" s="24">
        <v>6.3</v>
      </c>
      <c r="M442" s="24"/>
      <c r="N442" s="24">
        <v>5.8</v>
      </c>
      <c r="O442" s="24">
        <v>0</v>
      </c>
      <c r="P442" s="24">
        <v>5.454545454545439</v>
      </c>
      <c r="Q442" s="24">
        <v>451.42311428571429</v>
      </c>
    </row>
    <row r="443" spans="1:17">
      <c r="A443" s="168">
        <f t="shared" si="4"/>
        <v>42498</v>
      </c>
      <c r="B443" s="31">
        <v>0.78745714285714286</v>
      </c>
      <c r="C443" s="24">
        <v>2.7</v>
      </c>
      <c r="D443" s="24">
        <v>3</v>
      </c>
      <c r="E443" s="24"/>
      <c r="F443" s="24">
        <v>2.85</v>
      </c>
      <c r="G443" s="24">
        <v>-3.3898305084745743</v>
      </c>
      <c r="H443" s="24">
        <v>-3.3898305084745743</v>
      </c>
      <c r="I443" s="24">
        <v>224.42528571428571</v>
      </c>
      <c r="J443" s="24"/>
      <c r="K443" s="24">
        <v>5.3</v>
      </c>
      <c r="L443" s="24">
        <v>6.3</v>
      </c>
      <c r="M443" s="24"/>
      <c r="N443" s="24">
        <v>5.8</v>
      </c>
      <c r="O443" s="24">
        <v>0</v>
      </c>
      <c r="P443" s="24">
        <v>5.454545454545439</v>
      </c>
      <c r="Q443" s="24">
        <v>456.72514285714288</v>
      </c>
    </row>
    <row r="444" spans="1:17">
      <c r="A444" s="168">
        <f t="shared" si="4"/>
        <v>42505</v>
      </c>
      <c r="B444" s="31">
        <v>0.78852857142857147</v>
      </c>
      <c r="C444" s="24">
        <v>2.7</v>
      </c>
      <c r="D444" s="24">
        <v>3</v>
      </c>
      <c r="E444" s="24"/>
      <c r="F444" s="24">
        <v>2.85</v>
      </c>
      <c r="G444" s="24">
        <v>0</v>
      </c>
      <c r="H444" s="24">
        <v>-3.3898305084745743</v>
      </c>
      <c r="I444" s="24">
        <v>224.73064285714287</v>
      </c>
      <c r="J444" s="24"/>
      <c r="K444" s="24">
        <v>5.3</v>
      </c>
      <c r="L444" s="24">
        <v>6.3</v>
      </c>
      <c r="M444" s="24"/>
      <c r="N444" s="24">
        <v>5.8</v>
      </c>
      <c r="O444" s="24">
        <v>0</v>
      </c>
      <c r="P444" s="24">
        <v>5.454545454545439</v>
      </c>
      <c r="Q444" s="24">
        <v>457.34657142857145</v>
      </c>
    </row>
    <row r="445" spans="1:17">
      <c r="A445" s="168">
        <f t="shared" si="4"/>
        <v>42512</v>
      </c>
      <c r="B445" s="31">
        <v>0.77684857142857133</v>
      </c>
      <c r="C445" s="24">
        <v>2.7</v>
      </c>
      <c r="D445" s="24">
        <v>3</v>
      </c>
      <c r="E445" s="24"/>
      <c r="F445" s="24">
        <v>2.85</v>
      </c>
      <c r="G445" s="24">
        <v>0</v>
      </c>
      <c r="H445" s="24">
        <v>-1.7241379310344769</v>
      </c>
      <c r="I445" s="24">
        <v>221.40184285714284</v>
      </c>
      <c r="J445" s="24"/>
      <c r="K445" s="24">
        <v>5.3</v>
      </c>
      <c r="L445" s="24">
        <v>6.3</v>
      </c>
      <c r="M445" s="24"/>
      <c r="N445" s="24">
        <v>5.8</v>
      </c>
      <c r="O445" s="24">
        <v>0</v>
      </c>
      <c r="P445" s="24">
        <v>5.454545454545439</v>
      </c>
      <c r="Q445" s="24">
        <v>450.57217142857138</v>
      </c>
    </row>
    <row r="446" spans="1:17">
      <c r="A446" s="168">
        <f t="shared" si="4"/>
        <v>42519</v>
      </c>
      <c r="B446" s="31">
        <v>0.76478428571428569</v>
      </c>
      <c r="C446" s="24">
        <v>2.7</v>
      </c>
      <c r="D446" s="24">
        <v>3</v>
      </c>
      <c r="E446" s="24"/>
      <c r="F446" s="24">
        <v>2.85</v>
      </c>
      <c r="G446" s="24">
        <v>0</v>
      </c>
      <c r="H446" s="24">
        <v>-1.7241379310344769</v>
      </c>
      <c r="I446" s="24">
        <v>217.96352142857143</v>
      </c>
      <c r="J446" s="24"/>
      <c r="K446" s="24">
        <v>5.3</v>
      </c>
      <c r="L446" s="24">
        <v>6.3</v>
      </c>
      <c r="M446" s="24"/>
      <c r="N446" s="24">
        <v>5.8</v>
      </c>
      <c r="O446" s="24">
        <v>0</v>
      </c>
      <c r="P446" s="24">
        <v>5.454545454545439</v>
      </c>
      <c r="Q446" s="24">
        <v>443.57488571428564</v>
      </c>
    </row>
    <row r="447" spans="1:17">
      <c r="A447" s="168">
        <f t="shared" si="4"/>
        <v>42526</v>
      </c>
      <c r="B447" s="31">
        <v>0.76831142857142853</v>
      </c>
      <c r="C447" s="24">
        <v>2.6</v>
      </c>
      <c r="D447" s="24">
        <v>2.9</v>
      </c>
      <c r="E447" s="24"/>
      <c r="F447" s="24">
        <v>2.75</v>
      </c>
      <c r="G447" s="24">
        <v>-3.5087719298245617</v>
      </c>
      <c r="H447" s="24">
        <v>-5.1724137931034448</v>
      </c>
      <c r="I447" s="24">
        <v>211.28564285714285</v>
      </c>
      <c r="J447" s="24"/>
      <c r="K447" s="24">
        <v>5.3</v>
      </c>
      <c r="L447" s="24">
        <v>6.3</v>
      </c>
      <c r="M447" s="24"/>
      <c r="N447" s="24">
        <v>5.8</v>
      </c>
      <c r="O447" s="24">
        <v>0</v>
      </c>
      <c r="P447" s="24">
        <v>5.454545454545439</v>
      </c>
      <c r="Q447" s="24">
        <v>445.62062857142848</v>
      </c>
    </row>
    <row r="448" spans="1:17">
      <c r="A448" s="168">
        <f t="shared" si="4"/>
        <v>42533</v>
      </c>
      <c r="B448" s="31">
        <v>0.78190142857142853</v>
      </c>
      <c r="C448" s="24">
        <v>2.6</v>
      </c>
      <c r="D448" s="24">
        <v>2.9</v>
      </c>
      <c r="E448" s="24"/>
      <c r="F448" s="24">
        <v>2.75</v>
      </c>
      <c r="G448" s="24">
        <v>0</v>
      </c>
      <c r="H448" s="24">
        <v>-5.1724137931034448</v>
      </c>
      <c r="I448" s="24">
        <v>215.02289285714284</v>
      </c>
      <c r="J448" s="24"/>
      <c r="K448" s="24">
        <v>5.3</v>
      </c>
      <c r="L448" s="24">
        <v>6.3</v>
      </c>
      <c r="M448" s="24"/>
      <c r="N448" s="24">
        <v>5.8</v>
      </c>
      <c r="O448" s="24">
        <v>0</v>
      </c>
      <c r="P448" s="24">
        <v>5.454545454545439</v>
      </c>
      <c r="Q448" s="24">
        <v>453.50282857142855</v>
      </c>
    </row>
    <row r="449" spans="1:17">
      <c r="A449" s="168">
        <f t="shared" si="4"/>
        <v>42540</v>
      </c>
      <c r="B449" s="31">
        <v>0.79029142857142864</v>
      </c>
      <c r="C449" s="24">
        <v>2.6</v>
      </c>
      <c r="D449" s="24">
        <v>2.9</v>
      </c>
      <c r="E449" s="24"/>
      <c r="F449" s="24">
        <v>2.75</v>
      </c>
      <c r="G449" s="24">
        <v>0</v>
      </c>
      <c r="H449" s="24">
        <v>-5.1724137931034448</v>
      </c>
      <c r="I449" s="24">
        <v>217.3301428571429</v>
      </c>
      <c r="J449" s="24"/>
      <c r="K449" s="24">
        <v>5.3</v>
      </c>
      <c r="L449" s="24">
        <v>6.3</v>
      </c>
      <c r="M449" s="24"/>
      <c r="N449" s="24">
        <v>5.8</v>
      </c>
      <c r="O449" s="24">
        <v>0</v>
      </c>
      <c r="P449" s="24">
        <v>5.454545454545439</v>
      </c>
      <c r="Q449" s="24">
        <v>458.3690285714286</v>
      </c>
    </row>
    <row r="450" spans="1:17">
      <c r="A450" s="168">
        <f t="shared" si="4"/>
        <v>42547</v>
      </c>
      <c r="B450" s="31">
        <v>0.78255428571428565</v>
      </c>
      <c r="C450" s="24">
        <v>2.6</v>
      </c>
      <c r="D450" s="24">
        <v>2.9</v>
      </c>
      <c r="E450" s="24"/>
      <c r="F450" s="24">
        <v>2.75</v>
      </c>
      <c r="G450" s="24">
        <v>0</v>
      </c>
      <c r="H450" s="24">
        <v>1.8518518518518334</v>
      </c>
      <c r="I450" s="24">
        <v>215.20242857142856</v>
      </c>
      <c r="J450" s="24"/>
      <c r="K450" s="24">
        <v>5.3</v>
      </c>
      <c r="L450" s="24">
        <v>6.3</v>
      </c>
      <c r="M450" s="24"/>
      <c r="N450" s="24">
        <v>5.8</v>
      </c>
      <c r="O450" s="24">
        <v>0</v>
      </c>
      <c r="P450" s="24">
        <v>5.454545454545439</v>
      </c>
      <c r="Q450" s="24">
        <v>453.88148571428565</v>
      </c>
    </row>
    <row r="451" spans="1:17">
      <c r="A451" s="168">
        <f t="shared" ref="A451:A514" si="5">A450+7</f>
        <v>42554</v>
      </c>
      <c r="B451" s="31">
        <v>0.82818571428571441</v>
      </c>
      <c r="C451" s="24">
        <v>2.6</v>
      </c>
      <c r="D451" s="24">
        <v>2.9</v>
      </c>
      <c r="E451" s="24"/>
      <c r="F451" s="24">
        <v>2.75</v>
      </c>
      <c r="G451" s="24">
        <v>0</v>
      </c>
      <c r="H451" s="24">
        <v>1.8518518518518334</v>
      </c>
      <c r="I451" s="24">
        <v>227.75107142857144</v>
      </c>
      <c r="J451" s="24"/>
      <c r="K451" s="24">
        <v>5.3</v>
      </c>
      <c r="L451" s="24">
        <v>6.3</v>
      </c>
      <c r="M451" s="24"/>
      <c r="N451" s="24">
        <v>5.8</v>
      </c>
      <c r="O451" s="24">
        <v>0</v>
      </c>
      <c r="P451" s="24">
        <v>5.454545454545439</v>
      </c>
      <c r="Q451" s="24">
        <v>480.3477142857144</v>
      </c>
    </row>
    <row r="452" spans="1:17">
      <c r="A452" s="168">
        <f t="shared" si="5"/>
        <v>42561</v>
      </c>
      <c r="B452" s="31">
        <v>0.84800428571428577</v>
      </c>
      <c r="C452" s="24">
        <v>2.6</v>
      </c>
      <c r="D452" s="24">
        <v>2.9</v>
      </c>
      <c r="E452" s="24"/>
      <c r="F452" s="24">
        <v>2.75</v>
      </c>
      <c r="G452" s="24">
        <v>0</v>
      </c>
      <c r="H452" s="24">
        <v>1.8518518518518334</v>
      </c>
      <c r="I452" s="24">
        <v>233.20117857142856</v>
      </c>
      <c r="J452" s="24"/>
      <c r="K452" s="24">
        <v>5.3</v>
      </c>
      <c r="L452" s="24">
        <v>6.3</v>
      </c>
      <c r="M452" s="24"/>
      <c r="N452" s="24">
        <v>5.8</v>
      </c>
      <c r="O452" s="24">
        <v>0</v>
      </c>
      <c r="P452" s="24">
        <v>5.454545454545439</v>
      </c>
      <c r="Q452" s="24">
        <v>491.84248571428571</v>
      </c>
    </row>
    <row r="453" spans="1:17">
      <c r="A453" s="168">
        <f t="shared" si="5"/>
        <v>42568</v>
      </c>
      <c r="B453" s="31">
        <v>0.8398199999999999</v>
      </c>
      <c r="C453" s="24">
        <v>2.6</v>
      </c>
      <c r="D453" s="24">
        <v>2.9</v>
      </c>
      <c r="E453" s="24"/>
      <c r="F453" s="24">
        <v>2.75</v>
      </c>
      <c r="G453" s="24">
        <v>0</v>
      </c>
      <c r="H453" s="24">
        <v>1.8518518518518334</v>
      </c>
      <c r="I453" s="24">
        <v>230.95049999999998</v>
      </c>
      <c r="J453" s="24"/>
      <c r="K453" s="24">
        <v>5.3</v>
      </c>
      <c r="L453" s="24">
        <v>6.3</v>
      </c>
      <c r="M453" s="24"/>
      <c r="N453" s="24">
        <v>5.8</v>
      </c>
      <c r="O453" s="24">
        <v>0</v>
      </c>
      <c r="P453" s="24">
        <v>3.5714285714285836</v>
      </c>
      <c r="Q453" s="24">
        <v>487.09559999999999</v>
      </c>
    </row>
    <row r="454" spans="1:17">
      <c r="A454" s="168">
        <f t="shared" si="5"/>
        <v>42575</v>
      </c>
      <c r="B454" s="31">
        <v>0.8371614285714285</v>
      </c>
      <c r="C454" s="24">
        <v>2.6</v>
      </c>
      <c r="D454" s="24">
        <v>2.9</v>
      </c>
      <c r="E454" s="24"/>
      <c r="F454" s="24">
        <v>2.75</v>
      </c>
      <c r="G454" s="24">
        <v>0</v>
      </c>
      <c r="H454" s="24">
        <v>1.8518518518518334</v>
      </c>
      <c r="I454" s="24">
        <v>230.21939285714285</v>
      </c>
      <c r="J454" s="24"/>
      <c r="K454" s="24">
        <v>5.3</v>
      </c>
      <c r="L454" s="24">
        <v>6.3</v>
      </c>
      <c r="M454" s="24"/>
      <c r="N454" s="24">
        <v>5.8</v>
      </c>
      <c r="O454" s="24">
        <v>0</v>
      </c>
      <c r="P454" s="24">
        <v>3.5714285714285836</v>
      </c>
      <c r="Q454" s="24">
        <v>485.55362857142848</v>
      </c>
    </row>
    <row r="455" spans="1:17">
      <c r="A455" s="168">
        <f t="shared" si="5"/>
        <v>42582</v>
      </c>
      <c r="B455" s="31">
        <v>0.84054714285714294</v>
      </c>
      <c r="C455" s="24">
        <v>2.6</v>
      </c>
      <c r="D455" s="24">
        <v>2.9</v>
      </c>
      <c r="E455" s="24"/>
      <c r="F455" s="24">
        <v>2.75</v>
      </c>
      <c r="G455" s="24">
        <v>0</v>
      </c>
      <c r="H455" s="24">
        <v>1.8518518518518334</v>
      </c>
      <c r="I455" s="24">
        <v>231.15046428571429</v>
      </c>
      <c r="J455" s="24"/>
      <c r="K455" s="24">
        <v>5.3</v>
      </c>
      <c r="L455" s="24">
        <v>6.3</v>
      </c>
      <c r="M455" s="24"/>
      <c r="N455" s="24">
        <v>5.8</v>
      </c>
      <c r="O455" s="24">
        <v>0</v>
      </c>
      <c r="P455" s="24">
        <v>3.5714285714285836</v>
      </c>
      <c r="Q455" s="24">
        <v>487.51734285714292</v>
      </c>
    </row>
    <row r="456" spans="1:17">
      <c r="A456" s="168">
        <f t="shared" si="5"/>
        <v>42589</v>
      </c>
      <c r="B456" s="31">
        <v>0.84483285714285705</v>
      </c>
      <c r="C456" s="24">
        <v>2.6</v>
      </c>
      <c r="D456" s="24">
        <v>2.9</v>
      </c>
      <c r="E456" s="24"/>
      <c r="F456" s="24">
        <v>2.75</v>
      </c>
      <c r="G456" s="24">
        <v>0</v>
      </c>
      <c r="H456" s="24">
        <v>1.8518518518518334</v>
      </c>
      <c r="I456" s="24">
        <v>232.32903571428568</v>
      </c>
      <c r="J456" s="24"/>
      <c r="K456" s="24">
        <v>5.3</v>
      </c>
      <c r="L456" s="24">
        <v>6.3</v>
      </c>
      <c r="M456" s="24"/>
      <c r="N456" s="24">
        <v>5.8</v>
      </c>
      <c r="O456" s="24">
        <v>0</v>
      </c>
      <c r="P456" s="24">
        <v>3.5714285714285836</v>
      </c>
      <c r="Q456" s="24">
        <v>490.00305714285702</v>
      </c>
    </row>
    <row r="457" spans="1:17">
      <c r="A457" s="168">
        <f t="shared" si="5"/>
        <v>42596</v>
      </c>
      <c r="B457" s="31">
        <v>0.85548999999999997</v>
      </c>
      <c r="C457" s="24">
        <v>2.6</v>
      </c>
      <c r="D457" s="24">
        <v>2.9</v>
      </c>
      <c r="E457" s="24"/>
      <c r="F457" s="24">
        <v>2.75</v>
      </c>
      <c r="G457" s="24">
        <v>0</v>
      </c>
      <c r="H457" s="24">
        <v>1.8518518518518334</v>
      </c>
      <c r="I457" s="24">
        <v>235.25975</v>
      </c>
      <c r="J457" s="24"/>
      <c r="K457" s="24">
        <v>5.3</v>
      </c>
      <c r="L457" s="24">
        <v>6.3</v>
      </c>
      <c r="M457" s="24"/>
      <c r="N457" s="24">
        <v>5.8</v>
      </c>
      <c r="O457" s="24">
        <v>0</v>
      </c>
      <c r="P457" s="24">
        <v>3.5714285714285836</v>
      </c>
      <c r="Q457" s="24">
        <v>496.18419999999998</v>
      </c>
    </row>
    <row r="458" spans="1:17">
      <c r="A458" s="168">
        <f t="shared" si="5"/>
        <v>42603</v>
      </c>
      <c r="B458" s="31">
        <v>0.86510571428571426</v>
      </c>
      <c r="C458" s="24">
        <v>2.6</v>
      </c>
      <c r="D458" s="24">
        <v>2.9</v>
      </c>
      <c r="E458" s="24"/>
      <c r="F458" s="24">
        <v>2.75</v>
      </c>
      <c r="G458" s="24">
        <v>0</v>
      </c>
      <c r="H458" s="24">
        <v>1.8518518518518334</v>
      </c>
      <c r="I458" s="24">
        <v>237.90407142857143</v>
      </c>
      <c r="J458" s="24"/>
      <c r="K458" s="24">
        <v>5.3</v>
      </c>
      <c r="L458" s="24">
        <v>6.3</v>
      </c>
      <c r="M458" s="24"/>
      <c r="N458" s="24">
        <v>5.8</v>
      </c>
      <c r="O458" s="24">
        <v>0</v>
      </c>
      <c r="P458" s="24">
        <v>3.5714285714285836</v>
      </c>
      <c r="Q458" s="24">
        <v>501.76131428571426</v>
      </c>
    </row>
    <row r="459" spans="1:17">
      <c r="A459" s="168">
        <f t="shared" si="5"/>
        <v>42610</v>
      </c>
      <c r="B459" s="31">
        <v>0.85767428571428561</v>
      </c>
      <c r="C459" s="24">
        <v>2.6</v>
      </c>
      <c r="D459" s="24">
        <v>2.9</v>
      </c>
      <c r="E459" s="24"/>
      <c r="F459" s="24">
        <v>2.75</v>
      </c>
      <c r="G459" s="24">
        <v>0</v>
      </c>
      <c r="H459" s="24">
        <v>1.8518518518518334</v>
      </c>
      <c r="I459" s="24">
        <v>235.86042857142851</v>
      </c>
      <c r="J459" s="24"/>
      <c r="K459" s="24">
        <v>5.3</v>
      </c>
      <c r="L459" s="24">
        <v>6.3</v>
      </c>
      <c r="M459" s="24"/>
      <c r="N459" s="24">
        <v>5.8</v>
      </c>
      <c r="O459" s="24">
        <v>0</v>
      </c>
      <c r="P459" s="24">
        <v>3.5714285714285836</v>
      </c>
      <c r="Q459" s="24">
        <v>497.45108571428568</v>
      </c>
    </row>
    <row r="460" spans="1:17">
      <c r="A460" s="168">
        <f t="shared" si="5"/>
        <v>42617</v>
      </c>
      <c r="B460" s="31">
        <v>0.84781714285714294</v>
      </c>
      <c r="C460" s="24">
        <v>2.6</v>
      </c>
      <c r="D460" s="24">
        <v>2.9</v>
      </c>
      <c r="E460" s="24"/>
      <c r="F460" s="24">
        <v>2.75</v>
      </c>
      <c r="G460" s="24">
        <v>0</v>
      </c>
      <c r="H460" s="24">
        <v>1.8518518518518334</v>
      </c>
      <c r="I460" s="24">
        <v>233.14971428571431</v>
      </c>
      <c r="J460" s="24"/>
      <c r="K460" s="24">
        <v>5.3</v>
      </c>
      <c r="L460" s="24">
        <v>6.3</v>
      </c>
      <c r="M460" s="24"/>
      <c r="N460" s="24">
        <v>5.8</v>
      </c>
      <c r="O460" s="24">
        <v>0</v>
      </c>
      <c r="P460" s="24">
        <v>0</v>
      </c>
      <c r="Q460" s="24">
        <v>491.73394285714289</v>
      </c>
    </row>
    <row r="461" spans="1:17">
      <c r="A461" s="168">
        <f t="shared" si="5"/>
        <v>42624</v>
      </c>
      <c r="B461" s="31">
        <v>0.84154571428571423</v>
      </c>
      <c r="C461" s="24">
        <v>2.6</v>
      </c>
      <c r="D461" s="24">
        <v>2.9</v>
      </c>
      <c r="E461" s="24"/>
      <c r="F461" s="24">
        <v>2.75</v>
      </c>
      <c r="G461" s="24">
        <v>0</v>
      </c>
      <c r="H461" s="24">
        <v>1.8518518518518334</v>
      </c>
      <c r="I461" s="24">
        <v>231.42507142857141</v>
      </c>
      <c r="J461" s="24"/>
      <c r="K461" s="24">
        <v>5.3</v>
      </c>
      <c r="L461" s="24">
        <v>6.3</v>
      </c>
      <c r="M461" s="24"/>
      <c r="N461" s="24">
        <v>5.8</v>
      </c>
      <c r="O461" s="24">
        <v>0</v>
      </c>
      <c r="P461" s="24">
        <v>0</v>
      </c>
      <c r="Q461" s="24">
        <v>488.09651428571431</v>
      </c>
    </row>
    <row r="462" spans="1:17">
      <c r="A462" s="168">
        <f t="shared" si="5"/>
        <v>42631</v>
      </c>
      <c r="B462" s="31">
        <v>0.84925428571428563</v>
      </c>
      <c r="C462" s="24">
        <v>2.6</v>
      </c>
      <c r="D462" s="24">
        <v>2.9</v>
      </c>
      <c r="E462" s="24"/>
      <c r="F462" s="24">
        <v>2.75</v>
      </c>
      <c r="G462" s="24">
        <v>0</v>
      </c>
      <c r="H462" s="24">
        <v>-1.7857142857142776</v>
      </c>
      <c r="I462" s="24">
        <v>233.54492857142856</v>
      </c>
      <c r="J462" s="24"/>
      <c r="K462" s="24">
        <v>5.3</v>
      </c>
      <c r="L462" s="24">
        <v>6.3</v>
      </c>
      <c r="M462" s="24"/>
      <c r="N462" s="24">
        <v>5.8</v>
      </c>
      <c r="O462" s="24">
        <v>0</v>
      </c>
      <c r="P462" s="24">
        <v>0</v>
      </c>
      <c r="Q462" s="24">
        <v>492.56748571428562</v>
      </c>
    </row>
    <row r="463" spans="1:17">
      <c r="A463" s="168">
        <f t="shared" si="5"/>
        <v>42638</v>
      </c>
      <c r="B463" s="31">
        <v>0.85914857142857148</v>
      </c>
      <c r="C463" s="24">
        <v>2.6</v>
      </c>
      <c r="D463" s="24">
        <v>2.9</v>
      </c>
      <c r="E463" s="24"/>
      <c r="F463" s="24">
        <v>2.75</v>
      </c>
      <c r="G463" s="24">
        <v>0</v>
      </c>
      <c r="H463" s="24">
        <v>-1.7857142857142776</v>
      </c>
      <c r="I463" s="24">
        <v>236.26585714285716</v>
      </c>
      <c r="J463" s="24"/>
      <c r="K463" s="24">
        <v>5.3</v>
      </c>
      <c r="L463" s="24">
        <v>6.3</v>
      </c>
      <c r="M463" s="24"/>
      <c r="N463" s="24">
        <v>5.8</v>
      </c>
      <c r="O463" s="24">
        <v>0</v>
      </c>
      <c r="P463" s="24">
        <v>0</v>
      </c>
      <c r="Q463" s="24">
        <v>498.30617142857142</v>
      </c>
    </row>
    <row r="464" spans="1:17">
      <c r="A464" s="168">
        <f t="shared" si="5"/>
        <v>42645</v>
      </c>
      <c r="B464" s="31">
        <v>0.86355714285714258</v>
      </c>
      <c r="C464" s="24">
        <v>2.6</v>
      </c>
      <c r="D464" s="24">
        <v>2.9</v>
      </c>
      <c r="E464" s="24"/>
      <c r="F464" s="24">
        <v>2.75</v>
      </c>
      <c r="G464" s="24">
        <v>0</v>
      </c>
      <c r="H464" s="24">
        <v>-1.7857142857142776</v>
      </c>
      <c r="I464" s="24">
        <v>237.47821428571422</v>
      </c>
      <c r="J464" s="24"/>
      <c r="K464" s="24">
        <v>5.3</v>
      </c>
      <c r="L464" s="24">
        <v>6.3</v>
      </c>
      <c r="M464" s="24"/>
      <c r="N464" s="24">
        <v>5.8</v>
      </c>
      <c r="O464" s="24">
        <v>0</v>
      </c>
      <c r="P464" s="24">
        <v>0</v>
      </c>
      <c r="Q464" s="24">
        <v>500.86314285714263</v>
      </c>
    </row>
    <row r="465" spans="1:17">
      <c r="A465" s="168">
        <f t="shared" si="5"/>
        <v>42652</v>
      </c>
      <c r="B465" s="31">
        <v>0.88306428571428575</v>
      </c>
      <c r="C465" s="24">
        <v>2.6</v>
      </c>
      <c r="D465" s="24">
        <v>2.9</v>
      </c>
      <c r="E465" s="24"/>
      <c r="F465" s="24">
        <v>2.75</v>
      </c>
      <c r="G465" s="24">
        <v>0</v>
      </c>
      <c r="H465" s="24">
        <v>-1.7857142857142776</v>
      </c>
      <c r="I465" s="24">
        <v>242.84267857142856</v>
      </c>
      <c r="J465" s="24"/>
      <c r="K465" s="24">
        <v>5.3</v>
      </c>
      <c r="L465" s="24">
        <v>6.3</v>
      </c>
      <c r="M465" s="24"/>
      <c r="N465" s="24">
        <v>5.8</v>
      </c>
      <c r="O465" s="24">
        <v>0</v>
      </c>
      <c r="P465" s="24">
        <v>0</v>
      </c>
      <c r="Q465" s="24">
        <v>512.17728571428574</v>
      </c>
    </row>
    <row r="466" spans="1:17">
      <c r="A466" s="168">
        <f t="shared" si="5"/>
        <v>42659</v>
      </c>
      <c r="B466" s="31">
        <v>0.90127999999999997</v>
      </c>
      <c r="C466" s="24">
        <v>2.6</v>
      </c>
      <c r="D466" s="24">
        <v>2.9</v>
      </c>
      <c r="E466" s="24"/>
      <c r="F466" s="24">
        <v>2.75</v>
      </c>
      <c r="G466" s="24">
        <v>0</v>
      </c>
      <c r="H466" s="24">
        <v>-1.7857142857142776</v>
      </c>
      <c r="I466" s="24">
        <v>247.852</v>
      </c>
      <c r="J466" s="24"/>
      <c r="K466" s="24">
        <v>5.3</v>
      </c>
      <c r="L466" s="24">
        <v>6.3</v>
      </c>
      <c r="M466" s="24"/>
      <c r="N466" s="24">
        <v>5.8</v>
      </c>
      <c r="O466" s="24">
        <v>0</v>
      </c>
      <c r="P466" s="24">
        <v>0</v>
      </c>
      <c r="Q466" s="24">
        <v>522.74239999999998</v>
      </c>
    </row>
    <row r="467" spans="1:17">
      <c r="A467" s="168">
        <f t="shared" si="5"/>
        <v>42666</v>
      </c>
      <c r="B467" s="31">
        <v>0.89643714285714282</v>
      </c>
      <c r="C467" s="24">
        <v>2.6</v>
      </c>
      <c r="D467" s="24">
        <v>2.9</v>
      </c>
      <c r="E467" s="24"/>
      <c r="F467" s="24">
        <v>2.75</v>
      </c>
      <c r="G467" s="24">
        <v>0</v>
      </c>
      <c r="H467" s="24">
        <v>-1.7857142857142776</v>
      </c>
      <c r="I467" s="24">
        <v>246.52021428571427</v>
      </c>
      <c r="J467" s="24"/>
      <c r="K467" s="24">
        <v>5.3</v>
      </c>
      <c r="L467" s="24">
        <v>6.3</v>
      </c>
      <c r="M467" s="24"/>
      <c r="N467" s="24">
        <v>5.8</v>
      </c>
      <c r="O467" s="24">
        <v>0</v>
      </c>
      <c r="P467" s="24">
        <v>0</v>
      </c>
      <c r="Q467" s="24">
        <v>519.93354285714281</v>
      </c>
    </row>
    <row r="468" spans="1:17">
      <c r="A468" s="168">
        <f t="shared" si="5"/>
        <v>42673</v>
      </c>
      <c r="B468" s="31">
        <v>0.89395142857142851</v>
      </c>
      <c r="C468" s="24">
        <v>2.7</v>
      </c>
      <c r="D468" s="24">
        <v>3</v>
      </c>
      <c r="E468" s="24"/>
      <c r="F468" s="24">
        <v>2.85</v>
      </c>
      <c r="G468" s="24">
        <v>3.6363636363636402</v>
      </c>
      <c r="H468" s="24">
        <v>1.785714285714306</v>
      </c>
      <c r="I468" s="24">
        <v>254.77615714285716</v>
      </c>
      <c r="J468" s="24"/>
      <c r="K468" s="24">
        <v>5.3</v>
      </c>
      <c r="L468" s="24">
        <v>6.3</v>
      </c>
      <c r="M468" s="24"/>
      <c r="N468" s="24">
        <v>5.8</v>
      </c>
      <c r="O468" s="24">
        <v>0</v>
      </c>
      <c r="P468" s="24">
        <v>0</v>
      </c>
      <c r="Q468" s="24">
        <v>518.49182857142853</v>
      </c>
    </row>
    <row r="469" spans="1:17">
      <c r="A469" s="168">
        <f t="shared" si="5"/>
        <v>42680</v>
      </c>
      <c r="B469" s="31">
        <v>0.89495000000000025</v>
      </c>
      <c r="C469" s="24">
        <v>2.7</v>
      </c>
      <c r="D469" s="24">
        <v>3</v>
      </c>
      <c r="E469" s="24"/>
      <c r="F469" s="24">
        <v>2.85</v>
      </c>
      <c r="G469" s="24">
        <v>0</v>
      </c>
      <c r="H469" s="24">
        <v>1.785714285714306</v>
      </c>
      <c r="I469" s="24">
        <v>255.06075000000007</v>
      </c>
      <c r="J469" s="24"/>
      <c r="K469" s="24">
        <v>5.3</v>
      </c>
      <c r="L469" s="24">
        <v>6.3</v>
      </c>
      <c r="M469" s="24"/>
      <c r="N469" s="24">
        <v>5.8</v>
      </c>
      <c r="O469" s="24">
        <v>0</v>
      </c>
      <c r="P469" s="24">
        <v>0</v>
      </c>
      <c r="Q469" s="24">
        <v>519.07100000000014</v>
      </c>
    </row>
    <row r="470" spans="1:17">
      <c r="A470" s="168">
        <f t="shared" si="5"/>
        <v>42687</v>
      </c>
      <c r="B470" s="31">
        <v>0.88002428571428559</v>
      </c>
      <c r="C470" s="24">
        <v>2.7</v>
      </c>
      <c r="D470" s="24">
        <v>3</v>
      </c>
      <c r="E470" s="24"/>
      <c r="F470" s="24">
        <v>2.85</v>
      </c>
      <c r="G470" s="24">
        <v>0</v>
      </c>
      <c r="H470" s="24">
        <v>1.785714285714306</v>
      </c>
      <c r="I470" s="24">
        <v>250.8069214285714</v>
      </c>
      <c r="J470" s="24"/>
      <c r="K470" s="24">
        <v>5.3</v>
      </c>
      <c r="L470" s="24">
        <v>6.3</v>
      </c>
      <c r="M470" s="24"/>
      <c r="N470" s="24">
        <v>5.8</v>
      </c>
      <c r="O470" s="24">
        <v>0</v>
      </c>
      <c r="P470" s="24">
        <v>0</v>
      </c>
      <c r="Q470" s="24">
        <v>510.41408571428565</v>
      </c>
    </row>
    <row r="471" spans="1:17">
      <c r="A471" s="168">
        <f t="shared" si="5"/>
        <v>42694</v>
      </c>
      <c r="B471" s="31">
        <v>0.86193857142857155</v>
      </c>
      <c r="C471" s="24">
        <v>2.7</v>
      </c>
      <c r="D471" s="24">
        <v>3</v>
      </c>
      <c r="E471" s="24"/>
      <c r="F471" s="24">
        <v>2.85</v>
      </c>
      <c r="G471" s="24">
        <v>0</v>
      </c>
      <c r="H471" s="24">
        <v>-8.0645161290322562</v>
      </c>
      <c r="I471" s="24">
        <v>245.6524928571429</v>
      </c>
      <c r="J471" s="24"/>
      <c r="K471" s="24">
        <v>5.3</v>
      </c>
      <c r="L471" s="24">
        <v>6.3</v>
      </c>
      <c r="M471" s="24"/>
      <c r="N471" s="24">
        <v>5.8</v>
      </c>
      <c r="O471" s="24">
        <v>0</v>
      </c>
      <c r="P471" s="24">
        <v>0</v>
      </c>
      <c r="Q471" s="24">
        <v>499.92437142857148</v>
      </c>
    </row>
    <row r="472" spans="1:17">
      <c r="A472" s="168">
        <f t="shared" si="5"/>
        <v>42701</v>
      </c>
      <c r="B472" s="31">
        <v>0.85417571428571437</v>
      </c>
      <c r="C472" s="24">
        <v>3</v>
      </c>
      <c r="D472" s="24">
        <v>3.3</v>
      </c>
      <c r="E472" s="24"/>
      <c r="F472" s="24">
        <v>3.15</v>
      </c>
      <c r="G472" s="24">
        <v>10.526315789473671</v>
      </c>
      <c r="H472" s="24">
        <v>1.6129032258064484</v>
      </c>
      <c r="I472" s="24">
        <v>269.06535000000002</v>
      </c>
      <c r="J472" s="24"/>
      <c r="K472" s="24">
        <v>5.3</v>
      </c>
      <c r="L472" s="24">
        <v>6.3</v>
      </c>
      <c r="M472" s="24"/>
      <c r="N472" s="24">
        <v>5.8</v>
      </c>
      <c r="O472" s="24">
        <v>0</v>
      </c>
      <c r="P472" s="24">
        <v>0</v>
      </c>
      <c r="Q472" s="24">
        <v>495.42191428571431</v>
      </c>
    </row>
    <row r="473" spans="1:17">
      <c r="A473" s="168">
        <f t="shared" si="5"/>
        <v>42708</v>
      </c>
      <c r="B473" s="31">
        <v>0.8475057142857142</v>
      </c>
      <c r="C473" s="24">
        <v>3</v>
      </c>
      <c r="D473" s="24">
        <v>3.3</v>
      </c>
      <c r="E473" s="24"/>
      <c r="F473" s="24">
        <v>3.15</v>
      </c>
      <c r="G473" s="24">
        <v>0</v>
      </c>
      <c r="H473" s="24">
        <v>1.6129032258064484</v>
      </c>
      <c r="I473" s="24">
        <v>266.96429999999998</v>
      </c>
      <c r="J473" s="24"/>
      <c r="K473" s="24">
        <v>5.3</v>
      </c>
      <c r="L473" s="24">
        <v>6.3</v>
      </c>
      <c r="M473" s="24"/>
      <c r="N473" s="24">
        <v>5.8</v>
      </c>
      <c r="O473" s="24">
        <v>0</v>
      </c>
      <c r="P473" s="24">
        <v>0</v>
      </c>
      <c r="Q473" s="24">
        <v>491.55331428571418</v>
      </c>
    </row>
    <row r="474" spans="1:17">
      <c r="A474" s="168">
        <f t="shared" si="5"/>
        <v>42715</v>
      </c>
      <c r="B474" s="31">
        <v>0.84377285714285699</v>
      </c>
      <c r="C474" s="24">
        <v>3</v>
      </c>
      <c r="D474" s="24">
        <v>3.3</v>
      </c>
      <c r="E474" s="24"/>
      <c r="F474" s="24">
        <v>3.15</v>
      </c>
      <c r="G474" s="24">
        <v>0</v>
      </c>
      <c r="H474" s="24">
        <v>1.6129032258064484</v>
      </c>
      <c r="I474" s="24">
        <v>265.78844999999995</v>
      </c>
      <c r="J474" s="24"/>
      <c r="K474" s="24">
        <v>5.3</v>
      </c>
      <c r="L474" s="24">
        <v>6.3</v>
      </c>
      <c r="M474" s="24"/>
      <c r="N474" s="24">
        <v>5.8</v>
      </c>
      <c r="O474" s="24">
        <v>0</v>
      </c>
      <c r="P474" s="24">
        <v>0</v>
      </c>
      <c r="Q474" s="24">
        <v>489.38825714285707</v>
      </c>
    </row>
    <row r="475" spans="1:17">
      <c r="A475" s="168">
        <f t="shared" si="5"/>
        <v>42722</v>
      </c>
      <c r="B475" s="31">
        <v>0.83809142857142849</v>
      </c>
      <c r="C475" s="24">
        <v>3.2</v>
      </c>
      <c r="D475" s="24">
        <v>3.5</v>
      </c>
      <c r="E475" s="24"/>
      <c r="F475" s="24">
        <v>3.35</v>
      </c>
      <c r="G475" s="24">
        <v>6.3492063492063551</v>
      </c>
      <c r="H475" s="24">
        <v>1.5151515151515156</v>
      </c>
      <c r="I475" s="24">
        <v>280.76062857142853</v>
      </c>
      <c r="J475" s="24"/>
      <c r="K475" s="24">
        <v>5.2</v>
      </c>
      <c r="L475" s="24">
        <v>6.2</v>
      </c>
      <c r="M475" s="24"/>
      <c r="N475" s="24">
        <v>5.7</v>
      </c>
      <c r="O475" s="24">
        <v>-1.7241379310344769</v>
      </c>
      <c r="P475" s="24">
        <v>-1.7241379310344769</v>
      </c>
      <c r="Q475" s="24">
        <v>477.71211428571422</v>
      </c>
    </row>
    <row r="476" spans="1:17">
      <c r="A476" s="168">
        <f t="shared" si="5"/>
        <v>42729</v>
      </c>
      <c r="B476" s="31">
        <v>0.84492714285714299</v>
      </c>
      <c r="C476" s="24">
        <v>3.2</v>
      </c>
      <c r="D476" s="24">
        <v>3.5</v>
      </c>
      <c r="E476" s="24"/>
      <c r="F476" s="24">
        <v>3.35</v>
      </c>
      <c r="G476" s="24">
        <v>0</v>
      </c>
      <c r="H476" s="24">
        <v>1.5151515151515156</v>
      </c>
      <c r="I476" s="24">
        <v>283.05059285714293</v>
      </c>
      <c r="J476" s="24"/>
      <c r="K476" s="24">
        <v>5.2</v>
      </c>
      <c r="L476" s="24">
        <v>6.2</v>
      </c>
      <c r="M476" s="24"/>
      <c r="N476" s="24">
        <v>5.7</v>
      </c>
      <c r="O476" s="24">
        <v>0</v>
      </c>
      <c r="P476" s="24">
        <v>-1.7241379310344769</v>
      </c>
      <c r="Q476" s="24">
        <v>481.60847142857153</v>
      </c>
    </row>
    <row r="477" spans="1:17">
      <c r="A477" s="168">
        <f t="shared" si="5"/>
        <v>42736</v>
      </c>
      <c r="B477" s="31">
        <v>0.85360000000000003</v>
      </c>
      <c r="C477" s="24">
        <v>3.2</v>
      </c>
      <c r="D477" s="24">
        <v>3.5</v>
      </c>
      <c r="E477" s="24"/>
      <c r="F477" s="24">
        <v>3.35</v>
      </c>
      <c r="G477" s="24">
        <v>0</v>
      </c>
      <c r="H477" s="24">
        <v>1.5151515151515156</v>
      </c>
      <c r="I477" s="24">
        <v>285.95600000000002</v>
      </c>
      <c r="J477" s="24"/>
      <c r="K477" s="24">
        <v>5.2</v>
      </c>
      <c r="L477" s="24">
        <v>6.2</v>
      </c>
      <c r="M477" s="24"/>
      <c r="N477" s="24">
        <v>5.7</v>
      </c>
      <c r="O477" s="24">
        <v>0</v>
      </c>
      <c r="P477" s="24">
        <v>-1.7241379310344769</v>
      </c>
      <c r="Q477" s="24">
        <v>486.55200000000002</v>
      </c>
    </row>
    <row r="478" spans="1:17">
      <c r="A478" s="168">
        <f t="shared" si="5"/>
        <v>42743</v>
      </c>
      <c r="B478" s="31">
        <v>0.85237714285714294</v>
      </c>
      <c r="C478" s="24">
        <v>3.2</v>
      </c>
      <c r="D478" s="24">
        <v>3.5</v>
      </c>
      <c r="E478" s="24"/>
      <c r="F478" s="24">
        <v>3.35</v>
      </c>
      <c r="G478" s="24">
        <v>0</v>
      </c>
      <c r="H478" s="24">
        <v>1.5151515151515156</v>
      </c>
      <c r="I478" s="24">
        <v>285.54634285714286</v>
      </c>
      <c r="J478" s="24"/>
      <c r="K478" s="24">
        <v>5.2</v>
      </c>
      <c r="L478" s="24">
        <v>6.2</v>
      </c>
      <c r="M478" s="24"/>
      <c r="N478" s="24">
        <v>5.7</v>
      </c>
      <c r="O478" s="24">
        <v>0</v>
      </c>
      <c r="P478" s="24">
        <v>-1.7241379310344769</v>
      </c>
      <c r="Q478" s="24">
        <v>485.8549714285715</v>
      </c>
    </row>
    <row r="479" spans="1:17">
      <c r="A479" s="168">
        <f t="shared" si="5"/>
        <v>42750</v>
      </c>
      <c r="B479" s="31">
        <v>0.86844571428571427</v>
      </c>
      <c r="C479" s="24">
        <v>3.2</v>
      </c>
      <c r="D479" s="24">
        <v>3.5</v>
      </c>
      <c r="E479" s="24"/>
      <c r="F479" s="24">
        <v>3.35</v>
      </c>
      <c r="G479" s="24">
        <v>0</v>
      </c>
      <c r="H479" s="24">
        <v>1.5151515151515156</v>
      </c>
      <c r="I479" s="24">
        <v>290.92931428571427</v>
      </c>
      <c r="J479" s="24"/>
      <c r="K479" s="24">
        <v>5.2</v>
      </c>
      <c r="L479" s="24">
        <v>6.2</v>
      </c>
      <c r="M479" s="24"/>
      <c r="N479" s="24">
        <v>5.7</v>
      </c>
      <c r="O479" s="24">
        <v>0</v>
      </c>
      <c r="P479" s="24">
        <v>-1.7241379310344769</v>
      </c>
      <c r="Q479" s="24">
        <v>495.01405714285715</v>
      </c>
    </row>
    <row r="480" spans="1:17">
      <c r="A480" s="168">
        <f t="shared" si="5"/>
        <v>42757</v>
      </c>
      <c r="B480" s="31">
        <v>0.8696057142857142</v>
      </c>
      <c r="C480" s="24">
        <v>3.2</v>
      </c>
      <c r="D480" s="24">
        <v>3.5</v>
      </c>
      <c r="E480" s="24"/>
      <c r="F480" s="24">
        <v>3.35</v>
      </c>
      <c r="G480" s="24">
        <v>0</v>
      </c>
      <c r="H480" s="24">
        <v>1.5151515151515156</v>
      </c>
      <c r="I480" s="24">
        <v>291.31791428571427</v>
      </c>
      <c r="J480" s="24"/>
      <c r="K480" s="24">
        <v>5.2</v>
      </c>
      <c r="L480" s="24">
        <v>6.2</v>
      </c>
      <c r="M480" s="24"/>
      <c r="N480" s="24">
        <v>5.7</v>
      </c>
      <c r="O480" s="24">
        <v>0</v>
      </c>
      <c r="P480" s="24">
        <v>-1.7241379310344769</v>
      </c>
      <c r="Q480" s="24">
        <v>495.67525714285711</v>
      </c>
    </row>
    <row r="481" spans="1:17">
      <c r="A481" s="168">
        <f t="shared" si="5"/>
        <v>42764</v>
      </c>
      <c r="B481" s="31">
        <v>0.85699857142857139</v>
      </c>
      <c r="C481" s="24">
        <v>3.2</v>
      </c>
      <c r="D481" s="24">
        <v>3.5</v>
      </c>
      <c r="E481" s="24"/>
      <c r="F481" s="24">
        <v>3.35</v>
      </c>
      <c r="G481" s="24">
        <v>0</v>
      </c>
      <c r="H481" s="24">
        <v>1.5151515151515156</v>
      </c>
      <c r="I481" s="24">
        <v>287.09452142857145</v>
      </c>
      <c r="J481" s="24"/>
      <c r="K481" s="24">
        <v>5.2</v>
      </c>
      <c r="L481" s="24">
        <v>6.2</v>
      </c>
      <c r="M481" s="24"/>
      <c r="N481" s="24">
        <v>5.7</v>
      </c>
      <c r="O481" s="24">
        <v>0</v>
      </c>
      <c r="P481" s="24">
        <v>-1.7241379310344769</v>
      </c>
      <c r="Q481" s="24">
        <v>488.48918571428567</v>
      </c>
    </row>
    <row r="482" spans="1:17">
      <c r="A482" s="168">
        <f t="shared" si="5"/>
        <v>42771</v>
      </c>
      <c r="B482" s="31">
        <v>0.85674571428571422</v>
      </c>
      <c r="C482" s="24">
        <v>3.2</v>
      </c>
      <c r="D482" s="24">
        <v>3.5</v>
      </c>
      <c r="E482" s="24"/>
      <c r="F482" s="24">
        <v>3.35</v>
      </c>
      <c r="G482" s="24">
        <v>0</v>
      </c>
      <c r="H482" s="24">
        <v>1.5151515151515156</v>
      </c>
      <c r="I482" s="24">
        <v>287.00981428571424</v>
      </c>
      <c r="J482" s="24"/>
      <c r="K482" s="24">
        <v>5.2</v>
      </c>
      <c r="L482" s="24">
        <v>6.2</v>
      </c>
      <c r="M482" s="24"/>
      <c r="N482" s="24">
        <v>5.7</v>
      </c>
      <c r="O482" s="24">
        <v>0</v>
      </c>
      <c r="P482" s="24">
        <v>-1.7241379310344769</v>
      </c>
      <c r="Q482" s="24">
        <v>488.34505714285712</v>
      </c>
    </row>
    <row r="483" spans="1:17">
      <c r="A483" s="168">
        <f t="shared" si="5"/>
        <v>42778</v>
      </c>
      <c r="B483" s="31">
        <v>0.85611142857142852</v>
      </c>
      <c r="C483" s="24">
        <v>3.2</v>
      </c>
      <c r="D483" s="24">
        <v>3.5</v>
      </c>
      <c r="E483" s="24"/>
      <c r="F483" s="24">
        <v>3.35</v>
      </c>
      <c r="G483" s="24">
        <v>0</v>
      </c>
      <c r="H483" s="24">
        <v>1.5151515151515156</v>
      </c>
      <c r="I483" s="24">
        <v>286.79732857142858</v>
      </c>
      <c r="J483" s="24"/>
      <c r="K483" s="24">
        <v>5.2</v>
      </c>
      <c r="L483" s="24">
        <v>6.2</v>
      </c>
      <c r="M483" s="24"/>
      <c r="N483" s="24">
        <v>5.7</v>
      </c>
      <c r="O483" s="24">
        <v>0</v>
      </c>
      <c r="P483" s="24">
        <v>-1.7241379310344769</v>
      </c>
      <c r="Q483" s="24">
        <v>487.98351428571431</v>
      </c>
    </row>
    <row r="484" spans="1:17">
      <c r="A484" s="168">
        <f t="shared" si="5"/>
        <v>42785</v>
      </c>
      <c r="B484" s="31">
        <v>0.85260857142857127</v>
      </c>
      <c r="C484" s="24">
        <v>3.2</v>
      </c>
      <c r="D484" s="24">
        <v>3.5</v>
      </c>
      <c r="E484" s="24"/>
      <c r="F484" s="24">
        <v>3.35</v>
      </c>
      <c r="G484" s="24">
        <v>0</v>
      </c>
      <c r="H484" s="24">
        <v>1.5151515151515156</v>
      </c>
      <c r="I484" s="24">
        <v>285.62387142857142</v>
      </c>
      <c r="J484" s="24"/>
      <c r="K484" s="24">
        <v>5.3</v>
      </c>
      <c r="L484" s="24">
        <v>6.3</v>
      </c>
      <c r="M484" s="24"/>
      <c r="N484" s="24">
        <v>5.8</v>
      </c>
      <c r="O484" s="24">
        <v>1.7543859649122595</v>
      </c>
      <c r="P484" s="24">
        <v>0</v>
      </c>
      <c r="Q484" s="24">
        <v>494.51297142857129</v>
      </c>
    </row>
    <row r="485" spans="1:17">
      <c r="A485" s="168">
        <f t="shared" si="5"/>
        <v>42792</v>
      </c>
      <c r="B485" s="31">
        <v>0.84829857142857124</v>
      </c>
      <c r="C485" s="24">
        <v>3.2</v>
      </c>
      <c r="D485" s="24">
        <v>3.5</v>
      </c>
      <c r="E485" s="24"/>
      <c r="F485" s="24">
        <v>3.35</v>
      </c>
      <c r="G485" s="24">
        <v>0</v>
      </c>
      <c r="H485" s="24">
        <v>3.0769230769230944</v>
      </c>
      <c r="I485" s="24">
        <v>284.18002142857137</v>
      </c>
      <c r="J485" s="24"/>
      <c r="K485" s="24">
        <v>5.3</v>
      </c>
      <c r="L485" s="24">
        <v>6.3</v>
      </c>
      <c r="M485" s="24"/>
      <c r="N485" s="24">
        <v>5.8</v>
      </c>
      <c r="O485" s="24">
        <v>0</v>
      </c>
      <c r="P485" s="24">
        <v>0</v>
      </c>
      <c r="Q485" s="24">
        <v>492.0131714285713</v>
      </c>
    </row>
    <row r="486" spans="1:17">
      <c r="A486" s="168">
        <f t="shared" si="5"/>
        <v>42799</v>
      </c>
      <c r="B486" s="31">
        <v>0.8555828571428572</v>
      </c>
      <c r="C486" s="24">
        <v>3.2</v>
      </c>
      <c r="D486" s="24">
        <v>3.5</v>
      </c>
      <c r="E486" s="24"/>
      <c r="F486" s="24">
        <v>3.35</v>
      </c>
      <c r="G486" s="24">
        <v>0</v>
      </c>
      <c r="H486" s="24">
        <v>3.0769230769230944</v>
      </c>
      <c r="I486" s="24">
        <v>286.62025714285716</v>
      </c>
      <c r="J486" s="24"/>
      <c r="K486" s="24">
        <v>5.3</v>
      </c>
      <c r="L486" s="24">
        <v>6.3</v>
      </c>
      <c r="M486" s="24"/>
      <c r="N486" s="24">
        <v>5.8</v>
      </c>
      <c r="O486" s="24">
        <v>0</v>
      </c>
      <c r="P486" s="24">
        <v>0</v>
      </c>
      <c r="Q486" s="24">
        <v>496.23805714285714</v>
      </c>
    </row>
    <row r="487" spans="1:17">
      <c r="A487" s="168">
        <f t="shared" si="5"/>
        <v>42806</v>
      </c>
      <c r="B487" s="31">
        <v>0.86753000000000013</v>
      </c>
      <c r="C487" s="24">
        <v>3.2</v>
      </c>
      <c r="D487" s="24">
        <v>3.5</v>
      </c>
      <c r="E487" s="24"/>
      <c r="F487" s="24">
        <v>3.35</v>
      </c>
      <c r="G487" s="24">
        <v>0</v>
      </c>
      <c r="H487" s="24">
        <v>3.0769230769230944</v>
      </c>
      <c r="I487" s="24">
        <v>290.62255000000005</v>
      </c>
      <c r="J487" s="24"/>
      <c r="K487" s="24">
        <v>5.3</v>
      </c>
      <c r="L487" s="24">
        <v>6.3</v>
      </c>
      <c r="M487" s="24"/>
      <c r="N487" s="24">
        <v>5.8</v>
      </c>
      <c r="O487" s="24">
        <v>0</v>
      </c>
      <c r="P487" s="24">
        <v>0</v>
      </c>
      <c r="Q487" s="24">
        <v>503.16740000000004</v>
      </c>
    </row>
    <row r="488" spans="1:17">
      <c r="A488" s="168">
        <f t="shared" si="5"/>
        <v>42813</v>
      </c>
      <c r="B488" s="31">
        <v>0.87098571428571436</v>
      </c>
      <c r="C488" s="24">
        <v>3.2</v>
      </c>
      <c r="D488" s="24">
        <v>3.5</v>
      </c>
      <c r="E488" s="24"/>
      <c r="F488" s="24">
        <v>3.35</v>
      </c>
      <c r="G488" s="24">
        <v>0</v>
      </c>
      <c r="H488" s="24">
        <v>3.0769230769230944</v>
      </c>
      <c r="I488" s="24">
        <v>291.78021428571429</v>
      </c>
      <c r="J488" s="24"/>
      <c r="K488" s="24">
        <v>5.3</v>
      </c>
      <c r="L488" s="24">
        <v>6.3</v>
      </c>
      <c r="M488" s="24"/>
      <c r="N488" s="24">
        <v>5.8</v>
      </c>
      <c r="O488" s="24">
        <v>0</v>
      </c>
      <c r="P488" s="24">
        <v>0</v>
      </c>
      <c r="Q488" s="24">
        <v>505.1717142857143</v>
      </c>
    </row>
    <row r="489" spans="1:17">
      <c r="A489" s="168">
        <f t="shared" si="5"/>
        <v>42820</v>
      </c>
      <c r="B489" s="31">
        <v>0.8666814285714286</v>
      </c>
      <c r="C489" s="24">
        <v>3.2</v>
      </c>
      <c r="D489" s="24">
        <v>3.5</v>
      </c>
      <c r="E489" s="24"/>
      <c r="F489" s="24">
        <v>3.35</v>
      </c>
      <c r="G489" s="24">
        <v>0</v>
      </c>
      <c r="H489" s="24">
        <v>3.0769230769230944</v>
      </c>
      <c r="I489" s="24">
        <v>290.33827857142859</v>
      </c>
      <c r="J489" s="24"/>
      <c r="K489" s="24">
        <v>5.3</v>
      </c>
      <c r="L489" s="24">
        <v>6.3</v>
      </c>
      <c r="M489" s="24"/>
      <c r="N489" s="24">
        <v>5.8</v>
      </c>
      <c r="O489" s="24">
        <v>0</v>
      </c>
      <c r="P489" s="24">
        <v>0</v>
      </c>
      <c r="Q489" s="24">
        <v>502.67522857142859</v>
      </c>
    </row>
    <row r="490" spans="1:17">
      <c r="A490" s="168">
        <f t="shared" si="5"/>
        <v>42827</v>
      </c>
      <c r="B490" s="31">
        <v>0.86161285714285707</v>
      </c>
      <c r="C490" s="24">
        <v>3.1</v>
      </c>
      <c r="D490" s="24">
        <v>3.4</v>
      </c>
      <c r="E490" s="24"/>
      <c r="F490" s="24">
        <v>3.25</v>
      </c>
      <c r="G490" s="24">
        <v>-2.9850746268656678</v>
      </c>
      <c r="H490" s="24">
        <v>0</v>
      </c>
      <c r="I490" s="24">
        <v>280.02417857142854</v>
      </c>
      <c r="J490" s="24"/>
      <c r="K490" s="24">
        <v>5.3</v>
      </c>
      <c r="L490" s="24">
        <v>6.3</v>
      </c>
      <c r="M490" s="24"/>
      <c r="N490" s="24">
        <v>5.8</v>
      </c>
      <c r="O490" s="24">
        <v>0</v>
      </c>
      <c r="P490" s="24">
        <v>0</v>
      </c>
      <c r="Q490" s="24">
        <v>499.73545714285706</v>
      </c>
    </row>
    <row r="491" spans="1:17">
      <c r="A491" s="168">
        <f t="shared" si="5"/>
        <v>42834</v>
      </c>
      <c r="B491" s="31">
        <v>0.85526000000000013</v>
      </c>
      <c r="C491" s="24">
        <v>3.1</v>
      </c>
      <c r="D491" s="24">
        <v>3.4</v>
      </c>
      <c r="E491" s="24"/>
      <c r="F491" s="24">
        <v>3.25</v>
      </c>
      <c r="G491" s="24">
        <v>0</v>
      </c>
      <c r="H491" s="24">
        <v>3.1746031746031917</v>
      </c>
      <c r="I491" s="24">
        <v>277.95950000000005</v>
      </c>
      <c r="J491" s="24"/>
      <c r="K491" s="24">
        <v>5.3</v>
      </c>
      <c r="L491" s="24">
        <v>6.3</v>
      </c>
      <c r="M491" s="24"/>
      <c r="N491" s="24">
        <v>5.8</v>
      </c>
      <c r="O491" s="24">
        <v>0</v>
      </c>
      <c r="P491" s="24">
        <v>0</v>
      </c>
      <c r="Q491" s="24">
        <v>496.05080000000009</v>
      </c>
    </row>
    <row r="492" spans="1:17">
      <c r="A492" s="168">
        <f t="shared" si="5"/>
        <v>42841</v>
      </c>
      <c r="B492" s="31">
        <v>0.85052428571428551</v>
      </c>
      <c r="C492" s="24">
        <v>3.1</v>
      </c>
      <c r="D492" s="24">
        <v>3.4</v>
      </c>
      <c r="E492" s="24"/>
      <c r="F492" s="24">
        <v>3.25</v>
      </c>
      <c r="G492" s="24">
        <v>0</v>
      </c>
      <c r="H492" s="24">
        <v>6.5573770491803316</v>
      </c>
      <c r="I492" s="24">
        <v>276.42039285714282</v>
      </c>
      <c r="J492" s="24"/>
      <c r="K492" s="24">
        <v>5.3</v>
      </c>
      <c r="L492" s="24">
        <v>6.3</v>
      </c>
      <c r="M492" s="24"/>
      <c r="N492" s="24">
        <v>5.8</v>
      </c>
      <c r="O492" s="24">
        <v>0</v>
      </c>
      <c r="P492" s="24">
        <v>0</v>
      </c>
      <c r="Q492" s="24">
        <v>493.30408571428552</v>
      </c>
    </row>
    <row r="493" spans="1:17">
      <c r="A493" s="168">
        <f t="shared" si="5"/>
        <v>42848</v>
      </c>
      <c r="B493" s="31">
        <v>0.84098714285714293</v>
      </c>
      <c r="C493" s="24">
        <v>3</v>
      </c>
      <c r="D493" s="24">
        <v>3.3</v>
      </c>
      <c r="E493" s="24"/>
      <c r="F493" s="24">
        <v>3.15</v>
      </c>
      <c r="G493" s="24">
        <v>-3.0769230769230802</v>
      </c>
      <c r="H493" s="24">
        <v>6.7796610169491345</v>
      </c>
      <c r="I493" s="24">
        <v>264.91095000000001</v>
      </c>
      <c r="J493" s="24"/>
      <c r="K493" s="24">
        <v>5.3</v>
      </c>
      <c r="L493" s="24">
        <v>6.3</v>
      </c>
      <c r="M493" s="24"/>
      <c r="N493" s="24">
        <v>5.8</v>
      </c>
      <c r="O493" s="24">
        <v>0</v>
      </c>
      <c r="P493" s="24">
        <v>0</v>
      </c>
      <c r="Q493" s="24">
        <v>487.77254285714287</v>
      </c>
    </row>
    <row r="494" spans="1:17">
      <c r="A494" s="168">
        <f t="shared" si="5"/>
        <v>42855</v>
      </c>
      <c r="B494" s="31">
        <v>0.84535285714285724</v>
      </c>
      <c r="C494" s="24">
        <v>3</v>
      </c>
      <c r="D494" s="24">
        <v>3.3</v>
      </c>
      <c r="E494" s="24"/>
      <c r="F494" s="24">
        <v>3.15</v>
      </c>
      <c r="G494" s="24">
        <v>0</v>
      </c>
      <c r="H494" s="24">
        <v>6.7796610169491345</v>
      </c>
      <c r="I494" s="24">
        <v>266.28615000000002</v>
      </c>
      <c r="J494" s="24"/>
      <c r="K494" s="24">
        <v>5.3</v>
      </c>
      <c r="L494" s="24">
        <v>6.3</v>
      </c>
      <c r="M494" s="24"/>
      <c r="N494" s="24">
        <v>5.8</v>
      </c>
      <c r="O494" s="24">
        <v>0</v>
      </c>
      <c r="P494" s="24">
        <v>0</v>
      </c>
      <c r="Q494" s="24">
        <v>490.3046571428572</v>
      </c>
    </row>
    <row r="495" spans="1:17">
      <c r="A495" s="168">
        <f t="shared" si="5"/>
        <v>42862</v>
      </c>
      <c r="B495" s="31">
        <v>0.84584428571428572</v>
      </c>
      <c r="C495" s="24">
        <v>3</v>
      </c>
      <c r="D495" s="24">
        <v>3.3</v>
      </c>
      <c r="E495" s="24"/>
      <c r="F495" s="24">
        <v>3.15</v>
      </c>
      <c r="G495" s="24">
        <v>0</v>
      </c>
      <c r="H495" s="24">
        <v>10.526315789473671</v>
      </c>
      <c r="I495" s="24">
        <v>266.44094999999999</v>
      </c>
      <c r="J495" s="24"/>
      <c r="K495" s="24">
        <v>5.3</v>
      </c>
      <c r="L495" s="24">
        <v>6.3</v>
      </c>
      <c r="M495" s="24"/>
      <c r="N495" s="24">
        <v>5.8</v>
      </c>
      <c r="O495" s="24">
        <v>0</v>
      </c>
      <c r="P495" s="24">
        <v>0</v>
      </c>
      <c r="Q495" s="24">
        <v>490.58968571428574</v>
      </c>
    </row>
    <row r="496" spans="1:17">
      <c r="A496" s="168">
        <f t="shared" si="5"/>
        <v>42869</v>
      </c>
      <c r="B496" s="31">
        <v>0.8444585714285715</v>
      </c>
      <c r="C496" s="24">
        <v>3</v>
      </c>
      <c r="D496" s="24">
        <v>3.3</v>
      </c>
      <c r="E496" s="24"/>
      <c r="F496" s="24">
        <v>3.15</v>
      </c>
      <c r="G496" s="24">
        <v>0</v>
      </c>
      <c r="H496" s="24">
        <v>10.526315789473671</v>
      </c>
      <c r="I496" s="24">
        <v>266.00445000000002</v>
      </c>
      <c r="J496" s="24"/>
      <c r="K496" s="24">
        <v>5.3</v>
      </c>
      <c r="L496" s="24">
        <v>6.3</v>
      </c>
      <c r="M496" s="24"/>
      <c r="N496" s="24">
        <v>5.8</v>
      </c>
      <c r="O496" s="24">
        <v>0</v>
      </c>
      <c r="P496" s="24">
        <v>0</v>
      </c>
      <c r="Q496" s="24">
        <v>489.78597142857143</v>
      </c>
    </row>
    <row r="497" spans="1:17">
      <c r="A497" s="168">
        <f t="shared" si="5"/>
        <v>42876</v>
      </c>
      <c r="B497" s="31">
        <v>0.8547257142857142</v>
      </c>
      <c r="C497" s="24">
        <v>3</v>
      </c>
      <c r="D497" s="24">
        <v>3.3</v>
      </c>
      <c r="E497" s="24"/>
      <c r="F497" s="24">
        <v>3.15</v>
      </c>
      <c r="G497" s="24">
        <v>0</v>
      </c>
      <c r="H497" s="24">
        <v>10.526315789473671</v>
      </c>
      <c r="I497" s="24">
        <v>269.23859999999996</v>
      </c>
      <c r="J497" s="24"/>
      <c r="K497" s="24">
        <v>5.3</v>
      </c>
      <c r="L497" s="24">
        <v>6.3</v>
      </c>
      <c r="M497" s="24"/>
      <c r="N497" s="24">
        <v>5.8</v>
      </c>
      <c r="O497" s="24">
        <v>0</v>
      </c>
      <c r="P497" s="24">
        <v>0</v>
      </c>
      <c r="Q497" s="24">
        <v>495.74091428571421</v>
      </c>
    </row>
    <row r="498" spans="1:17">
      <c r="A498" s="168">
        <f t="shared" si="5"/>
        <v>42883</v>
      </c>
      <c r="B498" s="31">
        <v>0.86567428571428573</v>
      </c>
      <c r="C498" s="24">
        <v>3</v>
      </c>
      <c r="D498" s="24">
        <v>3.3</v>
      </c>
      <c r="E498" s="24"/>
      <c r="F498" s="24">
        <v>3.15</v>
      </c>
      <c r="G498" s="24">
        <v>0</v>
      </c>
      <c r="H498" s="24">
        <v>10.526315789473671</v>
      </c>
      <c r="I498" s="24">
        <v>272.68740000000003</v>
      </c>
      <c r="J498" s="24"/>
      <c r="K498" s="24">
        <v>5.3</v>
      </c>
      <c r="L498" s="24">
        <v>6.3</v>
      </c>
      <c r="M498" s="24"/>
      <c r="N498" s="24">
        <v>5.8</v>
      </c>
      <c r="O498" s="24">
        <v>0</v>
      </c>
      <c r="P498" s="24">
        <v>0</v>
      </c>
      <c r="Q498" s="24">
        <v>502.09108571428567</v>
      </c>
    </row>
    <row r="499" spans="1:17">
      <c r="A499" s="168">
        <f t="shared" si="5"/>
        <v>42890</v>
      </c>
      <c r="B499" s="31">
        <v>0.87172428571428562</v>
      </c>
      <c r="C499" s="24">
        <v>3</v>
      </c>
      <c r="D499" s="24">
        <v>3.3</v>
      </c>
      <c r="E499" s="24"/>
      <c r="F499" s="24">
        <v>3.15</v>
      </c>
      <c r="G499" s="24">
        <v>0</v>
      </c>
      <c r="H499" s="24">
        <v>14.545454545454547</v>
      </c>
      <c r="I499" s="24">
        <v>274.59314999999998</v>
      </c>
      <c r="J499" s="24"/>
      <c r="K499" s="24">
        <v>5.3</v>
      </c>
      <c r="L499" s="24">
        <v>6.3</v>
      </c>
      <c r="M499" s="24"/>
      <c r="N499" s="24">
        <v>5.8</v>
      </c>
      <c r="O499" s="24">
        <v>0</v>
      </c>
      <c r="P499" s="24">
        <v>0</v>
      </c>
      <c r="Q499" s="24">
        <v>505.60008571428563</v>
      </c>
    </row>
    <row r="500" spans="1:17">
      <c r="A500" s="168">
        <f t="shared" si="5"/>
        <v>42897</v>
      </c>
      <c r="B500" s="31">
        <v>0.87223857142857142</v>
      </c>
      <c r="C500" s="24">
        <v>2.9</v>
      </c>
      <c r="D500" s="24">
        <v>3.2</v>
      </c>
      <c r="E500" s="24"/>
      <c r="F500" s="24">
        <v>3.05</v>
      </c>
      <c r="G500" s="24">
        <v>-3.1746031746031775</v>
      </c>
      <c r="H500" s="24">
        <v>10.909090909090907</v>
      </c>
      <c r="I500" s="24">
        <v>266.03276428571428</v>
      </c>
      <c r="J500" s="24"/>
      <c r="K500" s="24">
        <v>5.3</v>
      </c>
      <c r="L500" s="24">
        <v>6.3</v>
      </c>
      <c r="M500" s="24"/>
      <c r="N500" s="24">
        <v>5.8</v>
      </c>
      <c r="O500" s="24">
        <v>0</v>
      </c>
      <c r="P500" s="24">
        <v>0</v>
      </c>
      <c r="Q500" s="24">
        <v>505.89837142857135</v>
      </c>
    </row>
    <row r="501" spans="1:17">
      <c r="A501" s="168">
        <f t="shared" si="5"/>
        <v>42904</v>
      </c>
      <c r="B501" s="31">
        <v>0.87823428571428575</v>
      </c>
      <c r="C501" s="24">
        <v>2.9</v>
      </c>
      <c r="D501" s="24">
        <v>3.2</v>
      </c>
      <c r="E501" s="24"/>
      <c r="F501" s="24">
        <v>3.05</v>
      </c>
      <c r="G501" s="24">
        <v>0</v>
      </c>
      <c r="H501" s="24">
        <v>10.909090909090907</v>
      </c>
      <c r="I501" s="24">
        <v>267.86145714285709</v>
      </c>
      <c r="J501" s="24"/>
      <c r="K501" s="24">
        <v>5.3</v>
      </c>
      <c r="L501" s="24">
        <v>6.3</v>
      </c>
      <c r="M501" s="24"/>
      <c r="N501" s="24">
        <v>5.8</v>
      </c>
      <c r="O501" s="24">
        <v>0</v>
      </c>
      <c r="P501" s="24">
        <v>0</v>
      </c>
      <c r="Q501" s="24">
        <v>509.37588571428574</v>
      </c>
    </row>
    <row r="502" spans="1:17">
      <c r="A502" s="168">
        <f t="shared" si="5"/>
        <v>42911</v>
      </c>
      <c r="B502" s="31">
        <v>0.87853142857142852</v>
      </c>
      <c r="C502" s="24">
        <v>2.6</v>
      </c>
      <c r="D502" s="24">
        <v>2.8</v>
      </c>
      <c r="E502" s="24"/>
      <c r="F502" s="24">
        <v>2.7</v>
      </c>
      <c r="G502" s="24">
        <v>-11.475409836065566</v>
      </c>
      <c r="H502" s="24">
        <v>-1.818181818181813</v>
      </c>
      <c r="I502" s="24">
        <v>237.20348571428573</v>
      </c>
      <c r="J502" s="24"/>
      <c r="K502" s="24">
        <v>5.3</v>
      </c>
      <c r="L502" s="24">
        <v>6.3</v>
      </c>
      <c r="M502" s="24"/>
      <c r="N502" s="24">
        <v>5.8</v>
      </c>
      <c r="O502" s="24">
        <v>0</v>
      </c>
      <c r="P502" s="24">
        <v>0</v>
      </c>
      <c r="Q502" s="24">
        <v>509.54822857142858</v>
      </c>
    </row>
    <row r="503" spans="1:17">
      <c r="A503" s="168">
        <f t="shared" si="5"/>
        <v>42918</v>
      </c>
      <c r="B503" s="31">
        <v>0.88055142857142854</v>
      </c>
      <c r="C503" s="24">
        <v>2.4</v>
      </c>
      <c r="D503" s="24">
        <v>2.6</v>
      </c>
      <c r="E503" s="24"/>
      <c r="F503" s="24">
        <v>2.5</v>
      </c>
      <c r="G503" s="24">
        <v>-7.407407407407419</v>
      </c>
      <c r="H503" s="24">
        <v>-9.0909090909090935</v>
      </c>
      <c r="I503" s="24">
        <v>220.13785714285711</v>
      </c>
      <c r="J503" s="24"/>
      <c r="K503" s="24">
        <v>5.3</v>
      </c>
      <c r="L503" s="24">
        <v>6.3</v>
      </c>
      <c r="M503" s="24"/>
      <c r="N503" s="24">
        <v>5.8</v>
      </c>
      <c r="O503" s="24">
        <v>0</v>
      </c>
      <c r="P503" s="24">
        <v>0</v>
      </c>
      <c r="Q503" s="24">
        <v>510.71982857142854</v>
      </c>
    </row>
    <row r="504" spans="1:17">
      <c r="A504" s="168">
        <f t="shared" si="5"/>
        <v>42925</v>
      </c>
      <c r="B504" s="31">
        <v>0.88023857142857143</v>
      </c>
      <c r="C504" s="24">
        <v>2.4</v>
      </c>
      <c r="D504" s="24">
        <v>2.6</v>
      </c>
      <c r="E504" s="24"/>
      <c r="F504" s="24">
        <v>2.5</v>
      </c>
      <c r="G504" s="24">
        <v>0</v>
      </c>
      <c r="H504" s="24">
        <v>-9.0909090909090935</v>
      </c>
      <c r="I504" s="24">
        <v>220.05964285714285</v>
      </c>
      <c r="J504" s="24"/>
      <c r="K504" s="24">
        <v>5.3</v>
      </c>
      <c r="L504" s="24">
        <v>6.3</v>
      </c>
      <c r="M504" s="24"/>
      <c r="N504" s="24">
        <v>5.8</v>
      </c>
      <c r="O504" s="24">
        <v>0</v>
      </c>
      <c r="P504" s="24">
        <v>0</v>
      </c>
      <c r="Q504" s="24">
        <v>510.53837142857139</v>
      </c>
    </row>
    <row r="505" spans="1:17">
      <c r="A505" s="168">
        <f t="shared" si="5"/>
        <v>42932</v>
      </c>
      <c r="B505" s="31">
        <v>0.88336428571428571</v>
      </c>
      <c r="C505" s="24">
        <v>2.4</v>
      </c>
      <c r="D505" s="24">
        <v>2.6</v>
      </c>
      <c r="E505" s="24"/>
      <c r="F505" s="24">
        <v>2.5</v>
      </c>
      <c r="G505" s="24">
        <v>0</v>
      </c>
      <c r="H505" s="24">
        <v>-9.0909090909090935</v>
      </c>
      <c r="I505" s="24">
        <v>220.84107142857144</v>
      </c>
      <c r="J505" s="24"/>
      <c r="K505" s="24">
        <v>5.3</v>
      </c>
      <c r="L505" s="24">
        <v>6.3</v>
      </c>
      <c r="M505" s="24"/>
      <c r="N505" s="24">
        <v>5.8</v>
      </c>
      <c r="O505" s="24">
        <v>0</v>
      </c>
      <c r="P505" s="24">
        <v>0</v>
      </c>
      <c r="Q505" s="24">
        <v>512.35128571428572</v>
      </c>
    </row>
    <row r="506" spans="1:17">
      <c r="A506" s="168">
        <f t="shared" si="5"/>
        <v>42939</v>
      </c>
      <c r="B506" s="31">
        <v>0.88705857142857136</v>
      </c>
      <c r="C506" s="24">
        <v>2.4</v>
      </c>
      <c r="D506" s="24">
        <v>2.6</v>
      </c>
      <c r="E506" s="24"/>
      <c r="F506" s="24">
        <v>2.5</v>
      </c>
      <c r="G506" s="24">
        <v>0</v>
      </c>
      <c r="H506" s="24">
        <v>-9.0909090909090935</v>
      </c>
      <c r="I506" s="24">
        <v>221.76464285714283</v>
      </c>
      <c r="J506" s="24"/>
      <c r="K506" s="24">
        <v>5.3</v>
      </c>
      <c r="L506" s="24">
        <v>6.3</v>
      </c>
      <c r="M506" s="24"/>
      <c r="N506" s="24">
        <v>5.8</v>
      </c>
      <c r="O506" s="24">
        <v>0</v>
      </c>
      <c r="P506" s="24">
        <v>0</v>
      </c>
      <c r="Q506" s="24">
        <v>514.4939714285714</v>
      </c>
    </row>
    <row r="507" spans="1:17">
      <c r="A507" s="168">
        <f t="shared" si="5"/>
        <v>42946</v>
      </c>
      <c r="B507" s="31">
        <v>0.89392000000000016</v>
      </c>
      <c r="C507" s="24">
        <v>2.4</v>
      </c>
      <c r="D507" s="24">
        <v>2.6</v>
      </c>
      <c r="E507" s="24"/>
      <c r="F507" s="24">
        <v>2.5</v>
      </c>
      <c r="G507" s="24">
        <v>0</v>
      </c>
      <c r="H507" s="24">
        <v>-9.0909090909090935</v>
      </c>
      <c r="I507" s="24">
        <v>223.48000000000005</v>
      </c>
      <c r="J507" s="24"/>
      <c r="K507" s="24">
        <v>5.3</v>
      </c>
      <c r="L507" s="24">
        <v>6.3</v>
      </c>
      <c r="M507" s="24"/>
      <c r="N507" s="24">
        <v>5.8</v>
      </c>
      <c r="O507" s="24">
        <v>0</v>
      </c>
      <c r="P507" s="24">
        <v>0</v>
      </c>
      <c r="Q507" s="24">
        <v>518.47360000000003</v>
      </c>
    </row>
    <row r="508" spans="1:17">
      <c r="A508" s="168">
        <f t="shared" si="5"/>
        <v>42953</v>
      </c>
      <c r="B508" s="31">
        <v>0.89818714285714296</v>
      </c>
      <c r="C508" s="24">
        <v>2.4</v>
      </c>
      <c r="D508" s="24">
        <v>2.6</v>
      </c>
      <c r="E508" s="24"/>
      <c r="F508" s="24">
        <v>2.5</v>
      </c>
      <c r="G508" s="24">
        <v>0</v>
      </c>
      <c r="H508" s="24">
        <v>-9.0909090909090935</v>
      </c>
      <c r="I508" s="24">
        <v>224.54678571428573</v>
      </c>
      <c r="J508" s="24"/>
      <c r="K508" s="24">
        <v>5.3</v>
      </c>
      <c r="L508" s="24">
        <v>6.3</v>
      </c>
      <c r="M508" s="24"/>
      <c r="N508" s="24">
        <v>5.8</v>
      </c>
      <c r="O508" s="24">
        <v>0</v>
      </c>
      <c r="P508" s="24">
        <v>0</v>
      </c>
      <c r="Q508" s="24">
        <v>520.94854285714291</v>
      </c>
    </row>
    <row r="509" spans="1:17">
      <c r="A509" s="168">
        <f t="shared" si="5"/>
        <v>42960</v>
      </c>
      <c r="B509" s="31">
        <v>0.90474857142857146</v>
      </c>
      <c r="C509" s="24">
        <v>2.4</v>
      </c>
      <c r="D509" s="24">
        <v>2.6</v>
      </c>
      <c r="E509" s="24"/>
      <c r="F509" s="24">
        <v>2.5</v>
      </c>
      <c r="G509" s="24">
        <v>0</v>
      </c>
      <c r="H509" s="24">
        <v>-9.0909090909090935</v>
      </c>
      <c r="I509" s="24">
        <v>226.18714285714287</v>
      </c>
      <c r="J509" s="24"/>
      <c r="K509" s="24">
        <v>5.3</v>
      </c>
      <c r="L509" s="24">
        <v>6.3</v>
      </c>
      <c r="M509" s="24"/>
      <c r="N509" s="24">
        <v>5.8</v>
      </c>
      <c r="O509" s="24">
        <v>0</v>
      </c>
      <c r="P509" s="24">
        <v>0</v>
      </c>
      <c r="Q509" s="24">
        <v>524.75417142857145</v>
      </c>
    </row>
    <row r="510" spans="1:17">
      <c r="A510" s="168">
        <f t="shared" si="5"/>
        <v>42967</v>
      </c>
      <c r="B510" s="31">
        <v>0.90998428571428569</v>
      </c>
      <c r="C510" s="24">
        <v>2.4</v>
      </c>
      <c r="D510" s="24">
        <v>2.6</v>
      </c>
      <c r="E510" s="24"/>
      <c r="F510" s="24">
        <v>2.5</v>
      </c>
      <c r="G510" s="24">
        <v>0</v>
      </c>
      <c r="H510" s="24">
        <v>-9.0909090909090935</v>
      </c>
      <c r="I510" s="24">
        <v>227.49607142857141</v>
      </c>
      <c r="J510" s="24"/>
      <c r="K510" s="24">
        <v>5.3</v>
      </c>
      <c r="L510" s="24">
        <v>6.3</v>
      </c>
      <c r="M510" s="24"/>
      <c r="N510" s="24">
        <v>5.8</v>
      </c>
      <c r="O510" s="24">
        <v>0</v>
      </c>
      <c r="P510" s="24">
        <v>0</v>
      </c>
      <c r="Q510" s="24">
        <v>527.79088571428576</v>
      </c>
    </row>
    <row r="511" spans="1:17">
      <c r="A511" s="168">
        <f t="shared" si="5"/>
        <v>42974</v>
      </c>
      <c r="B511" s="31">
        <v>0.91788285714285733</v>
      </c>
      <c r="C511" s="24">
        <v>2.4</v>
      </c>
      <c r="D511" s="24">
        <v>2.6</v>
      </c>
      <c r="E511" s="24"/>
      <c r="F511" s="24">
        <v>2.5</v>
      </c>
      <c r="G511" s="24">
        <v>0</v>
      </c>
      <c r="H511" s="24">
        <v>-9.0909090909090935</v>
      </c>
      <c r="I511" s="24">
        <v>229.47071428571434</v>
      </c>
      <c r="J511" s="24"/>
      <c r="K511" s="24">
        <v>5.3</v>
      </c>
      <c r="L511" s="24">
        <v>6.3</v>
      </c>
      <c r="M511" s="24"/>
      <c r="N511" s="24">
        <v>5.8</v>
      </c>
      <c r="O511" s="24">
        <v>0</v>
      </c>
      <c r="P511" s="24">
        <v>0</v>
      </c>
      <c r="Q511" s="24">
        <v>532.37205714285722</v>
      </c>
    </row>
    <row r="512" spans="1:17">
      <c r="A512" s="168">
        <f t="shared" si="5"/>
        <v>42981</v>
      </c>
      <c r="B512" s="31">
        <v>0.92249285714285723</v>
      </c>
      <c r="C512" s="24">
        <v>2.4</v>
      </c>
      <c r="D512" s="24">
        <v>2.6</v>
      </c>
      <c r="E512" s="24"/>
      <c r="F512" s="24">
        <v>2.5</v>
      </c>
      <c r="G512" s="24">
        <v>0</v>
      </c>
      <c r="H512" s="24">
        <v>-9.0909090909090935</v>
      </c>
      <c r="I512" s="24">
        <v>230.62321428571431</v>
      </c>
      <c r="J512" s="24"/>
      <c r="K512" s="24">
        <v>5.3</v>
      </c>
      <c r="L512" s="24">
        <v>6.3</v>
      </c>
      <c r="M512" s="24"/>
      <c r="N512" s="24">
        <v>5.8</v>
      </c>
      <c r="O512" s="24">
        <v>0</v>
      </c>
      <c r="P512" s="24">
        <v>0</v>
      </c>
      <c r="Q512" s="24">
        <v>535.04585714285713</v>
      </c>
    </row>
    <row r="513" spans="1:17">
      <c r="A513" s="168">
        <f t="shared" si="5"/>
        <v>42988</v>
      </c>
      <c r="B513" s="31">
        <v>0.91576714285714289</v>
      </c>
      <c r="C513" s="24">
        <v>2.4</v>
      </c>
      <c r="D513" s="24">
        <v>2.6</v>
      </c>
      <c r="E513" s="24"/>
      <c r="F513" s="24">
        <v>2.5</v>
      </c>
      <c r="G513" s="24">
        <v>0</v>
      </c>
      <c r="H513" s="24">
        <v>-9.0909090909090935</v>
      </c>
      <c r="I513" s="24">
        <v>228.94178571428574</v>
      </c>
      <c r="J513" s="24"/>
      <c r="K513" s="24">
        <v>5.3</v>
      </c>
      <c r="L513" s="24">
        <v>6.3</v>
      </c>
      <c r="M513" s="24"/>
      <c r="N513" s="24">
        <v>5.8</v>
      </c>
      <c r="O513" s="24">
        <v>0</v>
      </c>
      <c r="P513" s="24">
        <v>0</v>
      </c>
      <c r="Q513" s="24">
        <v>531.14494285714284</v>
      </c>
    </row>
    <row r="514" spans="1:17">
      <c r="A514" s="168">
        <f t="shared" si="5"/>
        <v>42995</v>
      </c>
      <c r="B514" s="31">
        <v>0.89624714285714291</v>
      </c>
      <c r="C514" s="24">
        <v>2.4</v>
      </c>
      <c r="D514" s="24">
        <v>2.6</v>
      </c>
      <c r="E514" s="24"/>
      <c r="F514" s="24">
        <v>2.5</v>
      </c>
      <c r="G514" s="24">
        <v>0</v>
      </c>
      <c r="H514" s="24">
        <v>-9.0909090909090935</v>
      </c>
      <c r="I514" s="24">
        <v>224.06178571428575</v>
      </c>
      <c r="J514" s="24"/>
      <c r="K514" s="24">
        <v>5.3</v>
      </c>
      <c r="L514" s="24">
        <v>6.3</v>
      </c>
      <c r="M514" s="24"/>
      <c r="N514" s="24">
        <v>5.8</v>
      </c>
      <c r="O514" s="24">
        <v>0</v>
      </c>
      <c r="P514" s="24">
        <v>0</v>
      </c>
      <c r="Q514" s="24">
        <v>519.82334285714296</v>
      </c>
    </row>
    <row r="515" spans="1:17">
      <c r="A515" s="168">
        <f t="shared" ref="A515:A578" si="6">A514+7</f>
        <v>43002</v>
      </c>
      <c r="B515" s="31">
        <v>0.88038285714285713</v>
      </c>
      <c r="C515" s="24">
        <v>2.4</v>
      </c>
      <c r="D515" s="24">
        <v>2.6</v>
      </c>
      <c r="E515" s="24"/>
      <c r="F515" s="24">
        <v>2.5</v>
      </c>
      <c r="G515" s="24">
        <v>0</v>
      </c>
      <c r="H515" s="24">
        <v>-9.0909090909090935</v>
      </c>
      <c r="I515" s="24">
        <v>220.09571428571428</v>
      </c>
      <c r="J515" s="24"/>
      <c r="K515" s="24">
        <v>5.3</v>
      </c>
      <c r="L515" s="24">
        <v>6.3</v>
      </c>
      <c r="M515" s="24"/>
      <c r="N515" s="24">
        <v>5.8</v>
      </c>
      <c r="O515" s="24">
        <v>0</v>
      </c>
      <c r="P515" s="24">
        <v>0</v>
      </c>
      <c r="Q515" s="24">
        <v>510.62205714285716</v>
      </c>
    </row>
    <row r="516" spans="1:17">
      <c r="A516" s="168">
        <f t="shared" si="6"/>
        <v>43009</v>
      </c>
      <c r="B516" s="31">
        <v>0.87917714285714277</v>
      </c>
      <c r="C516" s="24">
        <v>2.4</v>
      </c>
      <c r="D516" s="24">
        <v>2.6</v>
      </c>
      <c r="E516" s="24"/>
      <c r="F516" s="24">
        <v>2.5</v>
      </c>
      <c r="G516" s="24">
        <v>0</v>
      </c>
      <c r="H516" s="24">
        <v>-9.0909090909090935</v>
      </c>
      <c r="I516" s="24">
        <v>219.79428571428571</v>
      </c>
      <c r="J516" s="24"/>
      <c r="K516" s="24">
        <v>5.5</v>
      </c>
      <c r="L516" s="24">
        <v>6.3</v>
      </c>
      <c r="M516" s="24"/>
      <c r="N516" s="24">
        <v>5.9</v>
      </c>
      <c r="O516" s="24">
        <v>1.7241379310344911</v>
      </c>
      <c r="P516" s="24">
        <v>1.7241379310344911</v>
      </c>
      <c r="Q516" s="24">
        <v>518.71451428571424</v>
      </c>
    </row>
    <row r="517" spans="1:17">
      <c r="A517" s="168">
        <f t="shared" si="6"/>
        <v>43016</v>
      </c>
      <c r="B517" s="31">
        <v>0.88911428571428563</v>
      </c>
      <c r="C517" s="24">
        <v>2.4</v>
      </c>
      <c r="D517" s="24">
        <v>2.6</v>
      </c>
      <c r="E517" s="24"/>
      <c r="F517" s="24">
        <v>2.5</v>
      </c>
      <c r="G517" s="24">
        <v>0</v>
      </c>
      <c r="H517" s="24">
        <v>-9.0909090909090935</v>
      </c>
      <c r="I517" s="24">
        <v>222.27857142857141</v>
      </c>
      <c r="J517" s="24"/>
      <c r="K517" s="24">
        <v>5.5</v>
      </c>
      <c r="L517" s="24">
        <v>6.3</v>
      </c>
      <c r="M517" s="24"/>
      <c r="N517" s="24">
        <v>5.9</v>
      </c>
      <c r="O517" s="24">
        <v>0</v>
      </c>
      <c r="P517" s="24">
        <v>1.7241379310344911</v>
      </c>
      <c r="Q517" s="24">
        <v>524.57742857142864</v>
      </c>
    </row>
    <row r="518" spans="1:17">
      <c r="A518" s="168">
        <f t="shared" si="6"/>
        <v>43023</v>
      </c>
      <c r="B518" s="31">
        <v>0.89435000000000009</v>
      </c>
      <c r="C518" s="24">
        <v>2.7</v>
      </c>
      <c r="D518" s="24">
        <v>2.9</v>
      </c>
      <c r="E518" s="24"/>
      <c r="F518" s="24">
        <v>2.8</v>
      </c>
      <c r="G518" s="24">
        <v>11.999999999999986</v>
      </c>
      <c r="H518" s="24">
        <v>1.818181818181813</v>
      </c>
      <c r="I518" s="24">
        <v>250.41800000000003</v>
      </c>
      <c r="J518" s="24"/>
      <c r="K518" s="24">
        <v>5.5</v>
      </c>
      <c r="L518" s="24">
        <v>6.3</v>
      </c>
      <c r="M518" s="24"/>
      <c r="N518" s="24">
        <v>5.9</v>
      </c>
      <c r="O518" s="24">
        <v>0</v>
      </c>
      <c r="P518" s="24">
        <v>1.7241379310344911</v>
      </c>
      <c r="Q518" s="24">
        <v>527.66650000000016</v>
      </c>
    </row>
    <row r="519" spans="1:17">
      <c r="A519" s="168">
        <f t="shared" si="6"/>
        <v>43030</v>
      </c>
      <c r="B519" s="31">
        <v>0.89317857142857149</v>
      </c>
      <c r="C519" s="24">
        <v>2.7</v>
      </c>
      <c r="D519" s="24">
        <v>2.9</v>
      </c>
      <c r="E519" s="24"/>
      <c r="F519" s="24">
        <v>2.8</v>
      </c>
      <c r="G519" s="24">
        <v>0</v>
      </c>
      <c r="H519" s="24">
        <v>1.818181818181813</v>
      </c>
      <c r="I519" s="24">
        <v>250.09</v>
      </c>
      <c r="J519" s="24"/>
      <c r="K519" s="24">
        <v>5.5</v>
      </c>
      <c r="L519" s="24">
        <v>6.3</v>
      </c>
      <c r="M519" s="24"/>
      <c r="N519" s="24">
        <v>5.9</v>
      </c>
      <c r="O519" s="24">
        <v>0</v>
      </c>
      <c r="P519" s="24">
        <v>1.7241379310344911</v>
      </c>
      <c r="Q519" s="24">
        <v>526.97535714285721</v>
      </c>
    </row>
    <row r="520" spans="1:17">
      <c r="A520" s="168">
        <f t="shared" si="6"/>
        <v>43037</v>
      </c>
      <c r="B520" s="31">
        <v>0.89024999999999999</v>
      </c>
      <c r="C520" s="24">
        <v>2.7</v>
      </c>
      <c r="D520" s="24">
        <v>2.9</v>
      </c>
      <c r="E520" s="24"/>
      <c r="F520" s="24">
        <v>2.8</v>
      </c>
      <c r="G520" s="24">
        <v>0</v>
      </c>
      <c r="H520" s="24">
        <v>-1.7543859649122879</v>
      </c>
      <c r="I520" s="24">
        <v>249.26999999999998</v>
      </c>
      <c r="J520" s="24"/>
      <c r="K520" s="24">
        <v>5.5</v>
      </c>
      <c r="L520" s="24">
        <v>6.3</v>
      </c>
      <c r="M520" s="24"/>
      <c r="N520" s="24">
        <v>5.9</v>
      </c>
      <c r="O520" s="24">
        <v>0</v>
      </c>
      <c r="P520" s="24">
        <v>1.7241379310344911</v>
      </c>
      <c r="Q520" s="24">
        <v>525.24750000000006</v>
      </c>
    </row>
    <row r="521" spans="1:17">
      <c r="A521" s="168">
        <f t="shared" si="6"/>
        <v>43044</v>
      </c>
      <c r="B521" s="31">
        <v>0.88340999999999981</v>
      </c>
      <c r="C521" s="24">
        <v>2.7</v>
      </c>
      <c r="D521" s="24">
        <v>2.9</v>
      </c>
      <c r="E521" s="24"/>
      <c r="F521" s="24">
        <v>2.8</v>
      </c>
      <c r="G521" s="24">
        <v>0</v>
      </c>
      <c r="H521" s="24">
        <v>-1.7543859649122879</v>
      </c>
      <c r="I521" s="24">
        <v>247.35479999999993</v>
      </c>
      <c r="J521" s="24"/>
      <c r="K521" s="24">
        <v>5.5</v>
      </c>
      <c r="L521" s="24">
        <v>6.3</v>
      </c>
      <c r="M521" s="24"/>
      <c r="N521" s="24">
        <v>5.9</v>
      </c>
      <c r="O521" s="24">
        <v>0</v>
      </c>
      <c r="P521" s="24">
        <v>1.7241379310344911</v>
      </c>
      <c r="Q521" s="24">
        <v>521.2118999999999</v>
      </c>
    </row>
    <row r="522" spans="1:17">
      <c r="A522" s="168">
        <f t="shared" si="6"/>
        <v>43051</v>
      </c>
      <c r="B522" s="31">
        <v>0.88447000000000009</v>
      </c>
      <c r="C522" s="24">
        <v>2.9</v>
      </c>
      <c r="D522" s="24">
        <v>3.1</v>
      </c>
      <c r="E522" s="24"/>
      <c r="F522" s="24">
        <v>3</v>
      </c>
      <c r="G522" s="24">
        <v>7.1428571428571388</v>
      </c>
      <c r="H522" s="24">
        <v>5.2631578947368354</v>
      </c>
      <c r="I522" s="24">
        <v>265.34100000000001</v>
      </c>
      <c r="J522" s="24"/>
      <c r="K522" s="24">
        <v>5.5</v>
      </c>
      <c r="L522" s="24">
        <v>6.3</v>
      </c>
      <c r="M522" s="24"/>
      <c r="N522" s="24">
        <v>5.9</v>
      </c>
      <c r="O522" s="24">
        <v>0</v>
      </c>
      <c r="P522" s="24">
        <v>1.7241379310344911</v>
      </c>
      <c r="Q522" s="24">
        <v>521.83730000000003</v>
      </c>
    </row>
    <row r="523" spans="1:17">
      <c r="A523" s="168">
        <f t="shared" si="6"/>
        <v>43058</v>
      </c>
      <c r="B523" s="31">
        <v>0.89262285714285716</v>
      </c>
      <c r="C523" s="24">
        <v>3.1</v>
      </c>
      <c r="D523" s="24">
        <v>3.3</v>
      </c>
      <c r="E523" s="24"/>
      <c r="F523" s="24">
        <v>3.2</v>
      </c>
      <c r="G523" s="24">
        <v>6.6666666666666714</v>
      </c>
      <c r="H523" s="24">
        <v>12.280701754385959</v>
      </c>
      <c r="I523" s="24">
        <v>285.63931428571431</v>
      </c>
      <c r="J523" s="24"/>
      <c r="K523" s="24">
        <v>5.5</v>
      </c>
      <c r="L523" s="24">
        <v>6.3</v>
      </c>
      <c r="M523" s="24"/>
      <c r="N523" s="24">
        <v>5.9</v>
      </c>
      <c r="O523" s="24">
        <v>0</v>
      </c>
      <c r="P523" s="24">
        <v>1.7241379310344911</v>
      </c>
      <c r="Q523" s="24">
        <v>526.64748571428572</v>
      </c>
    </row>
    <row r="524" spans="1:17">
      <c r="A524" s="168">
        <f t="shared" si="6"/>
        <v>43065</v>
      </c>
      <c r="B524" s="31">
        <v>0.88982571428571411</v>
      </c>
      <c r="C524" s="24">
        <v>3.1</v>
      </c>
      <c r="D524" s="24">
        <v>3.3</v>
      </c>
      <c r="E524" s="24"/>
      <c r="F524" s="24">
        <v>3.2</v>
      </c>
      <c r="G524" s="24">
        <v>0</v>
      </c>
      <c r="H524" s="24">
        <v>1.5873015873016101</v>
      </c>
      <c r="I524" s="24">
        <v>284.74422857142849</v>
      </c>
      <c r="J524" s="24"/>
      <c r="K524" s="24">
        <v>5.5</v>
      </c>
      <c r="L524" s="24">
        <v>6.3</v>
      </c>
      <c r="M524" s="24"/>
      <c r="N524" s="24">
        <v>5.9</v>
      </c>
      <c r="O524" s="24">
        <v>0</v>
      </c>
      <c r="P524" s="24">
        <v>1.7241379310344911</v>
      </c>
      <c r="Q524" s="24">
        <v>524.99717142857139</v>
      </c>
    </row>
    <row r="525" spans="1:17">
      <c r="A525" s="168">
        <f t="shared" si="6"/>
        <v>43072</v>
      </c>
      <c r="B525" s="31">
        <v>0.88648714285714281</v>
      </c>
      <c r="C525" s="24">
        <v>3.1</v>
      </c>
      <c r="D525" s="24">
        <v>3.3</v>
      </c>
      <c r="E525" s="24"/>
      <c r="F525" s="24">
        <v>3.2</v>
      </c>
      <c r="G525" s="24">
        <v>0</v>
      </c>
      <c r="H525" s="24">
        <v>1.5873015873016101</v>
      </c>
      <c r="I525" s="24">
        <v>283.6758857142857</v>
      </c>
      <c r="J525" s="24"/>
      <c r="K525" s="24">
        <v>5.5</v>
      </c>
      <c r="L525" s="24">
        <v>6.3</v>
      </c>
      <c r="M525" s="24"/>
      <c r="N525" s="24">
        <v>5.9</v>
      </c>
      <c r="O525" s="24">
        <v>0</v>
      </c>
      <c r="P525" s="24">
        <v>1.7241379310344911</v>
      </c>
      <c r="Q525" s="24">
        <v>523.02741428571426</v>
      </c>
    </row>
    <row r="526" spans="1:17">
      <c r="A526" s="168">
        <f t="shared" si="6"/>
        <v>43079</v>
      </c>
      <c r="B526" s="31">
        <v>0.87925142857142868</v>
      </c>
      <c r="C526" s="24">
        <v>3.1</v>
      </c>
      <c r="D526" s="24">
        <v>3.3</v>
      </c>
      <c r="E526" s="24"/>
      <c r="F526" s="24">
        <v>3.2</v>
      </c>
      <c r="G526" s="24">
        <v>0</v>
      </c>
      <c r="H526" s="24">
        <v>1.5873015873016101</v>
      </c>
      <c r="I526" s="24">
        <v>281.36045714285717</v>
      </c>
      <c r="J526" s="24"/>
      <c r="K526" s="24">
        <v>5.5</v>
      </c>
      <c r="L526" s="24">
        <v>6.3</v>
      </c>
      <c r="M526" s="24"/>
      <c r="N526" s="24">
        <v>5.9</v>
      </c>
      <c r="O526" s="24">
        <v>0</v>
      </c>
      <c r="P526" s="24">
        <v>1.7241379310344911</v>
      </c>
      <c r="Q526" s="24">
        <v>518.75834285714302</v>
      </c>
    </row>
    <row r="527" spans="1:17">
      <c r="A527" s="168">
        <f t="shared" si="6"/>
        <v>43086</v>
      </c>
      <c r="B527" s="31">
        <v>0.88059571428571437</v>
      </c>
      <c r="C527" s="24">
        <v>3.1</v>
      </c>
      <c r="D527" s="24">
        <v>3.3</v>
      </c>
      <c r="E527" s="24"/>
      <c r="F527" s="24">
        <v>3.2</v>
      </c>
      <c r="G527" s="24">
        <v>0</v>
      </c>
      <c r="H527" s="24">
        <v>-4.4776119402985159</v>
      </c>
      <c r="I527" s="24">
        <v>281.79062857142861</v>
      </c>
      <c r="J527" s="24"/>
      <c r="K527" s="24">
        <v>5.5</v>
      </c>
      <c r="L527" s="24">
        <v>6.3</v>
      </c>
      <c r="M527" s="24"/>
      <c r="N527" s="24">
        <v>5.9</v>
      </c>
      <c r="O527" s="24">
        <v>0</v>
      </c>
      <c r="P527" s="24">
        <v>3.5087719298245759</v>
      </c>
      <c r="Q527" s="24">
        <v>519.55147142857152</v>
      </c>
    </row>
    <row r="528" spans="1:17">
      <c r="A528" s="168">
        <f t="shared" si="6"/>
        <v>43093</v>
      </c>
      <c r="B528" s="31">
        <v>0.88454285714285708</v>
      </c>
      <c r="C528" s="24">
        <v>3.1</v>
      </c>
      <c r="D528" s="24">
        <v>3.3</v>
      </c>
      <c r="E528" s="24"/>
      <c r="F528" s="24">
        <v>3.2</v>
      </c>
      <c r="G528" s="24">
        <v>0</v>
      </c>
      <c r="H528" s="24">
        <v>-4.4776119402985159</v>
      </c>
      <c r="I528" s="24">
        <v>283.05371428571425</v>
      </c>
      <c r="J528" s="24"/>
      <c r="K528" s="24">
        <v>5.5</v>
      </c>
      <c r="L528" s="24">
        <v>6.3</v>
      </c>
      <c r="M528" s="24"/>
      <c r="N528" s="24">
        <v>5.9</v>
      </c>
      <c r="O528" s="24">
        <v>0</v>
      </c>
      <c r="P528" s="24">
        <v>3.5087719298245759</v>
      </c>
      <c r="Q528" s="24">
        <v>521.88028571428572</v>
      </c>
    </row>
    <row r="529" spans="1:17">
      <c r="A529" s="168">
        <f t="shared" si="6"/>
        <v>43100</v>
      </c>
      <c r="B529" s="31">
        <v>0.88644428571428568</v>
      </c>
      <c r="C529" s="24">
        <v>3.1</v>
      </c>
      <c r="D529" s="24">
        <v>3.3</v>
      </c>
      <c r="E529" s="24"/>
      <c r="F529" s="24">
        <v>3.2</v>
      </c>
      <c r="G529" s="24">
        <v>0</v>
      </c>
      <c r="H529" s="24">
        <v>-4.4776119402985159</v>
      </c>
      <c r="I529" s="24">
        <v>283.66217142857141</v>
      </c>
      <c r="J529" s="24"/>
      <c r="K529" s="24">
        <v>5.5</v>
      </c>
      <c r="L529" s="24">
        <v>6.3</v>
      </c>
      <c r="M529" s="24"/>
      <c r="N529" s="24">
        <v>5.9</v>
      </c>
      <c r="O529" s="24">
        <v>0</v>
      </c>
      <c r="P529" s="24">
        <v>3.5087719298245759</v>
      </c>
      <c r="Q529" s="24">
        <v>523.00212857142856</v>
      </c>
    </row>
    <row r="530" spans="1:17">
      <c r="A530" s="168">
        <f t="shared" si="6"/>
        <v>43107</v>
      </c>
      <c r="B530" s="31">
        <v>0.88844000000000001</v>
      </c>
      <c r="C530" s="24">
        <v>3.1</v>
      </c>
      <c r="D530" s="24">
        <v>3.3</v>
      </c>
      <c r="E530" s="24"/>
      <c r="F530" s="24">
        <v>3.2</v>
      </c>
      <c r="G530" s="24">
        <v>0</v>
      </c>
      <c r="H530" s="24">
        <v>-4.4776119402985159</v>
      </c>
      <c r="I530" s="24">
        <v>284.30080000000004</v>
      </c>
      <c r="J530" s="24"/>
      <c r="K530" s="24">
        <v>5.5</v>
      </c>
      <c r="L530" s="24">
        <v>6.3</v>
      </c>
      <c r="M530" s="24"/>
      <c r="N530" s="24">
        <v>5.9</v>
      </c>
      <c r="O530" s="24">
        <v>0</v>
      </c>
      <c r="P530" s="24">
        <v>3.5087719298245759</v>
      </c>
      <c r="Q530" s="24">
        <v>524.17960000000005</v>
      </c>
    </row>
    <row r="531" spans="1:17">
      <c r="A531" s="168">
        <f t="shared" si="6"/>
        <v>43114</v>
      </c>
      <c r="B531" s="31">
        <v>0.8875385714285714</v>
      </c>
      <c r="C531" s="24">
        <v>3.1</v>
      </c>
      <c r="D531" s="24">
        <v>3.3</v>
      </c>
      <c r="E531" s="24"/>
      <c r="F531" s="24">
        <v>3.2</v>
      </c>
      <c r="G531" s="24">
        <v>0</v>
      </c>
      <c r="H531" s="24">
        <v>-4.4776119402985159</v>
      </c>
      <c r="I531" s="24">
        <v>284.01234285714287</v>
      </c>
      <c r="J531" s="24"/>
      <c r="K531" s="24">
        <v>5.5</v>
      </c>
      <c r="L531" s="24">
        <v>6.3</v>
      </c>
      <c r="M531" s="24"/>
      <c r="N531" s="24">
        <v>5.9</v>
      </c>
      <c r="O531" s="24">
        <v>0</v>
      </c>
      <c r="P531" s="24">
        <v>3.5087719298245759</v>
      </c>
      <c r="Q531" s="24">
        <v>523.64775714285713</v>
      </c>
    </row>
    <row r="532" spans="1:17">
      <c r="A532" s="168">
        <f t="shared" si="6"/>
        <v>43121</v>
      </c>
      <c r="B532" s="31">
        <v>0.8862742857142859</v>
      </c>
      <c r="C532" s="24">
        <v>3.1</v>
      </c>
      <c r="D532" s="24">
        <v>3.3</v>
      </c>
      <c r="E532" s="24"/>
      <c r="F532" s="24">
        <v>3.2</v>
      </c>
      <c r="G532" s="24">
        <v>0</v>
      </c>
      <c r="H532" s="24">
        <v>-4.4776119402985159</v>
      </c>
      <c r="I532" s="24">
        <v>283.60777142857148</v>
      </c>
      <c r="J532" s="24"/>
      <c r="K532" s="24">
        <v>5.5</v>
      </c>
      <c r="L532" s="24">
        <v>6.3</v>
      </c>
      <c r="M532" s="24"/>
      <c r="N532" s="24">
        <v>5.9</v>
      </c>
      <c r="O532" s="24">
        <v>0</v>
      </c>
      <c r="P532" s="24">
        <v>3.5087719298245759</v>
      </c>
      <c r="Q532" s="24">
        <v>522.90182857142872</v>
      </c>
    </row>
    <row r="533" spans="1:17">
      <c r="A533" s="168">
        <f t="shared" si="6"/>
        <v>43128</v>
      </c>
      <c r="B533" s="31">
        <v>0.87595857142857159</v>
      </c>
      <c r="C533" s="24">
        <v>3.1</v>
      </c>
      <c r="D533" s="24">
        <v>3.3</v>
      </c>
      <c r="E533" s="24"/>
      <c r="F533" s="24">
        <v>3.2</v>
      </c>
      <c r="G533" s="24">
        <v>0</v>
      </c>
      <c r="H533" s="24">
        <v>-4.4776119402985159</v>
      </c>
      <c r="I533" s="24">
        <v>280.30674285714292</v>
      </c>
      <c r="J533" s="24"/>
      <c r="K533" s="24">
        <v>5.5</v>
      </c>
      <c r="L533" s="24">
        <v>6.3</v>
      </c>
      <c r="M533" s="24"/>
      <c r="N533" s="24">
        <v>5.9</v>
      </c>
      <c r="O533" s="24">
        <v>0</v>
      </c>
      <c r="P533" s="24">
        <v>3.5087719298245759</v>
      </c>
      <c r="Q533" s="24">
        <v>516.8155571428573</v>
      </c>
    </row>
    <row r="534" spans="1:17">
      <c r="A534" s="168">
        <f t="shared" si="6"/>
        <v>43135</v>
      </c>
      <c r="B534" s="31">
        <v>0.87762142857142855</v>
      </c>
      <c r="C534" s="24">
        <v>3.1</v>
      </c>
      <c r="D534" s="24">
        <v>3.3</v>
      </c>
      <c r="E534" s="24"/>
      <c r="F534" s="24">
        <v>3.2</v>
      </c>
      <c r="G534" s="24">
        <v>0</v>
      </c>
      <c r="H534" s="24">
        <v>-4.4776119402985159</v>
      </c>
      <c r="I534" s="24">
        <v>280.83885714285714</v>
      </c>
      <c r="J534" s="24"/>
      <c r="K534" s="24">
        <v>5.5</v>
      </c>
      <c r="L534" s="24">
        <v>6.3</v>
      </c>
      <c r="M534" s="24"/>
      <c r="N534" s="24">
        <v>5.9</v>
      </c>
      <c r="O534" s="24">
        <v>0</v>
      </c>
      <c r="P534" s="24">
        <v>3.5087719298245759</v>
      </c>
      <c r="Q534" s="24">
        <v>517.79664285714284</v>
      </c>
    </row>
    <row r="535" spans="1:17">
      <c r="A535" s="168">
        <f t="shared" si="6"/>
        <v>43142</v>
      </c>
      <c r="B535" s="31">
        <v>0.8842442857142857</v>
      </c>
      <c r="C535" s="24">
        <v>3.1</v>
      </c>
      <c r="D535" s="24">
        <v>3.3</v>
      </c>
      <c r="E535" s="24"/>
      <c r="F535" s="24">
        <v>3.2</v>
      </c>
      <c r="G535" s="24">
        <v>0</v>
      </c>
      <c r="H535" s="24">
        <v>-4.4776119402985159</v>
      </c>
      <c r="I535" s="24">
        <v>282.9581714285714</v>
      </c>
      <c r="J535" s="24"/>
      <c r="K535" s="24">
        <v>5.5</v>
      </c>
      <c r="L535" s="24">
        <v>6.3</v>
      </c>
      <c r="M535" s="24"/>
      <c r="N535" s="24">
        <v>5.9</v>
      </c>
      <c r="O535" s="24">
        <v>0</v>
      </c>
      <c r="P535" s="24">
        <v>3.5087719298245759</v>
      </c>
      <c r="Q535" s="24">
        <v>521.70412857142856</v>
      </c>
    </row>
    <row r="536" spans="1:17">
      <c r="A536" s="168">
        <f t="shared" si="6"/>
        <v>43149</v>
      </c>
      <c r="B536" s="31">
        <v>0.88797285714285701</v>
      </c>
      <c r="C536" s="24">
        <v>3.1</v>
      </c>
      <c r="D536" s="24">
        <v>3.3</v>
      </c>
      <c r="E536" s="24"/>
      <c r="F536" s="24">
        <v>3.2</v>
      </c>
      <c r="G536" s="24">
        <v>0</v>
      </c>
      <c r="H536" s="24">
        <v>-4.4776119402985159</v>
      </c>
      <c r="I536" s="24">
        <v>284.15131428571425</v>
      </c>
      <c r="J536" s="24"/>
      <c r="K536" s="24">
        <v>5.5</v>
      </c>
      <c r="L536" s="24">
        <v>6.3</v>
      </c>
      <c r="M536" s="24"/>
      <c r="N536" s="24">
        <v>5.9</v>
      </c>
      <c r="O536" s="24">
        <v>0</v>
      </c>
      <c r="P536" s="24">
        <v>1.7241379310344911</v>
      </c>
      <c r="Q536" s="24">
        <v>523.90398571428568</v>
      </c>
    </row>
    <row r="537" spans="1:17">
      <c r="A537" s="168">
        <f t="shared" si="6"/>
        <v>43156</v>
      </c>
      <c r="B537" s="31">
        <v>0.88321000000000005</v>
      </c>
      <c r="C537" s="24">
        <v>3.1</v>
      </c>
      <c r="D537" s="24">
        <v>3.3</v>
      </c>
      <c r="E537" s="24"/>
      <c r="F537" s="24">
        <v>3.2</v>
      </c>
      <c r="G537" s="24">
        <v>0</v>
      </c>
      <c r="H537" s="24">
        <v>-4.4776119402985159</v>
      </c>
      <c r="I537" s="24">
        <v>282.62720000000002</v>
      </c>
      <c r="J537" s="24"/>
      <c r="K537" s="24">
        <v>5.5</v>
      </c>
      <c r="L537" s="24">
        <v>6.3</v>
      </c>
      <c r="M537" s="24"/>
      <c r="N537" s="24">
        <v>5.9</v>
      </c>
      <c r="O537" s="24">
        <v>0</v>
      </c>
      <c r="P537" s="24">
        <v>1.7241379310344911</v>
      </c>
      <c r="Q537" s="24">
        <v>521.09390000000008</v>
      </c>
    </row>
    <row r="538" spans="1:17">
      <c r="A538" s="168">
        <f t="shared" si="6"/>
        <v>43163</v>
      </c>
      <c r="B538" s="31">
        <v>0.88533571428571434</v>
      </c>
      <c r="C538" s="24">
        <v>3.1</v>
      </c>
      <c r="D538" s="24">
        <v>3.3</v>
      </c>
      <c r="E538" s="24"/>
      <c r="F538" s="24">
        <v>3.2</v>
      </c>
      <c r="G538" s="24">
        <v>0</v>
      </c>
      <c r="H538" s="24">
        <v>-4.4776119402985159</v>
      </c>
      <c r="I538" s="24">
        <v>283.3074285714286</v>
      </c>
      <c r="J538" s="24"/>
      <c r="K538" s="24">
        <v>5.5</v>
      </c>
      <c r="L538" s="24">
        <v>6.3</v>
      </c>
      <c r="M538" s="24"/>
      <c r="N538" s="24">
        <v>5.9</v>
      </c>
      <c r="O538" s="24">
        <v>0</v>
      </c>
      <c r="P538" s="24">
        <v>1.7241379310344911</v>
      </c>
      <c r="Q538" s="24">
        <v>522.34807142857142</v>
      </c>
    </row>
    <row r="539" spans="1:17">
      <c r="A539" s="168">
        <f t="shared" si="6"/>
        <v>43170</v>
      </c>
      <c r="B539" s="31">
        <v>0.8918842857142858</v>
      </c>
      <c r="C539" s="24">
        <v>3.2</v>
      </c>
      <c r="D539" s="24">
        <v>3.5</v>
      </c>
      <c r="E539" s="24"/>
      <c r="F539" s="24">
        <v>3.35</v>
      </c>
      <c r="G539" s="24">
        <v>4.6875</v>
      </c>
      <c r="H539" s="24">
        <v>0</v>
      </c>
      <c r="I539" s="24">
        <v>298.78123571428574</v>
      </c>
      <c r="J539" s="24"/>
      <c r="K539" s="24">
        <v>5.3</v>
      </c>
      <c r="L539" s="24">
        <v>6.3</v>
      </c>
      <c r="M539" s="24"/>
      <c r="N539" s="24">
        <v>5.8</v>
      </c>
      <c r="O539" s="24">
        <v>-1.6949152542373014</v>
      </c>
      <c r="P539" s="24">
        <v>0</v>
      </c>
      <c r="Q539" s="24">
        <v>517.29288571428583</v>
      </c>
    </row>
    <row r="540" spans="1:17">
      <c r="A540" s="168">
        <f t="shared" si="6"/>
        <v>43177</v>
      </c>
      <c r="B540" s="31">
        <v>0.88535571428571436</v>
      </c>
      <c r="C540" s="24">
        <v>3.1</v>
      </c>
      <c r="D540" s="24">
        <v>3.3</v>
      </c>
      <c r="E540" s="24"/>
      <c r="F540" s="24">
        <v>3.2</v>
      </c>
      <c r="G540" s="24">
        <v>-4.4776119402985159</v>
      </c>
      <c r="H540" s="24">
        <v>-4.4776119402985159</v>
      </c>
      <c r="I540" s="24">
        <v>283.31382857142859</v>
      </c>
      <c r="J540" s="24"/>
      <c r="K540" s="24">
        <v>5.5</v>
      </c>
      <c r="L540" s="24">
        <v>6.3</v>
      </c>
      <c r="M540" s="24"/>
      <c r="N540" s="24">
        <v>5.9</v>
      </c>
      <c r="O540" s="24">
        <v>1.7241379310344911</v>
      </c>
      <c r="P540" s="24">
        <v>1.7241379310344911</v>
      </c>
      <c r="Q540" s="24">
        <v>522.35987142857152</v>
      </c>
    </row>
    <row r="541" spans="1:17">
      <c r="A541" s="168">
        <f t="shared" si="6"/>
        <v>43184</v>
      </c>
      <c r="B541" s="31">
        <v>0.87533428571428562</v>
      </c>
      <c r="C541" s="24">
        <v>3.1</v>
      </c>
      <c r="D541" s="24">
        <v>3.3</v>
      </c>
      <c r="E541" s="24"/>
      <c r="F541" s="24">
        <v>3.2</v>
      </c>
      <c r="G541" s="24">
        <v>0</v>
      </c>
      <c r="H541" s="24">
        <v>-4.4776119402985159</v>
      </c>
      <c r="I541" s="24">
        <v>280.1069714285714</v>
      </c>
      <c r="J541" s="24"/>
      <c r="K541" s="24">
        <v>5.5</v>
      </c>
      <c r="L541" s="24">
        <v>6.3</v>
      </c>
      <c r="M541" s="24"/>
      <c r="N541" s="24">
        <v>5.9</v>
      </c>
      <c r="O541" s="24">
        <v>0</v>
      </c>
      <c r="P541" s="24">
        <v>1.7241379310344911</v>
      </c>
      <c r="Q541" s="24">
        <v>516.44722857142847</v>
      </c>
    </row>
    <row r="542" spans="1:17">
      <c r="A542" s="168">
        <f t="shared" si="6"/>
        <v>43191</v>
      </c>
      <c r="B542" s="31">
        <v>0.87506857142857153</v>
      </c>
      <c r="C542" s="24">
        <v>3.1</v>
      </c>
      <c r="D542" s="24">
        <v>3.3</v>
      </c>
      <c r="E542" s="24"/>
      <c r="F542" s="24">
        <v>3.2</v>
      </c>
      <c r="G542" s="24">
        <v>0</v>
      </c>
      <c r="H542" s="24">
        <v>-1.538461538461533</v>
      </c>
      <c r="I542" s="24">
        <v>280.0219428571429</v>
      </c>
      <c r="J542" s="24"/>
      <c r="K542" s="24">
        <v>5.6</v>
      </c>
      <c r="L542" s="24">
        <v>6.3</v>
      </c>
      <c r="M542" s="24"/>
      <c r="N542" s="24">
        <v>5.9499999999999993</v>
      </c>
      <c r="O542" s="24">
        <v>0.84745762711861516</v>
      </c>
      <c r="P542" s="24">
        <v>2.5862068965517153</v>
      </c>
      <c r="Q542" s="24">
        <v>520.66579999999999</v>
      </c>
    </row>
    <row r="543" spans="1:17">
      <c r="A543" s="168">
        <f t="shared" si="6"/>
        <v>43198</v>
      </c>
      <c r="B543" s="31">
        <v>0.87437285714285717</v>
      </c>
      <c r="C543" s="24">
        <v>3.1</v>
      </c>
      <c r="D543" s="24">
        <v>3.3</v>
      </c>
      <c r="E543" s="24"/>
      <c r="F543" s="24">
        <v>3.2</v>
      </c>
      <c r="G543" s="24">
        <v>0</v>
      </c>
      <c r="H543" s="24">
        <v>-1.538461538461533</v>
      </c>
      <c r="I543" s="24">
        <v>279.79931428571427</v>
      </c>
      <c r="J543" s="24"/>
      <c r="K543" s="24">
        <v>5.6</v>
      </c>
      <c r="L543" s="24">
        <v>6.3</v>
      </c>
      <c r="M543" s="24"/>
      <c r="N543" s="24">
        <v>5.9499999999999993</v>
      </c>
      <c r="O543" s="24">
        <v>0</v>
      </c>
      <c r="P543" s="24">
        <v>2.5862068965517153</v>
      </c>
      <c r="Q543" s="24">
        <v>520.25184999999988</v>
      </c>
    </row>
    <row r="544" spans="1:17">
      <c r="A544" s="168">
        <f t="shared" si="6"/>
        <v>43205</v>
      </c>
      <c r="B544" s="31">
        <v>0.8692442857142858</v>
      </c>
      <c r="C544" s="24">
        <v>3.1</v>
      </c>
      <c r="D544" s="24">
        <v>3.3</v>
      </c>
      <c r="E544" s="24"/>
      <c r="F544" s="24">
        <v>3.2</v>
      </c>
      <c r="G544" s="24">
        <v>0</v>
      </c>
      <c r="H544" s="24">
        <v>-1.538461538461533</v>
      </c>
      <c r="I544" s="24">
        <v>278.15817142857145</v>
      </c>
      <c r="J544" s="24"/>
      <c r="K544" s="24">
        <v>5.6</v>
      </c>
      <c r="L544" s="24">
        <v>6.3</v>
      </c>
      <c r="M544" s="24"/>
      <c r="N544" s="24">
        <v>5.9499999999999993</v>
      </c>
      <c r="O544" s="24">
        <v>0</v>
      </c>
      <c r="P544" s="24">
        <v>2.5862068965517153</v>
      </c>
      <c r="Q544" s="24">
        <v>517.20034999999996</v>
      </c>
    </row>
    <row r="545" spans="1:17">
      <c r="A545" s="168">
        <f t="shared" si="6"/>
        <v>43212</v>
      </c>
      <c r="B545" s="31">
        <v>0.86920142857142857</v>
      </c>
      <c r="C545" s="24">
        <v>2.9</v>
      </c>
      <c r="D545" s="24">
        <v>3.05</v>
      </c>
      <c r="E545" s="24"/>
      <c r="F545" s="24">
        <v>2.9749999999999996</v>
      </c>
      <c r="G545" s="24">
        <v>-7.0312500000000142</v>
      </c>
      <c r="H545" s="24">
        <v>-5.5555555555555713</v>
      </c>
      <c r="I545" s="24">
        <v>258.587425</v>
      </c>
      <c r="J545" s="24"/>
      <c r="K545" s="24">
        <v>5.6</v>
      </c>
      <c r="L545" s="24">
        <v>6.3</v>
      </c>
      <c r="M545" s="24"/>
      <c r="N545" s="24">
        <v>5.9499999999999993</v>
      </c>
      <c r="O545" s="24">
        <v>0</v>
      </c>
      <c r="P545" s="24">
        <v>2.5862068965517153</v>
      </c>
      <c r="Q545" s="24">
        <v>517.17484999999999</v>
      </c>
    </row>
    <row r="546" spans="1:17">
      <c r="A546" s="168">
        <f t="shared" si="6"/>
        <v>43219</v>
      </c>
      <c r="B546" s="31">
        <v>0.87513714285714272</v>
      </c>
      <c r="C546" s="24">
        <v>2.9</v>
      </c>
      <c r="D546" s="24">
        <v>3.05</v>
      </c>
      <c r="E546" s="24"/>
      <c r="F546" s="24">
        <v>2.9749999999999996</v>
      </c>
      <c r="G546" s="24">
        <v>0</v>
      </c>
      <c r="H546" s="24">
        <v>-5.5555555555555713</v>
      </c>
      <c r="I546" s="24">
        <v>260.35329999999993</v>
      </c>
      <c r="J546" s="24"/>
      <c r="K546" s="24">
        <v>5.6</v>
      </c>
      <c r="L546" s="24">
        <v>6.3</v>
      </c>
      <c r="M546" s="24"/>
      <c r="N546" s="24">
        <v>5.9499999999999993</v>
      </c>
      <c r="O546" s="24">
        <v>0</v>
      </c>
      <c r="P546" s="24">
        <v>2.5862068965517153</v>
      </c>
      <c r="Q546" s="24">
        <v>520.70659999999987</v>
      </c>
    </row>
    <row r="547" spans="1:17">
      <c r="A547" s="168">
        <f t="shared" si="6"/>
        <v>43226</v>
      </c>
      <c r="B547" s="31">
        <v>0.88044285714285697</v>
      </c>
      <c r="C547" s="24">
        <v>2.8</v>
      </c>
      <c r="D547" s="24">
        <v>2.95</v>
      </c>
      <c r="E547" s="24"/>
      <c r="F547" s="24">
        <v>2.875</v>
      </c>
      <c r="G547" s="24">
        <v>-3.3613445378151141</v>
      </c>
      <c r="H547" s="24">
        <v>-8.7301587301587347</v>
      </c>
      <c r="I547" s="24">
        <v>253.12732142857138</v>
      </c>
      <c r="J547" s="24"/>
      <c r="K547" s="24">
        <v>5.6</v>
      </c>
      <c r="L547" s="24">
        <v>6.3</v>
      </c>
      <c r="M547" s="24"/>
      <c r="N547" s="24">
        <v>5.9499999999999993</v>
      </c>
      <c r="O547" s="24">
        <v>0</v>
      </c>
      <c r="P547" s="24">
        <v>2.5862068965517153</v>
      </c>
      <c r="Q547" s="24">
        <v>523.86349999999982</v>
      </c>
    </row>
    <row r="548" spans="1:17">
      <c r="A548" s="168">
        <f t="shared" si="6"/>
        <v>43233</v>
      </c>
      <c r="B548" s="31">
        <v>0.87918571428571435</v>
      </c>
      <c r="C548" s="24">
        <v>2.8</v>
      </c>
      <c r="D548" s="24">
        <v>2.95</v>
      </c>
      <c r="E548" s="24"/>
      <c r="F548" s="24">
        <v>2.875</v>
      </c>
      <c r="G548" s="24">
        <v>0</v>
      </c>
      <c r="H548" s="24">
        <v>-8.7301587301587347</v>
      </c>
      <c r="I548" s="24">
        <v>252.76589285714289</v>
      </c>
      <c r="J548" s="24"/>
      <c r="K548" s="24">
        <v>5.6</v>
      </c>
      <c r="L548" s="24">
        <v>6.3</v>
      </c>
      <c r="M548" s="24"/>
      <c r="N548" s="24">
        <v>5.9499999999999993</v>
      </c>
      <c r="O548" s="24">
        <v>0</v>
      </c>
      <c r="P548" s="24">
        <v>2.5862068965517153</v>
      </c>
      <c r="Q548" s="24">
        <v>523.11549999999988</v>
      </c>
    </row>
    <row r="549" spans="1:17">
      <c r="A549" s="168">
        <f t="shared" si="6"/>
        <v>43240</v>
      </c>
      <c r="B549" s="31">
        <v>0.8765114285714285</v>
      </c>
      <c r="C549" s="24">
        <v>2.8</v>
      </c>
      <c r="D549" s="24">
        <v>2.95</v>
      </c>
      <c r="E549" s="24"/>
      <c r="F549" s="24">
        <v>2.875</v>
      </c>
      <c r="G549" s="24">
        <v>0</v>
      </c>
      <c r="H549" s="24">
        <v>-8.7301587301587347</v>
      </c>
      <c r="I549" s="24">
        <v>251.99703571428569</v>
      </c>
      <c r="J549" s="24"/>
      <c r="K549" s="24">
        <v>5.6</v>
      </c>
      <c r="L549" s="24">
        <v>6.3</v>
      </c>
      <c r="M549" s="24"/>
      <c r="N549" s="24">
        <v>5.9499999999999993</v>
      </c>
      <c r="O549" s="24">
        <v>0</v>
      </c>
      <c r="P549" s="24">
        <v>2.5862068965517153</v>
      </c>
      <c r="Q549" s="24">
        <v>521.52429999999993</v>
      </c>
    </row>
    <row r="550" spans="1:17">
      <c r="A550" s="168">
        <f t="shared" si="6"/>
        <v>43247</v>
      </c>
      <c r="B550" s="31">
        <v>0.87594428571428562</v>
      </c>
      <c r="C550" s="24">
        <v>2.8</v>
      </c>
      <c r="D550" s="24">
        <v>2.95</v>
      </c>
      <c r="E550" s="24"/>
      <c r="F550" s="24">
        <v>2.875</v>
      </c>
      <c r="G550" s="24">
        <v>0</v>
      </c>
      <c r="H550" s="24">
        <v>-8.7301587301587347</v>
      </c>
      <c r="I550" s="24">
        <v>251.83398214285711</v>
      </c>
      <c r="J550" s="24"/>
      <c r="K550" s="24">
        <v>5.6</v>
      </c>
      <c r="L550" s="24">
        <v>6.3</v>
      </c>
      <c r="M550" s="24"/>
      <c r="N550" s="24">
        <v>5.9499999999999993</v>
      </c>
      <c r="O550" s="24">
        <v>0</v>
      </c>
      <c r="P550" s="24">
        <v>2.5862068965517153</v>
      </c>
      <c r="Q550" s="24">
        <v>521.18684999999982</v>
      </c>
    </row>
    <row r="551" spans="1:17">
      <c r="A551" s="168">
        <f t="shared" si="6"/>
        <v>43254</v>
      </c>
      <c r="B551" s="31">
        <v>0.87552571428571435</v>
      </c>
      <c r="C551" s="24">
        <v>2.75</v>
      </c>
      <c r="D551" s="24">
        <v>2.9</v>
      </c>
      <c r="E551" s="24"/>
      <c r="F551" s="24">
        <v>2.8250000000000002</v>
      </c>
      <c r="G551" s="24">
        <v>-1.7391304347825951</v>
      </c>
      <c r="H551" s="24">
        <v>-10.317460317460316</v>
      </c>
      <c r="I551" s="24">
        <v>247.3360142857143</v>
      </c>
      <c r="J551" s="24"/>
      <c r="K551" s="24">
        <v>5.6</v>
      </c>
      <c r="L551" s="24">
        <v>6.3</v>
      </c>
      <c r="M551" s="24"/>
      <c r="N551" s="24">
        <v>5.9499999999999993</v>
      </c>
      <c r="O551" s="24">
        <v>0</v>
      </c>
      <c r="P551" s="24">
        <v>2.5862068965517153</v>
      </c>
      <c r="Q551" s="24">
        <v>520.93780000000004</v>
      </c>
    </row>
    <row r="552" spans="1:17">
      <c r="A552" s="168">
        <f t="shared" si="6"/>
        <v>43261</v>
      </c>
      <c r="B552" s="31">
        <v>0.87716428571428562</v>
      </c>
      <c r="C552" s="24">
        <v>2.75</v>
      </c>
      <c r="D552" s="24">
        <v>2.9</v>
      </c>
      <c r="E552" s="24"/>
      <c r="F552" s="24">
        <v>2.8250000000000002</v>
      </c>
      <c r="G552" s="24">
        <v>0</v>
      </c>
      <c r="H552" s="24">
        <v>-7.3770491803278588</v>
      </c>
      <c r="I552" s="24">
        <v>247.79891071428574</v>
      </c>
      <c r="J552" s="24"/>
      <c r="K552" s="24">
        <v>5.6</v>
      </c>
      <c r="L552" s="24">
        <v>6.3</v>
      </c>
      <c r="M552" s="24"/>
      <c r="N552" s="24">
        <v>5.9499999999999993</v>
      </c>
      <c r="O552" s="24">
        <v>0</v>
      </c>
      <c r="P552" s="24">
        <v>2.5862068965517153</v>
      </c>
      <c r="Q552" s="24">
        <v>521.91274999999996</v>
      </c>
    </row>
    <row r="553" spans="1:17">
      <c r="A553" s="168">
        <f t="shared" si="6"/>
        <v>43268</v>
      </c>
      <c r="B553" s="31">
        <v>0.87802999999999998</v>
      </c>
      <c r="C553" s="24">
        <v>2.75</v>
      </c>
      <c r="D553" s="24">
        <v>2.9</v>
      </c>
      <c r="E553" s="24"/>
      <c r="F553" s="24">
        <v>2.8250000000000002</v>
      </c>
      <c r="G553" s="24">
        <v>0</v>
      </c>
      <c r="H553" s="24">
        <v>-7.3770491803278588</v>
      </c>
      <c r="I553" s="24">
        <v>248.043475</v>
      </c>
      <c r="J553" s="24"/>
      <c r="K553" s="24">
        <v>5.6</v>
      </c>
      <c r="L553" s="24">
        <v>6.3</v>
      </c>
      <c r="M553" s="24"/>
      <c r="N553" s="24">
        <v>5.9499999999999993</v>
      </c>
      <c r="O553" s="24">
        <v>0</v>
      </c>
      <c r="P553" s="24">
        <v>2.5862068965517153</v>
      </c>
      <c r="Q553" s="24">
        <v>522.42784999999992</v>
      </c>
    </row>
    <row r="554" spans="1:17">
      <c r="A554" s="168">
        <f t="shared" si="6"/>
        <v>43275</v>
      </c>
      <c r="B554" s="31">
        <v>0.87606000000000017</v>
      </c>
      <c r="C554" s="24">
        <v>2.75</v>
      </c>
      <c r="D554" s="24">
        <v>2.9</v>
      </c>
      <c r="E554" s="24"/>
      <c r="F554" s="24">
        <v>2.8250000000000002</v>
      </c>
      <c r="G554" s="24">
        <v>0</v>
      </c>
      <c r="H554" s="24">
        <v>4.6296296296296333</v>
      </c>
      <c r="I554" s="24">
        <v>247.48695000000004</v>
      </c>
      <c r="J554" s="24"/>
      <c r="K554" s="24">
        <v>5.6</v>
      </c>
      <c r="L554" s="24">
        <v>6.3</v>
      </c>
      <c r="M554" s="24"/>
      <c r="N554" s="24">
        <v>5.9499999999999993</v>
      </c>
      <c r="O554" s="24">
        <v>0</v>
      </c>
      <c r="P554" s="24">
        <v>2.5862068965517153</v>
      </c>
      <c r="Q554" s="24">
        <v>521.25570000000005</v>
      </c>
    </row>
    <row r="555" spans="1:17">
      <c r="A555" s="168">
        <f t="shared" si="6"/>
        <v>43282</v>
      </c>
      <c r="B555" s="31">
        <v>0.88252285714285716</v>
      </c>
      <c r="C555" s="24">
        <v>2.75</v>
      </c>
      <c r="D555" s="24">
        <v>2.9</v>
      </c>
      <c r="E555" s="24"/>
      <c r="F555" s="24">
        <v>2.8250000000000002</v>
      </c>
      <c r="G555" s="24">
        <v>0</v>
      </c>
      <c r="H555" s="24">
        <v>13.000000000000014</v>
      </c>
      <c r="I555" s="24">
        <v>249.31270714285719</v>
      </c>
      <c r="J555" s="24"/>
      <c r="K555" s="24">
        <v>5.6</v>
      </c>
      <c r="L555" s="24">
        <v>6.3</v>
      </c>
      <c r="M555" s="24"/>
      <c r="N555" s="24">
        <v>5.9499999999999993</v>
      </c>
      <c r="O555" s="24">
        <v>0</v>
      </c>
      <c r="P555" s="24">
        <v>2.5862068965517153</v>
      </c>
      <c r="Q555" s="24">
        <v>525.10109999999997</v>
      </c>
    </row>
    <row r="556" spans="1:17">
      <c r="A556" s="168">
        <f t="shared" si="6"/>
        <v>43289</v>
      </c>
      <c r="B556" s="31">
        <v>0.88458999999999999</v>
      </c>
      <c r="C556" s="24">
        <v>2.75</v>
      </c>
      <c r="D556" s="24">
        <v>2.9</v>
      </c>
      <c r="E556" s="24"/>
      <c r="F556" s="24">
        <v>2.8250000000000002</v>
      </c>
      <c r="G556" s="24">
        <v>0</v>
      </c>
      <c r="H556" s="24">
        <v>13.000000000000014</v>
      </c>
      <c r="I556" s="24">
        <v>249.89667500000002</v>
      </c>
      <c r="J556" s="24"/>
      <c r="K556" s="24">
        <v>5.6</v>
      </c>
      <c r="L556" s="24">
        <v>6.3</v>
      </c>
      <c r="M556" s="24"/>
      <c r="N556" s="24">
        <v>5.9499999999999993</v>
      </c>
      <c r="O556" s="24">
        <v>0</v>
      </c>
      <c r="P556" s="24">
        <v>2.5862068965517153</v>
      </c>
      <c r="Q556" s="24">
        <v>526.33104999999989</v>
      </c>
    </row>
    <row r="557" spans="1:17">
      <c r="A557" s="168">
        <f t="shared" si="6"/>
        <v>43296</v>
      </c>
      <c r="B557" s="31">
        <v>0.88428428571428574</v>
      </c>
      <c r="C557" s="24">
        <v>2.75</v>
      </c>
      <c r="D557" s="24">
        <v>2.9</v>
      </c>
      <c r="E557" s="24"/>
      <c r="F557" s="24">
        <v>2.8250000000000002</v>
      </c>
      <c r="G557" s="24">
        <v>0</v>
      </c>
      <c r="H557" s="24">
        <v>13.000000000000014</v>
      </c>
      <c r="I557" s="24">
        <v>249.81031071428572</v>
      </c>
      <c r="J557" s="24"/>
      <c r="K557" s="24">
        <v>5.6</v>
      </c>
      <c r="L557" s="24">
        <v>6.3</v>
      </c>
      <c r="M557" s="24"/>
      <c r="N557" s="24">
        <v>5.9499999999999993</v>
      </c>
      <c r="O557" s="24">
        <v>0</v>
      </c>
      <c r="P557" s="24">
        <v>2.5862068965517153</v>
      </c>
      <c r="Q557" s="24">
        <v>526.14914999999996</v>
      </c>
    </row>
    <row r="558" spans="1:17">
      <c r="A558" s="168">
        <f t="shared" si="6"/>
        <v>43303</v>
      </c>
      <c r="B558" s="31">
        <v>0.88969857142857134</v>
      </c>
      <c r="C558" s="24">
        <v>2.75</v>
      </c>
      <c r="D558" s="24">
        <v>2.9</v>
      </c>
      <c r="E558" s="24"/>
      <c r="F558" s="24">
        <v>2.8250000000000002</v>
      </c>
      <c r="G558" s="24">
        <v>0</v>
      </c>
      <c r="H558" s="24">
        <v>13.000000000000014</v>
      </c>
      <c r="I558" s="24">
        <v>251.33984642857143</v>
      </c>
      <c r="J558" s="24"/>
      <c r="K558" s="24">
        <v>5.6</v>
      </c>
      <c r="L558" s="24">
        <v>6.3</v>
      </c>
      <c r="M558" s="24"/>
      <c r="N558" s="24">
        <v>5.9499999999999993</v>
      </c>
      <c r="O558" s="24">
        <v>0</v>
      </c>
      <c r="P558" s="24">
        <v>2.5862068965517153</v>
      </c>
      <c r="Q558" s="24">
        <v>529.37064999999984</v>
      </c>
    </row>
    <row r="559" spans="1:17">
      <c r="A559" s="168">
        <f t="shared" si="6"/>
        <v>43310</v>
      </c>
      <c r="B559" s="31">
        <v>0.89022000000000001</v>
      </c>
      <c r="C559" s="24">
        <v>2.75</v>
      </c>
      <c r="D559" s="24">
        <v>2.9</v>
      </c>
      <c r="E559" s="24"/>
      <c r="F559" s="24">
        <v>2.8250000000000002</v>
      </c>
      <c r="G559" s="24">
        <v>0</v>
      </c>
      <c r="H559" s="24">
        <v>13.000000000000014</v>
      </c>
      <c r="I559" s="24">
        <v>251.48715000000004</v>
      </c>
      <c r="J559" s="24"/>
      <c r="K559" s="24">
        <v>5.6</v>
      </c>
      <c r="L559" s="24">
        <v>6.3</v>
      </c>
      <c r="M559" s="24"/>
      <c r="N559" s="24">
        <v>5.9499999999999993</v>
      </c>
      <c r="O559" s="24">
        <v>0</v>
      </c>
      <c r="P559" s="24">
        <v>2.5862068965517153</v>
      </c>
      <c r="Q559" s="24">
        <v>529.68089999999995</v>
      </c>
    </row>
    <row r="560" spans="1:17">
      <c r="A560" s="168">
        <f t="shared" si="6"/>
        <v>43317</v>
      </c>
      <c r="B560" s="31">
        <v>0.89056857142857149</v>
      </c>
      <c r="C560" s="24">
        <v>2.75</v>
      </c>
      <c r="D560" s="24">
        <v>2.9</v>
      </c>
      <c r="E560" s="24"/>
      <c r="F560" s="24">
        <v>2.8250000000000002</v>
      </c>
      <c r="G560" s="24">
        <v>0</v>
      </c>
      <c r="H560" s="24">
        <v>13.000000000000014</v>
      </c>
      <c r="I560" s="24">
        <v>251.58562142857147</v>
      </c>
      <c r="J560" s="24"/>
      <c r="K560" s="24">
        <v>5.6</v>
      </c>
      <c r="L560" s="24">
        <v>6.3</v>
      </c>
      <c r="M560" s="24"/>
      <c r="N560" s="24">
        <v>5.9499999999999993</v>
      </c>
      <c r="O560" s="24">
        <v>0</v>
      </c>
      <c r="P560" s="24">
        <v>2.5862068965517153</v>
      </c>
      <c r="Q560" s="24">
        <v>529.88829999999996</v>
      </c>
    </row>
    <row r="561" spans="1:17">
      <c r="A561" s="168">
        <f t="shared" si="6"/>
        <v>43324</v>
      </c>
      <c r="B561" s="31">
        <v>0.89598285714285719</v>
      </c>
      <c r="C561" s="24">
        <v>2.75</v>
      </c>
      <c r="D561" s="24">
        <v>2.9</v>
      </c>
      <c r="E561" s="24"/>
      <c r="F561" s="24">
        <v>2.8250000000000002</v>
      </c>
      <c r="G561" s="24">
        <v>0</v>
      </c>
      <c r="H561" s="24">
        <v>13.000000000000014</v>
      </c>
      <c r="I561" s="24">
        <v>253.11515714285719</v>
      </c>
      <c r="J561" s="24"/>
      <c r="K561" s="24">
        <v>5.6</v>
      </c>
      <c r="L561" s="24">
        <v>6.3</v>
      </c>
      <c r="M561" s="24"/>
      <c r="N561" s="24">
        <v>5.9499999999999993</v>
      </c>
      <c r="O561" s="24">
        <v>0</v>
      </c>
      <c r="P561" s="24">
        <v>2.5862068965517153</v>
      </c>
      <c r="Q561" s="24">
        <v>533.10979999999995</v>
      </c>
    </row>
    <row r="562" spans="1:17">
      <c r="A562" s="168">
        <f t="shared" si="6"/>
        <v>43331</v>
      </c>
      <c r="B562" s="31">
        <v>0.89440428571428576</v>
      </c>
      <c r="C562" s="24">
        <v>2.75</v>
      </c>
      <c r="D562" s="24">
        <v>2.9</v>
      </c>
      <c r="E562" s="24"/>
      <c r="F562" s="24">
        <v>2.8250000000000002</v>
      </c>
      <c r="G562" s="24">
        <v>0</v>
      </c>
      <c r="H562" s="24">
        <v>13.000000000000014</v>
      </c>
      <c r="I562" s="24">
        <v>252.66921071428575</v>
      </c>
      <c r="J562" s="24"/>
      <c r="K562" s="24">
        <v>5.6</v>
      </c>
      <c r="L562" s="24">
        <v>6.3</v>
      </c>
      <c r="M562" s="24"/>
      <c r="N562" s="24">
        <v>5.9499999999999993</v>
      </c>
      <c r="O562" s="24">
        <v>0</v>
      </c>
      <c r="P562" s="24">
        <v>2.5862068965517153</v>
      </c>
      <c r="Q562" s="24">
        <v>532.17054999999993</v>
      </c>
    </row>
    <row r="563" spans="1:17">
      <c r="A563" s="168">
        <f t="shared" si="6"/>
        <v>43338</v>
      </c>
      <c r="B563" s="31">
        <v>0.89857000000000009</v>
      </c>
      <c r="C563" s="24">
        <v>2.75</v>
      </c>
      <c r="D563" s="24">
        <v>2.9</v>
      </c>
      <c r="E563" s="24"/>
      <c r="F563" s="24">
        <v>2.8250000000000002</v>
      </c>
      <c r="G563" s="24">
        <v>0</v>
      </c>
      <c r="H563" s="24">
        <v>13.000000000000014</v>
      </c>
      <c r="I563" s="24">
        <v>253.84602500000005</v>
      </c>
      <c r="J563" s="24"/>
      <c r="K563" s="24">
        <v>5.6</v>
      </c>
      <c r="L563" s="24">
        <v>6.3</v>
      </c>
      <c r="M563" s="24"/>
      <c r="N563" s="24">
        <v>5.9499999999999993</v>
      </c>
      <c r="O563" s="24">
        <v>0</v>
      </c>
      <c r="P563" s="24">
        <v>2.5862068965517153</v>
      </c>
      <c r="Q563" s="24">
        <v>534.64914999999996</v>
      </c>
    </row>
    <row r="564" spans="1:17">
      <c r="A564" s="168">
        <f t="shared" si="6"/>
        <v>43345</v>
      </c>
      <c r="B564" s="31">
        <v>0.90140428571428566</v>
      </c>
      <c r="C564" s="24">
        <v>2.75</v>
      </c>
      <c r="D564" s="24">
        <v>2.9</v>
      </c>
      <c r="E564" s="24"/>
      <c r="F564" s="24">
        <v>2.8250000000000002</v>
      </c>
      <c r="G564" s="24">
        <v>0</v>
      </c>
      <c r="H564" s="24">
        <v>13.000000000000014</v>
      </c>
      <c r="I564" s="24">
        <v>254.64671071428572</v>
      </c>
      <c r="J564" s="24"/>
      <c r="K564" s="24">
        <v>5.6</v>
      </c>
      <c r="L564" s="24">
        <v>6.3</v>
      </c>
      <c r="M564" s="24"/>
      <c r="N564" s="24">
        <v>5.9499999999999993</v>
      </c>
      <c r="O564" s="24">
        <v>0</v>
      </c>
      <c r="P564" s="24">
        <v>2.5862068965517153</v>
      </c>
      <c r="Q564" s="24">
        <v>536.3355499999999</v>
      </c>
    </row>
    <row r="565" spans="1:17">
      <c r="A565" s="168">
        <f t="shared" si="6"/>
        <v>43352</v>
      </c>
      <c r="B565" s="31">
        <v>0.89808285714285729</v>
      </c>
      <c r="C565" s="24">
        <v>2.75</v>
      </c>
      <c r="D565" s="24">
        <v>2.9</v>
      </c>
      <c r="E565" s="24"/>
      <c r="F565" s="24">
        <v>2.8250000000000002</v>
      </c>
      <c r="G565" s="24">
        <v>0</v>
      </c>
      <c r="H565" s="24">
        <v>13.000000000000014</v>
      </c>
      <c r="I565" s="24">
        <v>253.7084071428572</v>
      </c>
      <c r="J565" s="24"/>
      <c r="K565" s="24">
        <v>5.6</v>
      </c>
      <c r="L565" s="24">
        <v>6.3</v>
      </c>
      <c r="M565" s="24"/>
      <c r="N565" s="24">
        <v>5.9499999999999993</v>
      </c>
      <c r="O565" s="24">
        <v>0</v>
      </c>
      <c r="P565" s="24">
        <v>2.5862068965517153</v>
      </c>
      <c r="Q565" s="24">
        <v>534.35930000000008</v>
      </c>
    </row>
    <row r="566" spans="1:17">
      <c r="A566" s="168">
        <f t="shared" si="6"/>
        <v>43359</v>
      </c>
      <c r="B566" s="31">
        <v>0.89166714285714277</v>
      </c>
      <c r="C566" s="24">
        <v>2.75</v>
      </c>
      <c r="D566" s="24">
        <v>2.9</v>
      </c>
      <c r="E566" s="24"/>
      <c r="F566" s="24">
        <v>2.8250000000000002</v>
      </c>
      <c r="G566" s="24">
        <v>0</v>
      </c>
      <c r="H566" s="24">
        <v>13.000000000000014</v>
      </c>
      <c r="I566" s="24">
        <v>251.89596785714286</v>
      </c>
      <c r="J566" s="24"/>
      <c r="K566" s="24">
        <v>5.6</v>
      </c>
      <c r="L566" s="24">
        <v>6.3</v>
      </c>
      <c r="M566" s="24"/>
      <c r="N566" s="24">
        <v>5.9499999999999993</v>
      </c>
      <c r="O566" s="24">
        <v>0</v>
      </c>
      <c r="P566" s="24">
        <v>2.5862068965517153</v>
      </c>
      <c r="Q566" s="24">
        <v>530.54194999999982</v>
      </c>
    </row>
    <row r="567" spans="1:17">
      <c r="A567" s="168">
        <f t="shared" si="6"/>
        <v>43366</v>
      </c>
      <c r="B567" s="31">
        <v>0.89076857142857147</v>
      </c>
      <c r="C567" s="24">
        <v>2.75</v>
      </c>
      <c r="D567" s="24">
        <v>2.9</v>
      </c>
      <c r="E567" s="24"/>
      <c r="F567" s="24">
        <v>2.8250000000000002</v>
      </c>
      <c r="G567" s="24">
        <v>0</v>
      </c>
      <c r="H567" s="24">
        <v>13.000000000000014</v>
      </c>
      <c r="I567" s="24">
        <v>251.64212142857147</v>
      </c>
      <c r="J567" s="24"/>
      <c r="K567" s="24">
        <v>5.6</v>
      </c>
      <c r="L567" s="24">
        <v>6.3</v>
      </c>
      <c r="M567" s="24"/>
      <c r="N567" s="24">
        <v>5.9499999999999993</v>
      </c>
      <c r="O567" s="24">
        <v>0</v>
      </c>
      <c r="P567" s="24">
        <v>2.5862068965517153</v>
      </c>
      <c r="Q567" s="24">
        <v>530.00729999999999</v>
      </c>
    </row>
    <row r="568" spans="1:17">
      <c r="A568" s="168">
        <f t="shared" si="6"/>
        <v>43373</v>
      </c>
      <c r="B568" s="31">
        <v>0.89113714285714274</v>
      </c>
      <c r="C568" s="24">
        <v>2.75</v>
      </c>
      <c r="D568" s="24">
        <v>2.9</v>
      </c>
      <c r="E568" s="24"/>
      <c r="F568" s="24">
        <v>2.8250000000000002</v>
      </c>
      <c r="G568" s="24">
        <v>0</v>
      </c>
      <c r="H568" s="24">
        <v>13.000000000000014</v>
      </c>
      <c r="I568" s="24">
        <v>251.74624285714282</v>
      </c>
      <c r="J568" s="24"/>
      <c r="K568" s="24">
        <v>5.6</v>
      </c>
      <c r="L568" s="24">
        <v>6.3</v>
      </c>
      <c r="M568" s="24"/>
      <c r="N568" s="24">
        <v>5.9499999999999993</v>
      </c>
      <c r="O568" s="24">
        <v>0</v>
      </c>
      <c r="P568" s="24">
        <v>0.84745762711861516</v>
      </c>
      <c r="Q568" s="24">
        <v>530.22659999999985</v>
      </c>
    </row>
    <row r="569" spans="1:17">
      <c r="A569" s="168">
        <f t="shared" si="6"/>
        <v>43380</v>
      </c>
      <c r="B569" s="31">
        <v>0.88665142857142876</v>
      </c>
      <c r="C569" s="24">
        <v>2.75</v>
      </c>
      <c r="D569" s="24">
        <v>2.9</v>
      </c>
      <c r="E569" s="24"/>
      <c r="F569" s="24">
        <v>2.8250000000000002</v>
      </c>
      <c r="G569" s="24">
        <v>0</v>
      </c>
      <c r="H569" s="24">
        <v>13.000000000000014</v>
      </c>
      <c r="I569" s="24">
        <v>250.47902857142864</v>
      </c>
      <c r="J569" s="24"/>
      <c r="K569" s="24">
        <v>5.6</v>
      </c>
      <c r="L569" s="24">
        <v>6.3</v>
      </c>
      <c r="M569" s="24"/>
      <c r="N569" s="24">
        <v>5.9499999999999993</v>
      </c>
      <c r="O569" s="24">
        <v>0</v>
      </c>
      <c r="P569" s="24">
        <v>0.84745762711861516</v>
      </c>
      <c r="Q569" s="24">
        <v>527.55759999999998</v>
      </c>
    </row>
    <row r="570" spans="1:17">
      <c r="A570" s="168">
        <f t="shared" si="6"/>
        <v>43387</v>
      </c>
      <c r="B570" s="31">
        <v>0.877247142857143</v>
      </c>
      <c r="C570" s="24">
        <v>2.75</v>
      </c>
      <c r="D570" s="24">
        <v>2.9</v>
      </c>
      <c r="E570" s="24"/>
      <c r="F570" s="24">
        <v>2.8250000000000002</v>
      </c>
      <c r="G570" s="24">
        <v>0</v>
      </c>
      <c r="H570" s="24">
        <v>0.89285714285716722</v>
      </c>
      <c r="I570" s="24">
        <v>247.82231785714291</v>
      </c>
      <c r="J570" s="24"/>
      <c r="K570" s="24">
        <v>5.6</v>
      </c>
      <c r="L570" s="24">
        <v>6.3</v>
      </c>
      <c r="M570" s="24"/>
      <c r="N570" s="24">
        <v>5.9499999999999993</v>
      </c>
      <c r="O570" s="24">
        <v>0</v>
      </c>
      <c r="P570" s="24">
        <v>0.84745762711861516</v>
      </c>
      <c r="Q570" s="24">
        <v>521.96205000000009</v>
      </c>
    </row>
    <row r="571" spans="1:17">
      <c r="A571" s="168">
        <f t="shared" si="6"/>
        <v>43394</v>
      </c>
      <c r="B571" s="31">
        <v>0.87872285714285714</v>
      </c>
      <c r="C571" s="24">
        <v>2.75</v>
      </c>
      <c r="D571" s="24">
        <v>2.9</v>
      </c>
      <c r="E571" s="24"/>
      <c r="F571" s="24">
        <v>2.8250000000000002</v>
      </c>
      <c r="G571" s="24">
        <v>0</v>
      </c>
      <c r="H571" s="24">
        <v>0.89285714285716722</v>
      </c>
      <c r="I571" s="24">
        <v>248.23920714285714</v>
      </c>
      <c r="J571" s="24"/>
      <c r="K571" s="24">
        <v>5.6</v>
      </c>
      <c r="L571" s="24">
        <v>6.3</v>
      </c>
      <c r="M571" s="24"/>
      <c r="N571" s="24">
        <v>5.9499999999999993</v>
      </c>
      <c r="O571" s="24">
        <v>0</v>
      </c>
      <c r="P571" s="24">
        <v>0.84745762711861516</v>
      </c>
      <c r="Q571" s="24">
        <v>522.84009999999989</v>
      </c>
    </row>
    <row r="572" spans="1:17">
      <c r="A572" s="168">
        <f t="shared" si="6"/>
        <v>43401</v>
      </c>
      <c r="B572" s="31">
        <v>0.88382000000000005</v>
      </c>
      <c r="C572" s="24">
        <v>2.75</v>
      </c>
      <c r="D572" s="24">
        <v>2.9</v>
      </c>
      <c r="E572" s="24"/>
      <c r="F572" s="24">
        <v>2.8250000000000002</v>
      </c>
      <c r="G572" s="24">
        <v>0</v>
      </c>
      <c r="H572" s="24">
        <v>0.89285714285716722</v>
      </c>
      <c r="I572" s="24">
        <v>249.67915000000005</v>
      </c>
      <c r="J572" s="24"/>
      <c r="K572" s="24">
        <v>5.6</v>
      </c>
      <c r="L572" s="24">
        <v>6.3</v>
      </c>
      <c r="M572" s="24"/>
      <c r="N572" s="24">
        <v>5.9499999999999993</v>
      </c>
      <c r="O572" s="24">
        <v>0</v>
      </c>
      <c r="P572" s="24">
        <v>0.84745762711861516</v>
      </c>
      <c r="Q572" s="24">
        <v>525.87289999999996</v>
      </c>
    </row>
    <row r="573" spans="1:17">
      <c r="A573" s="168">
        <f t="shared" si="6"/>
        <v>43408</v>
      </c>
      <c r="B573" s="31">
        <v>0.88486000000000009</v>
      </c>
      <c r="C573" s="24">
        <v>2.75</v>
      </c>
      <c r="D573" s="24">
        <v>2.9</v>
      </c>
      <c r="E573" s="24"/>
      <c r="F573" s="24">
        <v>2.8250000000000002</v>
      </c>
      <c r="G573" s="24">
        <v>0</v>
      </c>
      <c r="H573" s="24">
        <v>0.89285714285716722</v>
      </c>
      <c r="I573" s="24">
        <v>249.97295000000003</v>
      </c>
      <c r="J573" s="24"/>
      <c r="K573" s="24">
        <v>5.6</v>
      </c>
      <c r="L573" s="24">
        <v>6.3</v>
      </c>
      <c r="M573" s="24"/>
      <c r="N573" s="24">
        <v>5.9499999999999993</v>
      </c>
      <c r="O573" s="24">
        <v>0</v>
      </c>
      <c r="P573" s="24">
        <v>0.84745762711861516</v>
      </c>
      <c r="Q573" s="24">
        <v>526.49169999999992</v>
      </c>
    </row>
    <row r="574" spans="1:17">
      <c r="A574" s="168">
        <f t="shared" si="6"/>
        <v>43415</v>
      </c>
      <c r="B574" s="31">
        <v>0.87341428571428581</v>
      </c>
      <c r="C574" s="24">
        <v>2.85</v>
      </c>
      <c r="D574" s="24">
        <v>3</v>
      </c>
      <c r="E574" s="24"/>
      <c r="F574" s="24">
        <v>2.9249999999999998</v>
      </c>
      <c r="G574" s="24">
        <v>3.5398230088495382</v>
      </c>
      <c r="H574" s="24">
        <v>-2.5</v>
      </c>
      <c r="I574" s="24">
        <v>255.47367857142856</v>
      </c>
      <c r="J574" s="24"/>
      <c r="K574" s="24">
        <v>5.6</v>
      </c>
      <c r="L574" s="24">
        <v>6.3</v>
      </c>
      <c r="M574" s="24"/>
      <c r="N574" s="24">
        <v>5.9499999999999993</v>
      </c>
      <c r="O574" s="24">
        <v>0</v>
      </c>
      <c r="P574" s="24">
        <v>0.84745762711861516</v>
      </c>
      <c r="Q574" s="24">
        <v>519.68150000000003</v>
      </c>
    </row>
    <row r="575" spans="1:17">
      <c r="A575" s="168">
        <f t="shared" si="6"/>
        <v>43422</v>
      </c>
      <c r="B575" s="31">
        <v>0.87668428571428569</v>
      </c>
      <c r="C575" s="24">
        <v>2.85</v>
      </c>
      <c r="D575" s="24">
        <v>3</v>
      </c>
      <c r="E575" s="24"/>
      <c r="F575" s="24">
        <v>2.9249999999999998</v>
      </c>
      <c r="G575" s="24">
        <v>0</v>
      </c>
      <c r="H575" s="24">
        <v>-8.5937500000000142</v>
      </c>
      <c r="I575" s="24">
        <v>256.43015357142855</v>
      </c>
      <c r="J575" s="24"/>
      <c r="K575" s="24">
        <v>5.6</v>
      </c>
      <c r="L575" s="24">
        <v>6.3</v>
      </c>
      <c r="M575" s="24"/>
      <c r="N575" s="24">
        <v>5.9499999999999993</v>
      </c>
      <c r="O575" s="24">
        <v>0</v>
      </c>
      <c r="P575" s="24">
        <v>0.84745762711861516</v>
      </c>
      <c r="Q575" s="24">
        <v>521.62714999999992</v>
      </c>
    </row>
    <row r="576" spans="1:17">
      <c r="A576" s="168">
        <f t="shared" si="6"/>
        <v>43429</v>
      </c>
      <c r="B576" s="31">
        <v>0.88715285714285719</v>
      </c>
      <c r="C576" s="24">
        <v>2.85</v>
      </c>
      <c r="D576" s="24">
        <v>3</v>
      </c>
      <c r="E576" s="24"/>
      <c r="F576" s="24">
        <v>2.9249999999999998</v>
      </c>
      <c r="G576" s="24">
        <v>0</v>
      </c>
      <c r="H576" s="24">
        <v>-8.5937500000000142</v>
      </c>
      <c r="I576" s="24">
        <v>259.4922107142857</v>
      </c>
      <c r="J576" s="24"/>
      <c r="K576" s="24">
        <v>5.6</v>
      </c>
      <c r="L576" s="24">
        <v>6.3</v>
      </c>
      <c r="M576" s="24"/>
      <c r="N576" s="24">
        <v>5.9499999999999993</v>
      </c>
      <c r="O576" s="24">
        <v>0</v>
      </c>
      <c r="P576" s="24">
        <v>0.84745762711861516</v>
      </c>
      <c r="Q576" s="24">
        <v>527.85595000000001</v>
      </c>
    </row>
    <row r="577" spans="1:17">
      <c r="A577" s="168">
        <f t="shared" si="6"/>
        <v>43436</v>
      </c>
      <c r="B577" s="31">
        <v>0.88740571428571424</v>
      </c>
      <c r="C577" s="24">
        <v>2.85</v>
      </c>
      <c r="D577" s="24">
        <v>3</v>
      </c>
      <c r="E577" s="24"/>
      <c r="F577" s="24">
        <v>2.9249999999999998</v>
      </c>
      <c r="G577" s="24">
        <v>0</v>
      </c>
      <c r="H577" s="24">
        <v>-8.5937500000000142</v>
      </c>
      <c r="I577" s="24">
        <v>259.56617142857141</v>
      </c>
      <c r="J577" s="24"/>
      <c r="K577" s="24">
        <v>5.6</v>
      </c>
      <c r="L577" s="24">
        <v>6.3</v>
      </c>
      <c r="M577" s="24"/>
      <c r="N577" s="24">
        <v>5.9499999999999993</v>
      </c>
      <c r="O577" s="24">
        <v>0</v>
      </c>
      <c r="P577" s="24">
        <v>0.84745762711861516</v>
      </c>
      <c r="Q577" s="24">
        <v>528.00639999999999</v>
      </c>
    </row>
    <row r="578" spans="1:17">
      <c r="A578" s="168">
        <f t="shared" si="6"/>
        <v>43443</v>
      </c>
      <c r="B578" s="31">
        <v>0.8903728571428573</v>
      </c>
      <c r="C578" s="24">
        <v>2.85</v>
      </c>
      <c r="D578" s="24">
        <v>3</v>
      </c>
      <c r="E578" s="24"/>
      <c r="F578" s="24">
        <v>2.9249999999999998</v>
      </c>
      <c r="G578" s="24">
        <v>0</v>
      </c>
      <c r="H578" s="24">
        <v>-8.5937500000000142</v>
      </c>
      <c r="I578" s="24">
        <v>260.43406071428575</v>
      </c>
      <c r="J578" s="24"/>
      <c r="K578" s="24">
        <v>5.6</v>
      </c>
      <c r="L578" s="24">
        <v>6.3</v>
      </c>
      <c r="M578" s="24"/>
      <c r="N578" s="24">
        <v>5.9499999999999993</v>
      </c>
      <c r="O578" s="24">
        <v>0</v>
      </c>
      <c r="P578" s="24">
        <v>0.84745762711861516</v>
      </c>
      <c r="Q578" s="24">
        <v>529.77184999999997</v>
      </c>
    </row>
    <row r="579" spans="1:17">
      <c r="A579" s="168">
        <f t="shared" ref="A579:A642" si="7">A578+7</f>
        <v>43450</v>
      </c>
      <c r="B579" s="31">
        <v>0.89887285714285703</v>
      </c>
      <c r="C579" s="24">
        <v>2.85</v>
      </c>
      <c r="D579" s="24">
        <v>3</v>
      </c>
      <c r="E579" s="24"/>
      <c r="F579" s="24">
        <v>2.9249999999999998</v>
      </c>
      <c r="G579" s="24">
        <v>0</v>
      </c>
      <c r="H579" s="24">
        <v>-8.5937500000000142</v>
      </c>
      <c r="I579" s="24">
        <v>262.92031071428568</v>
      </c>
      <c r="J579" s="24"/>
      <c r="K579" s="24">
        <v>5.6</v>
      </c>
      <c r="L579" s="24">
        <v>6.3</v>
      </c>
      <c r="M579" s="24"/>
      <c r="N579" s="24">
        <v>5.9499999999999993</v>
      </c>
      <c r="O579" s="24">
        <v>0</v>
      </c>
      <c r="P579" s="24">
        <v>0.84745762711861516</v>
      </c>
      <c r="Q579" s="24">
        <v>534.82934999999986</v>
      </c>
    </row>
    <row r="580" spans="1:17">
      <c r="A580" s="168">
        <f t="shared" si="7"/>
        <v>43457</v>
      </c>
      <c r="B580" s="31">
        <v>0.90074714285714275</v>
      </c>
      <c r="C580" s="24">
        <v>2.85</v>
      </c>
      <c r="D580" s="24">
        <v>3</v>
      </c>
      <c r="E580" s="24"/>
      <c r="F580" s="24">
        <v>2.9249999999999998</v>
      </c>
      <c r="G580" s="24">
        <v>0</v>
      </c>
      <c r="H580" s="24">
        <v>-8.5937500000000142</v>
      </c>
      <c r="I580" s="24">
        <v>263.46853928571426</v>
      </c>
      <c r="J580" s="24"/>
      <c r="K580" s="24">
        <v>5.6</v>
      </c>
      <c r="L580" s="24">
        <v>6.3</v>
      </c>
      <c r="M580" s="24"/>
      <c r="N580" s="24">
        <v>5.9499999999999993</v>
      </c>
      <c r="O580" s="24">
        <v>0</v>
      </c>
      <c r="P580" s="24">
        <v>0.84745762711861516</v>
      </c>
      <c r="Q580" s="24">
        <v>535.94454999999982</v>
      </c>
    </row>
    <row r="581" spans="1:17">
      <c r="A581" s="168">
        <f t="shared" si="7"/>
        <v>43464</v>
      </c>
      <c r="B581" s="31">
        <v>0.90135428571428577</v>
      </c>
      <c r="C581" s="24">
        <v>2.85</v>
      </c>
      <c r="D581" s="24">
        <v>3</v>
      </c>
      <c r="E581" s="24"/>
      <c r="F581" s="24">
        <v>2.9249999999999998</v>
      </c>
      <c r="G581" s="24">
        <v>0</v>
      </c>
      <c r="H581" s="24">
        <v>-8.5937500000000142</v>
      </c>
      <c r="I581" s="24">
        <v>263.64612857142856</v>
      </c>
      <c r="J581" s="24"/>
      <c r="K581" s="24">
        <v>5.6</v>
      </c>
      <c r="L581" s="24">
        <v>6.3</v>
      </c>
      <c r="M581" s="24"/>
      <c r="N581" s="24">
        <v>5.9499999999999993</v>
      </c>
      <c r="O581" s="24">
        <v>0</v>
      </c>
      <c r="P581" s="24">
        <v>0.84745762711861516</v>
      </c>
      <c r="Q581" s="24">
        <v>536.30579999999998</v>
      </c>
    </row>
    <row r="582" spans="1:17">
      <c r="A582" s="168">
        <f t="shared" si="7"/>
        <v>43471</v>
      </c>
      <c r="B582" s="31">
        <v>0.89947428571428567</v>
      </c>
      <c r="C582" s="24">
        <v>2.85</v>
      </c>
      <c r="D582" s="24">
        <v>3</v>
      </c>
      <c r="E582" s="24"/>
      <c r="F582" s="24">
        <v>2.9249999999999998</v>
      </c>
      <c r="G582" s="24">
        <v>0</v>
      </c>
      <c r="H582" s="24">
        <v>-8.5937500000000142</v>
      </c>
      <c r="I582" s="24">
        <v>263.09622857142853</v>
      </c>
      <c r="J582" s="24"/>
      <c r="K582" s="24">
        <v>5.6</v>
      </c>
      <c r="L582" s="24">
        <v>6.3</v>
      </c>
      <c r="M582" s="24"/>
      <c r="N582" s="24">
        <v>5.9499999999999993</v>
      </c>
      <c r="O582" s="24">
        <v>0</v>
      </c>
      <c r="P582" s="24">
        <v>0.84745762711861516</v>
      </c>
      <c r="Q582" s="24">
        <v>535.18719999999996</v>
      </c>
    </row>
    <row r="583" spans="1:17">
      <c r="A583" s="168">
        <f t="shared" si="7"/>
        <v>43478</v>
      </c>
      <c r="B583" s="31">
        <v>0.89973857142857139</v>
      </c>
      <c r="C583" s="24">
        <v>2.85</v>
      </c>
      <c r="D583" s="24">
        <v>3</v>
      </c>
      <c r="E583" s="24"/>
      <c r="F583" s="24">
        <v>2.9249999999999998</v>
      </c>
      <c r="G583" s="24">
        <v>0</v>
      </c>
      <c r="H583" s="24">
        <v>-8.5937500000000142</v>
      </c>
      <c r="I583" s="24">
        <v>263.17353214285714</v>
      </c>
      <c r="J583" s="24"/>
      <c r="K583" s="24">
        <v>5.6</v>
      </c>
      <c r="L583" s="24">
        <v>6.3</v>
      </c>
      <c r="M583" s="24"/>
      <c r="N583" s="24">
        <v>5.9499999999999993</v>
      </c>
      <c r="O583" s="24">
        <v>0</v>
      </c>
      <c r="P583" s="24">
        <v>0.84745762711861516</v>
      </c>
      <c r="Q583" s="24">
        <v>535.34444999999994</v>
      </c>
    </row>
    <row r="584" spans="1:17">
      <c r="A584" s="168">
        <f t="shared" si="7"/>
        <v>43485</v>
      </c>
      <c r="B584" s="31">
        <v>0.88771857142857136</v>
      </c>
      <c r="C584" s="24">
        <v>3.05</v>
      </c>
      <c r="D584" s="24">
        <v>3.2</v>
      </c>
      <c r="E584" s="24"/>
      <c r="F584" s="24">
        <v>3.125</v>
      </c>
      <c r="G584" s="24">
        <v>6.8376068376068417</v>
      </c>
      <c r="H584" s="24">
        <v>-2.34375</v>
      </c>
      <c r="I584" s="24">
        <v>277.41205357142854</v>
      </c>
      <c r="J584" s="24"/>
      <c r="K584" s="24">
        <v>5.6</v>
      </c>
      <c r="L584" s="24">
        <v>6.3</v>
      </c>
      <c r="M584" s="24"/>
      <c r="N584" s="24">
        <v>5.9499999999999993</v>
      </c>
      <c r="O584" s="24">
        <v>0</v>
      </c>
      <c r="P584" s="24">
        <v>0.84745762711861516</v>
      </c>
      <c r="Q584" s="24">
        <v>528.19254999999987</v>
      </c>
    </row>
    <row r="585" spans="1:17">
      <c r="A585" s="168">
        <f t="shared" si="7"/>
        <v>43492</v>
      </c>
      <c r="B585" s="31">
        <v>0.87412285714285709</v>
      </c>
      <c r="C585" s="24">
        <v>3.05</v>
      </c>
      <c r="D585" s="24">
        <v>3.2</v>
      </c>
      <c r="E585" s="24"/>
      <c r="F585" s="24">
        <v>3.125</v>
      </c>
      <c r="G585" s="24">
        <v>0</v>
      </c>
      <c r="H585" s="24">
        <v>-2.34375</v>
      </c>
      <c r="I585" s="24">
        <v>273.16339285714287</v>
      </c>
      <c r="J585" s="24"/>
      <c r="K585" s="24">
        <v>5.6</v>
      </c>
      <c r="L585" s="24">
        <v>6.3</v>
      </c>
      <c r="M585" s="24"/>
      <c r="N585" s="24">
        <v>5.9499999999999993</v>
      </c>
      <c r="O585" s="24">
        <v>0</v>
      </c>
      <c r="P585" s="24">
        <v>0.84745762711861516</v>
      </c>
      <c r="Q585" s="24">
        <v>520.10309999999981</v>
      </c>
    </row>
    <row r="586" spans="1:17">
      <c r="A586" s="168">
        <f t="shared" si="7"/>
        <v>43499</v>
      </c>
      <c r="B586" s="31">
        <v>0.87271142857142847</v>
      </c>
      <c r="C586" s="24">
        <v>3.35</v>
      </c>
      <c r="D586" s="24">
        <v>3.5</v>
      </c>
      <c r="E586" s="24"/>
      <c r="F586" s="24">
        <v>3.4249999999999998</v>
      </c>
      <c r="G586" s="24">
        <v>9.5999999999999801</v>
      </c>
      <c r="H586" s="24">
        <v>7.0312499999999716</v>
      </c>
      <c r="I586" s="24">
        <v>298.90366428571423</v>
      </c>
      <c r="J586" s="24"/>
      <c r="K586" s="24">
        <v>5.6</v>
      </c>
      <c r="L586" s="24">
        <v>6.3</v>
      </c>
      <c r="M586" s="24"/>
      <c r="N586" s="24">
        <v>5.9499999999999993</v>
      </c>
      <c r="O586" s="24">
        <v>0</v>
      </c>
      <c r="P586" s="24">
        <v>0.84745762711861516</v>
      </c>
      <c r="Q586" s="24">
        <v>519.26329999999984</v>
      </c>
    </row>
    <row r="587" spans="1:17">
      <c r="A587" s="168">
        <f t="shared" si="7"/>
        <v>43506</v>
      </c>
      <c r="B587" s="31">
        <v>0.87709857142857139</v>
      </c>
      <c r="C587" s="24">
        <v>3.55</v>
      </c>
      <c r="D587" s="24">
        <v>3.75</v>
      </c>
      <c r="E587" s="24"/>
      <c r="F587" s="24">
        <v>3.65</v>
      </c>
      <c r="G587" s="24">
        <v>6.5693430656934311</v>
      </c>
      <c r="H587" s="24">
        <v>14.0625</v>
      </c>
      <c r="I587" s="24">
        <v>320.14097857142855</v>
      </c>
      <c r="J587" s="24"/>
      <c r="K587" s="24">
        <v>5.6</v>
      </c>
      <c r="L587" s="24">
        <v>6.3</v>
      </c>
      <c r="M587" s="24"/>
      <c r="N587" s="24">
        <v>5.9499999999999993</v>
      </c>
      <c r="O587" s="24">
        <v>0</v>
      </c>
      <c r="P587" s="24">
        <v>0.84745762711861516</v>
      </c>
      <c r="Q587" s="24">
        <v>521.87365</v>
      </c>
    </row>
    <row r="588" spans="1:17">
      <c r="A588" s="168">
        <f t="shared" si="7"/>
        <v>43513</v>
      </c>
      <c r="B588" s="31">
        <v>0.87740571428571434</v>
      </c>
      <c r="C588" s="24">
        <v>3.55</v>
      </c>
      <c r="D588" s="24">
        <v>3.75</v>
      </c>
      <c r="E588" s="24"/>
      <c r="F588" s="24">
        <v>3.65</v>
      </c>
      <c r="G588" s="24">
        <v>0</v>
      </c>
      <c r="H588" s="24">
        <v>14.0625</v>
      </c>
      <c r="I588" s="24">
        <v>320.25308571428576</v>
      </c>
      <c r="J588" s="24"/>
      <c r="K588" s="24">
        <v>5.6</v>
      </c>
      <c r="L588" s="24">
        <v>6.3</v>
      </c>
      <c r="M588" s="24"/>
      <c r="N588" s="24">
        <v>5.9499999999999993</v>
      </c>
      <c r="O588" s="24">
        <v>0</v>
      </c>
      <c r="P588" s="24">
        <v>0.84745762711861516</v>
      </c>
      <c r="Q588" s="24">
        <v>522.05639999999994</v>
      </c>
    </row>
    <row r="589" spans="1:17">
      <c r="A589" s="168">
        <f t="shared" si="7"/>
        <v>43520</v>
      </c>
      <c r="B589" s="31">
        <v>0.87288428571428578</v>
      </c>
      <c r="C589" s="24">
        <v>3.55</v>
      </c>
      <c r="D589" s="24">
        <v>3.75</v>
      </c>
      <c r="E589" s="24"/>
      <c r="F589" s="24">
        <v>3.65</v>
      </c>
      <c r="G589" s="24">
        <v>0</v>
      </c>
      <c r="H589" s="24">
        <v>14.0625</v>
      </c>
      <c r="I589" s="24">
        <v>318.60276428571433</v>
      </c>
      <c r="J589" s="24"/>
      <c r="K589" s="24">
        <v>5.6</v>
      </c>
      <c r="L589" s="24">
        <v>6.3</v>
      </c>
      <c r="M589" s="24"/>
      <c r="N589" s="24">
        <v>5.9499999999999993</v>
      </c>
      <c r="O589" s="24">
        <v>0</v>
      </c>
      <c r="P589" s="24">
        <v>0.84745762711861516</v>
      </c>
      <c r="Q589" s="24">
        <v>519.36615000000006</v>
      </c>
    </row>
    <row r="590" spans="1:17">
      <c r="A590" s="168">
        <f t="shared" si="7"/>
        <v>43527</v>
      </c>
      <c r="B590" s="31">
        <v>0.86202857142857137</v>
      </c>
      <c r="C590" s="24">
        <v>3.4</v>
      </c>
      <c r="D590" s="24">
        <v>3.6</v>
      </c>
      <c r="E590" s="24"/>
      <c r="F590" s="24">
        <v>3.5</v>
      </c>
      <c r="G590" s="24">
        <v>-4.1095890410958873</v>
      </c>
      <c r="H590" s="24">
        <v>9.375</v>
      </c>
      <c r="I590" s="24">
        <v>301.70999999999998</v>
      </c>
      <c r="J590" s="24"/>
      <c r="K590" s="24">
        <v>5.6</v>
      </c>
      <c r="L590" s="24">
        <v>6.3</v>
      </c>
      <c r="M590" s="24"/>
      <c r="N590" s="24">
        <v>5.9499999999999993</v>
      </c>
      <c r="O590" s="24">
        <v>0</v>
      </c>
      <c r="P590" s="24">
        <v>0.84745762711861516</v>
      </c>
      <c r="Q590" s="24">
        <v>512.90699999999993</v>
      </c>
    </row>
    <row r="591" spans="1:17">
      <c r="A591" s="168">
        <f t="shared" si="7"/>
        <v>43534</v>
      </c>
      <c r="B591" s="31">
        <v>0.85965857142857138</v>
      </c>
      <c r="C591" s="24">
        <v>3.4</v>
      </c>
      <c r="D591" s="24">
        <v>3.6</v>
      </c>
      <c r="E591" s="24"/>
      <c r="F591" s="24">
        <v>3.5</v>
      </c>
      <c r="G591" s="24">
        <v>0</v>
      </c>
      <c r="H591" s="24">
        <v>4.4776119402985017</v>
      </c>
      <c r="I591" s="24">
        <v>300.88049999999998</v>
      </c>
      <c r="J591" s="24"/>
      <c r="K591" s="24">
        <v>5.6</v>
      </c>
      <c r="L591" s="24">
        <v>6.3</v>
      </c>
      <c r="M591" s="24"/>
      <c r="N591" s="24">
        <v>5.9499999999999993</v>
      </c>
      <c r="O591" s="24">
        <v>0</v>
      </c>
      <c r="P591" s="24">
        <v>2.5862068965517153</v>
      </c>
      <c r="Q591" s="24">
        <v>511.49684999999988</v>
      </c>
    </row>
    <row r="592" spans="1:17">
      <c r="A592" s="168">
        <f t="shared" si="7"/>
        <v>43541</v>
      </c>
      <c r="B592" s="31">
        <v>0.85746857142857136</v>
      </c>
      <c r="C592" s="24">
        <v>3.4</v>
      </c>
      <c r="D592" s="24">
        <v>3.6</v>
      </c>
      <c r="E592" s="24"/>
      <c r="F592" s="24">
        <v>3.5</v>
      </c>
      <c r="G592" s="24">
        <v>0</v>
      </c>
      <c r="H592" s="24">
        <v>9.375</v>
      </c>
      <c r="I592" s="24">
        <v>300.11399999999998</v>
      </c>
      <c r="J592" s="24"/>
      <c r="K592" s="24">
        <v>5.6</v>
      </c>
      <c r="L592" s="24">
        <v>6.3</v>
      </c>
      <c r="M592" s="24"/>
      <c r="N592" s="24">
        <v>5.9499999999999993</v>
      </c>
      <c r="O592" s="24">
        <v>0</v>
      </c>
      <c r="P592" s="24">
        <v>0.84745762711861516</v>
      </c>
      <c r="Q592" s="24">
        <v>510.1937999999999</v>
      </c>
    </row>
    <row r="593" spans="1:17">
      <c r="A593" s="168">
        <f t="shared" si="7"/>
        <v>43548</v>
      </c>
      <c r="B593" s="31">
        <v>0.85904714285714301</v>
      </c>
      <c r="C593" s="24">
        <v>3.3</v>
      </c>
      <c r="D593" s="24">
        <v>3.5</v>
      </c>
      <c r="E593" s="24"/>
      <c r="F593" s="24">
        <v>3.4</v>
      </c>
      <c r="G593" s="24">
        <v>-2.8571428571428612</v>
      </c>
      <c r="H593" s="24">
        <v>6.25</v>
      </c>
      <c r="I593" s="24">
        <v>292.07602857142859</v>
      </c>
      <c r="J593" s="24"/>
      <c r="K593" s="24">
        <v>5.6</v>
      </c>
      <c r="L593" s="24">
        <v>6.3</v>
      </c>
      <c r="M593" s="24"/>
      <c r="N593" s="24">
        <v>5.9499999999999993</v>
      </c>
      <c r="O593" s="24">
        <v>0</v>
      </c>
      <c r="P593" s="24">
        <v>0.84745762711861516</v>
      </c>
      <c r="Q593" s="24">
        <v>511.13305000000003</v>
      </c>
    </row>
    <row r="594" spans="1:17">
      <c r="A594" s="168">
        <f t="shared" si="7"/>
        <v>43555</v>
      </c>
      <c r="B594" s="31">
        <v>0.85598714285714284</v>
      </c>
      <c r="C594" s="24">
        <v>3.3</v>
      </c>
      <c r="D594" s="24">
        <v>3.5</v>
      </c>
      <c r="E594" s="24"/>
      <c r="F594" s="24">
        <v>3.4</v>
      </c>
      <c r="G594" s="24">
        <v>0</v>
      </c>
      <c r="H594" s="24">
        <v>6.25</v>
      </c>
      <c r="I594" s="24">
        <v>291.03562857142856</v>
      </c>
      <c r="J594" s="24"/>
      <c r="K594" s="24">
        <v>5.6</v>
      </c>
      <c r="L594" s="24">
        <v>6.3</v>
      </c>
      <c r="M594" s="24"/>
      <c r="N594" s="24">
        <v>5.9499999999999993</v>
      </c>
      <c r="O594" s="24">
        <v>0</v>
      </c>
      <c r="P594" s="24">
        <v>0</v>
      </c>
      <c r="Q594" s="24">
        <v>509.31234999999992</v>
      </c>
    </row>
    <row r="595" spans="1:17">
      <c r="A595" s="168">
        <f t="shared" si="7"/>
        <v>43562</v>
      </c>
      <c r="B595" s="31">
        <v>0.85738857142857139</v>
      </c>
      <c r="C595" s="24">
        <v>3.3</v>
      </c>
      <c r="D595" s="24">
        <v>3.5</v>
      </c>
      <c r="E595" s="24"/>
      <c r="F595" s="24">
        <v>3.4</v>
      </c>
      <c r="G595" s="24">
        <v>0</v>
      </c>
      <c r="H595" s="24">
        <v>6.25</v>
      </c>
      <c r="I595" s="24">
        <v>291.51211428571429</v>
      </c>
      <c r="J595" s="24"/>
      <c r="K595" s="24">
        <v>5.6</v>
      </c>
      <c r="L595" s="24">
        <v>6.3</v>
      </c>
      <c r="M595" s="24"/>
      <c r="N595" s="24">
        <v>5.9499999999999993</v>
      </c>
      <c r="O595" s="24">
        <v>0</v>
      </c>
      <c r="P595" s="24">
        <v>0</v>
      </c>
      <c r="Q595" s="24">
        <v>510.14619999999991</v>
      </c>
    </row>
    <row r="596" spans="1:17">
      <c r="A596" s="168">
        <f t="shared" si="7"/>
        <v>43569</v>
      </c>
      <c r="B596" s="31">
        <v>0.86183857142857145</v>
      </c>
      <c r="C596" s="24">
        <v>3.3</v>
      </c>
      <c r="D596" s="24">
        <v>3.5</v>
      </c>
      <c r="E596" s="24"/>
      <c r="F596" s="24">
        <v>3.4</v>
      </c>
      <c r="G596" s="24">
        <v>0</v>
      </c>
      <c r="H596" s="24">
        <v>6.25</v>
      </c>
      <c r="I596" s="24">
        <v>293.02511428571427</v>
      </c>
      <c r="J596" s="24"/>
      <c r="K596" s="24">
        <v>5.6</v>
      </c>
      <c r="L596" s="24">
        <v>6.3</v>
      </c>
      <c r="M596" s="24"/>
      <c r="N596" s="24">
        <v>5.9499999999999993</v>
      </c>
      <c r="O596" s="24">
        <v>0</v>
      </c>
      <c r="P596" s="24">
        <v>0</v>
      </c>
      <c r="Q596" s="24">
        <v>512.79394999999988</v>
      </c>
    </row>
    <row r="597" spans="1:17">
      <c r="A597" s="168">
        <f t="shared" si="7"/>
        <v>43576</v>
      </c>
      <c r="B597" s="31">
        <v>0.86426857142857139</v>
      </c>
      <c r="C597" s="24">
        <v>3.3</v>
      </c>
      <c r="D597" s="24">
        <v>3.5</v>
      </c>
      <c r="E597" s="24"/>
      <c r="F597" s="24">
        <v>3.4</v>
      </c>
      <c r="G597" s="24">
        <v>0</v>
      </c>
      <c r="H597" s="24">
        <v>14.285714285714306</v>
      </c>
      <c r="I597" s="24">
        <v>293.85131428571424</v>
      </c>
      <c r="J597" s="24"/>
      <c r="K597" s="24">
        <v>5.6</v>
      </c>
      <c r="L597" s="24">
        <v>6.3</v>
      </c>
      <c r="M597" s="24"/>
      <c r="N597" s="24">
        <v>5.9499999999999993</v>
      </c>
      <c r="O597" s="24">
        <v>0</v>
      </c>
      <c r="P597" s="24">
        <v>0</v>
      </c>
      <c r="Q597" s="24">
        <v>514.23979999999995</v>
      </c>
    </row>
    <row r="598" spans="1:17">
      <c r="A598" s="168">
        <f t="shared" si="7"/>
        <v>43583</v>
      </c>
      <c r="B598" s="31">
        <v>0.86435714285714305</v>
      </c>
      <c r="C598" s="24">
        <v>3.3</v>
      </c>
      <c r="D598" s="24">
        <v>3.5</v>
      </c>
      <c r="E598" s="24"/>
      <c r="F598" s="24">
        <v>3.4</v>
      </c>
      <c r="G598" s="24">
        <v>0</v>
      </c>
      <c r="H598" s="24">
        <v>14.285714285714306</v>
      </c>
      <c r="I598" s="24">
        <v>293.88142857142861</v>
      </c>
      <c r="J598" s="24"/>
      <c r="K598" s="24">
        <v>5.6</v>
      </c>
      <c r="L598" s="24">
        <v>6.3</v>
      </c>
      <c r="M598" s="24"/>
      <c r="N598" s="24">
        <v>5.9499999999999993</v>
      </c>
      <c r="O598" s="24">
        <v>0</v>
      </c>
      <c r="P598" s="24">
        <v>0</v>
      </c>
      <c r="Q598" s="24">
        <v>514.29250000000013</v>
      </c>
    </row>
    <row r="599" spans="1:17">
      <c r="A599" s="168">
        <f t="shared" si="7"/>
        <v>43590</v>
      </c>
      <c r="B599" s="31">
        <v>0.86096571428571433</v>
      </c>
      <c r="C599" s="24">
        <v>3.1</v>
      </c>
      <c r="D599" s="24">
        <v>3.3</v>
      </c>
      <c r="E599" s="24"/>
      <c r="F599" s="24">
        <v>3.2</v>
      </c>
      <c r="G599" s="24">
        <v>-5.8823529411764639</v>
      </c>
      <c r="H599" s="24">
        <v>11.304347826086953</v>
      </c>
      <c r="I599" s="24">
        <v>275.50902857142859</v>
      </c>
      <c r="J599" s="24"/>
      <c r="K599" s="24">
        <v>5.6</v>
      </c>
      <c r="L599" s="24">
        <v>6.3</v>
      </c>
      <c r="M599" s="24"/>
      <c r="N599" s="24">
        <v>5.9499999999999993</v>
      </c>
      <c r="O599" s="24">
        <v>0</v>
      </c>
      <c r="P599" s="24">
        <v>0</v>
      </c>
      <c r="Q599" s="24">
        <v>512.27459999999996</v>
      </c>
    </row>
    <row r="600" spans="1:17">
      <c r="A600" s="168">
        <f t="shared" si="7"/>
        <v>43597</v>
      </c>
      <c r="B600" s="31">
        <v>0.85944999999999994</v>
      </c>
      <c r="C600" s="24">
        <v>2.8</v>
      </c>
      <c r="D600" s="24">
        <v>2.95</v>
      </c>
      <c r="E600" s="24"/>
      <c r="F600" s="24">
        <v>2.875</v>
      </c>
      <c r="G600" s="24">
        <v>-10.15625</v>
      </c>
      <c r="H600" s="24">
        <v>0</v>
      </c>
      <c r="I600" s="24">
        <v>247.09187499999996</v>
      </c>
      <c r="J600" s="24"/>
      <c r="K600" s="24">
        <v>5.6</v>
      </c>
      <c r="L600" s="24">
        <v>6.3</v>
      </c>
      <c r="M600" s="24"/>
      <c r="N600" s="24">
        <v>5.9499999999999993</v>
      </c>
      <c r="O600" s="24">
        <v>0</v>
      </c>
      <c r="P600" s="24">
        <v>0</v>
      </c>
      <c r="Q600" s="24">
        <v>511.37274999999988</v>
      </c>
    </row>
    <row r="601" spans="1:17">
      <c r="A601" s="168">
        <f t="shared" si="7"/>
        <v>43604</v>
      </c>
      <c r="B601" s="31">
        <v>0.86970857142857128</v>
      </c>
      <c r="C601" s="24">
        <v>2.8</v>
      </c>
      <c r="D601" s="24">
        <v>2.95</v>
      </c>
      <c r="E601" s="24"/>
      <c r="F601" s="24">
        <v>2.875</v>
      </c>
      <c r="G601" s="24">
        <v>0</v>
      </c>
      <c r="H601" s="24">
        <v>0</v>
      </c>
      <c r="I601" s="24">
        <v>250.04121428571423</v>
      </c>
      <c r="J601" s="24"/>
      <c r="K601" s="24">
        <v>5.6</v>
      </c>
      <c r="L601" s="24">
        <v>6.3</v>
      </c>
      <c r="M601" s="24"/>
      <c r="N601" s="24">
        <v>5.9499999999999993</v>
      </c>
      <c r="O601" s="24">
        <v>0</v>
      </c>
      <c r="P601" s="24">
        <v>0</v>
      </c>
      <c r="Q601" s="24">
        <v>517.47659999999985</v>
      </c>
    </row>
    <row r="602" spans="1:17">
      <c r="A602" s="168">
        <f t="shared" si="7"/>
        <v>43611</v>
      </c>
      <c r="B602" s="31">
        <v>0.87977285714285725</v>
      </c>
      <c r="C602" s="24">
        <v>2.8</v>
      </c>
      <c r="D602" s="24">
        <v>2.95</v>
      </c>
      <c r="E602" s="24"/>
      <c r="F602" s="24">
        <v>2.875</v>
      </c>
      <c r="G602" s="24">
        <v>0</v>
      </c>
      <c r="H602" s="24">
        <v>0</v>
      </c>
      <c r="I602" s="24">
        <v>252.93469642857147</v>
      </c>
      <c r="J602" s="24"/>
      <c r="K602" s="24">
        <v>5.6</v>
      </c>
      <c r="L602" s="24">
        <v>6.3</v>
      </c>
      <c r="M602" s="24"/>
      <c r="N602" s="24">
        <v>5.9499999999999993</v>
      </c>
      <c r="O602" s="24">
        <v>0</v>
      </c>
      <c r="P602" s="24">
        <v>0</v>
      </c>
      <c r="Q602" s="24">
        <v>523.46484999999996</v>
      </c>
    </row>
    <row r="603" spans="1:17">
      <c r="A603" s="168">
        <f t="shared" si="7"/>
        <v>43618</v>
      </c>
      <c r="B603" s="31">
        <v>0.88386428571428566</v>
      </c>
      <c r="C603" s="24">
        <v>3</v>
      </c>
      <c r="D603" s="24">
        <v>3.2</v>
      </c>
      <c r="E603" s="24"/>
      <c r="F603" s="24">
        <v>3.1</v>
      </c>
      <c r="G603" s="24">
        <v>7.8260869565217348</v>
      </c>
      <c r="H603" s="24">
        <v>9.7345132743362797</v>
      </c>
      <c r="I603" s="24">
        <v>273.99792857142853</v>
      </c>
      <c r="J603" s="24"/>
      <c r="K603" s="24">
        <v>5.6</v>
      </c>
      <c r="L603" s="24">
        <v>6.3</v>
      </c>
      <c r="M603" s="24"/>
      <c r="N603" s="24">
        <v>5.9499999999999993</v>
      </c>
      <c r="O603" s="24">
        <v>0</v>
      </c>
      <c r="P603" s="24">
        <v>0</v>
      </c>
      <c r="Q603" s="24">
        <v>525.89924999999994</v>
      </c>
    </row>
    <row r="604" spans="1:17">
      <c r="A604" s="168">
        <f t="shared" si="7"/>
        <v>43625</v>
      </c>
      <c r="B604" s="31">
        <v>0.88655428571428574</v>
      </c>
      <c r="C604" s="24">
        <v>3</v>
      </c>
      <c r="D604" s="24">
        <v>3.2</v>
      </c>
      <c r="E604" s="24"/>
      <c r="F604" s="24">
        <v>3.1</v>
      </c>
      <c r="G604" s="24">
        <v>0</v>
      </c>
      <c r="H604" s="24">
        <v>9.7345132743362797</v>
      </c>
      <c r="I604" s="24">
        <v>274.83182857142856</v>
      </c>
      <c r="J604" s="24"/>
      <c r="K604" s="24">
        <v>5.6</v>
      </c>
      <c r="L604" s="24">
        <v>6.3</v>
      </c>
      <c r="M604" s="24"/>
      <c r="N604" s="24">
        <v>5.9499999999999993</v>
      </c>
      <c r="O604" s="24">
        <v>0</v>
      </c>
      <c r="P604" s="24">
        <v>0</v>
      </c>
      <c r="Q604" s="24">
        <v>527.49979999999994</v>
      </c>
    </row>
    <row r="605" spans="1:17">
      <c r="A605" s="168">
        <f t="shared" si="7"/>
        <v>43632</v>
      </c>
      <c r="B605" s="31">
        <v>0.88992428571428572</v>
      </c>
      <c r="C605" s="24">
        <v>3</v>
      </c>
      <c r="D605" s="24">
        <v>3.2</v>
      </c>
      <c r="E605" s="24"/>
      <c r="F605" s="24">
        <v>3.1</v>
      </c>
      <c r="G605" s="24">
        <v>0</v>
      </c>
      <c r="H605" s="24">
        <v>9.7345132743362797</v>
      </c>
      <c r="I605" s="24">
        <v>275.87652857142859</v>
      </c>
      <c r="J605" s="24"/>
      <c r="K605" s="24">
        <v>5.6</v>
      </c>
      <c r="L605" s="24">
        <v>6.3</v>
      </c>
      <c r="M605" s="24"/>
      <c r="N605" s="24">
        <v>5.9499999999999993</v>
      </c>
      <c r="O605" s="24">
        <v>0</v>
      </c>
      <c r="P605" s="24">
        <v>0</v>
      </c>
      <c r="Q605" s="24">
        <v>529.50494999999989</v>
      </c>
    </row>
    <row r="606" spans="1:17">
      <c r="A606" s="168">
        <f t="shared" si="7"/>
        <v>43639</v>
      </c>
      <c r="B606" s="31">
        <v>0.89230571428571415</v>
      </c>
      <c r="C606" s="24">
        <v>3</v>
      </c>
      <c r="D606" s="24">
        <v>3.1</v>
      </c>
      <c r="E606" s="24"/>
      <c r="F606" s="24">
        <v>3.05</v>
      </c>
      <c r="G606" s="24">
        <v>-1.6129032258064626</v>
      </c>
      <c r="H606" s="24">
        <v>7.9646017699114964</v>
      </c>
      <c r="I606" s="24">
        <v>272.1532428571428</v>
      </c>
      <c r="J606" s="24"/>
      <c r="K606" s="24">
        <v>5.6</v>
      </c>
      <c r="L606" s="24">
        <v>6.3</v>
      </c>
      <c r="M606" s="24"/>
      <c r="N606" s="24">
        <v>5.9499999999999993</v>
      </c>
      <c r="O606" s="24">
        <v>0</v>
      </c>
      <c r="P606" s="24">
        <v>0</v>
      </c>
      <c r="Q606" s="24">
        <v>530.92189999999982</v>
      </c>
    </row>
    <row r="607" spans="1:17">
      <c r="A607" s="168">
        <f t="shared" si="7"/>
        <v>43646</v>
      </c>
      <c r="B607" s="31">
        <v>0.89516571428571423</v>
      </c>
      <c r="C607" s="24">
        <v>3</v>
      </c>
      <c r="D607" s="24">
        <v>3.1</v>
      </c>
      <c r="E607" s="24"/>
      <c r="F607" s="24">
        <v>3.05</v>
      </c>
      <c r="G607" s="24">
        <v>0</v>
      </c>
      <c r="H607" s="24">
        <v>7.9646017699114964</v>
      </c>
      <c r="I607" s="24">
        <v>273.0255428571428</v>
      </c>
      <c r="J607" s="24"/>
      <c r="K607" s="24">
        <v>5.6</v>
      </c>
      <c r="L607" s="24">
        <v>6.3</v>
      </c>
      <c r="M607" s="24"/>
      <c r="N607" s="24">
        <v>5.9499999999999993</v>
      </c>
      <c r="O607" s="24">
        <v>0</v>
      </c>
      <c r="P607" s="24">
        <v>0</v>
      </c>
      <c r="Q607" s="24">
        <v>532.6235999999999</v>
      </c>
    </row>
    <row r="608" spans="1:17">
      <c r="A608" s="168">
        <f t="shared" si="7"/>
        <v>43653</v>
      </c>
      <c r="B608" s="31">
        <v>0.89671714285714288</v>
      </c>
      <c r="C608" s="24">
        <v>2.85</v>
      </c>
      <c r="D608" s="24">
        <v>2.95</v>
      </c>
      <c r="E608" s="24"/>
      <c r="F608" s="24">
        <v>2.9000000000000004</v>
      </c>
      <c r="G608" s="24">
        <v>-4.9180327868852345</v>
      </c>
      <c r="H608" s="24">
        <v>2.6548672566371749</v>
      </c>
      <c r="I608" s="24">
        <v>260.04797142857143</v>
      </c>
      <c r="J608" s="24"/>
      <c r="K608" s="24">
        <v>5.6</v>
      </c>
      <c r="L608" s="24">
        <v>6.3</v>
      </c>
      <c r="M608" s="24"/>
      <c r="N608" s="24">
        <v>5.9499999999999993</v>
      </c>
      <c r="O608" s="24">
        <v>0</v>
      </c>
      <c r="P608" s="24">
        <v>0</v>
      </c>
      <c r="Q608" s="24">
        <v>533.54669999999999</v>
      </c>
    </row>
    <row r="609" spans="1:17">
      <c r="A609" s="168">
        <f t="shared" si="7"/>
        <v>43660</v>
      </c>
      <c r="B609" s="31">
        <v>0.89799571428571423</v>
      </c>
      <c r="C609" s="24">
        <v>2.85</v>
      </c>
      <c r="D609" s="24">
        <v>2.95</v>
      </c>
      <c r="E609" s="24"/>
      <c r="F609" s="24">
        <v>2.9000000000000004</v>
      </c>
      <c r="G609" s="24">
        <v>0</v>
      </c>
      <c r="H609" s="24">
        <v>2.6548672566371749</v>
      </c>
      <c r="I609" s="24">
        <v>260.41875714285715</v>
      </c>
      <c r="J609" s="24"/>
      <c r="K609" s="24">
        <v>5.6</v>
      </c>
      <c r="L609" s="24">
        <v>6.3</v>
      </c>
      <c r="M609" s="24"/>
      <c r="N609" s="24">
        <v>5.9499999999999993</v>
      </c>
      <c r="O609" s="24">
        <v>0</v>
      </c>
      <c r="P609" s="24">
        <v>0</v>
      </c>
      <c r="Q609" s="24">
        <v>534.3074499999999</v>
      </c>
    </row>
    <row r="610" spans="1:17">
      <c r="A610" s="168">
        <f t="shared" si="7"/>
        <v>43667</v>
      </c>
      <c r="B610" s="31">
        <v>0.89911999999999992</v>
      </c>
      <c r="C610" s="24">
        <v>2.85</v>
      </c>
      <c r="D610" s="24">
        <v>2.95</v>
      </c>
      <c r="E610" s="24"/>
      <c r="F610" s="24">
        <v>2.9000000000000004</v>
      </c>
      <c r="G610" s="24">
        <v>0</v>
      </c>
      <c r="H610" s="24">
        <v>2.6548672566371749</v>
      </c>
      <c r="I610" s="24">
        <v>260.7448</v>
      </c>
      <c r="J610" s="24"/>
      <c r="K610" s="24">
        <v>5.6</v>
      </c>
      <c r="L610" s="24">
        <v>6.3</v>
      </c>
      <c r="M610" s="24"/>
      <c r="N610" s="24">
        <v>5.9499999999999993</v>
      </c>
      <c r="O610" s="24">
        <v>0</v>
      </c>
      <c r="P610" s="24">
        <v>0</v>
      </c>
      <c r="Q610" s="24">
        <v>534.9763999999999</v>
      </c>
    </row>
    <row r="611" spans="1:17">
      <c r="A611" s="168">
        <f t="shared" si="7"/>
        <v>43674</v>
      </c>
      <c r="B611" s="31">
        <v>0.89543571428571422</v>
      </c>
      <c r="C611" s="24">
        <v>2.85</v>
      </c>
      <c r="D611" s="24">
        <v>2.95</v>
      </c>
      <c r="E611" s="24"/>
      <c r="F611" s="24">
        <v>2.9000000000000004</v>
      </c>
      <c r="G611" s="24">
        <v>0</v>
      </c>
      <c r="H611" s="24">
        <v>2.6548672566371749</v>
      </c>
      <c r="I611" s="24">
        <v>259.67635714285717</v>
      </c>
      <c r="J611" s="24"/>
      <c r="K611" s="24">
        <v>5.6</v>
      </c>
      <c r="L611" s="24">
        <v>6.3</v>
      </c>
      <c r="M611" s="24"/>
      <c r="N611" s="24">
        <v>5.9499999999999993</v>
      </c>
      <c r="O611" s="24">
        <v>0</v>
      </c>
      <c r="P611" s="24">
        <v>0</v>
      </c>
      <c r="Q611" s="24">
        <v>532.78424999999993</v>
      </c>
    </row>
    <row r="612" spans="1:17">
      <c r="A612" s="168">
        <f t="shared" si="7"/>
        <v>43681</v>
      </c>
      <c r="B612" s="31">
        <v>0.91073142857142853</v>
      </c>
      <c r="C612" s="24">
        <v>2.85</v>
      </c>
      <c r="D612" s="24">
        <v>2.95</v>
      </c>
      <c r="E612" s="24"/>
      <c r="F612" s="24">
        <v>2.9000000000000004</v>
      </c>
      <c r="G612" s="24">
        <v>0</v>
      </c>
      <c r="H612" s="24">
        <v>2.6548672566371749</v>
      </c>
      <c r="I612" s="24">
        <v>264.11211428571431</v>
      </c>
      <c r="J612" s="24"/>
      <c r="K612" s="24">
        <v>5.6</v>
      </c>
      <c r="L612" s="24">
        <v>6.3</v>
      </c>
      <c r="M612" s="24"/>
      <c r="N612" s="24">
        <v>5.9499999999999993</v>
      </c>
      <c r="O612" s="24">
        <v>0</v>
      </c>
      <c r="P612" s="24">
        <v>0</v>
      </c>
      <c r="Q612" s="24">
        <v>541.88519999999994</v>
      </c>
    </row>
    <row r="613" spans="1:17">
      <c r="A613" s="168">
        <f t="shared" si="7"/>
        <v>43688</v>
      </c>
      <c r="B613" s="31">
        <v>0.9218900000000001</v>
      </c>
      <c r="C613" s="24">
        <v>2.85</v>
      </c>
      <c r="D613" s="24">
        <v>2.95</v>
      </c>
      <c r="E613" s="24"/>
      <c r="F613" s="24">
        <v>2.9000000000000004</v>
      </c>
      <c r="G613" s="24">
        <v>0</v>
      </c>
      <c r="H613" s="24">
        <v>2.6548672566371749</v>
      </c>
      <c r="I613" s="24">
        <v>267.34810000000004</v>
      </c>
      <c r="J613" s="24"/>
      <c r="K613" s="24">
        <v>5.6</v>
      </c>
      <c r="L613" s="24">
        <v>6.3</v>
      </c>
      <c r="M613" s="24"/>
      <c r="N613" s="24">
        <v>5.9499999999999993</v>
      </c>
      <c r="O613" s="24">
        <v>0</v>
      </c>
      <c r="P613" s="24">
        <v>0</v>
      </c>
      <c r="Q613" s="24">
        <v>548.52454999999998</v>
      </c>
    </row>
    <row r="614" spans="1:17">
      <c r="A614" s="168">
        <f t="shared" si="7"/>
        <v>43695</v>
      </c>
      <c r="B614" s="31">
        <v>0.92123857142857157</v>
      </c>
      <c r="C614" s="24">
        <v>2.85</v>
      </c>
      <c r="D614" s="24">
        <v>2.95</v>
      </c>
      <c r="E614" s="24"/>
      <c r="F614" s="24">
        <v>2.9000000000000004</v>
      </c>
      <c r="G614" s="24">
        <v>0</v>
      </c>
      <c r="H614" s="24">
        <v>2.6548672566371749</v>
      </c>
      <c r="I614" s="24">
        <v>267.1591857142858</v>
      </c>
      <c r="J614" s="24"/>
      <c r="K614" s="24">
        <v>5.6</v>
      </c>
      <c r="L614" s="24">
        <v>6.3</v>
      </c>
      <c r="M614" s="24"/>
      <c r="N614" s="24">
        <v>5.9499999999999993</v>
      </c>
      <c r="O614" s="24">
        <v>0</v>
      </c>
      <c r="P614" s="24">
        <v>0</v>
      </c>
      <c r="Q614" s="24">
        <v>548.13695000000007</v>
      </c>
    </row>
    <row r="615" spans="1:17">
      <c r="A615" s="168">
        <f t="shared" si="7"/>
        <v>43702</v>
      </c>
      <c r="B615" s="31">
        <v>0.91120000000000001</v>
      </c>
      <c r="C615" s="24">
        <v>2.85</v>
      </c>
      <c r="D615" s="24">
        <v>2.95</v>
      </c>
      <c r="E615" s="24"/>
      <c r="F615" s="24">
        <v>2.9000000000000004</v>
      </c>
      <c r="G615" s="24">
        <v>0</v>
      </c>
      <c r="H615" s="24">
        <v>2.6548672566371749</v>
      </c>
      <c r="I615" s="24">
        <v>264.24800000000005</v>
      </c>
      <c r="J615" s="24"/>
      <c r="K615" s="24">
        <v>5.6</v>
      </c>
      <c r="L615" s="24">
        <v>6.3</v>
      </c>
      <c r="M615" s="24"/>
      <c r="N615" s="24">
        <v>5.9499999999999993</v>
      </c>
      <c r="O615" s="24">
        <v>0</v>
      </c>
      <c r="P615" s="24">
        <v>0</v>
      </c>
      <c r="Q615" s="24">
        <v>542.16399999999987</v>
      </c>
    </row>
    <row r="616" spans="1:17">
      <c r="A616" s="168">
        <f t="shared" si="7"/>
        <v>43709</v>
      </c>
      <c r="B616" s="31">
        <v>0.90597142857142843</v>
      </c>
      <c r="C616" s="24">
        <v>2.85</v>
      </c>
      <c r="D616" s="24">
        <v>2.95</v>
      </c>
      <c r="E616" s="24"/>
      <c r="F616" s="24">
        <v>2.9000000000000004</v>
      </c>
      <c r="G616" s="24">
        <v>0</v>
      </c>
      <c r="H616" s="24">
        <v>2.6548672566371749</v>
      </c>
      <c r="I616" s="24">
        <v>262.73171428571425</v>
      </c>
      <c r="J616" s="24"/>
      <c r="K616" s="24">
        <v>5.6</v>
      </c>
      <c r="L616" s="24">
        <v>6.3</v>
      </c>
      <c r="M616" s="24"/>
      <c r="N616" s="24">
        <v>5.9499999999999993</v>
      </c>
      <c r="O616" s="24">
        <v>0</v>
      </c>
      <c r="P616" s="24">
        <v>0</v>
      </c>
      <c r="Q616" s="24">
        <v>539.05299999999988</v>
      </c>
    </row>
    <row r="617" spans="1:17">
      <c r="A617" s="168">
        <f t="shared" si="7"/>
        <v>43716</v>
      </c>
      <c r="B617" s="31">
        <v>0.90196428571428577</v>
      </c>
      <c r="C617" s="24">
        <v>2.85</v>
      </c>
      <c r="D617" s="24">
        <v>2.95</v>
      </c>
      <c r="E617" s="24"/>
      <c r="F617" s="24">
        <v>2.9000000000000004</v>
      </c>
      <c r="G617" s="24">
        <v>0</v>
      </c>
      <c r="H617" s="24">
        <v>2.6548672566371749</v>
      </c>
      <c r="I617" s="24">
        <v>261.56964285714292</v>
      </c>
      <c r="J617" s="24"/>
      <c r="K617" s="24">
        <v>5.6</v>
      </c>
      <c r="L617" s="24">
        <v>6.3</v>
      </c>
      <c r="M617" s="24"/>
      <c r="N617" s="24">
        <v>5.9499999999999993</v>
      </c>
      <c r="O617" s="24">
        <v>0</v>
      </c>
      <c r="P617" s="24">
        <v>0</v>
      </c>
      <c r="Q617" s="24">
        <v>536.66874999999993</v>
      </c>
    </row>
    <row r="618" spans="1:17">
      <c r="A618" s="168">
        <f t="shared" si="7"/>
        <v>43723</v>
      </c>
      <c r="B618" s="31">
        <v>0.89207000000000003</v>
      </c>
      <c r="C618" s="24">
        <v>2.85</v>
      </c>
      <c r="D618" s="24">
        <v>2.95</v>
      </c>
      <c r="E618" s="24"/>
      <c r="F618" s="24">
        <v>2.9000000000000004</v>
      </c>
      <c r="G618" s="24">
        <v>0</v>
      </c>
      <c r="H618" s="24">
        <v>2.6548672566371749</v>
      </c>
      <c r="I618" s="24">
        <v>258.70030000000008</v>
      </c>
      <c r="J618" s="24"/>
      <c r="K618" s="24">
        <v>5.6</v>
      </c>
      <c r="L618" s="24">
        <v>6.3</v>
      </c>
      <c r="M618" s="24"/>
      <c r="N618" s="24">
        <v>5.9499999999999993</v>
      </c>
      <c r="O618" s="24">
        <v>0</v>
      </c>
      <c r="P618" s="24">
        <v>0</v>
      </c>
      <c r="Q618" s="24">
        <v>530.7816499999999</v>
      </c>
    </row>
    <row r="619" spans="1:17">
      <c r="A619" s="168">
        <f t="shared" si="7"/>
        <v>43730</v>
      </c>
      <c r="B619" s="31">
        <v>0.88618714285714273</v>
      </c>
      <c r="C619" s="24">
        <v>2.85</v>
      </c>
      <c r="D619" s="24">
        <v>2.95</v>
      </c>
      <c r="E619" s="24"/>
      <c r="F619" s="24">
        <v>2.9000000000000004</v>
      </c>
      <c r="G619" s="24">
        <v>0</v>
      </c>
      <c r="H619" s="24">
        <v>2.6548672566371749</v>
      </c>
      <c r="I619" s="24">
        <v>256.99427142857144</v>
      </c>
      <c r="J619" s="24"/>
      <c r="K619" s="24">
        <v>5.6</v>
      </c>
      <c r="L619" s="24">
        <v>6.3</v>
      </c>
      <c r="M619" s="24"/>
      <c r="N619" s="24">
        <v>5.9499999999999993</v>
      </c>
      <c r="O619" s="24">
        <v>0</v>
      </c>
      <c r="P619" s="24">
        <v>0</v>
      </c>
      <c r="Q619" s="24">
        <v>527.28134999999986</v>
      </c>
    </row>
    <row r="620" spans="1:17">
      <c r="A620" s="168">
        <f t="shared" si="7"/>
        <v>43737</v>
      </c>
      <c r="B620" s="31">
        <v>0.88493571428571438</v>
      </c>
      <c r="C620" s="24">
        <v>2.85</v>
      </c>
      <c r="D620" s="24">
        <v>2.95</v>
      </c>
      <c r="E620" s="24"/>
      <c r="F620" s="24">
        <v>2.9000000000000004</v>
      </c>
      <c r="G620" s="24">
        <v>0</v>
      </c>
      <c r="H620" s="24">
        <v>2.6548672566371749</v>
      </c>
      <c r="I620" s="24">
        <v>256.63135714285721</v>
      </c>
      <c r="J620" s="24"/>
      <c r="K620" s="24">
        <v>5.6</v>
      </c>
      <c r="L620" s="24">
        <v>6.3</v>
      </c>
      <c r="M620" s="24"/>
      <c r="N620" s="24">
        <v>5.9499999999999993</v>
      </c>
      <c r="O620" s="24">
        <v>0</v>
      </c>
      <c r="P620" s="24">
        <v>0</v>
      </c>
      <c r="Q620" s="24">
        <v>526.53674999999998</v>
      </c>
    </row>
    <row r="621" spans="1:17">
      <c r="A621" s="168">
        <f t="shared" si="7"/>
        <v>43744</v>
      </c>
      <c r="B621" s="31">
        <v>0.88879428571428554</v>
      </c>
      <c r="C621" s="24">
        <v>2.85</v>
      </c>
      <c r="D621" s="24">
        <v>2.95</v>
      </c>
      <c r="E621" s="24"/>
      <c r="F621" s="24">
        <v>2.9000000000000004</v>
      </c>
      <c r="G621" s="24">
        <v>0</v>
      </c>
      <c r="H621" s="24">
        <v>2.6548672566371749</v>
      </c>
      <c r="I621" s="24">
        <v>257.75034285714281</v>
      </c>
      <c r="J621" s="24"/>
      <c r="K621" s="24">
        <v>5.6</v>
      </c>
      <c r="L621" s="24">
        <v>6.3</v>
      </c>
      <c r="M621" s="24"/>
      <c r="N621" s="24">
        <v>5.9499999999999993</v>
      </c>
      <c r="O621" s="24">
        <v>0</v>
      </c>
      <c r="P621" s="24">
        <v>0</v>
      </c>
      <c r="Q621" s="24">
        <v>528.83259999999984</v>
      </c>
    </row>
    <row r="622" spans="1:17">
      <c r="A622" s="168">
        <f t="shared" si="7"/>
        <v>43751</v>
      </c>
      <c r="B622" s="31">
        <v>0.8900514285714286</v>
      </c>
      <c r="C622" s="24">
        <v>2.85</v>
      </c>
      <c r="D622" s="24">
        <v>2.95</v>
      </c>
      <c r="E622" s="24"/>
      <c r="F622" s="24">
        <v>2.9000000000000004</v>
      </c>
      <c r="G622" s="24">
        <v>0</v>
      </c>
      <c r="H622" s="24">
        <v>2.6548672566371749</v>
      </c>
      <c r="I622" s="24">
        <v>258.11491428571435</v>
      </c>
      <c r="J622" s="24"/>
      <c r="K622" s="24">
        <v>5.6</v>
      </c>
      <c r="L622" s="24">
        <v>6.3</v>
      </c>
      <c r="M622" s="24"/>
      <c r="N622" s="24">
        <v>5.9499999999999993</v>
      </c>
      <c r="O622" s="24">
        <v>0</v>
      </c>
      <c r="P622" s="24">
        <v>0</v>
      </c>
      <c r="Q622" s="24">
        <v>529.5806</v>
      </c>
    </row>
    <row r="623" spans="1:17">
      <c r="A623" s="168">
        <f t="shared" si="7"/>
        <v>43758</v>
      </c>
      <c r="B623" s="31">
        <v>0.8697557142857143</v>
      </c>
      <c r="C623" s="24">
        <v>3</v>
      </c>
      <c r="D623" s="24">
        <v>3.1</v>
      </c>
      <c r="E623" s="24"/>
      <c r="F623" s="24">
        <v>3.05</v>
      </c>
      <c r="G623" s="24">
        <v>5.1724137931034306</v>
      </c>
      <c r="H623" s="24">
        <v>7.9646017699114964</v>
      </c>
      <c r="I623" s="24">
        <v>265.27549285714286</v>
      </c>
      <c r="J623" s="24"/>
      <c r="K623" s="24">
        <v>5.6</v>
      </c>
      <c r="L623" s="24">
        <v>6.3</v>
      </c>
      <c r="M623" s="24"/>
      <c r="N623" s="24">
        <v>5.9499999999999993</v>
      </c>
      <c r="O623" s="24">
        <v>0</v>
      </c>
      <c r="P623" s="24">
        <v>0</v>
      </c>
      <c r="Q623" s="24">
        <v>517.50464999999997</v>
      </c>
    </row>
    <row r="624" spans="1:17">
      <c r="A624" s="168">
        <f t="shared" si="7"/>
        <v>43765</v>
      </c>
      <c r="B624" s="31">
        <v>0.86330285714285704</v>
      </c>
      <c r="C624" s="24">
        <v>3.1</v>
      </c>
      <c r="D624" s="24">
        <v>3.2</v>
      </c>
      <c r="E624" s="24"/>
      <c r="F624" s="24">
        <v>3.1500000000000004</v>
      </c>
      <c r="G624" s="24">
        <v>3.2786885245901942</v>
      </c>
      <c r="H624" s="24">
        <v>11.504424778761063</v>
      </c>
      <c r="I624" s="24">
        <v>271.94040000000001</v>
      </c>
      <c r="J624" s="24"/>
      <c r="K624" s="24">
        <v>5.6</v>
      </c>
      <c r="L624" s="24">
        <v>6.3</v>
      </c>
      <c r="M624" s="24"/>
      <c r="N624" s="24">
        <v>5.9499999999999993</v>
      </c>
      <c r="O624" s="24">
        <v>0</v>
      </c>
      <c r="P624" s="24">
        <v>0</v>
      </c>
      <c r="Q624" s="24">
        <v>513.66519999999991</v>
      </c>
    </row>
    <row r="625" spans="1:17">
      <c r="A625" s="168">
        <f t="shared" si="7"/>
        <v>43772</v>
      </c>
      <c r="B625" s="31">
        <v>0.86228285714285724</v>
      </c>
      <c r="C625" s="24">
        <v>3.1</v>
      </c>
      <c r="D625" s="24">
        <v>3.2</v>
      </c>
      <c r="E625" s="24"/>
      <c r="F625" s="24">
        <v>3.1500000000000004</v>
      </c>
      <c r="G625" s="24">
        <v>0</v>
      </c>
      <c r="H625" s="24">
        <v>11.504424778761063</v>
      </c>
      <c r="I625" s="24">
        <v>271.61910000000006</v>
      </c>
      <c r="J625" s="24"/>
      <c r="K625" s="24">
        <v>5.6</v>
      </c>
      <c r="L625" s="24">
        <v>6.3</v>
      </c>
      <c r="M625" s="24"/>
      <c r="N625" s="24">
        <v>5.9499999999999993</v>
      </c>
      <c r="O625" s="24">
        <v>0</v>
      </c>
      <c r="P625" s="24">
        <v>0</v>
      </c>
      <c r="Q625" s="24">
        <v>513.05829999999992</v>
      </c>
    </row>
    <row r="626" spans="1:17">
      <c r="A626" s="168">
        <f t="shared" si="7"/>
        <v>43779</v>
      </c>
      <c r="B626" s="31">
        <v>0.86182857142857139</v>
      </c>
      <c r="C626" s="24">
        <v>3.2</v>
      </c>
      <c r="D626" s="24">
        <v>3.3</v>
      </c>
      <c r="E626" s="24"/>
      <c r="F626" s="24">
        <v>3.25</v>
      </c>
      <c r="G626" s="24">
        <v>3.1746031746031633</v>
      </c>
      <c r="H626" s="24">
        <v>11.111111111111114</v>
      </c>
      <c r="I626" s="24">
        <v>280.09428571428572</v>
      </c>
      <c r="J626" s="24"/>
      <c r="K626" s="24">
        <v>5.6</v>
      </c>
      <c r="L626" s="24">
        <v>6.3</v>
      </c>
      <c r="M626" s="24"/>
      <c r="N626" s="24">
        <v>5.9499999999999993</v>
      </c>
      <c r="O626" s="24">
        <v>0</v>
      </c>
      <c r="P626" s="24">
        <v>0</v>
      </c>
      <c r="Q626" s="24">
        <v>512.7879999999999</v>
      </c>
    </row>
    <row r="627" spans="1:17">
      <c r="A627" s="168">
        <f t="shared" si="7"/>
        <v>43786</v>
      </c>
      <c r="B627" s="31">
        <v>0.8577771428571429</v>
      </c>
      <c r="C627" s="24">
        <v>3.3</v>
      </c>
      <c r="D627" s="24">
        <v>3.4</v>
      </c>
      <c r="E627" s="24"/>
      <c r="F627" s="24">
        <v>3.3499999999999996</v>
      </c>
      <c r="G627" s="24">
        <v>3.076923076923066</v>
      </c>
      <c r="H627" s="24">
        <v>14.529914529914521</v>
      </c>
      <c r="I627" s="24">
        <v>287.35534285714283</v>
      </c>
      <c r="J627" s="24"/>
      <c r="K627" s="24">
        <v>5.5</v>
      </c>
      <c r="L627" s="24">
        <v>6.2</v>
      </c>
      <c r="M627" s="24"/>
      <c r="N627" s="24">
        <v>5.85</v>
      </c>
      <c r="O627" s="24">
        <v>-1.6806722689075571</v>
      </c>
      <c r="P627" s="24">
        <v>-1.6806722689075571</v>
      </c>
      <c r="Q627" s="24">
        <v>501.79962857142863</v>
      </c>
    </row>
    <row r="628" spans="1:17">
      <c r="A628" s="168">
        <f t="shared" si="7"/>
        <v>43793</v>
      </c>
      <c r="B628" s="31">
        <v>0.85683714285714274</v>
      </c>
      <c r="C628" s="24">
        <v>3.4</v>
      </c>
      <c r="D628" s="24">
        <v>3.5</v>
      </c>
      <c r="E628" s="24"/>
      <c r="F628" s="24">
        <v>3.45</v>
      </c>
      <c r="G628" s="24">
        <v>2.985074626865682</v>
      </c>
      <c r="H628" s="24">
        <v>17.948717948717956</v>
      </c>
      <c r="I628" s="24">
        <v>295.60881428571429</v>
      </c>
      <c r="J628" s="24"/>
      <c r="K628" s="24">
        <v>5.5</v>
      </c>
      <c r="L628" s="24">
        <v>6.2</v>
      </c>
      <c r="M628" s="24"/>
      <c r="N628" s="24">
        <v>5.85</v>
      </c>
      <c r="O628" s="24">
        <v>0</v>
      </c>
      <c r="P628" s="24">
        <v>-1.6806722689075571</v>
      </c>
      <c r="Q628" s="24">
        <v>501.24972857142848</v>
      </c>
    </row>
    <row r="629" spans="1:17">
      <c r="A629" s="168">
        <f t="shared" si="7"/>
        <v>43800</v>
      </c>
      <c r="B629" s="31">
        <v>0.8546999999999999</v>
      </c>
      <c r="C629" s="24">
        <v>3.4</v>
      </c>
      <c r="D629" s="24">
        <v>3.5</v>
      </c>
      <c r="E629" s="24"/>
      <c r="F629" s="24">
        <v>3.45</v>
      </c>
      <c r="G629" s="24">
        <v>0</v>
      </c>
      <c r="H629" s="24">
        <v>17.948717948717956</v>
      </c>
      <c r="I629" s="24">
        <v>294.87149999999997</v>
      </c>
      <c r="J629" s="24"/>
      <c r="K629" s="24">
        <v>5.5</v>
      </c>
      <c r="L629" s="24">
        <v>6.2</v>
      </c>
      <c r="M629" s="24"/>
      <c r="N629" s="24">
        <v>5.85</v>
      </c>
      <c r="O629" s="24">
        <v>0</v>
      </c>
      <c r="P629" s="24">
        <v>-1.6806722689075571</v>
      </c>
      <c r="Q629" s="24">
        <v>499.99949999999995</v>
      </c>
    </row>
    <row r="630" spans="1:17">
      <c r="A630" s="168">
        <f t="shared" si="7"/>
        <v>43807</v>
      </c>
      <c r="B630" s="31">
        <v>0.8480414285714285</v>
      </c>
      <c r="C630" s="24">
        <v>3.6</v>
      </c>
      <c r="D630" s="24">
        <v>3.7</v>
      </c>
      <c r="E630" s="24"/>
      <c r="F630" s="24">
        <v>3.6500000000000004</v>
      </c>
      <c r="G630" s="24">
        <v>5.7971014492753596</v>
      </c>
      <c r="H630" s="24">
        <v>24.786324786324812</v>
      </c>
      <c r="I630" s="24">
        <v>309.53512142857147</v>
      </c>
      <c r="J630" s="24"/>
      <c r="K630" s="24">
        <v>5.4</v>
      </c>
      <c r="L630" s="24">
        <v>6.1</v>
      </c>
      <c r="M630" s="24"/>
      <c r="N630" s="24">
        <v>5.75</v>
      </c>
      <c r="O630" s="24">
        <v>-1.7094017094017033</v>
      </c>
      <c r="P630" s="24">
        <v>-3.3613445378151141</v>
      </c>
      <c r="Q630" s="24">
        <v>487.62382142857132</v>
      </c>
    </row>
    <row r="631" spans="1:17">
      <c r="A631" s="168">
        <f t="shared" si="7"/>
        <v>43814</v>
      </c>
      <c r="B631" s="31">
        <v>0.8407742857142857</v>
      </c>
      <c r="C631" s="24">
        <v>3.6</v>
      </c>
      <c r="D631" s="24">
        <v>3.7</v>
      </c>
      <c r="E631" s="24"/>
      <c r="F631" s="24">
        <v>3.6500000000000004</v>
      </c>
      <c r="G631" s="24">
        <v>0</v>
      </c>
      <c r="H631" s="24">
        <v>24.786324786324812</v>
      </c>
      <c r="I631" s="24">
        <v>306.88261428571428</v>
      </c>
      <c r="J631" s="24"/>
      <c r="K631" s="24">
        <v>5.4</v>
      </c>
      <c r="L631" s="24">
        <v>6.1</v>
      </c>
      <c r="M631" s="24"/>
      <c r="N631" s="24">
        <v>5.75</v>
      </c>
      <c r="O631" s="24">
        <v>0</v>
      </c>
      <c r="P631" s="24">
        <v>-3.3613445378151141</v>
      </c>
      <c r="Q631" s="24">
        <v>483.44521428571426</v>
      </c>
    </row>
    <row r="632" spans="1:17">
      <c r="A632" s="168">
        <f t="shared" si="7"/>
        <v>43821</v>
      </c>
      <c r="B632" s="31">
        <v>0.84580714285714287</v>
      </c>
      <c r="C632" s="24">
        <v>3.6</v>
      </c>
      <c r="D632" s="24">
        <v>3.7</v>
      </c>
      <c r="E632" s="24"/>
      <c r="F632" s="24">
        <v>3.6500000000000004</v>
      </c>
      <c r="G632" s="24">
        <v>0</v>
      </c>
      <c r="H632" s="24">
        <v>24.786324786324812</v>
      </c>
      <c r="I632" s="24">
        <v>308.71960714285717</v>
      </c>
      <c r="J632" s="24"/>
      <c r="K632" s="24">
        <v>5.4</v>
      </c>
      <c r="L632" s="24">
        <v>6.1</v>
      </c>
      <c r="M632" s="24"/>
      <c r="N632" s="24">
        <v>5.75</v>
      </c>
      <c r="O632" s="24">
        <v>0</v>
      </c>
      <c r="P632" s="24">
        <v>-3.3613445378151141</v>
      </c>
      <c r="Q632" s="24">
        <v>486.33910714285713</v>
      </c>
    </row>
    <row r="633" spans="1:17">
      <c r="A633" s="168">
        <f t="shared" si="7"/>
        <v>43828</v>
      </c>
      <c r="B633" s="31">
        <v>0.85385714285714287</v>
      </c>
      <c r="C633" s="24">
        <v>3.6</v>
      </c>
      <c r="D633" s="24">
        <v>3.7</v>
      </c>
      <c r="E633" s="24"/>
      <c r="F633" s="24">
        <v>3.6500000000000004</v>
      </c>
      <c r="G633" s="24">
        <v>0</v>
      </c>
      <c r="H633" s="24">
        <v>24.786324786324812</v>
      </c>
      <c r="I633" s="24">
        <v>311.65785714285715</v>
      </c>
      <c r="J633" s="24"/>
      <c r="K633" s="24">
        <v>5.4</v>
      </c>
      <c r="L633" s="24">
        <v>6.1</v>
      </c>
      <c r="M633" s="24"/>
      <c r="N633" s="24">
        <v>5.75</v>
      </c>
      <c r="O633" s="24">
        <v>0</v>
      </c>
      <c r="P633" s="24">
        <v>-3.3613445378151141</v>
      </c>
      <c r="Q633" s="24">
        <v>490.96785714285716</v>
      </c>
    </row>
    <row r="634" spans="1:17">
      <c r="A634" s="168">
        <f t="shared" si="7"/>
        <v>43835</v>
      </c>
      <c r="B634" s="31">
        <v>0.85079428571428561</v>
      </c>
      <c r="C634" s="24">
        <v>3.6</v>
      </c>
      <c r="D634" s="24">
        <v>3.7</v>
      </c>
      <c r="E634" s="24"/>
      <c r="F634" s="24">
        <v>3.6500000000000004</v>
      </c>
      <c r="G634" s="24">
        <v>0</v>
      </c>
      <c r="H634" s="24">
        <v>24.786324786324812</v>
      </c>
      <c r="I634" s="24">
        <v>310.5399142857143</v>
      </c>
      <c r="J634" s="24"/>
      <c r="K634" s="24">
        <v>5.4</v>
      </c>
      <c r="L634" s="24">
        <v>6.1</v>
      </c>
      <c r="M634" s="24"/>
      <c r="N634" s="24">
        <v>5.75</v>
      </c>
      <c r="O634" s="24">
        <v>0</v>
      </c>
      <c r="P634" s="24">
        <v>-3.3613445378151141</v>
      </c>
      <c r="Q634" s="24">
        <v>489.20671428571421</v>
      </c>
    </row>
    <row r="635" spans="1:17">
      <c r="A635" s="168">
        <f t="shared" si="7"/>
        <v>43842</v>
      </c>
      <c r="B635" s="31">
        <v>0.85040857142857129</v>
      </c>
      <c r="C635" s="24">
        <v>3.6</v>
      </c>
      <c r="D635" s="24">
        <v>3.7</v>
      </c>
      <c r="E635" s="24"/>
      <c r="F635" s="24">
        <v>3.6500000000000004</v>
      </c>
      <c r="G635" s="24">
        <v>0</v>
      </c>
      <c r="H635" s="24">
        <v>24.786324786324812</v>
      </c>
      <c r="I635" s="24">
        <v>310.39912857142855</v>
      </c>
      <c r="J635" s="24"/>
      <c r="K635" s="24">
        <v>5.4</v>
      </c>
      <c r="L635" s="24">
        <v>6.1</v>
      </c>
      <c r="M635" s="24"/>
      <c r="N635" s="24">
        <v>5.75</v>
      </c>
      <c r="O635" s="24">
        <v>0</v>
      </c>
      <c r="P635" s="24">
        <v>-3.3613445378151141</v>
      </c>
      <c r="Q635" s="24">
        <v>488.9849285714285</v>
      </c>
    </row>
    <row r="636" spans="1:17">
      <c r="A636" s="168">
        <f t="shared" si="7"/>
        <v>43849</v>
      </c>
      <c r="B636" s="31">
        <v>0.85364428571428574</v>
      </c>
      <c r="C636" s="24">
        <v>3.6</v>
      </c>
      <c r="D636" s="24">
        <v>3.7</v>
      </c>
      <c r="E636" s="24"/>
      <c r="F636" s="24">
        <v>3.6500000000000004</v>
      </c>
      <c r="G636" s="24">
        <v>0</v>
      </c>
      <c r="H636" s="24">
        <v>16.800000000000011</v>
      </c>
      <c r="I636" s="24">
        <v>311.58016428571432</v>
      </c>
      <c r="J636" s="24"/>
      <c r="K636" s="24">
        <v>5.4</v>
      </c>
      <c r="L636" s="24">
        <v>6.1</v>
      </c>
      <c r="M636" s="24"/>
      <c r="N636" s="24">
        <v>5.75</v>
      </c>
      <c r="O636" s="24">
        <v>0</v>
      </c>
      <c r="P636" s="24">
        <v>-3.3613445378151141</v>
      </c>
      <c r="Q636" s="24">
        <v>490.84546428571434</v>
      </c>
    </row>
    <row r="637" spans="1:17">
      <c r="A637" s="168">
        <f t="shared" si="7"/>
        <v>43856</v>
      </c>
      <c r="B637" s="31">
        <v>0.84711285714285722</v>
      </c>
      <c r="C637" s="24">
        <v>3.6</v>
      </c>
      <c r="D637" s="24">
        <v>3.7</v>
      </c>
      <c r="E637" s="24"/>
      <c r="F637" s="24">
        <v>3.6500000000000004</v>
      </c>
      <c r="G637" s="24">
        <v>0</v>
      </c>
      <c r="H637" s="24">
        <v>16.800000000000011</v>
      </c>
      <c r="I637" s="24">
        <v>309.19619285714293</v>
      </c>
      <c r="J637" s="24"/>
      <c r="K637" s="24">
        <v>5.4</v>
      </c>
      <c r="L637" s="24">
        <v>6.1</v>
      </c>
      <c r="M637" s="24"/>
      <c r="N637" s="24">
        <v>5.75</v>
      </c>
      <c r="O637" s="24">
        <v>0</v>
      </c>
      <c r="P637" s="24">
        <v>-3.3613445378151141</v>
      </c>
      <c r="Q637" s="24">
        <v>487.0898928571429</v>
      </c>
    </row>
    <row r="638" spans="1:17">
      <c r="A638" s="168">
        <f t="shared" si="7"/>
        <v>43863</v>
      </c>
      <c r="B638" s="31">
        <v>0.8434100000000001</v>
      </c>
      <c r="C638" s="24">
        <v>3.6</v>
      </c>
      <c r="D638" s="24">
        <v>3.7</v>
      </c>
      <c r="E638" s="24"/>
      <c r="F638" s="24">
        <v>3.6500000000000004</v>
      </c>
      <c r="G638" s="24">
        <v>0</v>
      </c>
      <c r="H638" s="24">
        <v>6.5693430656934595</v>
      </c>
      <c r="I638" s="24">
        <v>307.84465000000006</v>
      </c>
      <c r="J638" s="24"/>
      <c r="K638" s="24">
        <v>5.4</v>
      </c>
      <c r="L638" s="24">
        <v>6.1</v>
      </c>
      <c r="M638" s="24"/>
      <c r="N638" s="24">
        <v>5.75</v>
      </c>
      <c r="O638" s="24">
        <v>0</v>
      </c>
      <c r="P638" s="24">
        <v>-3.3613445378151141</v>
      </c>
      <c r="Q638" s="24">
        <v>484.96075000000002</v>
      </c>
    </row>
    <row r="639" spans="1:17">
      <c r="A639" s="168">
        <f t="shared" si="7"/>
        <v>43870</v>
      </c>
      <c r="B639" s="31">
        <v>0.84649857142857143</v>
      </c>
      <c r="C639" s="24">
        <v>3.6</v>
      </c>
      <c r="D639" s="24">
        <v>3.7</v>
      </c>
      <c r="E639" s="24"/>
      <c r="F639" s="24">
        <v>3.6500000000000004</v>
      </c>
      <c r="G639" s="24">
        <v>0</v>
      </c>
      <c r="H639" s="24">
        <v>0</v>
      </c>
      <c r="I639" s="24">
        <v>308.97197857142862</v>
      </c>
      <c r="J639" s="24"/>
      <c r="K639" s="24">
        <v>5.4</v>
      </c>
      <c r="L639" s="24">
        <v>6.1</v>
      </c>
      <c r="M639" s="24"/>
      <c r="N639" s="24">
        <v>5.75</v>
      </c>
      <c r="O639" s="24">
        <v>0</v>
      </c>
      <c r="P639" s="24">
        <v>-3.3613445378151141</v>
      </c>
      <c r="Q639" s="24">
        <v>486.73667857142863</v>
      </c>
    </row>
    <row r="640" spans="1:17">
      <c r="A640" s="168">
        <f t="shared" si="7"/>
        <v>43877</v>
      </c>
      <c r="B640" s="31">
        <v>0.83931714285714309</v>
      </c>
      <c r="C640" s="24">
        <v>3.6</v>
      </c>
      <c r="D640" s="24">
        <v>3.7</v>
      </c>
      <c r="E640" s="24"/>
      <c r="F640" s="24">
        <v>3.6500000000000004</v>
      </c>
      <c r="G640" s="24">
        <v>0</v>
      </c>
      <c r="H640" s="24">
        <v>0</v>
      </c>
      <c r="I640" s="24">
        <v>306.35075714285722</v>
      </c>
      <c r="J640" s="24"/>
      <c r="K640" s="24">
        <v>5.4</v>
      </c>
      <c r="L640" s="24">
        <v>6.1</v>
      </c>
      <c r="M640" s="24"/>
      <c r="N640" s="24">
        <v>5.75</v>
      </c>
      <c r="O640" s="24">
        <v>0</v>
      </c>
      <c r="P640" s="24">
        <v>-3.3613445378151141</v>
      </c>
      <c r="Q640" s="24">
        <v>482.60735714285727</v>
      </c>
    </row>
    <row r="641" spans="1:17">
      <c r="A641" s="168">
        <f t="shared" si="7"/>
        <v>43884</v>
      </c>
      <c r="B641" s="31">
        <v>0.83348428571428557</v>
      </c>
      <c r="C641" s="24">
        <v>3.5</v>
      </c>
      <c r="D641" s="24">
        <v>3.6</v>
      </c>
      <c r="E641" s="24"/>
      <c r="F641" s="24">
        <v>3.55</v>
      </c>
      <c r="G641" s="24">
        <v>-2.7397260273972677</v>
      </c>
      <c r="H641" s="24">
        <v>-2.7397260273972535</v>
      </c>
      <c r="I641" s="24">
        <v>295.88692142857138</v>
      </c>
      <c r="J641" s="24"/>
      <c r="K641" s="24">
        <v>5.4</v>
      </c>
      <c r="L641" s="24">
        <v>6.1</v>
      </c>
      <c r="M641" s="24"/>
      <c r="N641" s="24">
        <v>5.75</v>
      </c>
      <c r="O641" s="24">
        <v>0</v>
      </c>
      <c r="P641" s="24">
        <v>-3.3613445378151141</v>
      </c>
      <c r="Q641" s="24">
        <v>479.25346428571413</v>
      </c>
    </row>
    <row r="642" spans="1:17">
      <c r="A642" s="168">
        <f t="shared" si="7"/>
        <v>43891</v>
      </c>
      <c r="B642" s="31">
        <v>0.84392571428571439</v>
      </c>
      <c r="C642" s="24">
        <v>3.5</v>
      </c>
      <c r="D642" s="24">
        <v>3.6</v>
      </c>
      <c r="E642" s="24"/>
      <c r="F642" s="24">
        <v>3.55</v>
      </c>
      <c r="G642" s="24">
        <v>0</v>
      </c>
      <c r="H642" s="24">
        <v>1.4285714285714164</v>
      </c>
      <c r="I642" s="24">
        <v>299.59362857142861</v>
      </c>
      <c r="J642" s="24"/>
      <c r="K642" s="24">
        <v>5.4</v>
      </c>
      <c r="L642" s="24">
        <v>6.1</v>
      </c>
      <c r="M642" s="24"/>
      <c r="N642" s="24">
        <v>5.75</v>
      </c>
      <c r="O642" s="24">
        <v>0</v>
      </c>
      <c r="P642" s="24">
        <v>-3.3613445378151141</v>
      </c>
      <c r="Q642" s="24">
        <v>485.25728571428573</v>
      </c>
    </row>
    <row r="643" spans="1:17">
      <c r="A643" s="168">
        <f t="shared" ref="A643:A706" si="8">A642+7</f>
        <v>43898</v>
      </c>
      <c r="B643" s="31">
        <v>0.86755428571428561</v>
      </c>
      <c r="C643" s="24">
        <v>3.5</v>
      </c>
      <c r="D643" s="24">
        <v>3.6</v>
      </c>
      <c r="E643" s="24"/>
      <c r="F643" s="24">
        <v>3.55</v>
      </c>
      <c r="G643" s="24">
        <v>0</v>
      </c>
      <c r="H643" s="24">
        <v>1.4285714285714164</v>
      </c>
      <c r="I643" s="24">
        <v>307.98177142857139</v>
      </c>
      <c r="J643" s="24"/>
      <c r="K643" s="24">
        <v>5.4</v>
      </c>
      <c r="L643" s="24">
        <v>6.1</v>
      </c>
      <c r="M643" s="24"/>
      <c r="N643" s="24">
        <v>5.75</v>
      </c>
      <c r="O643" s="24">
        <v>0</v>
      </c>
      <c r="P643" s="24">
        <v>-3.3613445378151141</v>
      </c>
      <c r="Q643" s="24">
        <v>498.84371428571421</v>
      </c>
    </row>
    <row r="644" spans="1:17">
      <c r="A644" s="168">
        <f t="shared" si="8"/>
        <v>43905</v>
      </c>
      <c r="B644" s="31">
        <v>0.88055142857142854</v>
      </c>
      <c r="C644" s="24">
        <v>3.5</v>
      </c>
      <c r="D644" s="24">
        <v>3.6</v>
      </c>
      <c r="E644" s="24"/>
      <c r="F644" s="24">
        <v>3.55</v>
      </c>
      <c r="G644" s="24">
        <v>0</v>
      </c>
      <c r="H644" s="24">
        <v>1.4285714285714164</v>
      </c>
      <c r="I644" s="24">
        <v>312.59575714285711</v>
      </c>
      <c r="J644" s="24"/>
      <c r="K644" s="24">
        <v>5.4</v>
      </c>
      <c r="L644" s="24">
        <v>6.1</v>
      </c>
      <c r="M644" s="24"/>
      <c r="N644" s="24">
        <v>5.75</v>
      </c>
      <c r="O644" s="24">
        <v>0</v>
      </c>
      <c r="P644" s="24">
        <v>-3.3613445378151141</v>
      </c>
      <c r="Q644" s="24">
        <v>506.31707142857147</v>
      </c>
    </row>
    <row r="645" spans="1:17">
      <c r="A645" s="168">
        <f t="shared" si="8"/>
        <v>43912</v>
      </c>
      <c r="B645" s="31">
        <v>0.91148857142857143</v>
      </c>
      <c r="C645" s="24">
        <v>3.5</v>
      </c>
      <c r="D645" s="24">
        <v>3.6</v>
      </c>
      <c r="E645" s="24"/>
      <c r="F645" s="24">
        <v>3.55</v>
      </c>
      <c r="G645" s="24">
        <v>0</v>
      </c>
      <c r="H645" s="24">
        <v>4.4117647058823621</v>
      </c>
      <c r="I645" s="24">
        <v>323.57844285714282</v>
      </c>
      <c r="J645" s="24"/>
      <c r="K645" s="24">
        <v>5.4</v>
      </c>
      <c r="L645" s="24">
        <v>6.1</v>
      </c>
      <c r="M645" s="24"/>
      <c r="N645" s="24">
        <v>5.75</v>
      </c>
      <c r="O645" s="24">
        <v>0</v>
      </c>
      <c r="P645" s="24">
        <v>-3.3613445378151141</v>
      </c>
      <c r="Q645" s="24">
        <v>524.10592857142865</v>
      </c>
    </row>
    <row r="646" spans="1:17">
      <c r="A646" s="168">
        <f t="shared" si="8"/>
        <v>43919</v>
      </c>
      <c r="B646" s="31">
        <v>0.91204999999999992</v>
      </c>
      <c r="C646" s="24">
        <v>3.5</v>
      </c>
      <c r="D646" s="24">
        <v>3.6</v>
      </c>
      <c r="E646" s="24"/>
      <c r="F646" s="24">
        <v>3.55</v>
      </c>
      <c r="G646" s="24">
        <v>0</v>
      </c>
      <c r="H646" s="24">
        <v>4.4117647058823621</v>
      </c>
      <c r="I646" s="24">
        <v>323.77774999999997</v>
      </c>
      <c r="J646" s="24"/>
      <c r="K646" s="24">
        <v>5.4</v>
      </c>
      <c r="L646" s="24">
        <v>6.1</v>
      </c>
      <c r="M646" s="24"/>
      <c r="N646" s="24">
        <v>5.75</v>
      </c>
      <c r="O646" s="24">
        <v>0</v>
      </c>
      <c r="P646" s="24">
        <v>-3.3613445378151141</v>
      </c>
      <c r="Q646" s="24">
        <v>524.42874999999992</v>
      </c>
    </row>
    <row r="647" spans="1:17">
      <c r="A647" s="168">
        <f t="shared" si="8"/>
        <v>43926</v>
      </c>
      <c r="B647" s="31">
        <v>0.88454857142857135</v>
      </c>
      <c r="C647" s="24">
        <v>3.6</v>
      </c>
      <c r="D647" s="24">
        <v>3.7</v>
      </c>
      <c r="E647" s="24"/>
      <c r="F647" s="24">
        <v>3.6500000000000004</v>
      </c>
      <c r="G647" s="24">
        <v>2.8169014084507182</v>
      </c>
      <c r="H647" s="24">
        <v>7.3529411764706083</v>
      </c>
      <c r="I647" s="24">
        <v>322.86022857142854</v>
      </c>
      <c r="J647" s="24"/>
      <c r="K647" s="24">
        <v>5.5</v>
      </c>
      <c r="L647" s="24">
        <v>6.2</v>
      </c>
      <c r="M647" s="24"/>
      <c r="N647" s="24">
        <v>5.85</v>
      </c>
      <c r="O647" s="24">
        <v>1.7391304347825951</v>
      </c>
      <c r="P647" s="24">
        <v>-1.6806722689075571</v>
      </c>
      <c r="Q647" s="24">
        <v>517.46091428571424</v>
      </c>
    </row>
    <row r="648" spans="1:17">
      <c r="A648" s="168">
        <f t="shared" si="8"/>
        <v>43933</v>
      </c>
      <c r="B648" s="31">
        <v>0.87769428571428587</v>
      </c>
      <c r="C648" s="24">
        <v>3.6</v>
      </c>
      <c r="D648" s="24">
        <v>3.7</v>
      </c>
      <c r="E648" s="24"/>
      <c r="F648" s="24">
        <v>3.6500000000000004</v>
      </c>
      <c r="G648" s="24">
        <v>0</v>
      </c>
      <c r="H648" s="24">
        <v>7.3529411764706083</v>
      </c>
      <c r="I648" s="24">
        <v>320.35841428571439</v>
      </c>
      <c r="J648" s="24"/>
      <c r="K648" s="24">
        <v>5.5</v>
      </c>
      <c r="L648" s="24">
        <v>6.2</v>
      </c>
      <c r="M648" s="24"/>
      <c r="N648" s="24">
        <v>5.85</v>
      </c>
      <c r="O648" s="24">
        <v>0</v>
      </c>
      <c r="P648" s="24">
        <v>-1.6806722689075571</v>
      </c>
      <c r="Q648" s="24">
        <v>513.45115714285714</v>
      </c>
    </row>
    <row r="649" spans="1:17">
      <c r="A649" s="168">
        <f t="shared" si="8"/>
        <v>43940</v>
      </c>
      <c r="B649" s="31">
        <v>0.87269571428571424</v>
      </c>
      <c r="C649" s="24">
        <v>3.6</v>
      </c>
      <c r="D649" s="24">
        <v>3.7</v>
      </c>
      <c r="E649" s="24"/>
      <c r="F649" s="24">
        <v>3.6500000000000004</v>
      </c>
      <c r="G649" s="24">
        <v>0</v>
      </c>
      <c r="H649" s="24">
        <v>7.3529411764706083</v>
      </c>
      <c r="I649" s="24">
        <v>318.53393571428575</v>
      </c>
      <c r="J649" s="24"/>
      <c r="K649" s="24">
        <v>5.5</v>
      </c>
      <c r="L649" s="24">
        <v>6.2</v>
      </c>
      <c r="M649" s="24"/>
      <c r="N649" s="24">
        <v>5.85</v>
      </c>
      <c r="O649" s="24">
        <v>0</v>
      </c>
      <c r="P649" s="24">
        <v>-1.6806722689075571</v>
      </c>
      <c r="Q649" s="24">
        <v>510.52699285714277</v>
      </c>
    </row>
    <row r="650" spans="1:17">
      <c r="A650" s="168">
        <f t="shared" si="8"/>
        <v>43947</v>
      </c>
      <c r="B650" s="31">
        <v>0.87508142857142857</v>
      </c>
      <c r="C650" s="24">
        <v>3.6</v>
      </c>
      <c r="D650" s="24">
        <v>3.7</v>
      </c>
      <c r="E650" s="24"/>
      <c r="F650" s="24">
        <v>3.6500000000000004</v>
      </c>
      <c r="G650" s="24">
        <v>0</v>
      </c>
      <c r="H650" s="24">
        <v>7.3529411764706083</v>
      </c>
      <c r="I650" s="24">
        <v>319.40472142857146</v>
      </c>
      <c r="J650" s="24"/>
      <c r="K650" s="24">
        <v>5.5</v>
      </c>
      <c r="L650" s="24">
        <v>6.2</v>
      </c>
      <c r="M650" s="24"/>
      <c r="N650" s="24">
        <v>5.85</v>
      </c>
      <c r="O650" s="24">
        <v>0</v>
      </c>
      <c r="P650" s="24">
        <v>-1.6806722689075571</v>
      </c>
      <c r="Q650" s="24">
        <v>511.92263571428566</v>
      </c>
    </row>
    <row r="651" spans="1:17">
      <c r="A651" s="168">
        <f t="shared" si="8"/>
        <v>43954</v>
      </c>
      <c r="B651" s="31">
        <v>0.87133142857142842</v>
      </c>
      <c r="C651" s="24">
        <v>3.6</v>
      </c>
      <c r="D651" s="24">
        <v>3.7</v>
      </c>
      <c r="E651" s="24"/>
      <c r="F651" s="24">
        <v>3.6500000000000004</v>
      </c>
      <c r="G651" s="24">
        <v>0</v>
      </c>
      <c r="H651" s="24">
        <v>14.0625</v>
      </c>
      <c r="I651" s="24">
        <v>318.03597142857137</v>
      </c>
      <c r="J651" s="24"/>
      <c r="K651" s="24">
        <v>5.5</v>
      </c>
      <c r="L651" s="24">
        <v>6.2</v>
      </c>
      <c r="M651" s="24"/>
      <c r="N651" s="24">
        <v>5.85</v>
      </c>
      <c r="O651" s="24">
        <v>0</v>
      </c>
      <c r="P651" s="24">
        <v>-1.6806722689075571</v>
      </c>
      <c r="Q651" s="24">
        <v>509.72888571428558</v>
      </c>
    </row>
    <row r="652" spans="1:17">
      <c r="A652" s="168">
        <f t="shared" si="8"/>
        <v>43961</v>
      </c>
      <c r="B652" s="31">
        <v>0.8738057142857143</v>
      </c>
      <c r="C652" s="24">
        <v>3.5</v>
      </c>
      <c r="D652" s="24">
        <v>3.6</v>
      </c>
      <c r="E652" s="24"/>
      <c r="F652" s="24">
        <v>3.55</v>
      </c>
      <c r="G652" s="24">
        <v>-2.7397260273972677</v>
      </c>
      <c r="H652" s="24">
        <v>23.478260869565219</v>
      </c>
      <c r="I652" s="24">
        <v>310.20102857142854</v>
      </c>
      <c r="J652" s="24"/>
      <c r="K652" s="24">
        <v>5.5</v>
      </c>
      <c r="L652" s="24">
        <v>6.2</v>
      </c>
      <c r="M652" s="24"/>
      <c r="N652" s="24">
        <v>5.85</v>
      </c>
      <c r="O652" s="24">
        <v>0</v>
      </c>
      <c r="P652" s="24">
        <v>-1.6806722689075571</v>
      </c>
      <c r="Q652" s="24">
        <v>511.1763428571428</v>
      </c>
    </row>
    <row r="653" spans="1:17">
      <c r="A653" s="168">
        <f t="shared" si="8"/>
        <v>43968</v>
      </c>
      <c r="B653" s="31">
        <v>0.88199857142857152</v>
      </c>
      <c r="C653" s="24">
        <v>3.5</v>
      </c>
      <c r="D653" s="24">
        <v>3.6</v>
      </c>
      <c r="E653" s="24"/>
      <c r="F653" s="24">
        <v>3.55</v>
      </c>
      <c r="G653" s="24">
        <v>0</v>
      </c>
      <c r="H653" s="24">
        <v>23.478260869565219</v>
      </c>
      <c r="I653" s="24">
        <v>313.10949285714287</v>
      </c>
      <c r="J653" s="24"/>
      <c r="K653" s="24">
        <v>5.5</v>
      </c>
      <c r="L653" s="24">
        <v>6.2</v>
      </c>
      <c r="M653" s="24"/>
      <c r="N653" s="24">
        <v>5.85</v>
      </c>
      <c r="O653" s="24">
        <v>0</v>
      </c>
      <c r="P653" s="24">
        <v>-1.6806722689075571</v>
      </c>
      <c r="Q653" s="24">
        <v>515.96916428571433</v>
      </c>
    </row>
    <row r="654" spans="1:17">
      <c r="A654" s="168">
        <f t="shared" si="8"/>
        <v>43975</v>
      </c>
      <c r="B654" s="31">
        <v>0.8940757142857142</v>
      </c>
      <c r="C654" s="24">
        <v>3.4</v>
      </c>
      <c r="D654" s="24">
        <v>3.5</v>
      </c>
      <c r="E654" s="24"/>
      <c r="F654" s="24">
        <v>3.45</v>
      </c>
      <c r="G654" s="24">
        <v>-2.8169014084506898</v>
      </c>
      <c r="H654" s="24">
        <v>20</v>
      </c>
      <c r="I654" s="24">
        <v>308.45612142857141</v>
      </c>
      <c r="J654" s="24"/>
      <c r="K654" s="24">
        <v>5.5</v>
      </c>
      <c r="L654" s="24">
        <v>6.2</v>
      </c>
      <c r="M654" s="24"/>
      <c r="N654" s="24">
        <v>5.85</v>
      </c>
      <c r="O654" s="24">
        <v>0</v>
      </c>
      <c r="P654" s="24">
        <v>-1.6806722689075571</v>
      </c>
      <c r="Q654" s="24">
        <v>523.03429285714276</v>
      </c>
    </row>
    <row r="655" spans="1:17">
      <c r="A655" s="168">
        <f t="shared" si="8"/>
        <v>43982</v>
      </c>
      <c r="B655" s="31">
        <v>0.89636428571428561</v>
      </c>
      <c r="C655" s="24">
        <v>3.3</v>
      </c>
      <c r="D655" s="24">
        <v>3.4</v>
      </c>
      <c r="E655" s="24"/>
      <c r="F655" s="24">
        <v>3.3499999999999996</v>
      </c>
      <c r="G655" s="24">
        <v>-2.8985507246376869</v>
      </c>
      <c r="H655" s="24">
        <v>8.0645161290322562</v>
      </c>
      <c r="I655" s="24">
        <v>300.28203571428566</v>
      </c>
      <c r="J655" s="24"/>
      <c r="K655" s="24">
        <v>5.5</v>
      </c>
      <c r="L655" s="24">
        <v>6.2</v>
      </c>
      <c r="M655" s="24"/>
      <c r="N655" s="24">
        <v>5.85</v>
      </c>
      <c r="O655" s="24">
        <v>0</v>
      </c>
      <c r="P655" s="24">
        <v>-1.6806722689075571</v>
      </c>
      <c r="Q655" s="24">
        <v>524.37310714285695</v>
      </c>
    </row>
    <row r="656" spans="1:17">
      <c r="A656" s="168">
        <f t="shared" si="8"/>
        <v>43989</v>
      </c>
      <c r="B656" s="31">
        <v>0.89498571428571416</v>
      </c>
      <c r="C656" s="24">
        <v>3.3</v>
      </c>
      <c r="D656" s="24">
        <v>3.4</v>
      </c>
      <c r="E656" s="24"/>
      <c r="F656" s="24">
        <v>3.3499999999999996</v>
      </c>
      <c r="G656" s="24">
        <v>0</v>
      </c>
      <c r="H656" s="24">
        <v>8.0645161290322562</v>
      </c>
      <c r="I656" s="24">
        <v>299.8202142857142</v>
      </c>
      <c r="J656" s="24"/>
      <c r="K656" s="24">
        <v>5.5</v>
      </c>
      <c r="L656" s="24">
        <v>6.2</v>
      </c>
      <c r="M656" s="24"/>
      <c r="N656" s="24">
        <v>5.85</v>
      </c>
      <c r="O656" s="24">
        <v>0</v>
      </c>
      <c r="P656" s="24">
        <v>-1.6806722689075571</v>
      </c>
      <c r="Q656" s="24">
        <v>523.56664285714271</v>
      </c>
    </row>
    <row r="657" spans="1:17">
      <c r="A657" s="168">
        <f t="shared" si="8"/>
        <v>43996</v>
      </c>
      <c r="B657" s="31">
        <v>0.89382142857142866</v>
      </c>
      <c r="C657" s="24">
        <v>3.3</v>
      </c>
      <c r="D657" s="24">
        <v>3.4</v>
      </c>
      <c r="E657" s="24"/>
      <c r="F657" s="24">
        <v>3.3499999999999996</v>
      </c>
      <c r="G657" s="24">
        <v>0</v>
      </c>
      <c r="H657" s="24">
        <v>8.0645161290322562</v>
      </c>
      <c r="I657" s="24">
        <v>299.4301785714286</v>
      </c>
      <c r="J657" s="24"/>
      <c r="K657" s="24">
        <v>5.5</v>
      </c>
      <c r="L657" s="24">
        <v>6.2</v>
      </c>
      <c r="M657" s="24"/>
      <c r="N657" s="24">
        <v>5.85</v>
      </c>
      <c r="O657" s="24">
        <v>0</v>
      </c>
      <c r="P657" s="24">
        <v>-1.6806722689075571</v>
      </c>
      <c r="Q657" s="24">
        <v>522.88553571428565</v>
      </c>
    </row>
    <row r="658" spans="1:17">
      <c r="A658" s="168">
        <f t="shared" si="8"/>
        <v>44003</v>
      </c>
      <c r="B658" s="31">
        <v>0.89879571428571425</v>
      </c>
      <c r="C658" s="24">
        <v>3.2</v>
      </c>
      <c r="D658" s="24">
        <v>3.3</v>
      </c>
      <c r="E658" s="24"/>
      <c r="F658" s="24">
        <v>3.25</v>
      </c>
      <c r="G658" s="24">
        <v>-2.9850746268656536</v>
      </c>
      <c r="H658" s="24">
        <v>6.5573770491803316</v>
      </c>
      <c r="I658" s="24">
        <v>292.10860714285712</v>
      </c>
      <c r="J658" s="24"/>
      <c r="K658" s="24">
        <v>5.5</v>
      </c>
      <c r="L658" s="24">
        <v>6.2</v>
      </c>
      <c r="M658" s="24"/>
      <c r="N658" s="24">
        <v>5.85</v>
      </c>
      <c r="O658" s="24">
        <v>0</v>
      </c>
      <c r="P658" s="24">
        <v>-1.6806722689075571</v>
      </c>
      <c r="Q658" s="24">
        <v>525.79549285714279</v>
      </c>
    </row>
    <row r="659" spans="1:17">
      <c r="A659" s="168">
        <f t="shared" si="8"/>
        <v>44010</v>
      </c>
      <c r="B659" s="31">
        <v>0.90441285714285713</v>
      </c>
      <c r="C659" s="24">
        <v>3.2</v>
      </c>
      <c r="D659" s="24">
        <v>3.3</v>
      </c>
      <c r="E659" s="24"/>
      <c r="F659" s="24">
        <v>3.25</v>
      </c>
      <c r="G659" s="24">
        <v>0</v>
      </c>
      <c r="H659" s="24">
        <v>6.5573770491803316</v>
      </c>
      <c r="I659" s="24">
        <v>293.93417857142856</v>
      </c>
      <c r="J659" s="24"/>
      <c r="K659" s="24">
        <v>5.5</v>
      </c>
      <c r="L659" s="24">
        <v>6.2</v>
      </c>
      <c r="M659" s="24"/>
      <c r="N659" s="24">
        <v>5.85</v>
      </c>
      <c r="O659" s="24">
        <v>0</v>
      </c>
      <c r="P659" s="24">
        <v>-1.6806722689075571</v>
      </c>
      <c r="Q659" s="24">
        <v>529.08152142857136</v>
      </c>
    </row>
    <row r="660" spans="1:17">
      <c r="A660" s="168">
        <f t="shared" si="8"/>
        <v>44017</v>
      </c>
      <c r="B660" s="31">
        <v>0.90607571428571432</v>
      </c>
      <c r="C660" s="24">
        <v>3.15</v>
      </c>
      <c r="D660" s="24">
        <v>3.25</v>
      </c>
      <c r="E660" s="24"/>
      <c r="F660" s="24">
        <v>3.2</v>
      </c>
      <c r="G660" s="24">
        <v>-1.538461538461533</v>
      </c>
      <c r="H660" s="24">
        <v>10.34482758620689</v>
      </c>
      <c r="I660" s="24">
        <v>289.9442285714286</v>
      </c>
      <c r="J660" s="24"/>
      <c r="K660" s="24">
        <v>5.5</v>
      </c>
      <c r="L660" s="24">
        <v>6.2</v>
      </c>
      <c r="M660" s="24"/>
      <c r="N660" s="24">
        <v>5.85</v>
      </c>
      <c r="O660" s="24">
        <v>0</v>
      </c>
      <c r="P660" s="24">
        <v>-1.6806722689075571</v>
      </c>
      <c r="Q660" s="24">
        <v>530.05429285714285</v>
      </c>
    </row>
    <row r="661" spans="1:17">
      <c r="A661" s="168">
        <f t="shared" si="8"/>
        <v>44024</v>
      </c>
      <c r="B661" s="31">
        <v>0.89927571428571418</v>
      </c>
      <c r="C661" s="24">
        <v>3.15</v>
      </c>
      <c r="D661" s="24">
        <v>3.25</v>
      </c>
      <c r="E661" s="24"/>
      <c r="F661" s="24">
        <v>3.2</v>
      </c>
      <c r="G661" s="24">
        <v>0</v>
      </c>
      <c r="H661" s="24">
        <v>10.34482758620689</v>
      </c>
      <c r="I661" s="24">
        <v>287.76822857142855</v>
      </c>
      <c r="J661" s="24"/>
      <c r="K661" s="24">
        <v>5.5</v>
      </c>
      <c r="L661" s="24">
        <v>6.2</v>
      </c>
      <c r="M661" s="24"/>
      <c r="N661" s="24">
        <v>5.85</v>
      </c>
      <c r="O661" s="24">
        <v>0</v>
      </c>
      <c r="P661" s="24">
        <v>-1.6806722689075571</v>
      </c>
      <c r="Q661" s="24">
        <v>526.07629285714279</v>
      </c>
    </row>
    <row r="662" spans="1:17">
      <c r="A662" s="168">
        <f t="shared" si="8"/>
        <v>44031</v>
      </c>
      <c r="B662" s="31">
        <v>0.90551000000000015</v>
      </c>
      <c r="C662" s="24">
        <v>3.15</v>
      </c>
      <c r="D662" s="24">
        <v>3.25</v>
      </c>
      <c r="E662" s="24"/>
      <c r="F662" s="24">
        <v>3.2</v>
      </c>
      <c r="G662" s="24">
        <v>0</v>
      </c>
      <c r="H662" s="24">
        <v>10.34482758620689</v>
      </c>
      <c r="I662" s="24">
        <v>289.76320000000004</v>
      </c>
      <c r="J662" s="24"/>
      <c r="K662" s="24">
        <v>5.5</v>
      </c>
      <c r="L662" s="24">
        <v>6.2</v>
      </c>
      <c r="M662" s="24"/>
      <c r="N662" s="24">
        <v>5.85</v>
      </c>
      <c r="O662" s="24">
        <v>0</v>
      </c>
      <c r="P662" s="24">
        <v>-1.6806722689075571</v>
      </c>
      <c r="Q662" s="24">
        <v>529.7233500000001</v>
      </c>
    </row>
    <row r="663" spans="1:17">
      <c r="A663" s="168">
        <f t="shared" si="8"/>
        <v>44038</v>
      </c>
      <c r="B663" s="31">
        <v>0.90856571428571442</v>
      </c>
      <c r="C663" s="24">
        <v>3.15</v>
      </c>
      <c r="D663" s="24">
        <v>3.25</v>
      </c>
      <c r="E663" s="24"/>
      <c r="F663" s="24">
        <v>3.2</v>
      </c>
      <c r="G663" s="24">
        <v>0</v>
      </c>
      <c r="H663" s="24">
        <v>10.34482758620689</v>
      </c>
      <c r="I663" s="24">
        <v>290.74102857142867</v>
      </c>
      <c r="J663" s="24"/>
      <c r="K663" s="24">
        <v>5.5</v>
      </c>
      <c r="L663" s="24">
        <v>6.2</v>
      </c>
      <c r="M663" s="24"/>
      <c r="N663" s="24">
        <v>5.85</v>
      </c>
      <c r="O663" s="24">
        <v>0</v>
      </c>
      <c r="P663" s="24">
        <v>-1.6806722689075571</v>
      </c>
      <c r="Q663" s="24">
        <v>531.51094285714282</v>
      </c>
    </row>
    <row r="664" spans="1:17">
      <c r="A664" s="168">
        <f t="shared" si="8"/>
        <v>44045</v>
      </c>
      <c r="B664" s="31">
        <v>0.90578857142857139</v>
      </c>
      <c r="C664" s="24" t="s">
        <v>46</v>
      </c>
      <c r="D664" s="24" t="s">
        <v>46</v>
      </c>
      <c r="E664" s="24"/>
      <c r="F664" s="24" t="s">
        <v>46</v>
      </c>
      <c r="G664" s="24" t="s">
        <v>46</v>
      </c>
      <c r="H664" s="24" t="s">
        <v>46</v>
      </c>
      <c r="I664" s="24" t="s">
        <v>46</v>
      </c>
      <c r="J664" s="24"/>
      <c r="K664" s="24" t="s">
        <v>46</v>
      </c>
      <c r="L664" s="24" t="s">
        <v>46</v>
      </c>
      <c r="M664" s="24"/>
      <c r="N664" s="24" t="s">
        <v>46</v>
      </c>
      <c r="O664" s="24" t="s">
        <v>46</v>
      </c>
      <c r="P664" s="24" t="s">
        <v>46</v>
      </c>
      <c r="Q664" s="24" t="s">
        <v>46</v>
      </c>
    </row>
    <row r="665" spans="1:17">
      <c r="A665" s="168">
        <f t="shared" si="8"/>
        <v>44052</v>
      </c>
      <c r="B665" s="31">
        <v>0.90206428571428587</v>
      </c>
      <c r="C665" s="24">
        <v>3.15</v>
      </c>
      <c r="D665" s="24">
        <v>3.25</v>
      </c>
      <c r="E665" s="24"/>
      <c r="F665" s="24">
        <v>3.2</v>
      </c>
      <c r="G665" s="24" t="e">
        <v>#DIV/0!</v>
      </c>
      <c r="H665" s="24">
        <v>10.34482758620689</v>
      </c>
      <c r="I665" s="24">
        <v>288.66057142857147</v>
      </c>
      <c r="J665" s="24"/>
      <c r="K665" s="24">
        <v>5.5</v>
      </c>
      <c r="L665" s="24">
        <v>6.2</v>
      </c>
      <c r="M665" s="24"/>
      <c r="N665" s="24">
        <v>5.85</v>
      </c>
      <c r="O665" s="24" t="e">
        <v>#DIV/0!</v>
      </c>
      <c r="P665" s="24">
        <v>-1.6806722689075571</v>
      </c>
      <c r="Q665" s="24">
        <v>527.70760714285711</v>
      </c>
    </row>
    <row r="666" spans="1:17">
      <c r="A666" s="168">
        <f t="shared" si="8"/>
        <v>44059</v>
      </c>
      <c r="B666" s="31">
        <v>0.90223571428571425</v>
      </c>
      <c r="C666" s="24" t="s">
        <v>46</v>
      </c>
      <c r="D666" s="24" t="s">
        <v>46</v>
      </c>
      <c r="E666" s="24"/>
      <c r="F666" s="24" t="s">
        <v>46</v>
      </c>
      <c r="G666" s="24" t="s">
        <v>46</v>
      </c>
      <c r="H666" s="24" t="s">
        <v>46</v>
      </c>
      <c r="I666" s="24" t="s">
        <v>46</v>
      </c>
      <c r="J666" s="24"/>
      <c r="K666" s="24" t="s">
        <v>46</v>
      </c>
      <c r="L666" s="24" t="s">
        <v>46</v>
      </c>
      <c r="M666" s="24"/>
      <c r="N666" s="24" t="s">
        <v>46</v>
      </c>
      <c r="O666" s="24" t="s">
        <v>46</v>
      </c>
      <c r="P666" s="24" t="s">
        <v>46</v>
      </c>
      <c r="Q666" s="24" t="s">
        <v>46</v>
      </c>
    </row>
    <row r="667" spans="1:17">
      <c r="A667" s="168">
        <f t="shared" si="8"/>
        <v>44066</v>
      </c>
      <c r="B667" s="31">
        <v>0.90171571428571429</v>
      </c>
      <c r="C667" s="24" t="s">
        <v>46</v>
      </c>
      <c r="D667" s="24" t="s">
        <v>46</v>
      </c>
      <c r="E667" s="24"/>
      <c r="F667" s="24" t="s">
        <v>46</v>
      </c>
      <c r="G667" s="24" t="s">
        <v>46</v>
      </c>
      <c r="H667" s="24" t="s">
        <v>46</v>
      </c>
      <c r="I667" s="24" t="s">
        <v>46</v>
      </c>
      <c r="J667" s="24"/>
      <c r="K667" s="24" t="s">
        <v>46</v>
      </c>
      <c r="L667" s="24" t="s">
        <v>46</v>
      </c>
      <c r="M667" s="24"/>
      <c r="N667" s="24" t="s">
        <v>46</v>
      </c>
      <c r="O667" s="24" t="s">
        <v>46</v>
      </c>
      <c r="P667" s="24" t="s">
        <v>46</v>
      </c>
      <c r="Q667" s="24" t="s">
        <v>46</v>
      </c>
    </row>
    <row r="668" spans="1:17">
      <c r="A668" s="168">
        <f t="shared" si="8"/>
        <v>44073</v>
      </c>
      <c r="B668" s="31">
        <v>0.89715142857142871</v>
      </c>
      <c r="C668" s="24" t="s">
        <v>46</v>
      </c>
      <c r="D668" s="24" t="s">
        <v>46</v>
      </c>
      <c r="E668" s="24"/>
      <c r="F668" s="24" t="s">
        <v>46</v>
      </c>
      <c r="G668" s="24" t="s">
        <v>46</v>
      </c>
      <c r="H668" s="24" t="s">
        <v>46</v>
      </c>
      <c r="I668" s="24" t="s">
        <v>46</v>
      </c>
      <c r="J668" s="24"/>
      <c r="K668" s="24" t="s">
        <v>46</v>
      </c>
      <c r="L668" s="24" t="s">
        <v>46</v>
      </c>
      <c r="M668" s="24"/>
      <c r="N668" s="24" t="s">
        <v>46</v>
      </c>
      <c r="O668" s="24" t="s">
        <v>46</v>
      </c>
      <c r="P668" s="24" t="s">
        <v>46</v>
      </c>
      <c r="Q668" s="24" t="s">
        <v>46</v>
      </c>
    </row>
    <row r="669" spans="1:17">
      <c r="A669" s="168">
        <f t="shared" si="8"/>
        <v>44080</v>
      </c>
      <c r="B669" s="31">
        <v>0.89239000000000002</v>
      </c>
      <c r="C669" s="24">
        <v>3.15</v>
      </c>
      <c r="D669" s="24">
        <v>3.25</v>
      </c>
      <c r="E669" s="24"/>
      <c r="F669" s="24">
        <v>3.2</v>
      </c>
      <c r="G669" s="24" t="e">
        <v>#DIV/0!</v>
      </c>
      <c r="H669" s="24">
        <v>10.34482758620689</v>
      </c>
      <c r="I669" s="24">
        <v>285.56480000000005</v>
      </c>
      <c r="J669" s="24"/>
      <c r="K669" s="24">
        <v>5.5</v>
      </c>
      <c r="L669" s="24">
        <v>6.2</v>
      </c>
      <c r="M669" s="24"/>
      <c r="N669" s="24">
        <v>5.85</v>
      </c>
      <c r="O669" s="24" t="e">
        <v>#DIV/0!</v>
      </c>
      <c r="P669" s="24">
        <v>-1.6806722689075571</v>
      </c>
      <c r="Q669" s="24">
        <v>522.04814999999996</v>
      </c>
    </row>
    <row r="670" spans="1:17">
      <c r="A670" s="168">
        <f t="shared" si="8"/>
        <v>44087</v>
      </c>
      <c r="B670" s="31">
        <v>0.91033142857142846</v>
      </c>
      <c r="C670" s="24">
        <v>3.15</v>
      </c>
      <c r="D670" s="24">
        <v>3.25</v>
      </c>
      <c r="E670" s="24"/>
      <c r="F670" s="24">
        <v>3.2</v>
      </c>
      <c r="G670" s="24">
        <v>0</v>
      </c>
      <c r="H670" s="24">
        <v>10.34482758620689</v>
      </c>
      <c r="I670" s="24">
        <v>291.30605714285713</v>
      </c>
      <c r="J670" s="24"/>
      <c r="K670" s="24">
        <v>5.5</v>
      </c>
      <c r="L670" s="24">
        <v>6.2</v>
      </c>
      <c r="M670" s="24"/>
      <c r="N670" s="24">
        <v>5.85</v>
      </c>
      <c r="O670" s="24">
        <v>0</v>
      </c>
      <c r="P670" s="24">
        <v>-1.6806722689075571</v>
      </c>
      <c r="Q670" s="24">
        <v>532.54388571428558</v>
      </c>
    </row>
    <row r="671" spans="1:17">
      <c r="A671" s="168">
        <f t="shared" si="8"/>
        <v>44094</v>
      </c>
      <c r="B671" s="31">
        <v>0.91754571428571408</v>
      </c>
      <c r="C671" s="24">
        <v>3.15</v>
      </c>
      <c r="D671" s="24">
        <v>3.25</v>
      </c>
      <c r="E671" s="24"/>
      <c r="F671" s="24">
        <v>3.2</v>
      </c>
      <c r="G671" s="24">
        <v>0</v>
      </c>
      <c r="H671" s="24">
        <v>10.34482758620689</v>
      </c>
      <c r="I671" s="24">
        <v>293.61462857142851</v>
      </c>
      <c r="J671" s="24"/>
      <c r="K671" s="24">
        <v>5.5</v>
      </c>
      <c r="L671" s="24">
        <v>6.2</v>
      </c>
      <c r="M671" s="24"/>
      <c r="N671" s="24">
        <v>5.85</v>
      </c>
      <c r="O671" s="24">
        <v>0</v>
      </c>
      <c r="P671" s="24">
        <v>-1.6806722689075571</v>
      </c>
      <c r="Q671" s="24">
        <v>536.76424285714268</v>
      </c>
    </row>
    <row r="672" spans="1:17">
      <c r="A672" s="168">
        <f t="shared" si="8"/>
        <v>44101</v>
      </c>
      <c r="B672" s="31">
        <v>0.91495428571428572</v>
      </c>
      <c r="C672" s="24">
        <v>3.15</v>
      </c>
      <c r="D672" s="24">
        <v>3.25</v>
      </c>
      <c r="E672" s="24"/>
      <c r="F672" s="24">
        <v>3.2</v>
      </c>
      <c r="G672" s="24">
        <v>0</v>
      </c>
      <c r="H672" s="24">
        <v>10.34482758620689</v>
      </c>
      <c r="I672" s="24">
        <v>292.78537142857147</v>
      </c>
      <c r="J672" s="24"/>
      <c r="K672" s="24">
        <v>5.5</v>
      </c>
      <c r="L672" s="24">
        <v>6.2</v>
      </c>
      <c r="M672" s="24"/>
      <c r="N672" s="24">
        <v>5.85</v>
      </c>
      <c r="O672" s="24">
        <v>0</v>
      </c>
      <c r="P672" s="24">
        <v>-1.6806722689075571</v>
      </c>
      <c r="Q672" s="24">
        <v>535.24825714285714</v>
      </c>
    </row>
    <row r="673" spans="1:17">
      <c r="A673" s="168">
        <f t="shared" si="8"/>
        <v>44108</v>
      </c>
      <c r="B673" s="31">
        <v>0.90873999999999988</v>
      </c>
      <c r="C673" s="24">
        <v>3.15</v>
      </c>
      <c r="D673" s="24">
        <v>3.25</v>
      </c>
      <c r="E673" s="24"/>
      <c r="F673" s="24">
        <v>3.2</v>
      </c>
      <c r="G673" s="24">
        <v>0</v>
      </c>
      <c r="H673" s="24">
        <v>10.34482758620689</v>
      </c>
      <c r="I673" s="24">
        <v>290.79679999999996</v>
      </c>
      <c r="J673" s="24"/>
      <c r="K673" s="24">
        <v>5.5</v>
      </c>
      <c r="L673" s="24">
        <v>6.2</v>
      </c>
      <c r="M673" s="24"/>
      <c r="N673" s="24">
        <v>5.85</v>
      </c>
      <c r="O673" s="24">
        <v>0</v>
      </c>
      <c r="P673" s="24">
        <v>-1.6806722689075571</v>
      </c>
      <c r="Q673" s="24">
        <v>531.61289999999997</v>
      </c>
    </row>
    <row r="674" spans="1:17">
      <c r="A674" s="168">
        <f t="shared" si="8"/>
        <v>44115</v>
      </c>
      <c r="B674" s="31">
        <v>0.91046142857142864</v>
      </c>
      <c r="C674" s="24">
        <v>3.15</v>
      </c>
      <c r="D674" s="24">
        <v>3.25</v>
      </c>
      <c r="E674" s="24"/>
      <c r="F674" s="24">
        <v>3.2</v>
      </c>
      <c r="G674" s="24">
        <v>0</v>
      </c>
      <c r="H674" s="24">
        <v>10.34482758620689</v>
      </c>
      <c r="I674" s="24">
        <v>291.3476571428572</v>
      </c>
      <c r="J674" s="24"/>
      <c r="K674" s="24">
        <v>5.5</v>
      </c>
      <c r="L674" s="24">
        <v>6.2</v>
      </c>
      <c r="M674" s="24"/>
      <c r="N674" s="24">
        <v>5.85</v>
      </c>
      <c r="O674" s="24">
        <v>0</v>
      </c>
      <c r="P674" s="24">
        <v>-1.6806722689075571</v>
      </c>
      <c r="Q674" s="24">
        <v>532.6199357142857</v>
      </c>
    </row>
    <row r="675" spans="1:17">
      <c r="A675" s="168">
        <f t="shared" si="8"/>
        <v>44122</v>
      </c>
      <c r="B675" s="31">
        <v>0.90730857142857158</v>
      </c>
      <c r="C675" s="24">
        <v>3.15</v>
      </c>
      <c r="D675" s="24">
        <v>3.25</v>
      </c>
      <c r="E675" s="24"/>
      <c r="F675" s="24">
        <v>3.2</v>
      </c>
      <c r="G675" s="24">
        <v>0</v>
      </c>
      <c r="H675" s="24">
        <v>4.9180327868852487</v>
      </c>
      <c r="I675" s="24">
        <v>290.33874285714296</v>
      </c>
      <c r="J675" s="24"/>
      <c r="K675" s="24">
        <v>5.5</v>
      </c>
      <c r="L675" s="24">
        <v>6.2</v>
      </c>
      <c r="M675" s="24"/>
      <c r="N675" s="24">
        <v>5.85</v>
      </c>
      <c r="O675" s="24">
        <v>0</v>
      </c>
      <c r="P675" s="24">
        <v>-1.6806722689075571</v>
      </c>
      <c r="Q675" s="24">
        <v>530.77551428571428</v>
      </c>
    </row>
    <row r="676" spans="1:17">
      <c r="A676" s="168">
        <f t="shared" si="8"/>
        <v>44129</v>
      </c>
      <c r="B676" s="31">
        <v>0.90744142857142851</v>
      </c>
      <c r="C676" s="24">
        <v>3.15</v>
      </c>
      <c r="D676" s="24">
        <v>3.25</v>
      </c>
      <c r="E676" s="24"/>
      <c r="F676" s="24">
        <v>3.2</v>
      </c>
      <c r="G676" s="24">
        <v>0</v>
      </c>
      <c r="H676" s="24">
        <v>1.5873015873015817</v>
      </c>
      <c r="I676" s="24">
        <v>290.38125714285712</v>
      </c>
      <c r="J676" s="24"/>
      <c r="K676" s="24">
        <v>5.5</v>
      </c>
      <c r="L676" s="24">
        <v>6.2</v>
      </c>
      <c r="M676" s="24"/>
      <c r="N676" s="24">
        <v>5.85</v>
      </c>
      <c r="O676" s="24">
        <v>0</v>
      </c>
      <c r="P676" s="24">
        <v>-1.6806722689075571</v>
      </c>
      <c r="Q676" s="24">
        <v>530.85323571428557</v>
      </c>
    </row>
    <row r="677" spans="1:17">
      <c r="A677" s="168">
        <f t="shared" si="8"/>
        <v>44136</v>
      </c>
      <c r="B677" s="31">
        <v>0.90522285714285711</v>
      </c>
      <c r="C677" s="24">
        <v>3.15</v>
      </c>
      <c r="D677" s="24">
        <v>3.25</v>
      </c>
      <c r="E677" s="24"/>
      <c r="F677" s="24">
        <v>3.2</v>
      </c>
      <c r="G677" s="24">
        <v>0</v>
      </c>
      <c r="H677" s="24">
        <v>1.5873015873015817</v>
      </c>
      <c r="I677" s="24">
        <v>289.67131428571429</v>
      </c>
      <c r="J677" s="24"/>
      <c r="K677" s="24">
        <v>5.5</v>
      </c>
      <c r="L677" s="24">
        <v>6.2</v>
      </c>
      <c r="M677" s="24"/>
      <c r="N677" s="24">
        <v>5.85</v>
      </c>
      <c r="O677" s="24">
        <v>0</v>
      </c>
      <c r="P677" s="24">
        <v>-1.6806722689075571</v>
      </c>
      <c r="Q677" s="24">
        <v>529.55537142857145</v>
      </c>
    </row>
    <row r="678" spans="1:17">
      <c r="A678" s="168">
        <f t="shared" si="8"/>
        <v>44143</v>
      </c>
      <c r="B678" s="31">
        <v>0.90223857142857145</v>
      </c>
      <c r="C678" s="24">
        <v>3.15</v>
      </c>
      <c r="D678" s="24">
        <v>3.25</v>
      </c>
      <c r="E678" s="24"/>
      <c r="F678" s="24">
        <v>3.2</v>
      </c>
      <c r="G678" s="24">
        <v>0</v>
      </c>
      <c r="H678" s="24">
        <v>-1.538461538461533</v>
      </c>
      <c r="I678" s="24">
        <v>288.71634285714288</v>
      </c>
      <c r="J678" s="24"/>
      <c r="K678" s="24">
        <v>5.5</v>
      </c>
      <c r="L678" s="24">
        <v>6.2</v>
      </c>
      <c r="M678" s="24"/>
      <c r="N678" s="24">
        <v>5.85</v>
      </c>
      <c r="O678" s="24">
        <v>0</v>
      </c>
      <c r="P678" s="24">
        <v>-1.6806722689075571</v>
      </c>
      <c r="Q678" s="24">
        <v>527.80956428571426</v>
      </c>
    </row>
    <row r="679" spans="1:17">
      <c r="A679" s="168">
        <f t="shared" si="8"/>
        <v>44150</v>
      </c>
      <c r="B679" s="31">
        <v>0.89700428571428559</v>
      </c>
      <c r="C679" s="24">
        <v>3.15</v>
      </c>
      <c r="D679" s="24">
        <v>3.25</v>
      </c>
      <c r="E679" s="24"/>
      <c r="F679" s="24">
        <v>3.2</v>
      </c>
      <c r="G679" s="24">
        <v>0</v>
      </c>
      <c r="H679" s="24">
        <v>-4.4776119402984875</v>
      </c>
      <c r="I679" s="24">
        <v>287.04137142857144</v>
      </c>
      <c r="J679" s="24"/>
      <c r="K679" s="24">
        <v>5.5</v>
      </c>
      <c r="L679" s="24">
        <v>6.2</v>
      </c>
      <c r="M679" s="24"/>
      <c r="N679" s="24">
        <v>5.85</v>
      </c>
      <c r="O679" s="24">
        <v>0</v>
      </c>
      <c r="P679" s="24">
        <v>0</v>
      </c>
      <c r="Q679" s="24">
        <v>524.74750714285699</v>
      </c>
    </row>
    <row r="680" spans="1:17">
      <c r="A680" s="168">
        <f t="shared" si="8"/>
        <v>44157</v>
      </c>
      <c r="B680" s="31">
        <v>0.895177142857143</v>
      </c>
      <c r="C680" s="24">
        <v>3.3</v>
      </c>
      <c r="D680" s="24">
        <v>3.4</v>
      </c>
      <c r="E680" s="24"/>
      <c r="F680" s="24">
        <v>3.3499999999999996</v>
      </c>
      <c r="G680" s="24">
        <v>4.6874999999999716</v>
      </c>
      <c r="H680" s="24">
        <v>-2.8985507246376869</v>
      </c>
      <c r="I680" s="24">
        <v>299.88434285714288</v>
      </c>
      <c r="J680" s="24"/>
      <c r="K680" s="24">
        <v>5.5</v>
      </c>
      <c r="L680" s="24">
        <v>6.2</v>
      </c>
      <c r="M680" s="24"/>
      <c r="N680" s="24">
        <v>5.85</v>
      </c>
      <c r="O680" s="24">
        <v>0</v>
      </c>
      <c r="P680" s="24">
        <v>0</v>
      </c>
      <c r="Q680" s="24">
        <v>523.67862857142859</v>
      </c>
    </row>
    <row r="681" spans="1:17">
      <c r="A681" s="168">
        <f t="shared" si="8"/>
        <v>44164</v>
      </c>
      <c r="B681" s="31">
        <v>0.89205000000000012</v>
      </c>
      <c r="C681" s="24">
        <v>3.3</v>
      </c>
      <c r="D681" s="24">
        <v>3.4</v>
      </c>
      <c r="E681" s="24"/>
      <c r="F681" s="24">
        <v>3.3499999999999996</v>
      </c>
      <c r="G681" s="24">
        <v>0</v>
      </c>
      <c r="H681" s="24">
        <v>-2.8985507246376869</v>
      </c>
      <c r="I681" s="24">
        <v>298.83675000000005</v>
      </c>
      <c r="J681" s="24"/>
      <c r="K681" s="24">
        <v>5.5</v>
      </c>
      <c r="L681" s="24">
        <v>6.2</v>
      </c>
      <c r="M681" s="24"/>
      <c r="N681" s="24">
        <v>5.85</v>
      </c>
      <c r="O681" s="24">
        <v>0</v>
      </c>
      <c r="P681" s="24">
        <v>0</v>
      </c>
      <c r="Q681" s="24">
        <v>521.84924999999998</v>
      </c>
    </row>
    <row r="682" spans="1:17">
      <c r="A682" s="168">
        <f t="shared" si="8"/>
        <v>44171</v>
      </c>
      <c r="B682" s="31">
        <v>0.90071000000000012</v>
      </c>
      <c r="C682" s="24">
        <v>3.6</v>
      </c>
      <c r="D682" s="24">
        <v>3.7</v>
      </c>
      <c r="E682" s="24"/>
      <c r="F682" s="24">
        <v>3.6500000000000004</v>
      </c>
      <c r="G682" s="24">
        <v>8.9552238805970461</v>
      </c>
      <c r="H682" s="24">
        <v>0</v>
      </c>
      <c r="I682" s="24">
        <v>328.75915000000009</v>
      </c>
      <c r="J682" s="24"/>
      <c r="K682" s="24">
        <v>5.5</v>
      </c>
      <c r="L682" s="24">
        <v>6.2</v>
      </c>
      <c r="M682" s="24"/>
      <c r="N682" s="24">
        <v>5.85</v>
      </c>
      <c r="O682" s="24">
        <v>0</v>
      </c>
      <c r="P682" s="24">
        <v>1.7391304347825951</v>
      </c>
      <c r="Q682" s="24">
        <v>526.9153500000001</v>
      </c>
    </row>
    <row r="683" spans="1:17">
      <c r="A683" s="168">
        <f t="shared" si="8"/>
        <v>44178</v>
      </c>
      <c r="B683" s="31">
        <v>0.91189714285714274</v>
      </c>
      <c r="C683" s="24">
        <v>3.6</v>
      </c>
      <c r="D683" s="24">
        <v>3.7</v>
      </c>
      <c r="E683" s="24"/>
      <c r="F683" s="24">
        <v>3.6500000000000004</v>
      </c>
      <c r="G683" s="24">
        <v>0</v>
      </c>
      <c r="H683" s="24">
        <v>0</v>
      </c>
      <c r="I683" s="24">
        <v>332.84245714285714</v>
      </c>
      <c r="J683" s="24"/>
      <c r="K683" s="24">
        <v>5.5</v>
      </c>
      <c r="L683" s="24">
        <v>6.2</v>
      </c>
      <c r="M683" s="24"/>
      <c r="N683" s="24">
        <v>5.85</v>
      </c>
      <c r="O683" s="24">
        <v>0</v>
      </c>
      <c r="P683" s="24">
        <v>1.7391304347825951</v>
      </c>
      <c r="Q683" s="24">
        <v>533.45982857142849</v>
      </c>
    </row>
    <row r="684" spans="1:17">
      <c r="A684" s="168">
        <f t="shared" si="8"/>
        <v>44185</v>
      </c>
      <c r="B684" s="31">
        <v>0.90777857142857143</v>
      </c>
      <c r="C684" s="24" t="s">
        <v>46</v>
      </c>
      <c r="D684" s="24" t="s">
        <v>46</v>
      </c>
      <c r="E684" s="24"/>
      <c r="F684" s="24" t="s">
        <v>46</v>
      </c>
      <c r="G684" s="24" t="s">
        <v>46</v>
      </c>
      <c r="H684" s="24" t="s">
        <v>46</v>
      </c>
      <c r="I684" s="24" t="s">
        <v>46</v>
      </c>
      <c r="J684" s="24"/>
      <c r="K684" s="24" t="s">
        <v>46</v>
      </c>
      <c r="L684" s="24" t="s">
        <v>46</v>
      </c>
      <c r="M684" s="24"/>
      <c r="N684" s="24" t="s">
        <v>46</v>
      </c>
      <c r="O684" s="24" t="s">
        <v>46</v>
      </c>
      <c r="P684" s="24" t="s">
        <v>46</v>
      </c>
      <c r="Q684" s="24" t="s">
        <v>46</v>
      </c>
    </row>
    <row r="685" spans="1:17">
      <c r="A685" s="168">
        <f t="shared" si="8"/>
        <v>44192</v>
      </c>
      <c r="B685" s="31">
        <v>0.90524428571428572</v>
      </c>
      <c r="C685" s="24" t="s">
        <v>46</v>
      </c>
      <c r="D685" s="24" t="s">
        <v>46</v>
      </c>
      <c r="E685" s="24"/>
      <c r="F685" s="24" t="s">
        <v>46</v>
      </c>
      <c r="G685" s="24" t="s">
        <v>46</v>
      </c>
      <c r="H685" s="24" t="s">
        <v>46</v>
      </c>
      <c r="I685" s="24" t="s">
        <v>46</v>
      </c>
      <c r="J685" s="24"/>
      <c r="K685" s="24" t="s">
        <v>46</v>
      </c>
      <c r="L685" s="24" t="s">
        <v>46</v>
      </c>
      <c r="M685" s="24"/>
      <c r="N685" s="24" t="s">
        <v>46</v>
      </c>
      <c r="O685" s="24" t="s">
        <v>46</v>
      </c>
      <c r="P685" s="24" t="s">
        <v>46</v>
      </c>
      <c r="Q685" s="24" t="s">
        <v>46</v>
      </c>
    </row>
    <row r="686" spans="1:17">
      <c r="A686" s="168">
        <f t="shared" si="8"/>
        <v>44199</v>
      </c>
      <c r="B686" s="31">
        <v>0.90154571428571428</v>
      </c>
      <c r="C686" s="24">
        <v>3.6</v>
      </c>
      <c r="D686" s="24">
        <v>3.7</v>
      </c>
      <c r="E686" s="24"/>
      <c r="F686" s="24">
        <v>3.6500000000000004</v>
      </c>
      <c r="G686" s="24" t="s">
        <v>46</v>
      </c>
      <c r="H686" s="24">
        <v>0</v>
      </c>
      <c r="I686" s="24">
        <v>329.06418571428577</v>
      </c>
      <c r="J686" s="24"/>
      <c r="K686" s="24">
        <v>5.5</v>
      </c>
      <c r="L686" s="24">
        <v>6.2</v>
      </c>
      <c r="M686" s="24"/>
      <c r="N686" s="24">
        <v>5.85</v>
      </c>
      <c r="O686" s="24" t="s">
        <v>46</v>
      </c>
      <c r="P686" s="24">
        <v>1.7391304347825951</v>
      </c>
      <c r="Q686" s="24">
        <v>527.40424285714278</v>
      </c>
    </row>
    <row r="687" spans="1:17">
      <c r="A687" s="168">
        <f t="shared" si="8"/>
        <v>44206</v>
      </c>
      <c r="B687" s="31">
        <v>0.90211000000000008</v>
      </c>
      <c r="C687" s="24">
        <v>3.6</v>
      </c>
      <c r="D687" s="24">
        <v>3.7</v>
      </c>
      <c r="E687" s="24"/>
      <c r="F687" s="24">
        <v>3.6500000000000004</v>
      </c>
      <c r="G687" s="24">
        <v>0</v>
      </c>
      <c r="H687" s="24">
        <v>0</v>
      </c>
      <c r="I687" s="24">
        <v>329.27015000000006</v>
      </c>
      <c r="J687" s="24"/>
      <c r="K687" s="24">
        <v>5.5</v>
      </c>
      <c r="L687" s="24">
        <v>6.2</v>
      </c>
      <c r="M687" s="24"/>
      <c r="N687" s="24">
        <v>5.85</v>
      </c>
      <c r="O687" s="24">
        <v>0</v>
      </c>
      <c r="P687" s="24">
        <v>1.7391304347825951</v>
      </c>
      <c r="Q687" s="24">
        <v>527.73434999999995</v>
      </c>
    </row>
    <row r="688" spans="1:17">
      <c r="A688" s="168">
        <f t="shared" si="8"/>
        <v>44213</v>
      </c>
      <c r="B688" s="31">
        <v>0.89389285714285704</v>
      </c>
      <c r="C688" s="24">
        <v>3.6</v>
      </c>
      <c r="D688" s="24">
        <v>3.7</v>
      </c>
      <c r="E688" s="24"/>
      <c r="F688" s="24">
        <v>3.6500000000000004</v>
      </c>
      <c r="G688" s="24">
        <v>0</v>
      </c>
      <c r="H688" s="24">
        <v>0</v>
      </c>
      <c r="I688" s="24">
        <v>326.27089285714288</v>
      </c>
      <c r="J688" s="24"/>
      <c r="K688" s="24">
        <v>5.5</v>
      </c>
      <c r="L688" s="24">
        <v>6.2</v>
      </c>
      <c r="M688" s="24"/>
      <c r="N688" s="24">
        <v>5.85</v>
      </c>
      <c r="O688" s="24">
        <v>0</v>
      </c>
      <c r="P688" s="24">
        <v>1.7391304347825951</v>
      </c>
      <c r="Q688" s="24">
        <v>522.92732142857142</v>
      </c>
    </row>
    <row r="689" spans="1:17">
      <c r="A689" s="168">
        <f t="shared" si="8"/>
        <v>44220</v>
      </c>
      <c r="B689" s="31">
        <v>0.88921285714285703</v>
      </c>
      <c r="C689" s="24">
        <v>3.6</v>
      </c>
      <c r="D689" s="24">
        <v>3.7</v>
      </c>
      <c r="E689" s="24"/>
      <c r="F689" s="24">
        <v>3.6500000000000004</v>
      </c>
      <c r="G689" s="24">
        <v>0</v>
      </c>
      <c r="H689" s="24">
        <v>0</v>
      </c>
      <c r="I689" s="24">
        <v>324.56269285714285</v>
      </c>
      <c r="J689" s="24"/>
      <c r="K689" s="24">
        <v>5.5</v>
      </c>
      <c r="L689" s="24">
        <v>6.2</v>
      </c>
      <c r="M689" s="24"/>
      <c r="N689" s="24">
        <v>5.85</v>
      </c>
      <c r="O689" s="24">
        <v>0</v>
      </c>
      <c r="P689" s="24">
        <v>1.7391304347825951</v>
      </c>
      <c r="Q689" s="24">
        <v>520.18952142857131</v>
      </c>
    </row>
    <row r="690" spans="1:17">
      <c r="A690" s="168">
        <f t="shared" si="8"/>
        <v>44227</v>
      </c>
      <c r="B690" s="31">
        <v>0.88615285714285708</v>
      </c>
      <c r="C690" s="24">
        <v>3.6</v>
      </c>
      <c r="D690" s="24">
        <v>3.7</v>
      </c>
      <c r="E690" s="24"/>
      <c r="F690" s="24">
        <v>3.6500000000000004</v>
      </c>
      <c r="G690" s="24">
        <v>0</v>
      </c>
      <c r="H690" s="24">
        <v>0</v>
      </c>
      <c r="I690" s="24">
        <v>323.44579285714286</v>
      </c>
      <c r="J690" s="24"/>
      <c r="K690" s="24">
        <v>5.5</v>
      </c>
      <c r="L690" s="24">
        <v>6.2</v>
      </c>
      <c r="M690" s="24"/>
      <c r="N690" s="24">
        <v>5.85</v>
      </c>
      <c r="O690" s="24">
        <v>0</v>
      </c>
      <c r="P690" s="24">
        <v>1.7391304347825951</v>
      </c>
      <c r="Q690" s="24">
        <v>518.39942142857137</v>
      </c>
    </row>
    <row r="691" spans="1:17">
      <c r="A691" s="168">
        <f t="shared" si="8"/>
        <v>44234</v>
      </c>
      <c r="B691" s="31">
        <v>0.87938857142857141</v>
      </c>
      <c r="C691" s="24">
        <v>3.6</v>
      </c>
      <c r="D691" s="24">
        <v>3.7</v>
      </c>
      <c r="E691" s="24"/>
      <c r="F691" s="24">
        <v>3.6500000000000004</v>
      </c>
      <c r="G691" s="24">
        <v>0</v>
      </c>
      <c r="H691" s="24">
        <v>0</v>
      </c>
      <c r="I691" s="24">
        <v>320.9768285714286</v>
      </c>
      <c r="J691" s="24"/>
      <c r="K691" s="24">
        <v>5.5</v>
      </c>
      <c r="L691" s="24">
        <v>6.2</v>
      </c>
      <c r="M691" s="24"/>
      <c r="N691" s="24">
        <v>5.85</v>
      </c>
      <c r="O691" s="24">
        <v>0</v>
      </c>
      <c r="P691" s="24">
        <v>1.7391304347825951</v>
      </c>
      <c r="Q691" s="24">
        <v>514.44231428571425</v>
      </c>
    </row>
    <row r="692" spans="1:17">
      <c r="A692" s="168">
        <f t="shared" si="8"/>
        <v>44241</v>
      </c>
      <c r="B692" s="31">
        <v>0.87730000000000008</v>
      </c>
      <c r="C692" s="24">
        <v>3.6</v>
      </c>
      <c r="D692" s="24">
        <v>3.7</v>
      </c>
      <c r="E692" s="24"/>
      <c r="F692" s="24">
        <v>3.6500000000000004</v>
      </c>
      <c r="G692" s="24">
        <v>0</v>
      </c>
      <c r="H692" s="24">
        <v>0</v>
      </c>
      <c r="I692" s="24">
        <v>320.21450000000004</v>
      </c>
      <c r="J692" s="24"/>
      <c r="K692" s="24">
        <v>5.5</v>
      </c>
      <c r="L692" s="24">
        <v>6.2</v>
      </c>
      <c r="M692" s="24"/>
      <c r="N692" s="24">
        <v>5.85</v>
      </c>
      <c r="O692" s="24">
        <v>0</v>
      </c>
      <c r="P692" s="24">
        <v>1.7391304347825951</v>
      </c>
      <c r="Q692" s="24">
        <v>513.22050000000002</v>
      </c>
    </row>
    <row r="693" spans="1:17">
      <c r="A693" s="168">
        <f t="shared" si="8"/>
        <v>44248</v>
      </c>
      <c r="B693" s="31">
        <v>0.86975285714285711</v>
      </c>
      <c r="C693" s="24">
        <v>3.6</v>
      </c>
      <c r="D693" s="24">
        <v>3.7</v>
      </c>
      <c r="E693" s="24"/>
      <c r="F693" s="24">
        <v>3.6500000000000004</v>
      </c>
      <c r="G693" s="24">
        <v>0</v>
      </c>
      <c r="H693" s="24">
        <v>2.8169014084507182</v>
      </c>
      <c r="I693" s="24">
        <v>317.45979285714287</v>
      </c>
      <c r="J693" s="24"/>
      <c r="K693" s="24">
        <v>5.5</v>
      </c>
      <c r="L693" s="24">
        <v>6.2</v>
      </c>
      <c r="M693" s="24"/>
      <c r="N693" s="24">
        <v>5.85</v>
      </c>
      <c r="O693" s="24">
        <v>0</v>
      </c>
      <c r="P693" s="24">
        <v>1.7391304347825951</v>
      </c>
      <c r="Q693" s="24">
        <v>508.80542142857144</v>
      </c>
    </row>
    <row r="694" spans="1:17">
      <c r="A694" s="168">
        <f t="shared" si="8"/>
        <v>44255</v>
      </c>
      <c r="B694" s="31">
        <v>0.86555714285714302</v>
      </c>
      <c r="C694" s="24">
        <v>3.6</v>
      </c>
      <c r="D694" s="24">
        <v>3.7</v>
      </c>
      <c r="E694" s="24"/>
      <c r="F694" s="24">
        <v>3.6500000000000004</v>
      </c>
      <c r="G694" s="24">
        <v>0</v>
      </c>
      <c r="H694" s="24">
        <v>2.8169014084507182</v>
      </c>
      <c r="I694" s="24">
        <v>315.92835714285724</v>
      </c>
      <c r="J694" s="24"/>
      <c r="K694" s="24">
        <v>5.5</v>
      </c>
      <c r="L694" s="24">
        <v>6.2</v>
      </c>
      <c r="M694" s="24"/>
      <c r="N694" s="24">
        <v>5.85</v>
      </c>
      <c r="O694" s="24">
        <v>0</v>
      </c>
      <c r="P694" s="24">
        <v>1.7391304347825951</v>
      </c>
      <c r="Q694" s="24">
        <v>506.35092857142865</v>
      </c>
    </row>
    <row r="695" spans="1:17">
      <c r="A695" s="168">
        <f t="shared" si="8"/>
        <v>44262</v>
      </c>
      <c r="B695" s="31">
        <v>0.86466428571428566</v>
      </c>
      <c r="C695" s="24">
        <v>3.6</v>
      </c>
      <c r="D695" s="24">
        <v>3.7</v>
      </c>
      <c r="E695" s="24"/>
      <c r="F695" s="24">
        <v>3.6500000000000004</v>
      </c>
      <c r="G695" s="24">
        <v>0</v>
      </c>
      <c r="H695" s="24">
        <v>2.8169014084507182</v>
      </c>
      <c r="I695" s="24">
        <v>315.60246428571429</v>
      </c>
      <c r="J695" s="24"/>
      <c r="K695" s="24">
        <v>5.5</v>
      </c>
      <c r="L695" s="24">
        <v>6.2</v>
      </c>
      <c r="M695" s="24"/>
      <c r="N695" s="24">
        <v>5.85</v>
      </c>
      <c r="O695" s="24">
        <v>0</v>
      </c>
      <c r="P695" s="24">
        <v>1.7391304347825951</v>
      </c>
      <c r="Q695" s="24">
        <v>505.82860714285704</v>
      </c>
    </row>
    <row r="696" spans="1:17">
      <c r="A696" s="168">
        <f t="shared" si="8"/>
        <v>44269</v>
      </c>
      <c r="B696" s="31">
        <v>0.85818142857142854</v>
      </c>
      <c r="C696" s="24">
        <v>3.6</v>
      </c>
      <c r="D696" s="24">
        <v>3.7</v>
      </c>
      <c r="E696" s="24"/>
      <c r="F696" s="24">
        <v>3.6500000000000004</v>
      </c>
      <c r="G696" s="24">
        <v>0</v>
      </c>
      <c r="H696" s="24">
        <v>2.8169014084507182</v>
      </c>
      <c r="I696" s="24">
        <v>313.23622142857147</v>
      </c>
      <c r="J696" s="24"/>
      <c r="K696" s="24">
        <v>5.5</v>
      </c>
      <c r="L696" s="24">
        <v>6.2</v>
      </c>
      <c r="M696" s="24"/>
      <c r="N696" s="24">
        <v>5.85</v>
      </c>
      <c r="O696" s="24">
        <v>0</v>
      </c>
      <c r="P696" s="24">
        <v>1.7391304347825951</v>
      </c>
      <c r="Q696" s="24">
        <v>502.03613571428571</v>
      </c>
    </row>
    <row r="697" spans="1:17">
      <c r="A697" s="168">
        <f t="shared" si="8"/>
        <v>44276</v>
      </c>
      <c r="B697" s="31">
        <v>0.85745571428571432</v>
      </c>
      <c r="C697" s="24">
        <v>3.6</v>
      </c>
      <c r="D697" s="24">
        <v>3.7</v>
      </c>
      <c r="E697" s="24"/>
      <c r="F697" s="24">
        <v>3.6500000000000004</v>
      </c>
      <c r="G697" s="24">
        <v>0</v>
      </c>
      <c r="H697" s="24">
        <v>2.8169014084507182</v>
      </c>
      <c r="I697" s="24">
        <v>312.97133571428577</v>
      </c>
      <c r="J697" s="24"/>
      <c r="K697" s="24">
        <v>5.5</v>
      </c>
      <c r="L697" s="24">
        <v>6.2</v>
      </c>
      <c r="M697" s="24"/>
      <c r="N697" s="24">
        <v>5.85</v>
      </c>
      <c r="O697" s="24">
        <v>0</v>
      </c>
      <c r="P697" s="24">
        <v>1.7391304347825951</v>
      </c>
      <c r="Q697" s="24">
        <v>501.61159285714285</v>
      </c>
    </row>
    <row r="698" spans="1:17">
      <c r="A698" s="168">
        <f t="shared" si="8"/>
        <v>44283</v>
      </c>
      <c r="B698" s="31">
        <v>0.85931142857142873</v>
      </c>
      <c r="C698" s="24">
        <v>3.6</v>
      </c>
      <c r="D698" s="24">
        <v>3.7</v>
      </c>
      <c r="E698" s="24"/>
      <c r="F698" s="24">
        <v>3.6500000000000004</v>
      </c>
      <c r="G698" s="24">
        <v>0</v>
      </c>
      <c r="H698" s="24">
        <v>2.8169014084507182</v>
      </c>
      <c r="I698" s="24">
        <v>313.6486714285715</v>
      </c>
      <c r="J698" s="24"/>
      <c r="K698" s="24">
        <v>5.5</v>
      </c>
      <c r="L698" s="24">
        <v>6.2</v>
      </c>
      <c r="M698" s="24"/>
      <c r="N698" s="24">
        <v>5.85</v>
      </c>
      <c r="O698" s="24">
        <v>0</v>
      </c>
      <c r="P698" s="24">
        <v>1.7391304347825951</v>
      </c>
      <c r="Q698" s="24">
        <v>502.69718571428575</v>
      </c>
    </row>
    <row r="699" spans="1:17">
      <c r="A699" s="168">
        <f t="shared" si="8"/>
        <v>44290</v>
      </c>
      <c r="B699" s="31">
        <v>0.85256428571428577</v>
      </c>
      <c r="C699" s="24">
        <v>3.6</v>
      </c>
      <c r="D699" s="24">
        <v>3.7</v>
      </c>
      <c r="E699" s="24"/>
      <c r="F699" s="24">
        <v>3.6500000000000004</v>
      </c>
      <c r="G699" s="24">
        <v>0</v>
      </c>
      <c r="H699" s="24">
        <v>0</v>
      </c>
      <c r="I699" s="24">
        <v>311.18596428571436</v>
      </c>
      <c r="J699" s="24"/>
      <c r="K699" s="24">
        <v>5.5</v>
      </c>
      <c r="L699" s="24">
        <v>6.2</v>
      </c>
      <c r="M699" s="24"/>
      <c r="N699" s="24">
        <v>5.85</v>
      </c>
      <c r="O699" s="24">
        <v>0</v>
      </c>
      <c r="P699" s="24">
        <v>0</v>
      </c>
      <c r="Q699" s="24">
        <v>498.75010714285713</v>
      </c>
    </row>
    <row r="700" spans="1:17">
      <c r="A700" s="168">
        <f t="shared" si="8"/>
        <v>44297</v>
      </c>
      <c r="B700" s="31">
        <v>0.85916999999999999</v>
      </c>
      <c r="C700" s="24">
        <v>3.6</v>
      </c>
      <c r="D700" s="24">
        <v>3.7</v>
      </c>
      <c r="E700" s="24"/>
      <c r="F700" s="24">
        <v>3.6500000000000004</v>
      </c>
      <c r="G700" s="24">
        <v>0</v>
      </c>
      <c r="H700" s="24">
        <v>0</v>
      </c>
      <c r="I700" s="24">
        <v>313.59705000000002</v>
      </c>
      <c r="J700" s="24"/>
      <c r="K700" s="24">
        <v>5.5</v>
      </c>
      <c r="L700" s="24">
        <v>6.2</v>
      </c>
      <c r="M700" s="24"/>
      <c r="N700" s="24">
        <v>5.85</v>
      </c>
      <c r="O700" s="24">
        <v>0</v>
      </c>
      <c r="P700" s="24">
        <v>0</v>
      </c>
      <c r="Q700" s="24">
        <v>502.61444999999998</v>
      </c>
    </row>
    <row r="701" spans="1:17">
      <c r="A701" s="168">
        <f t="shared" si="8"/>
        <v>44304</v>
      </c>
      <c r="B701" s="31">
        <v>0.86733000000000005</v>
      </c>
      <c r="C701" s="24">
        <v>3.6</v>
      </c>
      <c r="D701" s="24">
        <v>3.7</v>
      </c>
      <c r="E701" s="24"/>
      <c r="F701" s="24">
        <v>3.6500000000000004</v>
      </c>
      <c r="G701" s="24">
        <v>0</v>
      </c>
      <c r="H701" s="24">
        <v>0</v>
      </c>
      <c r="I701" s="24">
        <v>316.57545000000005</v>
      </c>
      <c r="J701" s="24"/>
      <c r="K701" s="24">
        <v>5.5</v>
      </c>
      <c r="L701" s="24">
        <v>6.2</v>
      </c>
      <c r="M701" s="24"/>
      <c r="N701" s="24">
        <v>5.85</v>
      </c>
      <c r="O701" s="24">
        <v>0</v>
      </c>
      <c r="P701" s="24">
        <v>0</v>
      </c>
      <c r="Q701" s="24">
        <v>507.38804999999996</v>
      </c>
    </row>
    <row r="702" spans="1:17">
      <c r="A702" s="168">
        <f t="shared" si="8"/>
        <v>44311</v>
      </c>
      <c r="B702" s="31">
        <v>0.86622571428571415</v>
      </c>
      <c r="C702" s="24">
        <v>3.6</v>
      </c>
      <c r="D702" s="24">
        <v>3.7</v>
      </c>
      <c r="E702" s="24"/>
      <c r="F702" s="24">
        <v>3.6500000000000004</v>
      </c>
      <c r="G702" s="24">
        <v>0</v>
      </c>
      <c r="H702" s="24">
        <v>0</v>
      </c>
      <c r="I702" s="24">
        <v>316.17238571428572</v>
      </c>
      <c r="J702" s="24"/>
      <c r="K702" s="24">
        <v>5.5</v>
      </c>
      <c r="L702" s="24">
        <v>6.2</v>
      </c>
      <c r="M702" s="24"/>
      <c r="N702" s="24">
        <v>5.85</v>
      </c>
      <c r="O702" s="24">
        <v>0</v>
      </c>
      <c r="P702" s="24">
        <v>0</v>
      </c>
      <c r="Q702" s="24">
        <v>506.74204285714274</v>
      </c>
    </row>
    <row r="703" spans="1:17">
      <c r="A703" s="168">
        <f t="shared" si="8"/>
        <v>44318</v>
      </c>
      <c r="B703" s="31">
        <v>0.86914142857142829</v>
      </c>
      <c r="C703" s="24">
        <v>3.6</v>
      </c>
      <c r="D703" s="24">
        <v>3.7</v>
      </c>
      <c r="E703" s="24"/>
      <c r="F703" s="24">
        <v>3.6500000000000004</v>
      </c>
      <c r="G703" s="24">
        <v>0</v>
      </c>
      <c r="H703" s="24">
        <v>0</v>
      </c>
      <c r="I703" s="24">
        <v>317.23662142857137</v>
      </c>
      <c r="J703" s="24"/>
      <c r="K703" s="24">
        <v>5.5</v>
      </c>
      <c r="L703" s="24">
        <v>6.2</v>
      </c>
      <c r="M703" s="24"/>
      <c r="N703" s="24">
        <v>5.85</v>
      </c>
      <c r="O703" s="24">
        <v>0</v>
      </c>
      <c r="P703" s="24">
        <v>0</v>
      </c>
      <c r="Q703" s="24">
        <v>508.44773571428556</v>
      </c>
    </row>
    <row r="704" spans="1:17">
      <c r="A704" s="168">
        <f t="shared" si="8"/>
        <v>44325</v>
      </c>
      <c r="B704" s="31">
        <v>0.86724714285714288</v>
      </c>
      <c r="C704" s="24">
        <v>3.6</v>
      </c>
      <c r="D704" s="24">
        <v>3.7</v>
      </c>
      <c r="E704" s="24"/>
      <c r="F704" s="24">
        <v>3.6500000000000004</v>
      </c>
      <c r="G704" s="24">
        <v>0</v>
      </c>
      <c r="H704" s="24">
        <v>2.8169014084507182</v>
      </c>
      <c r="I704" s="24">
        <v>316.54520714285718</v>
      </c>
      <c r="J704" s="24"/>
      <c r="K704" s="24">
        <v>5.5</v>
      </c>
      <c r="L704" s="24">
        <v>6.2</v>
      </c>
      <c r="M704" s="24"/>
      <c r="N704" s="24">
        <v>5.85</v>
      </c>
      <c r="O704" s="24">
        <v>0</v>
      </c>
      <c r="P704" s="24">
        <v>0</v>
      </c>
      <c r="Q704" s="24">
        <v>507.33957857142855</v>
      </c>
    </row>
    <row r="705" spans="1:17">
      <c r="A705" s="168">
        <f t="shared" si="8"/>
        <v>44332</v>
      </c>
      <c r="B705" s="31">
        <v>0.86149285714285717</v>
      </c>
      <c r="C705" s="24">
        <v>3.6</v>
      </c>
      <c r="D705" s="24">
        <v>3.7</v>
      </c>
      <c r="E705" s="24"/>
      <c r="F705" s="24">
        <v>3.6500000000000004</v>
      </c>
      <c r="G705" s="24">
        <v>0</v>
      </c>
      <c r="H705" s="24">
        <v>2.8169014084507182</v>
      </c>
      <c r="I705" s="24">
        <v>314.44489285714286</v>
      </c>
      <c r="J705" s="24"/>
      <c r="K705" s="24">
        <v>5.5</v>
      </c>
      <c r="L705" s="24">
        <v>6.2</v>
      </c>
      <c r="M705" s="24"/>
      <c r="N705" s="24">
        <v>5.85</v>
      </c>
      <c r="O705" s="24">
        <v>0</v>
      </c>
      <c r="P705" s="24">
        <v>0</v>
      </c>
      <c r="Q705" s="24">
        <v>503.97332142857147</v>
      </c>
    </row>
    <row r="706" spans="1:17">
      <c r="A706" s="168">
        <f t="shared" si="8"/>
        <v>44339</v>
      </c>
      <c r="B706" s="31">
        <v>0.49218428571428569</v>
      </c>
      <c r="C706" s="24">
        <v>0</v>
      </c>
      <c r="D706" s="24">
        <v>0</v>
      </c>
      <c r="E706" s="24"/>
      <c r="F706" s="24" t="e">
        <v>#DIV/0!</v>
      </c>
      <c r="G706" s="24" t="e">
        <v>#DIV/0!</v>
      </c>
      <c r="H706" s="24" t="e">
        <v>#DIV/0!</v>
      </c>
      <c r="I706" s="24" t="e">
        <v>#DIV/0!</v>
      </c>
      <c r="J706" s="24"/>
      <c r="K706" s="24">
        <v>0</v>
      </c>
      <c r="L706" s="24">
        <v>0</v>
      </c>
      <c r="M706" s="24"/>
      <c r="N706" s="24" t="e">
        <v>#DIV/0!</v>
      </c>
      <c r="O706" s="24" t="e">
        <v>#DIV/0!</v>
      </c>
      <c r="P706" s="24" t="e">
        <v>#DIV/0!</v>
      </c>
      <c r="Q706" s="24" t="e">
        <v>#DIV/0!</v>
      </c>
    </row>
    <row r="707" spans="1:17">
      <c r="A707" s="168">
        <f t="shared" ref="A707:A770" si="9">A706+7</f>
        <v>44346</v>
      </c>
      <c r="B707" s="31">
        <v>0</v>
      </c>
      <c r="C707" s="24">
        <v>0</v>
      </c>
      <c r="D707" s="24">
        <v>0</v>
      </c>
      <c r="E707" s="24"/>
      <c r="F707" s="24" t="e">
        <v>#DIV/0!</v>
      </c>
      <c r="G707" s="24" t="e">
        <v>#DIV/0!</v>
      </c>
      <c r="H707" s="24" t="e">
        <v>#DIV/0!</v>
      </c>
      <c r="I707" s="24" t="e">
        <v>#DIV/0!</v>
      </c>
      <c r="J707" s="24"/>
      <c r="K707" s="24">
        <v>0</v>
      </c>
      <c r="L707" s="24">
        <v>0</v>
      </c>
      <c r="M707" s="24"/>
      <c r="N707" s="24" t="e">
        <v>#DIV/0!</v>
      </c>
      <c r="O707" s="24" t="e">
        <v>#DIV/0!</v>
      </c>
      <c r="P707" s="24" t="e">
        <v>#DIV/0!</v>
      </c>
      <c r="Q707" s="24" t="e">
        <v>#DIV/0!</v>
      </c>
    </row>
    <row r="708" spans="1:17">
      <c r="A708" s="168">
        <f t="shared" si="9"/>
        <v>44353</v>
      </c>
      <c r="B708" s="31">
        <v>0</v>
      </c>
      <c r="C708" s="24">
        <v>0</v>
      </c>
      <c r="D708" s="24">
        <v>0</v>
      </c>
      <c r="E708" s="24"/>
      <c r="F708" s="24" t="e">
        <v>#DIV/0!</v>
      </c>
      <c r="G708" s="24" t="e">
        <v>#DIV/0!</v>
      </c>
      <c r="H708" s="24" t="e">
        <v>#DIV/0!</v>
      </c>
      <c r="I708" s="24" t="e">
        <v>#DIV/0!</v>
      </c>
      <c r="J708" s="24"/>
      <c r="K708" s="24">
        <v>0</v>
      </c>
      <c r="L708" s="24">
        <v>0</v>
      </c>
      <c r="M708" s="24"/>
      <c r="N708" s="24" t="e">
        <v>#DIV/0!</v>
      </c>
      <c r="O708" s="24" t="e">
        <v>#DIV/0!</v>
      </c>
      <c r="P708" s="24" t="e">
        <v>#DIV/0!</v>
      </c>
      <c r="Q708" s="24" t="e">
        <v>#DIV/0!</v>
      </c>
    </row>
    <row r="709" spans="1:17">
      <c r="A709" s="168">
        <f t="shared" si="9"/>
        <v>44360</v>
      </c>
      <c r="B709" s="31">
        <v>0</v>
      </c>
      <c r="C709" s="24">
        <v>0</v>
      </c>
      <c r="D709" s="24">
        <v>0</v>
      </c>
      <c r="E709" s="24"/>
      <c r="F709" s="24" t="e">
        <v>#DIV/0!</v>
      </c>
      <c r="G709" s="24" t="e">
        <v>#DIV/0!</v>
      </c>
      <c r="H709" s="24" t="e">
        <v>#DIV/0!</v>
      </c>
      <c r="I709" s="24" t="e">
        <v>#DIV/0!</v>
      </c>
      <c r="J709" s="24"/>
      <c r="K709" s="24">
        <v>0</v>
      </c>
      <c r="L709" s="24">
        <v>0</v>
      </c>
      <c r="M709" s="24"/>
      <c r="N709" s="24" t="e">
        <v>#DIV/0!</v>
      </c>
      <c r="O709" s="24" t="e">
        <v>#DIV/0!</v>
      </c>
      <c r="P709" s="24" t="e">
        <v>#DIV/0!</v>
      </c>
      <c r="Q709" s="24" t="e">
        <v>#DIV/0!</v>
      </c>
    </row>
    <row r="710" spans="1:17">
      <c r="A710" s="168">
        <f t="shared" si="9"/>
        <v>44367</v>
      </c>
      <c r="B710" s="31">
        <v>0</v>
      </c>
      <c r="C710" s="24">
        <v>0</v>
      </c>
      <c r="D710" s="24">
        <v>0</v>
      </c>
      <c r="E710" s="24"/>
      <c r="F710" s="24" t="e">
        <v>#DIV/0!</v>
      </c>
      <c r="G710" s="24" t="e">
        <v>#DIV/0!</v>
      </c>
      <c r="H710" s="24" t="e">
        <v>#DIV/0!</v>
      </c>
      <c r="I710" s="24" t="e">
        <v>#DIV/0!</v>
      </c>
      <c r="J710" s="24"/>
      <c r="K710" s="24">
        <v>0</v>
      </c>
      <c r="L710" s="24">
        <v>0</v>
      </c>
      <c r="M710" s="24"/>
      <c r="N710" s="24" t="e">
        <v>#DIV/0!</v>
      </c>
      <c r="O710" s="24" t="e">
        <v>#DIV/0!</v>
      </c>
      <c r="P710" s="24" t="e">
        <v>#DIV/0!</v>
      </c>
      <c r="Q710" s="24" t="e">
        <v>#DIV/0!</v>
      </c>
    </row>
    <row r="711" spans="1:17">
      <c r="A711" s="168">
        <f t="shared" si="9"/>
        <v>44374</v>
      </c>
      <c r="B711" s="31">
        <v>0</v>
      </c>
      <c r="C711" s="24">
        <v>0</v>
      </c>
      <c r="D711" s="24">
        <v>0</v>
      </c>
      <c r="E711" s="24"/>
      <c r="F711" s="24" t="e">
        <v>#DIV/0!</v>
      </c>
      <c r="G711" s="24" t="e">
        <v>#DIV/0!</v>
      </c>
      <c r="H711" s="24" t="e">
        <v>#DIV/0!</v>
      </c>
      <c r="I711" s="24" t="e">
        <v>#DIV/0!</v>
      </c>
      <c r="J711" s="24"/>
      <c r="K711" s="24">
        <v>0</v>
      </c>
      <c r="L711" s="24">
        <v>0</v>
      </c>
      <c r="M711" s="24"/>
      <c r="N711" s="24" t="e">
        <v>#DIV/0!</v>
      </c>
      <c r="O711" s="24" t="e">
        <v>#DIV/0!</v>
      </c>
      <c r="P711" s="24" t="e">
        <v>#DIV/0!</v>
      </c>
      <c r="Q711" s="24" t="e">
        <v>#DIV/0!</v>
      </c>
    </row>
    <row r="712" spans="1:17">
      <c r="A712" s="168">
        <f t="shared" si="9"/>
        <v>44381</v>
      </c>
      <c r="B712" s="31">
        <v>0</v>
      </c>
      <c r="C712" s="24">
        <v>0</v>
      </c>
      <c r="D712" s="24">
        <v>0</v>
      </c>
      <c r="E712" s="24"/>
      <c r="F712" s="24" t="e">
        <v>#DIV/0!</v>
      </c>
      <c r="G712" s="24" t="e">
        <v>#DIV/0!</v>
      </c>
      <c r="H712" s="24" t="e">
        <v>#DIV/0!</v>
      </c>
      <c r="I712" s="24" t="e">
        <v>#DIV/0!</v>
      </c>
      <c r="J712" s="24"/>
      <c r="K712" s="24">
        <v>0</v>
      </c>
      <c r="L712" s="24">
        <v>0</v>
      </c>
      <c r="M712" s="24"/>
      <c r="N712" s="24" t="e">
        <v>#DIV/0!</v>
      </c>
      <c r="O712" s="24" t="e">
        <v>#DIV/0!</v>
      </c>
      <c r="P712" s="24" t="e">
        <v>#DIV/0!</v>
      </c>
      <c r="Q712" s="24" t="e">
        <v>#DIV/0!</v>
      </c>
    </row>
    <row r="713" spans="1:17">
      <c r="A713" s="168">
        <f t="shared" si="9"/>
        <v>44388</v>
      </c>
      <c r="B713" s="31">
        <v>0</v>
      </c>
      <c r="C713" s="24">
        <v>0</v>
      </c>
      <c r="D713" s="24">
        <v>0</v>
      </c>
      <c r="E713" s="24"/>
      <c r="F713" s="24" t="e">
        <v>#DIV/0!</v>
      </c>
      <c r="G713" s="24" t="e">
        <v>#DIV/0!</v>
      </c>
      <c r="H713" s="24" t="e">
        <v>#DIV/0!</v>
      </c>
      <c r="I713" s="24" t="e">
        <v>#DIV/0!</v>
      </c>
      <c r="J713" s="24"/>
      <c r="K713" s="24">
        <v>0</v>
      </c>
      <c r="L713" s="24">
        <v>0</v>
      </c>
      <c r="M713" s="24"/>
      <c r="N713" s="24" t="e">
        <v>#DIV/0!</v>
      </c>
      <c r="O713" s="24" t="e">
        <v>#DIV/0!</v>
      </c>
      <c r="P713" s="24" t="e">
        <v>#DIV/0!</v>
      </c>
      <c r="Q713" s="24" t="e">
        <v>#DIV/0!</v>
      </c>
    </row>
    <row r="714" spans="1:17">
      <c r="A714" s="168">
        <f t="shared" si="9"/>
        <v>44395</v>
      </c>
      <c r="B714" s="31">
        <v>0</v>
      </c>
      <c r="C714" s="24">
        <v>0</v>
      </c>
      <c r="D714" s="24">
        <v>0</v>
      </c>
      <c r="E714" s="24"/>
      <c r="F714" s="24" t="e">
        <v>#DIV/0!</v>
      </c>
      <c r="G714" s="24" t="e">
        <v>#DIV/0!</v>
      </c>
      <c r="H714" s="24" t="e">
        <v>#DIV/0!</v>
      </c>
      <c r="I714" s="24" t="e">
        <v>#DIV/0!</v>
      </c>
      <c r="J714" s="24"/>
      <c r="K714" s="24">
        <v>0</v>
      </c>
      <c r="L714" s="24">
        <v>0</v>
      </c>
      <c r="M714" s="24"/>
      <c r="N714" s="24" t="e">
        <v>#DIV/0!</v>
      </c>
      <c r="O714" s="24" t="e">
        <v>#DIV/0!</v>
      </c>
      <c r="P714" s="24" t="e">
        <v>#DIV/0!</v>
      </c>
      <c r="Q714" s="24" t="e">
        <v>#DIV/0!</v>
      </c>
    </row>
    <row r="715" spans="1:17">
      <c r="A715" s="168">
        <f t="shared" si="9"/>
        <v>44402</v>
      </c>
      <c r="B715" s="31">
        <v>0</v>
      </c>
      <c r="C715" s="24">
        <v>0</v>
      </c>
      <c r="D715" s="24">
        <v>0</v>
      </c>
      <c r="E715" s="24"/>
      <c r="F715" s="24" t="e">
        <v>#DIV/0!</v>
      </c>
      <c r="G715" s="24" t="e">
        <v>#DIV/0!</v>
      </c>
      <c r="H715" s="24" t="e">
        <v>#DIV/0!</v>
      </c>
      <c r="I715" s="24" t="e">
        <v>#DIV/0!</v>
      </c>
      <c r="J715" s="24"/>
      <c r="K715" s="24">
        <v>0</v>
      </c>
      <c r="L715" s="24">
        <v>0</v>
      </c>
      <c r="M715" s="24"/>
      <c r="N715" s="24" t="e">
        <v>#DIV/0!</v>
      </c>
      <c r="O715" s="24" t="e">
        <v>#DIV/0!</v>
      </c>
      <c r="P715" s="24" t="e">
        <v>#DIV/0!</v>
      </c>
      <c r="Q715" s="24" t="e">
        <v>#DIV/0!</v>
      </c>
    </row>
    <row r="716" spans="1:17">
      <c r="A716" s="168">
        <f t="shared" si="9"/>
        <v>44409</v>
      </c>
      <c r="B716" s="31">
        <v>0</v>
      </c>
      <c r="C716" s="24">
        <v>0</v>
      </c>
      <c r="D716" s="24">
        <v>0</v>
      </c>
      <c r="E716" s="24"/>
      <c r="F716" s="24" t="e">
        <v>#DIV/0!</v>
      </c>
      <c r="G716" s="24" t="e">
        <v>#DIV/0!</v>
      </c>
      <c r="H716" s="24" t="e">
        <v>#DIV/0!</v>
      </c>
      <c r="I716" s="24" t="e">
        <v>#DIV/0!</v>
      </c>
      <c r="J716" s="24"/>
      <c r="K716" s="24">
        <v>0</v>
      </c>
      <c r="L716" s="24">
        <v>0</v>
      </c>
      <c r="M716" s="24"/>
      <c r="N716" s="24" t="e">
        <v>#DIV/0!</v>
      </c>
      <c r="O716" s="24" t="e">
        <v>#DIV/0!</v>
      </c>
      <c r="P716" s="24" t="e">
        <v>#DIV/0!</v>
      </c>
      <c r="Q716" s="24" t="e">
        <v>#DIV/0!</v>
      </c>
    </row>
    <row r="717" spans="1:17">
      <c r="A717" s="168">
        <f t="shared" si="9"/>
        <v>44416</v>
      </c>
      <c r="B717" s="31">
        <v>0</v>
      </c>
      <c r="C717" s="24">
        <v>0</v>
      </c>
      <c r="D717" s="24">
        <v>0</v>
      </c>
      <c r="E717" s="24"/>
      <c r="F717" s="24" t="e">
        <v>#DIV/0!</v>
      </c>
      <c r="G717" s="24" t="e">
        <v>#DIV/0!</v>
      </c>
      <c r="H717" s="24" t="e">
        <v>#DIV/0!</v>
      </c>
      <c r="I717" s="24" t="e">
        <v>#DIV/0!</v>
      </c>
      <c r="J717" s="24"/>
      <c r="K717" s="24">
        <v>0</v>
      </c>
      <c r="L717" s="24">
        <v>0</v>
      </c>
      <c r="M717" s="24"/>
      <c r="N717" s="24" t="e">
        <v>#DIV/0!</v>
      </c>
      <c r="O717" s="24" t="e">
        <v>#DIV/0!</v>
      </c>
      <c r="P717" s="24" t="e">
        <v>#DIV/0!</v>
      </c>
      <c r="Q717" s="24" t="e">
        <v>#DIV/0!</v>
      </c>
    </row>
    <row r="718" spans="1:17">
      <c r="A718" s="168">
        <f t="shared" si="9"/>
        <v>44423</v>
      </c>
      <c r="B718" s="31">
        <v>0</v>
      </c>
      <c r="C718" s="24">
        <v>0</v>
      </c>
      <c r="D718" s="24">
        <v>0</v>
      </c>
      <c r="E718" s="24"/>
      <c r="F718" s="24" t="e">
        <v>#DIV/0!</v>
      </c>
      <c r="G718" s="24" t="e">
        <v>#DIV/0!</v>
      </c>
      <c r="H718" s="24" t="e">
        <v>#DIV/0!</v>
      </c>
      <c r="I718" s="24" t="e">
        <v>#DIV/0!</v>
      </c>
      <c r="J718" s="24"/>
      <c r="K718" s="24">
        <v>0</v>
      </c>
      <c r="L718" s="24">
        <v>0</v>
      </c>
      <c r="M718" s="24"/>
      <c r="N718" s="24" t="e">
        <v>#DIV/0!</v>
      </c>
      <c r="O718" s="24" t="e">
        <v>#DIV/0!</v>
      </c>
      <c r="P718" s="24" t="e">
        <v>#DIV/0!</v>
      </c>
      <c r="Q718" s="24" t="e">
        <v>#DIV/0!</v>
      </c>
    </row>
    <row r="719" spans="1:17">
      <c r="A719" s="168">
        <f t="shared" si="9"/>
        <v>44430</v>
      </c>
      <c r="B719" s="31">
        <v>0</v>
      </c>
      <c r="C719" s="24">
        <v>0</v>
      </c>
      <c r="D719" s="24">
        <v>0</v>
      </c>
      <c r="E719" s="24"/>
      <c r="F719" s="24" t="e">
        <v>#DIV/0!</v>
      </c>
      <c r="G719" s="24" t="e">
        <v>#DIV/0!</v>
      </c>
      <c r="H719" s="24" t="e">
        <v>#DIV/0!</v>
      </c>
      <c r="I719" s="24" t="e">
        <v>#DIV/0!</v>
      </c>
      <c r="J719" s="24"/>
      <c r="K719" s="24">
        <v>0</v>
      </c>
      <c r="L719" s="24">
        <v>0</v>
      </c>
      <c r="M719" s="24"/>
      <c r="N719" s="24" t="e">
        <v>#DIV/0!</v>
      </c>
      <c r="O719" s="24" t="e">
        <v>#DIV/0!</v>
      </c>
      <c r="P719" s="24" t="e">
        <v>#DIV/0!</v>
      </c>
      <c r="Q719" s="24" t="e">
        <v>#DIV/0!</v>
      </c>
    </row>
    <row r="720" spans="1:17">
      <c r="A720" s="168">
        <f t="shared" si="9"/>
        <v>44437</v>
      </c>
      <c r="B720" s="31">
        <v>0</v>
      </c>
      <c r="C720" s="24">
        <v>0</v>
      </c>
      <c r="D720" s="24">
        <v>0</v>
      </c>
      <c r="E720" s="24"/>
      <c r="F720" s="24" t="e">
        <v>#DIV/0!</v>
      </c>
      <c r="G720" s="24" t="e">
        <v>#DIV/0!</v>
      </c>
      <c r="H720" s="24" t="e">
        <v>#DIV/0!</v>
      </c>
      <c r="I720" s="24" t="e">
        <v>#DIV/0!</v>
      </c>
      <c r="J720" s="24"/>
      <c r="K720" s="24">
        <v>0</v>
      </c>
      <c r="L720" s="24">
        <v>0</v>
      </c>
      <c r="M720" s="24"/>
      <c r="N720" s="24" t="e">
        <v>#DIV/0!</v>
      </c>
      <c r="O720" s="24" t="e">
        <v>#DIV/0!</v>
      </c>
      <c r="P720" s="24" t="e">
        <v>#DIV/0!</v>
      </c>
      <c r="Q720" s="24" t="e">
        <v>#DIV/0!</v>
      </c>
    </row>
    <row r="721" spans="1:17">
      <c r="A721" s="168">
        <f t="shared" si="9"/>
        <v>44444</v>
      </c>
      <c r="B721" s="31">
        <v>0</v>
      </c>
      <c r="C721" s="24">
        <v>0</v>
      </c>
      <c r="D721" s="24">
        <v>0</v>
      </c>
      <c r="E721" s="24"/>
      <c r="F721" s="24" t="e">
        <v>#DIV/0!</v>
      </c>
      <c r="G721" s="24" t="e">
        <v>#DIV/0!</v>
      </c>
      <c r="H721" s="24" t="e">
        <v>#DIV/0!</v>
      </c>
      <c r="I721" s="24" t="e">
        <v>#DIV/0!</v>
      </c>
      <c r="J721" s="24"/>
      <c r="K721" s="24">
        <v>0</v>
      </c>
      <c r="L721" s="24">
        <v>0</v>
      </c>
      <c r="M721" s="24"/>
      <c r="N721" s="24" t="e">
        <v>#DIV/0!</v>
      </c>
      <c r="O721" s="24" t="e">
        <v>#DIV/0!</v>
      </c>
      <c r="P721" s="24" t="e">
        <v>#DIV/0!</v>
      </c>
      <c r="Q721" s="24" t="e">
        <v>#DIV/0!</v>
      </c>
    </row>
    <row r="722" spans="1:17">
      <c r="A722" s="168">
        <f t="shared" si="9"/>
        <v>44451</v>
      </c>
      <c r="B722" s="31">
        <v>0</v>
      </c>
      <c r="C722" s="24">
        <v>0</v>
      </c>
      <c r="D722" s="24">
        <v>0</v>
      </c>
      <c r="E722" s="24"/>
      <c r="F722" s="24" t="e">
        <v>#DIV/0!</v>
      </c>
      <c r="G722" s="24" t="e">
        <v>#DIV/0!</v>
      </c>
      <c r="H722" s="24" t="e">
        <v>#DIV/0!</v>
      </c>
      <c r="I722" s="24" t="e">
        <v>#DIV/0!</v>
      </c>
      <c r="J722" s="24"/>
      <c r="K722" s="24">
        <v>0</v>
      </c>
      <c r="L722" s="24">
        <v>0</v>
      </c>
      <c r="M722" s="24"/>
      <c r="N722" s="24" t="e">
        <v>#DIV/0!</v>
      </c>
      <c r="O722" s="24" t="e">
        <v>#DIV/0!</v>
      </c>
      <c r="P722" s="24" t="e">
        <v>#DIV/0!</v>
      </c>
      <c r="Q722" s="24" t="e">
        <v>#DIV/0!</v>
      </c>
    </row>
    <row r="723" spans="1:17">
      <c r="A723" s="168">
        <f t="shared" si="9"/>
        <v>44458</v>
      </c>
      <c r="B723" s="31">
        <v>0</v>
      </c>
      <c r="C723" s="24">
        <v>0</v>
      </c>
      <c r="D723" s="24">
        <v>0</v>
      </c>
      <c r="E723" s="24"/>
      <c r="F723" s="24" t="e">
        <v>#DIV/0!</v>
      </c>
      <c r="G723" s="24" t="e">
        <v>#DIV/0!</v>
      </c>
      <c r="H723" s="24" t="e">
        <v>#DIV/0!</v>
      </c>
      <c r="I723" s="24" t="e">
        <v>#DIV/0!</v>
      </c>
      <c r="J723" s="24"/>
      <c r="K723" s="24">
        <v>0</v>
      </c>
      <c r="L723" s="24">
        <v>0</v>
      </c>
      <c r="M723" s="24"/>
      <c r="N723" s="24" t="e">
        <v>#DIV/0!</v>
      </c>
      <c r="O723" s="24" t="e">
        <v>#DIV/0!</v>
      </c>
      <c r="P723" s="24" t="e">
        <v>#DIV/0!</v>
      </c>
      <c r="Q723" s="24" t="e">
        <v>#DIV/0!</v>
      </c>
    </row>
    <row r="724" spans="1:17">
      <c r="A724" s="168">
        <f t="shared" si="9"/>
        <v>44465</v>
      </c>
      <c r="B724" s="31">
        <v>0</v>
      </c>
      <c r="C724" s="24">
        <v>0</v>
      </c>
      <c r="D724" s="24">
        <v>0</v>
      </c>
      <c r="E724" s="24"/>
      <c r="F724" s="24" t="e">
        <v>#DIV/0!</v>
      </c>
      <c r="G724" s="24" t="e">
        <v>#DIV/0!</v>
      </c>
      <c r="H724" s="24" t="e">
        <v>#DIV/0!</v>
      </c>
      <c r="I724" s="24" t="e">
        <v>#DIV/0!</v>
      </c>
      <c r="J724" s="24"/>
      <c r="K724" s="24">
        <v>0</v>
      </c>
      <c r="L724" s="24">
        <v>0</v>
      </c>
      <c r="M724" s="24"/>
      <c r="N724" s="24" t="e">
        <v>#DIV/0!</v>
      </c>
      <c r="O724" s="24" t="e">
        <v>#DIV/0!</v>
      </c>
      <c r="P724" s="24" t="e">
        <v>#DIV/0!</v>
      </c>
      <c r="Q724" s="24" t="e">
        <v>#DIV/0!</v>
      </c>
    </row>
    <row r="725" spans="1:17">
      <c r="A725" s="168">
        <f t="shared" si="9"/>
        <v>44472</v>
      </c>
      <c r="B725" s="31">
        <v>0</v>
      </c>
      <c r="C725" s="24">
        <v>0</v>
      </c>
      <c r="D725" s="24">
        <v>0</v>
      </c>
      <c r="E725" s="24"/>
      <c r="F725" s="24" t="e">
        <v>#DIV/0!</v>
      </c>
      <c r="G725" s="24" t="e">
        <v>#DIV/0!</v>
      </c>
      <c r="H725" s="24" t="e">
        <v>#DIV/0!</v>
      </c>
      <c r="I725" s="24" t="e">
        <v>#DIV/0!</v>
      </c>
      <c r="J725" s="24"/>
      <c r="K725" s="24">
        <v>0</v>
      </c>
      <c r="L725" s="24">
        <v>0</v>
      </c>
      <c r="M725" s="24"/>
      <c r="N725" s="24" t="e">
        <v>#DIV/0!</v>
      </c>
      <c r="O725" s="24" t="e">
        <v>#DIV/0!</v>
      </c>
      <c r="P725" s="24" t="e">
        <v>#DIV/0!</v>
      </c>
      <c r="Q725" s="24" t="e">
        <v>#DIV/0!</v>
      </c>
    </row>
    <row r="726" spans="1:17">
      <c r="A726" s="168">
        <f t="shared" si="9"/>
        <v>44479</v>
      </c>
      <c r="B726" s="31">
        <v>0</v>
      </c>
      <c r="C726" s="24">
        <v>0</v>
      </c>
      <c r="D726" s="24">
        <v>0</v>
      </c>
      <c r="E726" s="24"/>
      <c r="F726" s="24" t="e">
        <v>#DIV/0!</v>
      </c>
      <c r="G726" s="24" t="e">
        <v>#DIV/0!</v>
      </c>
      <c r="H726" s="24" t="e">
        <v>#DIV/0!</v>
      </c>
      <c r="I726" s="24" t="e">
        <v>#DIV/0!</v>
      </c>
      <c r="J726" s="24"/>
      <c r="K726" s="24">
        <v>0</v>
      </c>
      <c r="L726" s="24">
        <v>0</v>
      </c>
      <c r="M726" s="24"/>
      <c r="N726" s="24" t="e">
        <v>#DIV/0!</v>
      </c>
      <c r="O726" s="24" t="e">
        <v>#DIV/0!</v>
      </c>
      <c r="P726" s="24" t="e">
        <v>#DIV/0!</v>
      </c>
      <c r="Q726" s="24" t="e">
        <v>#DIV/0!</v>
      </c>
    </row>
    <row r="727" spans="1:17">
      <c r="A727" s="168">
        <f t="shared" si="9"/>
        <v>44486</v>
      </c>
      <c r="B727" s="31">
        <v>0</v>
      </c>
      <c r="C727" s="24">
        <v>0</v>
      </c>
      <c r="D727" s="24">
        <v>0</v>
      </c>
      <c r="E727" s="24"/>
      <c r="F727" s="24" t="e">
        <v>#DIV/0!</v>
      </c>
      <c r="G727" s="24" t="e">
        <v>#DIV/0!</v>
      </c>
      <c r="H727" s="24" t="e">
        <v>#DIV/0!</v>
      </c>
      <c r="I727" s="24" t="e">
        <v>#DIV/0!</v>
      </c>
      <c r="J727" s="24"/>
      <c r="K727" s="24">
        <v>0</v>
      </c>
      <c r="L727" s="24">
        <v>0</v>
      </c>
      <c r="M727" s="24"/>
      <c r="N727" s="24" t="e">
        <v>#DIV/0!</v>
      </c>
      <c r="O727" s="24" t="e">
        <v>#DIV/0!</v>
      </c>
      <c r="P727" s="24" t="e">
        <v>#DIV/0!</v>
      </c>
      <c r="Q727" s="24" t="e">
        <v>#DIV/0!</v>
      </c>
    </row>
    <row r="728" spans="1:17">
      <c r="A728" s="168">
        <f t="shared" si="9"/>
        <v>44493</v>
      </c>
      <c r="B728" s="31">
        <v>0</v>
      </c>
      <c r="C728" s="24">
        <v>0</v>
      </c>
      <c r="D728" s="24">
        <v>0</v>
      </c>
      <c r="E728" s="24"/>
      <c r="F728" s="24" t="e">
        <v>#DIV/0!</v>
      </c>
      <c r="G728" s="24" t="e">
        <v>#DIV/0!</v>
      </c>
      <c r="H728" s="24" t="e">
        <v>#DIV/0!</v>
      </c>
      <c r="I728" s="24" t="e">
        <v>#DIV/0!</v>
      </c>
      <c r="J728" s="24"/>
      <c r="K728" s="24">
        <v>0</v>
      </c>
      <c r="L728" s="24">
        <v>0</v>
      </c>
      <c r="M728" s="24"/>
      <c r="N728" s="24" t="e">
        <v>#DIV/0!</v>
      </c>
      <c r="O728" s="24" t="e">
        <v>#DIV/0!</v>
      </c>
      <c r="P728" s="24" t="e">
        <v>#DIV/0!</v>
      </c>
      <c r="Q728" s="24" t="e">
        <v>#DIV/0!</v>
      </c>
    </row>
    <row r="729" spans="1:17">
      <c r="A729" s="168">
        <f t="shared" si="9"/>
        <v>44500</v>
      </c>
      <c r="B729" s="31">
        <v>0</v>
      </c>
      <c r="C729" s="24">
        <v>0</v>
      </c>
      <c r="D729" s="24">
        <v>0</v>
      </c>
      <c r="E729" s="24"/>
      <c r="F729" s="24" t="e">
        <v>#DIV/0!</v>
      </c>
      <c r="G729" s="24" t="e">
        <v>#DIV/0!</v>
      </c>
      <c r="H729" s="24" t="e">
        <v>#DIV/0!</v>
      </c>
      <c r="I729" s="24" t="e">
        <v>#DIV/0!</v>
      </c>
      <c r="J729" s="24"/>
      <c r="K729" s="24">
        <v>0</v>
      </c>
      <c r="L729" s="24">
        <v>0</v>
      </c>
      <c r="M729" s="24"/>
      <c r="N729" s="24" t="e">
        <v>#DIV/0!</v>
      </c>
      <c r="O729" s="24" t="e">
        <v>#DIV/0!</v>
      </c>
      <c r="P729" s="24" t="e">
        <v>#DIV/0!</v>
      </c>
      <c r="Q729" s="24" t="e">
        <v>#DIV/0!</v>
      </c>
    </row>
    <row r="730" spans="1:17">
      <c r="A730" s="168">
        <f t="shared" si="9"/>
        <v>44507</v>
      </c>
      <c r="B730" s="31">
        <v>0</v>
      </c>
      <c r="C730" s="24">
        <v>0</v>
      </c>
      <c r="D730" s="24">
        <v>0</v>
      </c>
      <c r="E730" s="24"/>
      <c r="F730" s="24" t="e">
        <v>#DIV/0!</v>
      </c>
      <c r="G730" s="24" t="e">
        <v>#DIV/0!</v>
      </c>
      <c r="H730" s="24" t="e">
        <v>#DIV/0!</v>
      </c>
      <c r="I730" s="24" t="e">
        <v>#DIV/0!</v>
      </c>
      <c r="J730" s="24"/>
      <c r="K730" s="24">
        <v>0</v>
      </c>
      <c r="L730" s="24">
        <v>0</v>
      </c>
      <c r="M730" s="24"/>
      <c r="N730" s="24" t="e">
        <v>#DIV/0!</v>
      </c>
      <c r="O730" s="24" t="e">
        <v>#DIV/0!</v>
      </c>
      <c r="P730" s="24" t="e">
        <v>#DIV/0!</v>
      </c>
      <c r="Q730" s="24" t="e">
        <v>#DIV/0!</v>
      </c>
    </row>
    <row r="731" spans="1:17">
      <c r="A731" s="168">
        <f t="shared" si="9"/>
        <v>44514</v>
      </c>
      <c r="B731" s="31">
        <v>0</v>
      </c>
      <c r="C731" s="24">
        <v>0</v>
      </c>
      <c r="D731" s="24">
        <v>0</v>
      </c>
      <c r="E731" s="24"/>
      <c r="F731" s="24" t="e">
        <v>#DIV/0!</v>
      </c>
      <c r="G731" s="24" t="e">
        <v>#DIV/0!</v>
      </c>
      <c r="H731" s="24" t="e">
        <v>#DIV/0!</v>
      </c>
      <c r="I731" s="24" t="e">
        <v>#DIV/0!</v>
      </c>
      <c r="J731" s="24"/>
      <c r="K731" s="24">
        <v>0</v>
      </c>
      <c r="L731" s="24">
        <v>0</v>
      </c>
      <c r="M731" s="24"/>
      <c r="N731" s="24" t="e">
        <v>#DIV/0!</v>
      </c>
      <c r="O731" s="24" t="e">
        <v>#DIV/0!</v>
      </c>
      <c r="P731" s="24" t="e">
        <v>#DIV/0!</v>
      </c>
      <c r="Q731" s="24" t="e">
        <v>#DIV/0!</v>
      </c>
    </row>
    <row r="732" spans="1:17">
      <c r="A732" s="168">
        <f t="shared" si="9"/>
        <v>44521</v>
      </c>
      <c r="B732" s="31">
        <v>0</v>
      </c>
      <c r="C732" s="24">
        <v>0</v>
      </c>
      <c r="D732" s="24">
        <v>0</v>
      </c>
      <c r="E732" s="24"/>
      <c r="F732" s="24" t="e">
        <v>#DIV/0!</v>
      </c>
      <c r="G732" s="24" t="e">
        <v>#DIV/0!</v>
      </c>
      <c r="H732" s="24" t="e">
        <v>#DIV/0!</v>
      </c>
      <c r="I732" s="24" t="e">
        <v>#DIV/0!</v>
      </c>
      <c r="J732" s="24"/>
      <c r="K732" s="24">
        <v>0</v>
      </c>
      <c r="L732" s="24">
        <v>0</v>
      </c>
      <c r="M732" s="24"/>
      <c r="N732" s="24" t="e">
        <v>#DIV/0!</v>
      </c>
      <c r="O732" s="24" t="e">
        <v>#DIV/0!</v>
      </c>
      <c r="P732" s="24" t="e">
        <v>#DIV/0!</v>
      </c>
      <c r="Q732" s="24" t="e">
        <v>#DIV/0!</v>
      </c>
    </row>
    <row r="733" spans="1:17">
      <c r="A733" s="168">
        <f t="shared" si="9"/>
        <v>44528</v>
      </c>
      <c r="B733" s="31">
        <v>0</v>
      </c>
      <c r="C733" s="24">
        <v>0</v>
      </c>
      <c r="D733" s="24">
        <v>0</v>
      </c>
      <c r="E733" s="24"/>
      <c r="F733" s="24" t="e">
        <v>#DIV/0!</v>
      </c>
      <c r="G733" s="24" t="e">
        <v>#DIV/0!</v>
      </c>
      <c r="H733" s="24" t="e">
        <v>#DIV/0!</v>
      </c>
      <c r="I733" s="24" t="e">
        <v>#DIV/0!</v>
      </c>
      <c r="J733" s="24"/>
      <c r="K733" s="24">
        <v>0</v>
      </c>
      <c r="L733" s="24">
        <v>0</v>
      </c>
      <c r="M733" s="24"/>
      <c r="N733" s="24" t="e">
        <v>#DIV/0!</v>
      </c>
      <c r="O733" s="24" t="e">
        <v>#DIV/0!</v>
      </c>
      <c r="P733" s="24" t="e">
        <v>#DIV/0!</v>
      </c>
      <c r="Q733" s="24" t="e">
        <v>#DIV/0!</v>
      </c>
    </row>
    <row r="734" spans="1:17">
      <c r="A734" s="168">
        <f t="shared" si="9"/>
        <v>44535</v>
      </c>
      <c r="B734" s="31">
        <v>0</v>
      </c>
      <c r="C734" s="24">
        <v>0</v>
      </c>
      <c r="D734" s="24">
        <v>0</v>
      </c>
      <c r="E734" s="24"/>
      <c r="F734" s="24" t="e">
        <v>#DIV/0!</v>
      </c>
      <c r="G734" s="24" t="e">
        <v>#DIV/0!</v>
      </c>
      <c r="H734" s="24" t="e">
        <v>#DIV/0!</v>
      </c>
      <c r="I734" s="24" t="e">
        <v>#DIV/0!</v>
      </c>
      <c r="J734" s="24"/>
      <c r="K734" s="24">
        <v>0</v>
      </c>
      <c r="L734" s="24">
        <v>0</v>
      </c>
      <c r="M734" s="24"/>
      <c r="N734" s="24" t="e">
        <v>#DIV/0!</v>
      </c>
      <c r="O734" s="24" t="e">
        <v>#DIV/0!</v>
      </c>
      <c r="P734" s="24" t="e">
        <v>#DIV/0!</v>
      </c>
      <c r="Q734" s="24" t="e">
        <v>#DIV/0!</v>
      </c>
    </row>
    <row r="735" spans="1:17">
      <c r="A735" s="168">
        <f t="shared" si="9"/>
        <v>44542</v>
      </c>
      <c r="B735" s="31">
        <v>0</v>
      </c>
      <c r="C735" s="24">
        <v>0</v>
      </c>
      <c r="D735" s="24">
        <v>0</v>
      </c>
      <c r="E735" s="24"/>
      <c r="F735" s="24" t="e">
        <v>#DIV/0!</v>
      </c>
      <c r="G735" s="24" t="e">
        <v>#DIV/0!</v>
      </c>
      <c r="H735" s="24" t="e">
        <v>#DIV/0!</v>
      </c>
      <c r="I735" s="24" t="e">
        <v>#DIV/0!</v>
      </c>
      <c r="J735" s="24"/>
      <c r="K735" s="24">
        <v>0</v>
      </c>
      <c r="L735" s="24">
        <v>0</v>
      </c>
      <c r="M735" s="24"/>
      <c r="N735" s="24" t="e">
        <v>#DIV/0!</v>
      </c>
      <c r="O735" s="24" t="e">
        <v>#DIV/0!</v>
      </c>
      <c r="P735" s="24" t="e">
        <v>#DIV/0!</v>
      </c>
      <c r="Q735" s="24" t="e">
        <v>#DIV/0!</v>
      </c>
    </row>
    <row r="736" spans="1:17">
      <c r="A736" s="168">
        <f t="shared" si="9"/>
        <v>44549</v>
      </c>
      <c r="B736" s="31">
        <v>0</v>
      </c>
      <c r="C736" s="24">
        <v>0</v>
      </c>
      <c r="D736" s="24">
        <v>0</v>
      </c>
      <c r="E736" s="24"/>
      <c r="F736" s="24" t="e">
        <v>#DIV/0!</v>
      </c>
      <c r="G736" s="24" t="e">
        <v>#DIV/0!</v>
      </c>
      <c r="H736" s="24" t="e">
        <v>#DIV/0!</v>
      </c>
      <c r="I736" s="24" t="e">
        <v>#DIV/0!</v>
      </c>
      <c r="J736" s="24"/>
      <c r="K736" s="24">
        <v>0</v>
      </c>
      <c r="L736" s="24">
        <v>0</v>
      </c>
      <c r="M736" s="24"/>
      <c r="N736" s="24" t="e">
        <v>#DIV/0!</v>
      </c>
      <c r="O736" s="24" t="e">
        <v>#DIV/0!</v>
      </c>
      <c r="P736" s="24" t="e">
        <v>#DIV/0!</v>
      </c>
      <c r="Q736" s="24" t="e">
        <v>#DIV/0!</v>
      </c>
    </row>
    <row r="737" spans="1:17">
      <c r="A737" s="168">
        <f t="shared" si="9"/>
        <v>44556</v>
      </c>
      <c r="B737" s="31">
        <v>0</v>
      </c>
      <c r="C737" s="24">
        <v>0</v>
      </c>
      <c r="D737" s="24">
        <v>0</v>
      </c>
      <c r="E737" s="24"/>
      <c r="F737" s="24" t="e">
        <v>#DIV/0!</v>
      </c>
      <c r="G737" s="24" t="e">
        <v>#DIV/0!</v>
      </c>
      <c r="H737" s="24" t="e">
        <v>#DIV/0!</v>
      </c>
      <c r="I737" s="24" t="e">
        <v>#DIV/0!</v>
      </c>
      <c r="J737" s="24"/>
      <c r="K737" s="24">
        <v>0</v>
      </c>
      <c r="L737" s="24">
        <v>0</v>
      </c>
      <c r="M737" s="24"/>
      <c r="N737" s="24" t="e">
        <v>#DIV/0!</v>
      </c>
      <c r="O737" s="24" t="e">
        <v>#DIV/0!</v>
      </c>
      <c r="P737" s="24" t="e">
        <v>#DIV/0!</v>
      </c>
      <c r="Q737" s="24" t="e">
        <v>#DIV/0!</v>
      </c>
    </row>
    <row r="738" spans="1:17">
      <c r="A738" s="168">
        <f t="shared" si="9"/>
        <v>44563</v>
      </c>
      <c r="B738" s="31">
        <v>0</v>
      </c>
      <c r="C738" s="24">
        <v>0</v>
      </c>
      <c r="D738" s="24">
        <v>0</v>
      </c>
      <c r="E738" s="24"/>
      <c r="F738" s="24" t="e">
        <v>#DIV/0!</v>
      </c>
      <c r="G738" s="24" t="e">
        <v>#DIV/0!</v>
      </c>
      <c r="H738" s="24" t="e">
        <v>#DIV/0!</v>
      </c>
      <c r="I738" s="24" t="e">
        <v>#DIV/0!</v>
      </c>
      <c r="J738" s="24"/>
      <c r="K738" s="24">
        <v>0</v>
      </c>
      <c r="L738" s="24">
        <v>0</v>
      </c>
      <c r="M738" s="24"/>
      <c r="N738" s="24" t="e">
        <v>#DIV/0!</v>
      </c>
      <c r="O738" s="24" t="e">
        <v>#DIV/0!</v>
      </c>
      <c r="P738" s="24" t="e">
        <v>#DIV/0!</v>
      </c>
      <c r="Q738" s="24" t="e">
        <v>#DIV/0!</v>
      </c>
    </row>
    <row r="739" spans="1:17">
      <c r="A739" s="168">
        <f t="shared" si="9"/>
        <v>44570</v>
      </c>
      <c r="B739" s="31">
        <v>0</v>
      </c>
      <c r="C739" s="24">
        <v>0</v>
      </c>
      <c r="D739" s="24">
        <v>0</v>
      </c>
      <c r="E739" s="24"/>
      <c r="F739" s="24">
        <v>0</v>
      </c>
      <c r="G739" s="24">
        <v>0</v>
      </c>
      <c r="H739" s="24">
        <v>0</v>
      </c>
      <c r="I739" s="24">
        <v>0</v>
      </c>
      <c r="J739" s="24"/>
      <c r="K739" s="24">
        <v>0</v>
      </c>
      <c r="L739" s="24">
        <v>0</v>
      </c>
      <c r="M739" s="24"/>
      <c r="N739" s="24">
        <v>0</v>
      </c>
      <c r="O739" s="24">
        <v>0</v>
      </c>
      <c r="P739" s="24">
        <v>0</v>
      </c>
      <c r="Q739" s="24">
        <v>0</v>
      </c>
    </row>
    <row r="740" spans="1:17">
      <c r="A740" s="168">
        <f t="shared" si="9"/>
        <v>44577</v>
      </c>
      <c r="B740" s="31">
        <v>0</v>
      </c>
      <c r="C740" s="24">
        <v>0</v>
      </c>
      <c r="D740" s="24">
        <v>0</v>
      </c>
      <c r="E740" s="24"/>
      <c r="F740" s="24">
        <v>0</v>
      </c>
      <c r="G740" s="24">
        <v>0</v>
      </c>
      <c r="H740" s="24">
        <v>0</v>
      </c>
      <c r="I740" s="24">
        <v>0</v>
      </c>
      <c r="J740" s="24"/>
      <c r="K740" s="24">
        <v>0</v>
      </c>
      <c r="L740" s="24">
        <v>0</v>
      </c>
      <c r="M740" s="24"/>
      <c r="N740" s="24">
        <v>0</v>
      </c>
      <c r="O740" s="24">
        <v>0</v>
      </c>
      <c r="P740" s="24">
        <v>0</v>
      </c>
      <c r="Q740" s="24">
        <v>0</v>
      </c>
    </row>
    <row r="741" spans="1:17">
      <c r="A741" s="168">
        <f t="shared" si="9"/>
        <v>44584</v>
      </c>
      <c r="B741" s="31">
        <v>0</v>
      </c>
      <c r="C741" s="24">
        <v>0</v>
      </c>
      <c r="D741" s="24">
        <v>0</v>
      </c>
      <c r="E741" s="24"/>
      <c r="F741" s="24">
        <v>0</v>
      </c>
      <c r="G741" s="24">
        <v>0</v>
      </c>
      <c r="H741" s="24">
        <v>0</v>
      </c>
      <c r="I741" s="24">
        <v>0</v>
      </c>
      <c r="J741" s="24"/>
      <c r="K741" s="24">
        <v>0</v>
      </c>
      <c r="L741" s="24">
        <v>0</v>
      </c>
      <c r="M741" s="24"/>
      <c r="N741" s="24">
        <v>0</v>
      </c>
      <c r="O741" s="24">
        <v>0</v>
      </c>
      <c r="P741" s="24">
        <v>0</v>
      </c>
      <c r="Q741" s="24">
        <v>0</v>
      </c>
    </row>
    <row r="742" spans="1:17">
      <c r="A742" s="168">
        <f t="shared" si="9"/>
        <v>44591</v>
      </c>
      <c r="B742" s="31">
        <v>0</v>
      </c>
      <c r="C742" s="24">
        <v>0</v>
      </c>
      <c r="D742" s="24">
        <v>0</v>
      </c>
      <c r="E742" s="24"/>
      <c r="F742" s="24">
        <v>0</v>
      </c>
      <c r="G742" s="24">
        <v>0</v>
      </c>
      <c r="H742" s="24">
        <v>0</v>
      </c>
      <c r="I742" s="24">
        <v>0</v>
      </c>
      <c r="J742" s="24"/>
      <c r="K742" s="24">
        <v>0</v>
      </c>
      <c r="L742" s="24">
        <v>0</v>
      </c>
      <c r="M742" s="24"/>
      <c r="N742" s="24">
        <v>0</v>
      </c>
      <c r="O742" s="24">
        <v>0</v>
      </c>
      <c r="P742" s="24">
        <v>0</v>
      </c>
      <c r="Q742" s="24">
        <v>0</v>
      </c>
    </row>
    <row r="743" spans="1:17">
      <c r="A743" s="168">
        <f t="shared" si="9"/>
        <v>44598</v>
      </c>
      <c r="B743" s="31">
        <v>0</v>
      </c>
      <c r="C743" s="24">
        <v>0</v>
      </c>
      <c r="D743" s="24">
        <v>0</v>
      </c>
      <c r="E743" s="24"/>
      <c r="F743" s="24">
        <v>0</v>
      </c>
      <c r="G743" s="24">
        <v>0</v>
      </c>
      <c r="H743" s="24">
        <v>0</v>
      </c>
      <c r="I743" s="24">
        <v>0</v>
      </c>
      <c r="J743" s="24"/>
      <c r="K743" s="24">
        <v>0</v>
      </c>
      <c r="L743" s="24">
        <v>0</v>
      </c>
      <c r="M743" s="24"/>
      <c r="N743" s="24">
        <v>0</v>
      </c>
      <c r="O743" s="24">
        <v>0</v>
      </c>
      <c r="P743" s="24">
        <v>0</v>
      </c>
      <c r="Q743" s="24">
        <v>0</v>
      </c>
    </row>
    <row r="744" spans="1:17">
      <c r="A744" s="168">
        <f t="shared" si="9"/>
        <v>44605</v>
      </c>
      <c r="B744" s="31">
        <v>0</v>
      </c>
      <c r="C744" s="24">
        <v>0</v>
      </c>
      <c r="D744" s="24">
        <v>0</v>
      </c>
      <c r="E744" s="24"/>
      <c r="F744" s="24">
        <v>0</v>
      </c>
      <c r="G744" s="24">
        <v>0</v>
      </c>
      <c r="H744" s="24">
        <v>0</v>
      </c>
      <c r="I744" s="24">
        <v>0</v>
      </c>
      <c r="J744" s="24"/>
      <c r="K744" s="24">
        <v>0</v>
      </c>
      <c r="L744" s="24">
        <v>0</v>
      </c>
      <c r="M744" s="24"/>
      <c r="N744" s="24">
        <v>0</v>
      </c>
      <c r="O744" s="24">
        <v>0</v>
      </c>
      <c r="P744" s="24">
        <v>0</v>
      </c>
      <c r="Q744" s="24">
        <v>0</v>
      </c>
    </row>
    <row r="745" spans="1:17">
      <c r="A745" s="168">
        <f t="shared" si="9"/>
        <v>44612</v>
      </c>
      <c r="B745" s="31">
        <v>0</v>
      </c>
      <c r="C745" s="24">
        <v>0</v>
      </c>
      <c r="D745" s="24">
        <v>0</v>
      </c>
      <c r="E745" s="24"/>
      <c r="F745" s="24">
        <v>0</v>
      </c>
      <c r="G745" s="24">
        <v>0</v>
      </c>
      <c r="H745" s="24">
        <v>0</v>
      </c>
      <c r="I745" s="24">
        <v>0</v>
      </c>
      <c r="J745" s="24"/>
      <c r="K745" s="24">
        <v>0</v>
      </c>
      <c r="L745" s="24">
        <v>0</v>
      </c>
      <c r="M745" s="24"/>
      <c r="N745" s="24">
        <v>0</v>
      </c>
      <c r="O745" s="24">
        <v>0</v>
      </c>
      <c r="P745" s="24">
        <v>0</v>
      </c>
      <c r="Q745" s="24">
        <v>0</v>
      </c>
    </row>
    <row r="746" spans="1:17">
      <c r="A746" s="168">
        <f t="shared" si="9"/>
        <v>44619</v>
      </c>
      <c r="B746" s="31">
        <v>0</v>
      </c>
      <c r="C746" s="24">
        <v>0</v>
      </c>
      <c r="D746" s="24">
        <v>0</v>
      </c>
      <c r="E746" s="24"/>
      <c r="F746" s="24">
        <v>0</v>
      </c>
      <c r="G746" s="24">
        <v>0</v>
      </c>
      <c r="H746" s="24">
        <v>0</v>
      </c>
      <c r="I746" s="24">
        <v>0</v>
      </c>
      <c r="J746" s="24"/>
      <c r="K746" s="24">
        <v>0</v>
      </c>
      <c r="L746" s="24">
        <v>0</v>
      </c>
      <c r="M746" s="24"/>
      <c r="N746" s="24">
        <v>0</v>
      </c>
      <c r="O746" s="24">
        <v>0</v>
      </c>
      <c r="P746" s="24">
        <v>0</v>
      </c>
      <c r="Q746" s="24">
        <v>0</v>
      </c>
    </row>
    <row r="747" spans="1:17">
      <c r="A747" s="168">
        <f t="shared" si="9"/>
        <v>44626</v>
      </c>
      <c r="B747" s="31">
        <v>0</v>
      </c>
      <c r="C747" s="24">
        <v>0</v>
      </c>
      <c r="D747" s="24">
        <v>0</v>
      </c>
      <c r="E747" s="24"/>
      <c r="F747" s="24">
        <v>0</v>
      </c>
      <c r="G747" s="24">
        <v>0</v>
      </c>
      <c r="H747" s="24">
        <v>0</v>
      </c>
      <c r="I747" s="24">
        <v>0</v>
      </c>
      <c r="J747" s="24"/>
      <c r="K747" s="24">
        <v>0</v>
      </c>
      <c r="L747" s="24">
        <v>0</v>
      </c>
      <c r="M747" s="24"/>
      <c r="N747" s="24">
        <v>0</v>
      </c>
      <c r="O747" s="24">
        <v>0</v>
      </c>
      <c r="P747" s="24">
        <v>0</v>
      </c>
      <c r="Q747" s="24">
        <v>0</v>
      </c>
    </row>
    <row r="748" spans="1:17">
      <c r="A748" s="168">
        <f t="shared" si="9"/>
        <v>44633</v>
      </c>
      <c r="B748" s="31">
        <v>0</v>
      </c>
      <c r="C748" s="24">
        <v>0</v>
      </c>
      <c r="D748" s="24">
        <v>0</v>
      </c>
      <c r="E748" s="24"/>
      <c r="F748" s="24">
        <v>0</v>
      </c>
      <c r="G748" s="24">
        <v>0</v>
      </c>
      <c r="H748" s="24">
        <v>0</v>
      </c>
      <c r="I748" s="24">
        <v>0</v>
      </c>
      <c r="J748" s="24"/>
      <c r="K748" s="24">
        <v>0</v>
      </c>
      <c r="L748" s="24">
        <v>0</v>
      </c>
      <c r="M748" s="24"/>
      <c r="N748" s="24">
        <v>0</v>
      </c>
      <c r="O748" s="24">
        <v>0</v>
      </c>
      <c r="P748" s="24">
        <v>0</v>
      </c>
      <c r="Q748" s="24">
        <v>0</v>
      </c>
    </row>
    <row r="749" spans="1:17">
      <c r="A749" s="168">
        <f t="shared" si="9"/>
        <v>44640</v>
      </c>
      <c r="B749" s="31">
        <v>0</v>
      </c>
      <c r="C749" s="24">
        <v>0</v>
      </c>
      <c r="D749" s="24">
        <v>0</v>
      </c>
      <c r="E749" s="24"/>
      <c r="F749" s="24">
        <v>0</v>
      </c>
      <c r="G749" s="24">
        <v>0</v>
      </c>
      <c r="H749" s="24">
        <v>0</v>
      </c>
      <c r="I749" s="24">
        <v>0</v>
      </c>
      <c r="J749" s="24"/>
      <c r="K749" s="24">
        <v>0</v>
      </c>
      <c r="L749" s="24">
        <v>0</v>
      </c>
      <c r="M749" s="24"/>
      <c r="N749" s="24">
        <v>0</v>
      </c>
      <c r="O749" s="24">
        <v>0</v>
      </c>
      <c r="P749" s="24">
        <v>0</v>
      </c>
      <c r="Q749" s="24">
        <v>0</v>
      </c>
    </row>
    <row r="750" spans="1:17">
      <c r="A750" s="168">
        <f t="shared" si="9"/>
        <v>44647</v>
      </c>
      <c r="B750" s="31">
        <v>0</v>
      </c>
      <c r="C750" s="24">
        <v>0</v>
      </c>
      <c r="D750" s="24">
        <v>0</v>
      </c>
      <c r="E750" s="24"/>
      <c r="F750" s="24">
        <v>0</v>
      </c>
      <c r="G750" s="24">
        <v>0</v>
      </c>
      <c r="H750" s="24">
        <v>0</v>
      </c>
      <c r="I750" s="24">
        <v>0</v>
      </c>
      <c r="J750" s="24"/>
      <c r="K750" s="24">
        <v>0</v>
      </c>
      <c r="L750" s="24">
        <v>0</v>
      </c>
      <c r="M750" s="24"/>
      <c r="N750" s="24">
        <v>0</v>
      </c>
      <c r="O750" s="24">
        <v>0</v>
      </c>
      <c r="P750" s="24">
        <v>0</v>
      </c>
      <c r="Q750" s="24">
        <v>0</v>
      </c>
    </row>
    <row r="751" spans="1:17">
      <c r="A751" s="168">
        <f t="shared" si="9"/>
        <v>44654</v>
      </c>
      <c r="B751" s="31">
        <v>0</v>
      </c>
      <c r="C751" s="24">
        <v>0</v>
      </c>
      <c r="D751" s="24">
        <v>0</v>
      </c>
      <c r="E751" s="24"/>
      <c r="F751" s="24">
        <v>0</v>
      </c>
      <c r="G751" s="24">
        <v>0</v>
      </c>
      <c r="H751" s="24">
        <v>0</v>
      </c>
      <c r="I751" s="24">
        <v>0</v>
      </c>
      <c r="J751" s="24"/>
      <c r="K751" s="24">
        <v>0</v>
      </c>
      <c r="L751" s="24">
        <v>0</v>
      </c>
      <c r="M751" s="24"/>
      <c r="N751" s="24">
        <v>0</v>
      </c>
      <c r="O751" s="24">
        <v>0</v>
      </c>
      <c r="P751" s="24">
        <v>0</v>
      </c>
      <c r="Q751" s="24">
        <v>0</v>
      </c>
    </row>
    <row r="752" spans="1:17">
      <c r="A752" s="168">
        <f t="shared" si="9"/>
        <v>44661</v>
      </c>
      <c r="B752" s="31">
        <v>0</v>
      </c>
      <c r="C752" s="24">
        <v>0</v>
      </c>
      <c r="D752" s="24">
        <v>0</v>
      </c>
      <c r="E752" s="24"/>
      <c r="F752" s="24">
        <v>0</v>
      </c>
      <c r="G752" s="24">
        <v>0</v>
      </c>
      <c r="H752" s="24">
        <v>0</v>
      </c>
      <c r="I752" s="24">
        <v>0</v>
      </c>
      <c r="J752" s="24"/>
      <c r="K752" s="24">
        <v>0</v>
      </c>
      <c r="L752" s="24">
        <v>0</v>
      </c>
      <c r="M752" s="24"/>
      <c r="N752" s="24">
        <v>0</v>
      </c>
      <c r="O752" s="24">
        <v>0</v>
      </c>
      <c r="P752" s="24">
        <v>0</v>
      </c>
      <c r="Q752" s="24">
        <v>0</v>
      </c>
    </row>
    <row r="753" spans="1:17">
      <c r="A753" s="168">
        <f t="shared" si="9"/>
        <v>44668</v>
      </c>
      <c r="B753" s="31">
        <v>0</v>
      </c>
      <c r="C753" s="24">
        <v>0</v>
      </c>
      <c r="D753" s="24">
        <v>0</v>
      </c>
      <c r="E753" s="24"/>
      <c r="F753" s="24">
        <v>0</v>
      </c>
      <c r="G753" s="24">
        <v>0</v>
      </c>
      <c r="H753" s="24">
        <v>0</v>
      </c>
      <c r="I753" s="24">
        <v>0</v>
      </c>
      <c r="J753" s="24"/>
      <c r="K753" s="24">
        <v>0</v>
      </c>
      <c r="L753" s="24">
        <v>0</v>
      </c>
      <c r="M753" s="24"/>
      <c r="N753" s="24">
        <v>0</v>
      </c>
      <c r="O753" s="24">
        <v>0</v>
      </c>
      <c r="P753" s="24">
        <v>0</v>
      </c>
      <c r="Q753" s="24">
        <v>0</v>
      </c>
    </row>
    <row r="754" spans="1:17">
      <c r="A754" s="168">
        <f t="shared" si="9"/>
        <v>44675</v>
      </c>
      <c r="B754" s="31">
        <v>0</v>
      </c>
      <c r="C754" s="24">
        <v>0</v>
      </c>
      <c r="D754" s="24">
        <v>0</v>
      </c>
      <c r="E754" s="24"/>
      <c r="F754" s="24">
        <v>0</v>
      </c>
      <c r="G754" s="24">
        <v>0</v>
      </c>
      <c r="H754" s="24">
        <v>0</v>
      </c>
      <c r="I754" s="24">
        <v>0</v>
      </c>
      <c r="J754" s="24"/>
      <c r="K754" s="24">
        <v>0</v>
      </c>
      <c r="L754" s="24">
        <v>0</v>
      </c>
      <c r="M754" s="24"/>
      <c r="N754" s="24">
        <v>0</v>
      </c>
      <c r="O754" s="24">
        <v>0</v>
      </c>
      <c r="P754" s="24">
        <v>0</v>
      </c>
      <c r="Q754" s="24">
        <v>0</v>
      </c>
    </row>
    <row r="755" spans="1:17">
      <c r="A755" s="168">
        <f t="shared" si="9"/>
        <v>44682</v>
      </c>
      <c r="B755" s="31">
        <v>0</v>
      </c>
      <c r="C755" s="24">
        <v>0</v>
      </c>
      <c r="D755" s="24">
        <v>0</v>
      </c>
      <c r="E755" s="24"/>
      <c r="F755" s="24">
        <v>0</v>
      </c>
      <c r="G755" s="24">
        <v>0</v>
      </c>
      <c r="H755" s="24">
        <v>0</v>
      </c>
      <c r="I755" s="24">
        <v>0</v>
      </c>
      <c r="J755" s="24"/>
      <c r="K755" s="24">
        <v>0</v>
      </c>
      <c r="L755" s="24">
        <v>0</v>
      </c>
      <c r="M755" s="24"/>
      <c r="N755" s="24">
        <v>0</v>
      </c>
      <c r="O755" s="24">
        <v>0</v>
      </c>
      <c r="P755" s="24">
        <v>0</v>
      </c>
      <c r="Q755" s="24">
        <v>0</v>
      </c>
    </row>
    <row r="756" spans="1:17">
      <c r="A756" s="168">
        <f t="shared" si="9"/>
        <v>44689</v>
      </c>
      <c r="B756" s="31">
        <v>0</v>
      </c>
      <c r="C756" s="24">
        <v>0</v>
      </c>
      <c r="D756" s="24">
        <v>0</v>
      </c>
      <c r="E756" s="24"/>
      <c r="F756" s="24">
        <v>0</v>
      </c>
      <c r="G756" s="24">
        <v>0</v>
      </c>
      <c r="H756" s="24">
        <v>0</v>
      </c>
      <c r="I756" s="24">
        <v>0</v>
      </c>
      <c r="J756" s="24"/>
      <c r="K756" s="24">
        <v>0</v>
      </c>
      <c r="L756" s="24">
        <v>0</v>
      </c>
      <c r="M756" s="24"/>
      <c r="N756" s="24">
        <v>0</v>
      </c>
      <c r="O756" s="24">
        <v>0</v>
      </c>
      <c r="P756" s="24">
        <v>0</v>
      </c>
      <c r="Q756" s="24">
        <v>0</v>
      </c>
    </row>
    <row r="757" spans="1:17">
      <c r="A757" s="168">
        <f t="shared" si="9"/>
        <v>44696</v>
      </c>
      <c r="B757" s="31">
        <v>0</v>
      </c>
      <c r="C757" s="24">
        <v>0</v>
      </c>
      <c r="D757" s="24">
        <v>0</v>
      </c>
      <c r="E757" s="24"/>
      <c r="F757" s="24">
        <v>0</v>
      </c>
      <c r="G757" s="24">
        <v>0</v>
      </c>
      <c r="H757" s="24">
        <v>0</v>
      </c>
      <c r="I757" s="24">
        <v>0</v>
      </c>
      <c r="J757" s="24"/>
      <c r="K757" s="24">
        <v>0</v>
      </c>
      <c r="L757" s="24">
        <v>0</v>
      </c>
      <c r="M757" s="24"/>
      <c r="N757" s="24">
        <v>0</v>
      </c>
      <c r="O757" s="24">
        <v>0</v>
      </c>
      <c r="P757" s="24">
        <v>0</v>
      </c>
      <c r="Q757" s="24">
        <v>0</v>
      </c>
    </row>
    <row r="758" spans="1:17">
      <c r="A758" s="168">
        <f t="shared" si="9"/>
        <v>44703</v>
      </c>
      <c r="B758" s="31">
        <v>0</v>
      </c>
      <c r="C758" s="24">
        <v>0</v>
      </c>
      <c r="D758" s="24">
        <v>0</v>
      </c>
      <c r="E758" s="24"/>
      <c r="F758" s="24">
        <v>0</v>
      </c>
      <c r="G758" s="24">
        <v>0</v>
      </c>
      <c r="H758" s="24">
        <v>0</v>
      </c>
      <c r="I758" s="24">
        <v>0</v>
      </c>
      <c r="J758" s="24"/>
      <c r="K758" s="24">
        <v>0</v>
      </c>
      <c r="L758" s="24">
        <v>0</v>
      </c>
      <c r="M758" s="24"/>
      <c r="N758" s="24">
        <v>0</v>
      </c>
      <c r="O758" s="24">
        <v>0</v>
      </c>
      <c r="P758" s="24">
        <v>0</v>
      </c>
      <c r="Q758" s="24">
        <v>0</v>
      </c>
    </row>
    <row r="759" spans="1:17">
      <c r="A759" s="168">
        <f t="shared" si="9"/>
        <v>44710</v>
      </c>
      <c r="B759" s="31">
        <v>0</v>
      </c>
      <c r="C759" s="24">
        <v>0</v>
      </c>
      <c r="D759" s="24">
        <v>0</v>
      </c>
      <c r="E759" s="24"/>
      <c r="F759" s="24">
        <v>0</v>
      </c>
      <c r="G759" s="24">
        <v>0</v>
      </c>
      <c r="H759" s="24">
        <v>0</v>
      </c>
      <c r="I759" s="24">
        <v>0</v>
      </c>
      <c r="J759" s="24"/>
      <c r="K759" s="24">
        <v>0</v>
      </c>
      <c r="L759" s="24">
        <v>0</v>
      </c>
      <c r="M759" s="24"/>
      <c r="N759" s="24">
        <v>0</v>
      </c>
      <c r="O759" s="24">
        <v>0</v>
      </c>
      <c r="P759" s="24">
        <v>0</v>
      </c>
      <c r="Q759" s="24">
        <v>0</v>
      </c>
    </row>
    <row r="760" spans="1:17">
      <c r="A760" s="168">
        <f t="shared" si="9"/>
        <v>44717</v>
      </c>
      <c r="B760" s="31">
        <v>0</v>
      </c>
      <c r="C760" s="24">
        <v>0</v>
      </c>
      <c r="D760" s="24">
        <v>0</v>
      </c>
      <c r="E760" s="24"/>
      <c r="F760" s="24">
        <v>0</v>
      </c>
      <c r="G760" s="24">
        <v>0</v>
      </c>
      <c r="H760" s="24">
        <v>0</v>
      </c>
      <c r="I760" s="24">
        <v>0</v>
      </c>
      <c r="J760" s="24"/>
      <c r="K760" s="24">
        <v>0</v>
      </c>
      <c r="L760" s="24">
        <v>0</v>
      </c>
      <c r="M760" s="24"/>
      <c r="N760" s="24">
        <v>0</v>
      </c>
      <c r="O760" s="24">
        <v>0</v>
      </c>
      <c r="P760" s="24">
        <v>0</v>
      </c>
      <c r="Q760" s="24">
        <v>0</v>
      </c>
    </row>
    <row r="761" spans="1:17">
      <c r="A761" s="168">
        <f t="shared" si="9"/>
        <v>44724</v>
      </c>
      <c r="B761" s="31">
        <v>0</v>
      </c>
      <c r="C761" s="24">
        <v>0</v>
      </c>
      <c r="D761" s="24">
        <v>0</v>
      </c>
      <c r="E761" s="24"/>
      <c r="F761" s="24">
        <v>0</v>
      </c>
      <c r="G761" s="24">
        <v>0</v>
      </c>
      <c r="H761" s="24">
        <v>0</v>
      </c>
      <c r="I761" s="24">
        <v>0</v>
      </c>
      <c r="J761" s="24"/>
      <c r="K761" s="24">
        <v>0</v>
      </c>
      <c r="L761" s="24">
        <v>0</v>
      </c>
      <c r="M761" s="24"/>
      <c r="N761" s="24">
        <v>0</v>
      </c>
      <c r="O761" s="24">
        <v>0</v>
      </c>
      <c r="P761" s="24">
        <v>0</v>
      </c>
      <c r="Q761" s="24">
        <v>0</v>
      </c>
    </row>
    <row r="762" spans="1:17">
      <c r="A762" s="168">
        <f t="shared" si="9"/>
        <v>44731</v>
      </c>
      <c r="B762" s="31">
        <v>0</v>
      </c>
      <c r="C762" s="24">
        <v>0</v>
      </c>
      <c r="D762" s="24">
        <v>0</v>
      </c>
      <c r="E762" s="24"/>
      <c r="F762" s="24">
        <v>0</v>
      </c>
      <c r="G762" s="24">
        <v>0</v>
      </c>
      <c r="H762" s="24">
        <v>0</v>
      </c>
      <c r="I762" s="24">
        <v>0</v>
      </c>
      <c r="J762" s="24"/>
      <c r="K762" s="24">
        <v>0</v>
      </c>
      <c r="L762" s="24">
        <v>0</v>
      </c>
      <c r="M762" s="24"/>
      <c r="N762" s="24">
        <v>0</v>
      </c>
      <c r="O762" s="24">
        <v>0</v>
      </c>
      <c r="P762" s="24">
        <v>0</v>
      </c>
      <c r="Q762" s="24">
        <v>0</v>
      </c>
    </row>
    <row r="763" spans="1:17">
      <c r="A763" s="168">
        <f t="shared" si="9"/>
        <v>44738</v>
      </c>
      <c r="B763" s="31">
        <v>0</v>
      </c>
      <c r="C763" s="24">
        <v>0</v>
      </c>
      <c r="D763" s="24">
        <v>0</v>
      </c>
      <c r="E763" s="24"/>
      <c r="F763" s="24">
        <v>0</v>
      </c>
      <c r="G763" s="24">
        <v>0</v>
      </c>
      <c r="H763" s="24">
        <v>0</v>
      </c>
      <c r="I763" s="24">
        <v>0</v>
      </c>
      <c r="J763" s="24"/>
      <c r="K763" s="24">
        <v>0</v>
      </c>
      <c r="L763" s="24">
        <v>0</v>
      </c>
      <c r="M763" s="24"/>
      <c r="N763" s="24">
        <v>0</v>
      </c>
      <c r="O763" s="24">
        <v>0</v>
      </c>
      <c r="P763" s="24">
        <v>0</v>
      </c>
      <c r="Q763" s="24">
        <v>0</v>
      </c>
    </row>
    <row r="764" spans="1:17">
      <c r="A764" s="168">
        <f t="shared" si="9"/>
        <v>44745</v>
      </c>
      <c r="B764" s="31">
        <v>0</v>
      </c>
      <c r="C764" s="24">
        <v>0</v>
      </c>
      <c r="D764" s="24">
        <v>0</v>
      </c>
      <c r="E764" s="24"/>
      <c r="F764" s="24">
        <v>0</v>
      </c>
      <c r="G764" s="24">
        <v>0</v>
      </c>
      <c r="H764" s="24">
        <v>0</v>
      </c>
      <c r="I764" s="24">
        <v>0</v>
      </c>
      <c r="J764" s="24"/>
      <c r="K764" s="24">
        <v>0</v>
      </c>
      <c r="L764" s="24">
        <v>0</v>
      </c>
      <c r="M764" s="24"/>
      <c r="N764" s="24">
        <v>0</v>
      </c>
      <c r="O764" s="24">
        <v>0</v>
      </c>
      <c r="P764" s="24">
        <v>0</v>
      </c>
      <c r="Q764" s="24">
        <v>0</v>
      </c>
    </row>
    <row r="765" spans="1:17">
      <c r="A765" s="168">
        <f t="shared" si="9"/>
        <v>44752</v>
      </c>
      <c r="B765" s="31">
        <v>0</v>
      </c>
      <c r="C765" s="24">
        <v>0</v>
      </c>
      <c r="D765" s="24">
        <v>0</v>
      </c>
      <c r="E765" s="24"/>
      <c r="F765" s="24">
        <v>0</v>
      </c>
      <c r="G765" s="24">
        <v>0</v>
      </c>
      <c r="H765" s="24">
        <v>0</v>
      </c>
      <c r="I765" s="24">
        <v>0</v>
      </c>
      <c r="J765" s="24"/>
      <c r="K765" s="24">
        <v>0</v>
      </c>
      <c r="L765" s="24">
        <v>0</v>
      </c>
      <c r="M765" s="24"/>
      <c r="N765" s="24">
        <v>0</v>
      </c>
      <c r="O765" s="24">
        <v>0</v>
      </c>
      <c r="P765" s="24">
        <v>0</v>
      </c>
      <c r="Q765" s="24">
        <v>0</v>
      </c>
    </row>
    <row r="766" spans="1:17">
      <c r="A766" s="168">
        <f t="shared" si="9"/>
        <v>44759</v>
      </c>
      <c r="B766" s="31">
        <v>0</v>
      </c>
      <c r="C766" s="24">
        <v>0</v>
      </c>
      <c r="D766" s="24">
        <v>0</v>
      </c>
      <c r="E766" s="24"/>
      <c r="F766" s="24">
        <v>0</v>
      </c>
      <c r="G766" s="24">
        <v>0</v>
      </c>
      <c r="H766" s="24">
        <v>0</v>
      </c>
      <c r="I766" s="24">
        <v>0</v>
      </c>
      <c r="J766" s="24"/>
      <c r="K766" s="24">
        <v>0</v>
      </c>
      <c r="L766" s="24">
        <v>0</v>
      </c>
      <c r="M766" s="24"/>
      <c r="N766" s="24">
        <v>0</v>
      </c>
      <c r="O766" s="24">
        <v>0</v>
      </c>
      <c r="P766" s="24">
        <v>0</v>
      </c>
      <c r="Q766" s="24">
        <v>0</v>
      </c>
    </row>
    <row r="767" spans="1:17">
      <c r="A767" s="168">
        <f t="shared" si="9"/>
        <v>44766</v>
      </c>
      <c r="B767" s="31">
        <v>0</v>
      </c>
      <c r="C767" s="24">
        <v>0</v>
      </c>
      <c r="D767" s="24">
        <v>0</v>
      </c>
      <c r="E767" s="24"/>
      <c r="F767" s="24">
        <v>0</v>
      </c>
      <c r="G767" s="24">
        <v>0</v>
      </c>
      <c r="H767" s="24">
        <v>0</v>
      </c>
      <c r="I767" s="24">
        <v>0</v>
      </c>
      <c r="J767" s="24"/>
      <c r="K767" s="24">
        <v>0</v>
      </c>
      <c r="L767" s="24">
        <v>0</v>
      </c>
      <c r="M767" s="24"/>
      <c r="N767" s="24">
        <v>0</v>
      </c>
      <c r="O767" s="24">
        <v>0</v>
      </c>
      <c r="P767" s="24">
        <v>0</v>
      </c>
      <c r="Q767" s="24">
        <v>0</v>
      </c>
    </row>
    <row r="768" spans="1:17">
      <c r="A768" s="168">
        <f t="shared" si="9"/>
        <v>44773</v>
      </c>
      <c r="B768" s="31">
        <v>0</v>
      </c>
      <c r="C768" s="24">
        <v>0</v>
      </c>
      <c r="D768" s="24">
        <v>0</v>
      </c>
      <c r="E768" s="24"/>
      <c r="F768" s="24">
        <v>0</v>
      </c>
      <c r="G768" s="24">
        <v>0</v>
      </c>
      <c r="H768" s="24">
        <v>0</v>
      </c>
      <c r="I768" s="24">
        <v>0</v>
      </c>
      <c r="J768" s="24"/>
      <c r="K768" s="24">
        <v>0</v>
      </c>
      <c r="L768" s="24">
        <v>0</v>
      </c>
      <c r="M768" s="24"/>
      <c r="N768" s="24">
        <v>0</v>
      </c>
      <c r="O768" s="24">
        <v>0</v>
      </c>
      <c r="P768" s="24">
        <v>0</v>
      </c>
      <c r="Q768" s="24">
        <v>0</v>
      </c>
    </row>
    <row r="769" spans="1:17">
      <c r="A769" s="168">
        <f t="shared" si="9"/>
        <v>44780</v>
      </c>
      <c r="B769" s="31">
        <v>0</v>
      </c>
      <c r="C769" s="24">
        <v>0</v>
      </c>
      <c r="D769" s="24">
        <v>0</v>
      </c>
      <c r="E769" s="24"/>
      <c r="F769" s="24">
        <v>0</v>
      </c>
      <c r="G769" s="24">
        <v>0</v>
      </c>
      <c r="H769" s="24">
        <v>0</v>
      </c>
      <c r="I769" s="24">
        <v>0</v>
      </c>
      <c r="J769" s="24"/>
      <c r="K769" s="24">
        <v>0</v>
      </c>
      <c r="L769" s="24">
        <v>0</v>
      </c>
      <c r="M769" s="24"/>
      <c r="N769" s="24">
        <v>0</v>
      </c>
      <c r="O769" s="24">
        <v>0</v>
      </c>
      <c r="P769" s="24">
        <v>0</v>
      </c>
      <c r="Q769" s="24">
        <v>0</v>
      </c>
    </row>
    <row r="770" spans="1:17">
      <c r="A770" s="168">
        <f t="shared" si="9"/>
        <v>44787</v>
      </c>
      <c r="B770" s="31">
        <v>0</v>
      </c>
      <c r="C770" s="24">
        <v>0</v>
      </c>
      <c r="D770" s="24">
        <v>0</v>
      </c>
      <c r="E770" s="24"/>
      <c r="F770" s="24">
        <v>0</v>
      </c>
      <c r="G770" s="24">
        <v>0</v>
      </c>
      <c r="H770" s="24">
        <v>0</v>
      </c>
      <c r="I770" s="24">
        <v>0</v>
      </c>
      <c r="J770" s="24"/>
      <c r="K770" s="24">
        <v>0</v>
      </c>
      <c r="L770" s="24">
        <v>0</v>
      </c>
      <c r="M770" s="24"/>
      <c r="N770" s="24">
        <v>0</v>
      </c>
      <c r="O770" s="24">
        <v>0</v>
      </c>
      <c r="P770" s="24">
        <v>0</v>
      </c>
      <c r="Q770" s="24">
        <v>0</v>
      </c>
    </row>
    <row r="771" spans="1:17">
      <c r="A771" s="168">
        <f t="shared" ref="A771:A834" si="10">A770+7</f>
        <v>44794</v>
      </c>
      <c r="B771" s="31">
        <v>0</v>
      </c>
      <c r="C771" s="24">
        <v>0</v>
      </c>
      <c r="D771" s="24">
        <v>0</v>
      </c>
      <c r="E771" s="24"/>
      <c r="F771" s="24">
        <v>0</v>
      </c>
      <c r="G771" s="24">
        <v>0</v>
      </c>
      <c r="H771" s="24">
        <v>0</v>
      </c>
      <c r="I771" s="24">
        <v>0</v>
      </c>
      <c r="J771" s="24"/>
      <c r="K771" s="24">
        <v>0</v>
      </c>
      <c r="L771" s="24">
        <v>0</v>
      </c>
      <c r="M771" s="24"/>
      <c r="N771" s="24">
        <v>0</v>
      </c>
      <c r="O771" s="24">
        <v>0</v>
      </c>
      <c r="P771" s="24">
        <v>0</v>
      </c>
      <c r="Q771" s="24">
        <v>0</v>
      </c>
    </row>
    <row r="772" spans="1:17">
      <c r="A772" s="168">
        <f t="shared" si="10"/>
        <v>44801</v>
      </c>
      <c r="B772" s="31">
        <v>0</v>
      </c>
      <c r="C772" s="24">
        <v>0</v>
      </c>
      <c r="D772" s="24">
        <v>0</v>
      </c>
      <c r="E772" s="24"/>
      <c r="F772" s="24">
        <v>0</v>
      </c>
      <c r="G772" s="24">
        <v>0</v>
      </c>
      <c r="H772" s="24">
        <v>0</v>
      </c>
      <c r="I772" s="24">
        <v>0</v>
      </c>
      <c r="J772" s="24"/>
      <c r="K772" s="24">
        <v>0</v>
      </c>
      <c r="L772" s="24">
        <v>0</v>
      </c>
      <c r="M772" s="24"/>
      <c r="N772" s="24">
        <v>0</v>
      </c>
      <c r="O772" s="24">
        <v>0</v>
      </c>
      <c r="P772" s="24">
        <v>0</v>
      </c>
      <c r="Q772" s="24">
        <v>0</v>
      </c>
    </row>
    <row r="773" spans="1:17">
      <c r="A773" s="168">
        <f t="shared" si="10"/>
        <v>44808</v>
      </c>
      <c r="B773" s="31">
        <v>0</v>
      </c>
      <c r="C773" s="24">
        <v>0</v>
      </c>
      <c r="D773" s="24">
        <v>0</v>
      </c>
      <c r="E773" s="24"/>
      <c r="F773" s="24">
        <v>0</v>
      </c>
      <c r="G773" s="24">
        <v>0</v>
      </c>
      <c r="H773" s="24">
        <v>0</v>
      </c>
      <c r="I773" s="24">
        <v>0</v>
      </c>
      <c r="J773" s="24"/>
      <c r="K773" s="24">
        <v>0</v>
      </c>
      <c r="L773" s="24">
        <v>0</v>
      </c>
      <c r="M773" s="24"/>
      <c r="N773" s="24">
        <v>0</v>
      </c>
      <c r="O773" s="24">
        <v>0</v>
      </c>
      <c r="P773" s="24">
        <v>0</v>
      </c>
      <c r="Q773" s="24">
        <v>0</v>
      </c>
    </row>
    <row r="774" spans="1:17">
      <c r="A774" s="168">
        <f t="shared" si="10"/>
        <v>44815</v>
      </c>
      <c r="B774" s="31">
        <v>0</v>
      </c>
      <c r="C774" s="24">
        <v>0</v>
      </c>
      <c r="D774" s="24">
        <v>0</v>
      </c>
      <c r="E774" s="24"/>
      <c r="F774" s="24">
        <v>0</v>
      </c>
      <c r="G774" s="24">
        <v>0</v>
      </c>
      <c r="H774" s="24">
        <v>0</v>
      </c>
      <c r="I774" s="24">
        <v>0</v>
      </c>
      <c r="J774" s="24"/>
      <c r="K774" s="24">
        <v>0</v>
      </c>
      <c r="L774" s="24">
        <v>0</v>
      </c>
      <c r="M774" s="24"/>
      <c r="N774" s="24">
        <v>0</v>
      </c>
      <c r="O774" s="24">
        <v>0</v>
      </c>
      <c r="P774" s="24">
        <v>0</v>
      </c>
      <c r="Q774" s="24">
        <v>0</v>
      </c>
    </row>
    <row r="775" spans="1:17">
      <c r="A775" s="168">
        <f t="shared" si="10"/>
        <v>44822</v>
      </c>
      <c r="B775" s="31">
        <v>0</v>
      </c>
      <c r="C775" s="24">
        <v>0</v>
      </c>
      <c r="D775" s="24">
        <v>0</v>
      </c>
      <c r="E775" s="24"/>
      <c r="F775" s="24">
        <v>0</v>
      </c>
      <c r="G775" s="24">
        <v>0</v>
      </c>
      <c r="H775" s="24">
        <v>0</v>
      </c>
      <c r="I775" s="24">
        <v>0</v>
      </c>
      <c r="J775" s="24"/>
      <c r="K775" s="24">
        <v>0</v>
      </c>
      <c r="L775" s="24">
        <v>0</v>
      </c>
      <c r="M775" s="24"/>
      <c r="N775" s="24">
        <v>0</v>
      </c>
      <c r="O775" s="24">
        <v>0</v>
      </c>
      <c r="P775" s="24">
        <v>0</v>
      </c>
      <c r="Q775" s="24">
        <v>0</v>
      </c>
    </row>
    <row r="776" spans="1:17">
      <c r="A776" s="168">
        <f t="shared" si="10"/>
        <v>44829</v>
      </c>
      <c r="B776" s="31">
        <v>0</v>
      </c>
      <c r="C776" s="24">
        <v>0</v>
      </c>
      <c r="D776" s="24">
        <v>0</v>
      </c>
      <c r="E776" s="24"/>
      <c r="F776" s="24">
        <v>0</v>
      </c>
      <c r="G776" s="24">
        <v>0</v>
      </c>
      <c r="H776" s="24">
        <v>0</v>
      </c>
      <c r="I776" s="24">
        <v>0</v>
      </c>
      <c r="J776" s="24"/>
      <c r="K776" s="24">
        <v>0</v>
      </c>
      <c r="L776" s="24">
        <v>0</v>
      </c>
      <c r="M776" s="24"/>
      <c r="N776" s="24">
        <v>0</v>
      </c>
      <c r="O776" s="24">
        <v>0</v>
      </c>
      <c r="P776" s="24">
        <v>0</v>
      </c>
      <c r="Q776" s="24">
        <v>0</v>
      </c>
    </row>
    <row r="777" spans="1:17">
      <c r="A777" s="168">
        <f t="shared" si="10"/>
        <v>44836</v>
      </c>
      <c r="B777" s="31">
        <v>0</v>
      </c>
      <c r="C777" s="24">
        <v>0</v>
      </c>
      <c r="D777" s="24">
        <v>0</v>
      </c>
      <c r="E777" s="24"/>
      <c r="F777" s="24">
        <v>0</v>
      </c>
      <c r="G777" s="24">
        <v>0</v>
      </c>
      <c r="H777" s="24">
        <v>0</v>
      </c>
      <c r="I777" s="24">
        <v>0</v>
      </c>
      <c r="J777" s="24"/>
      <c r="K777" s="24">
        <v>0</v>
      </c>
      <c r="L777" s="24">
        <v>0</v>
      </c>
      <c r="M777" s="24"/>
      <c r="N777" s="24">
        <v>0</v>
      </c>
      <c r="O777" s="24">
        <v>0</v>
      </c>
      <c r="P777" s="24">
        <v>0</v>
      </c>
      <c r="Q777" s="24">
        <v>0</v>
      </c>
    </row>
    <row r="778" spans="1:17">
      <c r="A778" s="168">
        <f t="shared" si="10"/>
        <v>44843</v>
      </c>
      <c r="B778" s="31">
        <v>0</v>
      </c>
      <c r="C778" s="24">
        <v>0</v>
      </c>
      <c r="D778" s="24">
        <v>0</v>
      </c>
      <c r="E778" s="24"/>
      <c r="F778" s="24">
        <v>0</v>
      </c>
      <c r="G778" s="24">
        <v>0</v>
      </c>
      <c r="H778" s="24">
        <v>0</v>
      </c>
      <c r="I778" s="24">
        <v>0</v>
      </c>
      <c r="J778" s="24"/>
      <c r="K778" s="24">
        <v>0</v>
      </c>
      <c r="L778" s="24">
        <v>0</v>
      </c>
      <c r="M778" s="24"/>
      <c r="N778" s="24">
        <v>0</v>
      </c>
      <c r="O778" s="24">
        <v>0</v>
      </c>
      <c r="P778" s="24">
        <v>0</v>
      </c>
      <c r="Q778" s="24">
        <v>0</v>
      </c>
    </row>
    <row r="779" spans="1:17">
      <c r="A779" s="168">
        <f t="shared" si="10"/>
        <v>44850</v>
      </c>
      <c r="B779" s="31">
        <v>0</v>
      </c>
      <c r="C779" s="24">
        <v>0</v>
      </c>
      <c r="D779" s="24">
        <v>0</v>
      </c>
      <c r="E779" s="24"/>
      <c r="F779" s="24">
        <v>0</v>
      </c>
      <c r="G779" s="24">
        <v>0</v>
      </c>
      <c r="H779" s="24">
        <v>0</v>
      </c>
      <c r="I779" s="24">
        <v>0</v>
      </c>
      <c r="J779" s="24"/>
      <c r="K779" s="24">
        <v>0</v>
      </c>
      <c r="L779" s="24">
        <v>0</v>
      </c>
      <c r="M779" s="24"/>
      <c r="N779" s="24">
        <v>0</v>
      </c>
      <c r="O779" s="24">
        <v>0</v>
      </c>
      <c r="P779" s="24">
        <v>0</v>
      </c>
      <c r="Q779" s="24">
        <v>0</v>
      </c>
    </row>
    <row r="780" spans="1:17">
      <c r="A780" s="168">
        <f t="shared" si="10"/>
        <v>44857</v>
      </c>
      <c r="B780" s="31">
        <v>0</v>
      </c>
      <c r="C780" s="24">
        <v>0</v>
      </c>
      <c r="D780" s="24">
        <v>0</v>
      </c>
      <c r="E780" s="24"/>
      <c r="F780" s="24">
        <v>0</v>
      </c>
      <c r="G780" s="24">
        <v>0</v>
      </c>
      <c r="H780" s="24">
        <v>0</v>
      </c>
      <c r="I780" s="24">
        <v>0</v>
      </c>
      <c r="J780" s="24"/>
      <c r="K780" s="24">
        <v>0</v>
      </c>
      <c r="L780" s="24">
        <v>0</v>
      </c>
      <c r="M780" s="24"/>
      <c r="N780" s="24">
        <v>0</v>
      </c>
      <c r="O780" s="24">
        <v>0</v>
      </c>
      <c r="P780" s="24">
        <v>0</v>
      </c>
      <c r="Q780" s="24">
        <v>0</v>
      </c>
    </row>
    <row r="781" spans="1:17">
      <c r="A781" s="168">
        <f t="shared" si="10"/>
        <v>44864</v>
      </c>
      <c r="B781" s="31">
        <v>0</v>
      </c>
      <c r="C781" s="24">
        <v>0</v>
      </c>
      <c r="D781" s="24">
        <v>0</v>
      </c>
      <c r="E781" s="24"/>
      <c r="F781" s="24">
        <v>0</v>
      </c>
      <c r="G781" s="24">
        <v>0</v>
      </c>
      <c r="H781" s="24">
        <v>0</v>
      </c>
      <c r="I781" s="24">
        <v>0</v>
      </c>
      <c r="J781" s="24"/>
      <c r="K781" s="24">
        <v>0</v>
      </c>
      <c r="L781" s="24">
        <v>0</v>
      </c>
      <c r="M781" s="24"/>
      <c r="N781" s="24">
        <v>0</v>
      </c>
      <c r="O781" s="24">
        <v>0</v>
      </c>
      <c r="P781" s="24">
        <v>0</v>
      </c>
      <c r="Q781" s="24">
        <v>0</v>
      </c>
    </row>
    <row r="782" spans="1:17">
      <c r="A782" s="168">
        <f t="shared" si="10"/>
        <v>44871</v>
      </c>
      <c r="B782" s="31">
        <v>0</v>
      </c>
      <c r="C782" s="24">
        <v>0</v>
      </c>
      <c r="D782" s="24">
        <v>0</v>
      </c>
      <c r="E782" s="24"/>
      <c r="F782" s="24">
        <v>0</v>
      </c>
      <c r="G782" s="24">
        <v>0</v>
      </c>
      <c r="H782" s="24">
        <v>0</v>
      </c>
      <c r="I782" s="24">
        <v>0</v>
      </c>
      <c r="J782" s="24"/>
      <c r="K782" s="24">
        <v>0</v>
      </c>
      <c r="L782" s="24">
        <v>0</v>
      </c>
      <c r="M782" s="24"/>
      <c r="N782" s="24">
        <v>0</v>
      </c>
      <c r="O782" s="24">
        <v>0</v>
      </c>
      <c r="P782" s="24">
        <v>0</v>
      </c>
      <c r="Q782" s="24">
        <v>0</v>
      </c>
    </row>
    <row r="783" spans="1:17">
      <c r="A783" s="168">
        <f t="shared" si="10"/>
        <v>44878</v>
      </c>
      <c r="B783" s="31">
        <v>0</v>
      </c>
      <c r="C783" s="24">
        <v>0</v>
      </c>
      <c r="D783" s="24">
        <v>0</v>
      </c>
      <c r="E783" s="24"/>
      <c r="F783" s="24">
        <v>0</v>
      </c>
      <c r="G783" s="24">
        <v>0</v>
      </c>
      <c r="H783" s="24">
        <v>0</v>
      </c>
      <c r="I783" s="24">
        <v>0</v>
      </c>
      <c r="J783" s="24"/>
      <c r="K783" s="24">
        <v>0</v>
      </c>
      <c r="L783" s="24">
        <v>0</v>
      </c>
      <c r="M783" s="24"/>
      <c r="N783" s="24">
        <v>0</v>
      </c>
      <c r="O783" s="24">
        <v>0</v>
      </c>
      <c r="P783" s="24">
        <v>0</v>
      </c>
      <c r="Q783" s="24">
        <v>0</v>
      </c>
    </row>
    <row r="784" spans="1:17">
      <c r="A784" s="168">
        <f t="shared" si="10"/>
        <v>44885</v>
      </c>
      <c r="B784" s="31">
        <v>0</v>
      </c>
      <c r="C784" s="24">
        <v>0</v>
      </c>
      <c r="D784" s="24">
        <v>0</v>
      </c>
      <c r="E784" s="24"/>
      <c r="F784" s="24">
        <v>0</v>
      </c>
      <c r="G784" s="24">
        <v>0</v>
      </c>
      <c r="H784" s="24">
        <v>0</v>
      </c>
      <c r="I784" s="24">
        <v>0</v>
      </c>
      <c r="J784" s="24"/>
      <c r="K784" s="24">
        <v>0</v>
      </c>
      <c r="L784" s="24">
        <v>0</v>
      </c>
      <c r="M784" s="24"/>
      <c r="N784" s="24">
        <v>0</v>
      </c>
      <c r="O784" s="24">
        <v>0</v>
      </c>
      <c r="P784" s="24">
        <v>0</v>
      </c>
      <c r="Q784" s="24">
        <v>0</v>
      </c>
    </row>
    <row r="785" spans="1:17">
      <c r="A785" s="168">
        <f t="shared" si="10"/>
        <v>44892</v>
      </c>
      <c r="B785" s="31">
        <v>0</v>
      </c>
      <c r="C785" s="24">
        <v>0</v>
      </c>
      <c r="D785" s="24">
        <v>0</v>
      </c>
      <c r="E785" s="24"/>
      <c r="F785" s="24">
        <v>0</v>
      </c>
      <c r="G785" s="24">
        <v>0</v>
      </c>
      <c r="H785" s="24">
        <v>0</v>
      </c>
      <c r="I785" s="24">
        <v>0</v>
      </c>
      <c r="J785" s="24"/>
      <c r="K785" s="24">
        <v>0</v>
      </c>
      <c r="L785" s="24">
        <v>0</v>
      </c>
      <c r="M785" s="24"/>
      <c r="N785" s="24">
        <v>0</v>
      </c>
      <c r="O785" s="24">
        <v>0</v>
      </c>
      <c r="P785" s="24">
        <v>0</v>
      </c>
      <c r="Q785" s="24">
        <v>0</v>
      </c>
    </row>
    <row r="786" spans="1:17">
      <c r="A786" s="168">
        <f t="shared" si="10"/>
        <v>44899</v>
      </c>
      <c r="B786" s="31">
        <v>0</v>
      </c>
      <c r="C786" s="24">
        <v>0</v>
      </c>
      <c r="D786" s="24">
        <v>0</v>
      </c>
      <c r="E786" s="24"/>
      <c r="F786" s="24">
        <v>0</v>
      </c>
      <c r="G786" s="24">
        <v>0</v>
      </c>
      <c r="H786" s="24">
        <v>0</v>
      </c>
      <c r="I786" s="24">
        <v>0</v>
      </c>
      <c r="J786" s="24"/>
      <c r="K786" s="24">
        <v>0</v>
      </c>
      <c r="L786" s="24">
        <v>0</v>
      </c>
      <c r="M786" s="24"/>
      <c r="N786" s="24">
        <v>0</v>
      </c>
      <c r="O786" s="24">
        <v>0</v>
      </c>
      <c r="P786" s="24">
        <v>0</v>
      </c>
      <c r="Q786" s="24">
        <v>0</v>
      </c>
    </row>
    <row r="787" spans="1:17">
      <c r="A787" s="168">
        <f t="shared" si="10"/>
        <v>44906</v>
      </c>
      <c r="B787" s="31">
        <v>0</v>
      </c>
      <c r="C787" s="24">
        <v>0</v>
      </c>
      <c r="D787" s="24">
        <v>0</v>
      </c>
      <c r="E787" s="24"/>
      <c r="F787" s="24">
        <v>0</v>
      </c>
      <c r="G787" s="24">
        <v>0</v>
      </c>
      <c r="H787" s="24">
        <v>0</v>
      </c>
      <c r="I787" s="24">
        <v>0</v>
      </c>
      <c r="J787" s="24"/>
      <c r="K787" s="24">
        <v>0</v>
      </c>
      <c r="L787" s="24">
        <v>0</v>
      </c>
      <c r="M787" s="24"/>
      <c r="N787" s="24">
        <v>0</v>
      </c>
      <c r="O787" s="24">
        <v>0</v>
      </c>
      <c r="P787" s="24">
        <v>0</v>
      </c>
      <c r="Q787" s="24">
        <v>0</v>
      </c>
    </row>
    <row r="788" spans="1:17">
      <c r="A788" s="168">
        <f t="shared" si="10"/>
        <v>44913</v>
      </c>
      <c r="B788" s="31">
        <v>0</v>
      </c>
      <c r="C788" s="24">
        <v>0</v>
      </c>
      <c r="D788" s="24">
        <v>0</v>
      </c>
      <c r="E788" s="24"/>
      <c r="F788" s="24">
        <v>0</v>
      </c>
      <c r="G788" s="24">
        <v>0</v>
      </c>
      <c r="H788" s="24">
        <v>0</v>
      </c>
      <c r="I788" s="24">
        <v>0</v>
      </c>
      <c r="J788" s="24"/>
      <c r="K788" s="24">
        <v>0</v>
      </c>
      <c r="L788" s="24">
        <v>0</v>
      </c>
      <c r="M788" s="24"/>
      <c r="N788" s="24">
        <v>0</v>
      </c>
      <c r="O788" s="24">
        <v>0</v>
      </c>
      <c r="P788" s="24">
        <v>0</v>
      </c>
      <c r="Q788" s="24">
        <v>0</v>
      </c>
    </row>
    <row r="789" spans="1:17">
      <c r="A789" s="168">
        <f t="shared" si="10"/>
        <v>44920</v>
      </c>
      <c r="B789" s="31">
        <v>0</v>
      </c>
      <c r="C789" s="24">
        <v>0</v>
      </c>
      <c r="D789" s="24">
        <v>0</v>
      </c>
      <c r="E789" s="24"/>
      <c r="F789" s="24">
        <v>0</v>
      </c>
      <c r="G789" s="24">
        <v>0</v>
      </c>
      <c r="H789" s="24">
        <v>0</v>
      </c>
      <c r="I789" s="24">
        <v>0</v>
      </c>
      <c r="J789" s="24"/>
      <c r="K789" s="24">
        <v>0</v>
      </c>
      <c r="L789" s="24">
        <v>0</v>
      </c>
      <c r="M789" s="24"/>
      <c r="N789" s="24">
        <v>0</v>
      </c>
      <c r="O789" s="24">
        <v>0</v>
      </c>
      <c r="P789" s="24">
        <v>0</v>
      </c>
      <c r="Q789" s="24">
        <v>0</v>
      </c>
    </row>
    <row r="790" spans="1:17">
      <c r="A790" s="168">
        <f t="shared" si="10"/>
        <v>44927</v>
      </c>
      <c r="B790" s="31">
        <v>0</v>
      </c>
      <c r="C790" s="24">
        <v>0</v>
      </c>
      <c r="D790" s="24">
        <v>0</v>
      </c>
      <c r="E790" s="24"/>
      <c r="F790" s="24">
        <v>0</v>
      </c>
      <c r="G790" s="24">
        <v>0</v>
      </c>
      <c r="H790" s="24">
        <v>0</v>
      </c>
      <c r="I790" s="24">
        <v>0</v>
      </c>
      <c r="J790" s="24"/>
      <c r="K790" s="24">
        <v>0</v>
      </c>
      <c r="L790" s="24">
        <v>0</v>
      </c>
      <c r="M790" s="24"/>
      <c r="N790" s="24">
        <v>0</v>
      </c>
      <c r="O790" s="24">
        <v>0</v>
      </c>
      <c r="P790" s="24">
        <v>0</v>
      </c>
      <c r="Q790" s="24">
        <v>0</v>
      </c>
    </row>
    <row r="791" spans="1:17">
      <c r="A791" s="168">
        <f t="shared" si="10"/>
        <v>44934</v>
      </c>
      <c r="B791" s="31">
        <v>0</v>
      </c>
      <c r="C791" s="24">
        <v>0</v>
      </c>
      <c r="D791" s="24">
        <v>0</v>
      </c>
      <c r="E791" s="24"/>
      <c r="F791" s="24">
        <v>0</v>
      </c>
      <c r="G791" s="24">
        <v>0</v>
      </c>
      <c r="H791" s="24">
        <v>0</v>
      </c>
      <c r="I791" s="24">
        <v>0</v>
      </c>
      <c r="J791" s="24"/>
      <c r="K791" s="24">
        <v>0</v>
      </c>
      <c r="L791" s="24">
        <v>0</v>
      </c>
      <c r="M791" s="24"/>
      <c r="N791" s="24">
        <v>0</v>
      </c>
      <c r="O791" s="24">
        <v>0</v>
      </c>
      <c r="P791" s="24">
        <v>0</v>
      </c>
      <c r="Q791" s="24">
        <v>0</v>
      </c>
    </row>
    <row r="792" spans="1:17">
      <c r="A792" s="168">
        <f t="shared" si="10"/>
        <v>44941</v>
      </c>
      <c r="B792" s="31">
        <v>0</v>
      </c>
      <c r="C792" s="24">
        <v>0</v>
      </c>
      <c r="D792" s="24">
        <v>0</v>
      </c>
      <c r="E792" s="24"/>
      <c r="F792" s="24">
        <v>0</v>
      </c>
      <c r="G792" s="24">
        <v>0</v>
      </c>
      <c r="H792" s="24">
        <v>0</v>
      </c>
      <c r="I792" s="24">
        <v>0</v>
      </c>
      <c r="J792" s="24"/>
      <c r="K792" s="24">
        <v>0</v>
      </c>
      <c r="L792" s="24">
        <v>0</v>
      </c>
      <c r="M792" s="24"/>
      <c r="N792" s="24">
        <v>0</v>
      </c>
      <c r="O792" s="24">
        <v>0</v>
      </c>
      <c r="P792" s="24">
        <v>0</v>
      </c>
      <c r="Q792" s="24">
        <v>0</v>
      </c>
    </row>
    <row r="793" spans="1:17">
      <c r="A793" s="168">
        <f t="shared" si="10"/>
        <v>44948</v>
      </c>
      <c r="B793" s="31">
        <v>0</v>
      </c>
      <c r="C793" s="24">
        <v>0</v>
      </c>
      <c r="D793" s="24">
        <v>0</v>
      </c>
      <c r="E793" s="24"/>
      <c r="F793" s="24">
        <v>0</v>
      </c>
      <c r="G793" s="24">
        <v>0</v>
      </c>
      <c r="H793" s="24">
        <v>0</v>
      </c>
      <c r="I793" s="24">
        <v>0</v>
      </c>
      <c r="J793" s="24"/>
      <c r="K793" s="24">
        <v>0</v>
      </c>
      <c r="L793" s="24">
        <v>0</v>
      </c>
      <c r="M793" s="24"/>
      <c r="N793" s="24">
        <v>0</v>
      </c>
      <c r="O793" s="24">
        <v>0</v>
      </c>
      <c r="P793" s="24">
        <v>0</v>
      </c>
      <c r="Q793" s="24">
        <v>0</v>
      </c>
    </row>
    <row r="794" spans="1:17">
      <c r="A794" s="168">
        <f t="shared" si="10"/>
        <v>44955</v>
      </c>
      <c r="B794" s="31">
        <v>0</v>
      </c>
      <c r="C794" s="24">
        <v>0</v>
      </c>
      <c r="D794" s="24">
        <v>0</v>
      </c>
      <c r="E794" s="24"/>
      <c r="F794" s="24">
        <v>0</v>
      </c>
      <c r="G794" s="24">
        <v>0</v>
      </c>
      <c r="H794" s="24">
        <v>0</v>
      </c>
      <c r="I794" s="24">
        <v>0</v>
      </c>
      <c r="J794" s="24"/>
      <c r="K794" s="24">
        <v>0</v>
      </c>
      <c r="L794" s="24">
        <v>0</v>
      </c>
      <c r="M794" s="24"/>
      <c r="N794" s="24">
        <v>0</v>
      </c>
      <c r="O794" s="24">
        <v>0</v>
      </c>
      <c r="P794" s="24">
        <v>0</v>
      </c>
      <c r="Q794" s="24">
        <v>0</v>
      </c>
    </row>
    <row r="795" spans="1:17">
      <c r="A795" s="168">
        <f t="shared" si="10"/>
        <v>44962</v>
      </c>
      <c r="B795" s="31">
        <v>0</v>
      </c>
      <c r="C795" s="24">
        <v>0</v>
      </c>
      <c r="D795" s="24">
        <v>0</v>
      </c>
      <c r="E795" s="24"/>
      <c r="F795" s="24">
        <v>0</v>
      </c>
      <c r="G795" s="24">
        <v>0</v>
      </c>
      <c r="H795" s="24">
        <v>0</v>
      </c>
      <c r="I795" s="24">
        <v>0</v>
      </c>
      <c r="J795" s="24"/>
      <c r="K795" s="24">
        <v>0</v>
      </c>
      <c r="L795" s="24">
        <v>0</v>
      </c>
      <c r="M795" s="24"/>
      <c r="N795" s="24">
        <v>0</v>
      </c>
      <c r="O795" s="24">
        <v>0</v>
      </c>
      <c r="P795" s="24">
        <v>0</v>
      </c>
      <c r="Q795" s="24">
        <v>0</v>
      </c>
    </row>
    <row r="796" spans="1:17">
      <c r="A796" s="168">
        <f t="shared" si="10"/>
        <v>44969</v>
      </c>
      <c r="B796" s="31">
        <v>0</v>
      </c>
      <c r="C796" s="24">
        <v>0</v>
      </c>
      <c r="D796" s="24">
        <v>0</v>
      </c>
      <c r="E796" s="24"/>
      <c r="F796" s="24">
        <v>0</v>
      </c>
      <c r="G796" s="24">
        <v>0</v>
      </c>
      <c r="H796" s="24">
        <v>0</v>
      </c>
      <c r="I796" s="24">
        <v>0</v>
      </c>
      <c r="J796" s="24"/>
      <c r="K796" s="24">
        <v>0</v>
      </c>
      <c r="L796" s="24">
        <v>0</v>
      </c>
      <c r="M796" s="24"/>
      <c r="N796" s="24">
        <v>0</v>
      </c>
      <c r="O796" s="24">
        <v>0</v>
      </c>
      <c r="P796" s="24">
        <v>0</v>
      </c>
      <c r="Q796" s="24">
        <v>0</v>
      </c>
    </row>
    <row r="797" spans="1:17">
      <c r="A797" s="168">
        <f t="shared" si="10"/>
        <v>44976</v>
      </c>
      <c r="B797" s="31">
        <v>0</v>
      </c>
      <c r="C797" s="24">
        <v>0</v>
      </c>
      <c r="D797" s="24">
        <v>0</v>
      </c>
      <c r="E797" s="24"/>
      <c r="F797" s="24">
        <v>0</v>
      </c>
      <c r="G797" s="24">
        <v>0</v>
      </c>
      <c r="H797" s="24">
        <v>0</v>
      </c>
      <c r="I797" s="24">
        <v>0</v>
      </c>
      <c r="J797" s="24"/>
      <c r="K797" s="24">
        <v>0</v>
      </c>
      <c r="L797" s="24">
        <v>0</v>
      </c>
      <c r="M797" s="24"/>
      <c r="N797" s="24">
        <v>0</v>
      </c>
      <c r="O797" s="24">
        <v>0</v>
      </c>
      <c r="P797" s="24">
        <v>0</v>
      </c>
      <c r="Q797" s="24">
        <v>0</v>
      </c>
    </row>
    <row r="798" spans="1:17">
      <c r="A798" s="168">
        <f t="shared" si="10"/>
        <v>44983</v>
      </c>
      <c r="B798" s="31">
        <v>0</v>
      </c>
      <c r="C798" s="24">
        <v>0</v>
      </c>
      <c r="D798" s="24">
        <v>0</v>
      </c>
      <c r="E798" s="24"/>
      <c r="F798" s="24">
        <v>0</v>
      </c>
      <c r="G798" s="24">
        <v>0</v>
      </c>
      <c r="H798" s="24">
        <v>0</v>
      </c>
      <c r="I798" s="24">
        <v>0</v>
      </c>
      <c r="J798" s="24"/>
      <c r="K798" s="24">
        <v>0</v>
      </c>
      <c r="L798" s="24">
        <v>0</v>
      </c>
      <c r="M798" s="24"/>
      <c r="N798" s="24">
        <v>0</v>
      </c>
      <c r="O798" s="24">
        <v>0</v>
      </c>
      <c r="P798" s="24">
        <v>0</v>
      </c>
      <c r="Q798" s="24">
        <v>0</v>
      </c>
    </row>
    <row r="799" spans="1:17">
      <c r="A799" s="168">
        <f t="shared" si="10"/>
        <v>44990</v>
      </c>
      <c r="B799" s="31">
        <v>0</v>
      </c>
      <c r="C799" s="24">
        <v>0</v>
      </c>
      <c r="D799" s="24">
        <v>0</v>
      </c>
      <c r="E799" s="24"/>
      <c r="F799" s="24">
        <v>0</v>
      </c>
      <c r="G799" s="24">
        <v>0</v>
      </c>
      <c r="H799" s="24">
        <v>0</v>
      </c>
      <c r="I799" s="24">
        <v>0</v>
      </c>
      <c r="J799" s="24"/>
      <c r="K799" s="24">
        <v>0</v>
      </c>
      <c r="L799" s="24">
        <v>0</v>
      </c>
      <c r="M799" s="24"/>
      <c r="N799" s="24">
        <v>0</v>
      </c>
      <c r="O799" s="24">
        <v>0</v>
      </c>
      <c r="P799" s="24">
        <v>0</v>
      </c>
      <c r="Q799" s="24">
        <v>0</v>
      </c>
    </row>
    <row r="800" spans="1:17">
      <c r="A800" s="168">
        <f t="shared" si="10"/>
        <v>44997</v>
      </c>
      <c r="B800" s="31">
        <v>0</v>
      </c>
      <c r="C800" s="24">
        <v>0</v>
      </c>
      <c r="D800" s="24">
        <v>0</v>
      </c>
      <c r="E800" s="24"/>
      <c r="F800" s="24">
        <v>0</v>
      </c>
      <c r="G800" s="24">
        <v>0</v>
      </c>
      <c r="H800" s="24">
        <v>0</v>
      </c>
      <c r="I800" s="24">
        <v>0</v>
      </c>
      <c r="J800" s="24"/>
      <c r="K800" s="24">
        <v>0</v>
      </c>
      <c r="L800" s="24">
        <v>0</v>
      </c>
      <c r="M800" s="24"/>
      <c r="N800" s="24">
        <v>0</v>
      </c>
      <c r="O800" s="24">
        <v>0</v>
      </c>
      <c r="P800" s="24">
        <v>0</v>
      </c>
      <c r="Q800" s="24">
        <v>0</v>
      </c>
    </row>
    <row r="801" spans="1:17">
      <c r="A801" s="168">
        <f t="shared" si="10"/>
        <v>45004</v>
      </c>
      <c r="B801" s="31">
        <v>0</v>
      </c>
      <c r="C801" s="24">
        <v>0</v>
      </c>
      <c r="D801" s="24">
        <v>0</v>
      </c>
      <c r="E801" s="24"/>
      <c r="F801" s="24">
        <v>0</v>
      </c>
      <c r="G801" s="24">
        <v>0</v>
      </c>
      <c r="H801" s="24">
        <v>0</v>
      </c>
      <c r="I801" s="24">
        <v>0</v>
      </c>
      <c r="J801" s="24"/>
      <c r="K801" s="24">
        <v>0</v>
      </c>
      <c r="L801" s="24">
        <v>0</v>
      </c>
      <c r="M801" s="24"/>
      <c r="N801" s="24">
        <v>0</v>
      </c>
      <c r="O801" s="24">
        <v>0</v>
      </c>
      <c r="P801" s="24">
        <v>0</v>
      </c>
      <c r="Q801" s="24">
        <v>0</v>
      </c>
    </row>
    <row r="802" spans="1:17">
      <c r="A802" s="168">
        <f t="shared" si="10"/>
        <v>45011</v>
      </c>
      <c r="B802" s="31">
        <v>0</v>
      </c>
      <c r="C802" s="24">
        <v>0</v>
      </c>
      <c r="D802" s="24">
        <v>0</v>
      </c>
      <c r="E802" s="24"/>
      <c r="F802" s="24">
        <v>0</v>
      </c>
      <c r="G802" s="24">
        <v>0</v>
      </c>
      <c r="H802" s="24">
        <v>0</v>
      </c>
      <c r="I802" s="24">
        <v>0</v>
      </c>
      <c r="J802" s="24"/>
      <c r="K802" s="24">
        <v>0</v>
      </c>
      <c r="L802" s="24">
        <v>0</v>
      </c>
      <c r="M802" s="24"/>
      <c r="N802" s="24">
        <v>0</v>
      </c>
      <c r="O802" s="24">
        <v>0</v>
      </c>
      <c r="P802" s="24">
        <v>0</v>
      </c>
      <c r="Q802" s="24">
        <v>0</v>
      </c>
    </row>
    <row r="803" spans="1:17">
      <c r="A803" s="168">
        <f t="shared" si="10"/>
        <v>45018</v>
      </c>
      <c r="B803" s="31">
        <v>0</v>
      </c>
      <c r="C803" s="24">
        <v>0</v>
      </c>
      <c r="D803" s="24">
        <v>0</v>
      </c>
      <c r="E803" s="24"/>
      <c r="F803" s="24">
        <v>0</v>
      </c>
      <c r="G803" s="24">
        <v>0</v>
      </c>
      <c r="H803" s="24">
        <v>0</v>
      </c>
      <c r="I803" s="24">
        <v>0</v>
      </c>
      <c r="J803" s="24"/>
      <c r="K803" s="24">
        <v>0</v>
      </c>
      <c r="L803" s="24">
        <v>0</v>
      </c>
      <c r="M803" s="24"/>
      <c r="N803" s="24">
        <v>0</v>
      </c>
      <c r="O803" s="24">
        <v>0</v>
      </c>
      <c r="P803" s="24">
        <v>0</v>
      </c>
      <c r="Q803" s="24">
        <v>0</v>
      </c>
    </row>
    <row r="804" spans="1:17">
      <c r="A804" s="168">
        <f t="shared" si="10"/>
        <v>45025</v>
      </c>
      <c r="B804" s="31">
        <v>0</v>
      </c>
      <c r="C804" s="24">
        <v>0</v>
      </c>
      <c r="D804" s="24">
        <v>0</v>
      </c>
      <c r="E804" s="24"/>
      <c r="F804" s="24">
        <v>0</v>
      </c>
      <c r="G804" s="24">
        <v>0</v>
      </c>
      <c r="H804" s="24">
        <v>0</v>
      </c>
      <c r="I804" s="24">
        <v>0</v>
      </c>
      <c r="J804" s="24"/>
      <c r="K804" s="24">
        <v>0</v>
      </c>
      <c r="L804" s="24">
        <v>0</v>
      </c>
      <c r="M804" s="24"/>
      <c r="N804" s="24">
        <v>0</v>
      </c>
      <c r="O804" s="24">
        <v>0</v>
      </c>
      <c r="P804" s="24">
        <v>0</v>
      </c>
      <c r="Q804" s="24">
        <v>0</v>
      </c>
    </row>
    <row r="805" spans="1:17">
      <c r="A805" s="168">
        <f t="shared" si="10"/>
        <v>45032</v>
      </c>
      <c r="B805" s="31">
        <v>0</v>
      </c>
      <c r="C805" s="24">
        <v>0</v>
      </c>
      <c r="D805" s="24">
        <v>0</v>
      </c>
      <c r="E805" s="24"/>
      <c r="F805" s="24">
        <v>0</v>
      </c>
      <c r="G805" s="24">
        <v>0</v>
      </c>
      <c r="H805" s="24">
        <v>0</v>
      </c>
      <c r="I805" s="24">
        <v>0</v>
      </c>
      <c r="J805" s="24"/>
      <c r="K805" s="24">
        <v>0</v>
      </c>
      <c r="L805" s="24">
        <v>0</v>
      </c>
      <c r="M805" s="24"/>
      <c r="N805" s="24">
        <v>0</v>
      </c>
      <c r="O805" s="24">
        <v>0</v>
      </c>
      <c r="P805" s="24">
        <v>0</v>
      </c>
      <c r="Q805" s="24">
        <v>0</v>
      </c>
    </row>
    <row r="806" spans="1:17">
      <c r="A806" s="168">
        <f t="shared" si="10"/>
        <v>45039</v>
      </c>
      <c r="B806" s="31">
        <v>0</v>
      </c>
      <c r="C806" s="24">
        <v>0</v>
      </c>
      <c r="D806" s="24">
        <v>0</v>
      </c>
      <c r="E806" s="24"/>
      <c r="F806" s="24">
        <v>0</v>
      </c>
      <c r="G806" s="24">
        <v>0</v>
      </c>
      <c r="H806" s="24">
        <v>0</v>
      </c>
      <c r="I806" s="24">
        <v>0</v>
      </c>
      <c r="J806" s="24"/>
      <c r="K806" s="24">
        <v>0</v>
      </c>
      <c r="L806" s="24">
        <v>0</v>
      </c>
      <c r="M806" s="24"/>
      <c r="N806" s="24">
        <v>0</v>
      </c>
      <c r="O806" s="24">
        <v>0</v>
      </c>
      <c r="P806" s="24">
        <v>0</v>
      </c>
      <c r="Q806" s="24">
        <v>0</v>
      </c>
    </row>
    <row r="807" spans="1:17">
      <c r="A807" s="168">
        <f t="shared" si="10"/>
        <v>45046</v>
      </c>
      <c r="B807" s="31">
        <v>0</v>
      </c>
      <c r="C807" s="24">
        <v>0</v>
      </c>
      <c r="D807" s="24">
        <v>0</v>
      </c>
      <c r="E807" s="24"/>
      <c r="F807" s="24">
        <v>0</v>
      </c>
      <c r="G807" s="24">
        <v>0</v>
      </c>
      <c r="H807" s="24">
        <v>0</v>
      </c>
      <c r="I807" s="24">
        <v>0</v>
      </c>
      <c r="J807" s="24"/>
      <c r="K807" s="24">
        <v>0</v>
      </c>
      <c r="L807" s="24">
        <v>0</v>
      </c>
      <c r="M807" s="24"/>
      <c r="N807" s="24">
        <v>0</v>
      </c>
      <c r="O807" s="24">
        <v>0</v>
      </c>
      <c r="P807" s="24">
        <v>0</v>
      </c>
      <c r="Q807" s="24">
        <v>0</v>
      </c>
    </row>
    <row r="808" spans="1:17">
      <c r="A808" s="168">
        <f t="shared" si="10"/>
        <v>45053</v>
      </c>
      <c r="B808" s="31">
        <v>0</v>
      </c>
      <c r="C808" s="24">
        <v>0</v>
      </c>
      <c r="D808" s="24">
        <v>0</v>
      </c>
      <c r="E808" s="24"/>
      <c r="F808" s="24">
        <v>0</v>
      </c>
      <c r="G808" s="24">
        <v>0</v>
      </c>
      <c r="H808" s="24">
        <v>0</v>
      </c>
      <c r="I808" s="24">
        <v>0</v>
      </c>
      <c r="J808" s="24"/>
      <c r="K808" s="24">
        <v>0</v>
      </c>
      <c r="L808" s="24">
        <v>0</v>
      </c>
      <c r="M808" s="24"/>
      <c r="N808" s="24">
        <v>0</v>
      </c>
      <c r="O808" s="24">
        <v>0</v>
      </c>
      <c r="P808" s="24">
        <v>0</v>
      </c>
      <c r="Q808" s="24">
        <v>0</v>
      </c>
    </row>
    <row r="809" spans="1:17">
      <c r="A809" s="168">
        <f t="shared" si="10"/>
        <v>45060</v>
      </c>
      <c r="B809" s="31">
        <v>0</v>
      </c>
      <c r="C809" s="24">
        <v>0</v>
      </c>
      <c r="D809" s="24">
        <v>0</v>
      </c>
      <c r="E809" s="24"/>
      <c r="F809" s="24">
        <v>0</v>
      </c>
      <c r="G809" s="24">
        <v>0</v>
      </c>
      <c r="H809" s="24">
        <v>0</v>
      </c>
      <c r="I809" s="24">
        <v>0</v>
      </c>
      <c r="J809" s="24"/>
      <c r="K809" s="24">
        <v>0</v>
      </c>
      <c r="L809" s="24">
        <v>0</v>
      </c>
      <c r="M809" s="24"/>
      <c r="N809" s="24">
        <v>0</v>
      </c>
      <c r="O809" s="24">
        <v>0</v>
      </c>
      <c r="P809" s="24">
        <v>0</v>
      </c>
      <c r="Q809" s="24">
        <v>0</v>
      </c>
    </row>
    <row r="810" spans="1:17">
      <c r="A810" s="168">
        <f t="shared" si="10"/>
        <v>45067</v>
      </c>
      <c r="B810" s="31">
        <v>0</v>
      </c>
      <c r="C810" s="24">
        <v>0</v>
      </c>
      <c r="D810" s="24">
        <v>0</v>
      </c>
      <c r="E810" s="24"/>
      <c r="F810" s="24">
        <v>0</v>
      </c>
      <c r="G810" s="24">
        <v>0</v>
      </c>
      <c r="H810" s="24">
        <v>0</v>
      </c>
      <c r="I810" s="24">
        <v>0</v>
      </c>
      <c r="J810" s="24"/>
      <c r="K810" s="24">
        <v>0</v>
      </c>
      <c r="L810" s="24">
        <v>0</v>
      </c>
      <c r="M810" s="24"/>
      <c r="N810" s="24">
        <v>0</v>
      </c>
      <c r="O810" s="24">
        <v>0</v>
      </c>
      <c r="P810" s="24">
        <v>0</v>
      </c>
      <c r="Q810" s="24">
        <v>0</v>
      </c>
    </row>
    <row r="811" spans="1:17">
      <c r="A811" s="168">
        <f t="shared" si="10"/>
        <v>45074</v>
      </c>
      <c r="B811" s="31">
        <v>0</v>
      </c>
      <c r="C811" s="24">
        <v>0</v>
      </c>
      <c r="D811" s="24">
        <v>0</v>
      </c>
      <c r="E811" s="24"/>
      <c r="F811" s="24">
        <v>0</v>
      </c>
      <c r="G811" s="24">
        <v>0</v>
      </c>
      <c r="H811" s="24">
        <v>0</v>
      </c>
      <c r="I811" s="24">
        <v>0</v>
      </c>
      <c r="J811" s="24"/>
      <c r="K811" s="24">
        <v>0</v>
      </c>
      <c r="L811" s="24">
        <v>0</v>
      </c>
      <c r="M811" s="24"/>
      <c r="N811" s="24">
        <v>0</v>
      </c>
      <c r="O811" s="24">
        <v>0</v>
      </c>
      <c r="P811" s="24">
        <v>0</v>
      </c>
      <c r="Q811" s="24">
        <v>0</v>
      </c>
    </row>
    <row r="812" spans="1:17">
      <c r="A812" s="168">
        <f t="shared" si="10"/>
        <v>45081</v>
      </c>
      <c r="B812" s="31">
        <v>0</v>
      </c>
      <c r="C812" s="24">
        <v>0</v>
      </c>
      <c r="D812" s="24">
        <v>0</v>
      </c>
      <c r="E812" s="24"/>
      <c r="F812" s="24">
        <v>0</v>
      </c>
      <c r="G812" s="24">
        <v>0</v>
      </c>
      <c r="H812" s="24">
        <v>0</v>
      </c>
      <c r="I812" s="24">
        <v>0</v>
      </c>
      <c r="J812" s="24"/>
      <c r="K812" s="24">
        <v>0</v>
      </c>
      <c r="L812" s="24">
        <v>0</v>
      </c>
      <c r="M812" s="24"/>
      <c r="N812" s="24">
        <v>0</v>
      </c>
      <c r="O812" s="24">
        <v>0</v>
      </c>
      <c r="P812" s="24">
        <v>0</v>
      </c>
      <c r="Q812" s="24">
        <v>0</v>
      </c>
    </row>
    <row r="813" spans="1:17">
      <c r="A813" s="168">
        <f t="shared" si="10"/>
        <v>45088</v>
      </c>
      <c r="B813" s="31">
        <v>0</v>
      </c>
      <c r="C813" s="24">
        <v>0</v>
      </c>
      <c r="D813" s="24">
        <v>0</v>
      </c>
      <c r="E813" s="24"/>
      <c r="F813" s="24">
        <v>0</v>
      </c>
      <c r="G813" s="24">
        <v>0</v>
      </c>
      <c r="H813" s="24">
        <v>0</v>
      </c>
      <c r="I813" s="24">
        <v>0</v>
      </c>
      <c r="J813" s="24"/>
      <c r="K813" s="24">
        <v>0</v>
      </c>
      <c r="L813" s="24">
        <v>0</v>
      </c>
      <c r="M813" s="24"/>
      <c r="N813" s="24">
        <v>0</v>
      </c>
      <c r="O813" s="24">
        <v>0</v>
      </c>
      <c r="P813" s="24">
        <v>0</v>
      </c>
      <c r="Q813" s="24">
        <v>0</v>
      </c>
    </row>
    <row r="814" spans="1:17">
      <c r="A814" s="168">
        <f t="shared" si="10"/>
        <v>45095</v>
      </c>
      <c r="B814" s="31">
        <v>0</v>
      </c>
      <c r="C814" s="24">
        <v>0</v>
      </c>
      <c r="D814" s="24">
        <v>0</v>
      </c>
      <c r="E814" s="24"/>
      <c r="F814" s="24">
        <v>0</v>
      </c>
      <c r="G814" s="24">
        <v>0</v>
      </c>
      <c r="H814" s="24">
        <v>0</v>
      </c>
      <c r="I814" s="24">
        <v>0</v>
      </c>
      <c r="J814" s="24"/>
      <c r="K814" s="24">
        <v>0</v>
      </c>
      <c r="L814" s="24">
        <v>0</v>
      </c>
      <c r="M814" s="24"/>
      <c r="N814" s="24">
        <v>0</v>
      </c>
      <c r="O814" s="24">
        <v>0</v>
      </c>
      <c r="P814" s="24">
        <v>0</v>
      </c>
      <c r="Q814" s="24">
        <v>0</v>
      </c>
    </row>
    <row r="815" spans="1:17">
      <c r="A815" s="168">
        <f t="shared" si="10"/>
        <v>45102</v>
      </c>
      <c r="B815" s="31">
        <v>0</v>
      </c>
      <c r="C815" s="24">
        <v>0</v>
      </c>
      <c r="D815" s="24">
        <v>0</v>
      </c>
      <c r="E815" s="24"/>
      <c r="F815" s="24">
        <v>0</v>
      </c>
      <c r="G815" s="24">
        <v>0</v>
      </c>
      <c r="H815" s="24">
        <v>0</v>
      </c>
      <c r="I815" s="24">
        <v>0</v>
      </c>
      <c r="J815" s="24"/>
      <c r="K815" s="24">
        <v>0</v>
      </c>
      <c r="L815" s="24">
        <v>0</v>
      </c>
      <c r="M815" s="24"/>
      <c r="N815" s="24">
        <v>0</v>
      </c>
      <c r="O815" s="24">
        <v>0</v>
      </c>
      <c r="P815" s="24">
        <v>0</v>
      </c>
      <c r="Q815" s="24">
        <v>0</v>
      </c>
    </row>
    <row r="816" spans="1:17">
      <c r="A816" s="168">
        <f t="shared" si="10"/>
        <v>45109</v>
      </c>
      <c r="B816" s="31">
        <v>0</v>
      </c>
      <c r="C816" s="24">
        <v>0</v>
      </c>
      <c r="D816" s="24">
        <v>0</v>
      </c>
      <c r="E816" s="24"/>
      <c r="F816" s="24">
        <v>0</v>
      </c>
      <c r="G816" s="24">
        <v>0</v>
      </c>
      <c r="H816" s="24">
        <v>0</v>
      </c>
      <c r="I816" s="24">
        <v>0</v>
      </c>
      <c r="J816" s="24"/>
      <c r="K816" s="24">
        <v>0</v>
      </c>
      <c r="L816" s="24">
        <v>0</v>
      </c>
      <c r="M816" s="24"/>
      <c r="N816" s="24">
        <v>0</v>
      </c>
      <c r="O816" s="24">
        <v>0</v>
      </c>
      <c r="P816" s="24">
        <v>0</v>
      </c>
      <c r="Q816" s="24">
        <v>0</v>
      </c>
    </row>
    <row r="817" spans="1:17">
      <c r="A817" s="168">
        <f t="shared" si="10"/>
        <v>45116</v>
      </c>
      <c r="B817" s="31">
        <v>0</v>
      </c>
      <c r="C817" s="24">
        <v>0</v>
      </c>
      <c r="D817" s="24">
        <v>0</v>
      </c>
      <c r="E817" s="24"/>
      <c r="F817" s="24">
        <v>0</v>
      </c>
      <c r="G817" s="24">
        <v>0</v>
      </c>
      <c r="H817" s="24">
        <v>0</v>
      </c>
      <c r="I817" s="24">
        <v>0</v>
      </c>
      <c r="J817" s="24"/>
      <c r="K817" s="24">
        <v>0</v>
      </c>
      <c r="L817" s="24">
        <v>0</v>
      </c>
      <c r="M817" s="24"/>
      <c r="N817" s="24">
        <v>0</v>
      </c>
      <c r="O817" s="24">
        <v>0</v>
      </c>
      <c r="P817" s="24">
        <v>0</v>
      </c>
      <c r="Q817" s="24">
        <v>0</v>
      </c>
    </row>
    <row r="818" spans="1:17">
      <c r="A818" s="168">
        <f t="shared" si="10"/>
        <v>45123</v>
      </c>
      <c r="B818" s="31">
        <v>0</v>
      </c>
      <c r="C818" s="24">
        <v>0</v>
      </c>
      <c r="D818" s="24">
        <v>0</v>
      </c>
      <c r="E818" s="24"/>
      <c r="F818" s="24">
        <v>0</v>
      </c>
      <c r="G818" s="24">
        <v>0</v>
      </c>
      <c r="H818" s="24">
        <v>0</v>
      </c>
      <c r="I818" s="24">
        <v>0</v>
      </c>
      <c r="J818" s="24"/>
      <c r="K818" s="24">
        <v>0</v>
      </c>
      <c r="L818" s="24">
        <v>0</v>
      </c>
      <c r="M818" s="24"/>
      <c r="N818" s="24">
        <v>0</v>
      </c>
      <c r="O818" s="24">
        <v>0</v>
      </c>
      <c r="P818" s="24">
        <v>0</v>
      </c>
      <c r="Q818" s="24">
        <v>0</v>
      </c>
    </row>
    <row r="819" spans="1:17">
      <c r="A819" s="168">
        <f t="shared" si="10"/>
        <v>45130</v>
      </c>
      <c r="B819" s="31">
        <v>0</v>
      </c>
      <c r="C819" s="24">
        <v>0</v>
      </c>
      <c r="D819" s="24">
        <v>0</v>
      </c>
      <c r="E819" s="24"/>
      <c r="F819" s="24">
        <v>0</v>
      </c>
      <c r="G819" s="24">
        <v>0</v>
      </c>
      <c r="H819" s="24">
        <v>0</v>
      </c>
      <c r="I819" s="24">
        <v>0</v>
      </c>
      <c r="J819" s="24"/>
      <c r="K819" s="24">
        <v>0</v>
      </c>
      <c r="L819" s="24">
        <v>0</v>
      </c>
      <c r="M819" s="24"/>
      <c r="N819" s="24">
        <v>0</v>
      </c>
      <c r="O819" s="24">
        <v>0</v>
      </c>
      <c r="P819" s="24">
        <v>0</v>
      </c>
      <c r="Q819" s="24">
        <v>0</v>
      </c>
    </row>
    <row r="820" spans="1:17">
      <c r="A820" s="168">
        <f t="shared" si="10"/>
        <v>45137</v>
      </c>
      <c r="B820" s="31">
        <v>0</v>
      </c>
      <c r="C820" s="24">
        <v>0</v>
      </c>
      <c r="D820" s="24">
        <v>0</v>
      </c>
      <c r="E820" s="24"/>
      <c r="F820" s="24">
        <v>0</v>
      </c>
      <c r="G820" s="24">
        <v>0</v>
      </c>
      <c r="H820" s="24">
        <v>0</v>
      </c>
      <c r="I820" s="24">
        <v>0</v>
      </c>
      <c r="J820" s="24"/>
      <c r="K820" s="24">
        <v>0</v>
      </c>
      <c r="L820" s="24">
        <v>0</v>
      </c>
      <c r="M820" s="24"/>
      <c r="N820" s="24">
        <v>0</v>
      </c>
      <c r="O820" s="24">
        <v>0</v>
      </c>
      <c r="P820" s="24">
        <v>0</v>
      </c>
      <c r="Q820" s="24">
        <v>0</v>
      </c>
    </row>
    <row r="821" spans="1:17">
      <c r="A821" s="168">
        <f t="shared" si="10"/>
        <v>45144</v>
      </c>
      <c r="B821" s="31">
        <v>0</v>
      </c>
      <c r="C821" s="24">
        <v>0</v>
      </c>
      <c r="D821" s="24">
        <v>0</v>
      </c>
      <c r="E821" s="24"/>
      <c r="F821" s="24">
        <v>0</v>
      </c>
      <c r="G821" s="24">
        <v>0</v>
      </c>
      <c r="H821" s="24">
        <v>0</v>
      </c>
      <c r="I821" s="24">
        <v>0</v>
      </c>
      <c r="J821" s="24"/>
      <c r="K821" s="24">
        <v>0</v>
      </c>
      <c r="L821" s="24">
        <v>0</v>
      </c>
      <c r="M821" s="24"/>
      <c r="N821" s="24">
        <v>0</v>
      </c>
      <c r="O821" s="24">
        <v>0</v>
      </c>
      <c r="P821" s="24">
        <v>0</v>
      </c>
      <c r="Q821" s="24">
        <v>0</v>
      </c>
    </row>
    <row r="822" spans="1:17">
      <c r="A822" s="168">
        <f t="shared" si="10"/>
        <v>45151</v>
      </c>
      <c r="B822" s="31">
        <v>0</v>
      </c>
      <c r="C822" s="24">
        <v>0</v>
      </c>
      <c r="D822" s="24">
        <v>0</v>
      </c>
      <c r="E822" s="24"/>
      <c r="F822" s="24">
        <v>0</v>
      </c>
      <c r="G822" s="24">
        <v>0</v>
      </c>
      <c r="H822" s="24">
        <v>0</v>
      </c>
      <c r="I822" s="24">
        <v>0</v>
      </c>
      <c r="J822" s="24"/>
      <c r="K822" s="24">
        <v>0</v>
      </c>
      <c r="L822" s="24">
        <v>0</v>
      </c>
      <c r="M822" s="24"/>
      <c r="N822" s="24">
        <v>0</v>
      </c>
      <c r="O822" s="24">
        <v>0</v>
      </c>
      <c r="P822" s="24">
        <v>0</v>
      </c>
      <c r="Q822" s="24">
        <v>0</v>
      </c>
    </row>
    <row r="823" spans="1:17">
      <c r="A823" s="168">
        <f t="shared" si="10"/>
        <v>45158</v>
      </c>
      <c r="B823" s="31">
        <v>0</v>
      </c>
      <c r="C823" s="24">
        <v>0</v>
      </c>
      <c r="D823" s="24">
        <v>0</v>
      </c>
      <c r="E823" s="24"/>
      <c r="F823" s="24">
        <v>0</v>
      </c>
      <c r="G823" s="24">
        <v>0</v>
      </c>
      <c r="H823" s="24">
        <v>0</v>
      </c>
      <c r="I823" s="24">
        <v>0</v>
      </c>
      <c r="J823" s="24"/>
      <c r="K823" s="24">
        <v>0</v>
      </c>
      <c r="L823" s="24">
        <v>0</v>
      </c>
      <c r="M823" s="24"/>
      <c r="N823" s="24">
        <v>0</v>
      </c>
      <c r="O823" s="24">
        <v>0</v>
      </c>
      <c r="P823" s="24">
        <v>0</v>
      </c>
      <c r="Q823" s="24">
        <v>0</v>
      </c>
    </row>
    <row r="824" spans="1:17">
      <c r="A824" s="168">
        <f t="shared" si="10"/>
        <v>45165</v>
      </c>
      <c r="B824" s="31">
        <v>0</v>
      </c>
      <c r="C824" s="24">
        <v>0</v>
      </c>
      <c r="D824" s="24">
        <v>0</v>
      </c>
      <c r="E824" s="24"/>
      <c r="F824" s="24">
        <v>0</v>
      </c>
      <c r="G824" s="24">
        <v>0</v>
      </c>
      <c r="H824" s="24">
        <v>0</v>
      </c>
      <c r="I824" s="24">
        <v>0</v>
      </c>
      <c r="J824" s="24"/>
      <c r="K824" s="24">
        <v>0</v>
      </c>
      <c r="L824" s="24">
        <v>0</v>
      </c>
      <c r="M824" s="24"/>
      <c r="N824" s="24">
        <v>0</v>
      </c>
      <c r="O824" s="24">
        <v>0</v>
      </c>
      <c r="P824" s="24">
        <v>0</v>
      </c>
      <c r="Q824" s="24">
        <v>0</v>
      </c>
    </row>
    <row r="825" spans="1:17">
      <c r="A825" s="168">
        <f t="shared" si="10"/>
        <v>45172</v>
      </c>
      <c r="B825" s="31">
        <v>0</v>
      </c>
      <c r="C825" s="24">
        <v>0</v>
      </c>
      <c r="D825" s="24">
        <v>0</v>
      </c>
      <c r="E825" s="24"/>
      <c r="F825" s="24">
        <v>0</v>
      </c>
      <c r="G825" s="24">
        <v>0</v>
      </c>
      <c r="H825" s="24">
        <v>0</v>
      </c>
      <c r="I825" s="24">
        <v>0</v>
      </c>
      <c r="J825" s="24"/>
      <c r="K825" s="24">
        <v>0</v>
      </c>
      <c r="L825" s="24">
        <v>0</v>
      </c>
      <c r="M825" s="24"/>
      <c r="N825" s="24">
        <v>0</v>
      </c>
      <c r="O825" s="24">
        <v>0</v>
      </c>
      <c r="P825" s="24">
        <v>0</v>
      </c>
      <c r="Q825" s="24">
        <v>0</v>
      </c>
    </row>
    <row r="826" spans="1:17">
      <c r="A826" s="168">
        <f t="shared" si="10"/>
        <v>45179</v>
      </c>
      <c r="B826" s="31">
        <v>0</v>
      </c>
      <c r="C826" s="24">
        <v>0</v>
      </c>
      <c r="D826" s="24">
        <v>0</v>
      </c>
      <c r="E826" s="24"/>
      <c r="F826" s="24">
        <v>0</v>
      </c>
      <c r="G826" s="24">
        <v>0</v>
      </c>
      <c r="H826" s="24">
        <v>0</v>
      </c>
      <c r="I826" s="24">
        <v>0</v>
      </c>
      <c r="J826" s="24"/>
      <c r="K826" s="24">
        <v>0</v>
      </c>
      <c r="L826" s="24">
        <v>0</v>
      </c>
      <c r="M826" s="24"/>
      <c r="N826" s="24">
        <v>0</v>
      </c>
      <c r="O826" s="24">
        <v>0</v>
      </c>
      <c r="P826" s="24">
        <v>0</v>
      </c>
      <c r="Q826" s="24">
        <v>0</v>
      </c>
    </row>
    <row r="827" spans="1:17">
      <c r="A827" s="168">
        <f t="shared" si="10"/>
        <v>45186</v>
      </c>
      <c r="B827" s="31">
        <v>0</v>
      </c>
      <c r="C827" s="24">
        <v>0</v>
      </c>
      <c r="D827" s="24">
        <v>0</v>
      </c>
      <c r="E827" s="24"/>
      <c r="F827" s="24">
        <v>0</v>
      </c>
      <c r="G827" s="24">
        <v>0</v>
      </c>
      <c r="H827" s="24">
        <v>0</v>
      </c>
      <c r="I827" s="24">
        <v>0</v>
      </c>
      <c r="J827" s="24"/>
      <c r="K827" s="24">
        <v>0</v>
      </c>
      <c r="L827" s="24">
        <v>0</v>
      </c>
      <c r="M827" s="24"/>
      <c r="N827" s="24">
        <v>0</v>
      </c>
      <c r="O827" s="24">
        <v>0</v>
      </c>
      <c r="P827" s="24">
        <v>0</v>
      </c>
      <c r="Q827" s="24">
        <v>0</v>
      </c>
    </row>
    <row r="828" spans="1:17">
      <c r="A828" s="168">
        <f t="shared" si="10"/>
        <v>45193</v>
      </c>
      <c r="B828" s="31">
        <v>0</v>
      </c>
      <c r="C828" s="24">
        <v>0</v>
      </c>
      <c r="D828" s="24">
        <v>0</v>
      </c>
      <c r="E828" s="24"/>
      <c r="F828" s="24">
        <v>0</v>
      </c>
      <c r="G828" s="24">
        <v>0</v>
      </c>
      <c r="H828" s="24">
        <v>0</v>
      </c>
      <c r="I828" s="24">
        <v>0</v>
      </c>
      <c r="J828" s="24"/>
      <c r="K828" s="24">
        <v>0</v>
      </c>
      <c r="L828" s="24">
        <v>0</v>
      </c>
      <c r="M828" s="24"/>
      <c r="N828" s="24">
        <v>0</v>
      </c>
      <c r="O828" s="24">
        <v>0</v>
      </c>
      <c r="P828" s="24">
        <v>0</v>
      </c>
      <c r="Q828" s="24">
        <v>0</v>
      </c>
    </row>
    <row r="829" spans="1:17">
      <c r="A829" s="168">
        <f t="shared" si="10"/>
        <v>45200</v>
      </c>
      <c r="B829" s="31">
        <v>0</v>
      </c>
      <c r="C829" s="24">
        <v>0</v>
      </c>
      <c r="D829" s="24">
        <v>0</v>
      </c>
      <c r="E829" s="24"/>
      <c r="F829" s="24">
        <v>0</v>
      </c>
      <c r="G829" s="24">
        <v>0</v>
      </c>
      <c r="H829" s="24">
        <v>0</v>
      </c>
      <c r="I829" s="24">
        <v>0</v>
      </c>
      <c r="J829" s="24"/>
      <c r="K829" s="24">
        <v>0</v>
      </c>
      <c r="L829" s="24">
        <v>0</v>
      </c>
      <c r="M829" s="24"/>
      <c r="N829" s="24">
        <v>0</v>
      </c>
      <c r="O829" s="24">
        <v>0</v>
      </c>
      <c r="P829" s="24">
        <v>0</v>
      </c>
      <c r="Q829" s="24">
        <v>0</v>
      </c>
    </row>
    <row r="830" spans="1:17">
      <c r="A830" s="168">
        <f t="shared" si="10"/>
        <v>45207</v>
      </c>
      <c r="B830" s="31">
        <v>0</v>
      </c>
      <c r="C830" s="24">
        <v>0</v>
      </c>
      <c r="D830" s="24">
        <v>0</v>
      </c>
      <c r="E830" s="24"/>
      <c r="F830" s="24">
        <v>0</v>
      </c>
      <c r="G830" s="24">
        <v>0</v>
      </c>
      <c r="H830" s="24">
        <v>0</v>
      </c>
      <c r="I830" s="24">
        <v>0</v>
      </c>
      <c r="J830" s="24"/>
      <c r="K830" s="24">
        <v>0</v>
      </c>
      <c r="L830" s="24">
        <v>0</v>
      </c>
      <c r="M830" s="24"/>
      <c r="N830" s="24">
        <v>0</v>
      </c>
      <c r="O830" s="24">
        <v>0</v>
      </c>
      <c r="P830" s="24">
        <v>0</v>
      </c>
      <c r="Q830" s="24">
        <v>0</v>
      </c>
    </row>
    <row r="831" spans="1:17">
      <c r="A831" s="168">
        <f t="shared" si="10"/>
        <v>45214</v>
      </c>
      <c r="B831" s="31">
        <v>0</v>
      </c>
      <c r="C831" s="24">
        <v>0</v>
      </c>
      <c r="D831" s="24">
        <v>0</v>
      </c>
      <c r="E831" s="24"/>
      <c r="F831" s="24">
        <v>0</v>
      </c>
      <c r="G831" s="24">
        <v>0</v>
      </c>
      <c r="H831" s="24">
        <v>0</v>
      </c>
      <c r="I831" s="24">
        <v>0</v>
      </c>
      <c r="J831" s="24"/>
      <c r="K831" s="24">
        <v>0</v>
      </c>
      <c r="L831" s="24">
        <v>0</v>
      </c>
      <c r="M831" s="24"/>
      <c r="N831" s="24">
        <v>0</v>
      </c>
      <c r="O831" s="24">
        <v>0</v>
      </c>
      <c r="P831" s="24">
        <v>0</v>
      </c>
      <c r="Q831" s="24">
        <v>0</v>
      </c>
    </row>
    <row r="832" spans="1:17">
      <c r="A832" s="168">
        <f t="shared" si="10"/>
        <v>45221</v>
      </c>
      <c r="B832" s="31">
        <v>0</v>
      </c>
      <c r="C832" s="24">
        <v>0</v>
      </c>
      <c r="D832" s="24">
        <v>0</v>
      </c>
      <c r="E832" s="24"/>
      <c r="F832" s="24">
        <v>0</v>
      </c>
      <c r="G832" s="24">
        <v>0</v>
      </c>
      <c r="H832" s="24">
        <v>0</v>
      </c>
      <c r="I832" s="24">
        <v>0</v>
      </c>
      <c r="J832" s="24"/>
      <c r="K832" s="24">
        <v>0</v>
      </c>
      <c r="L832" s="24">
        <v>0</v>
      </c>
      <c r="M832" s="24"/>
      <c r="N832" s="24">
        <v>0</v>
      </c>
      <c r="O832" s="24">
        <v>0</v>
      </c>
      <c r="P832" s="24">
        <v>0</v>
      </c>
      <c r="Q832" s="24">
        <v>0</v>
      </c>
    </row>
    <row r="833" spans="1:17">
      <c r="A833" s="168">
        <f t="shared" si="10"/>
        <v>45228</v>
      </c>
      <c r="B833" s="31">
        <v>0</v>
      </c>
      <c r="C833" s="24">
        <v>0</v>
      </c>
      <c r="D833" s="24">
        <v>0</v>
      </c>
      <c r="E833" s="24"/>
      <c r="F833" s="24">
        <v>0</v>
      </c>
      <c r="G833" s="24">
        <v>0</v>
      </c>
      <c r="H833" s="24">
        <v>0</v>
      </c>
      <c r="I833" s="24">
        <v>0</v>
      </c>
      <c r="J833" s="24"/>
      <c r="K833" s="24">
        <v>0</v>
      </c>
      <c r="L833" s="24">
        <v>0</v>
      </c>
      <c r="M833" s="24"/>
      <c r="N833" s="24">
        <v>0</v>
      </c>
      <c r="O833" s="24">
        <v>0</v>
      </c>
      <c r="P833" s="24">
        <v>0</v>
      </c>
      <c r="Q833" s="24">
        <v>0</v>
      </c>
    </row>
    <row r="834" spans="1:17">
      <c r="A834" s="168">
        <f t="shared" si="10"/>
        <v>45235</v>
      </c>
      <c r="B834" s="31">
        <v>0</v>
      </c>
      <c r="C834" s="24">
        <v>0</v>
      </c>
      <c r="D834" s="24">
        <v>0</v>
      </c>
      <c r="E834" s="24"/>
      <c r="F834" s="24">
        <v>0</v>
      </c>
      <c r="G834" s="24">
        <v>0</v>
      </c>
      <c r="H834" s="24">
        <v>0</v>
      </c>
      <c r="I834" s="24">
        <v>0</v>
      </c>
      <c r="J834" s="24"/>
      <c r="K834" s="24">
        <v>0</v>
      </c>
      <c r="L834" s="24">
        <v>0</v>
      </c>
      <c r="M834" s="24"/>
      <c r="N834" s="24">
        <v>0</v>
      </c>
      <c r="O834" s="24">
        <v>0</v>
      </c>
      <c r="P834" s="24">
        <v>0</v>
      </c>
      <c r="Q834" s="24">
        <v>0</v>
      </c>
    </row>
    <row r="835" spans="1:17">
      <c r="A835" s="168">
        <f t="shared" ref="A835:A842" si="11">A834+7</f>
        <v>45242</v>
      </c>
      <c r="B835" s="31">
        <v>0</v>
      </c>
      <c r="C835" s="24">
        <v>0</v>
      </c>
      <c r="D835" s="24">
        <v>0</v>
      </c>
      <c r="E835" s="24"/>
      <c r="F835" s="24">
        <v>0</v>
      </c>
      <c r="G835" s="24">
        <v>0</v>
      </c>
      <c r="H835" s="24">
        <v>0</v>
      </c>
      <c r="I835" s="24">
        <v>0</v>
      </c>
      <c r="J835" s="24"/>
      <c r="K835" s="24">
        <v>0</v>
      </c>
      <c r="L835" s="24">
        <v>0</v>
      </c>
      <c r="M835" s="24"/>
      <c r="N835" s="24">
        <v>0</v>
      </c>
      <c r="O835" s="24">
        <v>0</v>
      </c>
      <c r="P835" s="24">
        <v>0</v>
      </c>
      <c r="Q835" s="24">
        <v>0</v>
      </c>
    </row>
    <row r="836" spans="1:17">
      <c r="A836" s="168">
        <f t="shared" si="11"/>
        <v>45249</v>
      </c>
      <c r="B836" s="31">
        <v>0</v>
      </c>
      <c r="C836" s="24">
        <v>0</v>
      </c>
      <c r="D836" s="24">
        <v>0</v>
      </c>
      <c r="E836" s="24"/>
      <c r="F836" s="24">
        <v>0</v>
      </c>
      <c r="G836" s="24">
        <v>0</v>
      </c>
      <c r="H836" s="24">
        <v>0</v>
      </c>
      <c r="I836" s="24">
        <v>0</v>
      </c>
      <c r="J836" s="24"/>
      <c r="K836" s="24">
        <v>0</v>
      </c>
      <c r="L836" s="24">
        <v>0</v>
      </c>
      <c r="M836" s="24"/>
      <c r="N836" s="24">
        <v>0</v>
      </c>
      <c r="O836" s="24">
        <v>0</v>
      </c>
      <c r="P836" s="24">
        <v>0</v>
      </c>
      <c r="Q836" s="24">
        <v>0</v>
      </c>
    </row>
    <row r="837" spans="1:17">
      <c r="A837" s="168">
        <f t="shared" si="11"/>
        <v>45256</v>
      </c>
      <c r="B837" s="31">
        <v>0</v>
      </c>
      <c r="C837" s="24">
        <v>0</v>
      </c>
      <c r="D837" s="24">
        <v>0</v>
      </c>
      <c r="E837" s="24"/>
      <c r="F837" s="24">
        <v>0</v>
      </c>
      <c r="G837" s="24">
        <v>0</v>
      </c>
      <c r="H837" s="24">
        <v>0</v>
      </c>
      <c r="I837" s="24">
        <v>0</v>
      </c>
      <c r="J837" s="24"/>
      <c r="K837" s="24">
        <v>0</v>
      </c>
      <c r="L837" s="24">
        <v>0</v>
      </c>
      <c r="M837" s="24"/>
      <c r="N837" s="24">
        <v>0</v>
      </c>
      <c r="O837" s="24">
        <v>0</v>
      </c>
      <c r="P837" s="24">
        <v>0</v>
      </c>
      <c r="Q837" s="24">
        <v>0</v>
      </c>
    </row>
    <row r="838" spans="1:17">
      <c r="A838" s="168">
        <f t="shared" si="11"/>
        <v>45263</v>
      </c>
      <c r="B838" s="31">
        <v>0</v>
      </c>
      <c r="C838" s="24">
        <v>0</v>
      </c>
      <c r="D838" s="24">
        <v>0</v>
      </c>
      <c r="E838" s="24"/>
      <c r="F838" s="24">
        <v>0</v>
      </c>
      <c r="G838" s="24">
        <v>0</v>
      </c>
      <c r="H838" s="24">
        <v>0</v>
      </c>
      <c r="I838" s="24">
        <v>0</v>
      </c>
      <c r="J838" s="24"/>
      <c r="K838" s="24">
        <v>0</v>
      </c>
      <c r="L838" s="24">
        <v>0</v>
      </c>
      <c r="M838" s="24"/>
      <c r="N838" s="24">
        <v>0</v>
      </c>
      <c r="O838" s="24">
        <v>0</v>
      </c>
      <c r="P838" s="24">
        <v>0</v>
      </c>
      <c r="Q838" s="24">
        <v>0</v>
      </c>
    </row>
    <row r="839" spans="1:17">
      <c r="A839" s="168">
        <f t="shared" si="11"/>
        <v>45270</v>
      </c>
      <c r="B839" s="31">
        <v>0</v>
      </c>
      <c r="C839" s="24">
        <v>0</v>
      </c>
      <c r="D839" s="24">
        <v>0</v>
      </c>
      <c r="E839" s="24"/>
      <c r="F839" s="24">
        <v>0</v>
      </c>
      <c r="G839" s="24">
        <v>0</v>
      </c>
      <c r="H839" s="24">
        <v>0</v>
      </c>
      <c r="I839" s="24">
        <v>0</v>
      </c>
      <c r="J839" s="24"/>
      <c r="K839" s="24">
        <v>0</v>
      </c>
      <c r="L839" s="24">
        <v>0</v>
      </c>
      <c r="M839" s="24"/>
      <c r="N839" s="24">
        <v>0</v>
      </c>
      <c r="O839" s="24">
        <v>0</v>
      </c>
      <c r="P839" s="24">
        <v>0</v>
      </c>
      <c r="Q839" s="24">
        <v>0</v>
      </c>
    </row>
    <row r="840" spans="1:17">
      <c r="A840" s="168">
        <f t="shared" si="11"/>
        <v>45277</v>
      </c>
      <c r="B840" s="31">
        <v>0</v>
      </c>
      <c r="C840" s="24">
        <v>0</v>
      </c>
      <c r="D840" s="24">
        <v>0</v>
      </c>
      <c r="E840" s="24"/>
      <c r="F840" s="24">
        <v>0</v>
      </c>
      <c r="G840" s="24">
        <v>0</v>
      </c>
      <c r="H840" s="24">
        <v>0</v>
      </c>
      <c r="I840" s="24">
        <v>0</v>
      </c>
      <c r="J840" s="24"/>
      <c r="K840" s="24">
        <v>0</v>
      </c>
      <c r="L840" s="24">
        <v>0</v>
      </c>
      <c r="M840" s="24"/>
      <c r="N840" s="24">
        <v>0</v>
      </c>
      <c r="O840" s="24">
        <v>0</v>
      </c>
      <c r="P840" s="24">
        <v>0</v>
      </c>
      <c r="Q840" s="24">
        <v>0</v>
      </c>
    </row>
    <row r="841" spans="1:17">
      <c r="A841" s="168">
        <f t="shared" si="11"/>
        <v>45284</v>
      </c>
      <c r="B841" s="31">
        <v>0</v>
      </c>
      <c r="C841" s="24">
        <v>0</v>
      </c>
      <c r="D841" s="24">
        <v>0</v>
      </c>
      <c r="E841" s="24"/>
      <c r="F841" s="24">
        <v>0</v>
      </c>
      <c r="G841" s="24">
        <v>0</v>
      </c>
      <c r="H841" s="24">
        <v>0</v>
      </c>
      <c r="I841" s="24">
        <v>0</v>
      </c>
      <c r="J841" s="24"/>
      <c r="K841" s="24">
        <v>0</v>
      </c>
      <c r="L841" s="24">
        <v>0</v>
      </c>
      <c r="M841" s="24"/>
      <c r="N841" s="24">
        <v>0</v>
      </c>
      <c r="O841" s="24">
        <v>0</v>
      </c>
      <c r="P841" s="24">
        <v>0</v>
      </c>
      <c r="Q841" s="24">
        <v>0</v>
      </c>
    </row>
    <row r="842" spans="1:17">
      <c r="A842" s="168">
        <f t="shared" si="11"/>
        <v>45291</v>
      </c>
      <c r="B842" s="31">
        <v>0</v>
      </c>
      <c r="C842" s="24">
        <v>0</v>
      </c>
      <c r="D842" s="24">
        <v>0</v>
      </c>
      <c r="E842" s="24"/>
      <c r="F842" s="24">
        <v>0</v>
      </c>
      <c r="G842" s="24">
        <v>0</v>
      </c>
      <c r="H842" s="24">
        <v>0</v>
      </c>
      <c r="I842" s="24">
        <v>0</v>
      </c>
      <c r="J842" s="24"/>
      <c r="K842" s="24">
        <v>0</v>
      </c>
      <c r="L842" s="24">
        <v>0</v>
      </c>
      <c r="M842" s="24"/>
      <c r="N842" s="24">
        <v>0</v>
      </c>
      <c r="O842" s="24">
        <v>0</v>
      </c>
      <c r="P842" s="24">
        <v>0</v>
      </c>
      <c r="Q842" s="24">
        <v>0</v>
      </c>
    </row>
  </sheetData>
  <mergeCells count="2">
    <mergeCell ref="C6:D6"/>
    <mergeCell ref="K6:L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vt:i4>
      </vt:variant>
    </vt:vector>
  </HeadingPairs>
  <TitlesOfParts>
    <vt:vector size="19" baseType="lpstr">
      <vt:lpstr>EU wholesale meat prices</vt:lpstr>
      <vt:lpstr>Dates</vt:lpstr>
      <vt:lpstr>Euro Historic Prices</vt:lpstr>
      <vt:lpstr>Sterling Historic Prices</vt:lpstr>
      <vt:lpstr>Disclaimer and notes</vt:lpstr>
      <vt:lpstr>G Pigs</vt:lpstr>
      <vt:lpstr>Sheet3</vt:lpstr>
      <vt:lpstr>FR Cattle</vt:lpstr>
      <vt:lpstr>IT Cattle</vt:lpstr>
      <vt:lpstr>G Cattle</vt:lpstr>
      <vt:lpstr>FR Sheep</vt:lpstr>
      <vt:lpstr>SP Pigs</vt:lpstr>
      <vt:lpstr>FR Pigs</vt:lpstr>
      <vt:lpstr>IT Pigs</vt:lpstr>
      <vt:lpstr>For BPEX website</vt:lpstr>
      <vt:lpstr>Sheet1</vt:lpstr>
      <vt:lpstr>'EU wholesale meat prices'!Print_Area</vt:lpstr>
      <vt:lpstr>'Euro Historic Prices'!Print_Area</vt:lpstr>
      <vt:lpstr>'Sterling Historic Prices'!Print_Area</vt:lpstr>
    </vt:vector>
  </TitlesOfParts>
  <Company>Meat &amp; Livestock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FISHER</dc:creator>
  <cp:lastModifiedBy>Ian Horton</cp:lastModifiedBy>
  <cp:lastPrinted>2019-10-25T13:33:51Z</cp:lastPrinted>
  <dcterms:created xsi:type="dcterms:W3CDTF">2009-06-26T14:19:12Z</dcterms:created>
  <dcterms:modified xsi:type="dcterms:W3CDTF">2021-05-20T10:18:45Z</dcterms:modified>
</cp:coreProperties>
</file>